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71F7175D-E526-4C9E-9C56-98C440EE34B5}"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998" i="1" l="1"/>
  <c r="DI37" i="2"/>
  <c r="DF33" i="2"/>
  <c r="DH33" i="2"/>
  <c r="DI33" i="2"/>
  <c r="DJ33" i="2"/>
  <c r="DK33" i="2"/>
  <c r="DL33" i="2"/>
  <c r="DM33" i="2"/>
  <c r="DN33" i="2"/>
  <c r="DO33" i="2"/>
  <c r="DP33" i="2"/>
  <c r="DF34" i="2"/>
  <c r="DG34" i="2"/>
  <c r="DI34" i="2"/>
  <c r="DJ34" i="2"/>
  <c r="DK34" i="2"/>
  <c r="DL34" i="2"/>
  <c r="DM34" i="2"/>
  <c r="DN34" i="2"/>
  <c r="DO34" i="2"/>
  <c r="DP34" i="2"/>
  <c r="DF35" i="2"/>
  <c r="DG35" i="2"/>
  <c r="DH35" i="2"/>
  <c r="DJ35" i="2"/>
  <c r="DK35" i="2"/>
  <c r="DL35" i="2"/>
  <c r="DM35" i="2"/>
  <c r="DN35" i="2"/>
  <c r="DO35" i="2"/>
  <c r="DP35" i="2"/>
  <c r="DF36" i="2"/>
  <c r="DG36" i="2"/>
  <c r="DH36" i="2"/>
  <c r="DI36" i="2"/>
  <c r="DK36" i="2"/>
  <c r="DL36" i="2"/>
  <c r="DM36" i="2"/>
  <c r="DN36" i="2"/>
  <c r="DO36" i="2"/>
  <c r="DP36" i="2"/>
  <c r="DF37" i="2"/>
  <c r="DG37" i="2"/>
  <c r="DH37" i="2"/>
  <c r="DJ37" i="2"/>
  <c r="DL37" i="2"/>
  <c r="DM37" i="2"/>
  <c r="DN37" i="2"/>
  <c r="DO37" i="2"/>
  <c r="DP37" i="2"/>
  <c r="DF38" i="2"/>
  <c r="DG38" i="2"/>
  <c r="DH38" i="2"/>
  <c r="DI38" i="2"/>
  <c r="DJ38" i="2"/>
  <c r="DK38" i="2"/>
  <c r="DM38" i="2"/>
  <c r="DN38" i="2"/>
  <c r="DO38" i="2"/>
  <c r="DP38" i="2"/>
  <c r="DF39" i="2"/>
  <c r="DG39" i="2"/>
  <c r="DH39" i="2"/>
  <c r="DI39" i="2"/>
  <c r="DJ39" i="2"/>
  <c r="DK39" i="2"/>
  <c r="DL39" i="2"/>
  <c r="DN39" i="2"/>
  <c r="DO39" i="2"/>
  <c r="DP39" i="2"/>
  <c r="DF40" i="2"/>
  <c r="DG40" i="2"/>
  <c r="DH40" i="2"/>
  <c r="DI40" i="2"/>
  <c r="DJ40" i="2"/>
  <c r="DK40" i="2"/>
  <c r="DL40" i="2"/>
  <c r="DM40" i="2"/>
  <c r="DO40" i="2"/>
  <c r="DP40" i="2"/>
  <c r="DF41" i="2"/>
  <c r="DG41" i="2"/>
  <c r="DH41" i="2"/>
  <c r="DI41" i="2"/>
  <c r="DJ41" i="2"/>
  <c r="DK41" i="2"/>
  <c r="DL41" i="2"/>
  <c r="DM41" i="2"/>
  <c r="DN41" i="2"/>
  <c r="DP41" i="2"/>
  <c r="DF42" i="2"/>
  <c r="DG42" i="2"/>
  <c r="DH42" i="2"/>
  <c r="DI42" i="2"/>
  <c r="DJ42" i="2"/>
  <c r="DK42" i="2"/>
  <c r="DL42" i="2"/>
  <c r="DM42" i="2"/>
  <c r="DN42" i="2"/>
  <c r="DO42" i="2"/>
  <c r="DH32" i="2"/>
  <c r="DI32" i="2"/>
  <c r="DJ32" i="2"/>
  <c r="DK32" i="2"/>
  <c r="DL32" i="2"/>
  <c r="DM32" i="2"/>
  <c r="DN32" i="2"/>
  <c r="DO32" i="2"/>
  <c r="DP32" i="2"/>
  <c r="DG32" i="2"/>
  <c r="CS32" i="2"/>
  <c r="CT32" i="2"/>
  <c r="CU32" i="2"/>
  <c r="CV32" i="2"/>
  <c r="CW32" i="2"/>
  <c r="CX32" i="2"/>
  <c r="CY32" i="2"/>
  <c r="CZ32" i="2"/>
  <c r="DA32" i="2"/>
  <c r="DB32" i="2"/>
  <c r="CR33" i="2"/>
  <c r="CT33" i="2"/>
  <c r="CU33" i="2"/>
  <c r="CV33" i="2"/>
  <c r="CW33" i="2"/>
  <c r="CX33" i="2"/>
  <c r="CY33" i="2"/>
  <c r="CZ33" i="2"/>
  <c r="DA33" i="2"/>
  <c r="DB33" i="2"/>
  <c r="CR34" i="2"/>
  <c r="CS34" i="2"/>
  <c r="CU34" i="2"/>
  <c r="CV34" i="2"/>
  <c r="CW34" i="2"/>
  <c r="CX34" i="2"/>
  <c r="CY34" i="2"/>
  <c r="CZ34" i="2"/>
  <c r="DA34" i="2"/>
  <c r="DB34" i="2"/>
  <c r="CR35" i="2"/>
  <c r="CS35" i="2"/>
  <c r="CT35" i="2"/>
  <c r="CV35" i="2"/>
  <c r="CW35" i="2"/>
  <c r="CX35" i="2"/>
  <c r="CY35" i="2"/>
  <c r="CZ35" i="2"/>
  <c r="DA35" i="2"/>
  <c r="DB35" i="2"/>
  <c r="CR36" i="2"/>
  <c r="CS36" i="2"/>
  <c r="CT36" i="2"/>
  <c r="CU36" i="2"/>
  <c r="CW36" i="2"/>
  <c r="CX36" i="2"/>
  <c r="CY36" i="2"/>
  <c r="CZ36" i="2"/>
  <c r="DA36" i="2"/>
  <c r="DB36" i="2"/>
  <c r="CR37" i="2"/>
  <c r="CS37" i="2"/>
  <c r="CT37" i="2"/>
  <c r="CU37" i="2"/>
  <c r="CV37" i="2"/>
  <c r="CX37" i="2"/>
  <c r="CY37" i="2"/>
  <c r="CZ37" i="2"/>
  <c r="DA37" i="2"/>
  <c r="DB37" i="2"/>
  <c r="CR38" i="2"/>
  <c r="CS38" i="2"/>
  <c r="CT38" i="2"/>
  <c r="CU38" i="2"/>
  <c r="CV38" i="2"/>
  <c r="CW38" i="2"/>
  <c r="CY38" i="2"/>
  <c r="CZ38" i="2"/>
  <c r="DA38" i="2"/>
  <c r="DB38" i="2"/>
  <c r="CR39" i="2"/>
  <c r="CS39" i="2"/>
  <c r="CT39" i="2"/>
  <c r="CU39" i="2"/>
  <c r="CV39" i="2"/>
  <c r="CW39" i="2"/>
  <c r="CX39" i="2"/>
  <c r="CZ39" i="2"/>
  <c r="DA39" i="2"/>
  <c r="DB39" i="2"/>
  <c r="CR40" i="2"/>
  <c r="CS40" i="2"/>
  <c r="CT40" i="2"/>
  <c r="CU40" i="2"/>
  <c r="CV40" i="2"/>
  <c r="CW40" i="2"/>
  <c r="CX40" i="2"/>
  <c r="CY40" i="2"/>
  <c r="DA40" i="2"/>
  <c r="DB40" i="2"/>
  <c r="CR41" i="2"/>
  <c r="CS41" i="2"/>
  <c r="CT41" i="2"/>
  <c r="CU41" i="2"/>
  <c r="CV41" i="2"/>
  <c r="CW41" i="2"/>
  <c r="CX41" i="2"/>
  <c r="CY41" i="2"/>
  <c r="CZ41" i="2"/>
  <c r="DB41" i="2"/>
  <c r="CR42" i="2"/>
  <c r="CS42" i="2"/>
  <c r="CT42" i="2"/>
  <c r="CU42" i="2"/>
  <c r="CV42" i="2"/>
  <c r="CW42" i="2"/>
  <c r="CX42" i="2"/>
  <c r="CY42" i="2"/>
  <c r="CZ42" i="2"/>
  <c r="DA42" i="2"/>
  <c r="T37" i="9" a="1"/>
  <c r="T37" i="9" s="1"/>
  <c r="T39" i="9" a="1"/>
  <c r="T39" i="9" s="1"/>
  <c r="T36" i="9" a="1"/>
  <c r="T36" i="9" s="1"/>
  <c r="T32" i="9" a="1"/>
  <c r="T32" i="9" s="1"/>
  <c r="T38" i="9" a="1"/>
  <c r="T38" i="9" s="1"/>
  <c r="T35" i="9" a="1"/>
  <c r="T35" i="9" s="1"/>
  <c r="T34" i="9" a="1"/>
  <c r="T34" i="9" s="1"/>
  <c r="T33" i="9" a="1"/>
  <c r="T33" i="9" s="1"/>
  <c r="T23" i="9" a="1"/>
  <c r="T23" i="9" s="1"/>
  <c r="T25" i="9" a="1"/>
  <c r="T25" i="9" s="1"/>
  <c r="T24" i="9" a="1"/>
  <c r="T24" i="9" s="1"/>
  <c r="T27" i="9" a="1"/>
  <c r="T27" i="9" s="1"/>
  <c r="T26" i="9" a="1"/>
  <c r="T26" i="9" s="1"/>
  <c r="T28" i="9" a="1"/>
  <c r="T28" i="9" s="1"/>
  <c r="T29" i="9" a="1"/>
  <c r="T29" i="9" s="1"/>
  <c r="T22" i="9" a="1"/>
  <c r="T22" i="9" s="1"/>
  <c r="T19" i="9" a="1"/>
  <c r="T19" i="9" s="1"/>
  <c r="T14" i="9" a="1"/>
  <c r="T14" i="9" s="1"/>
  <c r="T13" i="9" a="1"/>
  <c r="T13" i="9" s="1"/>
  <c r="T15" i="9" a="1"/>
  <c r="T15" i="9" s="1"/>
  <c r="T18" i="9" a="1"/>
  <c r="T18" i="9" s="1"/>
  <c r="T16" i="9" a="1"/>
  <c r="T16" i="9" s="1"/>
  <c r="T17" i="9" a="1"/>
  <c r="T17"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7" i="7"/>
  <c r="K67" i="7"/>
  <c r="J67" i="7"/>
  <c r="I67" i="7"/>
  <c r="H67" i="7"/>
  <c r="G67" i="7"/>
  <c r="F67" i="7"/>
  <c r="E67" i="7"/>
  <c r="D67" i="7"/>
  <c r="H68" i="7"/>
  <c r="G68" i="7"/>
  <c r="F68" i="7"/>
  <c r="E68" i="7"/>
  <c r="D68" i="7"/>
  <c r="I66" i="7"/>
  <c r="H66" i="7"/>
  <c r="G66" i="7"/>
  <c r="F66" i="7"/>
  <c r="E66" i="7"/>
  <c r="D66" i="7"/>
  <c r="I65" i="7"/>
  <c r="H65" i="7"/>
  <c r="G65" i="7"/>
  <c r="F65" i="7"/>
  <c r="E65" i="7"/>
  <c r="D65" i="7"/>
  <c r="J64" i="7"/>
  <c r="I64" i="7"/>
  <c r="H64" i="7"/>
  <c r="G64" i="7"/>
  <c r="F64" i="7"/>
  <c r="E64" i="7"/>
  <c r="D64" i="7"/>
  <c r="I62" i="7"/>
  <c r="H62" i="7"/>
  <c r="G62" i="7"/>
  <c r="F62" i="7"/>
  <c r="E62" i="7"/>
  <c r="D62" i="7"/>
  <c r="I63" i="7"/>
  <c r="H63" i="7"/>
  <c r="G63" i="7"/>
  <c r="F63" i="7"/>
  <c r="E63" i="7"/>
  <c r="D63" i="7"/>
  <c r="H61" i="7"/>
  <c r="G61" i="7"/>
  <c r="F61" i="7"/>
  <c r="E61" i="7"/>
  <c r="D61" i="7"/>
  <c r="J60" i="7"/>
  <c r="I60" i="7"/>
  <c r="H60" i="7"/>
  <c r="G60" i="7"/>
  <c r="F60" i="7"/>
  <c r="E60" i="7"/>
  <c r="D60" i="7"/>
  <c r="H59" i="7"/>
  <c r="G59" i="7"/>
  <c r="F59" i="7"/>
  <c r="E59" i="7"/>
  <c r="D59" i="7"/>
  <c r="H58" i="7"/>
  <c r="G58" i="7"/>
  <c r="F58" i="7"/>
  <c r="E58" i="7"/>
  <c r="D58" i="7"/>
  <c r="I56" i="7"/>
  <c r="H56" i="7"/>
  <c r="G56" i="7"/>
  <c r="F56" i="7"/>
  <c r="E56" i="7"/>
  <c r="D56" i="7"/>
  <c r="J57" i="7"/>
  <c r="I57" i="7"/>
  <c r="H57" i="7"/>
  <c r="G57" i="7"/>
  <c r="F57" i="7"/>
  <c r="E57" i="7"/>
  <c r="D57" i="7"/>
  <c r="J55" i="7"/>
  <c r="I55" i="7"/>
  <c r="H55" i="7"/>
  <c r="G55" i="7"/>
  <c r="F55" i="7"/>
  <c r="E55" i="7"/>
  <c r="D55" i="7"/>
  <c r="I54" i="7"/>
  <c r="H54" i="7"/>
  <c r="G54" i="7"/>
  <c r="F54" i="7"/>
  <c r="E54" i="7"/>
  <c r="D54" i="7"/>
  <c r="I53" i="7"/>
  <c r="H53" i="7"/>
  <c r="G53" i="7"/>
  <c r="F53" i="7"/>
  <c r="E53" i="7"/>
  <c r="D53" i="7"/>
  <c r="J51" i="7"/>
  <c r="I51" i="7"/>
  <c r="H51" i="7"/>
  <c r="G51" i="7"/>
  <c r="F51" i="7"/>
  <c r="E51" i="7"/>
  <c r="D51" i="7"/>
  <c r="K52" i="7"/>
  <c r="J52" i="7"/>
  <c r="I52" i="7"/>
  <c r="H52" i="7"/>
  <c r="G52" i="7"/>
  <c r="F52" i="7"/>
  <c r="E52" i="7"/>
  <c r="D52"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2" i="7"/>
  <c r="I42" i="7"/>
  <c r="H42" i="7"/>
  <c r="G42" i="7"/>
  <c r="F42" i="7"/>
  <c r="E42" i="7"/>
  <c r="D42" i="7"/>
  <c r="I43" i="7"/>
  <c r="H43" i="7"/>
  <c r="G43" i="7"/>
  <c r="F43" i="7"/>
  <c r="E43" i="7"/>
  <c r="D43" i="7"/>
  <c r="J41" i="7"/>
  <c r="I41" i="7"/>
  <c r="H41" i="7"/>
  <c r="G41" i="7"/>
  <c r="F41" i="7"/>
  <c r="E41" i="7"/>
  <c r="D41" i="7"/>
  <c r="K40" i="7"/>
  <c r="J40" i="7"/>
  <c r="I40" i="7"/>
  <c r="H40" i="7"/>
  <c r="G40" i="7"/>
  <c r="F40" i="7"/>
  <c r="E40" i="7"/>
  <c r="D40" i="7"/>
  <c r="H44" i="7"/>
  <c r="G44" i="7"/>
  <c r="F44" i="7"/>
  <c r="E44" i="7"/>
  <c r="D44" i="7"/>
  <c r="H39" i="7"/>
  <c r="G39" i="7"/>
  <c r="F39" i="7"/>
  <c r="E39" i="7"/>
  <c r="D39" i="7"/>
  <c r="I38" i="7"/>
  <c r="H38" i="7"/>
  <c r="G38" i="7"/>
  <c r="F38" i="7"/>
  <c r="E38" i="7"/>
  <c r="D38" i="7"/>
  <c r="BZ3" i="2"/>
  <c r="BY3" i="2" s="1"/>
  <c r="BZ2" i="2"/>
  <c r="BY2" i="2" s="1"/>
  <c r="BZ5" i="2"/>
  <c r="BY5" i="2" s="1"/>
  <c r="BZ12" i="2"/>
  <c r="BY12" i="2" s="1"/>
  <c r="BZ9" i="2"/>
  <c r="BY9" i="2" s="1"/>
  <c r="BZ13" i="2"/>
  <c r="BY13" i="2" s="1"/>
  <c r="BZ4" i="2"/>
  <c r="BY4" i="2" s="1"/>
  <c r="BZ7" i="2"/>
  <c r="BY7" i="2" s="1"/>
  <c r="BZ8" i="2"/>
  <c r="BY8" i="2" s="1"/>
  <c r="BZ10" i="2"/>
  <c r="BY10" i="2" s="1"/>
  <c r="BZ14" i="2"/>
  <c r="BY14" i="2" s="1"/>
  <c r="BZ6" i="2"/>
  <c r="BY6" i="2" s="1"/>
  <c r="BZ11" i="2"/>
  <c r="BY11" i="2" s="1"/>
  <c r="BZ16" i="2"/>
  <c r="BY16" i="2" s="1"/>
  <c r="BZ18" i="2"/>
  <c r="BY18" i="2" s="1"/>
  <c r="BZ15" i="2"/>
  <c r="BY15" i="2" s="1"/>
  <c r="BZ22" i="2"/>
  <c r="BY22" i="2" s="1"/>
  <c r="BZ19" i="2"/>
  <c r="BY19" i="2" s="1"/>
  <c r="BZ25" i="2"/>
  <c r="BY25" i="2" s="1"/>
  <c r="BZ17" i="2"/>
  <c r="BY17" i="2" s="1"/>
  <c r="BZ23" i="2"/>
  <c r="BY23" i="2" s="1"/>
  <c r="BZ21" i="2"/>
  <c r="BY21" i="2" s="1"/>
  <c r="BZ27" i="2"/>
  <c r="BY27" i="2" s="1"/>
  <c r="BZ28" i="2"/>
  <c r="BY28" i="2" s="1"/>
  <c r="BZ20" i="2"/>
  <c r="BY20" i="2" s="1"/>
  <c r="BZ26" i="2"/>
  <c r="BY26" i="2" s="1"/>
  <c r="BZ24" i="2"/>
  <c r="BY24" i="2" s="1"/>
  <c r="BZ29" i="2"/>
  <c r="BY29" i="2" s="1"/>
  <c r="BZ31" i="2"/>
  <c r="BY31" i="2" s="1"/>
  <c r="BZ30" i="2"/>
  <c r="BY30" i="2" s="1"/>
  <c r="BZ33" i="2"/>
  <c r="BY33" i="2" s="1"/>
  <c r="BZ32" i="2"/>
  <c r="BY32" i="2" s="1"/>
  <c r="CT18" i="2"/>
  <c r="CU18" i="2"/>
  <c r="CV18" i="2"/>
  <c r="CW18" i="2"/>
  <c r="CX18" i="2"/>
  <c r="CY18" i="2"/>
  <c r="CZ18" i="2"/>
  <c r="DA18" i="2"/>
  <c r="DB18" i="2"/>
  <c r="CT19" i="2"/>
  <c r="CU19" i="2"/>
  <c r="CV19" i="2"/>
  <c r="CW19" i="2"/>
  <c r="CX19" i="2"/>
  <c r="CY19" i="2"/>
  <c r="CZ19" i="2"/>
  <c r="DA19" i="2"/>
  <c r="DB19" i="2"/>
  <c r="CU20" i="2"/>
  <c r="CV20" i="2"/>
  <c r="CW20" i="2"/>
  <c r="CX20" i="2"/>
  <c r="CY20" i="2"/>
  <c r="CZ20" i="2"/>
  <c r="DA20" i="2"/>
  <c r="DB20" i="2"/>
  <c r="CT21" i="2"/>
  <c r="CV21" i="2"/>
  <c r="CW21" i="2"/>
  <c r="CX21" i="2"/>
  <c r="CY21" i="2"/>
  <c r="CZ21" i="2"/>
  <c r="DA21" i="2"/>
  <c r="DB21" i="2"/>
  <c r="CT22" i="2"/>
  <c r="CU22" i="2"/>
  <c r="CW22" i="2"/>
  <c r="CX22" i="2"/>
  <c r="CY22" i="2"/>
  <c r="CZ22" i="2"/>
  <c r="DA22" i="2"/>
  <c r="DB22" i="2"/>
  <c r="CT23" i="2"/>
  <c r="CU23" i="2"/>
  <c r="CV23" i="2"/>
  <c r="CX23" i="2"/>
  <c r="CY23" i="2"/>
  <c r="CZ23" i="2"/>
  <c r="DA23" i="2"/>
  <c r="DB23" i="2"/>
  <c r="CT24" i="2"/>
  <c r="CU24" i="2"/>
  <c r="CV24" i="2"/>
  <c r="CW24" i="2"/>
  <c r="CY24" i="2"/>
  <c r="CZ24" i="2"/>
  <c r="DA24" i="2"/>
  <c r="DB24" i="2"/>
  <c r="CT25" i="2"/>
  <c r="CU25" i="2"/>
  <c r="CV25" i="2"/>
  <c r="CW25" i="2"/>
  <c r="CX25" i="2"/>
  <c r="CZ25" i="2"/>
  <c r="DA25" i="2"/>
  <c r="DB25" i="2"/>
  <c r="CT26" i="2"/>
  <c r="CU26" i="2"/>
  <c r="CV26" i="2"/>
  <c r="CW26" i="2"/>
  <c r="CX26" i="2"/>
  <c r="CY26" i="2"/>
  <c r="DA26" i="2"/>
  <c r="DB26" i="2"/>
  <c r="CT27" i="2"/>
  <c r="CU27" i="2"/>
  <c r="CV27" i="2"/>
  <c r="CW27" i="2"/>
  <c r="CX27" i="2"/>
  <c r="CY27" i="2"/>
  <c r="CZ27" i="2"/>
  <c r="DB27" i="2"/>
  <c r="CT28" i="2"/>
  <c r="CU28" i="2"/>
  <c r="CV28" i="2"/>
  <c r="CW28" i="2"/>
  <c r="CX28" i="2"/>
  <c r="CY28" i="2"/>
  <c r="CZ28" i="2"/>
  <c r="DA28" i="2"/>
  <c r="CS18" i="2"/>
  <c r="CS20" i="2"/>
  <c r="CS21" i="2"/>
  <c r="CS22" i="2"/>
  <c r="CS23" i="2"/>
  <c r="CS24" i="2"/>
  <c r="CS25" i="2"/>
  <c r="CS26" i="2"/>
  <c r="CS27" i="2"/>
  <c r="CS28" i="2"/>
  <c r="CR28" i="2"/>
  <c r="CR22" i="2"/>
  <c r="CR23" i="2"/>
  <c r="CR24" i="2"/>
  <c r="CR25" i="2"/>
  <c r="CR26" i="2"/>
  <c r="CR27" i="2"/>
  <c r="CR21" i="2"/>
  <c r="CR20" i="2"/>
  <c r="CR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DK56" i="2" l="1"/>
  <c r="DP54" i="2"/>
  <c r="DI53" i="2"/>
  <c r="DN51" i="2"/>
  <c r="DF50" i="2"/>
  <c r="DK48" i="2"/>
  <c r="DJ56" i="2"/>
  <c r="DO54" i="2"/>
  <c r="DH53" i="2"/>
  <c r="DM51" i="2"/>
  <c r="DP49" i="2"/>
  <c r="DJ48" i="2"/>
  <c r="DG46" i="2"/>
  <c r="DI56" i="2"/>
  <c r="DM54" i="2"/>
  <c r="DG53" i="2"/>
  <c r="DL51" i="2"/>
  <c r="DO49" i="2"/>
  <c r="DI48" i="2"/>
  <c r="DP46" i="2"/>
  <c r="DH56" i="2"/>
  <c r="DL54" i="2"/>
  <c r="DF53" i="2"/>
  <c r="DJ51" i="2"/>
  <c r="DN49" i="2"/>
  <c r="DG48" i="2"/>
  <c r="DO46" i="2"/>
  <c r="DG56" i="2"/>
  <c r="DK54" i="2"/>
  <c r="DP52" i="2"/>
  <c r="DH51" i="2"/>
  <c r="DM49" i="2"/>
  <c r="DF48" i="2"/>
  <c r="DN46" i="2"/>
  <c r="DF56" i="2"/>
  <c r="DJ54" i="2"/>
  <c r="DO52" i="2"/>
  <c r="DG51" i="2"/>
  <c r="DL49" i="2"/>
  <c r="DP47" i="2"/>
  <c r="DM46" i="2"/>
  <c r="DP55" i="2"/>
  <c r="DI54" i="2"/>
  <c r="DN52" i="2"/>
  <c r="DF51" i="2"/>
  <c r="DK49" i="2"/>
  <c r="DO47" i="2"/>
  <c r="DL46" i="2"/>
  <c r="DN55" i="2"/>
  <c r="DH54" i="2"/>
  <c r="DM52" i="2"/>
  <c r="DP50" i="2"/>
  <c r="DJ49" i="2"/>
  <c r="DN47" i="2"/>
  <c r="DK46" i="2"/>
  <c r="DM55" i="2"/>
  <c r="DG54" i="2"/>
  <c r="DK52" i="2"/>
  <c r="DO50" i="2"/>
  <c r="DH49" i="2"/>
  <c r="DM47" i="2"/>
  <c r="DJ46" i="2"/>
  <c r="DL55" i="2"/>
  <c r="DF54" i="2"/>
  <c r="DJ52" i="2"/>
  <c r="DN50" i="2"/>
  <c r="DG49" i="2"/>
  <c r="DL47" i="2"/>
  <c r="DI46" i="2"/>
  <c r="DK55" i="2"/>
  <c r="DP53" i="2"/>
  <c r="DI52" i="2"/>
  <c r="DM50" i="2"/>
  <c r="DF49" i="2"/>
  <c r="DK47" i="2"/>
  <c r="DH46" i="2"/>
  <c r="DJ55" i="2"/>
  <c r="DO53" i="2"/>
  <c r="DH52" i="2"/>
  <c r="DL50" i="2"/>
  <c r="DP48" i="2"/>
  <c r="DJ47" i="2"/>
  <c r="DO56" i="2"/>
  <c r="DI55" i="2"/>
  <c r="DN53" i="2"/>
  <c r="DG52" i="2"/>
  <c r="DK50" i="2"/>
  <c r="DO48" i="2"/>
  <c r="DI47" i="2"/>
  <c r="DN56" i="2"/>
  <c r="DH55" i="2"/>
  <c r="DL53" i="2"/>
  <c r="DF52" i="2"/>
  <c r="DI50" i="2"/>
  <c r="DN48" i="2"/>
  <c r="DH47" i="2"/>
  <c r="DM56" i="2"/>
  <c r="DG55" i="2"/>
  <c r="DK53" i="2"/>
  <c r="DP51" i="2"/>
  <c r="DH50" i="2"/>
  <c r="DM48" i="2"/>
  <c r="DF47" i="2"/>
  <c r="DL56" i="2"/>
  <c r="DF55" i="2"/>
  <c r="DJ53" i="2"/>
  <c r="DO51" i="2"/>
  <c r="DG50" i="2"/>
  <c r="DL48" i="2"/>
  <c r="DI51" i="2"/>
  <c r="O2" i="9"/>
  <c r="D70" i="7"/>
  <c r="CS54" i="2"/>
  <c r="CR52" i="2"/>
  <c r="CR53" i="2"/>
  <c r="CS55" i="2"/>
  <c r="CS49" i="2"/>
  <c r="CS48" i="2"/>
  <c r="CR51" i="2"/>
  <c r="CT55" i="2"/>
  <c r="CT49" i="2"/>
  <c r="CU51" i="2"/>
  <c r="CW52" i="2"/>
  <c r="CY55" i="2"/>
  <c r="CT46" i="2"/>
  <c r="CW48" i="2"/>
  <c r="CY49" i="2"/>
  <c r="CZ51" i="2"/>
  <c r="DA54" i="2"/>
  <c r="DA48" i="2"/>
  <c r="CX48" i="2"/>
  <c r="CS53" i="2"/>
  <c r="CR56" i="2"/>
  <c r="CR50" i="2"/>
  <c r="CT54" i="2"/>
  <c r="CU56" i="2"/>
  <c r="CU50" i="2"/>
  <c r="CV51" i="2"/>
  <c r="CX56" i="2"/>
  <c r="CY54" i="2"/>
  <c r="CT47" i="2"/>
  <c r="CV48" i="2"/>
  <c r="CW47" i="2"/>
  <c r="CX47" i="2"/>
  <c r="CY48" i="2"/>
  <c r="CZ50" i="2"/>
  <c r="DA53" i="2"/>
  <c r="DA47" i="2"/>
  <c r="DB51" i="2"/>
  <c r="CS52" i="2"/>
  <c r="CR55" i="2"/>
  <c r="CR49" i="2"/>
  <c r="CT53" i="2"/>
  <c r="CU55" i="2"/>
  <c r="CV56" i="2"/>
  <c r="CW56" i="2"/>
  <c r="CX55" i="2"/>
  <c r="CZ56" i="2"/>
  <c r="CU46" i="2"/>
  <c r="CV47" i="2"/>
  <c r="CX46" i="2"/>
  <c r="CY46" i="2"/>
  <c r="CY47" i="2"/>
  <c r="CZ49" i="2"/>
  <c r="DA52" i="2"/>
  <c r="DB46" i="2"/>
  <c r="DB50" i="2"/>
  <c r="DB52" i="2"/>
  <c r="CS51" i="2"/>
  <c r="CR54" i="2"/>
  <c r="CR48" i="2"/>
  <c r="CT52" i="2"/>
  <c r="CU54" i="2"/>
  <c r="CV55" i="2"/>
  <c r="CW55" i="2"/>
  <c r="CX54" i="2"/>
  <c r="CZ55" i="2"/>
  <c r="CU48" i="2"/>
  <c r="CW46" i="2"/>
  <c r="CX51" i="2"/>
  <c r="CY52" i="2"/>
  <c r="CZ46" i="2"/>
  <c r="CZ48" i="2"/>
  <c r="DA51" i="2"/>
  <c r="DB55" i="2"/>
  <c r="DB49" i="2"/>
  <c r="CV52" i="2"/>
  <c r="CV49" i="2"/>
  <c r="CS56" i="2"/>
  <c r="CS50" i="2"/>
  <c r="CR47" i="2"/>
  <c r="CT51" i="2"/>
  <c r="CU53" i="2"/>
  <c r="CV54" i="2"/>
  <c r="CW54" i="2"/>
  <c r="CX53" i="2"/>
  <c r="DA56" i="2"/>
  <c r="CU47" i="2"/>
  <c r="CW50" i="2"/>
  <c r="CX50" i="2"/>
  <c r="CY51" i="2"/>
  <c r="CZ53" i="2"/>
  <c r="CZ47" i="2"/>
  <c r="DA50" i="2"/>
  <c r="DB54" i="2"/>
  <c r="DB48" i="2"/>
  <c r="CT56" i="2"/>
  <c r="CT50" i="2"/>
  <c r="CU52" i="2"/>
  <c r="CV53" i="2"/>
  <c r="CW53" i="2"/>
  <c r="CY56" i="2"/>
  <c r="CS46" i="2"/>
  <c r="CV46" i="2"/>
  <c r="CW49" i="2"/>
  <c r="CX49" i="2"/>
  <c r="CY50" i="2"/>
  <c r="CZ52" i="2"/>
  <c r="DA46" i="2"/>
  <c r="DA49" i="2"/>
  <c r="DB53" i="2"/>
  <c r="DB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0" i="7"/>
  <c r="E20" i="7"/>
  <c r="F20" i="7"/>
  <c r="G20" i="7"/>
  <c r="H20" i="7"/>
  <c r="I20" i="7"/>
  <c r="D19" i="7"/>
  <c r="E19" i="7"/>
  <c r="F19" i="7"/>
  <c r="G19" i="7"/>
  <c r="H19" i="7"/>
  <c r="I19" i="7"/>
  <c r="J19" i="7"/>
  <c r="D6" i="7"/>
  <c r="E6" i="7"/>
  <c r="F6" i="7"/>
  <c r="G6" i="7"/>
  <c r="H6" i="7"/>
  <c r="I6" i="7"/>
  <c r="J6" i="7"/>
  <c r="D27" i="7"/>
  <c r="E27" i="7"/>
  <c r="F27" i="7"/>
  <c r="G27" i="7"/>
  <c r="H27" i="7"/>
  <c r="I27" i="7"/>
  <c r="D2" i="7"/>
  <c r="E2" i="7"/>
  <c r="F2" i="7"/>
  <c r="G2" i="7"/>
  <c r="H2" i="7"/>
  <c r="D28" i="7"/>
  <c r="E28" i="7"/>
  <c r="F28" i="7"/>
  <c r="G28" i="7"/>
  <c r="H28" i="7"/>
  <c r="I28" i="7"/>
  <c r="J28" i="7"/>
  <c r="D21" i="7"/>
  <c r="E21" i="7"/>
  <c r="F21" i="7"/>
  <c r="G21" i="7"/>
  <c r="H21" i="7"/>
  <c r="I21" i="7"/>
  <c r="J21" i="7"/>
  <c r="D7" i="7"/>
  <c r="E7" i="7"/>
  <c r="F7" i="7"/>
  <c r="G7" i="7"/>
  <c r="H7" i="7"/>
  <c r="I7"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3" i="7"/>
  <c r="E3" i="7"/>
  <c r="F3" i="7"/>
  <c r="G3" i="7"/>
  <c r="H3" i="7"/>
  <c r="I3"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L34" i="2" a="1"/>
  <c r="CL34" i="2" s="1"/>
  <c r="BT4" i="5"/>
  <c r="BT3" i="5"/>
  <c r="AX12" i="2"/>
  <c r="AX2" i="2"/>
  <c r="AX16" i="2"/>
  <c r="AX6" i="2"/>
  <c r="AX25" i="2"/>
  <c r="AX20" i="2"/>
  <c r="AX32" i="2"/>
  <c r="AX21" i="2"/>
  <c r="AX11" i="2"/>
  <c r="AX22" i="2"/>
  <c r="AX8" i="2"/>
  <c r="AX10" i="2"/>
  <c r="AX28" i="2"/>
  <c r="AX31" i="2"/>
  <c r="AX26" i="2"/>
  <c r="AX24" i="2"/>
  <c r="AX27" i="2"/>
  <c r="AX9" i="2"/>
  <c r="AX17" i="2"/>
  <c r="AX14" i="2"/>
  <c r="AX7" i="2"/>
  <c r="AX13" i="2"/>
  <c r="AX18" i="2"/>
  <c r="AX4" i="2"/>
  <c r="AX5" i="2"/>
  <c r="AX29" i="2"/>
  <c r="AX15" i="2"/>
  <c r="AX23" i="2"/>
  <c r="AX19" i="2"/>
  <c r="AX33" i="2"/>
  <c r="AX30" i="2"/>
  <c r="AX3" i="2"/>
  <c r="AT12" i="2"/>
  <c r="AT2" i="2"/>
  <c r="AT16" i="2"/>
  <c r="AT6" i="2"/>
  <c r="AT25" i="2"/>
  <c r="AT20" i="2"/>
  <c r="AT32" i="2"/>
  <c r="AT21" i="2"/>
  <c r="AT11" i="2"/>
  <c r="AT22" i="2"/>
  <c r="AT8" i="2"/>
  <c r="AT10" i="2"/>
  <c r="AT28" i="2"/>
  <c r="AT31" i="2"/>
  <c r="AT26" i="2"/>
  <c r="AT24" i="2"/>
  <c r="AT27" i="2"/>
  <c r="AT9" i="2"/>
  <c r="AT17" i="2"/>
  <c r="AT14" i="2"/>
  <c r="AT7" i="2"/>
  <c r="AT13" i="2"/>
  <c r="AT18" i="2"/>
  <c r="AT4" i="2"/>
  <c r="AT5" i="2"/>
  <c r="AT29" i="2"/>
  <c r="AT15" i="2"/>
  <c r="AT23" i="2"/>
  <c r="AT19" i="2"/>
  <c r="AT33" i="2"/>
  <c r="AT30"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5" i="2"/>
  <c r="AV25" i="2"/>
  <c r="AY25" i="2"/>
  <c r="AZ25" i="2"/>
  <c r="AU31" i="2"/>
  <c r="AV31" i="2"/>
  <c r="AY31" i="2"/>
  <c r="AZ31" i="2"/>
  <c r="AU8" i="2"/>
  <c r="AV8" i="2"/>
  <c r="AY8" i="2"/>
  <c r="AZ8" i="2"/>
  <c r="AU18" i="2"/>
  <c r="AV18" i="2"/>
  <c r="AY18" i="2"/>
  <c r="AZ18" i="2"/>
  <c r="AU16" i="2"/>
  <c r="AV16" i="2"/>
  <c r="AY16" i="2"/>
  <c r="AZ16" i="2"/>
  <c r="AU32" i="2"/>
  <c r="AV32" i="2"/>
  <c r="AY32" i="2"/>
  <c r="AZ32" i="2"/>
  <c r="AU10" i="2"/>
  <c r="AV10" i="2"/>
  <c r="AY10" i="2"/>
  <c r="AZ10" i="2"/>
  <c r="AU4" i="2"/>
  <c r="AV4" i="2"/>
  <c r="AY4" i="2"/>
  <c r="AZ4" i="2"/>
  <c r="AU17" i="2"/>
  <c r="AV17" i="2"/>
  <c r="AY17" i="2"/>
  <c r="AZ17" i="2"/>
  <c r="AU12" i="2"/>
  <c r="AV12" i="2"/>
  <c r="AY12" i="2"/>
  <c r="AZ12" i="2"/>
  <c r="AU6" i="2"/>
  <c r="AV6" i="2"/>
  <c r="AY6" i="2"/>
  <c r="AZ6" i="2"/>
  <c r="AU9" i="2"/>
  <c r="AV9" i="2"/>
  <c r="AY9" i="2"/>
  <c r="AZ9" i="2"/>
  <c r="AU13" i="2"/>
  <c r="AV13" i="2"/>
  <c r="AY13" i="2"/>
  <c r="AZ13" i="2"/>
  <c r="AU19" i="2"/>
  <c r="AV19" i="2"/>
  <c r="AY19" i="2"/>
  <c r="AZ19" i="2"/>
  <c r="AU14" i="2"/>
  <c r="AV14" i="2"/>
  <c r="AY14" i="2"/>
  <c r="AZ14" i="2"/>
  <c r="AU30" i="2"/>
  <c r="AV30" i="2"/>
  <c r="AY30" i="2"/>
  <c r="AZ30" i="2"/>
  <c r="AU24" i="2"/>
  <c r="AV24" i="2"/>
  <c r="AY24" i="2"/>
  <c r="AZ24" i="2"/>
  <c r="AU21" i="2"/>
  <c r="AV21" i="2"/>
  <c r="AY21" i="2"/>
  <c r="AZ21" i="2"/>
  <c r="AU15" i="2"/>
  <c r="AV15" i="2"/>
  <c r="AY15" i="2"/>
  <c r="AZ15" i="2"/>
  <c r="AU27" i="2"/>
  <c r="AV27" i="2"/>
  <c r="AY27" i="2"/>
  <c r="AZ27" i="2"/>
  <c r="AU28" i="2"/>
  <c r="AV28" i="2"/>
  <c r="AY28" i="2"/>
  <c r="AZ28" i="2"/>
  <c r="AU29" i="2"/>
  <c r="AV29" i="2"/>
  <c r="AY29" i="2"/>
  <c r="AZ29" i="2"/>
  <c r="AU33" i="2"/>
  <c r="AV33" i="2"/>
  <c r="AY33" i="2"/>
  <c r="AZ33" i="2"/>
  <c r="AU23" i="2"/>
  <c r="AV23" i="2"/>
  <c r="AY23" i="2"/>
  <c r="AZ23" i="2"/>
  <c r="AU11" i="2"/>
  <c r="AV11" i="2"/>
  <c r="AY11" i="2"/>
  <c r="AZ11" i="2"/>
  <c r="AU7" i="2"/>
  <c r="AV7" i="2"/>
  <c r="AY7" i="2"/>
  <c r="AZ7" i="2"/>
  <c r="AU20" i="2"/>
  <c r="AV20" i="2"/>
  <c r="AY20" i="2"/>
  <c r="AZ20" i="2"/>
  <c r="AU22" i="2"/>
  <c r="AV22" i="2"/>
  <c r="AY22" i="2"/>
  <c r="AZ22" i="2"/>
  <c r="AU5" i="2"/>
  <c r="AV5" i="2"/>
  <c r="AY5" i="2"/>
  <c r="AZ5"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1042" i="1"/>
  <c r="O1050" i="1"/>
  <c r="O1051"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H853" i="1"/>
  <c r="H854" i="1"/>
  <c r="O854" i="1" s="1"/>
  <c r="H855" i="1"/>
  <c r="O855" i="1" s="1"/>
  <c r="H856" i="1"/>
  <c r="H857" i="1"/>
  <c r="O857" i="1" s="1"/>
  <c r="H859" i="1"/>
  <c r="O859" i="1" s="1"/>
  <c r="H858" i="1"/>
  <c r="H860" i="1"/>
  <c r="O860" i="1" s="1"/>
  <c r="H861" i="1"/>
  <c r="H862" i="1"/>
  <c r="H863" i="1"/>
  <c r="H864" i="1"/>
  <c r="H865" i="1"/>
  <c r="H866" i="1"/>
  <c r="O866" i="1" s="1"/>
  <c r="H867" i="1"/>
  <c r="O867" i="1" s="1"/>
  <c r="H869" i="1"/>
  <c r="H868" i="1"/>
  <c r="O868" i="1" s="1"/>
  <c r="H870" i="1"/>
  <c r="O870" i="1" s="1"/>
  <c r="H871" i="1"/>
  <c r="H872" i="1"/>
  <c r="H873" i="1"/>
  <c r="H874" i="1"/>
  <c r="O874" i="1" s="1"/>
  <c r="H875" i="1"/>
  <c r="O875" i="1" s="1"/>
  <c r="H876" i="1"/>
  <c r="O876" i="1" s="1"/>
  <c r="H877" i="1"/>
  <c r="H878" i="1"/>
  <c r="H879" i="1"/>
  <c r="H880" i="1"/>
  <c r="H881" i="1"/>
  <c r="H882" i="1"/>
  <c r="O882" i="1" s="1"/>
  <c r="H883" i="1"/>
  <c r="H884" i="1"/>
  <c r="H885" i="1"/>
  <c r="H886" i="1"/>
  <c r="O886" i="1" s="1"/>
  <c r="H887" i="1"/>
  <c r="O887" i="1" s="1"/>
  <c r="H888" i="1"/>
  <c r="H889" i="1"/>
  <c r="H891" i="1"/>
  <c r="O891" i="1" s="1"/>
  <c r="H890" i="1"/>
  <c r="O890" i="1" s="1"/>
  <c r="H892" i="1"/>
  <c r="O892" i="1" s="1"/>
  <c r="H893" i="1"/>
  <c r="H896" i="1"/>
  <c r="H894" i="1"/>
  <c r="H895" i="1"/>
  <c r="H897" i="1"/>
  <c r="H898" i="1"/>
  <c r="O898" i="1" s="1"/>
  <c r="H899" i="1"/>
  <c r="O899" i="1" s="1"/>
  <c r="H900" i="1"/>
  <c r="H901" i="1"/>
  <c r="H902" i="1"/>
  <c r="O902" i="1" s="1"/>
  <c r="H903" i="1"/>
  <c r="O903" i="1" s="1"/>
  <c r="H904" i="1"/>
  <c r="H905" i="1"/>
  <c r="O905" i="1" s="1"/>
  <c r="H906" i="1"/>
  <c r="O906" i="1" s="1"/>
  <c r="H907" i="1"/>
  <c r="H908" i="1"/>
  <c r="O908" i="1" s="1"/>
  <c r="H909" i="1"/>
  <c r="H910" i="1"/>
  <c r="H911" i="1"/>
  <c r="H912" i="1"/>
  <c r="H913" i="1"/>
  <c r="H914" i="1"/>
  <c r="O914" i="1" s="1"/>
  <c r="H915" i="1"/>
  <c r="O915" i="1" s="1"/>
  <c r="H916" i="1"/>
  <c r="H917" i="1"/>
  <c r="O917" i="1" s="1"/>
  <c r="H918" i="1"/>
  <c r="O918" i="1" s="1"/>
  <c r="H919" i="1"/>
  <c r="H920" i="1"/>
  <c r="H921" i="1"/>
  <c r="O921" i="1" s="1"/>
  <c r="H922" i="1"/>
  <c r="O922" i="1" s="1"/>
  <c r="H924" i="1"/>
  <c r="O924" i="1" s="1"/>
  <c r="H925" i="1"/>
  <c r="O925" i="1" s="1"/>
  <c r="H926" i="1"/>
  <c r="H923" i="1"/>
  <c r="H927" i="1"/>
  <c r="H928" i="1"/>
  <c r="H929" i="1"/>
  <c r="H930" i="1"/>
  <c r="H931" i="1"/>
  <c r="H932" i="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H949" i="1"/>
  <c r="H951" i="1"/>
  <c r="O951" i="1" s="1"/>
  <c r="H952" i="1"/>
  <c r="O952" i="1" s="1"/>
  <c r="H953" i="1"/>
  <c r="H954" i="1"/>
  <c r="O954" i="1" s="1"/>
  <c r="H950" i="1"/>
  <c r="O950" i="1" s="1"/>
  <c r="H955" i="1"/>
  <c r="H956" i="1"/>
  <c r="O956" i="1" s="1"/>
  <c r="H957" i="1"/>
  <c r="O957" i="1" s="1"/>
  <c r="H958" i="1"/>
  <c r="O958" i="1" s="1"/>
  <c r="H959" i="1"/>
  <c r="H960" i="1"/>
  <c r="H961" i="1"/>
  <c r="H962" i="1"/>
  <c r="H963" i="1"/>
  <c r="H964" i="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H981" i="1"/>
  <c r="O981" i="1" s="1"/>
  <c r="H982" i="1"/>
  <c r="H983" i="1"/>
  <c r="O983" i="1" s="1"/>
  <c r="H984" i="1"/>
  <c r="H985" i="1"/>
  <c r="H986" i="1"/>
  <c r="O986" i="1" s="1"/>
  <c r="H987" i="1"/>
  <c r="O987" i="1" s="1"/>
  <c r="H988" i="1"/>
  <c r="O988" i="1" s="1"/>
  <c r="H989" i="1"/>
  <c r="H990" i="1"/>
  <c r="O990" i="1" s="1"/>
  <c r="H991" i="1"/>
  <c r="H992" i="1"/>
  <c r="O992" i="1" s="1"/>
  <c r="H993" i="1"/>
  <c r="H994" i="1"/>
  <c r="O994" i="1" s="1"/>
  <c r="H996" i="1"/>
  <c r="O996" i="1" s="1"/>
  <c r="H997" i="1"/>
  <c r="H998" i="1"/>
  <c r="O998" i="1" s="1"/>
  <c r="H995" i="1"/>
  <c r="O995" i="1" s="1"/>
  <c r="H999" i="1"/>
  <c r="O999" i="1" s="1"/>
  <c r="H1000" i="1"/>
  <c r="H1001" i="1"/>
  <c r="O1001" i="1" s="1"/>
  <c r="H1002" i="1"/>
  <c r="O1002" i="1" s="1"/>
  <c r="H1003" i="1"/>
  <c r="H1004" i="1"/>
  <c r="H1005" i="1"/>
  <c r="O1005" i="1" s="1"/>
  <c r="H1006" i="1"/>
  <c r="O1006" i="1" s="1"/>
  <c r="H1007" i="1"/>
  <c r="O1007" i="1" s="1"/>
  <c r="H1008" i="1"/>
  <c r="H1009" i="1"/>
  <c r="H1010" i="1"/>
  <c r="O1010" i="1" s="1"/>
  <c r="H1011" i="1"/>
  <c r="O1011" i="1" s="1"/>
  <c r="H1012" i="1"/>
  <c r="O1012" i="1" s="1"/>
  <c r="H1013" i="1"/>
  <c r="O1013" i="1" s="1"/>
  <c r="H1014" i="1"/>
  <c r="O1014" i="1" s="1"/>
  <c r="H1015" i="1"/>
  <c r="O1015" i="1" s="1"/>
  <c r="H1016" i="1"/>
  <c r="H1017" i="1"/>
  <c r="O1017" i="1" s="1"/>
  <c r="H1018" i="1"/>
  <c r="O1018" i="1" s="1"/>
  <c r="H1019" i="1"/>
  <c r="O1019" i="1" s="1"/>
  <c r="H1020" i="1"/>
  <c r="O1020" i="1" s="1"/>
  <c r="H1021" i="1"/>
  <c r="O1021" i="1" s="1"/>
  <c r="H1022" i="1"/>
  <c r="O1022" i="1" s="1"/>
  <c r="H1023" i="1"/>
  <c r="O1023" i="1" s="1"/>
  <c r="H1024" i="1"/>
  <c r="O1024" i="1" s="1"/>
  <c r="H1025" i="1"/>
  <c r="O1025" i="1" s="1"/>
  <c r="H1026" i="1"/>
  <c r="O1026" i="1" s="1"/>
  <c r="H1027" i="1"/>
  <c r="O1027" i="1" s="1"/>
  <c r="H1028" i="1"/>
  <c r="O1028" i="1" s="1"/>
  <c r="H1029" i="1"/>
  <c r="O1029" i="1" s="1"/>
  <c r="H1030" i="1"/>
  <c r="O1030" i="1" s="1"/>
  <c r="H1031" i="1"/>
  <c r="O1031" i="1" s="1"/>
  <c r="H1032" i="1"/>
  <c r="H1033" i="1"/>
  <c r="O1033" i="1" s="1"/>
  <c r="H1034" i="1"/>
  <c r="O1034" i="1" s="1"/>
  <c r="H1035" i="1"/>
  <c r="O1035" i="1" s="1"/>
  <c r="H1036" i="1"/>
  <c r="O1036" i="1" s="1"/>
  <c r="H1037" i="1"/>
  <c r="O1037" i="1" s="1"/>
  <c r="H1038" i="1"/>
  <c r="H1039" i="1"/>
  <c r="O1039" i="1" s="1"/>
  <c r="H1040" i="1"/>
  <c r="O1040" i="1" s="1"/>
  <c r="H1041" i="1"/>
  <c r="O1041" i="1" s="1"/>
  <c r="H1042" i="1"/>
  <c r="H1043" i="1"/>
  <c r="O1043" i="1" s="1"/>
  <c r="H1045" i="1"/>
  <c r="O1045" i="1" s="1"/>
  <c r="H1046" i="1"/>
  <c r="O1046" i="1" s="1"/>
  <c r="H1047" i="1"/>
  <c r="O1047" i="1" s="1"/>
  <c r="H1044" i="1"/>
  <c r="O1044" i="1" s="1"/>
  <c r="H1048" i="1"/>
  <c r="H1049" i="1"/>
  <c r="O1049" i="1" s="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1052" i="1" l="1"/>
  <c r="O1048" i="1"/>
  <c r="O1016" i="1"/>
  <c r="O1032" i="1"/>
  <c r="O1000" i="1"/>
  <c r="O1038" i="1"/>
  <c r="O1003" i="1"/>
  <c r="O980" i="1"/>
  <c r="O964" i="1"/>
  <c r="O948" i="1"/>
  <c r="O932" i="1"/>
  <c r="O916" i="1"/>
  <c r="O900" i="1"/>
  <c r="O884" i="1"/>
  <c r="O869" i="1"/>
  <c r="O852" i="1"/>
  <c r="O1009" i="1"/>
  <c r="AD1009" i="1" s="1"/>
  <c r="O1008" i="1"/>
  <c r="O1004" i="1"/>
  <c r="O993" i="1"/>
  <c r="O997" i="1"/>
  <c r="O979" i="1"/>
  <c r="O955" i="1"/>
  <c r="O949" i="1"/>
  <c r="O937" i="1"/>
  <c r="O901" i="1"/>
  <c r="O889" i="1"/>
  <c r="O853" i="1"/>
  <c r="O841" i="1"/>
  <c r="AD841" i="1" s="1"/>
  <c r="O811" i="1"/>
  <c r="O793" i="1"/>
  <c r="AC793" i="1" s="1"/>
  <c r="O757" i="1"/>
  <c r="O715" i="1"/>
  <c r="AD715" i="1" s="1"/>
  <c r="O601" i="1"/>
  <c r="O553" i="1"/>
  <c r="O505" i="1"/>
  <c r="O985" i="1"/>
  <c r="O973" i="1"/>
  <c r="O931" i="1"/>
  <c r="O919" i="1"/>
  <c r="O907" i="1"/>
  <c r="O883" i="1"/>
  <c r="O871" i="1"/>
  <c r="O858" i="1"/>
  <c r="O835" i="1"/>
  <c r="AC835" i="1" s="1"/>
  <c r="O823" i="1"/>
  <c r="O805" i="1"/>
  <c r="O763" i="1"/>
  <c r="O745" i="1"/>
  <c r="AD745" i="1" s="1"/>
  <c r="BO19" i="2"/>
  <c r="BO10" i="2"/>
  <c r="BO13" i="2"/>
  <c r="O991" i="1"/>
  <c r="BO12" i="2"/>
  <c r="BO4" i="2"/>
  <c r="BO7" i="2"/>
  <c r="BO22" i="2"/>
  <c r="BO23" i="2"/>
  <c r="BO15" i="2"/>
  <c r="BO2" i="2"/>
  <c r="BO32" i="2"/>
  <c r="BO18" i="2"/>
  <c r="BO14" i="2"/>
  <c r="BO31" i="2"/>
  <c r="BO5" i="2"/>
  <c r="BO30" i="2"/>
  <c r="BO16" i="2"/>
  <c r="BO8" i="2"/>
  <c r="BO25" i="2"/>
  <c r="BO20" i="2"/>
  <c r="BO33" i="2"/>
  <c r="BO24" i="2"/>
  <c r="BO6" i="2"/>
  <c r="BO21" i="2"/>
  <c r="BO28" i="2"/>
  <c r="BO11" i="2"/>
  <c r="BO29" i="2"/>
  <c r="BO3" i="2"/>
  <c r="BO26" i="2"/>
  <c r="BO27" i="2"/>
  <c r="BO17" i="2"/>
  <c r="O989" i="1"/>
  <c r="BO9" i="2"/>
  <c r="O984" i="1"/>
  <c r="BN24" i="2"/>
  <c r="O953" i="1"/>
  <c r="BN6" i="2"/>
  <c r="BN9" i="2"/>
  <c r="O977" i="1"/>
  <c r="BN5" i="2"/>
  <c r="BN12" i="2"/>
  <c r="BN19" i="2"/>
  <c r="BN10" i="2"/>
  <c r="BN30" i="2"/>
  <c r="BN22" i="2"/>
  <c r="BN13" i="2"/>
  <c r="BN15" i="2"/>
  <c r="BN8" i="2"/>
  <c r="BN3" i="2"/>
  <c r="BN28" i="2"/>
  <c r="BN16" i="2"/>
  <c r="BN2" i="2"/>
  <c r="BN21" i="2"/>
  <c r="BN31" i="2"/>
  <c r="BN29" i="2"/>
  <c r="BN23" i="2"/>
  <c r="BN7" i="2"/>
  <c r="BN25" i="2"/>
  <c r="BN18" i="2"/>
  <c r="BN11" i="2"/>
  <c r="BN26" i="2"/>
  <c r="BN14" i="2"/>
  <c r="BN32" i="2"/>
  <c r="BN4" i="2"/>
  <c r="BN20" i="2"/>
  <c r="BN27" i="2"/>
  <c r="BN17" i="2"/>
  <c r="BN33" i="2"/>
  <c r="O982" i="1"/>
  <c r="O960" i="1"/>
  <c r="O959" i="1"/>
  <c r="O976" i="1"/>
  <c r="O975" i="1"/>
  <c r="O968" i="1"/>
  <c r="O967" i="1"/>
  <c r="AD967" i="1" s="1"/>
  <c r="O963" i="1"/>
  <c r="O962" i="1"/>
  <c r="AC962" i="1" s="1"/>
  <c r="O961" i="1"/>
  <c r="O929" i="1"/>
  <c r="AC929" i="1" s="1"/>
  <c r="O945" i="1"/>
  <c r="O943" i="1"/>
  <c r="O913" i="1"/>
  <c r="AC913" i="1" s="1"/>
  <c r="DQ57" i="2"/>
  <c r="O895" i="1"/>
  <c r="AC895" i="1" s="1"/>
  <c r="O848" i="1"/>
  <c r="O928" i="1"/>
  <c r="O880" i="1"/>
  <c r="O864" i="1"/>
  <c r="O944" i="1"/>
  <c r="O911" i="1"/>
  <c r="O879" i="1"/>
  <c r="AC879" i="1" s="1"/>
  <c r="O927" i="1"/>
  <c r="O894" i="1"/>
  <c r="AC894" i="1" s="1"/>
  <c r="O910" i="1"/>
  <c r="O878" i="1"/>
  <c r="AD878" i="1" s="1"/>
  <c r="O846" i="1"/>
  <c r="AD846" i="1" s="1"/>
  <c r="O814" i="1"/>
  <c r="O782" i="1"/>
  <c r="AD782" i="1" s="1"/>
  <c r="O766" i="1"/>
  <c r="O926" i="1"/>
  <c r="AC926" i="1" s="1"/>
  <c r="O893" i="1"/>
  <c r="O877" i="1"/>
  <c r="O861" i="1"/>
  <c r="O845" i="1"/>
  <c r="O829" i="1"/>
  <c r="AC829" i="1" s="1"/>
  <c r="O813" i="1"/>
  <c r="O797" i="1"/>
  <c r="AC797" i="1" s="1"/>
  <c r="O939" i="1"/>
  <c r="O923" i="1"/>
  <c r="AD923" i="1" s="1"/>
  <c r="O896" i="1"/>
  <c r="O862" i="1"/>
  <c r="AC862" i="1" s="1"/>
  <c r="O830" i="1"/>
  <c r="AC830" i="1" s="1"/>
  <c r="O798" i="1"/>
  <c r="O750" i="1"/>
  <c r="AC750" i="1" s="1"/>
  <c r="AD29" i="9"/>
  <c r="V7" i="9"/>
  <c r="AB6" i="9"/>
  <c r="Y4" i="9"/>
  <c r="AR29" i="9"/>
  <c r="AO27" i="9"/>
  <c r="AL23" i="9"/>
  <c r="AA9" i="9"/>
  <c r="X3" i="9"/>
  <c r="AG24" i="9"/>
  <c r="AQ28" i="9"/>
  <c r="AN24" i="9"/>
  <c r="AC2" i="9"/>
  <c r="Z8" i="9"/>
  <c r="W5" i="9"/>
  <c r="AN15" i="9"/>
  <c r="AZ17" i="9"/>
  <c r="AJ17" i="9"/>
  <c r="AG15" i="9"/>
  <c r="AD19" i="9"/>
  <c r="AR19" i="9"/>
  <c r="AS22" i="9"/>
  <c r="AI16" i="9"/>
  <c r="AF13" i="9"/>
  <c r="AY25" i="9"/>
  <c r="AP26" i="9"/>
  <c r="AC36" i="9"/>
  <c r="AM25" i="9"/>
  <c r="AK12" i="9"/>
  <c r="AH18" i="9"/>
  <c r="AE14" i="9"/>
  <c r="AV2" i="9"/>
  <c r="O840" i="1"/>
  <c r="O888" i="1"/>
  <c r="AD888" i="1" s="1"/>
  <c r="O920" i="1"/>
  <c r="AD920" i="1" s="1"/>
  <c r="O872" i="1"/>
  <c r="AD872" i="1" s="1"/>
  <c r="O936" i="1"/>
  <c r="AD936" i="1" s="1"/>
  <c r="O934" i="1"/>
  <c r="AD934" i="1" s="1"/>
  <c r="O930" i="1"/>
  <c r="O912" i="1"/>
  <c r="O897" i="1"/>
  <c r="O881" i="1"/>
  <c r="AD881" i="1" s="1"/>
  <c r="O865" i="1"/>
  <c r="AC865" i="1" s="1"/>
  <c r="O849" i="1"/>
  <c r="O909" i="1"/>
  <c r="AD909" i="1" s="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AC703" i="1" s="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AD628" i="1" s="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AD452" i="1" s="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AC659" i="1" s="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AC762" i="1" s="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AC785" i="1" s="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Y60" i="11"/>
  <c r="S66" i="11"/>
  <c r="AE66" i="11"/>
  <c r="N49" i="11"/>
  <c r="T55" i="11"/>
  <c r="Z61" i="11"/>
  <c r="AF67" i="11"/>
  <c r="T48" i="11"/>
  <c r="U56" i="11"/>
  <c r="AA62" i="11"/>
  <c r="AG68" i="11"/>
  <c r="W58" i="11"/>
  <c r="AC64" i="11"/>
  <c r="AB63" i="11"/>
  <c r="F41" i="11"/>
  <c r="H43" i="11"/>
  <c r="C38" i="11"/>
  <c r="P67" i="11"/>
  <c r="E40" i="11"/>
  <c r="G42" i="11"/>
  <c r="I63" i="11"/>
  <c r="V57" i="11"/>
  <c r="J59" i="11"/>
  <c r="I44" i="11"/>
  <c r="D39" i="11"/>
  <c r="B37" i="11"/>
  <c r="P51" i="11"/>
  <c r="K46" i="11"/>
  <c r="M48" i="11"/>
  <c r="O50" i="11"/>
  <c r="J45" i="11"/>
  <c r="L47" i="11"/>
  <c r="AB44" i="11"/>
  <c r="O781" i="1"/>
  <c r="AD781" i="1" s="1"/>
  <c r="O765" i="1"/>
  <c r="AD765" i="1" s="1"/>
  <c r="O749" i="1"/>
  <c r="O733" i="1"/>
  <c r="AD733" i="1" s="1"/>
  <c r="O780" i="1"/>
  <c r="O764" i="1"/>
  <c r="O748" i="1"/>
  <c r="AD748" i="1" s="1"/>
  <c r="O732" i="1"/>
  <c r="AD732" i="1" s="1"/>
  <c r="O743" i="1"/>
  <c r="AC743" i="1" s="1"/>
  <c r="O727" i="1"/>
  <c r="O695" i="1"/>
  <c r="O679" i="1"/>
  <c r="AD679" i="1" s="1"/>
  <c r="O646" i="1"/>
  <c r="AC646" i="1" s="1"/>
  <c r="O631" i="1"/>
  <c r="AC631" i="1" s="1"/>
  <c r="O599" i="1"/>
  <c r="AD599" i="1" s="1"/>
  <c r="O583" i="1"/>
  <c r="AD583" i="1" s="1"/>
  <c r="O551" i="1"/>
  <c r="AC551" i="1" s="1"/>
  <c r="O535" i="1"/>
  <c r="AC535" i="1" s="1"/>
  <c r="O503" i="1"/>
  <c r="O776" i="1"/>
  <c r="AC776" i="1" s="1"/>
  <c r="O760" i="1"/>
  <c r="AB9" i="11"/>
  <c r="T13" i="11"/>
  <c r="AF16" i="11"/>
  <c r="X10" i="11"/>
  <c r="M20" i="11"/>
  <c r="I28" i="11"/>
  <c r="P32" i="11"/>
  <c r="AE19" i="11"/>
  <c r="S31" i="11"/>
  <c r="J24" i="11"/>
  <c r="O638" i="1"/>
  <c r="AC638" i="1" s="1"/>
  <c r="O702" i="1"/>
  <c r="AC702" i="1" s="1"/>
  <c r="O686" i="1"/>
  <c r="AC686" i="1" s="1"/>
  <c r="O734" i="1"/>
  <c r="AC734" i="1" s="1"/>
  <c r="O718" i="1"/>
  <c r="AC718" i="1" s="1"/>
  <c r="O670" i="1"/>
  <c r="AC670" i="1" s="1"/>
  <c r="O662" i="1"/>
  <c r="AC662" i="1" s="1"/>
  <c r="O613" i="1"/>
  <c r="AD613" i="1" s="1"/>
  <c r="O581" i="1"/>
  <c r="AC581" i="1" s="1"/>
  <c r="O517" i="1"/>
  <c r="AC517" i="1" s="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AD464" i="1" s="1"/>
  <c r="O608" i="1"/>
  <c r="AC608" i="1" s="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DC57" i="2"/>
  <c r="O717" i="1"/>
  <c r="AC717" i="1" s="1"/>
  <c r="O711" i="1"/>
  <c r="AD711" i="1" s="1"/>
  <c r="O700" i="1"/>
  <c r="AC700" i="1" s="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AD561" i="1" s="1"/>
  <c r="O549" i="1"/>
  <c r="AD549" i="1" s="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AD573" i="1" s="1"/>
  <c r="O557" i="1"/>
  <c r="AC557" i="1" s="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AC585" i="1" s="1"/>
  <c r="O568" i="1"/>
  <c r="AD568" i="1" s="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AC507" i="1" s="1"/>
  <c r="O491" i="1"/>
  <c r="AD491" i="1" s="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AD564" i="1" s="1"/>
  <c r="O480" i="1"/>
  <c r="AC480" i="1" s="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AD412" i="1" s="1"/>
  <c r="O380" i="1"/>
  <c r="AD380" i="1" s="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AC518" i="1" s="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AD562" i="1" s="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O24" i="11" s="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X38" i="9" s="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5"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3"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M57" i="11" s="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7"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52" i="1"/>
  <c r="AD935" i="1"/>
  <c r="AD919" i="1"/>
  <c r="AD903" i="1"/>
  <c r="AD887" i="1"/>
  <c r="AD871" i="1"/>
  <c r="AD855" i="1"/>
  <c r="AD839" i="1"/>
  <c r="AD823" i="1"/>
  <c r="AD807" i="1"/>
  <c r="AD791" i="1"/>
  <c r="AD760" i="1"/>
  <c r="AD727" i="1"/>
  <c r="AD695"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548"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18" i="1"/>
  <c r="AD787" i="1"/>
  <c r="AD771"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46" i="1"/>
  <c r="AD930" i="1"/>
  <c r="AD914" i="1"/>
  <c r="AD898" i="1"/>
  <c r="AD882" i="1"/>
  <c r="AD866" i="1"/>
  <c r="AD850" i="1"/>
  <c r="AD834" i="1"/>
  <c r="AD819" i="1"/>
  <c r="AD802" i="1"/>
  <c r="AD786" i="1"/>
  <c r="AD770" i="1"/>
  <c r="AD754" i="1"/>
  <c r="AD738" i="1"/>
  <c r="AD722" i="1"/>
  <c r="AD706" i="1"/>
  <c r="AD690" i="1"/>
  <c r="AD674" i="1"/>
  <c r="AD658" i="1"/>
  <c r="AD626" i="1"/>
  <c r="AD610" i="1"/>
  <c r="AD578" i="1"/>
  <c r="AD1313" i="1"/>
  <c r="AD1297" i="1"/>
  <c r="AD1281" i="1"/>
  <c r="AD1265" i="1"/>
  <c r="AD1249" i="1"/>
  <c r="AD1233" i="1"/>
  <c r="AD1217" i="1"/>
  <c r="AD1201" i="1"/>
  <c r="AD1185" i="1"/>
  <c r="AD1169" i="1"/>
  <c r="AD1153" i="1"/>
  <c r="AD1137" i="1"/>
  <c r="AD1121" i="1"/>
  <c r="AD1105" i="1"/>
  <c r="AD1089" i="1"/>
  <c r="AD1073" i="1"/>
  <c r="AD1057" i="1"/>
  <c r="AD1041" i="1"/>
  <c r="AD1025" i="1"/>
  <c r="AD993" i="1"/>
  <c r="AD977" i="1"/>
  <c r="AD961" i="1"/>
  <c r="AD945" i="1"/>
  <c r="AD897" i="1"/>
  <c r="AD849" i="1"/>
  <c r="AD769" i="1"/>
  <c r="AD737" i="1"/>
  <c r="AD689" i="1"/>
  <c r="AD577"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63" i="1"/>
  <c r="AD799" i="1"/>
  <c r="AD767" i="1"/>
  <c r="AD719"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10" i="1"/>
  <c r="AD896"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893" i="1"/>
  <c r="AD877" i="1"/>
  <c r="AD861" i="1"/>
  <c r="AD845" i="1"/>
  <c r="AD813" i="1"/>
  <c r="AD749"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683"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1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25" i="1"/>
  <c r="AD809" i="1"/>
  <c r="AD777" i="1"/>
  <c r="AD761"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50" i="1"/>
  <c r="AC844" i="1"/>
  <c r="AC838" i="1"/>
  <c r="AC814" i="1"/>
  <c r="AC808" i="1"/>
  <c r="AC802" i="1"/>
  <c r="AC796" i="1"/>
  <c r="AC790" i="1"/>
  <c r="AC766" i="1"/>
  <c r="AC754" i="1"/>
  <c r="AC742" i="1"/>
  <c r="AC706" i="1"/>
  <c r="AC697" i="1"/>
  <c r="AC694" i="1"/>
  <c r="AC658" i="1"/>
  <c r="AC647" i="1"/>
  <c r="AC610" i="1"/>
  <c r="AC598" i="1"/>
  <c r="AC520" i="1"/>
  <c r="AC436"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3" i="1"/>
  <c r="AC897" i="1"/>
  <c r="AC885" i="1"/>
  <c r="AC873" i="1"/>
  <c r="AC867" i="1"/>
  <c r="AC861" i="1"/>
  <c r="AC855" i="1"/>
  <c r="AC849" i="1"/>
  <c r="AC843" i="1"/>
  <c r="AC825" i="1"/>
  <c r="AC818" i="1"/>
  <c r="AC813" i="1"/>
  <c r="AC807" i="1"/>
  <c r="AC801" i="1"/>
  <c r="AC795" i="1"/>
  <c r="AC789" i="1"/>
  <c r="AC783" i="1"/>
  <c r="AC777" i="1"/>
  <c r="AC771" i="1"/>
  <c r="AC760" i="1"/>
  <c r="AC747" i="1"/>
  <c r="AC741" i="1"/>
  <c r="AC729" i="1"/>
  <c r="AC681" i="1"/>
  <c r="AC531" i="1"/>
  <c r="AC525" i="1"/>
  <c r="AC513" i="1"/>
  <c r="AC1309" i="1"/>
  <c r="AC1291" i="1"/>
  <c r="AC1273" i="1"/>
  <c r="AC1254" i="1"/>
  <c r="AC1237" i="1"/>
  <c r="AC1219" i="1"/>
  <c r="AC1201" i="1"/>
  <c r="AC1171" i="1"/>
  <c r="AC1135" i="1"/>
  <c r="AC1099" i="1"/>
  <c r="AC1063" i="1"/>
  <c r="AC1023" i="1"/>
  <c r="AC812" i="1"/>
  <c r="AC1289" i="1"/>
  <c r="AC1259" i="1"/>
  <c r="AC1229" i="1"/>
  <c r="AC1199" i="1"/>
  <c r="AC1169" i="1"/>
  <c r="AC1133" i="1"/>
  <c r="AC1103" i="1"/>
  <c r="AC1079" i="1"/>
  <c r="AC1055" i="1"/>
  <c r="AC1037" i="1"/>
  <c r="AC1013" i="1"/>
  <c r="AC1001" i="1"/>
  <c r="AC977" i="1"/>
  <c r="AC954" i="1"/>
  <c r="AC905" i="1"/>
  <c r="AC845" i="1"/>
  <c r="AC827" i="1"/>
  <c r="AC809" i="1"/>
  <c r="AC773" i="1"/>
  <c r="AC719" i="1"/>
  <c r="AC695" i="1"/>
  <c r="AC683" i="1"/>
  <c r="AC665" i="1"/>
  <c r="AC516" i="1"/>
  <c r="AC503"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32" i="1"/>
  <c r="AC891" i="1"/>
  <c r="AC842" i="1"/>
  <c r="AC806" i="1"/>
  <c r="AC800" i="1"/>
  <c r="AC770" i="1"/>
  <c r="AC764" i="1"/>
  <c r="AC710" i="1"/>
  <c r="AC680" i="1"/>
  <c r="AC674" i="1"/>
  <c r="AC661"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67" i="1"/>
  <c r="AC749" i="1"/>
  <c r="AC737" i="1"/>
  <c r="AC725" i="1"/>
  <c r="AC713" i="1"/>
  <c r="AC617"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54" i="1"/>
  <c r="AC548" i="1"/>
  <c r="AC404" i="1"/>
  <c r="AC308" i="1"/>
  <c r="AC1027" i="1"/>
  <c r="AC1021" i="1"/>
  <c r="AC1015" i="1"/>
  <c r="AC1003" i="1"/>
  <c r="AC998" i="1"/>
  <c r="AC991" i="1"/>
  <c r="AC985" i="1"/>
  <c r="AC979" i="1"/>
  <c r="AC973" i="1"/>
  <c r="AC961" i="1"/>
  <c r="AC955" i="1"/>
  <c r="AC949" i="1"/>
  <c r="AC943" i="1"/>
  <c r="AC937" i="1"/>
  <c r="AC931" i="1"/>
  <c r="AC919" i="1"/>
  <c r="AC907" i="1"/>
  <c r="AC901" i="1"/>
  <c r="AC889" i="1"/>
  <c r="AC883" i="1"/>
  <c r="AC877" i="1"/>
  <c r="AC871" i="1"/>
  <c r="AC858" i="1"/>
  <c r="AC853" i="1"/>
  <c r="AC847" i="1"/>
  <c r="AC823" i="1"/>
  <c r="AC811" i="1"/>
  <c r="AC805" i="1"/>
  <c r="AC799" i="1"/>
  <c r="AC787" i="1"/>
  <c r="AC763" i="1"/>
  <c r="AC757" i="1"/>
  <c r="AC739" i="1"/>
  <c r="AC727" i="1"/>
  <c r="AC715" i="1"/>
  <c r="AC709" i="1"/>
  <c r="AC698" i="1"/>
  <c r="AC655" i="1"/>
  <c r="AC649" i="1"/>
  <c r="AC601" i="1"/>
  <c r="AC577" i="1"/>
  <c r="AC553" i="1"/>
  <c r="AC529" i="1"/>
  <c r="AC505" i="1"/>
  <c r="AC499" i="1"/>
  <c r="AC1303" i="1"/>
  <c r="AC1285" i="1"/>
  <c r="AC1267" i="1"/>
  <c r="AC1249" i="1"/>
  <c r="AC1231" i="1"/>
  <c r="AC1213" i="1"/>
  <c r="AC1195" i="1"/>
  <c r="AC1159" i="1"/>
  <c r="AC1123" i="1"/>
  <c r="AC1087" i="1"/>
  <c r="AC1051" i="1"/>
  <c r="AC992" i="1"/>
  <c r="AC884" i="1"/>
  <c r="AC775"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44" i="1"/>
  <c r="AC738" i="1"/>
  <c r="AC726" i="1"/>
  <c r="AC714" i="1"/>
  <c r="AC690" i="1"/>
  <c r="AC678" i="1"/>
  <c r="AC558"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L63" i="2"/>
  <c r="CL57" i="2"/>
  <c r="CL56" i="2"/>
  <c r="O38" i="1"/>
  <c r="AD38" i="1" s="1"/>
  <c r="O76" i="1"/>
  <c r="AD76" i="1" s="1"/>
  <c r="O23" i="1"/>
  <c r="AD23" i="1" s="1"/>
  <c r="O75" i="1"/>
  <c r="AD75" i="1" s="1"/>
  <c r="CL51" i="2"/>
  <c r="CL50" i="2"/>
  <c r="O57" i="1"/>
  <c r="AD57" i="1" s="1"/>
  <c r="O73" i="1"/>
  <c r="AD73" i="1" s="1"/>
  <c r="CL45" i="2"/>
  <c r="O88" i="1"/>
  <c r="AD88" i="1" s="1"/>
  <c r="O72" i="1"/>
  <c r="AD72" i="1" s="1"/>
  <c r="O55" i="1"/>
  <c r="AD55" i="1" s="1"/>
  <c r="O92" i="1"/>
  <c r="AD92" i="1" s="1"/>
  <c r="CL44" i="2"/>
  <c r="CL39" i="2"/>
  <c r="CL62" i="2"/>
  <c r="CL38" i="2"/>
  <c r="CL61" i="2"/>
  <c r="CL55" i="2"/>
  <c r="CL49" i="2"/>
  <c r="CL43" i="2"/>
  <c r="CL37" i="2"/>
  <c r="CL66" i="2"/>
  <c r="CL60" i="2"/>
  <c r="CL54" i="2"/>
  <c r="CL48" i="2"/>
  <c r="CL42" i="2"/>
  <c r="CL36" i="2"/>
  <c r="CL65" i="2"/>
  <c r="CL59" i="2"/>
  <c r="CL53" i="2"/>
  <c r="CL47" i="2"/>
  <c r="CL41" i="2"/>
  <c r="CL35" i="2"/>
  <c r="CL64" i="2"/>
  <c r="CL58" i="2"/>
  <c r="CL52" i="2"/>
  <c r="CL46" i="2"/>
  <c r="CL40" i="2"/>
  <c r="CM10" i="2"/>
  <c r="CM9" i="2"/>
  <c r="CM6" i="2"/>
  <c r="BH41" i="4"/>
  <c r="C56" i="4"/>
  <c r="AW26" i="4"/>
  <c r="AQ52" i="4"/>
  <c r="F59" i="4"/>
  <c r="BL25" i="4"/>
  <c r="BM62" i="4"/>
  <c r="BK12" i="4"/>
  <c r="D15" i="2"/>
  <c r="D12" i="2"/>
  <c r="D30" i="2"/>
  <c r="AT7" i="4"/>
  <c r="D31" i="2"/>
  <c r="D18" i="2"/>
  <c r="D17" i="2"/>
  <c r="BL15" i="4"/>
  <c r="D14" i="2"/>
  <c r="D7" i="2"/>
  <c r="D16" i="2"/>
  <c r="D29" i="2"/>
  <c r="D23" i="2"/>
  <c r="S56" i="1"/>
  <c r="R33" i="2" s="1"/>
  <c r="S50" i="1"/>
  <c r="R22" i="2" s="1"/>
  <c r="BL47" i="4"/>
  <c r="BF31" i="4"/>
  <c r="AK58" i="4"/>
  <c r="BN59" i="4"/>
  <c r="BB39" i="4"/>
  <c r="E24" i="4"/>
  <c r="BB51" i="4"/>
  <c r="BK50" i="4"/>
  <c r="BM20" i="4"/>
  <c r="AV53" i="4"/>
  <c r="AE64" i="4"/>
  <c r="C42" i="4"/>
  <c r="E64" i="4"/>
  <c r="BK8" i="4"/>
  <c r="D41" i="4"/>
  <c r="AR61" i="4"/>
  <c r="BE46" i="4"/>
  <c r="F51" i="4"/>
  <c r="AV15" i="4"/>
  <c r="AZ5" i="4"/>
  <c r="BJ49" i="4"/>
  <c r="C40" i="4"/>
  <c r="E58" i="4"/>
  <c r="C18" i="4"/>
  <c r="BE34" i="4"/>
  <c r="D13" i="2"/>
  <c r="D11" i="2"/>
  <c r="D2" i="2"/>
  <c r="S22" i="1"/>
  <c r="Q11" i="2" s="1"/>
  <c r="S16" i="1"/>
  <c r="S28" i="2" s="1"/>
  <c r="S10" i="1"/>
  <c r="R2" i="2" s="1"/>
  <c r="S31" i="1"/>
  <c r="S8" i="2" s="1"/>
  <c r="C12" i="4"/>
  <c r="C32" i="4"/>
  <c r="BL11" i="4"/>
  <c r="D47" i="4"/>
  <c r="BD61" i="4"/>
  <c r="D21" i="4"/>
  <c r="BN55" i="4"/>
  <c r="BM52" i="4"/>
  <c r="BN35" i="4"/>
  <c r="F47" i="4"/>
  <c r="AZ55" i="4"/>
  <c r="E44" i="4"/>
  <c r="C46" i="4"/>
  <c r="BA18" i="4"/>
  <c r="C38" i="4"/>
  <c r="F19" i="4"/>
  <c r="D33" i="2"/>
  <c r="D21" i="2"/>
  <c r="BN61" i="4"/>
  <c r="C50" i="4"/>
  <c r="D6" i="2"/>
  <c r="S15" i="1"/>
  <c r="R6" i="2" s="1"/>
  <c r="S9" i="1"/>
  <c r="S21" i="2" s="1"/>
  <c r="S30" i="1"/>
  <c r="AO30" i="4"/>
  <c r="BK56" i="4"/>
  <c r="E60" i="4"/>
  <c r="AA38" i="4"/>
  <c r="BG30" i="4"/>
  <c r="F21" i="4"/>
  <c r="F45" i="4"/>
  <c r="BN37" i="4"/>
  <c r="BK30" i="4"/>
  <c r="F57" i="4"/>
  <c r="BH39" i="4"/>
  <c r="BK54" i="4"/>
  <c r="BK40" i="4"/>
  <c r="BL53" i="4"/>
  <c r="AY44" i="4"/>
  <c r="BK22" i="4"/>
  <c r="E36" i="4"/>
  <c r="BI26" i="4"/>
  <c r="D8" i="2"/>
  <c r="D57" i="4"/>
  <c r="BG54" i="4"/>
  <c r="D22" i="2"/>
  <c r="F27" i="4"/>
  <c r="D9" i="2"/>
  <c r="S3" i="1"/>
  <c r="S14" i="1"/>
  <c r="Q9" i="2" s="1"/>
  <c r="S8" i="1"/>
  <c r="Q7" i="2" s="1"/>
  <c r="S71" i="1"/>
  <c r="Q12" i="2" s="1"/>
  <c r="S47" i="1"/>
  <c r="R17" i="2" s="1"/>
  <c r="S35" i="1"/>
  <c r="R29" i="2" s="1"/>
  <c r="S29" i="1"/>
  <c r="R15" i="2" s="1"/>
  <c r="BH27" i="4"/>
  <c r="F23" i="4"/>
  <c r="AZ41" i="4"/>
  <c r="BN29" i="4"/>
  <c r="BM16" i="4"/>
  <c r="BL61" i="4"/>
  <c r="BH51" i="4"/>
  <c r="BH53" i="4"/>
  <c r="E16" i="4"/>
  <c r="E38" i="4"/>
  <c r="BM26" i="4"/>
  <c r="BG42" i="4"/>
  <c r="BD47" i="4"/>
  <c r="BL55" i="4"/>
  <c r="C34" i="4"/>
  <c r="D4" i="2"/>
  <c r="BN19" i="4"/>
  <c r="E18" i="4"/>
  <c r="D10" i="2"/>
  <c r="D24" i="2"/>
  <c r="D5" i="2"/>
  <c r="D26" i="2"/>
  <c r="D27" i="2"/>
  <c r="D32" i="2"/>
  <c r="S13" i="1"/>
  <c r="R19" i="2" s="1"/>
  <c r="S7" i="1"/>
  <c r="Q32" i="2" s="1"/>
  <c r="S82" i="1"/>
  <c r="Q3" i="2" s="1"/>
  <c r="S40" i="1"/>
  <c r="Z2" i="2" s="1"/>
  <c r="S34" i="1"/>
  <c r="Q24" i="2" s="1"/>
  <c r="D19" i="2"/>
  <c r="D28" i="2"/>
  <c r="D20" i="2"/>
  <c r="BJ17" i="4"/>
  <c r="D25" i="2"/>
  <c r="S24" i="1"/>
  <c r="S18" i="1"/>
  <c r="AA24" i="2" s="1"/>
  <c r="S12" i="1"/>
  <c r="S10"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9"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0"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9" i="2"/>
  <c r="N18" i="2"/>
  <c r="W17" i="2"/>
  <c r="N3" i="2"/>
  <c r="U27" i="2"/>
  <c r="Y27" i="2"/>
  <c r="W21" i="2"/>
  <c r="O7" i="2"/>
  <c r="U22" i="2"/>
  <c r="W29" i="2"/>
  <c r="AA26" i="2"/>
  <c r="Z27" i="2"/>
  <c r="O3" i="2"/>
  <c r="U9" i="2"/>
  <c r="Y9" i="2"/>
  <c r="W8" i="2"/>
  <c r="Z9" i="2"/>
  <c r="V27" i="2"/>
  <c r="AA32" i="2"/>
  <c r="AA7" i="2"/>
  <c r="V9" i="2"/>
  <c r="O32" i="2"/>
  <c r="W27" i="2"/>
  <c r="V32" i="2"/>
  <c r="Y32" i="2"/>
  <c r="Z32" i="2"/>
  <c r="U32" i="2"/>
  <c r="W32" i="2"/>
  <c r="AA18" i="2"/>
  <c r="N12" i="2"/>
  <c r="W30" i="2"/>
  <c r="O12" i="2"/>
  <c r="M12" i="2"/>
  <c r="W31" i="2"/>
  <c r="O58" i="1"/>
  <c r="AD58" i="1" s="1"/>
  <c r="O26" i="1"/>
  <c r="AD26" i="1" s="1"/>
  <c r="O42" i="1"/>
  <c r="AD42" i="1" s="1"/>
  <c r="O45" i="1"/>
  <c r="AD45" i="1" s="1"/>
  <c r="O61" i="1"/>
  <c r="AD61" i="1" s="1"/>
  <c r="O29" i="1"/>
  <c r="AD29" i="1" s="1"/>
  <c r="O56" i="1"/>
  <c r="AD56" i="1" s="1"/>
  <c r="N21" i="2"/>
  <c r="W16" i="2"/>
  <c r="O27" i="1"/>
  <c r="AD27" i="1" s="1"/>
  <c r="O43" i="1"/>
  <c r="AD43" i="1" s="1"/>
  <c r="O59" i="1"/>
  <c r="AD59" i="1" s="1"/>
  <c r="U13" i="2"/>
  <c r="O52" i="1"/>
  <c r="AD52" i="1" s="1"/>
  <c r="Z18" i="2"/>
  <c r="O36" i="1"/>
  <c r="AD36" i="1" s="1"/>
  <c r="Z23" i="2"/>
  <c r="V19" i="2"/>
  <c r="AE66" i="4"/>
  <c r="O34" i="1"/>
  <c r="AD34" i="1" s="1"/>
  <c r="AA23" i="2"/>
  <c r="N4" i="2"/>
  <c r="M33" i="2"/>
  <c r="O50" i="1"/>
  <c r="AD50" i="1" s="1"/>
  <c r="N17" i="2"/>
  <c r="J65" i="4"/>
  <c r="W25" i="2"/>
  <c r="N22" i="2"/>
  <c r="V30" i="2"/>
  <c r="O46" i="1"/>
  <c r="AD46" i="1" s="1"/>
  <c r="N33" i="2"/>
  <c r="V18" i="2"/>
  <c r="N7" i="2"/>
  <c r="N29" i="2"/>
  <c r="N15" i="2"/>
  <c r="W33" i="2"/>
  <c r="O30" i="1"/>
  <c r="AD30" i="1" s="1"/>
  <c r="N5" i="2"/>
  <c r="N6" i="2"/>
  <c r="N14" i="2"/>
  <c r="U14" i="2"/>
  <c r="O8" i="2"/>
  <c r="O62" i="1"/>
  <c r="AD62" i="1" s="1"/>
  <c r="M8" i="2"/>
  <c r="U24" i="2"/>
  <c r="N28" i="2"/>
  <c r="V6" i="2"/>
  <c r="AH65" i="4"/>
  <c r="V11" i="2"/>
  <c r="V16" i="2"/>
  <c r="V14" i="2"/>
  <c r="V7" i="2"/>
  <c r="W18" i="2"/>
  <c r="V3" i="2"/>
  <c r="V17" i="2"/>
  <c r="W7" i="2"/>
  <c r="V8" i="2"/>
  <c r="W23" i="2"/>
  <c r="Y7" i="2"/>
  <c r="V5" i="2"/>
  <c r="V13" i="2"/>
  <c r="V4" i="2"/>
  <c r="N11" i="2"/>
  <c r="W19" i="2"/>
  <c r="BK62" i="4"/>
  <c r="W3" i="2"/>
  <c r="W2" i="2"/>
  <c r="W5" i="2"/>
  <c r="U6" i="2"/>
  <c r="W11" i="2"/>
  <c r="U11" i="2"/>
  <c r="W28" i="2"/>
  <c r="H6" i="2"/>
  <c r="I6" i="2" s="1"/>
  <c r="H27" i="2"/>
  <c r="I27" i="2" s="1"/>
  <c r="H10" i="2"/>
  <c r="I10" i="2" s="1"/>
  <c r="H13" i="2"/>
  <c r="I13" i="2" s="1"/>
  <c r="N10" i="2"/>
  <c r="N2" i="2"/>
  <c r="U18" i="2"/>
  <c r="U2" i="2"/>
  <c r="V31" i="2"/>
  <c r="V20" i="2"/>
  <c r="W24" i="2"/>
  <c r="W6" i="2"/>
  <c r="H30" i="2"/>
  <c r="I30" i="2" s="1"/>
  <c r="H31" i="2"/>
  <c r="I31" i="2" s="1"/>
  <c r="O16" i="2"/>
  <c r="M16" i="2"/>
  <c r="U8" i="2"/>
  <c r="U5" i="2"/>
  <c r="W14" i="2"/>
  <c r="H24" i="2"/>
  <c r="I24" i="2" s="1"/>
  <c r="U31" i="2"/>
  <c r="U20" i="2"/>
  <c r="V24" i="2"/>
  <c r="W4" i="2"/>
  <c r="Y23" i="2"/>
  <c r="H3" i="2"/>
  <c r="I3" i="2" s="1"/>
  <c r="H21" i="2"/>
  <c r="I21" i="2" s="1"/>
  <c r="M26" i="2"/>
  <c r="H11" i="2"/>
  <c r="I11" i="2" s="1"/>
  <c r="H15" i="2"/>
  <c r="I15" i="2" s="1"/>
  <c r="T16" i="2"/>
  <c r="N8" i="2"/>
  <c r="U7" i="2"/>
  <c r="U4" i="2"/>
  <c r="V23" i="2"/>
  <c r="T15" i="2"/>
  <c r="H25" i="2"/>
  <c r="I25" i="2" s="1"/>
  <c r="L23" i="2"/>
  <c r="N26" i="2"/>
  <c r="U16" i="2"/>
  <c r="V29" i="2"/>
  <c r="W12" i="2"/>
  <c r="W15" i="2"/>
  <c r="H7" i="2"/>
  <c r="I7" i="2" s="1"/>
  <c r="M18" i="2"/>
  <c r="U23" i="2"/>
  <c r="V28" i="2"/>
  <c r="H22" i="2"/>
  <c r="I22" i="2" s="1"/>
  <c r="O4" i="2"/>
  <c r="U29" i="2"/>
  <c r="V12" i="2"/>
  <c r="V15" i="2"/>
  <c r="W22" i="2"/>
  <c r="M22" i="2"/>
  <c r="U30" i="2"/>
  <c r="U28" i="2"/>
  <c r="Y18" i="2"/>
  <c r="U12" i="2"/>
  <c r="U15" i="2"/>
  <c r="V22" i="2"/>
  <c r="H4" i="2"/>
  <c r="I4" i="2" s="1"/>
  <c r="H32" i="2"/>
  <c r="I32" i="2" s="1"/>
  <c r="H19" i="2"/>
  <c r="I19" i="2" s="1"/>
  <c r="U3" i="2"/>
  <c r="U19" i="2"/>
  <c r="V33" i="2"/>
  <c r="V25" i="2"/>
  <c r="H9" i="2"/>
  <c r="I9" i="2" s="1"/>
  <c r="H20" i="2"/>
  <c r="I20" i="2" s="1"/>
  <c r="M5" i="2"/>
  <c r="V21" i="2"/>
  <c r="H8" i="2"/>
  <c r="I8" i="2" s="1"/>
  <c r="Z10" i="2"/>
  <c r="N30" i="2"/>
  <c r="N19" i="2"/>
  <c r="U33" i="2"/>
  <c r="U25" i="2"/>
  <c r="V2" i="2"/>
  <c r="O51" i="1"/>
  <c r="AD51" i="1" s="1"/>
  <c r="H14" i="2"/>
  <c r="I14" i="2" s="1"/>
  <c r="H23" i="2"/>
  <c r="I23" i="2" s="1"/>
  <c r="H17" i="2"/>
  <c r="I17" i="2" s="1"/>
  <c r="H18" i="2"/>
  <c r="I18" i="2" s="1"/>
  <c r="H33" i="2"/>
  <c r="I33" i="2" s="1"/>
  <c r="H29" i="2"/>
  <c r="I29" i="2" s="1"/>
  <c r="U17" i="2"/>
  <c r="U21" i="2"/>
  <c r="W13" i="2"/>
  <c r="W26" i="2"/>
  <c r="Y26" i="2"/>
  <c r="U26" i="2"/>
  <c r="V26" i="2"/>
  <c r="W10" i="2"/>
  <c r="U10" i="2"/>
  <c r="Y10" i="2"/>
  <c r="V10" i="2"/>
  <c r="Z26" i="2"/>
  <c r="H28" i="2"/>
  <c r="I28" i="2" s="1"/>
  <c r="M25" i="2"/>
  <c r="N25" i="2"/>
  <c r="AA10" i="2"/>
  <c r="Z7" i="2"/>
  <c r="M9" i="2"/>
  <c r="M31" i="2"/>
  <c r="O31" i="2"/>
  <c r="T31" i="2"/>
  <c r="M7" i="2"/>
  <c r="M4" i="2"/>
  <c r="N16" i="2"/>
  <c r="O23" i="2"/>
  <c r="O28" i="1"/>
  <c r="AD28" i="1" s="1"/>
  <c r="L3" i="2"/>
  <c r="T21" i="2"/>
  <c r="T25" i="2"/>
  <c r="M11" i="2"/>
  <c r="N23" i="2"/>
  <c r="O30" i="2"/>
  <c r="O29" i="2"/>
  <c r="L22" i="2"/>
  <c r="L15" i="2"/>
  <c r="L18" i="2"/>
  <c r="T24" i="2"/>
  <c r="T26" i="2"/>
  <c r="M23" i="2"/>
  <c r="O28" i="2"/>
  <c r="L17" i="2"/>
  <c r="L11" i="2"/>
  <c r="L30" i="2"/>
  <c r="L25" i="2"/>
  <c r="T30" i="2"/>
  <c r="M30" i="2"/>
  <c r="M29" i="2"/>
  <c r="O10" i="2"/>
  <c r="O15" i="2"/>
  <c r="L28" i="2"/>
  <c r="L9" i="2"/>
  <c r="L29" i="2"/>
  <c r="L13" i="2"/>
  <c r="T3" i="2"/>
  <c r="T14" i="2"/>
  <c r="M28" i="2"/>
  <c r="O19" i="2"/>
  <c r="L12" i="2"/>
  <c r="L10" i="2"/>
  <c r="T2" i="2"/>
  <c r="T19" i="2"/>
  <c r="M10" i="2"/>
  <c r="M15" i="2"/>
  <c r="O22" i="2"/>
  <c r="O9" i="2"/>
  <c r="T5" i="2"/>
  <c r="T13" i="2"/>
  <c r="M19" i="2"/>
  <c r="N9" i="2"/>
  <c r="O33" i="2"/>
  <c r="O25" i="2"/>
  <c r="L5" i="2"/>
  <c r="T22" i="2"/>
  <c r="T9" i="2"/>
  <c r="O17" i="2"/>
  <c r="O21" i="2"/>
  <c r="H5" i="2"/>
  <c r="I5" i="2" s="1"/>
  <c r="L7" i="2"/>
  <c r="L24" i="2"/>
  <c r="L16" i="2"/>
  <c r="L31" i="2"/>
  <c r="T20" i="2"/>
  <c r="T6" i="2"/>
  <c r="O18" i="2"/>
  <c r="O2" i="2"/>
  <c r="L33" i="2"/>
  <c r="L19" i="2"/>
  <c r="T7" i="2"/>
  <c r="T17" i="2"/>
  <c r="M17" i="2"/>
  <c r="M21" i="2"/>
  <c r="O5" i="2"/>
  <c r="H12" i="2"/>
  <c r="I12" i="2" s="1"/>
  <c r="L6" i="2"/>
  <c r="L4" i="2"/>
  <c r="T11" i="2"/>
  <c r="T4" i="2"/>
  <c r="M2" i="2"/>
  <c r="O20" i="2"/>
  <c r="F12" i="2"/>
  <c r="G12" i="2" s="1"/>
  <c r="T23" i="2"/>
  <c r="T10" i="2"/>
  <c r="N31" i="2"/>
  <c r="N20" i="2"/>
  <c r="O26" i="2"/>
  <c r="O13" i="2"/>
  <c r="L2" i="2"/>
  <c r="T33" i="2"/>
  <c r="T32" i="2"/>
  <c r="M20" i="2"/>
  <c r="N13" i="2"/>
  <c r="O24" i="2"/>
  <c r="O6" i="2"/>
  <c r="H2" i="2"/>
  <c r="L20" i="2"/>
  <c r="L21" i="2"/>
  <c r="L8" i="2"/>
  <c r="T29" i="2"/>
  <c r="M13" i="2"/>
  <c r="O14" i="2"/>
  <c r="L14" i="2"/>
  <c r="T28" i="2"/>
  <c r="T18" i="2"/>
  <c r="M24" i="2"/>
  <c r="M6" i="2"/>
  <c r="N32" i="2"/>
  <c r="T27" i="2"/>
  <c r="T8" i="2"/>
  <c r="M32" i="2"/>
  <c r="M14" i="2"/>
  <c r="O11" i="2"/>
  <c r="M27" i="2"/>
  <c r="T12" i="2"/>
  <c r="N27" i="2"/>
  <c r="O27" i="2"/>
  <c r="BC7" i="2"/>
  <c r="L27" i="2"/>
  <c r="BC23" i="2"/>
  <c r="F20" i="2"/>
  <c r="G20" i="2" s="1"/>
  <c r="F28" i="2"/>
  <c r="G28" i="2" s="1"/>
  <c r="F14" i="2"/>
  <c r="F17" i="2"/>
  <c r="F32" i="2"/>
  <c r="G32" i="2" s="1"/>
  <c r="H16" i="2"/>
  <c r="I16" i="2" s="1"/>
  <c r="F7" i="2"/>
  <c r="G7" i="2" s="1"/>
  <c r="F27" i="2"/>
  <c r="G27" i="2" s="1"/>
  <c r="F19" i="2"/>
  <c r="G19" i="2" s="1"/>
  <c r="F4" i="2"/>
  <c r="G4" i="2" s="1"/>
  <c r="F16" i="2"/>
  <c r="G16" i="2" s="1"/>
  <c r="F18" i="2"/>
  <c r="G18" i="2" s="1"/>
  <c r="F3" i="2"/>
  <c r="G3" i="2" s="1"/>
  <c r="F11" i="2"/>
  <c r="G11" i="2" s="1"/>
  <c r="F15" i="2"/>
  <c r="G15" i="2" s="1"/>
  <c r="F13" i="2"/>
  <c r="G13" i="2" s="1"/>
  <c r="F10" i="2"/>
  <c r="G10" i="2" s="1"/>
  <c r="F8" i="2"/>
  <c r="G8" i="2" s="1"/>
  <c r="F2" i="2"/>
  <c r="F23" i="2"/>
  <c r="G23" i="2" s="1"/>
  <c r="F21" i="2"/>
  <c r="G21" i="2" s="1"/>
  <c r="F9" i="2"/>
  <c r="G9" i="2" s="1"/>
  <c r="F31" i="2"/>
  <c r="G31" i="2" s="1"/>
  <c r="F5" i="2"/>
  <c r="G5" i="2" s="1"/>
  <c r="F33" i="2"/>
  <c r="G33" i="2" s="1"/>
  <c r="F24" i="2"/>
  <c r="G24" i="2" s="1"/>
  <c r="F6" i="2"/>
  <c r="G6" i="2" s="1"/>
  <c r="F25" i="2"/>
  <c r="G25" i="2" s="1"/>
  <c r="F22" i="2"/>
  <c r="G22" i="2" s="1"/>
  <c r="F29" i="2"/>
  <c r="G29" i="2" s="1"/>
  <c r="F30" i="2"/>
  <c r="G30" i="2" s="1"/>
  <c r="BA23" i="2"/>
  <c r="BB24" i="2"/>
  <c r="BA22" i="2"/>
  <c r="L32" i="2"/>
  <c r="AW33" i="2"/>
  <c r="BC25" i="2"/>
  <c r="AW3" i="2"/>
  <c r="BB20" i="2"/>
  <c r="BC29" i="2"/>
  <c r="BA3" i="2"/>
  <c r="BB7" i="2"/>
  <c r="BC11" i="2"/>
  <c r="AW24" i="2"/>
  <c r="AW5" i="2"/>
  <c r="BC22" i="2"/>
  <c r="BA7" i="2"/>
  <c r="BB4" i="2"/>
  <c r="AW16" i="2"/>
  <c r="AW18" i="2"/>
  <c r="BB8" i="2"/>
  <c r="AW29" i="2"/>
  <c r="BB27" i="2"/>
  <c r="BC30" i="2"/>
  <c r="AW9" i="2"/>
  <c r="BB19" i="2"/>
  <c r="BC12" i="2"/>
  <c r="BA17" i="2"/>
  <c r="AW32" i="2"/>
  <c r="BC20" i="2"/>
  <c r="BC28" i="2"/>
  <c r="BC14" i="2"/>
  <c r="BA13" i="2"/>
  <c r="AW6" i="2"/>
  <c r="BB12" i="2"/>
  <c r="BB16" i="2"/>
  <c r="BC31" i="2"/>
  <c r="AW12" i="2"/>
  <c r="BA16" i="2"/>
  <c r="AW28" i="2"/>
  <c r="AW15" i="2"/>
  <c r="BB14" i="2"/>
  <c r="BA6" i="2"/>
  <c r="BC10" i="2"/>
  <c r="BA10" i="2"/>
  <c r="AW25" i="2"/>
  <c r="BB5" i="2"/>
  <c r="BC2" i="2"/>
  <c r="BA5" i="2"/>
  <c r="AW22" i="2"/>
  <c r="BB28" i="2"/>
  <c r="AW27" i="2"/>
  <c r="AW21" i="2"/>
  <c r="BA31" i="2"/>
  <c r="BA24" i="2"/>
  <c r="AW30" i="2"/>
  <c r="BB6" i="2"/>
  <c r="AW17" i="2"/>
  <c r="BA4" i="2"/>
  <c r="BA18" i="2"/>
  <c r="AW8" i="2"/>
  <c r="BA11" i="2"/>
  <c r="BB3" i="2"/>
  <c r="AW23" i="2"/>
  <c r="BB33" i="2"/>
  <c r="BA28" i="2"/>
  <c r="BA21" i="2"/>
  <c r="BC19" i="2"/>
  <c r="BB13" i="2"/>
  <c r="BA25" i="2"/>
  <c r="BB22" i="2"/>
  <c r="BA20" i="2"/>
  <c r="AW7" i="2"/>
  <c r="BB11" i="2"/>
  <c r="BA33" i="2"/>
  <c r="BA29" i="2"/>
  <c r="BC21" i="2"/>
  <c r="BA14" i="2"/>
  <c r="BA9" i="2"/>
  <c r="BC17" i="2"/>
  <c r="AW4" i="2"/>
  <c r="AW10" i="2"/>
  <c r="BA32" i="2"/>
  <c r="BC8" i="2"/>
  <c r="BB31" i="2"/>
  <c r="BC3" i="2"/>
  <c r="BA27" i="2"/>
  <c r="BC15" i="2"/>
  <c r="BC9" i="2"/>
  <c r="BC32" i="2"/>
  <c r="BC18" i="2"/>
  <c r="BA8" i="2"/>
  <c r="AW31" i="2"/>
  <c r="AW2" i="2"/>
  <c r="BA2" i="2"/>
  <c r="AW20" i="2"/>
  <c r="BA15" i="2"/>
  <c r="BA30" i="2"/>
  <c r="BA19" i="2"/>
  <c r="BC13" i="2"/>
  <c r="AW11" i="2"/>
  <c r="BC27" i="2"/>
  <c r="AW13" i="2"/>
  <c r="BA12" i="2"/>
  <c r="BB17" i="2"/>
  <c r="BC4" i="2"/>
  <c r="BB25" i="2"/>
  <c r="BB2" i="2"/>
  <c r="BC5" i="2"/>
  <c r="BB23" i="2"/>
  <c r="BC33" i="2"/>
  <c r="BB21" i="2"/>
  <c r="BC24" i="2"/>
  <c r="BB9" i="2"/>
  <c r="BC6" i="2"/>
  <c r="BB32" i="2"/>
  <c r="BC16" i="2"/>
  <c r="BB15" i="2"/>
  <c r="BB10" i="2"/>
  <c r="AW14" i="2"/>
  <c r="BB29" i="2"/>
  <c r="BB30" i="2"/>
  <c r="AW19" i="2"/>
  <c r="BB18" i="2"/>
  <c r="O40" i="1"/>
  <c r="AD40" i="1" s="1"/>
  <c r="AQ66" i="4"/>
  <c r="AV63" i="4"/>
  <c r="BF51" i="4"/>
  <c r="O25" i="1"/>
  <c r="AD25" i="1" s="1"/>
  <c r="H26" i="2"/>
  <c r="I26" i="2" s="1"/>
  <c r="O24" i="1"/>
  <c r="AD24" i="1" s="1"/>
  <c r="O39" i="1"/>
  <c r="AD39" i="1" s="1"/>
  <c r="O33" i="1"/>
  <c r="AD33" i="1" s="1"/>
  <c r="S25" i="1"/>
  <c r="L26" i="2"/>
  <c r="O32" i="1"/>
  <c r="AD32" i="1" s="1"/>
  <c r="G6" i="4"/>
  <c r="BG62" i="4"/>
  <c r="S62" i="4"/>
  <c r="W62" i="4"/>
  <c r="S6" i="1"/>
  <c r="R25"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C1009" i="1" l="1"/>
  <c r="X15" i="11"/>
  <c r="AC909" i="1"/>
  <c r="AD743" i="1"/>
  <c r="AC745" i="1"/>
  <c r="AD659" i="1"/>
  <c r="AD518" i="1"/>
  <c r="AC878" i="1"/>
  <c r="AD703" i="1"/>
  <c r="V48" i="11"/>
  <c r="AC452" i="1"/>
  <c r="AD785" i="1"/>
  <c r="AD862" i="1"/>
  <c r="AD762" i="1"/>
  <c r="AD929" i="1"/>
  <c r="AC628" i="1"/>
  <c r="AC491" i="1"/>
  <c r="M22" i="11"/>
  <c r="V13" i="11"/>
  <c r="AP15" i="9"/>
  <c r="AG26" i="9"/>
  <c r="AR16" i="9"/>
  <c r="X50" i="11"/>
  <c r="O59" i="11"/>
  <c r="AI29" i="9"/>
  <c r="AD581" i="1"/>
  <c r="AC464" i="1"/>
  <c r="AC412" i="1"/>
  <c r="AC561" i="1"/>
  <c r="AC573" i="1"/>
  <c r="AD507" i="1"/>
  <c r="AC711" i="1"/>
  <c r="AD585" i="1"/>
  <c r="AC564" i="1"/>
  <c r="AO34" i="9"/>
  <c r="K33" i="11"/>
  <c r="AO1009" i="1" s="1"/>
  <c r="AY35" i="9"/>
  <c r="AW32" i="9"/>
  <c r="AG11" i="11"/>
  <c r="AV36" i="9"/>
  <c r="AC380" i="1"/>
  <c r="AD700" i="1"/>
  <c r="AD557" i="1"/>
  <c r="AD962" i="1"/>
  <c r="AD835" i="1"/>
  <c r="AC549" i="1"/>
  <c r="AD717" i="1"/>
  <c r="AC29" i="9"/>
  <c r="AC679" i="1"/>
  <c r="AD797" i="1"/>
  <c r="AC841" i="1"/>
  <c r="AD480" i="1"/>
  <c r="AC967" i="1"/>
  <c r="AC562" i="1"/>
  <c r="AD608" i="1"/>
  <c r="AG46" i="11"/>
  <c r="AC923" i="1"/>
  <c r="AC568" i="1"/>
  <c r="AD517" i="1"/>
  <c r="AD879" i="1"/>
  <c r="AD641" i="1"/>
  <c r="AD793" i="1"/>
  <c r="AD894" i="1"/>
  <c r="AD634" i="1"/>
  <c r="AC624" i="1"/>
  <c r="K68" i="11"/>
  <c r="BA14" i="9"/>
  <c r="AE33" i="9"/>
  <c r="I59" i="11"/>
  <c r="AC666" i="1"/>
  <c r="AN12" i="9"/>
  <c r="AR2" i="9"/>
  <c r="X9" i="11"/>
  <c r="AO1030" i="1" s="1"/>
  <c r="X44" i="11"/>
  <c r="I24" i="11"/>
  <c r="AK24" i="9"/>
  <c r="Q55" i="11"/>
  <c r="Q20" i="11"/>
  <c r="AO1158" i="1" s="1"/>
  <c r="T52" i="11"/>
  <c r="T17" i="11"/>
  <c r="AO999" i="1" s="1"/>
  <c r="AV17" i="9"/>
  <c r="AB53" i="11"/>
  <c r="AA67" i="11"/>
  <c r="J31" i="11"/>
  <c r="AP1295" i="1" s="1"/>
  <c r="AF27" i="11"/>
  <c r="AJ36" i="9"/>
  <c r="P28" i="11"/>
  <c r="AL36" i="9"/>
  <c r="AF62" i="11"/>
  <c r="AA32" i="11"/>
  <c r="AP991" i="1" s="1"/>
  <c r="AZ39" i="9"/>
  <c r="AU34" i="9"/>
  <c r="AB51" i="11"/>
  <c r="AB16" i="11"/>
  <c r="AO990" i="1" s="1"/>
  <c r="P63" i="11"/>
  <c r="V37" i="9"/>
  <c r="AD595" i="1"/>
  <c r="AD804" i="1"/>
  <c r="AD826" i="1"/>
  <c r="AC872" i="1"/>
  <c r="AC31" i="1"/>
  <c r="AC832" i="1"/>
  <c r="AD656" i="1"/>
  <c r="AC685" i="1"/>
  <c r="AC920" i="1"/>
  <c r="AC856" i="1"/>
  <c r="AD702" i="1"/>
  <c r="AD627" i="1"/>
  <c r="X9" i="9"/>
  <c r="AE10" i="11"/>
  <c r="AP986" i="1" s="1"/>
  <c r="O40" i="11"/>
  <c r="AY19" i="9"/>
  <c r="J66" i="11"/>
  <c r="AC256" i="1"/>
  <c r="AD913" i="1"/>
  <c r="AD650" i="1"/>
  <c r="AD684" i="1"/>
  <c r="AD673" i="1"/>
  <c r="R63" i="11"/>
  <c r="AE45" i="11"/>
  <c r="AD926" i="1"/>
  <c r="AX8" i="9"/>
  <c r="BA18" i="9"/>
  <c r="AW38" i="9"/>
  <c r="AQ39" i="9"/>
  <c r="AF6" i="9"/>
  <c r="AC635" i="1"/>
  <c r="AC470" i="1"/>
  <c r="AD895" i="1"/>
  <c r="AD638" i="1"/>
  <c r="AD772" i="1"/>
  <c r="AA37" i="9"/>
  <c r="R28" i="11"/>
  <c r="AC781" i="1"/>
  <c r="AC831" i="1"/>
  <c r="G33" i="11"/>
  <c r="AO1154" i="1" s="1"/>
  <c r="AF28" i="9"/>
  <c r="AG8" i="9"/>
  <c r="Q56" i="11"/>
  <c r="AB18" i="11"/>
  <c r="AV23" i="9"/>
  <c r="AC815" i="1"/>
  <c r="AD759" i="1"/>
  <c r="AC579" i="1"/>
  <c r="AC593" i="1"/>
  <c r="AC881" i="1"/>
  <c r="AC708" i="1"/>
  <c r="AD547" i="1"/>
  <c r="AQ12" i="9"/>
  <c r="AD751" i="1"/>
  <c r="AC934" i="1"/>
  <c r="AD740" i="1"/>
  <c r="AD667" i="1"/>
  <c r="AN29" i="9"/>
  <c r="AC657" i="1"/>
  <c r="E50" i="11"/>
  <c r="AD35" i="9"/>
  <c r="BA9" i="9"/>
  <c r="AU12" i="9"/>
  <c r="G68" i="11"/>
  <c r="AA33" i="9"/>
  <c r="AG7" i="11"/>
  <c r="AG42" i="11"/>
  <c r="AI4" i="9"/>
  <c r="Y16" i="9"/>
  <c r="E15" i="11"/>
  <c r="O5" i="11"/>
  <c r="AS9" i="9"/>
  <c r="AT18" i="9"/>
  <c r="X39" i="9"/>
  <c r="AE23" i="9"/>
  <c r="W28" i="9"/>
  <c r="AQ8" i="9"/>
  <c r="AD37" i="9"/>
  <c r="Q23" i="11"/>
  <c r="AP993" i="1" s="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6" i="9"/>
  <c r="AN25" i="9"/>
  <c r="X19" i="9"/>
  <c r="AV9" i="9"/>
  <c r="AY16" i="9"/>
  <c r="AY34" i="9"/>
  <c r="AI17" i="9"/>
  <c r="AP22" i="9"/>
  <c r="AG32" i="9"/>
  <c r="V14" i="9"/>
  <c r="AV37" i="9"/>
  <c r="AC12" i="9"/>
  <c r="AD17" i="9"/>
  <c r="Z14" i="9"/>
  <c r="X38" i="9"/>
  <c r="Z13" i="9"/>
  <c r="AL38" i="9"/>
  <c r="AJ33" i="9"/>
  <c r="AP38" i="9"/>
  <c r="R65" i="11"/>
  <c r="W27" i="9"/>
  <c r="W13" i="9"/>
  <c r="AA39" i="9"/>
  <c r="AU14" i="9"/>
  <c r="AG2" i="9"/>
  <c r="AM3" i="9"/>
  <c r="AR14" i="9"/>
  <c r="AN2" i="9"/>
  <c r="AH25" i="9"/>
  <c r="AD6" i="9"/>
  <c r="AX5" i="9"/>
  <c r="AC23" i="9"/>
  <c r="W32" i="9"/>
  <c r="AB38" i="9"/>
  <c r="AI7" i="9"/>
  <c r="AN37" i="9"/>
  <c r="AD34" i="9"/>
  <c r="AP37" i="9"/>
  <c r="V35" i="9"/>
  <c r="V22" i="9"/>
  <c r="V13" i="9"/>
  <c r="V6" i="9"/>
  <c r="AA35" i="9"/>
  <c r="AX18" i="9"/>
  <c r="AQ19" i="9"/>
  <c r="AS12" i="9"/>
  <c r="AV14" i="9"/>
  <c r="N56" i="11"/>
  <c r="AU18" i="9"/>
  <c r="AP33" i="9"/>
  <c r="AV7" i="9"/>
  <c r="AA27" i="9"/>
  <c r="AG22" i="9"/>
  <c r="AM2" i="9"/>
  <c r="AE35" i="9"/>
  <c r="U14" i="11"/>
  <c r="AO951" i="1" s="1"/>
  <c r="U49" i="11"/>
  <c r="N21" i="11"/>
  <c r="AH27" i="9"/>
  <c r="AC782" i="1"/>
  <c r="AW37" i="9"/>
  <c r="AP9" i="9"/>
  <c r="Z32" i="9"/>
  <c r="X12" i="9"/>
  <c r="AB35" i="9"/>
  <c r="AC32" i="9"/>
  <c r="X29" i="9"/>
  <c r="X27" i="9"/>
  <c r="AS6" i="9"/>
  <c r="AW17" i="9"/>
  <c r="AP35" i="9"/>
  <c r="AO35" i="9"/>
  <c r="AV18" i="9"/>
  <c r="AV12" i="9"/>
  <c r="AH2" i="9"/>
  <c r="AD794" i="1"/>
  <c r="AD734" i="1"/>
  <c r="AC723" i="1"/>
  <c r="AD750" i="1"/>
  <c r="AD596" i="1"/>
  <c r="AJ8" i="9"/>
  <c r="AR15" i="9"/>
  <c r="Y13" i="9"/>
  <c r="AC272" i="1"/>
  <c r="AC724" i="1"/>
  <c r="AD865" i="1"/>
  <c r="AK19" i="9"/>
  <c r="AR8" i="9"/>
  <c r="V26" i="9"/>
  <c r="AC720" i="1"/>
  <c r="AC735" i="1"/>
  <c r="AH29" i="9"/>
  <c r="AW16" i="9"/>
  <c r="AT23" i="9"/>
  <c r="AD784" i="1"/>
  <c r="AD646" i="1"/>
  <c r="AC543" i="1"/>
  <c r="AB34" i="9"/>
  <c r="BA5" i="9"/>
  <c r="AU17" i="9"/>
  <c r="AN32" i="9"/>
  <c r="AP4" i="9"/>
  <c r="X26" i="9"/>
  <c r="AC653" i="1"/>
  <c r="AU15" i="9"/>
  <c r="AE28" i="9"/>
  <c r="AY29" i="9"/>
  <c r="AX6" i="9"/>
  <c r="W14" i="9"/>
  <c r="AD609" i="1"/>
  <c r="AI23" i="9"/>
  <c r="Y24" i="9"/>
  <c r="AV28" i="9"/>
  <c r="AD14" i="9"/>
  <c r="AN9" i="9"/>
  <c r="AU6" i="9"/>
  <c r="AF22" i="9"/>
  <c r="Z26" i="9"/>
  <c r="AF2" i="9"/>
  <c r="AD27" i="9"/>
  <c r="Y7" i="9"/>
  <c r="Z25" i="9"/>
  <c r="AN19" i="9"/>
  <c r="X7" i="9"/>
  <c r="AD23" i="9"/>
  <c r="X14" i="9"/>
  <c r="AO23" i="9"/>
  <c r="AX28" i="9"/>
  <c r="AJ13" i="9"/>
  <c r="AQ24" i="9"/>
  <c r="Y17" i="9"/>
  <c r="AR36" i="9"/>
  <c r="AI28" i="9"/>
  <c r="AS4" i="9"/>
  <c r="AO8" i="9"/>
  <c r="AA5" i="9"/>
  <c r="AL4" i="9"/>
  <c r="Y8" i="9"/>
  <c r="AR13" i="9"/>
  <c r="AP18" i="9"/>
  <c r="AK26" i="9"/>
  <c r="AS19" i="9"/>
  <c r="AC19" i="9"/>
  <c r="AN14" i="9"/>
  <c r="AY13" i="9"/>
  <c r="AE34" i="9"/>
  <c r="AQ32" i="9"/>
  <c r="AK35" i="9"/>
  <c r="AK6" i="9"/>
  <c r="AM15" i="9"/>
  <c r="AT2" i="9"/>
  <c r="AL9" i="9"/>
  <c r="AT28" i="9"/>
  <c r="AZ24" i="9"/>
  <c r="AH23" i="9"/>
  <c r="AY36" i="9"/>
  <c r="AB27" i="9"/>
  <c r="AL6" i="9"/>
  <c r="AS5" i="9"/>
  <c r="AP5" i="9"/>
  <c r="AN17" i="9"/>
  <c r="AB26" i="9"/>
  <c r="AW9" i="9"/>
  <c r="X5" i="9"/>
  <c r="AS36" i="9"/>
  <c r="BA27" i="9"/>
  <c r="AS14" i="9"/>
  <c r="AF3" i="9"/>
  <c r="BA17" i="9"/>
  <c r="X34" i="9"/>
  <c r="AR39" i="9"/>
  <c r="AL7" i="9"/>
  <c r="AE4" i="9"/>
  <c r="AF18" i="9"/>
  <c r="AE38" i="9"/>
  <c r="AE17" i="9"/>
  <c r="AU36" i="9"/>
  <c r="AZ29" i="9"/>
  <c r="AQ35" i="9"/>
  <c r="AR5" i="9"/>
  <c r="AD829" i="1"/>
  <c r="AP39" i="9"/>
  <c r="AY5" i="9"/>
  <c r="AO25" i="9"/>
  <c r="AK9" i="9"/>
  <c r="AK5" i="9"/>
  <c r="AT36" i="9"/>
  <c r="AS28" i="9"/>
  <c r="AM4" i="9"/>
  <c r="AE26" i="9"/>
  <c r="AM32" i="9"/>
  <c r="AV16" i="9"/>
  <c r="Y19" i="9"/>
  <c r="Z22" i="9"/>
  <c r="W23" i="9"/>
  <c r="AH7" i="9"/>
  <c r="AD776" i="1"/>
  <c r="AB17" i="9"/>
  <c r="AB2" i="9"/>
  <c r="AQ25" i="9"/>
  <c r="AD39" i="9"/>
  <c r="AL29" i="9"/>
  <c r="W34" i="9"/>
  <c r="AC39" i="9"/>
  <c r="BA25" i="9"/>
  <c r="AG27" i="9"/>
  <c r="AJ37" i="9"/>
  <c r="AZ28" i="9"/>
  <c r="AG12" i="9"/>
  <c r="AB32" i="9"/>
  <c r="Z3" i="9"/>
  <c r="AI26" i="9"/>
  <c r="AC16" i="9"/>
  <c r="V27" i="9"/>
  <c r="AR9" i="9"/>
  <c r="AJ27" i="9"/>
  <c r="Y37" i="9"/>
  <c r="AQ33" i="9"/>
  <c r="AT27" i="9"/>
  <c r="AK14" i="9"/>
  <c r="AP23" i="9"/>
  <c r="AM13" i="9"/>
  <c r="AO26" i="9"/>
  <c r="AT33" i="9"/>
  <c r="AS33" i="9"/>
  <c r="AU8" i="9"/>
  <c r="AI8" i="9"/>
  <c r="AK37" i="9"/>
  <c r="AQ23" i="9"/>
  <c r="AY18" i="9"/>
  <c r="AB4" i="9"/>
  <c r="AE18" i="9"/>
  <c r="AN39" i="9"/>
  <c r="AD817" i="1"/>
  <c r="AE2" i="9"/>
  <c r="AF8" i="9"/>
  <c r="AI37" i="9"/>
  <c r="AI6" i="9"/>
  <c r="AI24" i="9"/>
  <c r="W29" i="9"/>
  <c r="AX27" i="9"/>
  <c r="AD16" i="9"/>
  <c r="AJ14" i="9"/>
  <c r="AO3" i="9"/>
  <c r="AU16" i="9"/>
  <c r="AS3" i="9"/>
  <c r="W15" i="9"/>
  <c r="AU5" i="9"/>
  <c r="AW33" i="9"/>
  <c r="AN13" i="9"/>
  <c r="AH13" i="9"/>
  <c r="AG6" i="9"/>
  <c r="AI18" i="9"/>
  <c r="AE25" i="9"/>
  <c r="AX3" i="9"/>
  <c r="AL34" i="9"/>
  <c r="BA13" i="9"/>
  <c r="AF34" i="9"/>
  <c r="AL18" i="9"/>
  <c r="AN36" i="9"/>
  <c r="AD660" i="1"/>
  <c r="AC3" i="9"/>
  <c r="W38" i="9"/>
  <c r="AY23" i="9"/>
  <c r="AV15" i="9"/>
  <c r="AN7" i="9"/>
  <c r="AV4" i="9"/>
  <c r="AS37" i="9"/>
  <c r="AT15" i="9"/>
  <c r="W24" i="9"/>
  <c r="BA2" i="9"/>
  <c r="AU25" i="9"/>
  <c r="AR7" i="9"/>
  <c r="AV5" i="9"/>
  <c r="AE32" i="9"/>
  <c r="AM5" i="9"/>
  <c r="AC292" i="1"/>
  <c r="AC682" i="1"/>
  <c r="AR27" i="9"/>
  <c r="AB8" i="9"/>
  <c r="Z5" i="9"/>
  <c r="V8" i="9"/>
  <c r="AD38" i="9"/>
  <c r="AO16" i="9"/>
  <c r="AS2" i="9"/>
  <c r="Y39" i="9"/>
  <c r="W17" i="9"/>
  <c r="AG3" i="9"/>
  <c r="AB25" i="9"/>
  <c r="AL3" i="9"/>
  <c r="Z34" i="9"/>
  <c r="AB3" i="9"/>
  <c r="AC364" i="1"/>
  <c r="AN3" i="9"/>
  <c r="Y27" i="9"/>
  <c r="AL12" i="9"/>
  <c r="AC888" i="1"/>
  <c r="AC733" i="1"/>
  <c r="X28" i="9"/>
  <c r="AI27" i="9"/>
  <c r="Z6" i="9"/>
  <c r="V23" i="9"/>
  <c r="Y14" i="9"/>
  <c r="AN6" i="9"/>
  <c r="AX14" i="9"/>
  <c r="AM24" i="9"/>
  <c r="AB28" i="9"/>
  <c r="AU28" i="9"/>
  <c r="AT19" i="9"/>
  <c r="AB13" i="9"/>
  <c r="Z37" i="9"/>
  <c r="AX19" i="9"/>
  <c r="AO12" i="9"/>
  <c r="AB5" i="9"/>
  <c r="AC8" i="9"/>
  <c r="AY33" i="9"/>
  <c r="AK18" i="9"/>
  <c r="AF38" i="9"/>
  <c r="AT8" i="9"/>
  <c r="AG34" i="9"/>
  <c r="AJ26" i="9"/>
  <c r="AX22" i="9"/>
  <c r="AS35" i="9"/>
  <c r="AN34" i="9"/>
  <c r="V15" i="9"/>
  <c r="AV33" i="9"/>
  <c r="W39" i="9"/>
  <c r="AT9" i="9"/>
  <c r="BA26" i="9"/>
  <c r="X2" i="9"/>
  <c r="AW22" i="9"/>
  <c r="AO19" i="9"/>
  <c r="AL15" i="9"/>
  <c r="AH9" i="9"/>
  <c r="AW35" i="9"/>
  <c r="AF7" i="9"/>
  <c r="AA32" i="9"/>
  <c r="AZ15" i="9"/>
  <c r="AQ9" i="9"/>
  <c r="AX39" i="9"/>
  <c r="AQ13" i="9"/>
  <c r="AO13" i="9"/>
  <c r="Z15" i="9"/>
  <c r="AQ14" i="9"/>
  <c r="X25" i="9"/>
  <c r="V3" i="9"/>
  <c r="W36" i="9"/>
  <c r="AL27" i="9"/>
  <c r="AL24" i="9"/>
  <c r="AY8" i="9"/>
  <c r="AT17" i="9"/>
  <c r="X16" i="9"/>
  <c r="AI22" i="9"/>
  <c r="AE7" i="9"/>
  <c r="AE8" i="9"/>
  <c r="AX4" i="9"/>
  <c r="AX32" i="9"/>
  <c r="AS38" i="9"/>
  <c r="AJ22" i="9"/>
  <c r="AP29" i="9"/>
  <c r="AZ7" i="9"/>
  <c r="AK15" i="9"/>
  <c r="AK8" i="9"/>
  <c r="AF32" i="9"/>
  <c r="Y3" i="9"/>
  <c r="AJ25" i="9"/>
  <c r="AY4" i="9"/>
  <c r="AG28" i="9"/>
  <c r="AW3" i="9"/>
  <c r="AU32" i="9"/>
  <c r="AS26" i="9"/>
  <c r="AG13" i="9"/>
  <c r="AC26" i="9"/>
  <c r="AE37" i="9"/>
  <c r="BA7" i="9"/>
  <c r="AO9" i="9"/>
  <c r="V17" i="9"/>
  <c r="AL22" i="9"/>
  <c r="AR12" i="9"/>
  <c r="AX7" i="9"/>
  <c r="AS15" i="9"/>
  <c r="AH15" i="9"/>
  <c r="Y38" i="9"/>
  <c r="AV6" i="9"/>
  <c r="AG33" i="9"/>
  <c r="V39" i="9"/>
  <c r="AJ16" i="9"/>
  <c r="AN38" i="9"/>
  <c r="BA16" i="9"/>
  <c r="V25" i="9"/>
  <c r="AS27" i="9"/>
  <c r="X32" i="9"/>
  <c r="AZ37" i="9"/>
  <c r="AI13" i="9"/>
  <c r="AH24" i="9"/>
  <c r="BA23" i="9"/>
  <c r="AU13" i="9"/>
  <c r="Z2" i="9"/>
  <c r="AS39" i="9"/>
  <c r="Z24" i="9"/>
  <c r="X6" i="9"/>
  <c r="AW8" i="9"/>
  <c r="AC25" i="9"/>
  <c r="AP7" i="9"/>
  <c r="V2" i="9"/>
  <c r="AE3" i="9"/>
  <c r="AN26" i="9"/>
  <c r="AX13" i="9"/>
  <c r="AZ19" i="9"/>
  <c r="AS25" i="9"/>
  <c r="Y15" i="9"/>
  <c r="AN28" i="9"/>
  <c r="AO2" i="9"/>
  <c r="AD3" i="9"/>
  <c r="AM39" i="9"/>
  <c r="AU35" i="9"/>
  <c r="AX2" i="9"/>
  <c r="AH5" i="9"/>
  <c r="AV13" i="9"/>
  <c r="AI32" i="9"/>
  <c r="AT39" i="9"/>
  <c r="AI15" i="9"/>
  <c r="AE12" i="9"/>
  <c r="AW7" i="9"/>
  <c r="W33" i="9"/>
  <c r="AA7" i="9"/>
  <c r="AL37" i="9"/>
  <c r="AA36" i="9"/>
  <c r="AM6" i="9"/>
  <c r="AG35" i="9"/>
  <c r="AW36" i="9"/>
  <c r="AW27" i="9"/>
  <c r="AY3" i="9"/>
  <c r="AC13" i="9"/>
  <c r="AM9" i="9"/>
  <c r="AP2" i="9"/>
  <c r="AM12" i="9"/>
  <c r="X23" i="9"/>
  <c r="AO24" i="9"/>
  <c r="Y12" i="9"/>
  <c r="AD26" i="9"/>
  <c r="Y32" i="9"/>
  <c r="AA13" i="9"/>
  <c r="AH35" i="9"/>
  <c r="AA6" i="9"/>
  <c r="AI9" i="9"/>
  <c r="AQ17" i="9"/>
  <c r="AQ34" i="9"/>
  <c r="V33" i="9"/>
  <c r="AW12" i="9"/>
  <c r="AQ15" i="9"/>
  <c r="V4" i="9"/>
  <c r="AX17" i="9"/>
  <c r="Y26" i="9"/>
  <c r="AH6" i="9"/>
  <c r="AI5" i="9"/>
  <c r="AP3" i="9"/>
  <c r="AN4" i="9"/>
  <c r="X13" i="9"/>
  <c r="AW23" i="9"/>
  <c r="AE6" i="9"/>
  <c r="AO17" i="9"/>
  <c r="AS13" i="9"/>
  <c r="AW14" i="9"/>
  <c r="AG23" i="9"/>
  <c r="AB39" i="9"/>
  <c r="AI19" i="9"/>
  <c r="AC28" i="9"/>
  <c r="AD8" i="9"/>
  <c r="AS23" i="9"/>
  <c r="AR38" i="9"/>
  <c r="AV27" i="9"/>
  <c r="AF9" i="9"/>
  <c r="W37" i="9"/>
  <c r="BA34" i="9"/>
  <c r="AC7" i="9"/>
  <c r="AU27" i="9"/>
  <c r="AK32" i="9"/>
  <c r="AW19" i="9"/>
  <c r="Y6" i="9"/>
  <c r="AJ12" i="9"/>
  <c r="AB19" i="9"/>
  <c r="AH36" i="9"/>
  <c r="AK36" i="9"/>
  <c r="AX34" i="9"/>
  <c r="AT34" i="9"/>
  <c r="AS18" i="9"/>
  <c r="AQ36" i="9"/>
  <c r="AA24" i="9"/>
  <c r="AL17" i="9"/>
  <c r="AX25" i="9"/>
  <c r="W22" i="9"/>
  <c r="AX16" i="9"/>
  <c r="AJ23" i="9"/>
  <c r="AO39" i="9"/>
  <c r="AR35" i="9"/>
  <c r="AU37" i="9"/>
  <c r="AH32" i="9"/>
  <c r="AV24" i="9"/>
  <c r="AU38" i="9"/>
  <c r="AL32" i="9"/>
  <c r="AB14" i="9"/>
  <c r="AG5" i="9"/>
  <c r="AD33" i="9"/>
  <c r="AP8" i="9"/>
  <c r="AB33" i="9"/>
  <c r="AE19" i="9"/>
  <c r="AT16" i="9"/>
  <c r="AL8" i="9"/>
  <c r="AM37" i="9"/>
  <c r="AQ27" i="9"/>
  <c r="AY6" i="9"/>
  <c r="X24" i="9"/>
  <c r="AO4" i="9"/>
  <c r="AE39" i="9"/>
  <c r="AK23" i="9"/>
  <c r="AQ6" i="9"/>
  <c r="AW18" i="9"/>
  <c r="AK2" i="9"/>
  <c r="AE15" i="9"/>
  <c r="Z33" i="9"/>
  <c r="AH8" i="9"/>
  <c r="AI33" i="9"/>
  <c r="AN23" i="9"/>
  <c r="V24" i="9"/>
  <c r="AJ28" i="9"/>
  <c r="AH14" i="9"/>
  <c r="AK25" i="9"/>
  <c r="AA28" i="9"/>
  <c r="AZ36" i="9"/>
  <c r="AM29" i="9"/>
  <c r="AN27" i="9"/>
  <c r="AW24" i="9"/>
  <c r="V5" i="9"/>
  <c r="AT14" i="9"/>
  <c r="AG4" i="9"/>
  <c r="AM23" i="9"/>
  <c r="AF5" i="9"/>
  <c r="AG39" i="9"/>
  <c r="Y25" i="9"/>
  <c r="AQ26" i="9"/>
  <c r="AE36" i="9"/>
  <c r="AV29" i="9"/>
  <c r="AI38" i="9"/>
  <c r="AF27" i="9"/>
  <c r="W16" i="9"/>
  <c r="BA32" i="9"/>
  <c r="AL33" i="9"/>
  <c r="AY27" i="9"/>
  <c r="AP13" i="9"/>
  <c r="AA18" i="9"/>
  <c r="V32" i="9"/>
  <c r="X37" i="9"/>
  <c r="AR23" i="9"/>
  <c r="AU26" i="9"/>
  <c r="X17" i="9"/>
  <c r="AM27" i="9"/>
  <c r="V34" i="9"/>
  <c r="AP27" i="9"/>
  <c r="AD32" i="9"/>
  <c r="AW26" i="9"/>
  <c r="AH19" i="9"/>
  <c r="AB36" i="9"/>
  <c r="AA15" i="9"/>
  <c r="V9" i="9"/>
  <c r="AL25" i="9"/>
  <c r="BA28" i="9"/>
  <c r="AP28" i="9"/>
  <c r="AQ22" i="9"/>
  <c r="BA36" i="9"/>
  <c r="AN16" i="9"/>
  <c r="AU22" i="9"/>
  <c r="AI2" i="9"/>
  <c r="AQ3" i="9"/>
  <c r="AW15" i="9"/>
  <c r="AS29" i="9"/>
  <c r="AL26" i="9"/>
  <c r="AR22" i="9"/>
  <c r="AM38" i="9"/>
  <c r="AZ18" i="9"/>
  <c r="AJ2" i="9"/>
  <c r="AR32" i="9"/>
  <c r="AZ4" i="9"/>
  <c r="Z16" i="9"/>
  <c r="AS34" i="9"/>
  <c r="AG18" i="9"/>
  <c r="X35" i="9"/>
  <c r="BA6" i="9"/>
  <c r="AX12" i="9"/>
  <c r="AG36" i="9"/>
  <c r="AB24" i="9"/>
  <c r="AT25" i="9"/>
  <c r="AI36" i="9"/>
  <c r="AI39" i="9"/>
  <c r="X33" i="9"/>
  <c r="AO38" i="9"/>
  <c r="AP16" i="9"/>
  <c r="X22" i="9"/>
  <c r="AM26" i="9"/>
  <c r="AO36" i="9"/>
  <c r="AT35" i="9"/>
  <c r="AR6" i="9"/>
  <c r="AF16" i="9"/>
  <c r="AF26" i="9"/>
  <c r="AX36" i="9"/>
  <c r="Y34" i="9"/>
  <c r="AT24" i="9"/>
  <c r="AH39" i="9"/>
  <c r="AH3" i="9"/>
  <c r="AL28" i="9"/>
  <c r="AZ13" i="9"/>
  <c r="AJ15" i="9"/>
  <c r="AA34" i="9"/>
  <c r="Z39" i="9"/>
  <c r="AD9" i="9"/>
  <c r="AO29" i="9"/>
  <c r="AR17" i="9"/>
  <c r="AB16" i="9"/>
  <c r="AW29" i="9"/>
  <c r="AR26" i="9"/>
  <c r="Z23" i="9"/>
  <c r="AG38" i="9"/>
  <c r="AV19" i="9"/>
  <c r="AK29" i="9"/>
  <c r="AB7" i="9"/>
  <c r="AY7" i="9"/>
  <c r="AU9" i="9"/>
  <c r="AP17" i="9"/>
  <c r="AK22" i="9"/>
  <c r="AM18" i="9"/>
  <c r="AA22" i="9"/>
  <c r="AW25" i="9"/>
  <c r="AZ6" i="9"/>
  <c r="AD4" i="9"/>
  <c r="AH38" i="9"/>
  <c r="AS32" i="9"/>
  <c r="AS8" i="9"/>
  <c r="Y5" i="9"/>
  <c r="V18" i="9"/>
  <c r="AJ6" i="9"/>
  <c r="AC6" i="9"/>
  <c r="AG17" i="9"/>
  <c r="AZ5" i="9"/>
  <c r="AU2" i="9"/>
  <c r="AO15" i="9"/>
  <c r="AO7" i="9"/>
  <c r="AI35" i="9"/>
  <c r="AV8" i="9"/>
  <c r="AK17" i="9"/>
  <c r="AH12" i="9"/>
  <c r="AA38" i="9"/>
  <c r="AX24" i="9"/>
  <c r="AT12" i="9"/>
  <c r="AV34" i="9"/>
  <c r="AZ8" i="9"/>
  <c r="AT13" i="9"/>
  <c r="AD15" i="9"/>
  <c r="AY39" i="9"/>
  <c r="AI14" i="9"/>
  <c r="AN8" i="9"/>
  <c r="AJ5" i="9"/>
  <c r="AL14" i="9"/>
  <c r="AN33" i="9"/>
  <c r="AK33" i="9"/>
  <c r="V36" i="9"/>
  <c r="AC15" i="9"/>
  <c r="AL19" i="9"/>
  <c r="Z18" i="9"/>
  <c r="AR33" i="9"/>
  <c r="AL2" i="9"/>
  <c r="AM33" i="9"/>
  <c r="AW28" i="9"/>
  <c r="AO37" i="9"/>
  <c r="AK38" i="9"/>
  <c r="AV35" i="9"/>
  <c r="W4" i="9"/>
  <c r="AR4" i="9"/>
  <c r="AM8" i="9"/>
  <c r="AQ18" i="9"/>
  <c r="AW5" i="9"/>
  <c r="AY38" i="9"/>
  <c r="W8" i="9"/>
  <c r="AW4" i="9"/>
  <c r="AY14" i="9"/>
  <c r="AJ35" i="9"/>
  <c r="AH17" i="9"/>
  <c r="Z7" i="9"/>
  <c r="Y29" i="9"/>
  <c r="AE9" i="9"/>
  <c r="AD24" i="9"/>
  <c r="AQ38" i="9"/>
  <c r="Z19" i="9"/>
  <c r="AJ4" i="9"/>
  <c r="Y22" i="9"/>
  <c r="AX29" i="9"/>
  <c r="AC34" i="9"/>
  <c r="Y23" i="9"/>
  <c r="Y18" i="9"/>
  <c r="AP32" i="9"/>
  <c r="AF29" i="9"/>
  <c r="AH34" i="9"/>
  <c r="AT22" i="9"/>
  <c r="AQ7" i="9"/>
  <c r="AO14" i="9"/>
  <c r="AE24" i="9"/>
  <c r="AA14" i="9"/>
  <c r="AT6" i="9"/>
  <c r="AC14" i="9"/>
  <c r="AK4" i="9"/>
  <c r="AP19" i="9"/>
  <c r="X8" i="9"/>
  <c r="Y35" i="9"/>
  <c r="AJ7" i="9"/>
  <c r="AA29" i="9"/>
  <c r="AW13" i="9"/>
  <c r="AC38" i="9"/>
  <c r="AZ35" i="9"/>
  <c r="AS24" i="9"/>
  <c r="Y2" i="9"/>
  <c r="AB18" i="9"/>
  <c r="AJ38" i="9"/>
  <c r="AI12" i="9"/>
  <c r="AW6" i="9"/>
  <c r="AH4" i="9"/>
  <c r="AM28" i="9"/>
  <c r="AK7" i="9"/>
  <c r="AN35" i="9"/>
  <c r="AM17" i="9"/>
  <c r="AZ25" i="9"/>
  <c r="AR3" i="9"/>
  <c r="AB22" i="9"/>
  <c r="W9" i="9"/>
  <c r="AZ12" i="9"/>
  <c r="Z9" i="9"/>
  <c r="AU33" i="9"/>
  <c r="V16" i="9"/>
  <c r="AP14" i="9"/>
  <c r="AD13" i="9"/>
  <c r="AB37" i="9"/>
  <c r="AG16" i="9"/>
  <c r="AM19" i="9"/>
  <c r="AK13" i="9"/>
  <c r="AA17" i="9"/>
  <c r="AA19" i="9"/>
  <c r="AR34" i="9"/>
  <c r="V28" i="9"/>
  <c r="AS7" i="9"/>
  <c r="AE16" i="9"/>
  <c r="AO5" i="9"/>
  <c r="AD18" i="9"/>
  <c r="AU3" i="9"/>
  <c r="AY9" i="9"/>
  <c r="BA39" i="9"/>
  <c r="AZ32" i="9"/>
  <c r="BA29" i="9"/>
  <c r="AA4" i="9"/>
  <c r="Y36" i="9"/>
  <c r="AQ5" i="9"/>
  <c r="AY32" i="9"/>
  <c r="AY24" i="9"/>
  <c r="AD28" i="9"/>
  <c r="AE29" i="9"/>
  <c r="AC24" i="9"/>
  <c r="AR25" i="9"/>
  <c r="AF15" i="9"/>
  <c r="X4" i="9"/>
  <c r="X36" i="9"/>
  <c r="AV26" i="9"/>
  <c r="AZ16" i="9"/>
  <c r="W35" i="9"/>
  <c r="AA8" i="9"/>
  <c r="Z12" i="9"/>
  <c r="Z35" i="9"/>
  <c r="X15" i="9"/>
  <c r="AS17" i="9"/>
  <c r="AB9" i="9"/>
  <c r="AJ29" i="9"/>
  <c r="AX35" i="9"/>
  <c r="AF33" i="9"/>
  <c r="AZ3" i="9"/>
  <c r="AU4" i="9"/>
  <c r="AE22" i="9"/>
  <c r="AX15" i="9"/>
  <c r="W18" i="9"/>
  <c r="AU19" i="9"/>
  <c r="AA16" i="9"/>
  <c r="AZ38" i="9"/>
  <c r="W3" i="9"/>
  <c r="AO33" i="9"/>
  <c r="AE27" i="9"/>
  <c r="AQ37" i="9"/>
  <c r="AU29" i="9"/>
  <c r="AR24" i="9"/>
  <c r="AV39" i="9"/>
  <c r="AN22" i="9"/>
  <c r="AT5" i="9"/>
  <c r="AN18" i="9"/>
  <c r="AM16" i="9"/>
  <c r="AF23" i="9"/>
  <c r="AU24" i="9"/>
  <c r="W12" i="9"/>
  <c r="AY28" i="9"/>
  <c r="BA12" i="9"/>
  <c r="AY12" i="9"/>
  <c r="AG25" i="9"/>
  <c r="AB23" i="9"/>
  <c r="BA3" i="9"/>
  <c r="AK16" i="9"/>
  <c r="AV32" i="9"/>
  <c r="AA26" i="9"/>
  <c r="AW34" i="9"/>
  <c r="AI25" i="9"/>
  <c r="Y9" i="9"/>
  <c r="BA35" i="9"/>
  <c r="AF14" i="9"/>
  <c r="AH26" i="9"/>
  <c r="AG14" i="9"/>
  <c r="AY17" i="9"/>
  <c r="AC35" i="9"/>
  <c r="AP12" i="9"/>
  <c r="AJ3" i="9"/>
  <c r="AD22" i="9"/>
  <c r="AC27" i="9"/>
  <c r="AU7" i="9"/>
  <c r="AD2" i="9"/>
  <c r="W19" i="9"/>
  <c r="AC17" i="9"/>
  <c r="AM34" i="9"/>
  <c r="AO28" i="9"/>
  <c r="AF25" i="9"/>
  <c r="AK3" i="9"/>
  <c r="AV3" i="9"/>
  <c r="X18" i="9"/>
  <c r="AA12" i="9"/>
  <c r="AJ32" i="9"/>
  <c r="AT32" i="9"/>
  <c r="AY26" i="9"/>
  <c r="AD7" i="9"/>
  <c r="Y33" i="9"/>
  <c r="AC18" i="9"/>
  <c r="W2" i="9"/>
  <c r="AZ23" i="9"/>
  <c r="AB12" i="9"/>
  <c r="AZ2" i="9"/>
  <c r="AA23" i="9"/>
  <c r="AF24" i="9"/>
  <c r="AB15" i="9"/>
  <c r="AH16" i="9"/>
  <c r="AM14" i="9"/>
  <c r="AV22" i="9"/>
  <c r="BA37" i="9"/>
  <c r="AF19" i="9"/>
  <c r="AR37" i="9"/>
  <c r="AP24" i="9"/>
  <c r="AG19" i="9"/>
  <c r="AZ33" i="9"/>
  <c r="AK39" i="9"/>
  <c r="Z29" i="9"/>
  <c r="AD12" i="9"/>
  <c r="AT26" i="9"/>
  <c r="AC4" i="9"/>
  <c r="AL16" i="9"/>
  <c r="AZ9" i="9"/>
  <c r="AC5" i="9"/>
  <c r="AC22" i="9"/>
  <c r="AR18" i="9"/>
  <c r="AF17" i="9"/>
  <c r="AW2" i="9"/>
  <c r="AD36" i="9"/>
  <c r="AZ14" i="9"/>
  <c r="AM22" i="9"/>
  <c r="V19" i="9"/>
  <c r="AF35" i="9"/>
  <c r="Z4" i="9"/>
  <c r="BA38" i="9"/>
  <c r="AE13" i="9"/>
  <c r="AX26" i="9"/>
  <c r="AM7" i="9"/>
  <c r="AT3" i="9"/>
  <c r="V29" i="9"/>
  <c r="AJ9" i="9"/>
  <c r="Z27" i="9"/>
  <c r="AD5" i="9"/>
  <c r="W7" i="9"/>
  <c r="AY2" i="9"/>
  <c r="AQ16" i="9"/>
  <c r="BA22" i="9"/>
  <c r="BA24" i="9"/>
  <c r="AY22" i="9"/>
  <c r="AQ4" i="9"/>
  <c r="AV38" i="9"/>
  <c r="AA3" i="9"/>
  <c r="AA2" i="9"/>
  <c r="AJ19" i="9"/>
  <c r="AB29" i="9"/>
  <c r="AD25" i="9"/>
  <c r="AX9" i="9"/>
  <c r="AX33" i="9"/>
  <c r="AC9" i="9"/>
  <c r="AF37" i="9"/>
  <c r="AF12" i="9"/>
  <c r="AH22" i="9"/>
  <c r="BA15" i="9"/>
  <c r="AT38" i="9"/>
  <c r="Z28" i="9"/>
  <c r="AI34" i="9"/>
  <c r="W6" i="9"/>
  <c r="AP25" i="9"/>
  <c r="Z36" i="9"/>
  <c r="Z17" i="9"/>
  <c r="AT4" i="9"/>
  <c r="AG29" i="9"/>
  <c r="AL35" i="9"/>
  <c r="AO6" i="9"/>
  <c r="BA19" i="9"/>
  <c r="BA4" i="9"/>
  <c r="AK34" i="9"/>
  <c r="W26" i="9"/>
  <c r="AJ24" i="9"/>
  <c r="AP6" i="9"/>
  <c r="AP36" i="9"/>
  <c r="AN5" i="9"/>
  <c r="AG7" i="9"/>
  <c r="AW39" i="9"/>
  <c r="BA8" i="9"/>
  <c r="AF39" i="9"/>
  <c r="AY37" i="9"/>
  <c r="AI3" i="9"/>
  <c r="AL13" i="9"/>
  <c r="AU23" i="9"/>
  <c r="AC816" i="1"/>
  <c r="AD663" i="1"/>
  <c r="AS16" i="9"/>
  <c r="AF4" i="9"/>
  <c r="AX37" i="9"/>
  <c r="AO32" i="9"/>
  <c r="AA25" i="9"/>
  <c r="AY15" i="9"/>
  <c r="Y28" i="9"/>
  <c r="AH37" i="9"/>
  <c r="AH33" i="9"/>
  <c r="AL5" i="9"/>
  <c r="AZ27" i="9"/>
  <c r="AC563" i="1"/>
  <c r="AD493" i="1"/>
  <c r="AD208" i="1"/>
  <c r="AG37" i="9"/>
  <c r="AC936" i="1"/>
  <c r="AD602" i="1"/>
  <c r="AJ34" i="9"/>
  <c r="AE5" i="9"/>
  <c r="AG9" i="9"/>
  <c r="AQ2" i="9"/>
  <c r="AD53" i="11"/>
  <c r="AC625" i="1"/>
  <c r="AT7" i="9"/>
  <c r="Z38" i="9"/>
  <c r="AC629" i="1"/>
  <c r="AC748" i="1"/>
  <c r="AC37" i="9"/>
  <c r="AC33" i="9"/>
  <c r="AZ26" i="9"/>
  <c r="AZ22" i="9"/>
  <c r="AL39" i="9"/>
  <c r="AD810" i="1"/>
  <c r="AX23" i="9"/>
  <c r="AK27" i="9"/>
  <c r="AM36"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AO1210" i="1" s="1"/>
  <c r="M56" i="11"/>
  <c r="I26" i="11"/>
  <c r="AP881" i="1" s="1"/>
  <c r="Z44" i="11"/>
  <c r="U17" i="11"/>
  <c r="AO980" i="1" s="1"/>
  <c r="Q21" i="11"/>
  <c r="AO874" i="1" s="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O926" i="1" s="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P412" i="1"/>
  <c r="AO1164" i="1"/>
  <c r="AP1180" i="1"/>
  <c r="AO1147" i="1"/>
  <c r="AP1113" i="1"/>
  <c r="AO810" i="1"/>
  <c r="AP762" i="1"/>
  <c r="AO1202" i="1"/>
  <c r="AP1046" i="1"/>
  <c r="AP1130" i="1"/>
  <c r="AO1003" i="1"/>
  <c r="AP1030" i="1"/>
  <c r="AO1046" i="1"/>
  <c r="AP1202" i="1"/>
  <c r="AO1180" i="1"/>
  <c r="AP1164" i="1"/>
  <c r="AO958" i="1"/>
  <c r="AO1068" i="1"/>
  <c r="AP1117" i="1"/>
  <c r="AO1048" i="1"/>
  <c r="AP1194" i="1"/>
  <c r="AP936" i="1"/>
  <c r="AO860" i="1"/>
  <c r="AO1242" i="1"/>
  <c r="AP1229" i="1"/>
  <c r="AO1194" i="1"/>
  <c r="AP1048" i="1"/>
  <c r="AO1112" i="1"/>
  <c r="AO851" i="1"/>
  <c r="AP337" i="1"/>
  <c r="AO1166" i="1"/>
  <c r="AP1241" i="1"/>
  <c r="AO1226" i="1"/>
  <c r="AO977" i="1"/>
  <c r="AO1208" i="1"/>
  <c r="AP1051" i="1"/>
  <c r="AO1295" i="1"/>
  <c r="AP899" i="1"/>
  <c r="AO981" i="1"/>
  <c r="AO824" i="1"/>
  <c r="AP887" i="1"/>
  <c r="AP855" i="1"/>
  <c r="AO1130" i="1"/>
  <c r="AP990" i="1"/>
  <c r="AO1113" i="1"/>
  <c r="AP1147" i="1"/>
  <c r="AO1089" i="1"/>
  <c r="AP1009" i="1"/>
  <c r="AO1229" i="1"/>
  <c r="AP1242" i="1"/>
  <c r="AO1051" i="1"/>
  <c r="AP1208" i="1"/>
  <c r="AP977" i="1"/>
  <c r="AO989" i="1"/>
  <c r="AO1012" i="1"/>
  <c r="AP959" i="1"/>
  <c r="AO991" i="1"/>
  <c r="AO1282" i="1"/>
  <c r="AP1217" i="1"/>
  <c r="AO891" i="1"/>
  <c r="AP305" i="1"/>
  <c r="AP56"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7" i="7"/>
  <c r="FX67" i="7"/>
  <c r="FH67" i="7"/>
  <c r="ER67" i="7"/>
  <c r="EB67" i="7"/>
  <c r="DL67" i="7"/>
  <c r="CV67" i="7"/>
  <c r="CF67" i="7"/>
  <c r="BP67" i="7"/>
  <c r="AZ67" i="7"/>
  <c r="AJ67" i="7"/>
  <c r="T67" i="7"/>
  <c r="GM67" i="7"/>
  <c r="FW67" i="7"/>
  <c r="FG67" i="7"/>
  <c r="EQ67" i="7"/>
  <c r="EA67" i="7"/>
  <c r="DK67" i="7"/>
  <c r="CU67" i="7"/>
  <c r="CE67" i="7"/>
  <c r="BO67" i="7"/>
  <c r="AY67" i="7"/>
  <c r="AI67" i="7"/>
  <c r="S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I67" i="7"/>
  <c r="FS67" i="7"/>
  <c r="FC67" i="7"/>
  <c r="EM67" i="7"/>
  <c r="DW67" i="7"/>
  <c r="DG67" i="7"/>
  <c r="CQ67" i="7"/>
  <c r="CA67" i="7"/>
  <c r="BK67" i="7"/>
  <c r="AU67" i="7"/>
  <c r="AE67" i="7"/>
  <c r="O67" i="7"/>
  <c r="GH67" i="7"/>
  <c r="FR67" i="7"/>
  <c r="FB67" i="7"/>
  <c r="EL67" i="7"/>
  <c r="DV67" i="7"/>
  <c r="DF67" i="7"/>
  <c r="CP67" i="7"/>
  <c r="BZ67" i="7"/>
  <c r="BJ67" i="7"/>
  <c r="AT67" i="7"/>
  <c r="AD67" i="7"/>
  <c r="N67" i="7"/>
  <c r="GG67" i="7"/>
  <c r="FQ67" i="7"/>
  <c r="FA67" i="7"/>
  <c r="EK67" i="7"/>
  <c r="DU67" i="7"/>
  <c r="DE67" i="7"/>
  <c r="CO67" i="7"/>
  <c r="BY67" i="7"/>
  <c r="BI67" i="7"/>
  <c r="AS67" i="7"/>
  <c r="AC67" i="7"/>
  <c r="M67" i="7"/>
  <c r="GF67" i="7"/>
  <c r="FP67" i="7"/>
  <c r="EZ67" i="7"/>
  <c r="EJ67" i="7"/>
  <c r="DT67" i="7"/>
  <c r="DD67" i="7"/>
  <c r="CN67" i="7"/>
  <c r="BX67" i="7"/>
  <c r="BH67" i="7"/>
  <c r="AR67" i="7"/>
  <c r="AB67" i="7"/>
  <c r="GU67" i="7"/>
  <c r="GE67" i="7"/>
  <c r="FO67" i="7"/>
  <c r="EY67" i="7"/>
  <c r="EI67" i="7"/>
  <c r="DS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GO67" i="7"/>
  <c r="FY67" i="7"/>
  <c r="FI67" i="7"/>
  <c r="ES67" i="7"/>
  <c r="EC67" i="7"/>
  <c r="DM67" i="7"/>
  <c r="CW67" i="7"/>
  <c r="CG67" i="7"/>
  <c r="BQ67" i="7"/>
  <c r="BA67" i="7"/>
  <c r="AK67" i="7"/>
  <c r="U67" i="7"/>
  <c r="BG67" i="7"/>
  <c r="BC67" i="7"/>
  <c r="BB67" i="7"/>
  <c r="AQ67" i="7"/>
  <c r="GP67" i="7"/>
  <c r="AM67" i="7"/>
  <c r="FZ67" i="7"/>
  <c r="AL67" i="7"/>
  <c r="FJ67" i="7"/>
  <c r="AA67" i="7"/>
  <c r="ET67" i="7"/>
  <c r="W67" i="7"/>
  <c r="ED67" i="7"/>
  <c r="V67" i="7"/>
  <c r="DN67" i="7"/>
  <c r="DC67" i="7"/>
  <c r="CH67" i="7"/>
  <c r="CX67" i="7"/>
  <c r="CM67" i="7"/>
  <c r="BW67" i="7"/>
  <c r="BR67"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1" i="7"/>
  <c r="FR51" i="7"/>
  <c r="FB51" i="7"/>
  <c r="EL51" i="7"/>
  <c r="DV51" i="7"/>
  <c r="GG51" i="7"/>
  <c r="FQ51" i="7"/>
  <c r="FA51" i="7"/>
  <c r="EK51" i="7"/>
  <c r="DU51" i="7"/>
  <c r="GD51" i="7"/>
  <c r="FL51" i="7"/>
  <c r="ET51" i="7"/>
  <c r="EB51" i="7"/>
  <c r="DJ51" i="7"/>
  <c r="CT51" i="7"/>
  <c r="CD51" i="7"/>
  <c r="BN51" i="7"/>
  <c r="AX51" i="7"/>
  <c r="AH51" i="7"/>
  <c r="R51" i="7"/>
  <c r="GU51" i="7"/>
  <c r="GC51" i="7"/>
  <c r="FK51" i="7"/>
  <c r="ES51" i="7"/>
  <c r="EA51" i="7"/>
  <c r="DI51" i="7"/>
  <c r="CS51" i="7"/>
  <c r="CC51" i="7"/>
  <c r="BM51" i="7"/>
  <c r="AW51" i="7"/>
  <c r="AG51" i="7"/>
  <c r="Q51" i="7"/>
  <c r="GT51" i="7"/>
  <c r="GB51" i="7"/>
  <c r="FJ51" i="7"/>
  <c r="ER51" i="7"/>
  <c r="DZ51" i="7"/>
  <c r="DH51" i="7"/>
  <c r="CR51" i="7"/>
  <c r="CB51" i="7"/>
  <c r="BL51" i="7"/>
  <c r="AV51" i="7"/>
  <c r="AF51" i="7"/>
  <c r="P51" i="7"/>
  <c r="GS51" i="7"/>
  <c r="GA51" i="7"/>
  <c r="FI51" i="7"/>
  <c r="EQ51" i="7"/>
  <c r="DY51" i="7"/>
  <c r="DG51" i="7"/>
  <c r="CQ51" i="7"/>
  <c r="CA51" i="7"/>
  <c r="BK51" i="7"/>
  <c r="AU51" i="7"/>
  <c r="AE51" i="7"/>
  <c r="O51" i="7"/>
  <c r="GR51" i="7"/>
  <c r="FZ51" i="7"/>
  <c r="FH51" i="7"/>
  <c r="EP51" i="7"/>
  <c r="DX51" i="7"/>
  <c r="DF51" i="7"/>
  <c r="CP51" i="7"/>
  <c r="BZ51" i="7"/>
  <c r="BJ51" i="7"/>
  <c r="AT51" i="7"/>
  <c r="AD51" i="7"/>
  <c r="N51" i="7"/>
  <c r="GQ51" i="7"/>
  <c r="FY51" i="7"/>
  <c r="FG51" i="7"/>
  <c r="EO51" i="7"/>
  <c r="DW51" i="7"/>
  <c r="DE51" i="7"/>
  <c r="CO51" i="7"/>
  <c r="BY51" i="7"/>
  <c r="BI51" i="7"/>
  <c r="AS51" i="7"/>
  <c r="AC51" i="7"/>
  <c r="M51" i="7"/>
  <c r="GP51" i="7"/>
  <c r="FX51" i="7"/>
  <c r="FF51" i="7"/>
  <c r="EN51" i="7"/>
  <c r="DT51" i="7"/>
  <c r="DD51" i="7"/>
  <c r="CN51" i="7"/>
  <c r="BX51" i="7"/>
  <c r="BH51" i="7"/>
  <c r="AR51" i="7"/>
  <c r="AB51" i="7"/>
  <c r="GO51" i="7"/>
  <c r="FW51" i="7"/>
  <c r="FE51" i="7"/>
  <c r="EM51" i="7"/>
  <c r="DS51" i="7"/>
  <c r="DC51" i="7"/>
  <c r="CM51" i="7"/>
  <c r="BW51" i="7"/>
  <c r="BG51" i="7"/>
  <c r="AQ51" i="7"/>
  <c r="AA51" i="7"/>
  <c r="GN51" i="7"/>
  <c r="FV51" i="7"/>
  <c r="FD51" i="7"/>
  <c r="EJ51" i="7"/>
  <c r="DR51" i="7"/>
  <c r="DB51" i="7"/>
  <c r="CL51" i="7"/>
  <c r="BV51" i="7"/>
  <c r="BF51" i="7"/>
  <c r="AP51" i="7"/>
  <c r="Z51" i="7"/>
  <c r="GM51" i="7"/>
  <c r="FU51" i="7"/>
  <c r="FC51" i="7"/>
  <c r="EI51" i="7"/>
  <c r="DQ51" i="7"/>
  <c r="DA51" i="7"/>
  <c r="CK51" i="7"/>
  <c r="BU51" i="7"/>
  <c r="BE51" i="7"/>
  <c r="AO51" i="7"/>
  <c r="Y51" i="7"/>
  <c r="GL51" i="7"/>
  <c r="FT51" i="7"/>
  <c r="EZ51" i="7"/>
  <c r="EH51" i="7"/>
  <c r="DP51" i="7"/>
  <c r="CZ51" i="7"/>
  <c r="CJ51" i="7"/>
  <c r="BT51" i="7"/>
  <c r="BD51" i="7"/>
  <c r="AN51" i="7"/>
  <c r="X51" i="7"/>
  <c r="GK51" i="7"/>
  <c r="FS51" i="7"/>
  <c r="EY51" i="7"/>
  <c r="EG51" i="7"/>
  <c r="DO51" i="7"/>
  <c r="CY51" i="7"/>
  <c r="CI51" i="7"/>
  <c r="BS51" i="7"/>
  <c r="BC51" i="7"/>
  <c r="AM51" i="7"/>
  <c r="W51" i="7"/>
  <c r="GI51" i="7"/>
  <c r="FO51" i="7"/>
  <c r="EW51" i="7"/>
  <c r="EE51" i="7"/>
  <c r="DM51" i="7"/>
  <c r="CW51" i="7"/>
  <c r="CG51" i="7"/>
  <c r="BQ51" i="7"/>
  <c r="BA51" i="7"/>
  <c r="AK51" i="7"/>
  <c r="U51" i="7"/>
  <c r="GF51" i="7"/>
  <c r="FN51" i="7"/>
  <c r="EV51" i="7"/>
  <c r="ED51" i="7"/>
  <c r="DL51" i="7"/>
  <c r="CV51" i="7"/>
  <c r="CF51" i="7"/>
  <c r="BP51" i="7"/>
  <c r="AZ51" i="7"/>
  <c r="AJ51" i="7"/>
  <c r="T51" i="7"/>
  <c r="CX51" i="7"/>
  <c r="CU51" i="7"/>
  <c r="CH51" i="7"/>
  <c r="CE51" i="7"/>
  <c r="BR51" i="7"/>
  <c r="BO51" i="7"/>
  <c r="GJ51" i="7"/>
  <c r="BB51" i="7"/>
  <c r="GE51" i="7"/>
  <c r="AY51" i="7"/>
  <c r="FP51" i="7"/>
  <c r="AL51" i="7"/>
  <c r="FM51" i="7"/>
  <c r="AI51" i="7"/>
  <c r="EX51" i="7"/>
  <c r="V51" i="7"/>
  <c r="EU51" i="7"/>
  <c r="S51" i="7"/>
  <c r="DK51" i="7"/>
  <c r="EF51" i="7"/>
  <c r="EC51" i="7"/>
  <c r="DN51"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1" i="7"/>
  <c r="M57" i="7"/>
  <c r="L57" i="7"/>
  <c r="K57" i="7"/>
  <c r="GS44" i="7"/>
  <c r="GC44" i="7"/>
  <c r="FM44" i="7"/>
  <c r="EW44" i="7"/>
  <c r="EG44" i="7"/>
  <c r="DQ44" i="7"/>
  <c r="DA44" i="7"/>
  <c r="CK44" i="7"/>
  <c r="BU44" i="7"/>
  <c r="BE44" i="7"/>
  <c r="AO44" i="7"/>
  <c r="Y44" i="7"/>
  <c r="I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N44" i="7"/>
  <c r="GG44" i="7"/>
  <c r="FQ44" i="7"/>
  <c r="FA44" i="7"/>
  <c r="EK44" i="7"/>
  <c r="DU44" i="7"/>
  <c r="DE44" i="7"/>
  <c r="CO44" i="7"/>
  <c r="BY44" i="7"/>
  <c r="BI44" i="7"/>
  <c r="AS44" i="7"/>
  <c r="AC44" i="7"/>
  <c r="M44" i="7"/>
  <c r="GF44" i="7"/>
  <c r="FP44" i="7"/>
  <c r="EZ44" i="7"/>
  <c r="EJ44" i="7"/>
  <c r="DT44" i="7"/>
  <c r="DD44" i="7"/>
  <c r="CN44" i="7"/>
  <c r="BX44" i="7"/>
  <c r="BH44" i="7"/>
  <c r="AR44" i="7"/>
  <c r="AB44" i="7"/>
  <c r="L44" i="7"/>
  <c r="GD44" i="7"/>
  <c r="EX44" i="7"/>
  <c r="DR44" i="7"/>
  <c r="GU44" i="7"/>
  <c r="GE44" i="7"/>
  <c r="FO44" i="7"/>
  <c r="EY44" i="7"/>
  <c r="EI44" i="7"/>
  <c r="DS44" i="7"/>
  <c r="DC44" i="7"/>
  <c r="CM44" i="7"/>
  <c r="BW44" i="7"/>
  <c r="BG44" i="7"/>
  <c r="AQ44" i="7"/>
  <c r="AA44" i="7"/>
  <c r="K44" i="7"/>
  <c r="GT44" i="7"/>
  <c r="FN44" i="7"/>
  <c r="EH44" i="7"/>
  <c r="DB44" i="7"/>
  <c r="CL44" i="7"/>
  <c r="BV44" i="7"/>
  <c r="BF44" i="7"/>
  <c r="AP44" i="7"/>
  <c r="Z44" i="7"/>
  <c r="J44"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1" i="7"/>
  <c r="K41"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7" i="7"/>
  <c r="CI57" i="7"/>
  <c r="BS57" i="7"/>
  <c r="BC57" i="7"/>
  <c r="AM57" i="7"/>
  <c r="W57" i="7"/>
  <c r="DN57" i="7"/>
  <c r="CX57" i="7"/>
  <c r="CH57" i="7"/>
  <c r="BR57" i="7"/>
  <c r="BB57" i="7"/>
  <c r="AL57" i="7"/>
  <c r="V57" i="7"/>
  <c r="DM57" i="7"/>
  <c r="CW57" i="7"/>
  <c r="CG57" i="7"/>
  <c r="BQ57" i="7"/>
  <c r="BA57" i="7"/>
  <c r="AK57" i="7"/>
  <c r="U57" i="7"/>
  <c r="DL57" i="7"/>
  <c r="CV57" i="7"/>
  <c r="CF57" i="7"/>
  <c r="BP57" i="7"/>
  <c r="AZ57" i="7"/>
  <c r="AJ57" i="7"/>
  <c r="T57" i="7"/>
  <c r="DK57" i="7"/>
  <c r="CU57" i="7"/>
  <c r="CE57" i="7"/>
  <c r="BO57" i="7"/>
  <c r="AY57" i="7"/>
  <c r="AI57" i="7"/>
  <c r="S57" i="7"/>
  <c r="DJ57" i="7"/>
  <c r="CT57" i="7"/>
  <c r="CD57" i="7"/>
  <c r="BN57" i="7"/>
  <c r="AX57" i="7"/>
  <c r="AH57" i="7"/>
  <c r="R57" i="7"/>
  <c r="DI57" i="7"/>
  <c r="CS57" i="7"/>
  <c r="CC57" i="7"/>
  <c r="BM57" i="7"/>
  <c r="AW57" i="7"/>
  <c r="AG57" i="7"/>
  <c r="Q57" i="7"/>
  <c r="DH57" i="7"/>
  <c r="CR57" i="7"/>
  <c r="CB57" i="7"/>
  <c r="BL57" i="7"/>
  <c r="AV57" i="7"/>
  <c r="AF57" i="7"/>
  <c r="P57" i="7"/>
  <c r="DG57" i="7"/>
  <c r="CQ57" i="7"/>
  <c r="CA57" i="7"/>
  <c r="BK57" i="7"/>
  <c r="AU57" i="7"/>
  <c r="AE57" i="7"/>
  <c r="O57" i="7"/>
  <c r="DF57" i="7"/>
  <c r="CP57" i="7"/>
  <c r="BZ57" i="7"/>
  <c r="BJ57" i="7"/>
  <c r="AT57" i="7"/>
  <c r="AD57" i="7"/>
  <c r="N57" i="7"/>
  <c r="DE57" i="7"/>
  <c r="CO57" i="7"/>
  <c r="BY57" i="7"/>
  <c r="BI57" i="7"/>
  <c r="AS57" i="7"/>
  <c r="AC57" i="7"/>
  <c r="DD57" i="7"/>
  <c r="CN57" i="7"/>
  <c r="BX57" i="7"/>
  <c r="BH57" i="7"/>
  <c r="AR57" i="7"/>
  <c r="AB57" i="7"/>
  <c r="CZ57" i="7"/>
  <c r="AN57" i="7"/>
  <c r="CM57" i="7"/>
  <c r="AA57" i="7"/>
  <c r="CL57" i="7"/>
  <c r="Z57" i="7"/>
  <c r="CK57" i="7"/>
  <c r="Y57" i="7"/>
  <c r="CJ57" i="7"/>
  <c r="X57" i="7"/>
  <c r="BW57" i="7"/>
  <c r="BV57" i="7"/>
  <c r="BU57" i="7"/>
  <c r="BT57" i="7"/>
  <c r="BG57" i="7"/>
  <c r="BF57" i="7"/>
  <c r="BE57" i="7"/>
  <c r="DC57" i="7"/>
  <c r="AQ57" i="7"/>
  <c r="DB57" i="7"/>
  <c r="AP57" i="7"/>
  <c r="DA57" i="7"/>
  <c r="BD57" i="7"/>
  <c r="AO57" i="7"/>
  <c r="GF68" i="7"/>
  <c r="FP68" i="7"/>
  <c r="EZ68" i="7"/>
  <c r="EJ68" i="7"/>
  <c r="DT68" i="7"/>
  <c r="DD68" i="7"/>
  <c r="CN68" i="7"/>
  <c r="BX68" i="7"/>
  <c r="BH68" i="7"/>
  <c r="AR68" i="7"/>
  <c r="AB68" i="7"/>
  <c r="GU68" i="7"/>
  <c r="GE68" i="7"/>
  <c r="FO68" i="7"/>
  <c r="EY68" i="7"/>
  <c r="EI68" i="7"/>
  <c r="DS68" i="7"/>
  <c r="DC68" i="7"/>
  <c r="CM68" i="7"/>
  <c r="BW68" i="7"/>
  <c r="BG68" i="7"/>
  <c r="AQ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BC68" i="7"/>
  <c r="AM68" i="7"/>
  <c r="W68" i="7"/>
  <c r="GP68" i="7"/>
  <c r="FZ68" i="7"/>
  <c r="FJ68" i="7"/>
  <c r="ET68" i="7"/>
  <c r="ED68" i="7"/>
  <c r="DN68" i="7"/>
  <c r="CX68" i="7"/>
  <c r="CH68" i="7"/>
  <c r="BR68" i="7"/>
  <c r="BB68" i="7"/>
  <c r="AL68" i="7"/>
  <c r="V68" i="7"/>
  <c r="GO68" i="7"/>
  <c r="GN68" i="7"/>
  <c r="FX68" i="7"/>
  <c r="FH68" i="7"/>
  <c r="ER68" i="7"/>
  <c r="EB68" i="7"/>
  <c r="DL68" i="7"/>
  <c r="CV68" i="7"/>
  <c r="CF68" i="7"/>
  <c r="BP68" i="7"/>
  <c r="AZ68" i="7"/>
  <c r="AJ68" i="7"/>
  <c r="T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G68" i="7"/>
  <c r="FQ68" i="7"/>
  <c r="FA68" i="7"/>
  <c r="EK68" i="7"/>
  <c r="DU68" i="7"/>
  <c r="DE68" i="7"/>
  <c r="CO68" i="7"/>
  <c r="BY68" i="7"/>
  <c r="BI68" i="7"/>
  <c r="AS68" i="7"/>
  <c r="AC68" i="7"/>
  <c r="M68" i="7"/>
  <c r="EL68" i="7"/>
  <c r="BZ68" i="7"/>
  <c r="O68" i="7"/>
  <c r="EC68" i="7"/>
  <c r="BQ68" i="7"/>
  <c r="N68" i="7"/>
  <c r="GM68" i="7"/>
  <c r="EA68" i="7"/>
  <c r="BO68" i="7"/>
  <c r="GI68" i="7"/>
  <c r="DW68" i="7"/>
  <c r="BK68" i="7"/>
  <c r="GH68" i="7"/>
  <c r="DV68" i="7"/>
  <c r="BJ68" i="7"/>
  <c r="FY68" i="7"/>
  <c r="DM68" i="7"/>
  <c r="BA68" i="7"/>
  <c r="FW68" i="7"/>
  <c r="DK68" i="7"/>
  <c r="AY68" i="7"/>
  <c r="FS68" i="7"/>
  <c r="DG68" i="7"/>
  <c r="AU68" i="7"/>
  <c r="FR68" i="7"/>
  <c r="DF68" i="7"/>
  <c r="AT68" i="7"/>
  <c r="FI68" i="7"/>
  <c r="CW68" i="7"/>
  <c r="AK68" i="7"/>
  <c r="FG68" i="7"/>
  <c r="CU68" i="7"/>
  <c r="AI68" i="7"/>
  <c r="ES68" i="7"/>
  <c r="CG68" i="7"/>
  <c r="AA68" i="7"/>
  <c r="AD68" i="7"/>
  <c r="U68" i="7"/>
  <c r="S68" i="7"/>
  <c r="FC68" i="7"/>
  <c r="FB68" i="7"/>
  <c r="EQ68" i="7"/>
  <c r="EM68" i="7"/>
  <c r="CQ68" i="7"/>
  <c r="CP68" i="7"/>
  <c r="CE68" i="7"/>
  <c r="CA68" i="7"/>
  <c r="AE68" i="7"/>
  <c r="AC455" i="1"/>
  <c r="AD467" i="1"/>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EA42" i="7"/>
  <c r="DK42" i="7"/>
  <c r="CU42" i="7"/>
  <c r="CE42" i="7"/>
  <c r="BO42" i="7"/>
  <c r="AY42" i="7"/>
  <c r="AI42" i="7"/>
  <c r="S42" i="7"/>
  <c r="GL42" i="7"/>
  <c r="FV42" i="7"/>
  <c r="FF42" i="7"/>
  <c r="EP42" i="7"/>
  <c r="DZ42" i="7"/>
  <c r="DJ42" i="7"/>
  <c r="CT42" i="7"/>
  <c r="CD42" i="7"/>
  <c r="BN42" i="7"/>
  <c r="AX42" i="7"/>
  <c r="AH42" i="7"/>
  <c r="R42" i="7"/>
  <c r="GK42" i="7"/>
  <c r="FU42" i="7"/>
  <c r="FE42" i="7"/>
  <c r="EO42" i="7"/>
  <c r="DY42" i="7"/>
  <c r="DI42" i="7"/>
  <c r="CS42" i="7"/>
  <c r="CC42" i="7"/>
  <c r="BM42" i="7"/>
  <c r="AW42" i="7"/>
  <c r="AG42" i="7"/>
  <c r="Q42" i="7"/>
  <c r="GJ42" i="7"/>
  <c r="FT42" i="7"/>
  <c r="FD42" i="7"/>
  <c r="EN42" i="7"/>
  <c r="DX42" i="7"/>
  <c r="DH42" i="7"/>
  <c r="CR42" i="7"/>
  <c r="CB42" i="7"/>
  <c r="BL42" i="7"/>
  <c r="AV42" i="7"/>
  <c r="AF42" i="7"/>
  <c r="P42" i="7"/>
  <c r="GI42" i="7"/>
  <c r="FS42" i="7"/>
  <c r="FC42" i="7"/>
  <c r="EM42" i="7"/>
  <c r="DW42" i="7"/>
  <c r="DG42" i="7"/>
  <c r="CQ42" i="7"/>
  <c r="CA42" i="7"/>
  <c r="BK42" i="7"/>
  <c r="AU42" i="7"/>
  <c r="AE42" i="7"/>
  <c r="O42" i="7"/>
  <c r="GH42" i="7"/>
  <c r="FR42" i="7"/>
  <c r="FB42" i="7"/>
  <c r="EL42" i="7"/>
  <c r="DV42" i="7"/>
  <c r="DF42" i="7"/>
  <c r="CP42" i="7"/>
  <c r="BZ42" i="7"/>
  <c r="BJ42" i="7"/>
  <c r="AT42" i="7"/>
  <c r="AD42" i="7"/>
  <c r="GT42" i="7"/>
  <c r="GD42" i="7"/>
  <c r="FN42" i="7"/>
  <c r="EX42" i="7"/>
  <c r="EH42" i="7"/>
  <c r="DR42" i="7"/>
  <c r="DB42" i="7"/>
  <c r="CL42" i="7"/>
  <c r="BV42" i="7"/>
  <c r="BF42" i="7"/>
  <c r="AP42" i="7"/>
  <c r="Z42" i="7"/>
  <c r="DS42" i="7"/>
  <c r="AC42" i="7"/>
  <c r="GU42" i="7"/>
  <c r="DE42" i="7"/>
  <c r="AB42" i="7"/>
  <c r="GG42" i="7"/>
  <c r="DD42" i="7"/>
  <c r="AA42" i="7"/>
  <c r="GF42" i="7"/>
  <c r="DC42" i="7"/>
  <c r="GE42" i="7"/>
  <c r="CO42" i="7"/>
  <c r="FQ42" i="7"/>
  <c r="CN42" i="7"/>
  <c r="FP42" i="7"/>
  <c r="CM42" i="7"/>
  <c r="FO42" i="7"/>
  <c r="BY42" i="7"/>
  <c r="FA42" i="7"/>
  <c r="BX42" i="7"/>
  <c r="EZ42" i="7"/>
  <c r="BW42" i="7"/>
  <c r="EY42" i="7"/>
  <c r="BI42" i="7"/>
  <c r="EK42" i="7"/>
  <c r="BH42" i="7"/>
  <c r="EJ42" i="7"/>
  <c r="BG42" i="7"/>
  <c r="EI42" i="7"/>
  <c r="AS42" i="7"/>
  <c r="DT42" i="7"/>
  <c r="DU42" i="7"/>
  <c r="AR42" i="7"/>
  <c r="AQ42"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2" i="7"/>
  <c r="FP62" i="7"/>
  <c r="EZ62" i="7"/>
  <c r="EJ62" i="7"/>
  <c r="DT62" i="7"/>
  <c r="DD62" i="7"/>
  <c r="CN62" i="7"/>
  <c r="BX62" i="7"/>
  <c r="BH62" i="7"/>
  <c r="AR62" i="7"/>
  <c r="AB62" i="7"/>
  <c r="GT62" i="7"/>
  <c r="GD62" i="7"/>
  <c r="FN62" i="7"/>
  <c r="EX62" i="7"/>
  <c r="EH62" i="7"/>
  <c r="DR62" i="7"/>
  <c r="DB62" i="7"/>
  <c r="CL62" i="7"/>
  <c r="BV62" i="7"/>
  <c r="BF62" i="7"/>
  <c r="AP62" i="7"/>
  <c r="GS62" i="7"/>
  <c r="GC62" i="7"/>
  <c r="FM62" i="7"/>
  <c r="EW62" i="7"/>
  <c r="EG62" i="7"/>
  <c r="DQ62" i="7"/>
  <c r="DA62" i="7"/>
  <c r="CK62" i="7"/>
  <c r="GR62" i="7"/>
  <c r="GB62" i="7"/>
  <c r="FL62" i="7"/>
  <c r="EV62" i="7"/>
  <c r="EF62" i="7"/>
  <c r="DP62" i="7"/>
  <c r="CZ62" i="7"/>
  <c r="CJ62" i="7"/>
  <c r="BT62" i="7"/>
  <c r="BD62" i="7"/>
  <c r="AN62" i="7"/>
  <c r="GQ62" i="7"/>
  <c r="GA62" i="7"/>
  <c r="FK62" i="7"/>
  <c r="EU62" i="7"/>
  <c r="EE62" i="7"/>
  <c r="DO62" i="7"/>
  <c r="CY62" i="7"/>
  <c r="CI62" i="7"/>
  <c r="GP62" i="7"/>
  <c r="FZ62" i="7"/>
  <c r="FJ62" i="7"/>
  <c r="ET62" i="7"/>
  <c r="ED62" i="7"/>
  <c r="DN62" i="7"/>
  <c r="CX62" i="7"/>
  <c r="CH62" i="7"/>
  <c r="BR62" i="7"/>
  <c r="BB62" i="7"/>
  <c r="AL62" i="7"/>
  <c r="V62" i="7"/>
  <c r="GK62" i="7"/>
  <c r="FU62" i="7"/>
  <c r="FE62" i="7"/>
  <c r="EO62" i="7"/>
  <c r="DY62" i="7"/>
  <c r="DI62" i="7"/>
  <c r="CS62" i="7"/>
  <c r="CC62" i="7"/>
  <c r="GJ62" i="7"/>
  <c r="FT62" i="7"/>
  <c r="FD62" i="7"/>
  <c r="EN62" i="7"/>
  <c r="DX62" i="7"/>
  <c r="DH62" i="7"/>
  <c r="CR62" i="7"/>
  <c r="CB62" i="7"/>
  <c r="GH62" i="7"/>
  <c r="FB62" i="7"/>
  <c r="DV62" i="7"/>
  <c r="CP62" i="7"/>
  <c r="BN62" i="7"/>
  <c r="AT62" i="7"/>
  <c r="Y62" i="7"/>
  <c r="GG62" i="7"/>
  <c r="FA62" i="7"/>
  <c r="DU62" i="7"/>
  <c r="CO62" i="7"/>
  <c r="BM62" i="7"/>
  <c r="AS62" i="7"/>
  <c r="X62" i="7"/>
  <c r="GE62" i="7"/>
  <c r="EY62" i="7"/>
  <c r="DS62" i="7"/>
  <c r="CM62" i="7"/>
  <c r="BL62" i="7"/>
  <c r="AQ62" i="7"/>
  <c r="W62" i="7"/>
  <c r="FY62" i="7"/>
  <c r="ES62" i="7"/>
  <c r="DM62" i="7"/>
  <c r="CG62" i="7"/>
  <c r="BK62" i="7"/>
  <c r="AO62" i="7"/>
  <c r="U62" i="7"/>
  <c r="FX62" i="7"/>
  <c r="ER62" i="7"/>
  <c r="DL62" i="7"/>
  <c r="CF62" i="7"/>
  <c r="BJ62" i="7"/>
  <c r="AM62" i="7"/>
  <c r="T62" i="7"/>
  <c r="FW62" i="7"/>
  <c r="EQ62" i="7"/>
  <c r="DK62" i="7"/>
  <c r="CE62" i="7"/>
  <c r="BI62" i="7"/>
  <c r="AK62" i="7"/>
  <c r="S62" i="7"/>
  <c r="FV62" i="7"/>
  <c r="EP62" i="7"/>
  <c r="DJ62" i="7"/>
  <c r="CD62" i="7"/>
  <c r="BG62" i="7"/>
  <c r="AJ62" i="7"/>
  <c r="R62" i="7"/>
  <c r="FS62" i="7"/>
  <c r="EM62" i="7"/>
  <c r="DG62" i="7"/>
  <c r="CA62" i="7"/>
  <c r="BE62" i="7"/>
  <c r="AI62" i="7"/>
  <c r="Q62" i="7"/>
  <c r="FR62" i="7"/>
  <c r="EL62" i="7"/>
  <c r="DF62" i="7"/>
  <c r="BZ62" i="7"/>
  <c r="BC62" i="7"/>
  <c r="AH62" i="7"/>
  <c r="P62" i="7"/>
  <c r="FQ62" i="7"/>
  <c r="EK62" i="7"/>
  <c r="DE62" i="7"/>
  <c r="BY62" i="7"/>
  <c r="BA62" i="7"/>
  <c r="AG62" i="7"/>
  <c r="GU62" i="7"/>
  <c r="FO62" i="7"/>
  <c r="EI62" i="7"/>
  <c r="DC62" i="7"/>
  <c r="BW62" i="7"/>
  <c r="AZ62" i="7"/>
  <c r="AF62" i="7"/>
  <c r="GM62" i="7"/>
  <c r="FG62" i="7"/>
  <c r="EA62" i="7"/>
  <c r="CU62" i="7"/>
  <c r="BQ62" i="7"/>
  <c r="AW62" i="7"/>
  <c r="AC62" i="7"/>
  <c r="CV62" i="7"/>
  <c r="CT62" i="7"/>
  <c r="CQ62" i="7"/>
  <c r="GO62" i="7"/>
  <c r="BU62" i="7"/>
  <c r="GN62" i="7"/>
  <c r="BS62" i="7"/>
  <c r="GL62" i="7"/>
  <c r="BP62" i="7"/>
  <c r="GI62" i="7"/>
  <c r="BO62" i="7"/>
  <c r="FI62" i="7"/>
  <c r="AY62" i="7"/>
  <c r="FH62" i="7"/>
  <c r="AX62" i="7"/>
  <c r="FF62" i="7"/>
  <c r="AV62" i="7"/>
  <c r="FC62" i="7"/>
  <c r="AU62" i="7"/>
  <c r="EC62" i="7"/>
  <c r="AE62" i="7"/>
  <c r="CW62" i="7"/>
  <c r="AD62" i="7"/>
  <c r="AA62" i="7"/>
  <c r="Z62" i="7"/>
  <c r="EB62" i="7"/>
  <c r="DZ62" i="7"/>
  <c r="DW62" i="7"/>
  <c r="K32" i="7"/>
  <c r="L68" i="7"/>
  <c r="J68" i="7"/>
  <c r="I68" i="7"/>
  <c r="K68" i="7"/>
  <c r="GI63" i="7"/>
  <c r="FS63" i="7"/>
  <c r="FC63" i="7"/>
  <c r="EM63" i="7"/>
  <c r="DW63" i="7"/>
  <c r="DG63" i="7"/>
  <c r="CQ63" i="7"/>
  <c r="CA63" i="7"/>
  <c r="BK63" i="7"/>
  <c r="AU63" i="7"/>
  <c r="AE63" i="7"/>
  <c r="GH63" i="7"/>
  <c r="FR63" i="7"/>
  <c r="FB63" i="7"/>
  <c r="EL63" i="7"/>
  <c r="DV63" i="7"/>
  <c r="DF63" i="7"/>
  <c r="CP63" i="7"/>
  <c r="BZ63" i="7"/>
  <c r="BJ63" i="7"/>
  <c r="AT63" i="7"/>
  <c r="AD63" i="7"/>
  <c r="GG63" i="7"/>
  <c r="FQ63" i="7"/>
  <c r="FA63" i="7"/>
  <c r="EK63" i="7"/>
  <c r="DU63" i="7"/>
  <c r="DE63" i="7"/>
  <c r="CO63" i="7"/>
  <c r="BY63" i="7"/>
  <c r="BI63" i="7"/>
  <c r="AS63" i="7"/>
  <c r="AC63" i="7"/>
  <c r="GF63" i="7"/>
  <c r="FP63" i="7"/>
  <c r="EZ63" i="7"/>
  <c r="EJ63" i="7"/>
  <c r="DT63" i="7"/>
  <c r="DD63" i="7"/>
  <c r="CN63" i="7"/>
  <c r="BX63" i="7"/>
  <c r="BH63" i="7"/>
  <c r="AR63" i="7"/>
  <c r="AB63" i="7"/>
  <c r="GU63" i="7"/>
  <c r="GE63" i="7"/>
  <c r="FO63" i="7"/>
  <c r="EY63" i="7"/>
  <c r="EI63" i="7"/>
  <c r="DS63" i="7"/>
  <c r="DC63" i="7"/>
  <c r="CM63" i="7"/>
  <c r="BW63" i="7"/>
  <c r="BG63" i="7"/>
  <c r="AQ63" i="7"/>
  <c r="AA63" i="7"/>
  <c r="GT63" i="7"/>
  <c r="GD63" i="7"/>
  <c r="FN63" i="7"/>
  <c r="EX63" i="7"/>
  <c r="EH63" i="7"/>
  <c r="DR63" i="7"/>
  <c r="DB63" i="7"/>
  <c r="CL63" i="7"/>
  <c r="BV63" i="7"/>
  <c r="BF63" i="7"/>
  <c r="AP63" i="7"/>
  <c r="Z63" i="7"/>
  <c r="GS63" i="7"/>
  <c r="GC63" i="7"/>
  <c r="FM63" i="7"/>
  <c r="EW63" i="7"/>
  <c r="EG63" i="7"/>
  <c r="DQ63" i="7"/>
  <c r="DA63" i="7"/>
  <c r="CK63" i="7"/>
  <c r="BU63" i="7"/>
  <c r="BE63" i="7"/>
  <c r="AO63" i="7"/>
  <c r="Y63" i="7"/>
  <c r="GR63" i="7"/>
  <c r="GB63" i="7"/>
  <c r="FL63" i="7"/>
  <c r="EV63" i="7"/>
  <c r="EF63" i="7"/>
  <c r="DP63" i="7"/>
  <c r="CZ63" i="7"/>
  <c r="CJ63" i="7"/>
  <c r="BT63" i="7"/>
  <c r="BD63" i="7"/>
  <c r="AN63" i="7"/>
  <c r="X63" i="7"/>
  <c r="GQ63" i="7"/>
  <c r="GA63" i="7"/>
  <c r="FK63" i="7"/>
  <c r="EU63" i="7"/>
  <c r="EE63" i="7"/>
  <c r="DO63" i="7"/>
  <c r="CY63" i="7"/>
  <c r="CI63" i="7"/>
  <c r="BS63" i="7"/>
  <c r="BC63" i="7"/>
  <c r="AM63" i="7"/>
  <c r="W63" i="7"/>
  <c r="GP63" i="7"/>
  <c r="FZ63" i="7"/>
  <c r="FJ63" i="7"/>
  <c r="ET63" i="7"/>
  <c r="ED63" i="7"/>
  <c r="DN63" i="7"/>
  <c r="CX63" i="7"/>
  <c r="CH63" i="7"/>
  <c r="BR63" i="7"/>
  <c r="BB63" i="7"/>
  <c r="AL63" i="7"/>
  <c r="V63" i="7"/>
  <c r="GO63" i="7"/>
  <c r="FY63" i="7"/>
  <c r="FI63" i="7"/>
  <c r="ES63" i="7"/>
  <c r="EC63" i="7"/>
  <c r="DM63" i="7"/>
  <c r="CW63" i="7"/>
  <c r="CG63" i="7"/>
  <c r="BQ63" i="7"/>
  <c r="BA63" i="7"/>
  <c r="AK63" i="7"/>
  <c r="U63" i="7"/>
  <c r="GL63" i="7"/>
  <c r="FV63" i="7"/>
  <c r="FF63" i="7"/>
  <c r="EP63" i="7"/>
  <c r="DZ63" i="7"/>
  <c r="DJ63" i="7"/>
  <c r="CT63" i="7"/>
  <c r="CD63" i="7"/>
  <c r="BN63" i="7"/>
  <c r="AX63" i="7"/>
  <c r="AH63" i="7"/>
  <c r="R63" i="7"/>
  <c r="FG63" i="7"/>
  <c r="CU63" i="7"/>
  <c r="AI63" i="7"/>
  <c r="FE63" i="7"/>
  <c r="CS63" i="7"/>
  <c r="AG63" i="7"/>
  <c r="FD63" i="7"/>
  <c r="CR63" i="7"/>
  <c r="AF63" i="7"/>
  <c r="ER63" i="7"/>
  <c r="CF63" i="7"/>
  <c r="T63" i="7"/>
  <c r="EQ63" i="7"/>
  <c r="CE63" i="7"/>
  <c r="S63" i="7"/>
  <c r="EO63" i="7"/>
  <c r="CC63" i="7"/>
  <c r="EN63" i="7"/>
  <c r="CB63" i="7"/>
  <c r="GN63" i="7"/>
  <c r="EB63" i="7"/>
  <c r="BP63" i="7"/>
  <c r="GM63" i="7"/>
  <c r="EA63" i="7"/>
  <c r="BO63" i="7"/>
  <c r="GK63" i="7"/>
  <c r="DY63" i="7"/>
  <c r="BM63" i="7"/>
  <c r="GJ63" i="7"/>
  <c r="DX63" i="7"/>
  <c r="BL63" i="7"/>
  <c r="FX63" i="7"/>
  <c r="DL63" i="7"/>
  <c r="AZ63" i="7"/>
  <c r="DI63" i="7"/>
  <c r="DH63" i="7"/>
  <c r="CV63" i="7"/>
  <c r="AY63" i="7"/>
  <c r="AW63" i="7"/>
  <c r="AV63" i="7"/>
  <c r="AJ63" i="7"/>
  <c r="FW63" i="7"/>
  <c r="FT63" i="7"/>
  <c r="FH63" i="7"/>
  <c r="FU63" i="7"/>
  <c r="DK63" i="7"/>
  <c r="L62" i="7"/>
  <c r="O62" i="7"/>
  <c r="N62" i="7"/>
  <c r="J62" i="7"/>
  <c r="K62" i="7"/>
  <c r="M62"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3" i="7"/>
  <c r="N63" i="7"/>
  <c r="M63" i="7"/>
  <c r="L63" i="7"/>
  <c r="K63" i="7"/>
  <c r="J63" i="7"/>
  <c r="Q63" i="7"/>
  <c r="P63"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6" i="7"/>
  <c r="GC56" i="7"/>
  <c r="FM56" i="7"/>
  <c r="EW56" i="7"/>
  <c r="GR56" i="7"/>
  <c r="GB56" i="7"/>
  <c r="FL56" i="7"/>
  <c r="EV56" i="7"/>
  <c r="GD56" i="7"/>
  <c r="FJ56" i="7"/>
  <c r="ER56" i="7"/>
  <c r="EB56" i="7"/>
  <c r="DL56" i="7"/>
  <c r="CV56" i="7"/>
  <c r="CF56" i="7"/>
  <c r="BP56" i="7"/>
  <c r="AZ56" i="7"/>
  <c r="AJ56" i="7"/>
  <c r="T56" i="7"/>
  <c r="GU56" i="7"/>
  <c r="GA56" i="7"/>
  <c r="FI56" i="7"/>
  <c r="EQ56" i="7"/>
  <c r="EA56" i="7"/>
  <c r="DK56" i="7"/>
  <c r="CU56" i="7"/>
  <c r="CE56" i="7"/>
  <c r="BO56" i="7"/>
  <c r="AY56" i="7"/>
  <c r="AI56" i="7"/>
  <c r="S56" i="7"/>
  <c r="GT56" i="7"/>
  <c r="FZ56" i="7"/>
  <c r="FH56" i="7"/>
  <c r="EP56" i="7"/>
  <c r="DZ56" i="7"/>
  <c r="DJ56" i="7"/>
  <c r="CT56" i="7"/>
  <c r="CD56" i="7"/>
  <c r="BN56" i="7"/>
  <c r="AX56" i="7"/>
  <c r="AH56" i="7"/>
  <c r="R56" i="7"/>
  <c r="GQ56" i="7"/>
  <c r="FY56" i="7"/>
  <c r="FG56" i="7"/>
  <c r="EO56" i="7"/>
  <c r="DY56" i="7"/>
  <c r="DI56" i="7"/>
  <c r="CS56" i="7"/>
  <c r="CC56" i="7"/>
  <c r="BM56" i="7"/>
  <c r="AW56" i="7"/>
  <c r="AG56" i="7"/>
  <c r="Q56" i="7"/>
  <c r="GP56" i="7"/>
  <c r="FX56" i="7"/>
  <c r="FF56" i="7"/>
  <c r="EN56" i="7"/>
  <c r="DX56" i="7"/>
  <c r="DH56" i="7"/>
  <c r="CR56" i="7"/>
  <c r="CB56" i="7"/>
  <c r="BL56" i="7"/>
  <c r="AV56" i="7"/>
  <c r="AF56" i="7"/>
  <c r="P56" i="7"/>
  <c r="GO56" i="7"/>
  <c r="FW56" i="7"/>
  <c r="FE56" i="7"/>
  <c r="EM56" i="7"/>
  <c r="DW56" i="7"/>
  <c r="DG56" i="7"/>
  <c r="CQ56" i="7"/>
  <c r="CA56" i="7"/>
  <c r="BK56" i="7"/>
  <c r="AU56" i="7"/>
  <c r="AE56" i="7"/>
  <c r="O56" i="7"/>
  <c r="GN56" i="7"/>
  <c r="FV56" i="7"/>
  <c r="FD56" i="7"/>
  <c r="EL56" i="7"/>
  <c r="DV56" i="7"/>
  <c r="DF56" i="7"/>
  <c r="CP56" i="7"/>
  <c r="BZ56" i="7"/>
  <c r="BJ56" i="7"/>
  <c r="AT56" i="7"/>
  <c r="AD56" i="7"/>
  <c r="N56" i="7"/>
  <c r="GM56" i="7"/>
  <c r="FU56" i="7"/>
  <c r="FC56" i="7"/>
  <c r="EK56" i="7"/>
  <c r="DU56" i="7"/>
  <c r="DE56" i="7"/>
  <c r="CO56" i="7"/>
  <c r="BY56" i="7"/>
  <c r="BI56" i="7"/>
  <c r="AS56" i="7"/>
  <c r="AC56" i="7"/>
  <c r="M56" i="7"/>
  <c r="GL56" i="7"/>
  <c r="FT56" i="7"/>
  <c r="FB56" i="7"/>
  <c r="EJ56" i="7"/>
  <c r="DT56" i="7"/>
  <c r="DD56" i="7"/>
  <c r="CN56" i="7"/>
  <c r="BX56" i="7"/>
  <c r="BH56" i="7"/>
  <c r="AR56" i="7"/>
  <c r="AB56" i="7"/>
  <c r="L56" i="7"/>
  <c r="GK56" i="7"/>
  <c r="FS56" i="7"/>
  <c r="FA56" i="7"/>
  <c r="EI56" i="7"/>
  <c r="DS56" i="7"/>
  <c r="DC56" i="7"/>
  <c r="CM56" i="7"/>
  <c r="BW56" i="7"/>
  <c r="BG56" i="7"/>
  <c r="AQ56" i="7"/>
  <c r="AA56" i="7"/>
  <c r="K56" i="7"/>
  <c r="GJ56" i="7"/>
  <c r="FR56" i="7"/>
  <c r="EZ56" i="7"/>
  <c r="EH56" i="7"/>
  <c r="DR56" i="7"/>
  <c r="DB56" i="7"/>
  <c r="CL56" i="7"/>
  <c r="BV56" i="7"/>
  <c r="BF56" i="7"/>
  <c r="AP56" i="7"/>
  <c r="Z56" i="7"/>
  <c r="J56" i="7"/>
  <c r="GI56" i="7"/>
  <c r="FQ56" i="7"/>
  <c r="EY56" i="7"/>
  <c r="EG56" i="7"/>
  <c r="DQ56" i="7"/>
  <c r="DA56" i="7"/>
  <c r="CK56" i="7"/>
  <c r="BU56" i="7"/>
  <c r="BE56" i="7"/>
  <c r="AO56" i="7"/>
  <c r="Y56" i="7"/>
  <c r="FO56" i="7"/>
  <c r="CY56" i="7"/>
  <c r="AM56" i="7"/>
  <c r="FN56" i="7"/>
  <c r="CX56" i="7"/>
  <c r="AL56" i="7"/>
  <c r="FK56" i="7"/>
  <c r="CW56" i="7"/>
  <c r="AK56" i="7"/>
  <c r="EX56" i="7"/>
  <c r="CJ56" i="7"/>
  <c r="X56" i="7"/>
  <c r="EU56" i="7"/>
  <c r="CI56" i="7"/>
  <c r="W56" i="7"/>
  <c r="ET56" i="7"/>
  <c r="CH56" i="7"/>
  <c r="V56" i="7"/>
  <c r="ES56" i="7"/>
  <c r="CG56" i="7"/>
  <c r="U56" i="7"/>
  <c r="EF56" i="7"/>
  <c r="BT56" i="7"/>
  <c r="EE56" i="7"/>
  <c r="BS56" i="7"/>
  <c r="ED56" i="7"/>
  <c r="BR56" i="7"/>
  <c r="EC56" i="7"/>
  <c r="BQ56" i="7"/>
  <c r="GH56" i="7"/>
  <c r="DP56" i="7"/>
  <c r="BD56" i="7"/>
  <c r="GF56" i="7"/>
  <c r="DN56" i="7"/>
  <c r="BB56" i="7"/>
  <c r="GE56" i="7"/>
  <c r="DM56" i="7"/>
  <c r="BA56" i="7"/>
  <c r="GG56" i="7"/>
  <c r="FP56" i="7"/>
  <c r="DO56" i="7"/>
  <c r="CZ56" i="7"/>
  <c r="BC56" i="7"/>
  <c r="AN56"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1" i="7"/>
  <c r="K51"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2" i="7"/>
  <c r="M42" i="7"/>
  <c r="L42" i="7"/>
  <c r="K42"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2" i="7"/>
  <c r="GD52" i="7"/>
  <c r="FN52" i="7"/>
  <c r="EX52" i="7"/>
  <c r="EH52" i="7"/>
  <c r="DR52" i="7"/>
  <c r="DB52" i="7"/>
  <c r="CL52" i="7"/>
  <c r="BV52" i="7"/>
  <c r="BF52" i="7"/>
  <c r="AP52" i="7"/>
  <c r="Z52" i="7"/>
  <c r="GS52" i="7"/>
  <c r="GC52" i="7"/>
  <c r="FM52" i="7"/>
  <c r="EW52" i="7"/>
  <c r="EG52" i="7"/>
  <c r="DQ52" i="7"/>
  <c r="DA52" i="7"/>
  <c r="CK52" i="7"/>
  <c r="BU52" i="7"/>
  <c r="BE52" i="7"/>
  <c r="AO52" i="7"/>
  <c r="Y52" i="7"/>
  <c r="GR52" i="7"/>
  <c r="GB52" i="7"/>
  <c r="FL52" i="7"/>
  <c r="EV52" i="7"/>
  <c r="EF52" i="7"/>
  <c r="DP52" i="7"/>
  <c r="CZ52" i="7"/>
  <c r="CJ52" i="7"/>
  <c r="BT52" i="7"/>
  <c r="BD52" i="7"/>
  <c r="AN52" i="7"/>
  <c r="X52" i="7"/>
  <c r="GQ52" i="7"/>
  <c r="GA52" i="7"/>
  <c r="FK52" i="7"/>
  <c r="EU52" i="7"/>
  <c r="EE52" i="7"/>
  <c r="DO52" i="7"/>
  <c r="CY52" i="7"/>
  <c r="CI52" i="7"/>
  <c r="BS52" i="7"/>
  <c r="BC52" i="7"/>
  <c r="AM52" i="7"/>
  <c r="W52" i="7"/>
  <c r="GP52" i="7"/>
  <c r="FZ52" i="7"/>
  <c r="FJ52" i="7"/>
  <c r="ET52" i="7"/>
  <c r="ED52" i="7"/>
  <c r="DN52" i="7"/>
  <c r="CX52" i="7"/>
  <c r="CH52" i="7"/>
  <c r="BR52" i="7"/>
  <c r="BB52" i="7"/>
  <c r="AL52" i="7"/>
  <c r="V52" i="7"/>
  <c r="GO52" i="7"/>
  <c r="FY52" i="7"/>
  <c r="FI52" i="7"/>
  <c r="ES52" i="7"/>
  <c r="EC52" i="7"/>
  <c r="DM52" i="7"/>
  <c r="CW52" i="7"/>
  <c r="CG52" i="7"/>
  <c r="BQ52" i="7"/>
  <c r="BA52" i="7"/>
  <c r="AK52" i="7"/>
  <c r="U52" i="7"/>
  <c r="GN52" i="7"/>
  <c r="FX52" i="7"/>
  <c r="FH52" i="7"/>
  <c r="ER52" i="7"/>
  <c r="EB52" i="7"/>
  <c r="DL52" i="7"/>
  <c r="CV52" i="7"/>
  <c r="CF52" i="7"/>
  <c r="BP52" i="7"/>
  <c r="AZ52" i="7"/>
  <c r="AJ52" i="7"/>
  <c r="T52" i="7"/>
  <c r="GM52" i="7"/>
  <c r="FW52" i="7"/>
  <c r="FG52" i="7"/>
  <c r="EQ52" i="7"/>
  <c r="EA52" i="7"/>
  <c r="DK52" i="7"/>
  <c r="CU52" i="7"/>
  <c r="CE52" i="7"/>
  <c r="BO52" i="7"/>
  <c r="AY52" i="7"/>
  <c r="AI52" i="7"/>
  <c r="S52" i="7"/>
  <c r="GL52" i="7"/>
  <c r="FV52" i="7"/>
  <c r="FF52" i="7"/>
  <c r="EP52" i="7"/>
  <c r="DZ52" i="7"/>
  <c r="DJ52" i="7"/>
  <c r="CT52" i="7"/>
  <c r="CD52" i="7"/>
  <c r="BN52" i="7"/>
  <c r="AX52" i="7"/>
  <c r="AH52" i="7"/>
  <c r="R52" i="7"/>
  <c r="GK52" i="7"/>
  <c r="FU52" i="7"/>
  <c r="FE52" i="7"/>
  <c r="EO52" i="7"/>
  <c r="DY52" i="7"/>
  <c r="DI52" i="7"/>
  <c r="CS52" i="7"/>
  <c r="CC52" i="7"/>
  <c r="BM52" i="7"/>
  <c r="AW52" i="7"/>
  <c r="AG52" i="7"/>
  <c r="Q52" i="7"/>
  <c r="GJ52" i="7"/>
  <c r="FT52" i="7"/>
  <c r="FD52" i="7"/>
  <c r="EN52" i="7"/>
  <c r="DX52" i="7"/>
  <c r="DH52" i="7"/>
  <c r="CR52" i="7"/>
  <c r="CB52" i="7"/>
  <c r="BL52" i="7"/>
  <c r="AV52" i="7"/>
  <c r="AF52" i="7"/>
  <c r="P52" i="7"/>
  <c r="GI52" i="7"/>
  <c r="FS52" i="7"/>
  <c r="FC52" i="7"/>
  <c r="EM52" i="7"/>
  <c r="DW52" i="7"/>
  <c r="DG52" i="7"/>
  <c r="CQ52" i="7"/>
  <c r="CA52" i="7"/>
  <c r="BK52" i="7"/>
  <c r="AU52" i="7"/>
  <c r="AE52" i="7"/>
  <c r="O52" i="7"/>
  <c r="GG52" i="7"/>
  <c r="FQ52" i="7"/>
  <c r="FA52" i="7"/>
  <c r="EK52" i="7"/>
  <c r="DU52" i="7"/>
  <c r="DE52" i="7"/>
  <c r="CO52" i="7"/>
  <c r="BY52" i="7"/>
  <c r="BI52" i="7"/>
  <c r="AS52" i="7"/>
  <c r="AC52" i="7"/>
  <c r="M52" i="7"/>
  <c r="GF52" i="7"/>
  <c r="FP52" i="7"/>
  <c r="EZ52" i="7"/>
  <c r="EJ52" i="7"/>
  <c r="DT52" i="7"/>
  <c r="DD52" i="7"/>
  <c r="CN52" i="7"/>
  <c r="BX52" i="7"/>
  <c r="BH52" i="7"/>
  <c r="AR52" i="7"/>
  <c r="AB52" i="7"/>
  <c r="L52" i="7"/>
  <c r="CP52" i="7"/>
  <c r="CM52" i="7"/>
  <c r="BZ52" i="7"/>
  <c r="GU52" i="7"/>
  <c r="BW52" i="7"/>
  <c r="GH52" i="7"/>
  <c r="BJ52" i="7"/>
  <c r="GE52" i="7"/>
  <c r="BG52" i="7"/>
  <c r="FR52" i="7"/>
  <c r="AT52" i="7"/>
  <c r="FO52" i="7"/>
  <c r="AQ52" i="7"/>
  <c r="FB52" i="7"/>
  <c r="AD52" i="7"/>
  <c r="EY52" i="7"/>
  <c r="AA52" i="7"/>
  <c r="EL52" i="7"/>
  <c r="N52" i="7"/>
  <c r="EI52" i="7"/>
  <c r="DC52" i="7"/>
  <c r="DF52" i="7"/>
  <c r="DS52" i="7"/>
  <c r="DV52"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0" i="7"/>
  <c r="FU40" i="7"/>
  <c r="GI40" i="7"/>
  <c r="FS40" i="7"/>
  <c r="FC40" i="7"/>
  <c r="GH40" i="7"/>
  <c r="FR40" i="7"/>
  <c r="FB40" i="7"/>
  <c r="EL40" i="7"/>
  <c r="GF40" i="7"/>
  <c r="FP40" i="7"/>
  <c r="EZ40" i="7"/>
  <c r="GC40" i="7"/>
  <c r="FI40" i="7"/>
  <c r="EP40" i="7"/>
  <c r="DY40" i="7"/>
  <c r="DI40" i="7"/>
  <c r="CS40" i="7"/>
  <c r="CC40" i="7"/>
  <c r="BM40" i="7"/>
  <c r="AW40" i="7"/>
  <c r="AG40" i="7"/>
  <c r="Q40" i="7"/>
  <c r="GB40" i="7"/>
  <c r="FH40" i="7"/>
  <c r="EO40" i="7"/>
  <c r="DX40" i="7"/>
  <c r="DH40" i="7"/>
  <c r="CR40" i="7"/>
  <c r="CB40" i="7"/>
  <c r="BL40" i="7"/>
  <c r="AV40" i="7"/>
  <c r="AF40" i="7"/>
  <c r="P40" i="7"/>
  <c r="GU40" i="7"/>
  <c r="GA40" i="7"/>
  <c r="FG40" i="7"/>
  <c r="EN40" i="7"/>
  <c r="DW40" i="7"/>
  <c r="DG40" i="7"/>
  <c r="CQ40" i="7"/>
  <c r="CA40" i="7"/>
  <c r="BK40" i="7"/>
  <c r="AU40" i="7"/>
  <c r="AE40" i="7"/>
  <c r="O40" i="7"/>
  <c r="GT40" i="7"/>
  <c r="FZ40" i="7"/>
  <c r="FF40" i="7"/>
  <c r="EM40" i="7"/>
  <c r="DV40" i="7"/>
  <c r="DF40" i="7"/>
  <c r="CP40" i="7"/>
  <c r="BZ40" i="7"/>
  <c r="BJ40" i="7"/>
  <c r="AT40" i="7"/>
  <c r="AD40" i="7"/>
  <c r="N40" i="7"/>
  <c r="GS40" i="7"/>
  <c r="FY40" i="7"/>
  <c r="FE40" i="7"/>
  <c r="EK40" i="7"/>
  <c r="DU40" i="7"/>
  <c r="DE40" i="7"/>
  <c r="CO40" i="7"/>
  <c r="BY40" i="7"/>
  <c r="BI40" i="7"/>
  <c r="AS40" i="7"/>
  <c r="AC40" i="7"/>
  <c r="M40" i="7"/>
  <c r="GR40" i="7"/>
  <c r="FX40" i="7"/>
  <c r="FD40" i="7"/>
  <c r="EJ40" i="7"/>
  <c r="DT40" i="7"/>
  <c r="DD40" i="7"/>
  <c r="CN40" i="7"/>
  <c r="BX40" i="7"/>
  <c r="BH40" i="7"/>
  <c r="AR40" i="7"/>
  <c r="AB40" i="7"/>
  <c r="L40" i="7"/>
  <c r="GQ40" i="7"/>
  <c r="FW40" i="7"/>
  <c r="FA40" i="7"/>
  <c r="EI40" i="7"/>
  <c r="DS40" i="7"/>
  <c r="DC40" i="7"/>
  <c r="CM40" i="7"/>
  <c r="BW40" i="7"/>
  <c r="BG40" i="7"/>
  <c r="AQ40" i="7"/>
  <c r="AA40" i="7"/>
  <c r="GP40" i="7"/>
  <c r="FV40" i="7"/>
  <c r="EY40" i="7"/>
  <c r="EH40" i="7"/>
  <c r="DR40" i="7"/>
  <c r="DB40" i="7"/>
  <c r="CL40" i="7"/>
  <c r="BV40" i="7"/>
  <c r="BF40" i="7"/>
  <c r="AP40" i="7"/>
  <c r="Z40" i="7"/>
  <c r="GO40" i="7"/>
  <c r="FT40" i="7"/>
  <c r="EX40" i="7"/>
  <c r="EG40" i="7"/>
  <c r="DQ40" i="7"/>
  <c r="DA40" i="7"/>
  <c r="CK40" i="7"/>
  <c r="BU40" i="7"/>
  <c r="BE40" i="7"/>
  <c r="AO40" i="7"/>
  <c r="Y40" i="7"/>
  <c r="GN40" i="7"/>
  <c r="FQ40" i="7"/>
  <c r="EW40" i="7"/>
  <c r="EF40" i="7"/>
  <c r="DP40" i="7"/>
  <c r="CZ40" i="7"/>
  <c r="CJ40" i="7"/>
  <c r="BT40" i="7"/>
  <c r="BD40" i="7"/>
  <c r="AN40" i="7"/>
  <c r="X40" i="7"/>
  <c r="GM40" i="7"/>
  <c r="FO40" i="7"/>
  <c r="EV40" i="7"/>
  <c r="EE40" i="7"/>
  <c r="DO40" i="7"/>
  <c r="CY40" i="7"/>
  <c r="CI40" i="7"/>
  <c r="BS40" i="7"/>
  <c r="BC40" i="7"/>
  <c r="AM40" i="7"/>
  <c r="W40" i="7"/>
  <c r="GL40" i="7"/>
  <c r="FN40" i="7"/>
  <c r="EU40" i="7"/>
  <c r="ED40" i="7"/>
  <c r="DN40" i="7"/>
  <c r="CX40" i="7"/>
  <c r="CH40" i="7"/>
  <c r="BR40" i="7"/>
  <c r="BB40" i="7"/>
  <c r="AL40" i="7"/>
  <c r="V40" i="7"/>
  <c r="GJ40" i="7"/>
  <c r="FM40" i="7"/>
  <c r="ET40" i="7"/>
  <c r="EC40" i="7"/>
  <c r="DM40" i="7"/>
  <c r="CW40" i="7"/>
  <c r="CG40" i="7"/>
  <c r="BQ40" i="7"/>
  <c r="BA40" i="7"/>
  <c r="AK40" i="7"/>
  <c r="U40" i="7"/>
  <c r="GG40" i="7"/>
  <c r="FL40" i="7"/>
  <c r="ES40" i="7"/>
  <c r="EB40" i="7"/>
  <c r="DL40" i="7"/>
  <c r="CV40" i="7"/>
  <c r="CF40" i="7"/>
  <c r="BP40" i="7"/>
  <c r="AZ40" i="7"/>
  <c r="AJ40" i="7"/>
  <c r="T40" i="7"/>
  <c r="GD40" i="7"/>
  <c r="EQ40" i="7"/>
  <c r="DJ40" i="7"/>
  <c r="CD40" i="7"/>
  <c r="AX40" i="7"/>
  <c r="R40" i="7"/>
  <c r="GE40" i="7"/>
  <c r="FK40" i="7"/>
  <c r="ER40" i="7"/>
  <c r="EA40" i="7"/>
  <c r="DK40" i="7"/>
  <c r="CU40" i="7"/>
  <c r="CE40" i="7"/>
  <c r="BO40" i="7"/>
  <c r="AY40" i="7"/>
  <c r="AI40" i="7"/>
  <c r="S40" i="7"/>
  <c r="FJ40" i="7"/>
  <c r="DZ40" i="7"/>
  <c r="CT40" i="7"/>
  <c r="BN40" i="7"/>
  <c r="AH40"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1" i="7"/>
  <c r="GC41" i="7"/>
  <c r="FM41" i="7"/>
  <c r="EW41" i="7"/>
  <c r="EG41" i="7"/>
  <c r="DQ41" i="7"/>
  <c r="DA41" i="7"/>
  <c r="CK41" i="7"/>
  <c r="BU41" i="7"/>
  <c r="BE41" i="7"/>
  <c r="AO41" i="7"/>
  <c r="Y41" i="7"/>
  <c r="GR41" i="7"/>
  <c r="GB41" i="7"/>
  <c r="FL41" i="7"/>
  <c r="EV41" i="7"/>
  <c r="EF41" i="7"/>
  <c r="DP41" i="7"/>
  <c r="CZ41" i="7"/>
  <c r="CJ41" i="7"/>
  <c r="BT41" i="7"/>
  <c r="BD41" i="7"/>
  <c r="AN41" i="7"/>
  <c r="X41" i="7"/>
  <c r="GQ41" i="7"/>
  <c r="GA41" i="7"/>
  <c r="FK41" i="7"/>
  <c r="EU41" i="7"/>
  <c r="EE41" i="7"/>
  <c r="DO41" i="7"/>
  <c r="CY41" i="7"/>
  <c r="CI41" i="7"/>
  <c r="BS41" i="7"/>
  <c r="BC41" i="7"/>
  <c r="AM41" i="7"/>
  <c r="W41" i="7"/>
  <c r="GP41" i="7"/>
  <c r="FZ41" i="7"/>
  <c r="FJ41" i="7"/>
  <c r="ET41" i="7"/>
  <c r="ED41" i="7"/>
  <c r="DN41" i="7"/>
  <c r="CX41" i="7"/>
  <c r="CH41" i="7"/>
  <c r="BR41" i="7"/>
  <c r="BB41" i="7"/>
  <c r="AL41" i="7"/>
  <c r="V41" i="7"/>
  <c r="GO41" i="7"/>
  <c r="FY41" i="7"/>
  <c r="FI41" i="7"/>
  <c r="ES41" i="7"/>
  <c r="EC41" i="7"/>
  <c r="DM41" i="7"/>
  <c r="CW41" i="7"/>
  <c r="CG41" i="7"/>
  <c r="BQ41" i="7"/>
  <c r="BA41" i="7"/>
  <c r="AK41" i="7"/>
  <c r="U41" i="7"/>
  <c r="GN41" i="7"/>
  <c r="FX41" i="7"/>
  <c r="FH41" i="7"/>
  <c r="ER41" i="7"/>
  <c r="EB41" i="7"/>
  <c r="DL41" i="7"/>
  <c r="CV41" i="7"/>
  <c r="CF41" i="7"/>
  <c r="BP41" i="7"/>
  <c r="AZ41" i="7"/>
  <c r="AJ41" i="7"/>
  <c r="T41" i="7"/>
  <c r="GM41" i="7"/>
  <c r="FW41" i="7"/>
  <c r="FG41" i="7"/>
  <c r="EQ41" i="7"/>
  <c r="GL41" i="7"/>
  <c r="FV41" i="7"/>
  <c r="FF41" i="7"/>
  <c r="EP41" i="7"/>
  <c r="GK41" i="7"/>
  <c r="FU41" i="7"/>
  <c r="FE41" i="7"/>
  <c r="EO41" i="7"/>
  <c r="DY41" i="7"/>
  <c r="DI41" i="7"/>
  <c r="CS41" i="7"/>
  <c r="CC41" i="7"/>
  <c r="BM41" i="7"/>
  <c r="AW41" i="7"/>
  <c r="AG41" i="7"/>
  <c r="Q41" i="7"/>
  <c r="GJ41" i="7"/>
  <c r="FT41" i="7"/>
  <c r="FD41" i="7"/>
  <c r="EN41" i="7"/>
  <c r="DX41" i="7"/>
  <c r="DH41" i="7"/>
  <c r="CR41" i="7"/>
  <c r="CB41" i="7"/>
  <c r="BL41" i="7"/>
  <c r="GI41" i="7"/>
  <c r="FS41" i="7"/>
  <c r="FC41" i="7"/>
  <c r="EM41" i="7"/>
  <c r="DW41" i="7"/>
  <c r="DG41" i="7"/>
  <c r="CQ41" i="7"/>
  <c r="CA41" i="7"/>
  <c r="BK41" i="7"/>
  <c r="GH41" i="7"/>
  <c r="FR41" i="7"/>
  <c r="FB41" i="7"/>
  <c r="EL41" i="7"/>
  <c r="DV41" i="7"/>
  <c r="DF41" i="7"/>
  <c r="CP41" i="7"/>
  <c r="BZ41" i="7"/>
  <c r="BJ41" i="7"/>
  <c r="GT41" i="7"/>
  <c r="GD41" i="7"/>
  <c r="FN41" i="7"/>
  <c r="EX41" i="7"/>
  <c r="EH41" i="7"/>
  <c r="DR41" i="7"/>
  <c r="EY41" i="7"/>
  <c r="CT41" i="7"/>
  <c r="BF41" i="7"/>
  <c r="AB41" i="7"/>
  <c r="EK41" i="7"/>
  <c r="CO41" i="7"/>
  <c r="AY41" i="7"/>
  <c r="AA41" i="7"/>
  <c r="EJ41" i="7"/>
  <c r="CN41" i="7"/>
  <c r="AX41" i="7"/>
  <c r="Z41" i="7"/>
  <c r="EI41" i="7"/>
  <c r="CM41" i="7"/>
  <c r="AV41" i="7"/>
  <c r="S41" i="7"/>
  <c r="EA41" i="7"/>
  <c r="CL41" i="7"/>
  <c r="AU41" i="7"/>
  <c r="R41" i="7"/>
  <c r="DZ41" i="7"/>
  <c r="CE41" i="7"/>
  <c r="AT41" i="7"/>
  <c r="P41" i="7"/>
  <c r="DU41" i="7"/>
  <c r="CD41" i="7"/>
  <c r="AS41" i="7"/>
  <c r="O41" i="7"/>
  <c r="GU41" i="7"/>
  <c r="DT41" i="7"/>
  <c r="BY41" i="7"/>
  <c r="AR41" i="7"/>
  <c r="N41" i="7"/>
  <c r="GG41" i="7"/>
  <c r="DS41" i="7"/>
  <c r="BX41" i="7"/>
  <c r="AQ41" i="7"/>
  <c r="M41" i="7"/>
  <c r="GF41" i="7"/>
  <c r="DK41" i="7"/>
  <c r="BW41" i="7"/>
  <c r="AP41" i="7"/>
  <c r="GE41" i="7"/>
  <c r="DJ41" i="7"/>
  <c r="BV41" i="7"/>
  <c r="AI41" i="7"/>
  <c r="FQ41" i="7"/>
  <c r="DE41" i="7"/>
  <c r="BO41" i="7"/>
  <c r="AH41" i="7"/>
  <c r="FP41" i="7"/>
  <c r="DD41" i="7"/>
  <c r="BN41" i="7"/>
  <c r="AF41" i="7"/>
  <c r="FO41" i="7"/>
  <c r="DC41" i="7"/>
  <c r="BI41" i="7"/>
  <c r="AE41" i="7"/>
  <c r="EZ41" i="7"/>
  <c r="BG41" i="7"/>
  <c r="FA41" i="7"/>
  <c r="DB41" i="7"/>
  <c r="BH41" i="7"/>
  <c r="AD41" i="7"/>
  <c r="CU41" i="7"/>
  <c r="AC41"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7" i="7"/>
  <c r="FY57" i="7"/>
  <c r="FI57" i="7"/>
  <c r="ES57" i="7"/>
  <c r="EC57" i="7"/>
  <c r="GN57" i="7"/>
  <c r="FX57" i="7"/>
  <c r="FH57" i="7"/>
  <c r="ER57" i="7"/>
  <c r="EB57" i="7"/>
  <c r="GM57" i="7"/>
  <c r="FW57" i="7"/>
  <c r="FG57" i="7"/>
  <c r="EQ57" i="7"/>
  <c r="EA57" i="7"/>
  <c r="GL57" i="7"/>
  <c r="FV57" i="7"/>
  <c r="FF57" i="7"/>
  <c r="EP57" i="7"/>
  <c r="DZ57" i="7"/>
  <c r="GK57" i="7"/>
  <c r="FU57" i="7"/>
  <c r="FE57" i="7"/>
  <c r="EO57" i="7"/>
  <c r="DY57" i="7"/>
  <c r="GJ57" i="7"/>
  <c r="FT57" i="7"/>
  <c r="FD57" i="7"/>
  <c r="EN57" i="7"/>
  <c r="DX57" i="7"/>
  <c r="GI57" i="7"/>
  <c r="FS57" i="7"/>
  <c r="FC57" i="7"/>
  <c r="EM57" i="7"/>
  <c r="DW57" i="7"/>
  <c r="GH57" i="7"/>
  <c r="FR57" i="7"/>
  <c r="FB57" i="7"/>
  <c r="EL57" i="7"/>
  <c r="DV57" i="7"/>
  <c r="GG57" i="7"/>
  <c r="FQ57" i="7"/>
  <c r="FA57" i="7"/>
  <c r="EK57" i="7"/>
  <c r="DU57" i="7"/>
  <c r="GF57" i="7"/>
  <c r="FP57" i="7"/>
  <c r="EZ57" i="7"/>
  <c r="EJ57" i="7"/>
  <c r="DT57" i="7"/>
  <c r="GU57" i="7"/>
  <c r="GE57" i="7"/>
  <c r="FO57" i="7"/>
  <c r="EY57" i="7"/>
  <c r="EI57" i="7"/>
  <c r="DS57" i="7"/>
  <c r="GT57" i="7"/>
  <c r="GD57" i="7"/>
  <c r="FN57" i="7"/>
  <c r="EX57" i="7"/>
  <c r="EH57" i="7"/>
  <c r="DR57" i="7"/>
  <c r="GS57" i="7"/>
  <c r="GC57" i="7"/>
  <c r="FM57" i="7"/>
  <c r="EW57" i="7"/>
  <c r="EG57" i="7"/>
  <c r="DQ57" i="7"/>
  <c r="GR57" i="7"/>
  <c r="GB57" i="7"/>
  <c r="FL57" i="7"/>
  <c r="EV57" i="7"/>
  <c r="EF57" i="7"/>
  <c r="DP57" i="7"/>
  <c r="GQ57" i="7"/>
  <c r="GA57" i="7"/>
  <c r="FK57" i="7"/>
  <c r="EU57" i="7"/>
  <c r="EE57" i="7"/>
  <c r="DO57" i="7"/>
  <c r="GP57" i="7"/>
  <c r="FZ57" i="7"/>
  <c r="FJ57" i="7"/>
  <c r="ET57" i="7"/>
  <c r="ED57"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10" i="2"/>
  <c r="BJ7" i="2"/>
  <c r="BJ32" i="2"/>
  <c r="BJ23" i="2"/>
  <c r="BJ9" i="2"/>
  <c r="BJ26" i="2"/>
  <c r="BJ18"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1" i="2"/>
  <c r="K30" i="7"/>
  <c r="AC126" i="1"/>
  <c r="AD189" i="1"/>
  <c r="AC120" i="1"/>
  <c r="AC128" i="1"/>
  <c r="Q2" i="2"/>
  <c r="AC228" i="1"/>
  <c r="AC159" i="1"/>
  <c r="AD78" i="1"/>
  <c r="AC198" i="1"/>
  <c r="AD206" i="1"/>
  <c r="AD182" i="1"/>
  <c r="AC240" i="1"/>
  <c r="AC180" i="1"/>
  <c r="AC141" i="1"/>
  <c r="BH10" i="2"/>
  <c r="BH32" i="2"/>
  <c r="BH9" i="2"/>
  <c r="AD225" i="1"/>
  <c r="AD164" i="1"/>
  <c r="BH18" i="2"/>
  <c r="AD168" i="1"/>
  <c r="AC170" i="1"/>
  <c r="AC156" i="1"/>
  <c r="AA21" i="2"/>
  <c r="AI21" i="2" s="1"/>
  <c r="AC231" i="1"/>
  <c r="BH27" i="2"/>
  <c r="AD239" i="1"/>
  <c r="AC236" i="1"/>
  <c r="AC150" i="1"/>
  <c r="AC122" i="1"/>
  <c r="BD20" i="1"/>
  <c r="AD123" i="1"/>
  <c r="AC102" i="1"/>
  <c r="BH7" i="2"/>
  <c r="BH23" i="2"/>
  <c r="BH26" i="2"/>
  <c r="AC165" i="1"/>
  <c r="AC194" i="1"/>
  <c r="AD9" i="6"/>
  <c r="AD8" i="6"/>
  <c r="O11" i="6"/>
  <c r="M21" i="7"/>
  <c r="AC210" i="1"/>
  <c r="K21"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2" i="7"/>
  <c r="AC8" i="6"/>
  <c r="L24" i="7"/>
  <c r="S2" i="2"/>
  <c r="BK2" i="2" s="1"/>
  <c r="AC7" i="6"/>
  <c r="D3" i="6"/>
  <c r="AD13" i="6"/>
  <c r="AD10" i="6"/>
  <c r="AD12" i="6"/>
  <c r="AD11" i="6"/>
  <c r="K10" i="6"/>
  <c r="L6" i="7"/>
  <c r="M30" i="7"/>
  <c r="K6" i="7"/>
  <c r="L30" i="7"/>
  <c r="L15" i="6"/>
  <c r="P8" i="6"/>
  <c r="N6" i="7"/>
  <c r="X10" i="6"/>
  <c r="X9" i="6"/>
  <c r="AE12" i="6"/>
  <c r="X7" i="6"/>
  <c r="I32" i="7"/>
  <c r="J32" i="7"/>
  <c r="L32" i="7"/>
  <c r="AE10" i="6"/>
  <c r="L9" i="6"/>
  <c r="AE11" i="6"/>
  <c r="L8" i="6"/>
  <c r="AE8" i="6"/>
  <c r="L10" i="6"/>
  <c r="J26" i="7"/>
  <c r="J27" i="7"/>
  <c r="AE9" i="6"/>
  <c r="L27" i="7"/>
  <c r="K26" i="7"/>
  <c r="M26"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0" i="7"/>
  <c r="T20" i="7"/>
  <c r="Z20" i="7"/>
  <c r="AF20" i="7"/>
  <c r="AL20" i="7"/>
  <c r="AR20" i="7"/>
  <c r="AX20" i="7"/>
  <c r="BD20" i="7"/>
  <c r="BJ20" i="7"/>
  <c r="BP20" i="7"/>
  <c r="BV20" i="7"/>
  <c r="CB20" i="7"/>
  <c r="CH20" i="7"/>
  <c r="CN20" i="7"/>
  <c r="CT20" i="7"/>
  <c r="CZ20" i="7"/>
  <c r="DF20" i="7"/>
  <c r="DL20" i="7"/>
  <c r="DR20" i="7"/>
  <c r="DX20" i="7"/>
  <c r="ED20" i="7"/>
  <c r="EJ20" i="7"/>
  <c r="EP20" i="7"/>
  <c r="EV20" i="7"/>
  <c r="FB20" i="7"/>
  <c r="FH20" i="7"/>
  <c r="FN20" i="7"/>
  <c r="FT20" i="7"/>
  <c r="FZ20" i="7"/>
  <c r="GF20" i="7"/>
  <c r="GL20" i="7"/>
  <c r="GR20" i="7"/>
  <c r="K20" i="7"/>
  <c r="Q20" i="7"/>
  <c r="W20" i="7"/>
  <c r="AC20" i="7"/>
  <c r="AI20" i="7"/>
  <c r="AO20" i="7"/>
  <c r="AU20" i="7"/>
  <c r="BA20" i="7"/>
  <c r="BG20" i="7"/>
  <c r="BM20" i="7"/>
  <c r="BS20" i="7"/>
  <c r="BY20" i="7"/>
  <c r="CE20" i="7"/>
  <c r="CK20" i="7"/>
  <c r="CQ20" i="7"/>
  <c r="CW20" i="7"/>
  <c r="DC20" i="7"/>
  <c r="DI20" i="7"/>
  <c r="DO20" i="7"/>
  <c r="DU20" i="7"/>
  <c r="EA20" i="7"/>
  <c r="R20" i="7"/>
  <c r="AA20" i="7"/>
  <c r="AJ20" i="7"/>
  <c r="AS20" i="7"/>
  <c r="BB20" i="7"/>
  <c r="BK20" i="7"/>
  <c r="BT20" i="7"/>
  <c r="CC20" i="7"/>
  <c r="CL20" i="7"/>
  <c r="CU20" i="7"/>
  <c r="DD20" i="7"/>
  <c r="DM20" i="7"/>
  <c r="DV20" i="7"/>
  <c r="EE20" i="7"/>
  <c r="EL20" i="7"/>
  <c r="ES20" i="7"/>
  <c r="EZ20" i="7"/>
  <c r="FG20" i="7"/>
  <c r="FO20" i="7"/>
  <c r="FV20" i="7"/>
  <c r="GC20" i="7"/>
  <c r="GJ20" i="7"/>
  <c r="GQ20" i="7"/>
  <c r="J20" i="7"/>
  <c r="S20" i="7"/>
  <c r="AB20" i="7"/>
  <c r="AK20" i="7"/>
  <c r="AT20" i="7"/>
  <c r="BC20" i="7"/>
  <c r="BL20" i="7"/>
  <c r="BU20" i="7"/>
  <c r="CD20" i="7"/>
  <c r="CM20" i="7"/>
  <c r="CV20" i="7"/>
  <c r="DE20" i="7"/>
  <c r="DN20" i="7"/>
  <c r="DW20" i="7"/>
  <c r="EF20" i="7"/>
  <c r="EM20" i="7"/>
  <c r="ET20" i="7"/>
  <c r="FA20" i="7"/>
  <c r="FI20" i="7"/>
  <c r="FP20" i="7"/>
  <c r="FW20" i="7"/>
  <c r="GD20" i="7"/>
  <c r="GK20" i="7"/>
  <c r="GS20" i="7"/>
  <c r="L20" i="7"/>
  <c r="U20" i="7"/>
  <c r="AD20" i="7"/>
  <c r="AM20" i="7"/>
  <c r="AV20" i="7"/>
  <c r="BE20" i="7"/>
  <c r="BN20" i="7"/>
  <c r="BW20" i="7"/>
  <c r="CF20" i="7"/>
  <c r="CO20" i="7"/>
  <c r="CX20" i="7"/>
  <c r="DG20" i="7"/>
  <c r="DP20" i="7"/>
  <c r="DY20" i="7"/>
  <c r="EG20" i="7"/>
  <c r="EN20" i="7"/>
  <c r="EU20" i="7"/>
  <c r="FC20" i="7"/>
  <c r="FJ20" i="7"/>
  <c r="FQ20" i="7"/>
  <c r="FX20" i="7"/>
  <c r="GE20" i="7"/>
  <c r="GM20" i="7"/>
  <c r="GT20" i="7"/>
  <c r="M20" i="7"/>
  <c r="V20" i="7"/>
  <c r="AE20" i="7"/>
  <c r="AN20" i="7"/>
  <c r="AW20" i="7"/>
  <c r="BF20" i="7"/>
  <c r="BO20" i="7"/>
  <c r="BX20" i="7"/>
  <c r="CG20" i="7"/>
  <c r="CP20" i="7"/>
  <c r="CY20" i="7"/>
  <c r="DH20" i="7"/>
  <c r="DQ20" i="7"/>
  <c r="DZ20" i="7"/>
  <c r="EH20" i="7"/>
  <c r="EO20" i="7"/>
  <c r="EW20" i="7"/>
  <c r="FD20" i="7"/>
  <c r="FK20" i="7"/>
  <c r="FR20" i="7"/>
  <c r="FY20" i="7"/>
  <c r="GG20" i="7"/>
  <c r="GN20" i="7"/>
  <c r="GU20" i="7"/>
  <c r="O20" i="7"/>
  <c r="X20" i="7"/>
  <c r="AG20" i="7"/>
  <c r="AP20" i="7"/>
  <c r="AY20" i="7"/>
  <c r="BH20" i="7"/>
  <c r="BQ20" i="7"/>
  <c r="BZ20" i="7"/>
  <c r="CI20" i="7"/>
  <c r="CR20" i="7"/>
  <c r="DA20" i="7"/>
  <c r="DJ20" i="7"/>
  <c r="DS20" i="7"/>
  <c r="EB20" i="7"/>
  <c r="EI20" i="7"/>
  <c r="EQ20" i="7"/>
  <c r="EX20" i="7"/>
  <c r="FE20" i="7"/>
  <c r="FL20" i="7"/>
  <c r="FS20" i="7"/>
  <c r="GA20" i="7"/>
  <c r="GH20" i="7"/>
  <c r="GO20" i="7"/>
  <c r="AZ20" i="7"/>
  <c r="DB20" i="7"/>
  <c r="EY20" i="7"/>
  <c r="GP20" i="7"/>
  <c r="BI20" i="7"/>
  <c r="DK20" i="7"/>
  <c r="FF20" i="7"/>
  <c r="P20" i="7"/>
  <c r="BR20" i="7"/>
  <c r="DT20" i="7"/>
  <c r="FM20" i="7"/>
  <c r="Y20" i="7"/>
  <c r="CA20" i="7"/>
  <c r="EC20" i="7"/>
  <c r="FU20" i="7"/>
  <c r="AQ20" i="7"/>
  <c r="CS20" i="7"/>
  <c r="ER20" i="7"/>
  <c r="GI20" i="7"/>
  <c r="CJ20" i="7"/>
  <c r="EK20" i="7"/>
  <c r="GB20" i="7"/>
  <c r="AH20"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1" i="7"/>
  <c r="V21" i="7"/>
  <c r="AB21" i="7"/>
  <c r="AH21" i="7"/>
  <c r="AN21" i="7"/>
  <c r="AT21" i="7"/>
  <c r="AZ21" i="7"/>
  <c r="BF21" i="7"/>
  <c r="BL21" i="7"/>
  <c r="BR21" i="7"/>
  <c r="Q21" i="7"/>
  <c r="W21" i="7"/>
  <c r="AC21" i="7"/>
  <c r="AI21" i="7"/>
  <c r="AO21" i="7"/>
  <c r="AU21" i="7"/>
  <c r="BA21" i="7"/>
  <c r="BG21" i="7"/>
  <c r="BM21" i="7"/>
  <c r="BS21" i="7"/>
  <c r="BY21" i="7"/>
  <c r="CE21" i="7"/>
  <c r="CK21" i="7"/>
  <c r="CQ21" i="7"/>
  <c r="CW21" i="7"/>
  <c r="DC21" i="7"/>
  <c r="DI21" i="7"/>
  <c r="DO21" i="7"/>
  <c r="DU21" i="7"/>
  <c r="EA21" i="7"/>
  <c r="EG21" i="7"/>
  <c r="EM21" i="7"/>
  <c r="ES21" i="7"/>
  <c r="EY21" i="7"/>
  <c r="FE21" i="7"/>
  <c r="FK21" i="7"/>
  <c r="FQ21" i="7"/>
  <c r="FW21" i="7"/>
  <c r="GC21" i="7"/>
  <c r="GI21" i="7"/>
  <c r="R21" i="7"/>
  <c r="X21" i="7"/>
  <c r="AD21" i="7"/>
  <c r="AJ21" i="7"/>
  <c r="AP21" i="7"/>
  <c r="AV21" i="7"/>
  <c r="BB21" i="7"/>
  <c r="BH21" i="7"/>
  <c r="BN21" i="7"/>
  <c r="S21" i="7"/>
  <c r="Y21" i="7"/>
  <c r="AE21" i="7"/>
  <c r="AK21" i="7"/>
  <c r="AQ21" i="7"/>
  <c r="AW21" i="7"/>
  <c r="BC21" i="7"/>
  <c r="BI21" i="7"/>
  <c r="BO21" i="7"/>
  <c r="BU21" i="7"/>
  <c r="CA21" i="7"/>
  <c r="CG21" i="7"/>
  <c r="CM21" i="7"/>
  <c r="CS21" i="7"/>
  <c r="CY21" i="7"/>
  <c r="DE21" i="7"/>
  <c r="DK21" i="7"/>
  <c r="DQ21" i="7"/>
  <c r="DW21" i="7"/>
  <c r="EC21" i="7"/>
  <c r="EI21" i="7"/>
  <c r="EO21" i="7"/>
  <c r="EU21" i="7"/>
  <c r="FA21" i="7"/>
  <c r="FG21" i="7"/>
  <c r="FM21" i="7"/>
  <c r="N21" i="7"/>
  <c r="AF21" i="7"/>
  <c r="AX21" i="7"/>
  <c r="BP21" i="7"/>
  <c r="BZ21" i="7"/>
  <c r="CI21" i="7"/>
  <c r="CR21" i="7"/>
  <c r="DA21" i="7"/>
  <c r="DJ21" i="7"/>
  <c r="DS21" i="7"/>
  <c r="EB21" i="7"/>
  <c r="EK21" i="7"/>
  <c r="ET21" i="7"/>
  <c r="FC21" i="7"/>
  <c r="FL21" i="7"/>
  <c r="FT21" i="7"/>
  <c r="GA21" i="7"/>
  <c r="GH21" i="7"/>
  <c r="GO21" i="7"/>
  <c r="GU21" i="7"/>
  <c r="O21" i="7"/>
  <c r="AG21" i="7"/>
  <c r="AY21" i="7"/>
  <c r="BQ21" i="7"/>
  <c r="CB21" i="7"/>
  <c r="CJ21" i="7"/>
  <c r="CT21" i="7"/>
  <c r="DB21" i="7"/>
  <c r="DL21" i="7"/>
  <c r="DT21" i="7"/>
  <c r="ED21" i="7"/>
  <c r="EL21" i="7"/>
  <c r="EV21" i="7"/>
  <c r="FD21" i="7"/>
  <c r="FN21" i="7"/>
  <c r="FU21" i="7"/>
  <c r="GB21" i="7"/>
  <c r="GJ21" i="7"/>
  <c r="GP21" i="7"/>
  <c r="T21" i="7"/>
  <c r="AL21" i="7"/>
  <c r="BD21" i="7"/>
  <c r="BT21" i="7"/>
  <c r="CC21" i="7"/>
  <c r="CL21" i="7"/>
  <c r="CU21" i="7"/>
  <c r="DD21" i="7"/>
  <c r="DM21" i="7"/>
  <c r="DV21" i="7"/>
  <c r="EE21" i="7"/>
  <c r="EN21" i="7"/>
  <c r="EW21" i="7"/>
  <c r="FF21" i="7"/>
  <c r="FO21" i="7"/>
  <c r="FV21" i="7"/>
  <c r="GD21" i="7"/>
  <c r="GK21" i="7"/>
  <c r="GQ21" i="7"/>
  <c r="U21" i="7"/>
  <c r="AM21" i="7"/>
  <c r="BE21" i="7"/>
  <c r="BV21" i="7"/>
  <c r="CD21" i="7"/>
  <c r="CN21" i="7"/>
  <c r="CV21" i="7"/>
  <c r="DF21" i="7"/>
  <c r="DN21" i="7"/>
  <c r="DX21" i="7"/>
  <c r="EF21" i="7"/>
  <c r="EP21" i="7"/>
  <c r="EX21" i="7"/>
  <c r="FH21" i="7"/>
  <c r="FP21" i="7"/>
  <c r="FX21" i="7"/>
  <c r="GE21" i="7"/>
  <c r="GL21" i="7"/>
  <c r="GR21" i="7"/>
  <c r="Z21" i="7"/>
  <c r="AR21" i="7"/>
  <c r="BJ21" i="7"/>
  <c r="BW21" i="7"/>
  <c r="CF21" i="7"/>
  <c r="CO21" i="7"/>
  <c r="CX21" i="7"/>
  <c r="DG21" i="7"/>
  <c r="DP21" i="7"/>
  <c r="DY21" i="7"/>
  <c r="EH21" i="7"/>
  <c r="EQ21" i="7"/>
  <c r="EZ21" i="7"/>
  <c r="FI21" i="7"/>
  <c r="FR21" i="7"/>
  <c r="FY21" i="7"/>
  <c r="GF21" i="7"/>
  <c r="GM21" i="7"/>
  <c r="GS21" i="7"/>
  <c r="AA21" i="7"/>
  <c r="AS21" i="7"/>
  <c r="BK21" i="7"/>
  <c r="BX21" i="7"/>
  <c r="CH21" i="7"/>
  <c r="CP21" i="7"/>
  <c r="CZ21" i="7"/>
  <c r="DH21" i="7"/>
  <c r="DR21" i="7"/>
  <c r="DZ21" i="7"/>
  <c r="EJ21" i="7"/>
  <c r="ER21" i="7"/>
  <c r="FB21" i="7"/>
  <c r="FJ21" i="7"/>
  <c r="FS21" i="7"/>
  <c r="FZ21" i="7"/>
  <c r="GG21" i="7"/>
  <c r="GN21" i="7"/>
  <c r="GT21"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9" i="2"/>
  <c r="AG9" i="2" s="1"/>
  <c r="Z28" i="2"/>
  <c r="S9" i="2"/>
  <c r="AI9" i="2" s="1"/>
  <c r="Z12" i="2"/>
  <c r="Q17" i="2"/>
  <c r="S22" i="2"/>
  <c r="BK22" i="2" s="1"/>
  <c r="R8" i="2"/>
  <c r="BK8" i="2" s="1"/>
  <c r="Y28" i="2"/>
  <c r="Q21" i="2"/>
  <c r="S17" i="2"/>
  <c r="BK17" i="2" s="1"/>
  <c r="AA28" i="2"/>
  <c r="AI28" i="2" s="1"/>
  <c r="S29" i="2"/>
  <c r="BK29" i="2" s="1"/>
  <c r="Q29" i="2"/>
  <c r="R12" i="2"/>
  <c r="Y20" i="2"/>
  <c r="S12" i="2"/>
  <c r="S32" i="2"/>
  <c r="AI32" i="2" s="1"/>
  <c r="R32" i="2"/>
  <c r="AG32" i="2" s="1"/>
  <c r="R7" i="2"/>
  <c r="AG7" i="2" s="1"/>
  <c r="R21" i="2"/>
  <c r="BK21" i="2" s="1"/>
  <c r="R14" i="2"/>
  <c r="S33" i="2"/>
  <c r="AI33" i="2" s="1"/>
  <c r="Q33" i="2"/>
  <c r="AA11" i="2"/>
  <c r="S7" i="2"/>
  <c r="AI7" i="2" s="1"/>
  <c r="AA17" i="2"/>
  <c r="R28" i="2"/>
  <c r="BK28" i="2" s="1"/>
  <c r="Z24" i="2"/>
  <c r="BJ24" i="2" s="1"/>
  <c r="AA8" i="2"/>
  <c r="AI8" i="2" s="1"/>
  <c r="Y8" i="2"/>
  <c r="R11" i="2"/>
  <c r="S11" i="2"/>
  <c r="Z8" i="2"/>
  <c r="Y19" i="2"/>
  <c r="AF25" i="2"/>
  <c r="S30" i="2"/>
  <c r="S3" i="2"/>
  <c r="Y4" i="2"/>
  <c r="R30" i="2"/>
  <c r="Q30" i="2"/>
  <c r="BO53" i="5"/>
  <c r="R3" i="2"/>
  <c r="CS6" i="2"/>
  <c r="CS5" i="2"/>
  <c r="AD24" i="2"/>
  <c r="AH9" i="2"/>
  <c r="AH4" i="2"/>
  <c r="Y17" i="2"/>
  <c r="Z11" i="2"/>
  <c r="BO46" i="5"/>
  <c r="AH26" i="2"/>
  <c r="Y31" i="2"/>
  <c r="Z19" i="2"/>
  <c r="AG19" i="2" s="1"/>
  <c r="S24" i="2"/>
  <c r="AI24" i="2" s="1"/>
  <c r="Q28" i="2"/>
  <c r="Z17" i="2"/>
  <c r="Z20" i="2"/>
  <c r="AA20" i="2"/>
  <c r="S20" i="2"/>
  <c r="Q15" i="2"/>
  <c r="AA4" i="2"/>
  <c r="R20" i="2"/>
  <c r="AA19" i="2"/>
  <c r="Q22" i="2"/>
  <c r="S15" i="2"/>
  <c r="BK15" i="2" s="1"/>
  <c r="R24" i="2"/>
  <c r="Q14" i="2"/>
  <c r="AA31" i="2"/>
  <c r="Q20" i="2"/>
  <c r="AD22" i="2"/>
  <c r="Y11" i="2"/>
  <c r="AE11" i="2" s="1"/>
  <c r="Y24" i="2"/>
  <c r="AE24" i="2" s="1"/>
  <c r="Z4" i="2"/>
  <c r="S13" i="2"/>
  <c r="Z31" i="2"/>
  <c r="BO14" i="5"/>
  <c r="Q13" i="2"/>
  <c r="S14" i="2"/>
  <c r="BO11" i="5"/>
  <c r="AA3" i="2"/>
  <c r="BO8" i="5"/>
  <c r="CM3" i="2"/>
  <c r="CM12" i="2" s="1"/>
  <c r="BO60" i="5"/>
  <c r="BO17" i="5"/>
  <c r="BO3" i="5"/>
  <c r="BO50" i="5"/>
  <c r="BO19" i="5"/>
  <c r="BO33" i="5"/>
  <c r="BO24" i="5"/>
  <c r="AF8" i="2"/>
  <c r="BO10" i="5"/>
  <c r="Z5" i="2"/>
  <c r="Q10" i="2"/>
  <c r="AE10" i="2" s="1"/>
  <c r="Y21"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10" i="2"/>
  <c r="AG10" i="2" s="1"/>
  <c r="BO26" i="5"/>
  <c r="BO22" i="5"/>
  <c r="BO62" i="5"/>
  <c r="BO38" i="5"/>
  <c r="BO47" i="5"/>
  <c r="BO32" i="5"/>
  <c r="BO57" i="5"/>
  <c r="BO51" i="5"/>
  <c r="BO52" i="5"/>
  <c r="BO18" i="5"/>
  <c r="BO34" i="5"/>
  <c r="BO28" i="5"/>
  <c r="BO39" i="5"/>
  <c r="BO12" i="5"/>
  <c r="BO7" i="5"/>
  <c r="BO6" i="5"/>
  <c r="BO4" i="5"/>
  <c r="BO56" i="5"/>
  <c r="BO58" i="5"/>
  <c r="BO64" i="5"/>
  <c r="BO63" i="5"/>
  <c r="Z25" i="2"/>
  <c r="AG25" i="2" s="1"/>
  <c r="Z15" i="2"/>
  <c r="AG15" i="2" s="1"/>
  <c r="Y25" i="2"/>
  <c r="Y15" i="2"/>
  <c r="Y3" i="2"/>
  <c r="AE3" i="2" s="1"/>
  <c r="AA2" i="2"/>
  <c r="BJ2" i="2" s="1"/>
  <c r="AA15" i="2"/>
  <c r="Y2" i="2"/>
  <c r="Q5" i="2"/>
  <c r="Q19" i="2"/>
  <c r="R13" i="2"/>
  <c r="AA25" i="2"/>
  <c r="S6" i="2"/>
  <c r="BK6" i="2" s="1"/>
  <c r="BO42" i="5"/>
  <c r="S19" i="2"/>
  <c r="BK19" i="2" s="1"/>
  <c r="Q6" i="2"/>
  <c r="Z3" i="2"/>
  <c r="R5" i="2"/>
  <c r="BK5" i="2" s="1"/>
  <c r="BO21" i="5"/>
  <c r="S23" i="2"/>
  <c r="AI23" i="2" s="1"/>
  <c r="AH16" i="2"/>
  <c r="AF27" i="2"/>
  <c r="AH21" i="2"/>
  <c r="AD14" i="2"/>
  <c r="AH17" i="2"/>
  <c r="AH13" i="2"/>
  <c r="AF16" i="2"/>
  <c r="AB31" i="2"/>
  <c r="AB5" i="2"/>
  <c r="AB32" i="2"/>
  <c r="AF9" i="2"/>
  <c r="AH31" i="2"/>
  <c r="AH5" i="2"/>
  <c r="AF31" i="2"/>
  <c r="AB21" i="2"/>
  <c r="AD19" i="2"/>
  <c r="AD11" i="2"/>
  <c r="AH10" i="2"/>
  <c r="AH18" i="2"/>
  <c r="AD30" i="2"/>
  <c r="AB14" i="2"/>
  <c r="AB25" i="2"/>
  <c r="AB6" i="2"/>
  <c r="AD32" i="2"/>
  <c r="AD10" i="2"/>
  <c r="AH20" i="2"/>
  <c r="AE7" i="2"/>
  <c r="AD2" i="2"/>
  <c r="AH22" i="2"/>
  <c r="AD28" i="2"/>
  <c r="AF23" i="2"/>
  <c r="AF13" i="2"/>
  <c r="AD15" i="2"/>
  <c r="AH8" i="2"/>
  <c r="AB26" i="2"/>
  <c r="AD21" i="2"/>
  <c r="AB16" i="2"/>
  <c r="AH2" i="2"/>
  <c r="AF30" i="2"/>
  <c r="AD4" i="2"/>
  <c r="AD27" i="2"/>
  <c r="AD20" i="2"/>
  <c r="AH28" i="2"/>
  <c r="AE9" i="2"/>
  <c r="AD17" i="2"/>
  <c r="AH29" i="2"/>
  <c r="AD18" i="2"/>
  <c r="AB24" i="2"/>
  <c r="AB19" i="2"/>
  <c r="AD31" i="2"/>
  <c r="AD7" i="2"/>
  <c r="AH25" i="2"/>
  <c r="AH15" i="2"/>
  <c r="AD9" i="2"/>
  <c r="AD25" i="2"/>
  <c r="AE32" i="2"/>
  <c r="AB20" i="2"/>
  <c r="AF11" i="2"/>
  <c r="AH23" i="2"/>
  <c r="AH6" i="2"/>
  <c r="AF32" i="2"/>
  <c r="AB27" i="2"/>
  <c r="AH11" i="2"/>
  <c r="AD6" i="2"/>
  <c r="AD13" i="2"/>
  <c r="AF20" i="2"/>
  <c r="AH33" i="2"/>
  <c r="AD23" i="2"/>
  <c r="AD29" i="2"/>
  <c r="AB15" i="2"/>
  <c r="AH30" i="2"/>
  <c r="AH14" i="2"/>
  <c r="AB4" i="2"/>
  <c r="AH19" i="2"/>
  <c r="AD5" i="2"/>
  <c r="AF19" i="2"/>
  <c r="AH24" i="2"/>
  <c r="AB2" i="2"/>
  <c r="AB10" i="2"/>
  <c r="AB28" i="2"/>
  <c r="AB22" i="2"/>
  <c r="AF10" i="2"/>
  <c r="AH32" i="2"/>
  <c r="AH3" i="2"/>
  <c r="AB33" i="2"/>
  <c r="AB12" i="2"/>
  <c r="AB3" i="2"/>
  <c r="AF33" i="2"/>
  <c r="AF17" i="2"/>
  <c r="AH7" i="2"/>
  <c r="AB13" i="2"/>
  <c r="AD26" i="2"/>
  <c r="AF28" i="2"/>
  <c r="AF14" i="2"/>
  <c r="AF15" i="2"/>
  <c r="AB29" i="2"/>
  <c r="AB30" i="2"/>
  <c r="AF26" i="2"/>
  <c r="AD16" i="2"/>
  <c r="AF29" i="2"/>
  <c r="AD33" i="2"/>
  <c r="AF21" i="2"/>
  <c r="AF12" i="2"/>
  <c r="AF18" i="2"/>
  <c r="AB8" i="2"/>
  <c r="AB7" i="2"/>
  <c r="AB11" i="2"/>
  <c r="AB23" i="2"/>
  <c r="AD8" i="2"/>
  <c r="AF6" i="2"/>
  <c r="AF7" i="2"/>
  <c r="AF22" i="2"/>
  <c r="AD12" i="2"/>
  <c r="AG2" i="2"/>
  <c r="AF24" i="2"/>
  <c r="AB9" i="2"/>
  <c r="AB17" i="2"/>
  <c r="AB18" i="2"/>
  <c r="AI10" i="2"/>
  <c r="AF2" i="2"/>
  <c r="AF5" i="2"/>
  <c r="AF4" i="2"/>
  <c r="AH12" i="2"/>
  <c r="AF3" i="2"/>
  <c r="AD3" i="2"/>
  <c r="Z13" i="2"/>
  <c r="R18" i="2"/>
  <c r="AG18" i="2" s="1"/>
  <c r="BR11" i="2"/>
  <c r="J14" i="2"/>
  <c r="BG14" i="2" s="1"/>
  <c r="G14" i="2"/>
  <c r="J17" i="2"/>
  <c r="BG17" i="2" s="1"/>
  <c r="G17" i="2"/>
  <c r="J24" i="2"/>
  <c r="BG24" i="2" s="1"/>
  <c r="BR27" i="2"/>
  <c r="J27" i="2"/>
  <c r="E27" i="2" s="1"/>
  <c r="BP15" i="2"/>
  <c r="X27" i="2"/>
  <c r="BR15" i="2"/>
  <c r="BR9" i="2"/>
  <c r="J7" i="2"/>
  <c r="BG7" i="2" s="1"/>
  <c r="X7" i="2"/>
  <c r="X17" i="2"/>
  <c r="X13" i="2"/>
  <c r="BP9" i="2"/>
  <c r="J10" i="2"/>
  <c r="E10" i="2" s="1"/>
  <c r="BP13" i="2"/>
  <c r="BR13" i="2"/>
  <c r="X6" i="2"/>
  <c r="BP30" i="2"/>
  <c r="AA14" i="2"/>
  <c r="Z14" i="2"/>
  <c r="X28" i="2"/>
  <c r="X33" i="2"/>
  <c r="S4" i="2"/>
  <c r="AA30" i="2"/>
  <c r="BR4" i="2"/>
  <c r="BQ11" i="2"/>
  <c r="Z29" i="2"/>
  <c r="AG29" i="2" s="1"/>
  <c r="AA29" i="2"/>
  <c r="AA5" i="2"/>
  <c r="BR22" i="2"/>
  <c r="X22" i="2"/>
  <c r="BQ12" i="2"/>
  <c r="X18" i="2"/>
  <c r="BP12" i="2"/>
  <c r="BR18" i="2"/>
  <c r="BR33" i="2"/>
  <c r="BR30" i="2"/>
  <c r="X14" i="2"/>
  <c r="X3" i="2"/>
  <c r="S25" i="2"/>
  <c r="BK25" i="2" s="1"/>
  <c r="X23" i="2"/>
  <c r="BR32" i="2"/>
  <c r="BR25" i="2"/>
  <c r="BR12" i="2"/>
  <c r="X31" i="2"/>
  <c r="BR21" i="2"/>
  <c r="BR31" i="2"/>
  <c r="BR14" i="2"/>
  <c r="X25" i="2"/>
  <c r="J9" i="2"/>
  <c r="E9" i="2" s="1"/>
  <c r="X11" i="2"/>
  <c r="X30" i="2"/>
  <c r="BP3" i="2"/>
  <c r="BR3" i="2"/>
  <c r="BQ13" i="2"/>
  <c r="BP28" i="2"/>
  <c r="BP32" i="2"/>
  <c r="BQ32" i="2"/>
  <c r="BP22" i="2"/>
  <c r="BP21" i="2"/>
  <c r="BP33" i="2"/>
  <c r="X8" i="2"/>
  <c r="BR28" i="2"/>
  <c r="BP14" i="2"/>
  <c r="X32" i="2"/>
  <c r="X15" i="2"/>
  <c r="BQ25" i="2"/>
  <c r="BR23" i="2"/>
  <c r="BR29" i="2"/>
  <c r="BR7" i="2"/>
  <c r="BP7" i="2"/>
  <c r="BP10" i="2"/>
  <c r="X21" i="2"/>
  <c r="BR24" i="2"/>
  <c r="X24" i="2"/>
  <c r="BR17" i="2"/>
  <c r="BR19" i="2"/>
  <c r="J29" i="2"/>
  <c r="E29" i="2" s="1"/>
  <c r="X16" i="2"/>
  <c r="BP25" i="2"/>
  <c r="Q25" i="2"/>
  <c r="S18" i="2"/>
  <c r="Y13" i="2"/>
  <c r="Q18" i="2"/>
  <c r="AE18" i="2" s="1"/>
  <c r="Y12" i="2"/>
  <c r="AE12" i="2" s="1"/>
  <c r="R31" i="2"/>
  <c r="Y14" i="2"/>
  <c r="Q31" i="2"/>
  <c r="Y5" i="2"/>
  <c r="S27" i="2"/>
  <c r="AI27" i="2" s="1"/>
  <c r="Q27" i="2"/>
  <c r="AE27" i="2" s="1"/>
  <c r="AA16" i="2"/>
  <c r="Y16" i="2"/>
  <c r="Z16" i="2"/>
  <c r="R23" i="2"/>
  <c r="Y29" i="2"/>
  <c r="Q23" i="2"/>
  <c r="AE23" i="2" s="1"/>
  <c r="AA12" i="2"/>
  <c r="Q16" i="2"/>
  <c r="Y22" i="2"/>
  <c r="S16" i="2"/>
  <c r="Z33" i="2"/>
  <c r="BJ33" i="2" s="1"/>
  <c r="Q26" i="2"/>
  <c r="AE26" i="2" s="1"/>
  <c r="AA6" i="2"/>
  <c r="Y6" i="2"/>
  <c r="Z6" i="2"/>
  <c r="AG6" i="2" s="1"/>
  <c r="BP11" i="2"/>
  <c r="P23" i="2"/>
  <c r="BP31" i="2"/>
  <c r="Z30" i="2"/>
  <c r="Q4" i="2"/>
  <c r="R4" i="2"/>
  <c r="Y30" i="2"/>
  <c r="BP19" i="2"/>
  <c r="X20" i="2"/>
  <c r="Y33" i="2"/>
  <c r="BR20" i="2"/>
  <c r="S31" i="2"/>
  <c r="J12" i="2"/>
  <c r="X12" i="2"/>
  <c r="J2" i="2"/>
  <c r="X5" i="2"/>
  <c r="BR5" i="2"/>
  <c r="X2" i="2"/>
  <c r="P12" i="2"/>
  <c r="BQ27" i="2"/>
  <c r="BR2" i="2"/>
  <c r="P17" i="2"/>
  <c r="X29" i="2"/>
  <c r="P3" i="2"/>
  <c r="X9" i="2"/>
  <c r="P22" i="2"/>
  <c r="P31" i="2"/>
  <c r="P28" i="2"/>
  <c r="X10" i="2"/>
  <c r="P6" i="2"/>
  <c r="P19" i="2"/>
  <c r="X19" i="2"/>
  <c r="P20" i="2"/>
  <c r="P33" i="2"/>
  <c r="BP29" i="2"/>
  <c r="BP27" i="2"/>
  <c r="BP5" i="2"/>
  <c r="BP23" i="2"/>
  <c r="BP2" i="2"/>
  <c r="BP16" i="2"/>
  <c r="BR10" i="2"/>
  <c r="BQ17" i="2"/>
  <c r="BP6" i="2"/>
  <c r="BP24" i="2"/>
  <c r="BP18" i="2"/>
  <c r="BQ21" i="2"/>
  <c r="BQ15" i="2"/>
  <c r="BP17" i="2"/>
  <c r="BQ8" i="2"/>
  <c r="BP8" i="2"/>
  <c r="BP20" i="2"/>
  <c r="BQ30" i="2"/>
  <c r="BQ18" i="2"/>
  <c r="BQ4" i="2"/>
  <c r="BP4" i="2"/>
  <c r="BR8" i="2"/>
  <c r="Z22" i="2"/>
  <c r="AG22" i="2" s="1"/>
  <c r="AA22" i="2"/>
  <c r="R16" i="2"/>
  <c r="X4" i="2"/>
  <c r="R27" i="2"/>
  <c r="AG27" i="2" s="1"/>
  <c r="P5" i="2"/>
  <c r="BR6" i="2"/>
  <c r="J28" i="2"/>
  <c r="E28" i="2" s="1"/>
  <c r="AA13" i="2"/>
  <c r="BQ23" i="2"/>
  <c r="J13" i="2"/>
  <c r="E13" i="2" s="1"/>
  <c r="P18" i="2"/>
  <c r="BR16" i="2"/>
  <c r="BQ7" i="2"/>
  <c r="P7" i="2"/>
  <c r="J20" i="2"/>
  <c r="E20" i="2" s="1"/>
  <c r="BQ20" i="2"/>
  <c r="BQ3" i="2"/>
  <c r="J8" i="2"/>
  <c r="E8" i="2" s="1"/>
  <c r="P8" i="2"/>
  <c r="BQ24" i="2"/>
  <c r="P24" i="2"/>
  <c r="J18" i="2"/>
  <c r="E18" i="2" s="1"/>
  <c r="J11" i="2"/>
  <c r="E11" i="2" s="1"/>
  <c r="J31" i="2"/>
  <c r="E31" i="2" s="1"/>
  <c r="BQ9" i="2"/>
  <c r="J30" i="2"/>
  <c r="E30" i="2" s="1"/>
  <c r="P30" i="2"/>
  <c r="P27" i="2"/>
  <c r="BQ19" i="2"/>
  <c r="BQ31" i="2"/>
  <c r="J25" i="2"/>
  <c r="E25" i="2" s="1"/>
  <c r="J6" i="2"/>
  <c r="E6" i="2" s="1"/>
  <c r="J3" i="2"/>
  <c r="E3" i="2" s="1"/>
  <c r="P11" i="2"/>
  <c r="P9" i="2"/>
  <c r="BQ28" i="2"/>
  <c r="J16" i="2"/>
  <c r="BQ5" i="2"/>
  <c r="J22" i="2"/>
  <c r="E22" i="2" s="1"/>
  <c r="P25" i="2"/>
  <c r="BQ14" i="2"/>
  <c r="P29" i="2"/>
  <c r="J4" i="2"/>
  <c r="E4" i="2" s="1"/>
  <c r="J5" i="2"/>
  <c r="E5" i="2" s="1"/>
  <c r="J19" i="2"/>
  <c r="E19" i="2" s="1"/>
  <c r="P4" i="2"/>
  <c r="J33" i="2"/>
  <c r="E33" i="2" s="1"/>
  <c r="J32" i="2"/>
  <c r="E32" i="2" s="1"/>
  <c r="J21" i="2"/>
  <c r="E21" i="2" s="1"/>
  <c r="BQ29" i="2"/>
  <c r="P13" i="2"/>
  <c r="BQ33" i="2"/>
  <c r="P14" i="2"/>
  <c r="J23" i="2"/>
  <c r="E23" i="2" s="1"/>
  <c r="P15" i="2"/>
  <c r="P21" i="2"/>
  <c r="P2" i="2"/>
  <c r="P10" i="2"/>
  <c r="BQ10" i="2"/>
  <c r="J15" i="2"/>
  <c r="E15" i="2" s="1"/>
  <c r="BQ6" i="2"/>
  <c r="BQ2" i="2"/>
  <c r="P16" i="2"/>
  <c r="BQ22" i="2"/>
  <c r="BQ16" i="2"/>
  <c r="P32" i="2"/>
  <c r="BD14" i="2"/>
  <c r="BD6" i="2"/>
  <c r="BD5" i="2"/>
  <c r="BD12" i="2"/>
  <c r="BD20" i="2"/>
  <c r="BD29" i="2"/>
  <c r="BD4" i="2"/>
  <c r="BD31" i="2"/>
  <c r="BD11" i="2"/>
  <c r="BD24" i="2"/>
  <c r="BD23" i="2"/>
  <c r="BD25" i="2"/>
  <c r="BD8" i="2"/>
  <c r="BD18" i="2"/>
  <c r="BD7" i="2"/>
  <c r="BD10" i="2"/>
  <c r="BD28" i="2"/>
  <c r="BD15" i="2"/>
  <c r="BD21" i="2"/>
  <c r="BD27" i="2"/>
  <c r="BD13" i="2"/>
  <c r="BD33" i="2"/>
  <c r="BD9" i="2"/>
  <c r="BD2" i="2"/>
  <c r="BD17" i="2"/>
  <c r="BD19" i="2"/>
  <c r="BD30" i="2"/>
  <c r="BD22" i="2"/>
  <c r="BD16"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243" i="1" l="1"/>
  <c r="AP1158" i="1"/>
  <c r="AP1089" i="1"/>
  <c r="AP973" i="1"/>
  <c r="AP1003" i="1"/>
  <c r="AP888" i="1"/>
  <c r="AP758" i="1"/>
  <c r="AP842" i="1"/>
  <c r="AP999" i="1"/>
  <c r="AP1182" i="1"/>
  <c r="AP980" i="1"/>
  <c r="AO927" i="1"/>
  <c r="AP825" i="1"/>
  <c r="AO1021" i="1"/>
  <c r="AO1251" i="1"/>
  <c r="AO650" i="1"/>
  <c r="AO986" i="1"/>
  <c r="AO960" i="1"/>
  <c r="AP865" i="1"/>
  <c r="AO1217" i="1"/>
  <c r="AP1282" i="1"/>
  <c r="AO1103" i="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7" i="2"/>
  <c r="AJ27" i="2"/>
  <c r="AJ9" i="2"/>
  <c r="AJ10"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11" i="2"/>
  <c r="BJ8" i="2"/>
  <c r="BJ17" i="2"/>
  <c r="BK13" i="2"/>
  <c r="BJ3" i="2"/>
  <c r="BK24" i="2"/>
  <c r="BJ20" i="2"/>
  <c r="BJ21" i="2"/>
  <c r="BK23" i="2"/>
  <c r="BK30" i="2"/>
  <c r="BJ30" i="2"/>
  <c r="BJ16" i="2"/>
  <c r="BK14" i="2"/>
  <c r="BJ12" i="2"/>
  <c r="BJ13" i="2"/>
  <c r="BJ28" i="2"/>
  <c r="BK11" i="2"/>
  <c r="BK31" i="2"/>
  <c r="BK20" i="2"/>
  <c r="BK12" i="2"/>
  <c r="BJ5" i="2"/>
  <c r="BJ31" i="2"/>
  <c r="BK3" i="2"/>
  <c r="BK33" i="2"/>
  <c r="BJ15" i="2"/>
  <c r="BK27" i="2"/>
  <c r="BK26" i="2"/>
  <c r="BJ25" i="2"/>
  <c r="BK18" i="2"/>
  <c r="BJ19" i="2"/>
  <c r="BJ6" i="2"/>
  <c r="BJ22" i="2"/>
  <c r="BK10" i="2"/>
  <c r="BK9" i="2"/>
  <c r="BK7"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21" i="2"/>
  <c r="BH21" i="2"/>
  <c r="BI24" i="2"/>
  <c r="BH5" i="2"/>
  <c r="BH29" i="2"/>
  <c r="BI21" i="2"/>
  <c r="BI22" i="2"/>
  <c r="BI5" i="2"/>
  <c r="BH25" i="2"/>
  <c r="BH31" i="2"/>
  <c r="BI30" i="2"/>
  <c r="BH33" i="2"/>
  <c r="BI6" i="2"/>
  <c r="BI19" i="2"/>
  <c r="BH15" i="2"/>
  <c r="BI13" i="2"/>
  <c r="BI33" i="2"/>
  <c r="BI17" i="2"/>
  <c r="BH4" i="2"/>
  <c r="BI25" i="2"/>
  <c r="BI3" i="2"/>
  <c r="BI8" i="2"/>
  <c r="BH30" i="2"/>
  <c r="BI12" i="2"/>
  <c r="BH19" i="2"/>
  <c r="BH20" i="2"/>
  <c r="BH22" i="2"/>
  <c r="BI31" i="2"/>
  <c r="BI14" i="2"/>
  <c r="BI28" i="2"/>
  <c r="BI11" i="2"/>
  <c r="BI29" i="2"/>
  <c r="BH13" i="2"/>
  <c r="BH28" i="2"/>
  <c r="BI4" i="2"/>
  <c r="BH6" i="2"/>
  <c r="BI16" i="2"/>
  <c r="BH16" i="2"/>
  <c r="BH14" i="2"/>
  <c r="BI15" i="2"/>
  <c r="BH17" i="2"/>
  <c r="BH8" i="2"/>
  <c r="BI20" i="2"/>
  <c r="BI23" i="2"/>
  <c r="BI18" i="2"/>
  <c r="BH2" i="2"/>
  <c r="BH12" i="2"/>
  <c r="BI27" i="2"/>
  <c r="BH3" i="2"/>
  <c r="BI9" i="2"/>
  <c r="BI26" i="2"/>
  <c r="BI10" i="2"/>
  <c r="BI7" i="2"/>
  <c r="BH24" i="2"/>
  <c r="BH11"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9" i="2"/>
  <c r="AE8" i="2"/>
  <c r="AG12" i="2"/>
  <c r="AL9" i="2"/>
  <c r="AE28" i="2"/>
  <c r="AK21" i="2"/>
  <c r="AE17" i="2"/>
  <c r="AG28" i="2"/>
  <c r="AJ28" i="2" s="1"/>
  <c r="AE20" i="2"/>
  <c r="AL7" i="2"/>
  <c r="AG8" i="2"/>
  <c r="AJ8" i="2" s="1"/>
  <c r="AE29" i="2"/>
  <c r="AK7" i="2"/>
  <c r="AI22" i="2"/>
  <c r="AJ22" i="2" s="1"/>
  <c r="AI29" i="2"/>
  <c r="AJ29" i="2" s="1"/>
  <c r="AL32" i="2"/>
  <c r="AE21" i="2"/>
  <c r="AK12" i="2"/>
  <c r="AL33" i="2"/>
  <c r="AK17" i="2"/>
  <c r="AI17" i="2"/>
  <c r="AK32" i="2"/>
  <c r="AG21" i="2"/>
  <c r="AJ21" i="2" s="1"/>
  <c r="AG14" i="2"/>
  <c r="AE33" i="2"/>
  <c r="AK28" i="2"/>
  <c r="AK8" i="2"/>
  <c r="AL8" i="2"/>
  <c r="AL28" i="2"/>
  <c r="AI11" i="2"/>
  <c r="BP47" i="5"/>
  <c r="BP13" i="5"/>
  <c r="AK11" i="2"/>
  <c r="BP45" i="5"/>
  <c r="BP53" i="5"/>
  <c r="AE30" i="2"/>
  <c r="AE4" i="2"/>
  <c r="AI3" i="2"/>
  <c r="AI30" i="2"/>
  <c r="AS7" i="2"/>
  <c r="AS32" i="2"/>
  <c r="AS9" i="2"/>
  <c r="AS10" i="2"/>
  <c r="AS27" i="2"/>
  <c r="AS26" i="2"/>
  <c r="AG30" i="2"/>
  <c r="AE19" i="2"/>
  <c r="AL24" i="2"/>
  <c r="BP61" i="5"/>
  <c r="BP7" i="5"/>
  <c r="BP19" i="5"/>
  <c r="BP35" i="5"/>
  <c r="BP33" i="5"/>
  <c r="BP29" i="5"/>
  <c r="AK10" i="2"/>
  <c r="BP15" i="5"/>
  <c r="BP59" i="5"/>
  <c r="AL11" i="2"/>
  <c r="BP57" i="5"/>
  <c r="AG4" i="2"/>
  <c r="AE14" i="2"/>
  <c r="AI2" i="2"/>
  <c r="AJ2" i="2" s="1"/>
  <c r="BP21" i="5"/>
  <c r="E16" i="2"/>
  <c r="CS2" i="2"/>
  <c r="CT5" i="2" s="1"/>
  <c r="AK2" i="2"/>
  <c r="AG11" i="2"/>
  <c r="AC6" i="2"/>
  <c r="BL6" i="2" s="1"/>
  <c r="AI31" i="2"/>
  <c r="AG17" i="2"/>
  <c r="AL17" i="2"/>
  <c r="AG5" i="2"/>
  <c r="AL3" i="2"/>
  <c r="AI6" i="2"/>
  <c r="AJ6" i="2" s="1"/>
  <c r="CU5" i="2"/>
  <c r="CU6" i="2"/>
  <c r="AE22" i="2"/>
  <c r="AE31" i="2"/>
  <c r="CS3" i="2"/>
  <c r="CU3" i="2" s="1"/>
  <c r="AL10" i="2"/>
  <c r="AI20" i="2"/>
  <c r="AE13" i="2"/>
  <c r="AI15" i="2"/>
  <c r="AJ15" i="2" s="1"/>
  <c r="AE6" i="2"/>
  <c r="AK19" i="2"/>
  <c r="AK20" i="2"/>
  <c r="AG20" i="2"/>
  <c r="AL20" i="2"/>
  <c r="AK15" i="2"/>
  <c r="AG31" i="2"/>
  <c r="AL15" i="2"/>
  <c r="AI19" i="2"/>
  <c r="AJ19" i="2" s="1"/>
  <c r="BP27" i="5"/>
  <c r="BP3" i="5"/>
  <c r="BP11" i="5"/>
  <c r="BP25" i="5"/>
  <c r="AC20" i="2"/>
  <c r="BL20" i="2" s="1"/>
  <c r="AE25" i="2"/>
  <c r="AE5" i="2"/>
  <c r="AK3" i="2"/>
  <c r="AK24" i="2"/>
  <c r="AG24" i="2"/>
  <c r="AS24" i="2" s="1"/>
  <c r="CM8" i="2"/>
  <c r="CM7" i="2"/>
  <c r="AE15" i="2"/>
  <c r="AI14" i="2"/>
  <c r="AI4" i="2"/>
  <c r="BP5" i="5"/>
  <c r="BP17" i="5"/>
  <c r="BP37" i="5"/>
  <c r="BP9" i="5"/>
  <c r="AG13" i="2"/>
  <c r="BP55" i="5"/>
  <c r="BP23" i="5"/>
  <c r="BP63" i="5"/>
  <c r="BP51" i="5"/>
  <c r="BP65" i="5"/>
  <c r="BP31" i="5"/>
  <c r="BP41" i="5"/>
  <c r="AK5" i="2"/>
  <c r="BP43" i="5"/>
  <c r="BP49" i="5"/>
  <c r="AG3" i="2"/>
  <c r="BP39" i="5"/>
  <c r="AL19" i="2"/>
  <c r="E12" i="2"/>
  <c r="BG8" i="2"/>
  <c r="BG12" i="2"/>
  <c r="BG18" i="2"/>
  <c r="BG28" i="2"/>
  <c r="BG5" i="2"/>
  <c r="BG27" i="2"/>
  <c r="BG19" i="2"/>
  <c r="BG4" i="2"/>
  <c r="BG6" i="2"/>
  <c r="BG33" i="2"/>
  <c r="BG22" i="2"/>
  <c r="BG11" i="2"/>
  <c r="BG16" i="2"/>
  <c r="BG3" i="2"/>
  <c r="BG25" i="2"/>
  <c r="BG10" i="2"/>
  <c r="BG23" i="2"/>
  <c r="BG13" i="2"/>
  <c r="BG21" i="2"/>
  <c r="BG31" i="2"/>
  <c r="BG32" i="2"/>
  <c r="BG2" i="2"/>
  <c r="BG20" i="2"/>
  <c r="BG15" i="2"/>
  <c r="BG29" i="2"/>
  <c r="BG30" i="2"/>
  <c r="BG9" i="2"/>
  <c r="K14" i="2"/>
  <c r="E14" i="2"/>
  <c r="BE7" i="2"/>
  <c r="E7" i="2"/>
  <c r="K24" i="2"/>
  <c r="E24" i="2"/>
  <c r="K17" i="2"/>
  <c r="E17" i="2"/>
  <c r="BF17" i="2"/>
  <c r="AC24" i="2"/>
  <c r="BL24" i="2" s="1"/>
  <c r="BE14" i="2"/>
  <c r="BF14" i="2"/>
  <c r="AC16" i="2"/>
  <c r="BL16" i="2" s="1"/>
  <c r="AC15" i="2"/>
  <c r="BL15" i="2" s="1"/>
  <c r="AE16" i="2"/>
  <c r="AC32" i="2"/>
  <c r="BL32" i="2" s="1"/>
  <c r="AC30" i="2"/>
  <c r="BL30" i="2" s="1"/>
  <c r="AC21" i="2"/>
  <c r="BL21" i="2" s="1"/>
  <c r="AK13" i="2"/>
  <c r="AC17" i="2"/>
  <c r="BL17" i="2" s="1"/>
  <c r="AC12" i="2"/>
  <c r="BL12" i="2" s="1"/>
  <c r="AC22" i="2"/>
  <c r="BL22" i="2" s="1"/>
  <c r="AG16" i="2"/>
  <c r="AC28" i="2"/>
  <c r="BL28" i="2" s="1"/>
  <c r="AC7" i="2"/>
  <c r="BL7" i="2" s="1"/>
  <c r="AC29" i="2"/>
  <c r="BL29" i="2" s="1"/>
  <c r="AC8" i="2"/>
  <c r="BL8" i="2" s="1"/>
  <c r="AC3" i="2"/>
  <c r="BL3" i="2" s="1"/>
  <c r="AC14" i="2"/>
  <c r="BL14" i="2" s="1"/>
  <c r="AC9" i="2"/>
  <c r="BL9" i="2" s="1"/>
  <c r="AC10" i="2"/>
  <c r="BL10" i="2" s="1"/>
  <c r="AC4" i="2"/>
  <c r="BL4" i="2" s="1"/>
  <c r="AC11" i="2"/>
  <c r="BL11" i="2" s="1"/>
  <c r="AC18" i="2"/>
  <c r="BL18" i="2" s="1"/>
  <c r="AC33" i="2"/>
  <c r="BL33" i="2" s="1"/>
  <c r="AC31" i="2"/>
  <c r="BL31" i="2" s="1"/>
  <c r="AC25" i="2"/>
  <c r="BL25" i="2" s="1"/>
  <c r="AC27" i="2"/>
  <c r="BL27" i="2" s="1"/>
  <c r="AC13" i="2"/>
  <c r="BL13" i="2" s="1"/>
  <c r="AC23" i="2"/>
  <c r="BL23" i="2" s="1"/>
  <c r="AI16" i="2"/>
  <c r="AL23" i="2"/>
  <c r="AG23" i="2"/>
  <c r="AS23" i="2" s="1"/>
  <c r="AI12" i="2"/>
  <c r="AK18" i="2"/>
  <c r="AI18" i="2"/>
  <c r="AS18" i="2" s="1"/>
  <c r="AC19" i="2"/>
  <c r="BL19" i="2" s="1"/>
  <c r="AK25" i="2"/>
  <c r="AI25" i="2"/>
  <c r="AJ25" i="2" s="1"/>
  <c r="AI5" i="2"/>
  <c r="AC5" i="2"/>
  <c r="BL5" i="2" s="1"/>
  <c r="AI13" i="2"/>
  <c r="AC2" i="2"/>
  <c r="BL2" i="2" s="1"/>
  <c r="AG33" i="2"/>
  <c r="AJ33" i="2" s="1"/>
  <c r="BE17" i="2"/>
  <c r="BS27" i="2"/>
  <c r="BS11" i="2"/>
  <c r="BF24" i="2"/>
  <c r="BE24" i="2"/>
  <c r="BE31" i="2"/>
  <c r="K31" i="2"/>
  <c r="BE8" i="2"/>
  <c r="K8" i="2"/>
  <c r="BF19" i="2"/>
  <c r="K19" i="2"/>
  <c r="BF22" i="2"/>
  <c r="K22" i="2"/>
  <c r="BF11" i="2"/>
  <c r="K11" i="2"/>
  <c r="BE2" i="2"/>
  <c r="K2" i="2"/>
  <c r="BE33" i="2"/>
  <c r="K33" i="2"/>
  <c r="BE28" i="2"/>
  <c r="K28" i="2"/>
  <c r="BE27" i="2"/>
  <c r="K27" i="2"/>
  <c r="BF27" i="2"/>
  <c r="BE15" i="2"/>
  <c r="K15" i="2"/>
  <c r="BF21" i="2"/>
  <c r="K21" i="2"/>
  <c r="BE4" i="2"/>
  <c r="K4" i="2"/>
  <c r="BF6" i="2"/>
  <c r="K6" i="2"/>
  <c r="BE30" i="2"/>
  <c r="K30" i="2"/>
  <c r="BF20" i="2"/>
  <c r="K20" i="2"/>
  <c r="BF12" i="2"/>
  <c r="K12" i="2"/>
  <c r="BF9" i="2"/>
  <c r="K9" i="2"/>
  <c r="BF7" i="2"/>
  <c r="K7" i="2"/>
  <c r="BF5" i="2"/>
  <c r="K5" i="2"/>
  <c r="BE3" i="2"/>
  <c r="K3" i="2"/>
  <c r="BF18" i="2"/>
  <c r="K18" i="2"/>
  <c r="BF13" i="2"/>
  <c r="K13" i="2"/>
  <c r="BF23" i="2"/>
  <c r="K23" i="2"/>
  <c r="BE32" i="2"/>
  <c r="K32" i="2"/>
  <c r="BF16" i="2"/>
  <c r="K16" i="2"/>
  <c r="BF25" i="2"/>
  <c r="K25" i="2"/>
  <c r="BE29" i="2"/>
  <c r="K29" i="2"/>
  <c r="BF10" i="2"/>
  <c r="K10" i="2"/>
  <c r="BE10" i="2"/>
  <c r="BS15" i="2"/>
  <c r="BS9" i="2"/>
  <c r="BS13" i="2"/>
  <c r="BE9" i="2"/>
  <c r="BS18" i="2"/>
  <c r="AL4" i="2"/>
  <c r="BS32" i="2"/>
  <c r="BS33" i="2"/>
  <c r="BS4" i="2"/>
  <c r="AL29" i="2"/>
  <c r="AK29" i="2"/>
  <c r="BS21" i="2"/>
  <c r="AL5" i="2"/>
  <c r="BS22" i="2"/>
  <c r="BF29" i="2"/>
  <c r="AL14" i="2"/>
  <c r="BS19" i="2"/>
  <c r="AK30" i="2"/>
  <c r="AK14" i="2"/>
  <c r="BS31" i="2"/>
  <c r="AL18" i="2"/>
  <c r="BS14" i="2"/>
  <c r="BS30" i="2"/>
  <c r="BS12" i="2"/>
  <c r="AL25" i="2"/>
  <c r="BS25" i="2"/>
  <c r="BS3" i="2"/>
  <c r="BT3" i="2" s="1"/>
  <c r="BS24" i="2"/>
  <c r="BS7" i="2"/>
  <c r="BS28" i="2"/>
  <c r="BS29" i="2"/>
  <c r="BS17" i="2"/>
  <c r="BS23" i="2"/>
  <c r="BE12" i="2"/>
  <c r="BS20" i="2"/>
  <c r="AK31" i="2"/>
  <c r="AL12" i="2"/>
  <c r="AK16" i="2"/>
  <c r="AL6" i="2"/>
  <c r="AK6" i="2"/>
  <c r="AK27" i="2"/>
  <c r="BS5" i="2"/>
  <c r="AL31" i="2"/>
  <c r="BS2" i="2"/>
  <c r="AL30" i="2"/>
  <c r="AK33" i="2"/>
  <c r="AK4" i="2"/>
  <c r="AK23" i="2"/>
  <c r="AL22" i="2"/>
  <c r="AL26" i="2"/>
  <c r="AL13" i="2"/>
  <c r="AL27" i="2"/>
  <c r="AL16" i="2"/>
  <c r="BF28" i="2"/>
  <c r="BF2" i="2"/>
  <c r="BS10" i="2"/>
  <c r="BF3" i="2"/>
  <c r="AK22" i="2"/>
  <c r="BS8" i="2"/>
  <c r="BS6" i="2"/>
  <c r="BE13" i="2"/>
  <c r="BE20" i="2"/>
  <c r="BE16" i="2"/>
  <c r="BE6" i="2"/>
  <c r="BF8" i="2"/>
  <c r="BF31" i="2"/>
  <c r="BS16" i="2"/>
  <c r="BE18" i="2"/>
  <c r="AK26" i="2"/>
  <c r="D2" i="9" s="1"/>
  <c r="U7" i="9" s="1"/>
  <c r="BE11" i="2"/>
  <c r="BF30" i="2"/>
  <c r="BF33" i="2"/>
  <c r="BE25" i="2"/>
  <c r="BE21" i="2"/>
  <c r="BE22" i="2"/>
  <c r="BF15" i="2"/>
  <c r="BF32" i="2"/>
  <c r="BF4" i="2"/>
  <c r="BE5" i="2"/>
  <c r="BE19" i="2"/>
  <c r="BE23"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M2" i="2" s="1"/>
  <c r="BC26" i="2"/>
  <c r="X26" i="2"/>
  <c r="X36" i="2" s="1"/>
  <c r="BQ26" i="2"/>
  <c r="BT26" i="2" s="1"/>
  <c r="BP26" i="2"/>
  <c r="BP37" i="2" s="1"/>
  <c r="BR26"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5" i="9" s="1"/>
  <c r="E30" i="9"/>
  <c r="D30" i="9"/>
  <c r="U6" i="9" s="1"/>
  <c r="D31" i="9"/>
  <c r="U2" i="9" s="1"/>
  <c r="E31" i="9"/>
  <c r="E6" i="9"/>
  <c r="D6" i="9"/>
  <c r="U25" i="9" s="1"/>
  <c r="E29" i="9"/>
  <c r="D29" i="9"/>
  <c r="U17" i="9" s="1"/>
  <c r="E8" i="9"/>
  <c r="D8" i="9"/>
  <c r="U19" i="9" s="1"/>
  <c r="E20" i="9"/>
  <c r="D20" i="9"/>
  <c r="U26" i="9" s="1"/>
  <c r="E13" i="9"/>
  <c r="D13" i="9"/>
  <c r="U32" i="9" s="1"/>
  <c r="E19" i="9"/>
  <c r="D19" i="9"/>
  <c r="U27" i="9" s="1"/>
  <c r="E16" i="9"/>
  <c r="D16" i="9"/>
  <c r="U38" i="9" s="1"/>
  <c r="E33" i="9"/>
  <c r="D33" i="9"/>
  <c r="U22" i="9" s="1"/>
  <c r="E11" i="9"/>
  <c r="D11" i="9"/>
  <c r="U36" i="9" s="1"/>
  <c r="E24" i="9"/>
  <c r="D24" i="9"/>
  <c r="U8" i="9" s="1"/>
  <c r="E7" i="9"/>
  <c r="D7" i="9"/>
  <c r="U5" i="9" s="1"/>
  <c r="E4" i="9"/>
  <c r="D4" i="9"/>
  <c r="U39" i="9" s="1"/>
  <c r="E32" i="9"/>
  <c r="D32" i="9"/>
  <c r="U12" i="9" s="1"/>
  <c r="E12" i="9"/>
  <c r="D12" i="9"/>
  <c r="U3" i="9" s="1"/>
  <c r="E9" i="9"/>
  <c r="D9" i="9"/>
  <c r="U14" i="9" s="1"/>
  <c r="E17" i="9"/>
  <c r="D17" i="9"/>
  <c r="U24" i="9" s="1"/>
  <c r="E27" i="9"/>
  <c r="D27" i="9"/>
  <c r="U34" i="9" s="1"/>
  <c r="E14" i="9"/>
  <c r="D14" i="9"/>
  <c r="U4" i="9" s="1"/>
  <c r="E18" i="9"/>
  <c r="D18" i="9"/>
  <c r="U18" i="9" s="1"/>
  <c r="D10" i="9"/>
  <c r="U13" i="9" s="1"/>
  <c r="E10" i="9"/>
  <c r="E28" i="9"/>
  <c r="D28" i="9"/>
  <c r="U33" i="9" s="1"/>
  <c r="E3" i="9"/>
  <c r="D3" i="9"/>
  <c r="U37" i="9" s="1"/>
  <c r="D26" i="9"/>
  <c r="U16" i="9" s="1"/>
  <c r="E26" i="9"/>
  <c r="E25" i="9"/>
  <c r="D25" i="9"/>
  <c r="U9" i="9" s="1"/>
  <c r="D15" i="9"/>
  <c r="U15"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0" i="2"/>
  <c r="AJ3" i="2"/>
  <c r="AJ11" i="2"/>
  <c r="AJ12" i="2"/>
  <c r="AJ31" i="2"/>
  <c r="AJ5" i="2"/>
  <c r="AJ4" i="2"/>
  <c r="AJ14" i="2"/>
  <c r="AJ13" i="2"/>
  <c r="AJ17" i="2"/>
  <c r="AJ30" i="2"/>
  <c r="AJ16" i="2"/>
  <c r="AJ24" i="2"/>
  <c r="AJ18" i="2"/>
  <c r="AJ23" i="2"/>
  <c r="BQ3" i="10"/>
  <c r="BQ67" i="10" s="1"/>
  <c r="BQ68" i="10" s="1"/>
  <c r="BP67" i="10"/>
  <c r="BP67" i="8"/>
  <c r="BR37" i="2"/>
  <c r="AG37" i="2"/>
  <c r="AG35" i="2"/>
  <c r="BA37" i="2"/>
  <c r="BA36" i="2"/>
  <c r="BA35" i="2"/>
  <c r="AW37" i="2"/>
  <c r="AW36" i="2"/>
  <c r="AW35" i="2"/>
  <c r="AK37" i="2"/>
  <c r="AK36" i="2"/>
  <c r="AK35" i="2"/>
  <c r="CM5" i="2"/>
  <c r="CM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M14" i="2"/>
  <c r="CM15" i="2" s="1"/>
  <c r="AN5" i="2"/>
  <c r="AR5" i="2" s="1"/>
  <c r="AN15" i="2"/>
  <c r="AR15" i="2" s="1"/>
  <c r="AM8" i="2"/>
  <c r="AM33" i="2"/>
  <c r="AN11" i="2"/>
  <c r="AR11" i="2" s="1"/>
  <c r="AM28" i="2"/>
  <c r="AN7" i="2"/>
  <c r="AR7" i="2" s="1"/>
  <c r="AN31" i="2"/>
  <c r="AR31" i="2" s="1"/>
  <c r="AM29" i="2"/>
  <c r="AM25" i="2"/>
  <c r="AM15" i="2"/>
  <c r="AN3" i="2"/>
  <c r="AR3" i="2" s="1"/>
  <c r="AM13" i="2"/>
  <c r="AN8" i="2"/>
  <c r="AR8" i="2" s="1"/>
  <c r="AN30" i="2"/>
  <c r="AR30" i="2" s="1"/>
  <c r="AN29" i="2"/>
  <c r="AR29" i="2" s="1"/>
  <c r="AM5" i="2"/>
  <c r="AN20" i="2"/>
  <c r="AR20" i="2" s="1"/>
  <c r="AN2" i="2"/>
  <c r="AM22" i="2"/>
  <c r="AM27" i="2"/>
  <c r="AN25" i="2"/>
  <c r="AR25" i="2" s="1"/>
  <c r="AN17" i="2"/>
  <c r="AR17" i="2" s="1"/>
  <c r="AM10" i="2"/>
  <c r="AM20" i="2"/>
  <c r="AM32" i="2"/>
  <c r="AM21" i="2"/>
  <c r="AM24" i="2"/>
  <c r="AM19" i="2"/>
  <c r="AM18" i="2"/>
  <c r="AM3" i="2"/>
  <c r="AM17" i="2"/>
  <c r="AN9" i="2"/>
  <c r="AR9" i="2" s="1"/>
  <c r="AN16" i="2"/>
  <c r="AR16" i="2" s="1"/>
  <c r="AN12" i="2"/>
  <c r="AR12" i="2" s="1"/>
  <c r="AN18" i="2"/>
  <c r="AR18" i="2" s="1"/>
  <c r="AN23" i="2"/>
  <c r="AR23" i="2" s="1"/>
  <c r="AN33" i="2"/>
  <c r="AR33" i="2" s="1"/>
  <c r="AM16" i="2"/>
  <c r="AM31" i="2"/>
  <c r="AM12" i="2"/>
  <c r="AN13" i="2"/>
  <c r="AR13" i="2" s="1"/>
  <c r="AM11" i="2"/>
  <c r="AM9" i="2"/>
  <c r="AN10" i="2"/>
  <c r="AR10" i="2" s="1"/>
  <c r="AN24" i="2"/>
  <c r="AR24" i="2" s="1"/>
  <c r="AN32" i="2"/>
  <c r="AR32" i="2" s="1"/>
  <c r="AM6" i="2"/>
  <c r="AN6" i="2"/>
  <c r="AR6" i="2" s="1"/>
  <c r="AN4" i="2"/>
  <c r="AR4" i="2" s="1"/>
  <c r="AN27" i="2"/>
  <c r="AR27" i="2" s="1"/>
  <c r="AM2" i="2"/>
  <c r="BM2" i="2" s="1"/>
  <c r="AM14" i="2"/>
  <c r="AM30" i="2"/>
  <c r="AN22" i="2"/>
  <c r="AR22" i="2" s="1"/>
  <c r="AN21" i="2"/>
  <c r="AR21" i="2" s="1"/>
  <c r="AM23" i="2"/>
  <c r="AN14" i="2"/>
  <c r="AR14" i="2" s="1"/>
  <c r="AM4" i="2"/>
  <c r="AN19" i="2"/>
  <c r="AR19" i="2" s="1"/>
  <c r="AN28" i="2"/>
  <c r="AR28" i="2" s="1"/>
  <c r="AM7" i="2"/>
  <c r="AS2" i="2"/>
  <c r="AN26" i="2"/>
  <c r="AS22" i="2"/>
  <c r="AS28" i="2"/>
  <c r="AS8" i="2"/>
  <c r="AS12" i="2"/>
  <c r="AS21" i="2"/>
  <c r="AS17" i="2"/>
  <c r="AS29" i="2"/>
  <c r="AP33" i="2"/>
  <c r="AO17" i="2"/>
  <c r="AS33" i="2"/>
  <c r="AS11" i="2"/>
  <c r="AS3" i="2"/>
  <c r="AS20" i="2"/>
  <c r="AS30" i="2"/>
  <c r="AS4" i="2"/>
  <c r="AS16" i="2"/>
  <c r="AS14" i="2"/>
  <c r="AS19" i="2"/>
  <c r="AS13" i="2"/>
  <c r="AS15" i="2"/>
  <c r="AS5" i="2"/>
  <c r="AS25" i="2"/>
  <c r="AS6" i="2"/>
  <c r="AS31" i="2"/>
  <c r="CL18" i="2"/>
  <c r="CT6" i="2"/>
  <c r="CS4" i="2"/>
  <c r="CU4" i="2" s="1"/>
  <c r="CM4" i="2"/>
  <c r="CM11" i="2"/>
  <c r="AO24" i="2"/>
  <c r="BP67" i="5"/>
  <c r="AP14" i="2"/>
  <c r="AP17" i="2"/>
  <c r="BG26" i="2"/>
  <c r="BG36" i="2" s="1"/>
  <c r="AP24" i="2"/>
  <c r="K26" i="2"/>
  <c r="AP26" i="2" s="1"/>
  <c r="E26" i="2"/>
  <c r="E35" i="2" s="1"/>
  <c r="AP23" i="2"/>
  <c r="AC26" i="2"/>
  <c r="BL26" i="2" s="1"/>
  <c r="AO14" i="2"/>
  <c r="AM26" i="2"/>
  <c r="AP6" i="2"/>
  <c r="AP22" i="2"/>
  <c r="AP31" i="2"/>
  <c r="AO11" i="2"/>
  <c r="AP11" i="2"/>
  <c r="AO10" i="2"/>
  <c r="AP10" i="2"/>
  <c r="AO13" i="2"/>
  <c r="AP13" i="2"/>
  <c r="AO12" i="2"/>
  <c r="AP12" i="2"/>
  <c r="AO15" i="2"/>
  <c r="AP15" i="2"/>
  <c r="AO32" i="2"/>
  <c r="AP32" i="2"/>
  <c r="AO7" i="2"/>
  <c r="AP7" i="2"/>
  <c r="AP4" i="2"/>
  <c r="AP27" i="2"/>
  <c r="AO2" i="2"/>
  <c r="AP2" i="2"/>
  <c r="AO19" i="2"/>
  <c r="AP19" i="2"/>
  <c r="AO28" i="2"/>
  <c r="AP28" i="2"/>
  <c r="AO8" i="2"/>
  <c r="AP8" i="2"/>
  <c r="AP16" i="2"/>
  <c r="AO5" i="2"/>
  <c r="AP5" i="2"/>
  <c r="AP29" i="2"/>
  <c r="AO18" i="2"/>
  <c r="AP18" i="2"/>
  <c r="AO20" i="2"/>
  <c r="AP20" i="2"/>
  <c r="AO25" i="2"/>
  <c r="AP25" i="2"/>
  <c r="AO3" i="2"/>
  <c r="AP3" i="2"/>
  <c r="AO9" i="2"/>
  <c r="AP9" i="2"/>
  <c r="AP30" i="2"/>
  <c r="AO21" i="2"/>
  <c r="AP21" i="2"/>
  <c r="AO22" i="2"/>
  <c r="AO31" i="2"/>
  <c r="AO29" i="2"/>
  <c r="AO4" i="2"/>
  <c r="AO27" i="2"/>
  <c r="AO33" i="2"/>
  <c r="AO23" i="2"/>
  <c r="AO30" i="2"/>
  <c r="AO16" i="2"/>
  <c r="AO6" i="2"/>
  <c r="BE26" i="2"/>
  <c r="BE35" i="2" s="1"/>
  <c r="BF26" i="2"/>
  <c r="BF36" i="2" s="1"/>
  <c r="BQ67" i="4"/>
  <c r="BQ68" i="4" s="1"/>
  <c r="BP67" i="4"/>
  <c r="BP68" i="4" s="1"/>
  <c r="BS26" i="2"/>
  <c r="BS37" i="2" s="1"/>
  <c r="BD26" i="2"/>
  <c r="BQ67" i="5" l="1"/>
  <c r="BR67" i="5" s="1"/>
  <c r="CT7" i="2"/>
  <c r="CT8" i="2" s="1"/>
  <c r="U44" i="9"/>
  <c r="U45" i="9"/>
  <c r="U42" i="9" a="1"/>
  <c r="U42" i="9" s="1"/>
  <c r="U41" i="9"/>
  <c r="BQ67" i="8"/>
  <c r="BQ68" i="8" s="1"/>
  <c r="BP68" i="8"/>
  <c r="BP68" i="10"/>
  <c r="BM26" i="2"/>
  <c r="AQ6" i="2"/>
  <c r="BM6" i="2"/>
  <c r="AQ17" i="2"/>
  <c r="BM17" i="2"/>
  <c r="AQ7" i="2"/>
  <c r="BM7" i="2"/>
  <c r="AQ18" i="2"/>
  <c r="BM18" i="2"/>
  <c r="AQ9" i="2"/>
  <c r="BM9" i="2"/>
  <c r="AQ24" i="2"/>
  <c r="BM24" i="2"/>
  <c r="AQ4" i="2"/>
  <c r="BM4" i="2"/>
  <c r="AQ11" i="2"/>
  <c r="BM11" i="2"/>
  <c r="AQ21" i="2"/>
  <c r="BM21" i="2"/>
  <c r="AQ15" i="2"/>
  <c r="BM15" i="2"/>
  <c r="AQ32" i="2"/>
  <c r="BM32" i="2"/>
  <c r="AQ25" i="2"/>
  <c r="BM25" i="2"/>
  <c r="AQ23" i="2"/>
  <c r="BM23" i="2"/>
  <c r="AQ12" i="2"/>
  <c r="BM12" i="2"/>
  <c r="AQ20" i="2"/>
  <c r="BM20" i="2"/>
  <c r="AQ29" i="2"/>
  <c r="BM29" i="2"/>
  <c r="AQ31" i="2"/>
  <c r="BM31" i="2"/>
  <c r="AQ10" i="2"/>
  <c r="BM10" i="2"/>
  <c r="AQ16" i="2"/>
  <c r="BM16" i="2"/>
  <c r="AQ13" i="2"/>
  <c r="BM13" i="2"/>
  <c r="AQ30" i="2"/>
  <c r="BM30" i="2"/>
  <c r="AQ28" i="2"/>
  <c r="BM28" i="2"/>
  <c r="AQ14" i="2"/>
  <c r="BM14" i="2"/>
  <c r="AQ27" i="2"/>
  <c r="BM27" i="2"/>
  <c r="AQ22" i="2"/>
  <c r="BM22" i="2"/>
  <c r="AQ33" i="2"/>
  <c r="BM33" i="2"/>
  <c r="AQ19" i="2"/>
  <c r="BM19" i="2"/>
  <c r="AQ8" i="2"/>
  <c r="BM8" i="2"/>
  <c r="AQ3" i="2"/>
  <c r="BM3" i="2"/>
  <c r="AQ5" i="2"/>
  <c r="BM5"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6" i="2"/>
  <c r="AQ26" i="2"/>
  <c r="CU7" i="2"/>
  <c r="CV4" i="2" s="1"/>
  <c r="AO26" i="2"/>
  <c r="AO37" i="2" s="1"/>
  <c r="BL35" i="2" l="1"/>
  <c r="BL37" i="2"/>
  <c r="BL36" i="2"/>
  <c r="AO35" i="2"/>
  <c r="AO36" i="2"/>
  <c r="AR37" i="2"/>
  <c r="AR36" i="2"/>
  <c r="AR35" i="2"/>
  <c r="AQ36" i="2"/>
  <c r="AQ35" i="2"/>
  <c r="AQ37" i="2"/>
  <c r="CU8" i="2"/>
  <c r="CV3" i="2"/>
  <c r="CV6" i="2"/>
  <c r="CV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<sst xmlns="http://schemas.openxmlformats.org/spreadsheetml/2006/main" count="8747" uniqueCount="1904">
  <si>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</si>
  <si>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</si>
  <si>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</si>
  <si>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</si>
  <si>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</si>
  <si>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</si>
  <si>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</si>
  <si>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</si>
  <si>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</si>
  <si>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</si>
  <si>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</si>
  <si>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</si>
  <si>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</si>
  <si>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</si>
  <si>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</si>
  <si>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</si>
  <si>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</si>
  <si>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</si>
  <si>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</si>
  <si>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</si>
  <si>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</si>
  <si>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</si>
  <si>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</si>
  <si>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</si>
  <si>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</si>
  <si>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</si>
  <si>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</si>
  <si>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</si>
  <si>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</si>
  <si>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</si>
  <si>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</si>
  <si>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</si>
  <si>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</si>
  <si>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</si>
  <si>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</si>
  <si>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</si>
  <si>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</si>
  <si>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</si>
  <si>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</si>
  <si>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</si>
  <si>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</si>
  <si>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</si>
  <si>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</si>
  <si>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</si>
  <si>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</si>
  <si>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</si>
  <si>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</si>
  <si>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</si>
  <si>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</si>
  <si>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</si>
  <si>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</si>
  <si>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</si>
  <si>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</si>
  <si>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</si>
  <si>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</si>
  <si>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</si>
  <si>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</si>
  <si>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</si>
  <si>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</si>
  <si>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</si>
  <si>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</si>
  <si>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</si>
  <si>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</si>
  <si>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</si>
  <si>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</si>
  <si>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</si>
  <si>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</si>
  <si>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</si>
  <si>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</si>
  <si>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</si>
  <si>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</si>
  <si>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</si>
  <si>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</si>
  <si>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</si>
  <si>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</si>
  <si>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</si>
  <si>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</si>
  <si>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</si>
  <si>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</si>
  <si>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</si>
  <si>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</si>
  <si>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</si>
  <si>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</si>
  <si>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</si>
  <si>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</si>
  <si>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</si>
  <si>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</si>
  <si>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</si>
  <si>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</si>
  <si>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</si>
  <si>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</si>
  <si>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</si>
  <si>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</si>
  <si>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</si>
  <si>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</si>
  <si>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</si>
  <si>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</si>
  <si>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</si>
  <si>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</si>
  <si>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</si>
  <si>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</si>
  <si>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</si>
  <si>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</si>
  <si>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</si>
  <si>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</si>
  <si>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</si>
  <si>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</si>
  <si>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</si>
  <si>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</si>
  <si>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</si>
  <si>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</si>
  <si>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</si>
  <si>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</si>
  <si>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</si>
  <si>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</si>
  <si>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</si>
  <si>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</si>
  <si>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</si>
  <si>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</si>
  <si>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</si>
  <si>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</si>
  <si>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</si>
  <si>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</si>
  <si>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</si>
  <si>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</si>
  <si>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</si>
  <si>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</si>
  <si>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</si>
  <si>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</si>
  <si>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</si>
  <si>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</si>
  <si>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</si>
  <si>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</si>
  <si>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</si>
  <si>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</si>
  <si>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</si>
  <si>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</si>
  <si>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</si>
  <si>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</si>
  <si>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</si>
  <si>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</si>
  <si>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</si>
  <si>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</si>
  <si>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</si>
  <si>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</si>
  <si>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</si>
  <si>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</si>
  <si>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</si>
  <si>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</si>
  <si>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</si>
  <si>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</si>
  <si>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</si>
  <si>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</si>
  <si>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</si>
  <si>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</si>
  <si>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</si>
  <si>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</si>
  <si>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</si>
  <si>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</si>
  <si>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</si>
  <si>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</si>
  <si>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</si>
  <si>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</si>
  <si>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</si>
  <si>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</si>
  <si>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</si>
  <si>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</si>
  <si>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</si>
  <si>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</si>
  <si>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</si>
  <si>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</si>
  <si>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</si>
  <si>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</si>
  <si>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</si>
  <si>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</si>
  <si>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</si>
  <si>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</si>
  <si>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</si>
  <si>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</si>
  <si>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</si>
  <si>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</si>
  <si>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</si>
  <si>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</si>
  <si>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</si>
  <si>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</si>
  <si>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</si>
  <si>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</si>
  <si>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</si>
  <si>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</si>
  <si>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</si>
  <si>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</si>
  <si>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</si>
  <si>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</si>
  <si>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</si>
  <si>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</si>
  <si>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</si>
  <si>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</si>
  <si>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</si>
  <si>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</si>
  <si>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</si>
  <si>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</si>
  <si>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</si>
  <si>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</si>
  <si>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</si>
  <si>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</si>
  <si>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</si>
  <si>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</si>
  <si>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</si>
  <si>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</si>
  <si>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</si>
  <si>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</si>
  <si>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</si>
  <si>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</si>
  <si>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</si>
  <si>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</si>
  <si>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</si>
  <si>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</si>
  <si>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</si>
  <si>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</si>
  <si>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</si>
  <si>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</si>
  <si>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</si>
  <si>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</si>
  <si>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</si>
  <si>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</si>
  <si>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</si>
  <si>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</si>
  <si>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</si>
  <si>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</si>
  <si>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</si>
  <si>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</si>
  <si>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</si>
  <si>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</si>
  <si>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</si>
  <si>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</si>
  <si>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</si>
  <si>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</si>
  <si>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</si>
  <si>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</si>
  <si>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</si>
  <si>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</si>
  <si>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</si>
  <si>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</si>
  <si>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</si>
  <si>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</si>
  <si>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</si>
  <si>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</si>
  <si>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</si>
  <si>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</si>
  <si>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</si>
  <si>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</si>
  <si>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</si>
  <si>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</si>
  <si>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</si>
  <si>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</si>
  <si>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</si>
  <si>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</si>
  <si>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</si>
  <si>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</si>
  <si>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</si>
  <si>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</si>
  <si>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</si>
  <si>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</si>
  <si>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</si>
  <si>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</si>
  <si>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</si>
  <si>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</si>
  <si>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</si>
  <si>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</si>
  <si>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</si>
  <si>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</si>
  <si>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</si>
  <si>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</si>
  <si>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</si>
  <si>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</si>
  <si>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</si>
  <si>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</si>
  <si>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</si>
  <si>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</si>
  <si>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</si>
  <si>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</si>
  <si>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</si>
  <si>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</si>
  <si>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</si>
  <si>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</si>
  <si>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</si>
  <si>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</si>
  <si>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</si>
  <si>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</si>
  <si>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</si>
  <si>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</si>
  <si>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</si>
  <si>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</si>
  <si>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</si>
  <si>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</si>
  <si>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</si>
  <si>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</si>
  <si>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</si>
  <si>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</si>
  <si>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</si>
  <si>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</si>
  <si>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</si>
  <si>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</si>
  <si>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</si>
  <si>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</si>
  <si>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</si>
  <si>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</si>
  <si>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</si>
  <si>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</si>
  <si>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</si>
  <si>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</si>
  <si>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</si>
  <si>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</si>
  <si>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</si>
  <si>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</si>
  <si>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</si>
  <si>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</si>
  <si>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</si>
  <si>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</si>
  <si>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</si>
  <si>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</si>
  <si>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</si>
  <si>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</si>
  <si>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</si>
  <si>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</si>
  <si>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</si>
  <si>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</si>
  <si>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</si>
  <si>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</si>
  <si>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</si>
  <si>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</si>
  <si>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</si>
  <si>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</si>
  <si>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</si>
  <si>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</si>
  <si>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</si>
  <si>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</si>
  <si>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</si>
  <si>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</si>
  <si>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</si>
  <si>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</si>
  <si>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</si>
  <si>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</si>
  <si>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</si>
  <si>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</si>
  <si>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</si>
  <si>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</si>
  <si>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</si>
  <si>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</si>
  <si>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</si>
  <si>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</si>
  <si>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</si>
  <si>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</si>
  <si>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</si>
  <si>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</si>
  <si>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</si>
  <si>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</si>
  <si>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</si>
  <si>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</si>
  <si>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</si>
  <si>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</si>
  <si>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</si>
  <si>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</si>
  <si>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</si>
  <si>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</si>
  <si>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</si>
  <si>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</si>
  <si>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</si>
  <si>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</si>
  <si>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</si>
  <si>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</si>
  <si>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</si>
  <si>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</si>
  <si>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</si>
  <si>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</si>
  <si>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</si>
  <si>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</si>
  <si>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</si>
  <si>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</si>
  <si>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</si>
  <si>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</si>
  <si>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</si>
  <si>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</si>
  <si>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</si>
  <si>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</si>
  <si>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</si>
  <si>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</si>
  <si>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</si>
  <si>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</si>
  <si>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</si>
  <si>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</si>
  <si>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</si>
  <si>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</si>
  <si>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</si>
  <si>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</si>
  <si>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</si>
  <si>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</si>
  <si>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</si>
  <si>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</si>
  <si>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</si>
  <si>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</si>
  <si>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</si>
  <si>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</si>
  <si>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</si>
  <si>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</si>
  <si>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</si>
  <si>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</si>
  <si>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</si>
  <si>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</si>
  <si>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</si>
  <si>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</si>
  <si>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</si>
  <si>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</si>
  <si>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</si>
  <si>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</si>
  <si>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</si>
  <si>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</si>
  <si>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</si>
  <si>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</si>
  <si>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</si>
  <si>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</si>
  <si>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</si>
  <si>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</si>
  <si>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</si>
  <si>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</si>
  <si>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</si>
  <si>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</si>
  <si>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</si>
  <si>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</si>
  <si>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</si>
  <si>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</si>
  <si>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</si>
  <si>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</si>
  <si>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</si>
  <si>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</si>
  <si>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</si>
  <si>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</si>
  <si>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</si>
  <si>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</si>
  <si>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</si>
  <si>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</si>
  <si>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</si>
  <si>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</si>
  <si>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</si>
  <si>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</si>
  <si>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</si>
  <si>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</si>
  <si>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</si>
  <si>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</si>
  <si>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</si>
  <si>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</si>
  <si>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</si>
  <si>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</si>
  <si>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</si>
  <si>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</si>
  <si>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</si>
  <si>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</si>
  <si>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</si>
  <si>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</si>
  <si>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</si>
  <si>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</si>
  <si>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</si>
  <si>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</si>
  <si>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</si>
  <si>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</si>
  <si>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</si>
  <si>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</si>
  <si>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</si>
  <si>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</si>
  <si>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</si>
  <si>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</si>
  <si>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</si>
  <si>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</si>
  <si>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</si>
  <si>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</si>
  <si>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</si>
  <si>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</si>
  <si>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</si>
  <si>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</si>
  <si>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</si>
  <si>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</si>
  <si>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</si>
  <si>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</si>
  <si>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</si>
  <si>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</si>
  <si>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</si>
  <si>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</si>
  <si>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</si>
  <si>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</si>
  <si>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</si>
  <si>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</si>
  <si>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</si>
  <si>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</si>
  <si>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</si>
  <si>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</si>
  <si>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</si>
  <si>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</si>
  <si>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</si>
  <si>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</si>
  <si>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</si>
  <si>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</si>
  <si>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</si>
  <si>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</si>
  <si>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</si>
  <si>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</si>
  <si>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</si>
  <si>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</si>
  <si>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</si>
  <si>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</si>
  <si>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</si>
  <si>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</si>
  <si>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</si>
  <si>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</si>
  <si>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</si>
  <si>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</si>
  <si>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</si>
  <si>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</si>
  <si>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</si>
  <si>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</si>
  <si>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</si>
  <si>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</si>
  <si>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</si>
  <si>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</si>
  <si>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</si>
  <si>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</si>
  <si>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</si>
  <si>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</si>
  <si>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</si>
  <si>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</si>
  <si>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</si>
  <si>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</si>
  <si>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</si>
  <si>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</si>
  <si>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</si>
  <si>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</si>
  <si>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</si>
  <si>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</si>
  <si>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</si>
  <si>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</si>
  <si>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</si>
  <si>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</si>
  <si>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</si>
  <si>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</si>
  <si>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</si>
  <si>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</si>
  <si>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</si>
  <si>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</si>
  <si>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</si>
  <si>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</si>
  <si>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</si>
  <si>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</si>
  <si>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</si>
  <si>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</si>
  <si>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</si>
  <si>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</si>
  <si>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</si>
  <si>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</si>
  <si>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</si>
  <si>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</si>
  <si>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</si>
  <si>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</si>
  <si>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</si>
  <si>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</si>
  <si>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</si>
  <si>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</si>
  <si>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</si>
  <si>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</si>
  <si>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</si>
  <si>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</si>
  <si>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</si>
  <si>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</si>
  <si>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</si>
  <si>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</si>
  <si>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</si>
  <si>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</si>
  <si>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</si>
  <si>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</si>
  <si>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</si>
  <si>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</si>
  <si>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</si>
  <si>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</si>
  <si>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</si>
  <si>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</si>
  <si>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</si>
  <si>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</si>
  <si>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</si>
  <si>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</si>
  <si>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</si>
  <si>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</si>
  <si>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</si>
  <si>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</si>
  <si>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</si>
  <si>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</si>
  <si>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</si>
  <si>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</si>
  <si>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</si>
  <si>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</si>
  <si>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</si>
  <si>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</si>
  <si>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</si>
  <si>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</si>
  <si>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</si>
  <si>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</si>
  <si>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</si>
  <si>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</si>
  <si>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</si>
  <si>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</si>
  <si>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</si>
  <si>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</si>
  <si>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</si>
  <si>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</si>
  <si>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</si>
  <si>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</si>
  <si>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</si>
  <si>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</si>
  <si>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</si>
  <si>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</si>
  <si>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</si>
  <si>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</si>
  <si>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</si>
  <si>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</si>
  <si>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</si>
  <si>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</si>
  <si>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</si>
  <si>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</si>
  <si>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</si>
  <si>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</si>
  <si>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</si>
  <si>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</si>
  <si>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</si>
  <si>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</si>
  <si>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</si>
  <si>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</si>
  <si>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</si>
  <si>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</si>
  <si>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</si>
  <si>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</si>
  <si>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</si>
  <si>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</si>
  <si>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</si>
  <si>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</si>
  <si>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</si>
  <si>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</si>
  <si>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</si>
  <si>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</si>
  <si>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</si>
  <si>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</si>
  <si>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</si>
  <si>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</si>
  <si>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</si>
  <si>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</si>
  <si>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</si>
  <si>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</si>
  <si>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</si>
  <si>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</si>
  <si>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</si>
  <si>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</si>
  <si>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</si>
  <si>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</si>
  <si>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</si>
  <si>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</si>
  <si>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</si>
  <si>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</si>
  <si>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</si>
  <si>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</si>
  <si>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</si>
  <si>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</si>
  <si>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</si>
  <si>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</si>
  <si>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</si>
  <si>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</si>
  <si>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</si>
  <si>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</si>
  <si>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</si>
  <si>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</si>
  <si>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</si>
  <si>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</si>
  <si>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</si>
  <si>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</si>
  <si>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</si>
  <si>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</si>
  <si>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</si>
  <si>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</si>
  <si>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</si>
  <si>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</si>
  <si>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</si>
  <si>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</si>
  <si>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</si>
  <si>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</si>
  <si>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</si>
  <si>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</si>
  <si>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</si>
  <si>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</si>
  <si>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</si>
  <si>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</si>
  <si>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</si>
  <si>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</si>
  <si>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</si>
  <si>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</si>
  <si>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</si>
  <si>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</si>
  <si>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</si>
  <si>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</si>
  <si>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</si>
  <si>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</si>
  <si>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</si>
  <si>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</si>
  <si>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</si>
  <si>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</si>
  <si>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</si>
  <si>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</si>
  <si>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</si>
  <si>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</si>
  <si>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</si>
  <si>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</si>
  <si>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</si>
  <si>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</si>
  <si>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</si>
  <si>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</si>
  <si>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</si>
  <si>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</si>
  <si>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</si>
  <si>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</si>
  <si>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</si>
  <si>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</si>
  <si>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</si>
  <si>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</si>
  <si>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</si>
  <si>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</si>
  <si>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</si>
  <si>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</si>
  <si>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</si>
  <si>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</si>
  <si>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</si>
  <si>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</si>
  <si>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</si>
  <si>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</si>
  <si>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</si>
  <si>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</si>
  <si>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</si>
  <si>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</si>
  <si>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</si>
  <si>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</si>
  <si>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</si>
  <si>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</si>
  <si>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</si>
  <si>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</si>
  <si>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</si>
  <si>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</si>
  <si>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</si>
  <si>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</si>
  <si>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</si>
  <si>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</si>
  <si>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</si>
  <si>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</si>
  <si>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</si>
  <si>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</si>
  <si>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</si>
  <si>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</si>
  <si>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</si>
  <si>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</si>
  <si>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</si>
  <si>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</si>
  <si>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</si>
  <si>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</si>
  <si>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</si>
  <si>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</si>
  <si>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</si>
  <si>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</si>
  <si>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</si>
  <si>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</si>
  <si>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</si>
  <si>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</si>
  <si>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</si>
  <si>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</si>
  <si>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</si>
  <si>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</si>
  <si>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</si>
  <si>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</si>
  <si>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</si>
  <si>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</si>
  <si>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</si>
  <si>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</si>
  <si>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</si>
  <si>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</si>
  <si>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</si>
  <si>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</si>
  <si>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</si>
  <si>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</si>
  <si>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</si>
  <si>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</si>
  <si>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</si>
  <si>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</si>
  <si>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</si>
  <si>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</si>
  <si>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</si>
  <si>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</si>
  <si>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</si>
  <si>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</si>
  <si>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</si>
  <si>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</si>
  <si>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</si>
  <si>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</si>
  <si>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</si>
  <si>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</si>
  <si>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</si>
  <si>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</si>
  <si>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</si>
  <si>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</si>
  <si>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</si>
  <si>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</si>
  <si>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</si>
  <si>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</si>
  <si>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</si>
  <si>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</si>
  <si>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</si>
  <si>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</si>
  <si>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</si>
  <si>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</si>
  <si>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</si>
  <si>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</si>
  <si>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</si>
  <si>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</si>
  <si>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</si>
  <si>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</si>
  <si>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</si>
  <si>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</si>
  <si>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</si>
  <si>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</si>
  <si>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</si>
  <si>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</si>
  <si>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</si>
  <si>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</si>
  <si>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</si>
  <si>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</si>
  <si>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</si>
  <si>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</si>
  <si>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</si>
  <si>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</si>
  <si>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</si>
  <si>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</si>
  <si>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</si>
  <si>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</si>
  <si>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</si>
  <si>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</si>
  <si>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</si>
  <si>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</si>
  <si>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</si>
  <si>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</si>
  <si>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</si>
  <si>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</si>
  <si>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</si>
  <si>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</si>
  <si>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</si>
  <si>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</si>
  <si>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</si>
  <si>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</si>
  <si>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</si>
  <si>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</si>
  <si>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</si>
  <si>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</si>
  <si>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</si>
  <si>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</si>
  <si>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</si>
  <si>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</si>
  <si>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</si>
  <si>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</si>
  <si>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</si>
  <si>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</si>
  <si>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</si>
  <si>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</si>
  <si>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</si>
  <si>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</si>
  <si>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</si>
  <si>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</si>
  <si>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</si>
  <si>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</si>
  <si>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</si>
  <si>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</si>
  <si>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</si>
  <si>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</si>
  <si>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</si>
  <si>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</si>
  <si>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</si>
  <si>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</si>
  <si>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</si>
  <si>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</si>
  <si>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</si>
  <si>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</si>
  <si>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</si>
  <si>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</si>
  <si>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</si>
  <si>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</si>
  <si>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</si>
  <si>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</si>
  <si>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</si>
  <si>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</si>
  <si>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</si>
  <si>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</si>
  <si>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</si>
  <si>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</si>
  <si>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</si>
  <si>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</si>
  <si>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</si>
  <si>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</si>
  <si>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</si>
  <si>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</si>
  <si>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</si>
  <si>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</si>
  <si>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</si>
  <si>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</si>
  <si>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</si>
  <si>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</si>
  <si>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</si>
  <si>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</si>
  <si>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</si>
  <si>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</si>
  <si>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</si>
  <si>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</si>
  <si>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</si>
  <si>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</si>
  <si>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</si>
  <si>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</si>
  <si>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</si>
  <si>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</si>
  <si>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</si>
  <si>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</si>
  <si>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</si>
  <si>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</si>
  <si>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</si>
  <si>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</si>
  <si>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</si>
  <si>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</si>
  <si>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</si>
  <si>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</si>
  <si>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</si>
  <si>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</si>
  <si>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</si>
  <si>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</si>
  <si>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</si>
  <si>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</si>
  <si>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</si>
  <si>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</si>
  <si>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</si>
  <si>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</si>
  <si>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</si>
  <si>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</si>
  <si>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</si>
  <si>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</si>
  <si>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</si>
  <si>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</si>
  <si>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</si>
  <si>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</si>
  <si>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</si>
  <si>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</si>
  <si>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</si>
  <si>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</si>
  <si>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</si>
  <si>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</si>
  <si>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</si>
  <si>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</si>
  <si>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</si>
  <si>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</si>
  <si>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</si>
  <si>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</si>
  <si>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</si>
  <si>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</si>
  <si>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</si>
  <si>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</si>
  <si>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</si>
  <si>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</si>
  <si>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</si>
  <si>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</si>
  <si>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</si>
  <si>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</si>
  <si>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</si>
  <si>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</si>
  <si>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</si>
  <si>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</si>
  <si>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</si>
  <si>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</si>
  <si>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</si>
  <si>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</si>
  <si>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</si>
  <si>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</si>
  <si>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</si>
  <si>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</si>
  <si>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</si>
  <si>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</si>
  <si>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</si>
  <si>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</si>
  <si>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</si>
  <si>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</si>
  <si>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</si>
  <si>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</si>
  <si>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</si>
  <si>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</si>
  <si>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</si>
  <si>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</si>
  <si>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</si>
  <si>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</si>
  <si>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</si>
  <si>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</si>
  <si>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</si>
  <si>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</si>
  <si>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</si>
  <si>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</si>
  <si>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</si>
  <si>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</si>
  <si>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</si>
  <si>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</si>
  <si>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</si>
  <si>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</si>
  <si>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</si>
  <si>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</si>
  <si>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</si>
  <si>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</si>
  <si>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</si>
  <si>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</si>
  <si>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</si>
  <si>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</si>
  <si>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</si>
  <si>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</si>
  <si>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</si>
  <si>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</si>
  <si>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</si>
  <si>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</si>
  <si>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</si>
  <si>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</si>
  <si>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</si>
  <si>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</si>
  <si>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</si>
  <si>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</si>
  <si>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</si>
  <si>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</si>
  <si>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</si>
  <si>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</si>
  <si>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</si>
  <si>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</si>
  <si>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</si>
  <si>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</si>
  <si>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</si>
  <si>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</si>
  <si>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</si>
  <si>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</si>
  <si>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</si>
  <si>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</si>
  <si>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</si>
  <si>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</si>
  <si>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</si>
  <si>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</si>
  <si>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</si>
  <si>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</si>
  <si>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</si>
  <si>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</si>
  <si>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</si>
  <si>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</si>
  <si>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</si>
  <si>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</si>
  <si>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</si>
  <si>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</si>
  <si>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</si>
  <si>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</si>
  <si>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</si>
  <si>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</si>
  <si>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</si>
  <si>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</si>
  <si>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</si>
  <si>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</si>
  <si>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</si>
  <si>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</si>
  <si>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</si>
  <si>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</si>
  <si>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</si>
  <si>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</si>
  <si>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</si>
  <si>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</si>
  <si>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</si>
  <si>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</si>
  <si>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</si>
  <si>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</si>
  <si>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</si>
  <si>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</si>
  <si>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</si>
  <si>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</si>
  <si>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</si>
  <si>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</si>
  <si>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</si>
  <si>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</si>
  <si>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</si>
  <si>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</si>
  <si>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</si>
  <si>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</si>
  <si>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</si>
  <si>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</si>
  <si>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</si>
  <si>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</si>
  <si>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</si>
  <si>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</si>
  <si>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</si>
  <si>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</si>
  <si>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</si>
  <si>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</si>
  <si>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</si>
  <si>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</si>
  <si>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</si>
  <si>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</si>
  <si>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</si>
  <si>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</si>
  <si>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</si>
  <si>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</si>
  <si>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</si>
  <si>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</si>
  <si>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</si>
  <si>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</si>
  <si>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</si>
  <si>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</si>
  <si>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</si>
  <si>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</si>
  <si>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</si>
  <si>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</si>
  <si>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</si>
  <si>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</si>
  <si>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</si>
  <si>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</si>
  <si>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</si>
  <si>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</si>
  <si>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</si>
  <si>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</si>
  <si>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</si>
  <si>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</si>
  <si>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</si>
  <si>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</si>
  <si>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</si>
  <si>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</si>
  <si>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</si>
  <si>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</si>
  <si>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</si>
  <si>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</si>
  <si>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</si>
  <si>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</si>
  <si>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</si>
  <si>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</si>
  <si>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</si>
  <si>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</si>
  <si>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</si>
  <si>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</si>
  <si>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</si>
  <si>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</si>
  <si>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</si>
  <si>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</si>
  <si>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</si>
  <si>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</si>
  <si>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</si>
  <si>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</si>
  <si>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</si>
  <si>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</si>
  <si>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</si>
  <si>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</si>
  <si>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</si>
  <si>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</si>
  <si>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</si>
  <si>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</si>
  <si>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</si>
  <si>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</si>
  <si>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</si>
  <si>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</si>
  <si>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</si>
  <si>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</si>
  <si>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</si>
  <si>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</si>
  <si>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</si>
  <si>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</si>
  <si>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</si>
  <si>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</si>
  <si>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</si>
  <si>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</si>
  <si>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</si>
  <si>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</si>
  <si>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</si>
  <si>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</si>
  <si>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</si>
  <si>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</si>
  <si>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</si>
  <si>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</si>
  <si>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</si>
  <si>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</si>
  <si>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</si>
  <si>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</si>
  <si>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</si>
  <si>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</si>
  <si>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</si>
  <si>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</si>
  <si>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</si>
  <si>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</si>
  <si>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</si>
  <si>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</si>
  <si>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</si>
  <si>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</si>
  <si>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</si>
  <si>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</si>
  <si>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</si>
  <si>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</si>
  <si>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</si>
  <si>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</si>
  <si>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</si>
  <si>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</si>
  <si>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</si>
  <si>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</si>
  <si>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</si>
  <si>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</si>
  <si>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</si>
  <si>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</si>
  <si>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</si>
  <si>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</si>
  <si>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</si>
  <si>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</si>
  <si>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</si>
  <si>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</si>
  <si>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</si>
  <si>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</si>
  <si>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</si>
  <si>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</si>
  <si>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</si>
  <si>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</si>
  <si>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</si>
  <si>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</si>
  <si>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</si>
  <si>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</si>
  <si>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</si>
  <si>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</si>
  <si>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</si>
  <si>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</si>
  <si>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</si>
  <si>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</si>
  <si>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</si>
  <si>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</si>
  <si>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</si>
  <si>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</si>
  <si>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</si>
  <si>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</si>
  <si>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</si>
  <si>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</si>
  <si>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</si>
  <si>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</si>
  <si>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</si>
  <si>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</si>
  <si>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</si>
  <si>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</si>
  <si>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</si>
  <si>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</si>
  <si>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</si>
  <si>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</si>
  <si>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</si>
  <si>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</si>
  <si>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</si>
  <si>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</si>
  <si>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</si>
  <si>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</si>
  <si>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</si>
  <si>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</si>
  <si>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</si>
  <si>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</si>
  <si>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</si>
  <si>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</si>
  <si>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</si>
  <si>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</si>
  <si>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</si>
  <si>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</si>
  <si>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</si>
  <si>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</si>
  <si>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</si>
  <si>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</si>
  <si>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</si>
  <si>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</si>
  <si>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</si>
  <si>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</si>
  <si>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</si>
  <si>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</si>
  <si>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</si>
  <si>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</si>
  <si>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</si>
  <si>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</si>
  <si>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</si>
  <si>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</si>
  <si>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</si>
  <si>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</si>
  <si>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</si>
  <si>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</si>
  <si>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</si>
  <si>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</si>
  <si>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</si>
  <si>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</si>
  <si>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</si>
  <si>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</si>
  <si>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</si>
  <si>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</si>
  <si>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</si>
  <si>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</si>
  <si>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</si>
  <si>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</si>
  <si>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</si>
  <si>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</si>
  <si>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</si>
  <si>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</si>
  <si>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</si>
  <si>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</si>
  <si>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</si>
  <si>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</si>
  <si>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</si>
  <si>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</si>
  <si>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</si>
  <si>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</si>
  <si>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</si>
  <si>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</si>
  <si>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</si>
  <si>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</si>
  <si>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</si>
  <si>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</si>
  <si>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</si>
  <si>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</si>
  <si>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</si>
  <si>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</si>
  <si>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</si>
  <si>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</si>
  <si>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</si>
  <si>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</si>
  <si>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</si>
  <si>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</si>
  <si>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</si>
  <si>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</si>
  <si>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</si>
  <si>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</si>
  <si>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</si>
  <si>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</si>
  <si>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</si>
  <si>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</si>
  <si>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</si>
  <si>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</si>
  <si>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</si>
  <si>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</si>
  <si>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</si>
  <si>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</si>
  <si>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</si>
  <si>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</si>
  <si>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</si>
  <si>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</si>
  <si>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</si>
  <si>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</si>
  <si>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</si>
  <si>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</si>
  <si>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</si>
  <si>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</si>
  <si>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</si>
  <si>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</si>
  <si>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</si>
  <si>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</si>
  <si>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</si>
  <si>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</si>
  <si>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</si>
  <si>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</si>
  <si>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</si>
  <si>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</si>
  <si>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</si>
  <si>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</si>
  <si>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</si>
  <si>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</si>
  <si>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</si>
  <si>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</si>
  <si>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</si>
  <si>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</si>
  <si>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</si>
  <si>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</si>
  <si>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</si>
  <si>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</si>
  <si>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</si>
  <si>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</si>
  <si>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</si>
  <si>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</si>
  <si>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</si>
  <si>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</si>
  <si>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</si>
  <si>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</si>
  <si>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</si>
  <si>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</si>
  <si>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</si>
  <si>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</si>
  <si>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</si>
  <si>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</si>
  <si>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</si>
  <si>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</si>
  <si>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</si>
  <si>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</si>
  <si>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</si>
  <si>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</si>
  <si>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</si>
  <si>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</si>
  <si>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</si>
  <si>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</si>
  <si>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</si>
  <si>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</si>
  <si>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</si>
  <si>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</si>
  <si>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</si>
  <si>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</si>
  <si>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</si>
  <si>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</si>
  <si>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</si>
  <si>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</si>
  <si>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</si>
  <si>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</si>
  <si>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</si>
  <si>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</si>
  <si>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</si>
  <si>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</si>
  <si>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</si>
  <si>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</si>
  <si>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</si>
  <si>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</si>
  <si>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</si>
  <si>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</si>
  <si>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</si>
  <si>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</si>
  <si>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</si>
  <si>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</si>
  <si>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</si>
  <si>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</si>
  <si>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</si>
  <si>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</si>
  <si>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</si>
  <si>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</si>
  <si>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</si>
  <si>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</si>
  <si>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</si>
  <si>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</si>
  <si>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</si>
  <si>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</si>
  <si>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</si>
  <si>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</si>
  <si>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</si>
  <si>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</si>
  <si>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</si>
  <si>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</si>
  <si>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</si>
  <si>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</si>
  <si>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</si>
  <si>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</si>
  <si>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</si>
  <si>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</si>
  <si>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</si>
  <si>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</si>
  <si>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</si>
  <si>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</si>
  <si>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</si>
  <si>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</si>
  <si>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</si>
  <si>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</si>
  <si>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</si>
  <si>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</si>
  <si>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</si>
  <si>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</si>
  <si>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</si>
  <si>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</si>
  <si>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</si>
  <si>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</si>
  <si>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</si>
  <si>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</si>
  <si>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</si>
  <si>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</si>
  <si>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</si>
  <si>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</si>
  <si>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</si>
  <si>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</si>
  <si>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</si>
  <si>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</si>
  <si>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</si>
  <si>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</si>
  <si>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</si>
  <si>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</si>
  <si>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</si>
  <si>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</si>
  <si>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</si>
  <si>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</si>
  <si>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</si>
  <si>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</si>
  <si>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</si>
  <si>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</si>
  <si>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</si>
  <si>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</si>
  <si>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</si>
  <si>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</si>
  <si>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</si>
  <si>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</si>
  <si>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</si>
  <si>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</si>
  <si>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</si>
  <si>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</si>
  <si>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</si>
  <si>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</si>
  <si>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</si>
  <si>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</si>
  <si>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</si>
  <si>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</si>
  <si>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</si>
  <si>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</si>
  <si>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</si>
  <si>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</si>
  <si>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</si>
  <si>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</si>
  <si>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</si>
  <si>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</si>
  <si>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</si>
  <si>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</si>
  <si>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</si>
  <si>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</si>
  <si>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</si>
  <si>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</si>
  <si>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</si>
  <si>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</si>
  <si>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</si>
  <si>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</si>
  <si>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</si>
  <si>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</si>
  <si>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</si>
  <si>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</si>
  <si>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</si>
  <si>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</si>
  <si>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</si>
  <si>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</si>
  <si>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</si>
  <si>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</si>
  <si>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</si>
  <si>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</si>
  <si>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</si>
  <si>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</si>
  <si>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</si>
  <si>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</si>
  <si>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</si>
  <si>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</si>
  <si>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</si>
  <si>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</si>
  <si>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</si>
  <si>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</si>
  <si>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</si>
  <si>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</si>
  <si>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</si>
  <si>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</si>
  <si>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</si>
  <si>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</si>
  <si>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</si>
  <si>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</si>
  <si>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</si>
  <si>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</si>
  <si>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</si>
  <si>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</si>
  <si>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</si>
  <si>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</si>
  <si>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</si>
  <si>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</si>
  <si>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</si>
  <si>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</si>
  <si>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</si>
  <si>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</si>
  <si>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</si>
  <si>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</si>
  <si>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</si>
  <si>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</si>
  <si>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</si>
  <si>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</si>
  <si>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</si>
  <si>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</si>
  <si>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</si>
  <si>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</si>
  <si>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</si>
  <si>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</si>
  <si>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</si>
  <si>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</si>
  <si>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</si>
  <si>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</si>
  <si>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</si>
  <si>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</si>
  <si>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</si>
  <si>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</si>
  <si>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</si>
  <si>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</si>
  <si>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</si>
  <si>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</si>
  <si>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</si>
  <si>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</si>
  <si>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</si>
  <si>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</si>
  <si>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</si>
  <si>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</si>
  <si>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</si>
  <si>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</si>
  <si>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</si>
  <si>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</si>
  <si>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</si>
  <si>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</si>
  <si>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</si>
  <si>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</si>
  <si>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</si>
  <si>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</si>
  <si>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</si>
  <si>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</si>
  <si>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</si>
  <si>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</si>
  <si>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</si>
  <si>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</si>
  <si>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</si>
  <si>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</si>
  <si>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</si>
  <si>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</si>
  <si>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</si>
  <si>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</si>
  <si>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</si>
  <si>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</si>
  <si>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</si>
  <si>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</si>
  <si>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</si>
  <si>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</si>
  <si>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</si>
  <si>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</si>
  <si>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</si>
  <si>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</si>
  <si>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</si>
  <si>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</si>
  <si>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</si>
  <si>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</si>
  <si>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</si>
  <si>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</si>
  <si>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</si>
  <si>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</si>
  <si>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</si>
  <si>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</si>
  <si>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</si>
  <si>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</si>
  <si>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</si>
  <si>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</si>
  <si>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</si>
  <si>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</si>
  <si>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</si>
  <si>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</si>
  <si>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</si>
  <si>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</si>
  <si>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</si>
  <si>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</si>
  <si>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</si>
  <si>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</si>
  <si>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</si>
  <si>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</si>
  <si>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</si>
  <si>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</si>
  <si>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</si>
  <si>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</si>
  <si>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</si>
  <si>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</si>
  <si>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</si>
  <si>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</si>
  <si>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</si>
  <si>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</si>
  <si>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</si>
  <si>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</si>
  <si>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</si>
  <si>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</si>
  <si>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</si>
  <si>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</si>
  <si>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</si>
  <si>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</si>
  <si>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</si>
  <si>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</si>
  <si>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</si>
  <si>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</si>
  <si>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</si>
  <si>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</si>
  <si>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</si>
  <si>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</si>
  <si>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</si>
  <si>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</si>
  <si>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</si>
  <si>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</si>
  <si>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</si>
  <si>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</si>
  <si>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</si>
  <si>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</si>
  <si>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</si>
  <si>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</si>
  <si>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</si>
  <si>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</si>
  <si>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</si>
  <si>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</si>
  <si>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</si>
  <si>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</si>
  <si>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</si>
  <si>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</si>
  <si>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</si>
  <si>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</si>
  <si>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</si>
  <si>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</si>
  <si>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</si>
  <si>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</si>
  <si>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</si>
  <si>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</si>
  <si>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</si>
  <si>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</si>
  <si>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</si>
  <si>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</si>
  <si>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</si>
  <si>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</si>
  <si>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</si>
  <si>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</si>
  <si>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</si>
  <si>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</si>
  <si>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</si>
  <si>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</si>
  <si>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</si>
  <si>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</si>
  <si>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</si>
  <si>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</si>
  <si>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</si>
  <si>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</si>
  <si>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</si>
  <si>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</si>
  <si>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</si>
  <si>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</si>
  <si>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</si>
  <si>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</si>
  <si>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</si>
  <si>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</si>
  <si>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</si>
  <si>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</si>
  <si>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</si>
  <si>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</si>
  <si>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</si>
  <si>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</si>
  <si>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</si>
  <si>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</si>
  <si>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</si>
  <si>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</si>
  <si>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</si>
  <si>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</si>
  <si>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</si>
  <si>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</si>
  <si>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</si>
  <si>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</si>
  <si>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</si>
  <si>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</si>
  <si>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</si>
  <si>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</si>
  <si>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</si>
  <si>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</si>
  <si>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</si>
  <si>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</si>
  <si>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</si>
  <si>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</si>
  <si>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</si>
  <si>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</si>
  <si>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</si>
  <si>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</si>
  <si>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</si>
  <si>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</si>
  <si>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</si>
  <si>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</si>
  <si>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</si>
  <si>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</si>
  <si>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</si>
  <si>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</si>
  <si>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</si>
  <si>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</si>
  <si>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</si>
  <si>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</si>
  <si>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</si>
  <si>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</si>
  <si>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</si>
  <si>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</si>
  <si>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</si>
  <si>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</si>
  <si>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</si>
  <si>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</si>
  <si>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</si>
  <si>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</si>
  <si>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</si>
  <si>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</si>
  <si>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</si>
  <si>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</si>
  <si>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</si>
  <si>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</si>
  <si>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</si>
  <si>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</si>
  <si>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</si>
  <si>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</si>
  <si>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</si>
  <si>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</si>
  <si>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</si>
  <si>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</si>
  <si>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</si>
  <si>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</si>
  <si>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</si>
  <si>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</si>
  <si>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</si>
  <si>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</si>
  <si>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</si>
  <si>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</si>
  <si>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</si>
  <si>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</si>
  <si>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</si>
  <si>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</si>
  <si>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</si>
  <si>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</si>
  <si>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</si>
  <si>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</si>
  <si>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</si>
  <si>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</si>
  <si>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</si>
  <si>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</si>
  <si>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</si>
  <si>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</si>
  <si>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</si>
  <si>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</si>
  <si>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</si>
  <si>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</si>
  <si>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</si>
  <si>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</si>
  <si>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</si>
  <si>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</si>
  <si>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</si>
  <si>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</si>
  <si>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</si>
  <si>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</si>
  <si>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</si>
  <si>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</si>
  <si>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</si>
  <si>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</si>
  <si>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</si>
  <si>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</si>
  <si>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</si>
  <si>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</si>
  <si>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</si>
  <si>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</si>
  <si>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</si>
  <si>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</si>
  <si>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</si>
  <si>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</si>
  <si>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</si>
  <si>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</si>
  <si>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</si>
  <si>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</si>
  <si>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</si>
  <si>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</si>
  <si>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</si>
  <si>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</si>
  <si>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</si>
  <si>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</si>
  <si>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</si>
  <si>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</si>
  <si>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</si>
  <si>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</si>
  <si>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</si>
  <si>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</si>
  <si>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</si>
  <si>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</si>
  <si>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</si>
  <si>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</si>
  <si>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</si>
  <si>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</si>
  <si>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</si>
  <si>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</si>
  <si>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</si>
  <si>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</si>
  <si>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</si>
  <si>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</si>
  <si>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</si>
  <si>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</si>
  <si>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</si>
  <si>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</si>
  <si>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</si>
  <si>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</si>
  <si>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</si>
  <si>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</si>
  <si>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</si>
  <si>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</si>
  <si>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</si>
  <si>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</si>
  <si>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</si>
  <si>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</si>
  <si>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</si>
  <si>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</si>
  <si>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</si>
  <si>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</si>
  <si>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</si>
  <si>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</si>
  <si>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</si>
  <si>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</si>
  <si>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</si>
  <si>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</si>
  <si>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</si>
  <si>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</si>
  <si>
    <t>WasShutOut_A</t>
  </si>
  <si>
    <t>WasShutOut_H</t>
  </si>
  <si>
    <t>1600 career points for Alex Ovechkin</t>
  </si>
  <si>
    <t>The app mixed up games. This stream showed the game from March 11 instead.</t>
  </si>
  <si>
    <t>Eliminated</t>
  </si>
  <si>
    <t>Clinched</t>
  </si>
  <si>
    <t>Everyone on the ice got a misconduct after several scrums in the 3rd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</si>
</sst>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8"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2</c:v>
                </c:pt>
                <c:pt idx="999">
                  <c:v>0</c:v>
                </c:pt>
                <c:pt idx="1000">
                  <c:v>-1</c:v>
                </c:pt>
                <c:pt idx="1001">
                  <c:v>-2</c:v>
                </c:pt>
                <c:pt idx="1002">
                  <c:v>0</c:v>
                </c:pt>
                <c:pt idx="1003">
                  <c:v>0</c:v>
                </c:pt>
                <c:pt idx="1004">
                  <c:v>1</c:v>
                </c:pt>
                <c:pt idx="1005">
                  <c:v>2</c:v>
                </c:pt>
                <c:pt idx="1006">
                  <c:v>-1</c:v>
                </c:pt>
                <c:pt idx="1007">
                  <c:v>1</c:v>
                </c:pt>
                <c:pt idx="1008">
                  <c:v>-2</c:v>
                </c:pt>
                <c:pt idx="1009">
                  <c:v>-2</c:v>
                </c:pt>
                <c:pt idx="1010">
                  <c:v>-2</c:v>
                </c:pt>
                <c:pt idx="1011">
                  <c:v>1</c:v>
                </c:pt>
                <c:pt idx="1012">
                  <c:v>0</c:v>
                </c:pt>
                <c:pt idx="1013">
                  <c:v>-2</c:v>
                </c:pt>
                <c:pt idx="1014">
                  <c:v>1</c:v>
                </c:pt>
                <c:pt idx="1015">
                  <c:v>0</c:v>
                </c:pt>
                <c:pt idx="1016">
                  <c:v>-1</c:v>
                </c:pt>
                <c:pt idx="1017">
                  <c:v>5</c:v>
                </c:pt>
                <c:pt idx="1018">
                  <c:v>3</c:v>
                </c:pt>
                <c:pt idx="1019">
                  <c:v>1</c:v>
                </c:pt>
                <c:pt idx="1020">
                  <c:v>0</c:v>
                </c:pt>
                <c:pt idx="1021">
                  <c:v>-2</c:v>
                </c:pt>
                <c:pt idx="1022">
                  <c:v>-2</c:v>
                </c:pt>
                <c:pt idx="1023">
                  <c:v>-2</c:v>
                </c:pt>
                <c:pt idx="1024">
                  <c:v>0</c:v>
                </c:pt>
                <c:pt idx="1025">
                  <c:v>-2</c:v>
                </c:pt>
                <c:pt idx="1026">
                  <c:v>-2</c:v>
                </c:pt>
                <c:pt idx="1027">
                  <c:v>2</c:v>
                </c:pt>
                <c:pt idx="1028">
                  <c:v>-2</c:v>
                </c:pt>
                <c:pt idx="1029">
                  <c:v>-1</c:v>
                </c:pt>
                <c:pt idx="1030">
                  <c:v>-3</c:v>
                </c:pt>
                <c:pt idx="1031">
                  <c:v>-1</c:v>
                </c:pt>
                <c:pt idx="1032">
                  <c:v>0</c:v>
                </c:pt>
                <c:pt idx="1033">
                  <c:v>5</c:v>
                </c:pt>
                <c:pt idx="1034">
                  <c:v>-1</c:v>
                </c:pt>
                <c:pt idx="1035">
                  <c:v>0</c:v>
                </c:pt>
                <c:pt idx="1036">
                  <c:v>0</c:v>
                </c:pt>
                <c:pt idx="1037">
                  <c:v>2</c:v>
                </c:pt>
                <c:pt idx="1038">
                  <c:v>-1</c:v>
                </c:pt>
                <c:pt idx="1039">
                  <c:v>1</c:v>
                </c:pt>
                <c:pt idx="1040">
                  <c:v>1</c:v>
                </c:pt>
                <c:pt idx="1041">
                  <c:v>1</c:v>
                </c:pt>
                <c:pt idx="1042">
                  <c:v>-2</c:v>
                </c:pt>
                <c:pt idx="1043">
                  <c:v>-2</c:v>
                </c:pt>
                <c:pt idx="1044">
                  <c:v>0</c:v>
                </c:pt>
                <c:pt idx="1045">
                  <c:v>0</c:v>
                </c:pt>
                <c:pt idx="1046">
                  <c:v>-1</c:v>
                </c:pt>
                <c:pt idx="1047">
                  <c:v>-2</c:v>
                </c:pt>
                <c:pt idx="1048">
                  <c:v>-1</c:v>
                </c:pt>
                <c:pt idx="1049">
                  <c:v>0</c:v>
                </c:pt>
                <c:pt idx="1050">
                  <c:v>-2</c:v>
                </c:pt>
                <c:pt idx="1051">
                  <c:v>-1</c:v>
                </c:pt>
                <c:pt idx="1052">
                  <c:v>2</c:v>
                </c:pt>
                <c:pt idx="1053">
                  <c:v>-1</c:v>
                </c:pt>
                <c:pt idx="1054">
                  <c:v>-3</c:v>
                </c:pt>
                <c:pt idx="1055">
                  <c:v>-4</c:v>
                </c:pt>
                <c:pt idx="1056">
                  <c:v>-2</c:v>
                </c:pt>
                <c:pt idx="1057">
                  <c:v>-4</c:v>
                </c:pt>
                <c:pt idx="1058">
                  <c:v>-4</c:v>
                </c:pt>
                <c:pt idx="1059">
                  <c:v>-4</c:v>
                </c:pt>
                <c:pt idx="1060">
                  <c:v>-2</c:v>
                </c:pt>
                <c:pt idx="1061">
                  <c:v>-4</c:v>
                </c:pt>
                <c:pt idx="1062">
                  <c:v>-3</c:v>
                </c:pt>
                <c:pt idx="1063">
                  <c:v>-5</c:v>
                </c:pt>
                <c:pt idx="1064">
                  <c:v>-1</c:v>
                </c:pt>
                <c:pt idx="1065">
                  <c:v>-2</c:v>
                </c:pt>
                <c:pt idx="1066">
                  <c:v>-3</c:v>
                </c:pt>
                <c:pt idx="1067">
                  <c:v>-3</c:v>
                </c:pt>
                <c:pt idx="1068">
                  <c:v>-4</c:v>
                </c:pt>
                <c:pt idx="1069">
                  <c:v>-3</c:v>
                </c:pt>
                <c:pt idx="1070">
                  <c:v>-4</c:v>
                </c:pt>
                <c:pt idx="1071">
                  <c:v>-5</c:v>
                </c:pt>
                <c:pt idx="1072">
                  <c:v>-4</c:v>
                </c:pt>
                <c:pt idx="1073">
                  <c:v>-3</c:v>
                </c:pt>
                <c:pt idx="1074">
                  <c:v>-2</c:v>
                </c:pt>
                <c:pt idx="1075">
                  <c:v>-2</c:v>
                </c:pt>
                <c:pt idx="1076">
                  <c:v>-2</c:v>
                </c:pt>
                <c:pt idx="1077">
                  <c:v>-4</c:v>
                </c:pt>
                <c:pt idx="1078">
                  <c:v>-4</c:v>
                </c:pt>
                <c:pt idx="1079">
                  <c:v>-3</c:v>
                </c:pt>
                <c:pt idx="1080">
                  <c:v>-3</c:v>
                </c:pt>
                <c:pt idx="1081">
                  <c:v>-2</c:v>
                </c:pt>
                <c:pt idx="1082">
                  <c:v>-3</c:v>
                </c:pt>
                <c:pt idx="1083">
                  <c:v>-2</c:v>
                </c:pt>
                <c:pt idx="1084">
                  <c:v>-3</c:v>
                </c:pt>
                <c:pt idx="1085">
                  <c:v>-3</c:v>
                </c:pt>
                <c:pt idx="1086">
                  <c:v>-4</c:v>
                </c:pt>
                <c:pt idx="1087">
                  <c:v>-3</c:v>
                </c:pt>
                <c:pt idx="1088">
                  <c:v>-3</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-3</c:v>
                </c:pt>
                <c:pt idx="999">
                  <c:v>0</c:v>
                </c:pt>
                <c:pt idx="1000">
                  <c:v>-1</c:v>
                </c:pt>
                <c:pt idx="1001">
                  <c:v>-1</c:v>
                </c:pt>
                <c:pt idx="1002">
                  <c:v>0</c:v>
                </c:pt>
                <c:pt idx="1003">
                  <c:v>-1</c:v>
                </c:pt>
                <c:pt idx="1004">
                  <c:v>-3</c:v>
                </c:pt>
                <c:pt idx="1005">
                  <c:v>-4</c:v>
                </c:pt>
                <c:pt idx="1006">
                  <c:v>-1</c:v>
                </c:pt>
                <c:pt idx="1007">
                  <c:v>3</c:v>
                </c:pt>
                <c:pt idx="1008">
                  <c:v>-2</c:v>
                </c:pt>
                <c:pt idx="1009">
                  <c:v>-2</c:v>
                </c:pt>
                <c:pt idx="1010">
                  <c:v>-3</c:v>
                </c:pt>
                <c:pt idx="1011">
                  <c:v>1</c:v>
                </c:pt>
                <c:pt idx="1012">
                  <c:v>-1</c:v>
                </c:pt>
                <c:pt idx="1013">
                  <c:v>-2</c:v>
                </c:pt>
                <c:pt idx="1014">
                  <c:v>0</c:v>
                </c:pt>
                <c:pt idx="1015">
                  <c:v>-4</c:v>
                </c:pt>
                <c:pt idx="1016">
                  <c:v>2</c:v>
                </c:pt>
                <c:pt idx="1017">
                  <c:v>-2</c:v>
                </c:pt>
                <c:pt idx="1018">
                  <c:v>1</c:v>
                </c:pt>
                <c:pt idx="1019">
                  <c:v>-1</c:v>
                </c:pt>
                <c:pt idx="1020">
                  <c:v>0</c:v>
                </c:pt>
                <c:pt idx="1021">
                  <c:v>1</c:v>
                </c:pt>
                <c:pt idx="1022">
                  <c:v>-2</c:v>
                </c:pt>
                <c:pt idx="1023">
                  <c:v>-2</c:v>
                </c:pt>
                <c:pt idx="1024">
                  <c:v>0</c:v>
                </c:pt>
                <c:pt idx="1025">
                  <c:v>1</c:v>
                </c:pt>
                <c:pt idx="1026">
                  <c:v>2</c:v>
                </c:pt>
                <c:pt idx="1027">
                  <c:v>0</c:v>
                </c:pt>
                <c:pt idx="1028">
                  <c:v>0</c:v>
                </c:pt>
                <c:pt idx="1029">
                  <c:v>3</c:v>
                </c:pt>
                <c:pt idx="1030">
                  <c:v>0</c:v>
                </c:pt>
                <c:pt idx="1031">
                  <c:v>-2</c:v>
                </c:pt>
                <c:pt idx="1032">
                  <c:v>-1</c:v>
                </c:pt>
                <c:pt idx="1033">
                  <c:v>3</c:v>
                </c:pt>
                <c:pt idx="1034">
                  <c:v>0</c:v>
                </c:pt>
                <c:pt idx="1035">
                  <c:v>0</c:v>
                </c:pt>
                <c:pt idx="1036">
                  <c:v>3</c:v>
                </c:pt>
                <c:pt idx="1037">
                  <c:v>0</c:v>
                </c:pt>
                <c:pt idx="1038">
                  <c:v>-2</c:v>
                </c:pt>
                <c:pt idx="1039">
                  <c:v>1</c:v>
                </c:pt>
                <c:pt idx="1040">
                  <c:v>-1</c:v>
                </c:pt>
                <c:pt idx="1041">
                  <c:v>2</c:v>
                </c:pt>
                <c:pt idx="1042">
                  <c:v>1</c:v>
                </c:pt>
                <c:pt idx="1043">
                  <c:v>2</c:v>
                </c:pt>
                <c:pt idx="1044">
                  <c:v>1</c:v>
                </c:pt>
                <c:pt idx="1045">
                  <c:v>-5</c:v>
                </c:pt>
                <c:pt idx="1046">
                  <c:v>-1</c:v>
                </c:pt>
                <c:pt idx="1047">
                  <c:v>2</c:v>
                </c:pt>
                <c:pt idx="1048">
                  <c:v>0</c:v>
                </c:pt>
                <c:pt idx="1049">
                  <c:v>1</c:v>
                </c:pt>
                <c:pt idx="1050">
                  <c:v>-1</c:v>
                </c:pt>
                <c:pt idx="1051">
                  <c:v>1</c:v>
                </c:pt>
                <c:pt idx="1052">
                  <c:v>-2</c:v>
                </c:pt>
                <c:pt idx="1053">
                  <c:v>-3</c:v>
                </c:pt>
                <c:pt idx="1054">
                  <c:v>-2</c:v>
                </c:pt>
                <c:pt idx="1055">
                  <c:v>-2</c:v>
                </c:pt>
                <c:pt idx="1056">
                  <c:v>-3</c:v>
                </c:pt>
                <c:pt idx="1057">
                  <c:v>-2</c:v>
                </c:pt>
                <c:pt idx="1058">
                  <c:v>-3</c:v>
                </c:pt>
                <c:pt idx="1059">
                  <c:v>-3</c:v>
                </c:pt>
                <c:pt idx="1060">
                  <c:v>-3</c:v>
                </c:pt>
                <c:pt idx="1061">
                  <c:v>-1</c:v>
                </c:pt>
                <c:pt idx="1062">
                  <c:v>-4</c:v>
                </c:pt>
                <c:pt idx="1063">
                  <c:v>-3</c:v>
                </c:pt>
                <c:pt idx="1064">
                  <c:v>-4</c:v>
                </c:pt>
                <c:pt idx="1065">
                  <c:v>-4</c:v>
                </c:pt>
                <c:pt idx="1066">
                  <c:v>-4</c:v>
                </c:pt>
                <c:pt idx="1067">
                  <c:v>-4</c:v>
                </c:pt>
                <c:pt idx="1068">
                  <c:v>-3</c:v>
                </c:pt>
                <c:pt idx="1069">
                  <c:v>-2</c:v>
                </c:pt>
                <c:pt idx="1070">
                  <c:v>-3</c:v>
                </c:pt>
                <c:pt idx="1071">
                  <c:v>-3</c:v>
                </c:pt>
                <c:pt idx="1072">
                  <c:v>-3</c:v>
                </c:pt>
                <c:pt idx="1073">
                  <c:v>-2</c:v>
                </c:pt>
                <c:pt idx="1074">
                  <c:v>-5</c:v>
                </c:pt>
                <c:pt idx="1075">
                  <c:v>-3</c:v>
                </c:pt>
                <c:pt idx="1076">
                  <c:v>-1</c:v>
                </c:pt>
                <c:pt idx="1077">
                  <c:v>-3</c:v>
                </c:pt>
                <c:pt idx="1078">
                  <c:v>-3</c:v>
                </c:pt>
                <c:pt idx="1079">
                  <c:v>-2</c:v>
                </c:pt>
                <c:pt idx="1080">
                  <c:v>-5</c:v>
                </c:pt>
                <c:pt idx="1081">
                  <c:v>-4</c:v>
                </c:pt>
                <c:pt idx="1082">
                  <c:v>-4</c:v>
                </c:pt>
                <c:pt idx="1083">
                  <c:v>-3</c:v>
                </c:pt>
                <c:pt idx="1084">
                  <c:v>-4</c:v>
                </c:pt>
                <c:pt idx="1085">
                  <c:v>-4</c:v>
                </c:pt>
                <c:pt idx="1086">
                  <c:v>-3</c:v>
                </c:pt>
                <c:pt idx="1087">
                  <c:v>-4</c:v>
                </c:pt>
                <c:pt idx="1088">
                  <c:v>-4</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89"/>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pt idx="1078">
                  <c:v>2025-03-18</c:v>
                </c:pt>
                <c:pt idx="1079">
                  <c:v>2025-03-18</c:v>
                </c:pt>
                <c:pt idx="1080">
                  <c:v>2025-03-18</c:v>
                </c:pt>
                <c:pt idx="1081">
                  <c:v>2025-03-18</c:v>
                </c:pt>
                <c:pt idx="1082">
                  <c:v>2025-03-18</c:v>
                </c:pt>
                <c:pt idx="1083">
                  <c:v>2025-03-18</c:v>
                </c:pt>
                <c:pt idx="1084">
                  <c:v>2025-03-18</c:v>
                </c:pt>
                <c:pt idx="1085">
                  <c:v>2025-03-18</c:v>
                </c:pt>
                <c:pt idx="1086">
                  <c:v>2025-03-18</c:v>
                </c:pt>
                <c:pt idx="1087">
                  <c:v>2025-03-18</c:v>
                </c:pt>
                <c:pt idx="1088">
                  <c:v>2025-03-18</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7</c:v>
                </c:pt>
                <c:pt idx="1014">
                  <c:v>7</c:v>
                </c:pt>
                <c:pt idx="1015">
                  <c:v>7</c:v>
                </c:pt>
                <c:pt idx="1016">
                  <c:v>7</c:v>
                </c:pt>
                <c:pt idx="1017">
                  <c:v>7</c:v>
                </c:pt>
                <c:pt idx="1018">
                  <c:v>7</c:v>
                </c:pt>
                <c:pt idx="1019">
                  <c:v>7</c:v>
                </c:pt>
                <c:pt idx="1020">
                  <c:v>7</c:v>
                </c:pt>
                <c:pt idx="1021">
                  <c:v>-6</c:v>
                </c:pt>
                <c:pt idx="1022">
                  <c:v>-6</c:v>
                </c:pt>
                <c:pt idx="1023">
                  <c:v>-6</c:v>
                </c:pt>
                <c:pt idx="1024">
                  <c:v>-6</c:v>
                </c:pt>
                <c:pt idx="1025">
                  <c:v>-5</c:v>
                </c:pt>
                <c:pt idx="1026">
                  <c:v>-5</c:v>
                </c:pt>
                <c:pt idx="1027">
                  <c:v>-5</c:v>
                </c:pt>
                <c:pt idx="1028">
                  <c:v>-5</c:v>
                </c:pt>
                <c:pt idx="1029">
                  <c:v>-5</c:v>
                </c:pt>
                <c:pt idx="1030">
                  <c:v>-5</c:v>
                </c:pt>
                <c:pt idx="1031">
                  <c:v>-5</c:v>
                </c:pt>
                <c:pt idx="1032">
                  <c:v>-5</c:v>
                </c:pt>
                <c:pt idx="1033">
                  <c:v>-5</c:v>
                </c:pt>
                <c:pt idx="1034">
                  <c:v>-5</c:v>
                </c:pt>
                <c:pt idx="1035">
                  <c:v>-5</c:v>
                </c:pt>
                <c:pt idx="1036">
                  <c:v>2</c:v>
                </c:pt>
                <c:pt idx="1037">
                  <c:v>2</c:v>
                </c:pt>
                <c:pt idx="1038">
                  <c:v>2</c:v>
                </c:pt>
                <c:pt idx="1039">
                  <c:v>2</c:v>
                </c:pt>
                <c:pt idx="1040">
                  <c:v>-6</c:v>
                </c:pt>
                <c:pt idx="1041">
                  <c:v>-6</c:v>
                </c:pt>
                <c:pt idx="1042">
                  <c:v>-6</c:v>
                </c:pt>
                <c:pt idx="1043">
                  <c:v>-6</c:v>
                </c:pt>
                <c:pt idx="1044">
                  <c:v>-6</c:v>
                </c:pt>
                <c:pt idx="1045">
                  <c:v>-6</c:v>
                </c:pt>
                <c:pt idx="1046">
                  <c:v>-6</c:v>
                </c:pt>
                <c:pt idx="1047">
                  <c:v>-6</c:v>
                </c:pt>
                <c:pt idx="1048">
                  <c:v>-6</c:v>
                </c:pt>
                <c:pt idx="1049">
                  <c:v>-5</c:v>
                </c:pt>
                <c:pt idx="1050">
                  <c:v>-5</c:v>
                </c:pt>
                <c:pt idx="1051">
                  <c:v>-5</c:v>
                </c:pt>
                <c:pt idx="1052">
                  <c:v>-5</c:v>
                </c:pt>
                <c:pt idx="1053">
                  <c:v>-5</c:v>
                </c:pt>
                <c:pt idx="1054">
                  <c:v>-5</c:v>
                </c:pt>
                <c:pt idx="1055">
                  <c:v>-35</c:v>
                </c:pt>
                <c:pt idx="1056">
                  <c:v>-35</c:v>
                </c:pt>
                <c:pt idx="1057">
                  <c:v>-35</c:v>
                </c:pt>
                <c:pt idx="1058">
                  <c:v>-35</c:v>
                </c:pt>
                <c:pt idx="1059">
                  <c:v>-35</c:v>
                </c:pt>
                <c:pt idx="1060">
                  <c:v>-35</c:v>
                </c:pt>
                <c:pt idx="1061">
                  <c:v>-35</c:v>
                </c:pt>
                <c:pt idx="1062">
                  <c:v>-35</c:v>
                </c:pt>
                <c:pt idx="1063">
                  <c:v>-35</c:v>
                </c:pt>
                <c:pt idx="1064">
                  <c:v>-35</c:v>
                </c:pt>
                <c:pt idx="1065">
                  <c:v>-35</c:v>
                </c:pt>
                <c:pt idx="1066">
                  <c:v>-26</c:v>
                </c:pt>
                <c:pt idx="1067">
                  <c:v>-26</c:v>
                </c:pt>
                <c:pt idx="1068">
                  <c:v>-26</c:v>
                </c:pt>
                <c:pt idx="1069">
                  <c:v>-26</c:v>
                </c:pt>
                <c:pt idx="1070">
                  <c:v>-26</c:v>
                </c:pt>
                <c:pt idx="1071">
                  <c:v>-26</c:v>
                </c:pt>
                <c:pt idx="1072">
                  <c:v>-26</c:v>
                </c:pt>
                <c:pt idx="1073">
                  <c:v>-13</c:v>
                </c:pt>
                <c:pt idx="1074">
                  <c:v>-13</c:v>
                </c:pt>
                <c:pt idx="1075">
                  <c:v>-13</c:v>
                </c:pt>
                <c:pt idx="1076">
                  <c:v>-13</c:v>
                </c:pt>
                <c:pt idx="1077">
                  <c:v>-13</c:v>
                </c:pt>
                <c:pt idx="1078">
                  <c:v>-27</c:v>
                </c:pt>
                <c:pt idx="1079">
                  <c:v>-27</c:v>
                </c:pt>
                <c:pt idx="1080">
                  <c:v>-27</c:v>
                </c:pt>
                <c:pt idx="1081">
                  <c:v>-27</c:v>
                </c:pt>
                <c:pt idx="1082">
                  <c:v>-27</c:v>
                </c:pt>
                <c:pt idx="1083">
                  <c:v>-27</c:v>
                </c:pt>
                <c:pt idx="1084">
                  <c:v>-27</c:v>
                </c:pt>
                <c:pt idx="1085">
                  <c:v>-27</c:v>
                </c:pt>
                <c:pt idx="1086">
                  <c:v>-27</c:v>
                </c:pt>
                <c:pt idx="1087">
                  <c:v>-6</c:v>
                </c:pt>
                <c:pt idx="1088">
                  <c:v>-6</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89"/>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pt idx="1078">
                  <c:v>2025-03-18</c:v>
                </c:pt>
                <c:pt idx="1079">
                  <c:v>2025-03-18</c:v>
                </c:pt>
                <c:pt idx="1080">
                  <c:v>2025-03-18</c:v>
                </c:pt>
                <c:pt idx="1081">
                  <c:v>2025-03-18</c:v>
                </c:pt>
                <c:pt idx="1082">
                  <c:v>2025-03-18</c:v>
                </c:pt>
                <c:pt idx="1083">
                  <c:v>2025-03-18</c:v>
                </c:pt>
                <c:pt idx="1084">
                  <c:v>2025-03-18</c:v>
                </c:pt>
                <c:pt idx="1085">
                  <c:v>2025-03-18</c:v>
                </c:pt>
                <c:pt idx="1086">
                  <c:v>2025-03-18</c:v>
                </c:pt>
                <c:pt idx="1087">
                  <c:v>2025-03-18</c:v>
                </c:pt>
                <c:pt idx="1088">
                  <c:v>2025-03-18</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-6</c:v>
                </c:pt>
                <c:pt idx="998">
                  <c:v>-6</c:v>
                </c:pt>
                <c:pt idx="999">
                  <c:v>-6</c:v>
                </c:pt>
                <c:pt idx="1000">
                  <c:v>-6</c:v>
                </c:pt>
                <c:pt idx="1001">
                  <c:v>-6</c:v>
                </c:pt>
                <c:pt idx="1002">
                  <c:v>-6</c:v>
                </c:pt>
                <c:pt idx="1003">
                  <c:v>-13</c:v>
                </c:pt>
                <c:pt idx="1004">
                  <c:v>-13</c:v>
                </c:pt>
                <c:pt idx="1005">
                  <c:v>-13</c:v>
                </c:pt>
                <c:pt idx="1006">
                  <c:v>-13</c:v>
                </c:pt>
                <c:pt idx="1007">
                  <c:v>-13</c:v>
                </c:pt>
                <c:pt idx="1008">
                  <c:v>-13</c:v>
                </c:pt>
                <c:pt idx="1009">
                  <c:v>-13</c:v>
                </c:pt>
                <c:pt idx="1010">
                  <c:v>-13</c:v>
                </c:pt>
                <c:pt idx="1011">
                  <c:v>-13</c:v>
                </c:pt>
                <c:pt idx="1012">
                  <c:v>-13</c:v>
                </c:pt>
                <c:pt idx="1013">
                  <c:v>-6</c:v>
                </c:pt>
                <c:pt idx="1014">
                  <c:v>-6</c:v>
                </c:pt>
                <c:pt idx="1015">
                  <c:v>-6</c:v>
                </c:pt>
                <c:pt idx="1016">
                  <c:v>-6</c:v>
                </c:pt>
                <c:pt idx="1017">
                  <c:v>-6</c:v>
                </c:pt>
                <c:pt idx="1018">
                  <c:v>-6</c:v>
                </c:pt>
                <c:pt idx="1019">
                  <c:v>-6</c:v>
                </c:pt>
                <c:pt idx="1020">
                  <c:v>-6</c:v>
                </c:pt>
                <c:pt idx="1021">
                  <c:v>-3</c:v>
                </c:pt>
                <c:pt idx="1022">
                  <c:v>-3</c:v>
                </c:pt>
                <c:pt idx="1023">
                  <c:v>-3</c:v>
                </c:pt>
                <c:pt idx="1024">
                  <c:v>-3</c:v>
                </c:pt>
                <c:pt idx="1025">
                  <c:v>6</c:v>
                </c:pt>
                <c:pt idx="1026">
                  <c:v>6</c:v>
                </c:pt>
                <c:pt idx="1027">
                  <c:v>6</c:v>
                </c:pt>
                <c:pt idx="1028">
                  <c:v>6</c:v>
                </c:pt>
                <c:pt idx="1029">
                  <c:v>6</c:v>
                </c:pt>
                <c:pt idx="1030">
                  <c:v>6</c:v>
                </c:pt>
                <c:pt idx="1031">
                  <c:v>6</c:v>
                </c:pt>
                <c:pt idx="1032">
                  <c:v>6</c:v>
                </c:pt>
                <c:pt idx="1033">
                  <c:v>6</c:v>
                </c:pt>
                <c:pt idx="1034">
                  <c:v>6</c:v>
                </c:pt>
                <c:pt idx="1035">
                  <c:v>6</c:v>
                </c:pt>
                <c:pt idx="1036">
                  <c:v>2</c:v>
                </c:pt>
                <c:pt idx="1037">
                  <c:v>2</c:v>
                </c:pt>
                <c:pt idx="1038">
                  <c:v>2</c:v>
                </c:pt>
                <c:pt idx="1039">
                  <c:v>2</c:v>
                </c:pt>
                <c:pt idx="1040">
                  <c:v>1</c:v>
                </c:pt>
                <c:pt idx="1041">
                  <c:v>1</c:v>
                </c:pt>
                <c:pt idx="1042">
                  <c:v>1</c:v>
                </c:pt>
                <c:pt idx="1043">
                  <c:v>1</c:v>
                </c:pt>
                <c:pt idx="1044">
                  <c:v>1</c:v>
                </c:pt>
                <c:pt idx="1045">
                  <c:v>1</c:v>
                </c:pt>
                <c:pt idx="1046">
                  <c:v>1</c:v>
                </c:pt>
                <c:pt idx="1047">
                  <c:v>1</c:v>
                </c:pt>
                <c:pt idx="1048">
                  <c:v>1</c:v>
                </c:pt>
                <c:pt idx="1049">
                  <c:v>-6</c:v>
                </c:pt>
                <c:pt idx="1050">
                  <c:v>-6</c:v>
                </c:pt>
                <c:pt idx="1051">
                  <c:v>-6</c:v>
                </c:pt>
                <c:pt idx="1052">
                  <c:v>-6</c:v>
                </c:pt>
                <c:pt idx="1053">
                  <c:v>-6</c:v>
                </c:pt>
                <c:pt idx="1054">
                  <c:v>-6</c:v>
                </c:pt>
                <c:pt idx="1055">
                  <c:v>-32</c:v>
                </c:pt>
                <c:pt idx="1056">
                  <c:v>-32</c:v>
                </c:pt>
                <c:pt idx="1057">
                  <c:v>-32</c:v>
                </c:pt>
                <c:pt idx="1058">
                  <c:v>-32</c:v>
                </c:pt>
                <c:pt idx="1059">
                  <c:v>-32</c:v>
                </c:pt>
                <c:pt idx="1060">
                  <c:v>-32</c:v>
                </c:pt>
                <c:pt idx="1061">
                  <c:v>-32</c:v>
                </c:pt>
                <c:pt idx="1062">
                  <c:v>-32</c:v>
                </c:pt>
                <c:pt idx="1063">
                  <c:v>-32</c:v>
                </c:pt>
                <c:pt idx="1064">
                  <c:v>-32</c:v>
                </c:pt>
                <c:pt idx="1065">
                  <c:v>-32</c:v>
                </c:pt>
                <c:pt idx="1066">
                  <c:v>-22</c:v>
                </c:pt>
                <c:pt idx="1067">
                  <c:v>-22</c:v>
                </c:pt>
                <c:pt idx="1068">
                  <c:v>-22</c:v>
                </c:pt>
                <c:pt idx="1069">
                  <c:v>-22</c:v>
                </c:pt>
                <c:pt idx="1070">
                  <c:v>-22</c:v>
                </c:pt>
                <c:pt idx="1071">
                  <c:v>-22</c:v>
                </c:pt>
                <c:pt idx="1072">
                  <c:v>-22</c:v>
                </c:pt>
                <c:pt idx="1073">
                  <c:v>-14</c:v>
                </c:pt>
                <c:pt idx="1074">
                  <c:v>-14</c:v>
                </c:pt>
                <c:pt idx="1075">
                  <c:v>-14</c:v>
                </c:pt>
                <c:pt idx="1076">
                  <c:v>-14</c:v>
                </c:pt>
                <c:pt idx="1077">
                  <c:v>-14</c:v>
                </c:pt>
                <c:pt idx="1078">
                  <c:v>-32</c:v>
                </c:pt>
                <c:pt idx="1079">
                  <c:v>-32</c:v>
                </c:pt>
                <c:pt idx="1080">
                  <c:v>-32</c:v>
                </c:pt>
                <c:pt idx="1081">
                  <c:v>-32</c:v>
                </c:pt>
                <c:pt idx="1082">
                  <c:v>-32</c:v>
                </c:pt>
                <c:pt idx="1083">
                  <c:v>-32</c:v>
                </c:pt>
                <c:pt idx="1084">
                  <c:v>-32</c:v>
                </c:pt>
                <c:pt idx="1085">
                  <c:v>-32</c:v>
                </c:pt>
                <c:pt idx="1086">
                  <c:v>-32</c:v>
                </c:pt>
                <c:pt idx="1087">
                  <c:v>-8</c:v>
                </c:pt>
                <c:pt idx="1088">
                  <c:v>-8</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63</c:v>
                </c:pt>
                <c:pt idx="157">
                  <c:v>63</c:v>
                </c:pt>
                <c:pt idx="158">
                  <c:v>63</c:v>
                </c:pt>
                <c:pt idx="159">
                  <c:v>63</c:v>
                </c:pt>
                <c:pt idx="160">
                  <c:v>63</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66</c:v>
                </c:pt>
                <c:pt idx="156">
                  <c:v>66</c:v>
                </c:pt>
                <c:pt idx="157">
                  <c:v>66</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80</c:v>
                </c:pt>
                <c:pt idx="157">
                  <c:v>80</c:v>
                </c:pt>
                <c:pt idx="158">
                  <c:v>82</c:v>
                </c:pt>
                <c:pt idx="159">
                  <c:v>82</c:v>
                </c:pt>
                <c:pt idx="160">
                  <c:v>82</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70</c:v>
                </c:pt>
                <c:pt idx="156">
                  <c:v>70</c:v>
                </c:pt>
                <c:pt idx="157">
                  <c:v>70</c:v>
                </c:pt>
                <c:pt idx="158">
                  <c:v>70</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48</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78</c:v>
                </c:pt>
                <c:pt idx="156">
                  <c:v>78</c:v>
                </c:pt>
                <c:pt idx="157">
                  <c:v>80</c:v>
                </c:pt>
                <c:pt idx="158">
                  <c:v>81</c:v>
                </c:pt>
                <c:pt idx="159">
                  <c:v>81</c:v>
                </c:pt>
                <c:pt idx="160">
                  <c:v>81</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86</c:v>
                </c:pt>
                <c:pt idx="157">
                  <c:v>86</c:v>
                </c:pt>
                <c:pt idx="158">
                  <c:v>86</c:v>
                </c:pt>
                <c:pt idx="159">
                  <c:v>86</c:v>
                </c:pt>
                <c:pt idx="160">
                  <c:v>86</c:v>
                </c:pt>
                <c:pt idx="161">
                  <c:v>86</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68</c:v>
                </c:pt>
                <c:pt idx="155">
                  <c:v>68</c:v>
                </c:pt>
                <c:pt idx="156">
                  <c:v>68</c:v>
                </c:pt>
                <c:pt idx="157">
                  <c:v>68</c:v>
                </c:pt>
                <c:pt idx="158">
                  <c:v>68</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78</c:v>
                </c:pt>
                <c:pt idx="156">
                  <c:v>78</c:v>
                </c:pt>
                <c:pt idx="157">
                  <c:v>78</c:v>
                </c:pt>
                <c:pt idx="158">
                  <c:v>78</c:v>
                </c:pt>
                <c:pt idx="159">
                  <c:v>78</c:v>
                </c:pt>
                <c:pt idx="160">
                  <c:v>78</c:v>
                </c:pt>
                <c:pt idx="161">
                  <c:v>80</c:v>
                </c:pt>
                <c:pt idx="162">
                  <c:v>80</c:v>
                </c:pt>
                <c:pt idx="163">
                  <c:v>80</c:v>
                </c:pt>
                <c:pt idx="164">
                  <c:v>80</c:v>
                </c:pt>
                <c:pt idx="165">
                  <c:v>80</c:v>
                </c:pt>
                <c:pt idx="166">
                  <c:v>80</c:v>
                </c:pt>
                <c:pt idx="167">
                  <c:v>80</c:v>
                </c:pt>
                <c:pt idx="168">
                  <c:v>80</c:v>
                </c:pt>
                <c:pt idx="169">
                  <c:v>80</c:v>
                </c:pt>
                <c:pt idx="170">
                  <c:v>80</c:v>
                </c:pt>
                <c:pt idx="171">
                  <c:v>80</c:v>
                </c:pt>
                <c:pt idx="172">
                  <c:v>80</c:v>
                </c:pt>
                <c:pt idx="173">
                  <c:v>80</c:v>
                </c:pt>
                <c:pt idx="174">
                  <c:v>80</c:v>
                </c:pt>
                <c:pt idx="175">
                  <c:v>80</c:v>
                </c:pt>
                <c:pt idx="176">
                  <c:v>80</c:v>
                </c:pt>
                <c:pt idx="177">
                  <c:v>80</c:v>
                </c:pt>
                <c:pt idx="178">
                  <c:v>80</c:v>
                </c:pt>
                <c:pt idx="179">
                  <c:v>80</c:v>
                </c:pt>
                <c:pt idx="180">
                  <c:v>80</c:v>
                </c:pt>
                <c:pt idx="181">
                  <c:v>80</c:v>
                </c:pt>
                <c:pt idx="182">
                  <c:v>80</c:v>
                </c:pt>
                <c:pt idx="183">
                  <c:v>80</c:v>
                </c:pt>
                <c:pt idx="184">
                  <c:v>80</c:v>
                </c:pt>
                <c:pt idx="185">
                  <c:v>80</c:v>
                </c:pt>
                <c:pt idx="186">
                  <c:v>80</c:v>
                </c:pt>
                <c:pt idx="187">
                  <c:v>80</c:v>
                </c:pt>
                <c:pt idx="188">
                  <c:v>80</c:v>
                </c:pt>
                <c:pt idx="189">
                  <c:v>80</c:v>
                </c:pt>
                <c:pt idx="190">
                  <c:v>80</c:v>
                </c:pt>
                <c:pt idx="191">
                  <c:v>80</c:v>
                </c:pt>
                <c:pt idx="192">
                  <c:v>80</c:v>
                </c:pt>
                <c:pt idx="193">
                  <c:v>80</c:v>
                </c:pt>
                <c:pt idx="194">
                  <c:v>80</c:v>
                </c:pt>
                <c:pt idx="195">
                  <c:v>80</c:v>
                </c:pt>
                <c:pt idx="196">
                  <c:v>80</c:v>
                </c:pt>
                <c:pt idx="197">
                  <c:v>80</c:v>
                </c:pt>
                <c:pt idx="198">
                  <c:v>80</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83</c:v>
                </c:pt>
                <c:pt idx="156">
                  <c:v>83</c:v>
                </c:pt>
                <c:pt idx="157">
                  <c:v>83</c:v>
                </c:pt>
                <c:pt idx="158">
                  <c:v>83</c:v>
                </c:pt>
                <c:pt idx="159">
                  <c:v>83</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73</c:v>
                </c:pt>
                <c:pt idx="156">
                  <c:v>75</c:v>
                </c:pt>
                <c:pt idx="157">
                  <c:v>75</c:v>
                </c:pt>
                <c:pt idx="158">
                  <c:v>77</c:v>
                </c:pt>
                <c:pt idx="159">
                  <c:v>77</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78</c:v>
                </c:pt>
                <c:pt idx="159">
                  <c:v>78</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68</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74</c:v>
                </c:pt>
                <c:pt idx="157">
                  <c:v>74</c:v>
                </c:pt>
                <c:pt idx="158">
                  <c:v>76</c:v>
                </c:pt>
                <c:pt idx="159">
                  <c:v>76</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55</c:v>
                </c:pt>
                <c:pt idx="156">
                  <c:v>55</c:v>
                </c:pt>
                <c:pt idx="157">
                  <c:v>55</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65</c:v>
                </c:pt>
                <c:pt idx="156">
                  <c:v>65</c:v>
                </c:pt>
                <c:pt idx="157">
                  <c:v>65</c:v>
                </c:pt>
                <c:pt idx="158">
                  <c:v>65</c:v>
                </c:pt>
                <c:pt idx="159">
                  <c:v>65</c:v>
                </c:pt>
                <c:pt idx="160">
                  <c:v>65</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68</c:v>
                </c:pt>
                <c:pt idx="156">
                  <c:v>68</c:v>
                </c:pt>
                <c:pt idx="157">
                  <c:v>68</c:v>
                </c:pt>
                <c:pt idx="158">
                  <c:v>68</c:v>
                </c:pt>
                <c:pt idx="159">
                  <c:v>68</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69</c:v>
                </c:pt>
                <c:pt idx="156">
                  <c:v>69</c:v>
                </c:pt>
                <c:pt idx="157">
                  <c:v>71</c:v>
                </c:pt>
                <c:pt idx="158">
                  <c:v>73</c:v>
                </c:pt>
                <c:pt idx="159">
                  <c:v>73</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60</c:v>
                </c:pt>
                <c:pt idx="157">
                  <c:v>60</c:v>
                </c:pt>
                <c:pt idx="158">
                  <c:v>62</c:v>
                </c:pt>
                <c:pt idx="159">
                  <c:v>62</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58</c:v>
                </c:pt>
                <c:pt idx="156">
                  <c:v>58</c:v>
                </c:pt>
                <c:pt idx="157">
                  <c:v>58</c:v>
                </c:pt>
                <c:pt idx="158">
                  <c:v>58</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68</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66</c:v>
                </c:pt>
                <c:pt idx="155">
                  <c:v>66</c:v>
                </c:pt>
                <c:pt idx="156">
                  <c:v>66</c:v>
                </c:pt>
                <c:pt idx="157">
                  <c:v>67</c:v>
                </c:pt>
                <c:pt idx="158">
                  <c:v>67</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66</c:v>
                </c:pt>
                <c:pt idx="155">
                  <c:v>66</c:v>
                </c:pt>
                <c:pt idx="156">
                  <c:v>66</c:v>
                </c:pt>
                <c:pt idx="157">
                  <c:v>66</c:v>
                </c:pt>
                <c:pt idx="158">
                  <c:v>66</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82</c:v>
                </c:pt>
                <c:pt idx="155">
                  <c:v>82</c:v>
                </c:pt>
                <c:pt idx="156">
                  <c:v>82</c:v>
                </c:pt>
                <c:pt idx="157">
                  <c:v>82</c:v>
                </c:pt>
                <c:pt idx="158">
                  <c:v>83</c:v>
                </c:pt>
                <c:pt idx="159">
                  <c:v>83</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94</c:v>
                </c:pt>
                <c:pt idx="159">
                  <c:v>94</c:v>
                </c:pt>
                <c:pt idx="160">
                  <c:v>94</c:v>
                </c:pt>
                <c:pt idx="161">
                  <c:v>96</c:v>
                </c:pt>
                <c:pt idx="162">
                  <c:v>96</c:v>
                </c:pt>
                <c:pt idx="163">
                  <c:v>96</c:v>
                </c:pt>
                <c:pt idx="164">
                  <c:v>96</c:v>
                </c:pt>
                <c:pt idx="165">
                  <c:v>96</c:v>
                </c:pt>
                <c:pt idx="166">
                  <c:v>96</c:v>
                </c:pt>
                <c:pt idx="167">
                  <c:v>96</c:v>
                </c:pt>
                <c:pt idx="168">
                  <c:v>96</c:v>
                </c:pt>
                <c:pt idx="169">
                  <c:v>96</c:v>
                </c:pt>
                <c:pt idx="170">
                  <c:v>96</c:v>
                </c:pt>
                <c:pt idx="171">
                  <c:v>96</c:v>
                </c:pt>
                <c:pt idx="172">
                  <c:v>96</c:v>
                </c:pt>
                <c:pt idx="173">
                  <c:v>96</c:v>
                </c:pt>
                <c:pt idx="174">
                  <c:v>96</c:v>
                </c:pt>
                <c:pt idx="175">
                  <c:v>96</c:v>
                </c:pt>
                <c:pt idx="176">
                  <c:v>96</c:v>
                </c:pt>
                <c:pt idx="177">
                  <c:v>96</c:v>
                </c:pt>
                <c:pt idx="178">
                  <c:v>96</c:v>
                </c:pt>
                <c:pt idx="179">
                  <c:v>96</c:v>
                </c:pt>
                <c:pt idx="180">
                  <c:v>96</c:v>
                </c:pt>
                <c:pt idx="181">
                  <c:v>96</c:v>
                </c:pt>
                <c:pt idx="182">
                  <c:v>96</c:v>
                </c:pt>
                <c:pt idx="183">
                  <c:v>96</c:v>
                </c:pt>
                <c:pt idx="184">
                  <c:v>96</c:v>
                </c:pt>
                <c:pt idx="185">
                  <c:v>96</c:v>
                </c:pt>
                <c:pt idx="186">
                  <c:v>96</c:v>
                </c:pt>
                <c:pt idx="187">
                  <c:v>96</c:v>
                </c:pt>
                <c:pt idx="188">
                  <c:v>96</c:v>
                </c:pt>
                <c:pt idx="189">
                  <c:v>96</c:v>
                </c:pt>
                <c:pt idx="190">
                  <c:v>96</c:v>
                </c:pt>
                <c:pt idx="191">
                  <c:v>96</c:v>
                </c:pt>
                <c:pt idx="192">
                  <c:v>96</c:v>
                </c:pt>
                <c:pt idx="193">
                  <c:v>96</c:v>
                </c:pt>
                <c:pt idx="194">
                  <c:v>96</c:v>
                </c:pt>
                <c:pt idx="195">
                  <c:v>96</c:v>
                </c:pt>
                <c:pt idx="196">
                  <c:v>96</c:v>
                </c:pt>
                <c:pt idx="197">
                  <c:v>96</c:v>
                </c:pt>
                <c:pt idx="198">
                  <c:v>96</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90</c:v>
                </c:pt>
                <c:pt idx="157">
                  <c:v>90</c:v>
                </c:pt>
                <c:pt idx="158">
                  <c:v>92</c:v>
                </c:pt>
                <c:pt idx="159">
                  <c:v>92</c:v>
                </c:pt>
                <c:pt idx="160">
                  <c:v>92</c:v>
                </c:pt>
                <c:pt idx="161">
                  <c:v>92</c:v>
                </c:pt>
                <c:pt idx="162">
                  <c:v>92</c:v>
                </c:pt>
                <c:pt idx="163">
                  <c:v>92</c:v>
                </c:pt>
                <c:pt idx="164">
                  <c:v>92</c:v>
                </c:pt>
                <c:pt idx="165">
                  <c:v>92</c:v>
                </c:pt>
                <c:pt idx="166">
                  <c:v>92</c:v>
                </c:pt>
                <c:pt idx="167">
                  <c:v>92</c:v>
                </c:pt>
                <c:pt idx="168">
                  <c:v>92</c:v>
                </c:pt>
                <c:pt idx="169">
                  <c:v>92</c:v>
                </c:pt>
                <c:pt idx="170">
                  <c:v>92</c:v>
                </c:pt>
                <c:pt idx="171">
                  <c:v>92</c:v>
                </c:pt>
                <c:pt idx="172">
                  <c:v>92</c:v>
                </c:pt>
                <c:pt idx="173">
                  <c:v>92</c:v>
                </c:pt>
                <c:pt idx="174">
                  <c:v>92</c:v>
                </c:pt>
                <c:pt idx="175">
                  <c:v>92</c:v>
                </c:pt>
                <c:pt idx="176">
                  <c:v>92</c:v>
                </c:pt>
                <c:pt idx="177">
                  <c:v>92</c:v>
                </c:pt>
                <c:pt idx="178">
                  <c:v>92</c:v>
                </c:pt>
                <c:pt idx="179">
                  <c:v>92</c:v>
                </c:pt>
                <c:pt idx="180">
                  <c:v>92</c:v>
                </c:pt>
                <c:pt idx="181">
                  <c:v>92</c:v>
                </c:pt>
                <c:pt idx="182">
                  <c:v>92</c:v>
                </c:pt>
                <c:pt idx="183">
                  <c:v>92</c:v>
                </c:pt>
                <c:pt idx="184">
                  <c:v>92</c:v>
                </c:pt>
                <c:pt idx="185">
                  <c:v>92</c:v>
                </c:pt>
                <c:pt idx="186">
                  <c:v>92</c:v>
                </c:pt>
                <c:pt idx="187">
                  <c:v>92</c:v>
                </c:pt>
                <c:pt idx="188">
                  <c:v>92</c:v>
                </c:pt>
                <c:pt idx="189">
                  <c:v>92</c:v>
                </c:pt>
                <c:pt idx="190">
                  <c:v>92</c:v>
                </c:pt>
                <c:pt idx="191">
                  <c:v>92</c:v>
                </c:pt>
                <c:pt idx="192">
                  <c:v>92</c:v>
                </c:pt>
                <c:pt idx="193">
                  <c:v>92</c:v>
                </c:pt>
                <c:pt idx="194">
                  <c:v>92</c:v>
                </c:pt>
                <c:pt idx="195">
                  <c:v>92</c:v>
                </c:pt>
                <c:pt idx="196">
                  <c:v>92</c:v>
                </c:pt>
                <c:pt idx="197">
                  <c:v>92</c:v>
                </c:pt>
                <c:pt idx="198">
                  <c:v>92</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N2:FN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38:B69"/>
    <sortCondition ref="C38:C69"/>
    <sortCondition descending="1" ref="FN38:FN69"/>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CB33" totalsRowShown="0" headerRowDxfId="240">
  <autoFilter ref="A1:CB33" xr:uid="{A403E24F-C71A-433A-846A-0616DE78145D}"/>
  <sortState xmlns:xlrd2="http://schemas.microsoft.com/office/spreadsheetml/2017/richdata2" ref="A2:CB33">
    <sortCondition descending="1" ref="AQ1:AQ33"/>
  </sortState>
  <tableColumns count="80">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Row],[W]]*$CR$3)+(Table3[[#This Row],[L]]*$CR$4)+(Table3[[#This Row],[GF]]*$CR$5)+(Table3[[#This Row],[GA]]*$CR$6)</calculatedColumnFormula>
    </tableColumn>
    <tableColumn id="72" xr3:uid="{76376EFE-FC79-42EB-BC15-AC3060F6D2DE}" name="TeamCost82" dataDxfId="195">
      <calculatedColumnFormula>(82*(((Table3[[#This Row],[PTS%]]*$CR$3)+((1-Table3[[#This Row],[PTS%]])*$CR$4)+(Table3[[#This Row],[GF]]*$CR$5)+(Table3[[#This Row],[GA]]*$CR$6))/Table3[[#This Row],[GP]])) + (Table3[[#This Row],[W]]*$CR$3)+(Table3[[#This Row],[L]]*$CR$4)+(Table3[[#This Row],[GF]]*$CR$5)+(Table3[[#This Row],[GA]]*$CR$6)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80" xr3:uid="{9255C817-FF94-4E08-8AC0-B44E70D84CB5}" name="Eliminated"/>
    <tableColumn id="79" xr3:uid="{C99AE56E-024A-49B1-94D9-A8442BADA7CA}" name="Clinched"/>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 id="77" xr3:uid="{1C6C1AF7-675E-4D53-83EB-3B394AD71F05}" name="WasShutOut_A"/>
    <tableColumn id="78" xr3:uid="{57AA2E00-FCB8-4A15-87CB-0755D1F254EA}" name="WasShutOut_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1038" workbookViewId="0">
      <selection activeCell="K1056" sqref="K1056"/>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1052</v>
      </c>
      <c r="BH4" t="s">
        <v>1441</v>
      </c>
      <c r="BI4">
        <v>50</v>
      </c>
      <c r="BK4" s="66"/>
      <c r="BL4" t="s">
        <v>1432</v>
      </c>
      <c r="BM4">
        <f>COUNTIFS($O$3:$O$1315, "Y", $M$3:$M$1315, "REG")</f>
        <v>485</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598</v>
      </c>
      <c r="BH5" t="s">
        <v>1442</v>
      </c>
      <c r="BI5">
        <v>50</v>
      </c>
      <c r="BK5" s="66"/>
      <c r="BL5" t="s">
        <v>1434</v>
      </c>
      <c r="BM5">
        <f>COUNTIFS($O$3:$O$1315, "N", $M$3:$M$1315, "REG")</f>
        <v>357</v>
      </c>
      <c r="BP5" s="66"/>
      <c r="BR5" s="2">
        <v>0</v>
      </c>
      <c r="BS5" s="123" cm="1">
        <f t="array" ref="BS5">SUM(--(ABS($F$3:$F$1315 - $J$3:$J$1315) = 0)) -(((32*82)/2) - $BD$4)</f>
        <v>166</v>
      </c>
      <c r="BT5" s="124">
        <f>$BS5/$BD$4</f>
        <v>0.15779467680608364</v>
      </c>
      <c r="BU5" s="125" cm="1">
        <f t="array" ref="BU5">SUM(--(ABS($G$3:$G$1315 - $K$3:$K$1315) = 0)) -(((32*82)/2) - $BD$4)</f>
        <v>169</v>
      </c>
      <c r="BV5" s="126">
        <f>$BU5/$BD$4</f>
        <v>0.16064638783269963</v>
      </c>
      <c r="BW5" s="122">
        <f t="shared" ref="BW5:BW15" si="5">BS5+BU5</f>
        <v>335</v>
      </c>
      <c r="BX5" s="127">
        <f t="shared" ref="BX5:BX15" si="6">(BS5+BU5)/($BD$4*2)</f>
        <v>0.15922053231939162</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2-2-0</v>
      </c>
      <c r="AP6" s="2" t="str">
        <f>INDEX(Sheet5!$B$2:$AG$33, MATCH(Table2[[#This Row],[HomeTeam]],Sheet5!$A$2:$A$33, 0), MATCH(Table2[[#This Row],[AwayTeam]],Sheet5!$A$2:$A$33, 0))</f>
        <v>2-1-1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454</v>
      </c>
      <c r="BH6" t="s">
        <v>1479</v>
      </c>
      <c r="BI6">
        <v>50</v>
      </c>
      <c r="BK6" s="66"/>
      <c r="BL6" t="s">
        <v>1435</v>
      </c>
      <c r="BM6">
        <f>COUNTIFS($O$3:$O$1315, "Y", $M$3:$M$1315, "OT")</f>
        <v>85</v>
      </c>
      <c r="BP6" s="66"/>
      <c r="BR6" s="2">
        <v>1</v>
      </c>
      <c r="BS6" s="123" cm="1">
        <f t="array" ref="BS6">SUM(--(ABS($F$3:$F$1315 - $J$3:$J$1315) = $BR6))</f>
        <v>362</v>
      </c>
      <c r="BT6" s="124">
        <f t="shared" ref="BT6:BT15" si="7">$BS6/$BD$4</f>
        <v>0.344106463878327</v>
      </c>
      <c r="BU6" s="125" cm="1">
        <f t="array" ref="BU6">SUM(--(ABS($G$3:$G$1315 - $K$3:$K$1315) = $BR6))</f>
        <v>331</v>
      </c>
      <c r="BV6" s="126">
        <f t="shared" ref="BV6:BV15" si="8">$BU6/$BD$4</f>
        <v>0.31463878326996197</v>
      </c>
      <c r="BW6" s="122">
        <f t="shared" si="5"/>
        <v>693</v>
      </c>
      <c r="BX6" s="127">
        <f t="shared" si="6"/>
        <v>0.32937262357414449</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1-2-0</v>
      </c>
      <c r="AP7" s="2" t="str">
        <f>INDEX(Sheet5!$B$2:$AG$33, MATCH(Table2[[#This Row],[HomeTeam]],Sheet5!$A$2:$A$33, 0), MATCH(Table2[[#This Row],[AwayTeam]],Sheet5!$A$2:$A$33, 0))</f>
        <v>2-0-1</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0.5684410646387833</v>
      </c>
      <c r="BH7" t="s">
        <v>1443</v>
      </c>
      <c r="BI7">
        <v>50</v>
      </c>
      <c r="BK7" s="66"/>
      <c r="BL7" t="s">
        <v>1436</v>
      </c>
      <c r="BM7">
        <f>COUNTIFS($O$3:$O$1315, "N", $M$3:$M$1315, "OT")</f>
        <v>70</v>
      </c>
      <c r="BP7" s="66"/>
      <c r="BR7" s="2">
        <v>2</v>
      </c>
      <c r="BS7" s="123" cm="1">
        <f t="array" ref="BS7">SUM(--(ABS($F$3:$F$1315 - $J$3:$J$1315) = $BR7))</f>
        <v>256</v>
      </c>
      <c r="BT7" s="124">
        <f t="shared" si="7"/>
        <v>0.24334600760456274</v>
      </c>
      <c r="BU7" s="125" cm="1">
        <f t="array" ref="BU7">SUM(--(ABS($G$3:$G$1315 - $K$3:$K$1315) = $BR7))</f>
        <v>286</v>
      </c>
      <c r="BV7" s="126">
        <f t="shared" si="8"/>
        <v>0.27186311787072243</v>
      </c>
      <c r="BW7" s="122">
        <f t="shared" si="5"/>
        <v>542</v>
      </c>
      <c r="BX7" s="127">
        <f t="shared" si="6"/>
        <v>0.2576045627376426</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28</v>
      </c>
      <c r="BP8" s="66"/>
      <c r="BR8" s="2">
        <v>3</v>
      </c>
      <c r="BS8" s="123" cm="1">
        <f t="array" ref="BS8">SUM(--(ABS($F$3:$F$1315 - $J$3:$J$1315) = $BR8))</f>
        <v>167</v>
      </c>
      <c r="BT8" s="124">
        <f t="shared" si="7"/>
        <v>0.15874524714828897</v>
      </c>
      <c r="BU8" s="125" cm="1">
        <f t="array" ref="BU8">SUM(--(ABS($G$3:$G$1315 - $K$3:$K$1315) = $BR8))</f>
        <v>160</v>
      </c>
      <c r="BV8" s="126">
        <f t="shared" si="8"/>
        <v>0.15209125475285171</v>
      </c>
      <c r="BW8" s="122">
        <f t="shared" si="5"/>
        <v>327</v>
      </c>
      <c r="BX8" s="127">
        <f t="shared" si="6"/>
        <v>0.15541825095057035</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518.90000000000111</v>
      </c>
      <c r="BH9" t="s">
        <v>1455</v>
      </c>
      <c r="BI9">
        <v>40</v>
      </c>
      <c r="BK9" s="66"/>
      <c r="BL9" t="s">
        <v>1438</v>
      </c>
      <c r="BM9">
        <f>COUNTIFS($O$3:$O$1315, "N", $M$3:$M$1315, "SO")</f>
        <v>27</v>
      </c>
      <c r="BP9" s="66"/>
      <c r="BR9" s="2">
        <v>4</v>
      </c>
      <c r="BS9" s="123" cm="1">
        <f t="array" ref="BS9">SUM(--(ABS($F$3:$F$1315 - $J$3:$J$1315) = $BR9))</f>
        <v>77</v>
      </c>
      <c r="BT9" s="124">
        <f t="shared" si="7"/>
        <v>7.3193916349809887E-2</v>
      </c>
      <c r="BU9" s="125" cm="1">
        <f t="array" ref="BU9">SUM(--(ABS($G$3:$G$1315 - $K$3:$K$1315) = $BR9))</f>
        <v>83</v>
      </c>
      <c r="BV9" s="126">
        <f t="shared" si="8"/>
        <v>7.889733840304182E-2</v>
      </c>
      <c r="BW9" s="122">
        <f t="shared" si="5"/>
        <v>160</v>
      </c>
      <c r="BX9" s="127">
        <f t="shared" si="6"/>
        <v>7.6045627376425853E-2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0.49325095057034324</v>
      </c>
      <c r="BH10" t="s">
        <v>1457</v>
      </c>
      <c r="BI10">
        <v>75</v>
      </c>
      <c r="BK10" s="66"/>
      <c r="BP10" s="66"/>
      <c r="BR10" s="2">
        <v>5</v>
      </c>
      <c r="BS10" s="123" cm="1">
        <f t="array" ref="BS10">SUM(--(ABS($F$3:$F$1315 - $J$3:$J$1315) = $BR10))</f>
        <v>20</v>
      </c>
      <c r="BT10" s="124">
        <f t="shared" si="7"/>
        <v>1.9011406844106463E-2</v>
      </c>
      <c r="BU10" s="125" cm="1">
        <f t="array" ref="BU10">SUM(--(ABS($G$3:$G$1315 - $K$3:$K$1315) = $BR10))</f>
        <v>18</v>
      </c>
      <c r="BV10" s="126">
        <f t="shared" si="8"/>
        <v>1.7110266159695818E-2</v>
      </c>
      <c r="BW10" s="122">
        <f t="shared" si="5"/>
        <v>38</v>
      </c>
      <c r="BX10" s="127">
        <f t="shared" si="6"/>
        <v>1.8060836501901139E-2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2-1-1</v>
      </c>
      <c r="AP11" s="2" t="str">
        <f>INDEX(Sheet5!$B$2:$AG$33, MATCH(Table2[[#This Row],[HomeTeam]],Sheet5!$A$2:$A$33, 0), MATCH(Table2[[#This Row],[AwayTeam]],Sheet5!$A$2:$A$33, 0))</f>
        <v>2-1-1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478.40000000000003</v>
      </c>
      <c r="BF11">
        <f>80/100</f>
        <v>0.8</v>
      </c>
      <c r="BH11" t="s">
        <v>1456</v>
      </c>
      <c r="BI11">
        <v>65</v>
      </c>
      <c r="BK11" s="66"/>
      <c r="BL11" s="161" t="str">
        <f>_xlfn.CONCAT(TEXT(BM4+BM6+BM8, "0"),"-",TEXT(BM5, "0"),"-",TEXT(BM7+BM9, "0"))</f>
        <v>598-357-97</v>
      </c>
      <c r="BM11" s="162"/>
      <c r="BN11" t="s">
        <v>1892</v>
      </c>
      <c r="BP11" s="66"/>
      <c r="BR11" s="2">
        <v>6</v>
      </c>
      <c r="BS11" s="123" cm="1">
        <f t="array" ref="BS11">SUM(--(ABS($F$3:$F$1315 - $J$3:$J$1315) = $BR11))</f>
        <v>5</v>
      </c>
      <c r="BT11" s="124">
        <f t="shared" si="7"/>
        <v>4.7528517110266158E-3</v>
      </c>
      <c r="BU11" s="125" cm="1">
        <f t="array" ref="BU11">SUM(--(ABS($G$3:$G$1315 - $K$3:$K$1315) = $BR11))</f>
        <v>6</v>
      </c>
      <c r="BV11" s="126">
        <f t="shared" si="8"/>
        <v>5.7034220532319393E-3</v>
      </c>
      <c r="BW11" s="122">
        <f t="shared" si="5"/>
        <v>11</v>
      </c>
      <c r="BX11" s="127">
        <f t="shared" si="6"/>
        <v>5.2281368821292772E-3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201</v>
      </c>
      <c r="BF12">
        <f>10/100</f>
        <v>0.1</v>
      </c>
      <c r="BK12" s="66"/>
      <c r="BL12" s="155" t="str">
        <f>_xlfn.CONCAT(TEXT(BM4, "0"),"-",TEXT(BM5, "0"),"-",TEXT(BM7+BM9+BM6+BM8, "0"))</f>
        <v>485-357-210</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20.400000000000002</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1.7233840304182508</v>
      </c>
      <c r="BT16" s="154"/>
      <c r="BU16" s="154">
        <f>((BR5*BV5)+(BV6*BR6)+(BV7*BR7)+(BV8*BR8)+(BV9*BR9)+(BV10*BR10)+(BV11*BR11)+(BV12*BR12)+(BV13*BR13)+(BV14*BR14)+(BV15*BR15))</f>
        <v>1.75</v>
      </c>
      <c r="BV16" s="154"/>
      <c r="BX16">
        <f>((BR5*BX5)+(BX6*BR6)+(BX7*BR7)+(BX8*BR8)+(BX9*BR9)+(BX10*BR10)+(BX11*BR11)+(BX12*BR12)+(BX13*BR13)+(BX14*BR14)+(BX15*BR15))</f>
        <v>1.7366920152091254</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536.38000000000034</v>
      </c>
      <c r="BH17" t="s">
        <v>1831</v>
      </c>
      <c r="BI17">
        <f>COUNTIFS($N$3:$N$1315,1,$AC$3:$AC$1315,1)</f>
        <v>49</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0.50986692015209156</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2</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2-1-0</v>
      </c>
      <c r="AP22" s="2" t="str">
        <f>INDEX(Sheet5!$B$2:$AG$33, MATCH(Table2[[#This Row],[HomeTeam]],Sheet5!$A$2:$A$33, 0), MATCH(Table2[[#This Row],[AwayTeam]],Sheet5!$A$2:$A$33, 0))</f>
        <v>1-2-0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2-1-0</v>
      </c>
      <c r="AP27" s="2" t="str">
        <f>INDEX(Sheet5!$B$2:$AG$33, MATCH(Table2[[#This Row],[HomeTeam]],Sheet5!$A$2:$A$33, 0), MATCH(Table2[[#This Row],[AwayTeam]],Sheet5!$A$2:$A$33, 0))</f>
        <v>1-2-0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36</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64.8</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1-2-0</v>
      </c>
      <c r="AP31" s="2" t="str">
        <f>INDEX(Sheet5!$B$2:$AG$33, MATCH(Table2[[#This Row],[HomeTeam]],Sheet5!$A$2:$A$33, 0), MATCH(Table2[[#This Row],[AwayTeam]],Sheet5!$A$2:$A$33, 0))</f>
        <v>2-1-0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2-1-1</v>
      </c>
      <c r="AP44" s="2" t="str">
        <f>INDEX(Sheet5!$B$2:$AG$33, MATCH(Table2[[#This Row],[HomeTeam]],Sheet5!$A$2:$A$33, 0), MATCH(Table2[[#This Row],[AwayTeam]],Sheet5!$A$2:$A$33, 0))</f>
        <v>2-2-0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1-0-2</v>
      </c>
      <c r="AP62" s="2" t="str">
        <f>INDEX(Sheet5!$B$2:$AG$33, MATCH(Table2[[#This Row],[HomeTeam]],Sheet5!$A$2:$A$33, 0), MATCH(Table2[[#This Row],[AwayTeam]],Sheet5!$A$2:$A$33, 0))</f>
        <v>2-1-0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2-1-0</v>
      </c>
      <c r="AP72" s="2" t="str">
        <f>INDEX(Sheet5!$B$2:$AG$33, MATCH(Table2[[#This Row],[HomeTeam]],Sheet5!$A$2:$A$33, 0), MATCH(Table2[[#This Row],[AwayTeam]],Sheet5!$A$2:$A$33, 0))</f>
        <v>1-2-0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0-2-0</v>
      </c>
      <c r="AP73" s="2" t="str">
        <f>INDEX(Sheet5!$B$2:$AG$33, MATCH(Table2[[#This Row],[HomeTeam]],Sheet5!$A$2:$A$33, 0), MATCH(Table2[[#This Row],[AwayTeam]],Sheet5!$A$2:$A$33, 0))</f>
        <v>2-0-0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1-1-0</v>
      </c>
      <c r="AP79" s="2" t="str">
        <f>INDEX(Sheet5!$B$2:$AG$33, MATCH(Table2[[#This Row],[HomeTeam]],Sheet5!$A$2:$A$33, 0), MATCH(Table2[[#This Row],[AwayTeam]],Sheet5!$A$2:$A$33, 0))</f>
        <v>1-1-0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3-1-0</v>
      </c>
      <c r="AP109" s="2" t="str">
        <f>INDEX(Sheet5!$B$2:$AG$33, MATCH(Table2[[#This Row],[HomeTeam]],Sheet5!$A$2:$A$33, 0), MATCH(Table2[[#This Row],[AwayTeam]],Sheet5!$A$2:$A$33, 0))</f>
        <v>1-3-0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3-1-0</v>
      </c>
      <c r="AP122" s="2" t="str">
        <f>INDEX(Sheet5!$B$2:$AG$33, MATCH(Table2[[#This Row],[HomeTeam]],Sheet5!$A$2:$A$33, 0), MATCH(Table2[[#This Row],[AwayTeam]],Sheet5!$A$2:$A$33, 0))</f>
        <v>1-1-2</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3-1-0</v>
      </c>
      <c r="AP124" s="2" t="str">
        <f>INDEX(Sheet5!$B$2:$AG$33, MATCH(Table2[[#This Row],[HomeTeam]],Sheet5!$A$2:$A$33, 0), MATCH(Table2[[#This Row],[AwayTeam]],Sheet5!$A$2:$A$33, 0))</f>
        <v>1-2-1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2-1-0</v>
      </c>
      <c r="AP142" s="2" t="str">
        <f>INDEX(Sheet5!$B$2:$AG$33, MATCH(Table2[[#This Row],[HomeTeam]],Sheet5!$A$2:$A$33, 0), MATCH(Table2[[#This Row],[AwayTeam]],Sheet5!$A$2:$A$33, 0))</f>
        <v>1-2-0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2-1-0</v>
      </c>
      <c r="AP146" s="2" t="str">
        <f>INDEX(Sheet5!$B$2:$AG$33, MATCH(Table2[[#This Row],[HomeTeam]],Sheet5!$A$2:$A$33, 0), MATCH(Table2[[#This Row],[AwayTeam]],Sheet5!$A$2:$A$33, 0))</f>
        <v>1-2-0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2-0-0</v>
      </c>
      <c r="AP151" s="2" t="str">
        <f>INDEX(Sheet5!$B$2:$AG$33, MATCH(Table2[[#This Row],[HomeTeam]],Sheet5!$A$2:$A$33, 0), MATCH(Table2[[#This Row],[AwayTeam]],Sheet5!$A$2:$A$33, 0))</f>
        <v>0-1-1</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2-0-0</v>
      </c>
      <c r="AP154" s="2" t="str">
        <f>INDEX(Sheet5!$B$2:$AG$33, MATCH(Table2[[#This Row],[HomeTeam]],Sheet5!$A$2:$A$33, 0), MATCH(Table2[[#This Row],[AwayTeam]],Sheet5!$A$2:$A$33, 0))</f>
        <v>0-2-0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1-1-0</v>
      </c>
      <c r="AP155" s="2" t="str">
        <f>INDEX(Sheet5!$B$2:$AG$33, MATCH(Table2[[#This Row],[HomeTeam]],Sheet5!$A$2:$A$33, 0), MATCH(Table2[[#This Row],[AwayTeam]],Sheet5!$A$2:$A$33, 0))</f>
        <v>1-1-0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1-3-0</v>
      </c>
      <c r="AP162" s="2" t="str">
        <f>INDEX(Sheet5!$B$2:$AG$33, MATCH(Table2[[#This Row],[HomeTeam]],Sheet5!$A$2:$A$33, 0), MATCH(Table2[[#This Row],[AwayTeam]],Sheet5!$A$2:$A$33, 0))</f>
        <v>3-1-0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1-2-0</v>
      </c>
      <c r="AP169" s="2" t="str">
        <f>INDEX(Sheet5!$B$2:$AG$33, MATCH(Table2[[#This Row],[HomeTeam]],Sheet5!$A$2:$A$33, 0), MATCH(Table2[[#This Row],[AwayTeam]],Sheet5!$A$2:$A$33, 0))</f>
        <v>2-1-0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1-2-0</v>
      </c>
      <c r="AP172" s="2" t="str">
        <f>INDEX(Sheet5!$B$2:$AG$33, MATCH(Table2[[#This Row],[HomeTeam]],Sheet5!$A$2:$A$33, 0), MATCH(Table2[[#This Row],[AwayTeam]],Sheet5!$A$2:$A$33, 0))</f>
        <v>2-0-1</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1-2-1</v>
      </c>
      <c r="AP181" s="2" t="str">
        <f>INDEX(Sheet5!$B$2:$AG$33, MATCH(Table2[[#This Row],[HomeTeam]],Sheet5!$A$2:$A$33, 0), MATCH(Table2[[#This Row],[AwayTeam]],Sheet5!$A$2:$A$33, 0))</f>
        <v>3-1-0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2-0-0</v>
      </c>
      <c r="AP195" s="2" t="str">
        <f>INDEX(Sheet5!$B$2:$AG$33, MATCH(Table2[[#This Row],[HomeTeam]],Sheet5!$A$2:$A$33, 0), MATCH(Table2[[#This Row],[AwayTeam]],Sheet5!$A$2:$A$33, 0))</f>
        <v>0-2-0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2-0-0</v>
      </c>
      <c r="AP198" s="2" t="str">
        <f>INDEX(Sheet5!$B$2:$AG$33, MATCH(Table2[[#This Row],[HomeTeam]],Sheet5!$A$2:$A$33, 0), MATCH(Table2[[#This Row],[AwayTeam]],Sheet5!$A$2:$A$33, 0))</f>
        <v>0-1-1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2-0-0</v>
      </c>
      <c r="AP212" s="2" t="str">
        <f>INDEX(Sheet5!$B$2:$AG$33, MATCH(Table2[[#This Row],[HomeTeam]],Sheet5!$A$2:$A$33, 0), MATCH(Table2[[#This Row],[AwayTeam]],Sheet5!$A$2:$A$33, 0))</f>
        <v>0-0-2</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3-1-0</v>
      </c>
      <c r="AP228" s="2" t="str">
        <f>INDEX(Sheet5!$B$2:$AG$33, MATCH(Table2[[#This Row],[HomeTeam]],Sheet5!$A$2:$A$33, 0), MATCH(Table2[[#This Row],[AwayTeam]],Sheet5!$A$2:$A$33, 0))</f>
        <v>1-1-2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1-2-0</v>
      </c>
      <c r="AP232" s="2" t="str">
        <f>INDEX(Sheet5!$B$2:$AG$33, MATCH(Table2[[#This Row],[HomeTeam]],Sheet5!$A$2:$A$33, 0), MATCH(Table2[[#This Row],[AwayTeam]],Sheet5!$A$2:$A$33, 0))</f>
        <v>2-1-0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2-0-0</v>
      </c>
      <c r="AP249" s="2" t="str">
        <f>INDEX(Sheet5!$B$2:$AG$33, MATCH(Table2[[#This Row],[HomeTeam]],Sheet5!$A$2:$A$33, 0), MATCH(Table2[[#This Row],[AwayTeam]],Sheet5!$A$2:$A$33, 0))</f>
        <v>0-2-0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0-0-2</v>
      </c>
      <c r="AP251" s="2" t="str">
        <f>INDEX(Sheet5!$B$2:$AG$33, MATCH(Table2[[#This Row],[HomeTeam]],Sheet5!$A$2:$A$33, 0), MATCH(Table2[[#This Row],[AwayTeam]],Sheet5!$A$2:$A$33, 0))</f>
        <v>2-0-0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2-1-1</v>
      </c>
      <c r="AP252" s="2" t="str">
        <f>INDEX(Sheet5!$B$2:$AG$33, MATCH(Table2[[#This Row],[HomeTeam]],Sheet5!$A$2:$A$33, 0), MATCH(Table2[[#This Row],[AwayTeam]],Sheet5!$A$2:$A$33, 0))</f>
        <v>2-1-1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1-1-0</v>
      </c>
      <c r="AP260" s="2" t="str">
        <f>INDEX(Sheet5!$B$2:$AG$33, MATCH(Table2[[#This Row],[HomeTeam]],Sheet5!$A$2:$A$33, 0), MATCH(Table2[[#This Row],[AwayTeam]],Sheet5!$A$2:$A$33, 0))</f>
        <v>1-0-1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0-1-1</v>
      </c>
      <c r="AP335" s="2" t="str">
        <f>INDEX(Sheet5!$B$2:$AG$33, MATCH(Table2[[#This Row],[HomeTeam]],Sheet5!$A$2:$A$33, 0), MATCH(Table2[[#This Row],[AwayTeam]],Sheet5!$A$2:$A$33, 0))</f>
        <v>2-0-0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0-2-0</v>
      </c>
      <c r="AP354" s="2" t="str">
        <f>INDEX(Sheet5!$B$2:$AG$33, MATCH(Table2[[#This Row],[HomeTeam]],Sheet5!$A$2:$A$33, 0), MATCH(Table2[[#This Row],[AwayTeam]],Sheet5!$A$2:$A$33, 0))</f>
        <v>2-0-0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2-1-0</v>
      </c>
      <c r="AP393" s="2" t="str">
        <f>INDEX(Sheet5!$B$2:$AG$33, MATCH(Table2[[#This Row],[HomeTeam]],Sheet5!$A$2:$A$33, 0), MATCH(Table2[[#This Row],[AwayTeam]],Sheet5!$A$2:$A$33, 0))</f>
        <v>1-2-0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1-0-1</v>
      </c>
      <c r="AP404" s="2" t="str">
        <f>INDEX(Sheet5!$B$2:$AG$33, MATCH(Table2[[#This Row],[HomeTeam]],Sheet5!$A$2:$A$33, 0), MATCH(Table2[[#This Row],[AwayTeam]],Sheet5!$A$2:$A$33, 0))</f>
        <v>1-1-0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1-2-0</v>
      </c>
      <c r="AP414" s="2" t="str">
        <f>INDEX(Sheet5!$B$2:$AG$33, MATCH(Table2[[#This Row],[HomeTeam]],Sheet5!$A$2:$A$33, 0), MATCH(Table2[[#This Row],[AwayTeam]],Sheet5!$A$2:$A$33, 0))</f>
        <v>2-0-1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3-1-0</v>
      </c>
      <c r="AP445" s="2" t="str">
        <f>INDEX(Sheet5!$B$2:$AG$33, MATCH(Table2[[#This Row],[HomeTeam]],Sheet5!$A$2:$A$33, 0), MATCH(Table2[[#This Row],[AwayTeam]],Sheet5!$A$2:$A$33, 0))</f>
        <v>1-2-1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2-0-0</v>
      </c>
      <c r="AP452" s="2" t="str">
        <f>INDEX(Sheet5!$B$2:$AG$33, MATCH(Table2[[#This Row],[HomeTeam]],Sheet5!$A$2:$A$33, 0), MATCH(Table2[[#This Row],[AwayTeam]],Sheet5!$A$2:$A$33, 0))</f>
        <v>0-2-0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1-1-0</v>
      </c>
      <c r="AP516" s="2" t="str">
        <f>INDEX(Sheet5!$B$2:$AG$33, MATCH(Table2[[#This Row],[HomeTeam]],Sheet5!$A$2:$A$33, 0), MATCH(Table2[[#This Row],[AwayTeam]],Sheet5!$A$2:$A$33, 0))</f>
        <v>1-1-0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1-1-0</v>
      </c>
      <c r="AP543" s="2" t="str">
        <f>INDEX(Sheet5!$B$2:$AG$33, MATCH(Table2[[#This Row],[HomeTeam]],Sheet5!$A$2:$A$33, 0), MATCH(Table2[[#This Row],[AwayTeam]],Sheet5!$A$2:$A$33, 0))</f>
        <v>1-1-0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2-1-0</v>
      </c>
      <c r="AP544" s="2" t="str">
        <f>INDEX(Sheet5!$B$2:$AG$33, MATCH(Table2[[#This Row],[HomeTeam]],Sheet5!$A$2:$A$33, 0), MATCH(Table2[[#This Row],[AwayTeam]],Sheet5!$A$2:$A$33, 0))</f>
        <v>1-0-2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0-2-0</v>
      </c>
      <c r="AP581" s="2" t="str">
        <f>INDEX(Sheet5!$B$2:$AG$33, MATCH(Table2[[#This Row],[HomeTeam]],Sheet5!$A$2:$A$33, 0), MATCH(Table2[[#This Row],[AwayTeam]],Sheet5!$A$2:$A$33, 0))</f>
        <v>2-0-0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2-1-1</v>
      </c>
      <c r="AP602" s="2" t="str">
        <f>INDEX(Sheet5!$B$2:$AG$33, MATCH(Table2[[#This Row],[HomeTeam]],Sheet5!$A$2:$A$33, 0), MATCH(Table2[[#This Row],[AwayTeam]],Sheet5!$A$2:$A$33, 0))</f>
        <v>2-1-1</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0-1-1</v>
      </c>
      <c r="AP640" s="2" t="str">
        <f>INDEX(Sheet5!$B$2:$AG$33, MATCH(Table2[[#This Row],[HomeTeam]],Sheet5!$A$2:$A$33, 0), MATCH(Table2[[#This Row],[AwayTeam]],Sheet5!$A$2:$A$33, 0))</f>
        <v>2-0-0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2-0-1</v>
      </c>
      <c r="AP644" s="2" t="str">
        <f>INDEX(Sheet5!$B$2:$AG$33, MATCH(Table2[[#This Row],[HomeTeam]],Sheet5!$A$2:$A$33, 0), MATCH(Table2[[#This Row],[AwayTeam]],Sheet5!$A$2:$A$33, 0))</f>
        <v>1-2-0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1-2-0</v>
      </c>
      <c r="AP653" s="2" t="str">
        <f>INDEX(Sheet5!$B$2:$AG$33, MATCH(Table2[[#This Row],[HomeTeam]],Sheet5!$A$2:$A$33, 0), MATCH(Table2[[#This Row],[AwayTeam]],Sheet5!$A$2:$A$33, 0))</f>
        <v>2-1-0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2-1-0</v>
      </c>
      <c r="AP657" s="2" t="str">
        <f>INDEX(Sheet5!$B$2:$AG$33, MATCH(Table2[[#This Row],[HomeTeam]],Sheet5!$A$2:$A$33, 0), MATCH(Table2[[#This Row],[AwayTeam]],Sheet5!$A$2:$A$33, 0))</f>
        <v>1-2-0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0-2-0</v>
      </c>
      <c r="AP663" s="2" t="str">
        <f>INDEX(Sheet5!$B$2:$AG$33, MATCH(Table2[[#This Row],[HomeTeam]],Sheet5!$A$2:$A$33, 0), MATCH(Table2[[#This Row],[AwayTeam]],Sheet5!$A$2:$A$33, 0))</f>
        <v>2-0-0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2-1-1</v>
      </c>
      <c r="AP664" s="2" t="str">
        <f>INDEX(Sheet5!$B$2:$AG$33, MATCH(Table2[[#This Row],[HomeTeam]],Sheet5!$A$2:$A$33, 0), MATCH(Table2[[#This Row],[AwayTeam]],Sheet5!$A$2:$A$33, 0))</f>
        <v>2-2-0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2-2-0</v>
      </c>
      <c r="AP671" s="2" t="str">
        <f>INDEX(Sheet5!$B$2:$AG$33, MATCH(Table2[[#This Row],[HomeTeam]],Sheet5!$A$2:$A$33, 0), MATCH(Table2[[#This Row],[AwayTeam]],Sheet5!$A$2:$A$33, 0))</f>
        <v>2-1-1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1-2-0</v>
      </c>
      <c r="AP694" s="2" t="str">
        <f>INDEX(Sheet5!$B$2:$AG$33, MATCH(Table2[[#This Row],[HomeTeam]],Sheet5!$A$2:$A$33, 0), MATCH(Table2[[#This Row],[AwayTeam]],Sheet5!$A$2:$A$33, 0))</f>
        <v>2-1-0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0-2-0</v>
      </c>
      <c r="AP699" s="2" t="str">
        <f>INDEX(Sheet5!$B$2:$AG$33, MATCH(Table2[[#This Row],[HomeTeam]],Sheet5!$A$2:$A$33, 0), MATCH(Table2[[#This Row],[AwayTeam]],Sheet5!$A$2:$A$33, 0))</f>
        <v>2-0-0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1-1-2</v>
      </c>
      <c r="AP716" s="2" t="str">
        <f>INDEX(Sheet5!$B$2:$AG$33, MATCH(Table2[[#This Row],[HomeTeam]],Sheet5!$A$2:$A$33, 0), MATCH(Table2[[#This Row],[AwayTeam]],Sheet5!$A$2:$A$33, 0))</f>
        <v>3-1-0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2-2-0</v>
      </c>
      <c r="AP724" s="2" t="str">
        <f>INDEX(Sheet5!$B$2:$AG$33, MATCH(Table2[[#This Row],[HomeTeam]],Sheet5!$A$2:$A$33, 0), MATCH(Table2[[#This Row],[AwayTeam]],Sheet5!$A$2:$A$33, 0))</f>
        <v>2-2-0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1-1-2</v>
      </c>
      <c r="AP725" s="2" t="str">
        <f>INDEX(Sheet5!$B$2:$AG$33, MATCH(Table2[[#This Row],[HomeTeam]],Sheet5!$A$2:$A$33, 0), MATCH(Table2[[#This Row],[AwayTeam]],Sheet5!$A$2:$A$33, 0))</f>
        <v>3-1-0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1-1-1</v>
      </c>
      <c r="AP730" s="2" t="str">
        <f>INDEX(Sheet5!$B$2:$AG$33, MATCH(Table2[[#This Row],[HomeTeam]],Sheet5!$A$2:$A$33, 0), MATCH(Table2[[#This Row],[AwayTeam]],Sheet5!$A$2:$A$33, 0))</f>
        <v>2-1-0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0-2-0</v>
      </c>
      <c r="AP733" s="2" t="str">
        <f>INDEX(Sheet5!$B$2:$AG$33, MATCH(Table2[[#This Row],[HomeTeam]],Sheet5!$A$2:$A$33, 0), MATCH(Table2[[#This Row],[AwayTeam]],Sheet5!$A$2:$A$33, 0))</f>
        <v>2-0-0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2-2-0</v>
      </c>
      <c r="AP743" s="2" t="str">
        <f>INDEX(Sheet5!$B$2:$AG$33, MATCH(Table2[[#This Row],[HomeTeam]],Sheet5!$A$2:$A$33, 0), MATCH(Table2[[#This Row],[AwayTeam]],Sheet5!$A$2:$A$33, 0))</f>
        <v>2-1-1</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1-2-0</v>
      </c>
      <c r="AP752" s="2" t="str">
        <f>INDEX(Sheet5!$B$2:$AG$33, MATCH(Table2[[#This Row],[HomeTeam]],Sheet5!$A$2:$A$33, 0), MATCH(Table2[[#This Row],[AwayTeam]],Sheet5!$A$2:$A$33, 0))</f>
        <v>2-0-1</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0-3-0</v>
      </c>
      <c r="AP754" s="2" t="str">
        <f>INDEX(Sheet5!$B$2:$AG$33, MATCH(Table2[[#This Row],[HomeTeam]],Sheet5!$A$2:$A$33, 0), MATCH(Table2[[#This Row],[AwayTeam]],Sheet5!$A$2:$A$33, 0))</f>
        <v>3-0-0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3-1-0</v>
      </c>
      <c r="AP763" s="2" t="str">
        <f>INDEX(Sheet5!$B$2:$AG$33, MATCH(Table2[[#This Row],[HomeTeam]],Sheet5!$A$2:$A$33, 0), MATCH(Table2[[#This Row],[AwayTeam]],Sheet5!$A$2:$A$33, 0))</f>
        <v>1-1-2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2-0-0</v>
      </c>
      <c r="AP772" s="2" t="str">
        <f>INDEX(Sheet5!$B$2:$AG$33, MATCH(Table2[[#This Row],[HomeTeam]],Sheet5!$A$2:$A$33, 0), MATCH(Table2[[#This Row],[AwayTeam]],Sheet5!$A$2:$A$33, 0))</f>
        <v>0-2-0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3-0-0</v>
      </c>
      <c r="AP773" s="2" t="str">
        <f>INDEX(Sheet5!$B$2:$AG$33, MATCH(Table2[[#This Row],[HomeTeam]],Sheet5!$A$2:$A$33, 0), MATCH(Table2[[#This Row],[AwayTeam]],Sheet5!$A$2:$A$33, 0))</f>
        <v>0-3-0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1-1-0</v>
      </c>
      <c r="AP779" s="2" t="str">
        <f>INDEX(Sheet5!$B$2:$AG$33, MATCH(Table2[[#This Row],[HomeTeam]],Sheet5!$A$2:$A$33, 0), MATCH(Table2[[#This Row],[AwayTeam]],Sheet5!$A$2:$A$33, 0))</f>
        <v>1-1-0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0-2-0</v>
      </c>
      <c r="AP789" s="2" t="str">
        <f>INDEX(Sheet5!$B$2:$AG$33, MATCH(Table2[[#This Row],[HomeTeam]],Sheet5!$A$2:$A$33, 0), MATCH(Table2[[#This Row],[AwayTeam]],Sheet5!$A$2:$A$33, 0))</f>
        <v>2-0-0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2-2-0</v>
      </c>
      <c r="AP797" s="2" t="str">
        <f>INDEX(Sheet5!$B$2:$AG$33, MATCH(Table2[[#This Row],[HomeTeam]],Sheet5!$A$2:$A$33, 0), MATCH(Table2[[#This Row],[AwayTeam]],Sheet5!$A$2:$A$33, 0))</f>
        <v>2-2-0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2-2-0</v>
      </c>
      <c r="AP811" s="2" t="str">
        <f>INDEX(Sheet5!$B$2:$AG$33, MATCH(Table2[[#This Row],[HomeTeam]],Sheet5!$A$2:$A$33, 0), MATCH(Table2[[#This Row],[AwayTeam]],Sheet5!$A$2:$A$33, 0))</f>
        <v>2-2-0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1-1-0</v>
      </c>
      <c r="AP822" s="2" t="str">
        <f>INDEX(Sheet5!$B$2:$AG$33, MATCH(Table2[[#This Row],[HomeTeam]],Sheet5!$A$2:$A$33, 0), MATCH(Table2[[#This Row],[AwayTeam]],Sheet5!$A$2:$A$33, 0))</f>
        <v>1-0-1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0-2-0</v>
      </c>
      <c r="AP825" s="2" t="str">
        <f>INDEX(Sheet5!$B$2:$AG$33, MATCH(Table2[[#This Row],[HomeTeam]],Sheet5!$A$2:$A$33, 0), MATCH(Table2[[#This Row],[AwayTeam]],Sheet5!$A$2:$A$33, 0))</f>
        <v>2-0-0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1-1-0</v>
      </c>
      <c r="AP854" s="2" t="str">
        <f>INDEX(Sheet5!$B$2:$AG$33, MATCH(Table2[[#This Row],[HomeTeam]],Sheet5!$A$2:$A$33, 0), MATCH(Table2[[#This Row],[AwayTeam]],Sheet5!$A$2:$A$33, 0))</f>
        <v>1-1-0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2-0-0</v>
      </c>
      <c r="AP870" s="2" t="str">
        <f>INDEX(Sheet5!$B$2:$AG$33, MATCH(Table2[[#This Row],[HomeTeam]],Sheet5!$A$2:$A$33, 0), MATCH(Table2[[#This Row],[AwayTeam]],Sheet5!$A$2:$A$33, 0))</f>
        <v>0-2-0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3-1-0</v>
      </c>
      <c r="AP875" s="2" t="str">
        <f>INDEX(Sheet5!$B$2:$AG$33, MATCH(Table2[[#This Row],[HomeTeam]],Sheet5!$A$2:$A$33, 0), MATCH(Table2[[#This Row],[AwayTeam]],Sheet5!$A$2:$A$33, 0))</f>
        <v>1-1-2</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2-1-0</v>
      </c>
      <c r="AP884" s="2" t="str">
        <f>INDEX(Sheet5!$B$2:$AG$33, MATCH(Table2[[#This Row],[HomeTeam]],Sheet5!$A$2:$A$33, 0), MATCH(Table2[[#This Row],[AwayTeam]],Sheet5!$A$2:$A$33, 0))</f>
        <v>1-1-1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1-3-0</v>
      </c>
      <c r="AP919" s="2" t="str">
        <f>INDEX(Sheet5!$B$2:$AG$33, MATCH(Table2[[#This Row],[HomeTeam]],Sheet5!$A$2:$A$33, 0), MATCH(Table2[[#This Row],[AwayTeam]],Sheet5!$A$2:$A$33, 0))</f>
        <v>3-1-0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1-2-0</v>
      </c>
      <c r="AP931" s="2" t="str">
        <f>INDEX(Sheet5!$B$2:$AG$33, MATCH(Table2[[#This Row],[HomeTeam]],Sheet5!$A$2:$A$33, 0), MATCH(Table2[[#This Row],[AwayTeam]],Sheet5!$A$2:$A$33, 0))</f>
        <v>2-0-1</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2-2-0</v>
      </c>
      <c r="AP949" s="2" t="str">
        <f>INDEX(Sheet5!$B$2:$AG$33, MATCH(Table2[[#This Row],[HomeTeam]],Sheet5!$A$2:$A$33, 0), MATCH(Table2[[#This Row],[AwayTeam]],Sheet5!$A$2:$A$33, 0))</f>
        <v>2-1-1</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1-1-1</v>
      </c>
      <c r="AP959" s="2" t="str">
        <f>INDEX(Sheet5!$B$2:$AG$33, MATCH(Table2[[#This Row],[HomeTeam]],Sheet5!$A$2:$A$33, 0), MATCH(Table2[[#This Row],[AwayTeam]],Sheet5!$A$2:$A$33, 0))</f>
        <v>2-0-1</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2-0-0</v>
      </c>
      <c r="AP977" s="2" t="str">
        <f>INDEX(Sheet5!$B$2:$AG$33, MATCH(Table2[[#This Row],[HomeTeam]],Sheet5!$A$2:$A$33, 0), MATCH(Table2[[#This Row],[AwayTeam]],Sheet5!$A$2:$A$33, 0))</f>
        <v>0-2-0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2-0-1</v>
      </c>
      <c r="AP989" s="2" t="str">
        <f>INDEX(Sheet5!$B$2:$AG$33, MATCH(Table2[[#This Row],[HomeTeam]],Sheet5!$A$2:$A$33, 0), MATCH(Table2[[#This Row],[AwayTeam]],Sheet5!$A$2:$A$33, 0))</f>
        <v>1-1-1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v>1</v>
      </c>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2</v>
      </c>
      <c r="AI999" s="2">
        <f t="shared" si="83"/>
        <v>-6</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5</v>
      </c>
      <c r="K1000" s="2">
        <v>2</v>
      </c>
      <c r="L1000" s="2" t="str">
        <f t="shared" si="80"/>
        <v>DET</v>
      </c>
      <c r="M1000" s="2" t="s">
        <v>39</v>
      </c>
      <c r="N1000" s="2">
        <f>IF(ISBLANK(Table2[[#This Row],[ActualResult]]), 0, 1)</f>
        <v>1</v>
      </c>
      <c r="O1000" s="2" t="str">
        <f>IF(ISBLANK(Table2[[#This Row],[ActualResult]]), "_", IF(Table2[[#This Row],[ActualWinner]]=Table2[[#This Row],[PredictedWinner]], "Y", "N"))</f>
        <v>N</v>
      </c>
      <c r="P1000" s="2" t="str">
        <f>IF(Table2[[#This Row],[ActualAwayScore]]&gt;Table2[[#This Row],[PredictedAwayScore]], "N", IF(ISBLANK(Table2[[#This Row],[ActualResult]]), "_", IF(Table2[[#This Row],[ActualAwayScore]]=Table2[[#This Row],[PredictedAwayScore]], "Y", "N")))</f>
        <v>N</v>
      </c>
      <c r="Q1000" s="2" t="str">
        <f>IF(Table2[[#This Row],[ActualHomeScore]]&gt;Table2[[#This Row],[PredictedHomeScore]],"N", IF(ISBLANK(Table2[[#This Row],[ActualResult]]), "_", IF(Table2[[#This Row],[ActualHomeScore]]=Table2[[#This Row],[PredictedHomeScore]], "Y", "N")))</f>
        <v>N</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2</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2</v>
      </c>
      <c r="AG1000" s="2">
        <f>Table2[[#This Row],[ActualHomeScore]]-Table2[[#This Row],[PredictedHomeScore]]</f>
        <v>-3</v>
      </c>
      <c r="AH1000" s="2">
        <f t="shared" si="82"/>
        <v>2</v>
      </c>
      <c r="AI1000" s="2">
        <f t="shared" si="83"/>
        <v>-6</v>
      </c>
      <c r="AJ1000" s="2">
        <v>2</v>
      </c>
      <c r="AK1000" s="4">
        <v>45728</v>
      </c>
      <c r="AL1000" s="2">
        <f>IF(Table2[[#This Row],[GameIsOver]]=0,0,IF(Table2[[#This Row],[ActualWinner]]=Table2[[#This Row],[AwayTeam]], 1, 0))</f>
        <v>1</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2-0-0</v>
      </c>
      <c r="AP1000" s="2" t="str">
        <f>INDEX(Sheet5!$B$2:$AG$33, MATCH(Table2[[#This Row],[HomeTeam]],Sheet5!$A$2:$A$33, 0), MATCH(Table2[[#This Row],[AwayTeam]],Sheet5!$A$2:$A$33, 0))</f>
        <v>0-2-0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0</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v>3</v>
      </c>
      <c r="K1001" s="2">
        <v>4</v>
      </c>
      <c r="L1001" s="2" t="str">
        <f t="shared" si="80"/>
        <v>CHI</v>
      </c>
      <c r="M1001" s="2" t="s">
        <v>76</v>
      </c>
      <c r="N1001" s="2">
        <f>IF(ISBLANK(Table2[[#This Row],[ActualResult]]), 0, 1)</f>
        <v>1</v>
      </c>
      <c r="O1001" s="2" t="str">
        <f>IF(ISBLANK(Table2[[#This Row],[ActualResult]]), "_", IF(Table2[[#This Row],[ActualWinner]]=Table2[[#This Row],[PredictedWinner]], "Y", "N"))</f>
        <v>Y</v>
      </c>
      <c r="P1001" s="2" t="str">
        <f>IF(Table2[[#This Row],[ActualAwayScore]]&gt;Table2[[#This Row],[PredictedAwayScore]], "N", IF(ISBLANK(Table2[[#This Row],[ActualResult]]), "_", IF(Table2[[#This Row],[ActualAwayScore]]=Table2[[#This Row],[PredictedAwayScore]], "Y", "N")))</f>
        <v>Y</v>
      </c>
      <c r="Q1001" s="2" t="str">
        <f>IF(Table2[[#This Row],[ActualHomeScore]]&gt;Table2[[#This Row],[PredictedHomeScore]],"N", IF(ISBLANK(Table2[[#This Row],[ActualResult]]), "_", IF(Table2[[#This Row],[ActualHomeScore]]=Table2[[#This Row],[PredictedHomeScore]], "Y", "N")))</f>
        <v>Y</v>
      </c>
      <c r="R1001" s="2">
        <v>1</v>
      </c>
      <c r="S1001" s="2" t="str">
        <f t="shared" si="81"/>
        <v>UTA</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1</v>
      </c>
      <c r="AB1001" s="2">
        <f>IF(Table2[[#This Row],[GameIsOver]]= 0, 0, IF(Table2[[#This Row],[ActualWinner]]=Table2[[#This Row],[HomeTeam]], 2, IF(OR(Table2[[#This Row],[ActualResult]]="OT", Table2[[#This Row],[ActualResult]]="SO"), 1, 0)))</f>
        <v>2</v>
      </c>
      <c r="AC1001" s="32">
        <f>(($BF$11)*IF(Table2[[#This Row],[CorrectWinnerPrediction]]="Y", 1, 0))+(($BF$12)*IF(Table2[[#This Row],[CorrectAwayScorePrediction]]="Y", 1, 0))+(($BF$13)*IF(Table2[[#This Row],[CorrectHomeScorePrediction]]="Y", 1, 0))</f>
        <v>1</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2</v>
      </c>
      <c r="AI1001" s="2">
        <f t="shared" si="83"/>
        <v>-6</v>
      </c>
      <c r="AJ1001" s="2">
        <v>3</v>
      </c>
      <c r="AK1001" s="4">
        <v>45728</v>
      </c>
      <c r="AL1001" s="2">
        <f>IF(Table2[[#This Row],[GameIsOver]]=0,0,IF(Table2[[#This Row],[ActualWinner]]=Table2[[#This Row],[AwayTeam]], 1, 0))</f>
        <v>0</v>
      </c>
      <c r="AM1001" s="2">
        <f>IF(Table2[[#This Row],[GameIsOver]]=0,0,IF(Table2[[#This Row],[ActualWinner]]=Table2[[#This Row],[HomeTeam]], 1, 0))</f>
        <v>1</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2-0-1</v>
      </c>
      <c r="AP1001" s="2" t="str">
        <f>INDEX(Sheet5!$B$2:$AG$33, MATCH(Table2[[#This Row],[HomeTeam]],Sheet5!$A$2:$A$33, 0), MATCH(Table2[[#This Row],[AwayTeam]],Sheet5!$A$2:$A$33, 0))</f>
        <v>1-2-0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0</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v>1</v>
      </c>
      <c r="K1002" s="2">
        <v>3</v>
      </c>
      <c r="L1002" s="2" t="str">
        <f t="shared" si="80"/>
        <v>VAN</v>
      </c>
      <c r="M1002" s="2" t="s">
        <v>39</v>
      </c>
      <c r="N1002" s="2">
        <f>IF(ISBLANK(Table2[[#This Row],[ActualResult]]), 0, 1)</f>
        <v>1</v>
      </c>
      <c r="O1002" s="2" t="str">
        <f>IF(ISBLANK(Table2[[#This Row],[ActualResult]]), "_", IF(Table2[[#This Row],[ActualWinner]]=Table2[[#This Row],[PredictedWinner]], "Y", "N"))</f>
        <v>Y</v>
      </c>
      <c r="P1002" s="2" t="str">
        <f>IF(Table2[[#This Row],[ActualAwayScore]]&gt;Table2[[#This Row],[PredictedAwayScore]], "N", IF(ISBLANK(Table2[[#This Row],[ActualResult]]), "_", IF(Table2[[#This Row],[ActualAwayScore]]=Table2[[#This Row],[PredictedAwayScore]], "Y", "N")))</f>
        <v>N</v>
      </c>
      <c r="Q1002" s="2" t="str">
        <f>IF(Table2[[#This Row],[ActualHomeScore]]&gt;Table2[[#This Row],[PredictedHomeScore]],"N", IF(ISBLANK(Table2[[#This Row],[ActualResult]]), "_", IF(Table2[[#This Row],[ActualHomeScore]]=Table2[[#This Row],[PredictedHomeScore]], "Y", "N")))</f>
        <v>N</v>
      </c>
      <c r="R1002" s="2">
        <v>1</v>
      </c>
      <c r="S1002" s="2" t="str">
        <f t="shared" si="81"/>
        <v>MIN</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2</v>
      </c>
      <c r="AC1002" s="32">
        <f>(($BF$11)*IF(Table2[[#This Row],[CorrectWinnerPrediction]]="Y", 1, 0))+(($BF$12)*IF(Table2[[#This Row],[CorrectAwayScorePrediction]]="Y", 1, 0))+(($BF$13)*IF(Table2[[#This Row],[CorrectHomeScorePrediction]]="Y", 1, 0))</f>
        <v>0.8</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-1</v>
      </c>
      <c r="AG1002" s="2">
        <f>Table2[[#This Row],[ActualHomeScore]]-Table2[[#This Row],[PredictedHomeScore]]</f>
        <v>-1</v>
      </c>
      <c r="AH1002" s="2">
        <f t="shared" si="82"/>
        <v>2</v>
      </c>
      <c r="AI1002" s="2">
        <f t="shared" si="83"/>
        <v>-6</v>
      </c>
      <c r="AJ1002" s="2">
        <v>4</v>
      </c>
      <c r="AK1002" s="4">
        <v>45729</v>
      </c>
      <c r="AL1002" s="2">
        <f>IF(Table2[[#This Row],[GameIsOver]]=0,0,IF(Table2[[#This Row],[ActualWinner]]=Table2[[#This Row],[AwayTeam]], 1, 0))</f>
        <v>0</v>
      </c>
      <c r="AM1002" s="2">
        <f>IF(Table2[[#This Row],[GameIsOver]]=0,0,IF(Table2[[#This Row],[ActualWinner]]=Table2[[#This Row],[HomeTeam]], 1, 0))</f>
        <v>1</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1-1-0</v>
      </c>
      <c r="AP1002" s="2" t="str">
        <f>INDEX(Sheet5!$B$2:$AG$33, MATCH(Table2[[#This Row],[HomeTeam]],Sheet5!$A$2:$A$33, 0), MATCH(Table2[[#This Row],[AwayTeam]],Sheet5!$A$2:$A$33, 0))</f>
        <v>1-0-1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0</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v>0</v>
      </c>
      <c r="K1003" s="2">
        <v>4</v>
      </c>
      <c r="L1003" s="2" t="str">
        <f t="shared" si="80"/>
        <v>VGK</v>
      </c>
      <c r="M1003" s="2" t="s">
        <v>39</v>
      </c>
      <c r="N1003" s="2">
        <f>IF(ISBLANK(Table2[[#This Row],[ActualResult]]), 0, 1)</f>
        <v>1</v>
      </c>
      <c r="O1003" s="2" t="str">
        <f>IF(ISBLANK(Table2[[#This Row],[ActualResult]]), "_", IF(Table2[[#This Row],[ActualWinner]]=Table2[[#This Row],[PredictedWinner]], "Y", "N"))</f>
        <v>Y</v>
      </c>
      <c r="P1003" s="2" t="str">
        <f>IF(Table2[[#This Row],[ActualAwayScore]]&gt;Table2[[#This Row],[PredictedAwayScore]], "N", IF(ISBLANK(Table2[[#This Row],[ActualResult]]), "_", IF(Table2[[#This Row],[ActualAwayScore]]=Table2[[#This Row],[PredictedAwayScore]], "Y", "N")))</f>
        <v>N</v>
      </c>
      <c r="Q1003" s="2" t="str">
        <f>IF(Table2[[#This Row],[ActualHomeScore]]&gt;Table2[[#This Row],[PredictedHomeScore]],"N", IF(ISBLANK(Table2[[#This Row],[ActualResult]]), "_", IF(Table2[[#This Row],[ActualHomeScore]]=Table2[[#This Row],[PredictedHomeScore]], "Y", "N")))</f>
        <v>N</v>
      </c>
      <c r="R1003" s="2">
        <v>1</v>
      </c>
      <c r="S1003" s="2" t="str">
        <f t="shared" si="81"/>
        <v>PIT</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t="s">
        <v>1900</v>
      </c>
      <c r="Z1003" s="2">
        <f>IF(AND(Table2[[#This Row],[GameIsOver]]=1,Table2[[#This Row],[ActualHomeScore]]*Table2[[#This Row],[ActualAwayScore]]=0), 1,0)</f>
        <v>1</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2</v>
      </c>
      <c r="AC1003" s="32">
        <f>(($BF$11)*IF(Table2[[#This Row],[CorrectWinnerPrediction]]="Y", 1, 0))+(($BF$12)*IF(Table2[[#This Row],[CorrectAwayScorePrediction]]="Y", 1, 0))+(($BF$13)*IF(Table2[[#This Row],[CorrectHomeScorePrediction]]="Y", 1, 0))</f>
        <v>0.8</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-1</v>
      </c>
      <c r="AH1003" s="2">
        <f t="shared" si="82"/>
        <v>2</v>
      </c>
      <c r="AI1003" s="2">
        <f t="shared" si="83"/>
        <v>-6</v>
      </c>
      <c r="AJ1003" s="2">
        <v>5</v>
      </c>
      <c r="AK1003" s="4">
        <v>45729</v>
      </c>
      <c r="AL1003" s="2">
        <f>IF(Table2[[#This Row],[GameIsOver]]=0,0,IF(Table2[[#This Row],[ActualWinner]]=Table2[[#This Row],[AwayTeam]], 1, 0))</f>
        <v>0</v>
      </c>
      <c r="AM1003" s="2">
        <f>IF(Table2[[#This Row],[GameIsOver]]=0,0,IF(Table2[[#This Row],[ActualWinner]]=Table2[[#This Row],[HomeTeam]], 1, 0))</f>
        <v>1</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1-1-0</v>
      </c>
      <c r="AP1003" s="2" t="str">
        <f>INDEX(Sheet5!$B$2:$AG$33, MATCH(Table2[[#This Row],[HomeTeam]],Sheet5!$A$2:$A$33, 0), MATCH(Table2[[#This Row],[AwayTeam]],Sheet5!$A$2:$A$33, 0))</f>
        <v>1-0-1</v>
      </c>
      <c r="AQ1003" s="2">
        <f>IF(Table2[[#This Row],[GameHasShutOut]], 1, 0)</f>
        <v>1</v>
      </c>
      <c r="AR1003" s="2">
        <f>IF(Table2[[#This Row],[ActualAwayScore]] + Table2[[#This Row],[ActualHomeScore]] &gt;= 10, 1, 0)</f>
        <v>0</v>
      </c>
      <c r="AS1003" s="2">
        <f>IF(ABS(Table2[[#This Row],[ActualAwayScore]]-Table2[[#This Row],[ActualHomeScore]])&gt;=5, 1, 0)</f>
        <v>0</v>
      </c>
      <c r="AT1003" s="2">
        <f>IF(Table2[[#This Row],[ActualAwayScore]] + Table2[[#This Row],[ActualHomeScore]] &lt;= 3, 1, 0)</f>
        <v>0</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v>4</v>
      </c>
      <c r="K1004" s="150">
        <v>3</v>
      </c>
      <c r="L1004" s="150" t="str">
        <f t="shared" si="80"/>
        <v>STL</v>
      </c>
      <c r="M1004" s="150" t="s">
        <v>39</v>
      </c>
      <c r="N1004" s="150">
        <f>IF(ISBLANK(Table2[[#This Row],[ActualResult]]), 0, 1)</f>
        <v>1</v>
      </c>
      <c r="O1004" s="150" t="str">
        <f>IF(ISBLANK(Table2[[#This Row],[ActualResult]]), "_", IF(Table2[[#This Row],[ActualWinner]]=Table2[[#This Row],[PredictedWinner]], "Y", "N"))</f>
        <v>Y</v>
      </c>
      <c r="P1004" s="150" t="str">
        <f>IF(Table2[[#This Row],[ActualAwayScore]]&gt;Table2[[#This Row],[PredictedAwayScore]], "N", IF(ISBLANK(Table2[[#This Row],[ActualResult]]), "_", IF(Table2[[#This Row],[ActualAwayScore]]=Table2[[#This Row],[PredictedAwayScore]], "Y", "N")))</f>
        <v>Y</v>
      </c>
      <c r="Q1004" s="150" t="str">
        <f>IF(Table2[[#This Row],[ActualHomeScore]]&gt;Table2[[#This Row],[PredictedHomeScore]],"N", IF(ISBLANK(Table2[[#This Row],[ActualResult]]), "_", IF(Table2[[#This Row],[ActualHomeScore]]=Table2[[#This Row],[PredictedHomeScore]], "Y", "N")))</f>
        <v>Y</v>
      </c>
      <c r="R1004" s="150">
        <v>1</v>
      </c>
      <c r="S1004" s="150" t="str">
        <f t="shared" si="81"/>
        <v>ANA</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2</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1</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0</v>
      </c>
      <c r="AG1004" s="150">
        <f>Table2[[#This Row],[ActualHomeScore]]-Table2[[#This Row],[PredictedHomeScore]]</f>
        <v>0</v>
      </c>
      <c r="AH1004" s="150">
        <f t="shared" si="82"/>
        <v>2</v>
      </c>
      <c r="AI1004" s="150">
        <f t="shared" si="83"/>
        <v>-6</v>
      </c>
      <c r="AJ1004" s="150">
        <v>6</v>
      </c>
      <c r="AK1004" s="148">
        <v>45729</v>
      </c>
      <c r="AL1004" s="150">
        <f>IF(Table2[[#This Row],[GameIsOver]]=0,0,IF(Table2[[#This Row],[ActualWinner]]=Table2[[#This Row],[AwayTeam]], 1, 0))</f>
        <v>1</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2-0-0</v>
      </c>
      <c r="AP1004" s="150" t="str">
        <f>INDEX(Sheet5!$B$2:$AG$33, MATCH(Table2[[#This Row],[HomeTeam]],Sheet5!$A$2:$A$33, 0), MATCH(Table2[[#This Row],[AwayTeam]],Sheet5!$A$2:$A$33, 0))</f>
        <v>0-2-0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0</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v>3</v>
      </c>
      <c r="K1005" s="2">
        <v>4</v>
      </c>
      <c r="L1005" s="2" t="str">
        <f t="shared" si="80"/>
        <v>OTT</v>
      </c>
      <c r="M1005" s="2" t="s">
        <v>76</v>
      </c>
      <c r="N1005" s="2">
        <f>IF(ISBLANK(Table2[[#This Row],[ActualResult]]), 0, 1)</f>
        <v>1</v>
      </c>
      <c r="O1005" s="2" t="str">
        <f>IF(ISBLANK(Table2[[#This Row],[ActualResult]]), "_", IF(Table2[[#This Row],[ActualWinner]]=Table2[[#This Row],[PredictedWinner]], "Y", "N"))</f>
        <v>Y</v>
      </c>
      <c r="P1005" s="2" t="str">
        <f>IF(Table2[[#This Row],[ActualAwayScore]]&gt;Table2[[#This Row],[PredictedAwayScore]], "N", IF(ISBLANK(Table2[[#This Row],[ActualResult]]), "_", IF(Table2[[#This Row],[ActualAwayScore]]=Table2[[#This Row],[PredictedAwayScore]], "Y", "N")))</f>
        <v>Y</v>
      </c>
      <c r="Q1005" s="2" t="str">
        <f>IF(Table2[[#This Row],[ActualHomeScore]]&gt;Table2[[#This Row],[PredictedHomeScore]],"N", IF(ISBLANK(Table2[[#This Row],[ActualResult]]), "_", IF(Table2[[#This Row],[ActualHomeScore]]=Table2[[#This Row],[PredictedHomeScore]], "Y", "N")))</f>
        <v>N</v>
      </c>
      <c r="R1005" s="2">
        <v>0</v>
      </c>
      <c r="S1005" s="2" t="str">
        <f t="shared" si="81"/>
        <v>NYR</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t="s">
        <v>1775</v>
      </c>
      <c r="Z1005" s="2">
        <f>IF(AND(Table2[[#This Row],[GameIsOver]]=1,Table2[[#This Row],[ActualHomeScore]]*Table2[[#This Row],[ActualAwayScore]]=0), 1,0)</f>
        <v>0</v>
      </c>
      <c r="AA1005" s="2">
        <f>IF(Table2[[#This Row],[GameIsOver]]=0,0, IF(Table2[[#This Row],[ActualWinner]]=Table2[[#This Row],[AwayTeam]], 2, IF(OR(Table2[[#This Row],[ActualResult]]="OT", Table2[[#This Row],[ActualResult]]="SO"), 1, 0)))</f>
        <v>1</v>
      </c>
      <c r="AB1005" s="2">
        <f>IF(Table2[[#This Row],[GameIsOver]]= 0, 0, IF(Table2[[#This Row],[ActualWinner]]=Table2[[#This Row],[HomeTeam]], 2, IF(OR(Table2[[#This Row],[ActualResult]]="OT", Table2[[#This Row],[ActualResult]]="SO"), 1, 0)))</f>
        <v>2</v>
      </c>
      <c r="AC1005" s="32">
        <f>(($BF$11)*IF(Table2[[#This Row],[CorrectWinnerPrediction]]="Y", 1, 0))+(($BF$12)*IF(Table2[[#This Row],[CorrectAwayScorePrediction]]="Y", 1, 0))+(($BF$13)*IF(Table2[[#This Row],[CorrectHomeScorePrediction]]="Y", 1, 0))</f>
        <v>0.9</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-1</v>
      </c>
      <c r="AH1005" s="2">
        <f t="shared" si="82"/>
        <v>-2</v>
      </c>
      <c r="AI1005" s="2">
        <f t="shared" si="83"/>
        <v>-13</v>
      </c>
      <c r="AJ1005" s="2">
        <v>1</v>
      </c>
      <c r="AK1005" s="4">
        <v>45729</v>
      </c>
      <c r="AL1005" s="2">
        <f>IF(Table2[[#This Row],[GameIsOver]]=0,0,IF(Table2[[#This Row],[ActualWinner]]=Table2[[#This Row],[AwayTeam]], 1, 0))</f>
        <v>0</v>
      </c>
      <c r="AM1005" s="2">
        <f>IF(Table2[[#This Row],[GameIsOver]]=0,0,IF(Table2[[#This Row],[ActualWinner]]=Table2[[#This Row],[HomeTeam]], 1, 0))</f>
        <v>1</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2-0-1</v>
      </c>
      <c r="AP1005" s="2" t="str">
        <f>INDEX(Sheet5!$B$2:$AG$33, MATCH(Table2[[#This Row],[HomeTeam]],Sheet5!$A$2:$A$33, 0), MATCH(Table2[[#This Row],[AwayTeam]],Sheet5!$A$2:$A$33, 0))</f>
        <v>1-2-0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0</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v>4</v>
      </c>
      <c r="K1006" s="2">
        <v>1</v>
      </c>
      <c r="L1006" s="2" t="str">
        <f t="shared" si="80"/>
        <v>SEA</v>
      </c>
      <c r="M1006" s="2" t="s">
        <v>39</v>
      </c>
      <c r="N1006" s="2">
        <f>IF(ISBLANK(Table2[[#This Row],[ActualResult]]), 0, 1)</f>
        <v>1</v>
      </c>
      <c r="O1006" s="2" t="str">
        <f>IF(ISBLANK(Table2[[#This Row],[ActualResult]]), "_", IF(Table2[[#This Row],[ActualWinner]]=Table2[[#This Row],[PredictedWinner]], "Y", "N"))</f>
        <v>N</v>
      </c>
      <c r="P1006" s="2" t="str">
        <f>IF(Table2[[#This Row],[ActualAwayScore]]&gt;Table2[[#This Row],[PredictedAwayScore]], "N", IF(ISBLANK(Table2[[#This Row],[ActualResult]]), "_", IF(Table2[[#This Row],[ActualAwayScore]]=Table2[[#This Row],[PredictedAwayScore]], "Y", "N")))</f>
        <v>N</v>
      </c>
      <c r="Q1006" s="2" t="str">
        <f>IF(Table2[[#This Row],[ActualHomeScore]]&gt;Table2[[#This Row],[PredictedHomeScore]],"N", IF(ISBLANK(Table2[[#This Row],[ActualResult]]), "_", IF(Table2[[#This Row],[ActualHomeScore]]=Table2[[#This Row],[PredictedHomeScore]], "Y", "N")))</f>
        <v>N</v>
      </c>
      <c r="R1006" s="2">
        <v>1</v>
      </c>
      <c r="S1006" s="2" t="str">
        <f t="shared" si="81"/>
        <v>PHI</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2</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1</v>
      </c>
      <c r="AG1006" s="2">
        <f>Table2[[#This Row],[ActualHomeScore]]-Table2[[#This Row],[PredictedHomeScore]]</f>
        <v>-3</v>
      </c>
      <c r="AH1006" s="2">
        <f t="shared" si="82"/>
        <v>-2</v>
      </c>
      <c r="AI1006" s="2">
        <f t="shared" si="83"/>
        <v>-13</v>
      </c>
      <c r="AJ1006" s="2">
        <v>2</v>
      </c>
      <c r="AK1006" s="4">
        <v>45729</v>
      </c>
      <c r="AL1006" s="2">
        <f>IF(Table2[[#This Row],[GameIsOver]]=0,0,IF(Table2[[#This Row],[ActualWinner]]=Table2[[#This Row],[AwayTeam]], 1, 0))</f>
        <v>1</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2-0-0</v>
      </c>
      <c r="AP1006" s="2" t="str">
        <f>INDEX(Sheet5!$B$2:$AG$33, MATCH(Table2[[#This Row],[HomeTeam]],Sheet5!$A$2:$A$33, 0), MATCH(Table2[[#This Row],[AwayTeam]],Sheet5!$A$2:$A$33, 0))</f>
        <v>0-2-0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0</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v>4</v>
      </c>
      <c r="K1007" s="2">
        <v>0</v>
      </c>
      <c r="L1007" s="2" t="str">
        <f t="shared" si="80"/>
        <v>BOS</v>
      </c>
      <c r="M1007" s="2" t="s">
        <v>39</v>
      </c>
      <c r="N1007" s="2">
        <f>IF(ISBLANK(Table2[[#This Row],[ActualResult]]), 0, 1)</f>
        <v>1</v>
      </c>
      <c r="O1007" s="2" t="str">
        <f>IF(ISBLANK(Table2[[#This Row],[ActualResult]]), "_", IF(Table2[[#This Row],[ActualWinner]]=Table2[[#This Row],[PredictedWinner]], "Y", "N"))</f>
        <v>N</v>
      </c>
      <c r="P1007" s="2" t="str">
        <f>IF(Table2[[#This Row],[ActualAwayScore]]&gt;Table2[[#This Row],[PredictedAwayScore]], "N", IF(ISBLANK(Table2[[#This Row],[ActualResult]]), "_", IF(Table2[[#This Row],[ActualAwayScore]]=Table2[[#This Row],[PredictedAwayScore]], "Y", "N")))</f>
        <v>N</v>
      </c>
      <c r="Q1007" s="2" t="str">
        <f>IF(Table2[[#This Row],[ActualHomeScore]]&gt;Table2[[#This Row],[PredictedHomeScore]],"N", IF(ISBLANK(Table2[[#This Row],[ActualResult]]), "_", IF(Table2[[#This Row],[ActualHomeScore]]=Table2[[#This Row],[PredictedHomeScore]], "Y", "N")))</f>
        <v>N</v>
      </c>
      <c r="R1007" s="2">
        <v>1</v>
      </c>
      <c r="S1007" s="2" t="str">
        <f t="shared" si="81"/>
        <v>TBL</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1</v>
      </c>
      <c r="AA1007" s="2">
        <f>IF(Table2[[#This Row],[GameIsOver]]=0,0, IF(Table2[[#This Row],[ActualWinner]]=Table2[[#This Row],[AwayTeam]], 2, IF(OR(Table2[[#This Row],[ActualResult]]="OT", Table2[[#This Row],[ActualResult]]="SO"), 1, 0)))</f>
        <v>2</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v>
      </c>
      <c r="AI1007" s="2">
        <f t="shared" si="83"/>
        <v>-13</v>
      </c>
      <c r="AJ1007" s="2">
        <v>3</v>
      </c>
      <c r="AK1007" s="4">
        <v>45730</v>
      </c>
      <c r="AL1007" s="2">
        <f>IF(Table2[[#This Row],[GameIsOver]]=0,0,IF(Table2[[#This Row],[ActualWinner]]=Table2[[#This Row],[AwayTeam]], 1, 0))</f>
        <v>1</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2-1-0</v>
      </c>
      <c r="AP1007" s="2" t="str">
        <f>INDEX(Sheet5!$B$2:$AG$33, MATCH(Table2[[#This Row],[HomeTeam]],Sheet5!$A$2:$A$33, 0), MATCH(Table2[[#This Row],[AwayTeam]],Sheet5!$A$2:$A$33, 0))</f>
        <v>1-2-0</v>
      </c>
      <c r="AQ1007" s="2">
        <f>IF(Table2[[#This Row],[GameHasShutOut]], 1, 0)</f>
        <v>1</v>
      </c>
      <c r="AR1007" s="2">
        <f>IF(Table2[[#This Row],[ActualAwayScore]] + Table2[[#This Row],[ActualHomeScore]] &gt;= 10, 1, 0)</f>
        <v>0</v>
      </c>
      <c r="AS1007" s="2">
        <f>IF(ABS(Table2[[#This Row],[ActualAwayScore]]-Table2[[#This Row],[ActualHomeScore]])&gt;=5, 1, 0)</f>
        <v>0</v>
      </c>
      <c r="AT1007" s="2">
        <f>IF(Table2[[#This Row],[ActualAwayScore]] + Table2[[#This Row],[ActualHomeScore]] &lt;= 3, 1, 0)</f>
        <v>0</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v>0</v>
      </c>
      <c r="K1008" s="2">
        <v>4</v>
      </c>
      <c r="L1008" s="2" t="str">
        <f t="shared" si="80"/>
        <v>FLA</v>
      </c>
      <c r="M1008" s="2" t="s">
        <v>39</v>
      </c>
      <c r="N1008" s="2">
        <f>IF(ISBLANK(Table2[[#This Row],[ActualResult]]), 0, 1)</f>
        <v>1</v>
      </c>
      <c r="O1008" s="2" t="str">
        <f>IF(ISBLANK(Table2[[#This Row],[ActualResult]]), "_", IF(Table2[[#This Row],[ActualWinner]]=Table2[[#This Row],[PredictedWinner]], "Y", "N"))</f>
        <v>Y</v>
      </c>
      <c r="P1008" s="2" t="str">
        <f>IF(Table2[[#This Row],[ActualAwayScore]]&gt;Table2[[#This Row],[PredictedAwayScore]], "N", IF(ISBLANK(Table2[[#This Row],[ActualResult]]), "_", IF(Table2[[#This Row],[ActualAwayScore]]=Table2[[#This Row],[PredictedAwayScore]], "Y", "N")))</f>
        <v>N</v>
      </c>
      <c r="Q1008" s="2" t="str">
        <f>IF(Table2[[#This Row],[ActualHomeScore]]&gt;Table2[[#This Row],[PredictedHomeScore]],"N", IF(ISBLANK(Table2[[#This Row],[ActualResult]]), "_", IF(Table2[[#This Row],[ActualHomeScore]]=Table2[[#This Row],[PredictedHomeScore]], "Y", "N")))</f>
        <v>N</v>
      </c>
      <c r="R1008" s="2">
        <v>1</v>
      </c>
      <c r="S1008" s="2" t="str">
        <f t="shared" si="81"/>
        <v>BUF</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1</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2</v>
      </c>
      <c r="AC1008" s="32">
        <f>(($BF$11)*IF(Table2[[#This Row],[CorrectWinnerPrediction]]="Y", 1, 0))+(($BF$12)*IF(Table2[[#This Row],[CorrectAwayScorePrediction]]="Y", 1, 0))+(($BF$13)*IF(Table2[[#This Row],[CorrectHomeScorePrediction]]="Y", 1, 0))</f>
        <v>0.8</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-1</v>
      </c>
      <c r="AH1008" s="2">
        <f t="shared" si="82"/>
        <v>-2</v>
      </c>
      <c r="AI1008" s="2">
        <f t="shared" si="83"/>
        <v>-13</v>
      </c>
      <c r="AJ1008" s="2">
        <v>4</v>
      </c>
      <c r="AK1008" s="4">
        <v>45730</v>
      </c>
      <c r="AL1008" s="2">
        <f>IF(Table2[[#This Row],[GameIsOver]]=0,0,IF(Table2[[#This Row],[ActualWinner]]=Table2[[#This Row],[AwayTeam]], 1, 0))</f>
        <v>0</v>
      </c>
      <c r="AM1008" s="2">
        <f>IF(Table2[[#This Row],[GameIsOver]]=0,0,IF(Table2[[#This Row],[ActualWinner]]=Table2[[#This Row],[HomeTeam]], 1, 0))</f>
        <v>1</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1-2-0</v>
      </c>
      <c r="AP1008" s="2" t="str">
        <f>INDEX(Sheet5!$B$2:$AG$33, MATCH(Table2[[#This Row],[HomeTeam]],Sheet5!$A$2:$A$33, 0), MATCH(Table2[[#This Row],[AwayTeam]],Sheet5!$A$2:$A$33, 0))</f>
        <v>2-1-0</v>
      </c>
      <c r="AQ1008" s="2">
        <f>IF(Table2[[#This Row],[GameHasShutOut]], 1, 0)</f>
        <v>1</v>
      </c>
      <c r="AR1008" s="2">
        <f>IF(Table2[[#This Row],[ActualAwayScore]] + Table2[[#This Row],[ActualHomeScore]] &gt;= 10, 1, 0)</f>
        <v>0</v>
      </c>
      <c r="AS1008" s="2">
        <f>IF(ABS(Table2[[#This Row],[ActualAwayScore]]-Table2[[#This Row],[ActualHomeScore]])&gt;=5, 1, 0)</f>
        <v>0</v>
      </c>
      <c r="AT1008" s="2">
        <f>IF(Table2[[#This Row],[ActualAwayScore]] + Table2[[#This Row],[ActualHomeScore]] &lt;= 3, 1, 0)</f>
        <v>0</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v>4</v>
      </c>
      <c r="K1009" s="2">
        <v>7</v>
      </c>
      <c r="L1009" s="2" t="str">
        <f t="shared" si="80"/>
        <v>COL</v>
      </c>
      <c r="M1009" s="2" t="s">
        <v>39</v>
      </c>
      <c r="N1009" s="2">
        <f>IF(ISBLANK(Table2[[#This Row],[ActualResult]]), 0, 1)</f>
        <v>1</v>
      </c>
      <c r="O1009" s="2" t="str">
        <f>IF(ISBLANK(Table2[[#This Row],[ActualResult]]), "_", IF(Table2[[#This Row],[ActualWinner]]=Table2[[#This Row],[PredictedWinner]], "Y", "N"))</f>
        <v>Y</v>
      </c>
      <c r="P1009" s="2" t="str">
        <f>IF(Table2[[#This Row],[ActualAwayScore]]&gt;Table2[[#This Row],[PredictedAwayScore]], "N", IF(ISBLANK(Table2[[#This Row],[ActualResult]]), "_", IF(Table2[[#This Row],[ActualAwayScore]]=Table2[[#This Row],[PredictedAwayScore]], "Y", "N")))</f>
        <v>N</v>
      </c>
      <c r="Q1009" s="2" t="str">
        <f>IF(Table2[[#This Row],[ActualHomeScore]]&gt;Table2[[#This Row],[PredictedHomeScore]],"N", IF(ISBLANK(Table2[[#This Row],[ActualResult]]), "_", IF(Table2[[#This Row],[ActualHomeScore]]=Table2[[#This Row],[PredictedHomeScore]], "Y", "N")))</f>
        <v>N</v>
      </c>
      <c r="R1009" s="2">
        <v>1</v>
      </c>
      <c r="S1009" s="2" t="str">
        <f t="shared" si="81"/>
        <v>TOR</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2</v>
      </c>
      <c r="AC1009" s="32">
        <f>(($BF$11)*IF(Table2[[#This Row],[CorrectWinnerPrediction]]="Y", 1, 0))+(($BF$12)*IF(Table2[[#This Row],[CorrectAwayScorePrediction]]="Y", 1, 0))+(($BF$13)*IF(Table2[[#This Row],[CorrectHomeScorePrediction]]="Y", 1, 0))</f>
        <v>0.8</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1</v>
      </c>
      <c r="AG1009" s="2">
        <f>Table2[[#This Row],[ActualHomeScore]]-Table2[[#This Row],[PredictedHomeScore]]</f>
        <v>3</v>
      </c>
      <c r="AH1009" s="2">
        <f t="shared" si="82"/>
        <v>-2</v>
      </c>
      <c r="AI1009" s="2">
        <f t="shared" si="83"/>
        <v>-13</v>
      </c>
      <c r="AJ1009" s="2">
        <v>5</v>
      </c>
      <c r="AK1009" s="4">
        <v>45730</v>
      </c>
      <c r="AL1009" s="2">
        <f>IF(Table2[[#This Row],[GameIsOver]]=0,0,IF(Table2[[#This Row],[ActualWinner]]=Table2[[#This Row],[AwayTeam]], 1, 0))</f>
        <v>0</v>
      </c>
      <c r="AM1009" s="2">
        <f>IF(Table2[[#This Row],[GameIsOver]]=0,0,IF(Table2[[#This Row],[ActualWinner]]=Table2[[#This Row],[HomeTeam]], 1, 0))</f>
        <v>1</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0-1-0</v>
      </c>
      <c r="AP1009" s="2" t="str">
        <f>INDEX(Sheet5!$B$2:$AG$33, MATCH(Table2[[#This Row],[HomeTeam]],Sheet5!$A$2:$A$33, 0), MATCH(Table2[[#This Row],[AwayTeam]],Sheet5!$A$2:$A$33, 0))</f>
        <v>1-0-0</v>
      </c>
      <c r="AQ1009" s="2">
        <f>IF(Table2[[#This Row],[GameHasShutOut]], 1, 0)</f>
        <v>0</v>
      </c>
      <c r="AR1009" s="2">
        <f>IF(Table2[[#This Row],[ActualAwayScore]] + Table2[[#This Row],[ActualHomeScore]] &gt;= 10, 1, 0)</f>
        <v>1</v>
      </c>
      <c r="AS1009" s="2">
        <f>IF(ABS(Table2[[#This Row],[ActualAwayScore]]-Table2[[#This Row],[ActualHomeScore]])&gt;=5, 1, 0)</f>
        <v>0</v>
      </c>
      <c r="AT1009" s="2">
        <f>IF(Table2[[#This Row],[ActualAwayScore]] + Table2[[#This Row],[ActualHomeScore]] &lt;= 3, 1, 0)</f>
        <v>0</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v>0</v>
      </c>
      <c r="K1010" s="2">
        <v>1</v>
      </c>
      <c r="L1010" s="2" t="str">
        <f t="shared" si="80"/>
        <v>CGY</v>
      </c>
      <c r="M1010" s="2" t="s">
        <v>39</v>
      </c>
      <c r="N1010" s="2">
        <f>IF(ISBLANK(Table2[[#This Row],[ActualResult]]), 0, 1)</f>
        <v>1</v>
      </c>
      <c r="O1010" s="2" t="str">
        <f>IF(ISBLANK(Table2[[#This Row],[ActualResult]]), "_", IF(Table2[[#This Row],[ActualWinner]]=Table2[[#This Row],[PredictedWinner]], "Y", "N"))</f>
        <v>Y</v>
      </c>
      <c r="P1010" s="2" t="str">
        <f>IF(Table2[[#This Row],[ActualAwayScore]]&gt;Table2[[#This Row],[PredictedAwayScore]], "N", IF(ISBLANK(Table2[[#This Row],[ActualResult]]), "_", IF(Table2[[#This Row],[ActualAwayScore]]=Table2[[#This Row],[PredictedAwayScore]], "Y", "N")))</f>
        <v>N</v>
      </c>
      <c r="Q1010" s="2" t="str">
        <f>IF(Table2[[#This Row],[ActualHomeScore]]&gt;Table2[[#This Row],[PredictedHomeScore]],"N", IF(ISBLANK(Table2[[#This Row],[ActualResult]]), "_", IF(Table2[[#This Row],[ActualHomeScore]]=Table2[[#This Row],[PredictedHomeScore]], "Y", "N")))</f>
        <v>N</v>
      </c>
      <c r="R1010" s="2">
        <v>1</v>
      </c>
      <c r="S1010" s="2" t="str">
        <f t="shared" si="81"/>
        <v>MTL</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1</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2</v>
      </c>
      <c r="AC1010" s="32">
        <f>(($BF$11)*IF(Table2[[#This Row],[CorrectWinnerPrediction]]="Y", 1, 0))+(($BF$12)*IF(Table2[[#This Row],[CorrectAwayScorePrediction]]="Y", 1, 0))+(($BF$13)*IF(Table2[[#This Row],[CorrectHomeScorePrediction]]="Y", 1, 0))</f>
        <v>0.8</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-2</v>
      </c>
      <c r="AH1010" s="2">
        <f t="shared" si="82"/>
        <v>-2</v>
      </c>
      <c r="AI1010" s="2">
        <f t="shared" si="83"/>
        <v>-13</v>
      </c>
      <c r="AJ1010" s="2">
        <v>6</v>
      </c>
      <c r="AK1010" s="4">
        <v>45730</v>
      </c>
      <c r="AL1010" s="2">
        <f>IF(Table2[[#This Row],[GameIsOver]]=0,0,IF(Table2[[#This Row],[ActualWinner]]=Table2[[#This Row],[AwayTeam]], 1, 0))</f>
        <v>0</v>
      </c>
      <c r="AM1010" s="2">
        <f>IF(Table2[[#This Row],[GameIsOver]]=0,0,IF(Table2[[#This Row],[ActualWinner]]=Table2[[#This Row],[HomeTeam]], 1, 0))</f>
        <v>1</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0-1-1</v>
      </c>
      <c r="AP1010" s="2" t="str">
        <f>INDEX(Sheet5!$B$2:$AG$33, MATCH(Table2[[#This Row],[HomeTeam]],Sheet5!$A$2:$A$33, 0), MATCH(Table2[[#This Row],[AwayTeam]],Sheet5!$A$2:$A$33, 0))</f>
        <v>2-0-0</v>
      </c>
      <c r="AQ1010" s="2">
        <f>IF(Table2[[#This Row],[GameHasShutOut]], 1, 0)</f>
        <v>1</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v>2</v>
      </c>
      <c r="K1011" s="2">
        <v>3</v>
      </c>
      <c r="L1011" s="2" t="str">
        <f t="shared" si="80"/>
        <v>NSH</v>
      </c>
      <c r="M1011" s="2" t="s">
        <v>76</v>
      </c>
      <c r="N1011" s="2">
        <f>IF(ISBLANK(Table2[[#This Row],[ActualResult]]), 0, 1)</f>
        <v>1</v>
      </c>
      <c r="O1011" s="2" t="str">
        <f>IF(ISBLANK(Table2[[#This Row],[ActualResult]]), "_", IF(Table2[[#This Row],[ActualWinner]]=Table2[[#This Row],[PredictedWinner]], "Y", "N"))</f>
        <v>Y</v>
      </c>
      <c r="P1011" s="2" t="str">
        <f>IF(Table2[[#This Row],[ActualAwayScore]]&gt;Table2[[#This Row],[PredictedAwayScore]], "N", IF(ISBLANK(Table2[[#This Row],[ActualResult]]), "_", IF(Table2[[#This Row],[ActualAwayScore]]=Table2[[#This Row],[PredictedAwayScore]], "Y", "N")))</f>
        <v>N</v>
      </c>
      <c r="Q1011" s="2" t="str">
        <f>IF(Table2[[#This Row],[ActualHomeScore]]&gt;Table2[[#This Row],[PredictedHomeScore]],"N", IF(ISBLANK(Table2[[#This Row],[ActualResult]]), "_", IF(Table2[[#This Row],[ActualHomeScore]]=Table2[[#This Row],[PredictedHomeScore]], "Y", "N")))</f>
        <v>N</v>
      </c>
      <c r="R1011" s="2">
        <v>1</v>
      </c>
      <c r="S1011" s="2" t="str">
        <f t="shared" si="81"/>
        <v>CHI</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1</v>
      </c>
      <c r="AB1011" s="2">
        <f>IF(Table2[[#This Row],[GameIsOver]]= 0, 0, IF(Table2[[#This Row],[ActualWinner]]=Table2[[#This Row],[HomeTeam]], 2, IF(OR(Table2[[#This Row],[ActualResult]]="OT", Table2[[#This Row],[ActualResult]]="SO"), 1, 0)))</f>
        <v>2</v>
      </c>
      <c r="AC1011" s="32">
        <f>(($BF$11)*IF(Table2[[#This Row],[CorrectWinnerPrediction]]="Y", 1, 0))+(($BF$12)*IF(Table2[[#This Row],[CorrectAwayScorePrediction]]="Y", 1, 0))+(($BF$13)*IF(Table2[[#This Row],[CorrectHomeScorePrediction]]="Y", 1, 0))</f>
        <v>0.8</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-2</v>
      </c>
      <c r="AG1011" s="2">
        <f>Table2[[#This Row],[ActualHomeScore]]-Table2[[#This Row],[PredictedHomeScore]]</f>
        <v>-2</v>
      </c>
      <c r="AH1011" s="2">
        <f t="shared" si="82"/>
        <v>-2</v>
      </c>
      <c r="AI1011" s="2">
        <f t="shared" si="83"/>
        <v>-13</v>
      </c>
      <c r="AJ1011" s="2">
        <v>7</v>
      </c>
      <c r="AK1011" s="4">
        <v>45730</v>
      </c>
      <c r="AL1011" s="2">
        <f>IF(Table2[[#This Row],[GameIsOver]]=0,0,IF(Table2[[#This Row],[ActualWinner]]=Table2[[#This Row],[AwayTeam]], 1, 0))</f>
        <v>0</v>
      </c>
      <c r="AM1011" s="2">
        <f>IF(Table2[[#This Row],[GameIsOver]]=0,0,IF(Table2[[#This Row],[ActualWinner]]=Table2[[#This Row],[HomeTeam]], 1, 0))</f>
        <v>1</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1-1-2</v>
      </c>
      <c r="AP1011" s="2" t="str">
        <f>INDEX(Sheet5!$B$2:$AG$33, MATCH(Table2[[#This Row],[HomeTeam]],Sheet5!$A$2:$A$33, 0), MATCH(Table2[[#This Row],[AwayTeam]],Sheet5!$A$2:$A$33, 0))</f>
        <v>3-1-0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0</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v>1</v>
      </c>
      <c r="K1012" s="2">
        <v>2</v>
      </c>
      <c r="L1012" s="2" t="str">
        <f t="shared" si="80"/>
        <v>LAK</v>
      </c>
      <c r="M1012" s="2" t="s">
        <v>76</v>
      </c>
      <c r="N1012" s="2">
        <f>IF(ISBLANK(Table2[[#This Row],[ActualResult]]), 0, 1)</f>
        <v>1</v>
      </c>
      <c r="O1012" s="2" t="str">
        <f>IF(ISBLANK(Table2[[#This Row],[ActualResult]]), "_", IF(Table2[[#This Row],[ActualWinner]]=Table2[[#This Row],[PredictedWinner]], "Y", "N"))</f>
        <v>Y</v>
      </c>
      <c r="P1012" s="2" t="str">
        <f>IF(Table2[[#This Row],[ActualAwayScore]]&gt;Table2[[#This Row],[PredictedAwayScore]], "N", IF(ISBLANK(Table2[[#This Row],[ActualResult]]), "_", IF(Table2[[#This Row],[ActualAwayScore]]=Table2[[#This Row],[PredictedAwayScore]], "Y", "N")))</f>
        <v>N</v>
      </c>
      <c r="Q1012" s="2" t="str">
        <f>IF(Table2[[#This Row],[ActualHomeScore]]&gt;Table2[[#This Row],[PredictedHomeScore]],"N", IF(ISBLANK(Table2[[#This Row],[ActualResult]]), "_", IF(Table2[[#This Row],[ActualHomeScore]]=Table2[[#This Row],[PredictedHomeScore]], "Y", "N")))</f>
        <v>N</v>
      </c>
      <c r="R1012" s="2">
        <v>1</v>
      </c>
      <c r="S1012" s="2" t="str">
        <f t="shared" si="81"/>
        <v>STL</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1</v>
      </c>
      <c r="AB1012" s="2">
        <f>IF(Table2[[#This Row],[GameIsOver]]= 0, 0, IF(Table2[[#This Row],[ActualWinner]]=Table2[[#This Row],[HomeTeam]], 2, IF(OR(Table2[[#This Row],[ActualResult]]="OT", Table2[[#This Row],[ActualResult]]="SO"), 1, 0)))</f>
        <v>2</v>
      </c>
      <c r="AC1012" s="32">
        <f>(($BF$11)*IF(Table2[[#This Row],[CorrectWinnerPrediction]]="Y", 1, 0))+(($BF$12)*IF(Table2[[#This Row],[CorrectAwayScorePrediction]]="Y", 1, 0))+(($BF$13)*IF(Table2[[#This Row],[CorrectHomeScorePrediction]]="Y", 1, 0))</f>
        <v>0.8</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-2</v>
      </c>
      <c r="AG1012" s="2">
        <f>Table2[[#This Row],[ActualHomeScore]]-Table2[[#This Row],[PredictedHomeScore]]</f>
        <v>-3</v>
      </c>
      <c r="AH1012" s="2">
        <f t="shared" si="82"/>
        <v>-2</v>
      </c>
      <c r="AI1012" s="2">
        <f t="shared" si="83"/>
        <v>-13</v>
      </c>
      <c r="AJ1012" s="2">
        <v>8</v>
      </c>
      <c r="AK1012" s="4">
        <v>45731</v>
      </c>
      <c r="AL1012" s="2">
        <f>IF(Table2[[#This Row],[GameIsOver]]=0,0,IF(Table2[[#This Row],[ActualWinner]]=Table2[[#This Row],[AwayTeam]], 1, 0))</f>
        <v>0</v>
      </c>
      <c r="AM1012" s="2">
        <f>IF(Table2[[#This Row],[GameIsOver]]=0,0,IF(Table2[[#This Row],[ActualWinner]]=Table2[[#This Row],[HomeTeam]], 1, 0))</f>
        <v>1</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2-0-1</v>
      </c>
      <c r="AP1012" s="2" t="str">
        <f>INDEX(Sheet5!$B$2:$AG$33, MATCH(Table2[[#This Row],[HomeTeam]],Sheet5!$A$2:$A$33, 0), MATCH(Table2[[#This Row],[AwayTeam]],Sheet5!$A$2:$A$33, 0))</f>
        <v>1-1-1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v>4</v>
      </c>
      <c r="K1013" s="2">
        <v>5</v>
      </c>
      <c r="L1013" s="2" t="str">
        <f t="shared" si="80"/>
        <v>EDM</v>
      </c>
      <c r="M1013" s="2" t="s">
        <v>39</v>
      </c>
      <c r="N1013" s="2">
        <f>IF(ISBLANK(Table2[[#This Row],[ActualResult]]), 0, 1)</f>
        <v>1</v>
      </c>
      <c r="O1013" s="2" t="str">
        <f>IF(ISBLANK(Table2[[#This Row],[ActualResult]]), "_", IF(Table2[[#This Row],[ActualWinner]]=Table2[[#This Row],[PredictedWinner]], "Y", "N"))</f>
        <v>Y</v>
      </c>
      <c r="P1013" s="2" t="str">
        <f>IF(Table2[[#This Row],[ActualAwayScore]]&gt;Table2[[#This Row],[PredictedAwayScore]], "N", IF(ISBLANK(Table2[[#This Row],[ActualResult]]), "_", IF(Table2[[#This Row],[ActualAwayScore]]=Table2[[#This Row],[PredictedAwayScore]], "Y", "N")))</f>
        <v>N</v>
      </c>
      <c r="Q1013" s="2" t="str">
        <f>IF(Table2[[#This Row],[ActualHomeScore]]&gt;Table2[[#This Row],[PredictedHomeScore]],"N", IF(ISBLANK(Table2[[#This Row],[ActualResult]]), "_", IF(Table2[[#This Row],[ActualHomeScore]]=Table2[[#This Row],[PredictedHomeScore]], "Y", "N")))</f>
        <v>N</v>
      </c>
      <c r="R1013" s="2">
        <v>1</v>
      </c>
      <c r="S1013" s="2" t="str">
        <f t="shared" si="81"/>
        <v>DAL</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2</v>
      </c>
      <c r="AC1013" s="32">
        <f>(($BF$11)*IF(Table2[[#This Row],[CorrectWinnerPrediction]]="Y", 1, 0))+(($BF$12)*IF(Table2[[#This Row],[CorrectAwayScorePrediction]]="Y", 1, 0))+(($BF$13)*IF(Table2[[#This Row],[CorrectHomeScorePrediction]]="Y", 1, 0))</f>
        <v>0.8</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1</v>
      </c>
      <c r="AG1013" s="2">
        <f>Table2[[#This Row],[ActualHomeScore]]-Table2[[#This Row],[PredictedHomeScore]]</f>
        <v>1</v>
      </c>
      <c r="AH1013" s="2">
        <f t="shared" si="82"/>
        <v>-2</v>
      </c>
      <c r="AI1013" s="2">
        <f t="shared" si="83"/>
        <v>-13</v>
      </c>
      <c r="AJ1013" s="2">
        <v>9</v>
      </c>
      <c r="AK1013" s="4">
        <v>45731</v>
      </c>
      <c r="AL1013" s="2">
        <f>IF(Table2[[#This Row],[GameIsOver]]=0,0,IF(Table2[[#This Row],[ActualWinner]]=Table2[[#This Row],[AwayTeam]], 1, 0))</f>
        <v>0</v>
      </c>
      <c r="AM1013" s="2">
        <f>IF(Table2[[#This Row],[GameIsOver]]=0,0,IF(Table2[[#This Row],[ActualWinner]]=Table2[[#This Row],[HomeTeam]], 1, 0))</f>
        <v>1</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1-1-0</v>
      </c>
      <c r="AP1013" s="2" t="str">
        <f>INDEX(Sheet5!$B$2:$AG$33, MATCH(Table2[[#This Row],[HomeTeam]],Sheet5!$A$2:$A$33, 0), MATCH(Table2[[#This Row],[AwayTeam]],Sheet5!$A$2:$A$33, 0))</f>
        <v>1-1-0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0</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v>4</v>
      </c>
      <c r="K1014" s="3">
        <v>2</v>
      </c>
      <c r="L1014" s="2" t="str">
        <f t="shared" si="80"/>
        <v>NYI</v>
      </c>
      <c r="M1014" s="3" t="s">
        <v>39</v>
      </c>
      <c r="N1014" s="3">
        <f>IF(ISBLANK(Table2[[#This Row],[ActualResult]]), 0, 1)</f>
        <v>1</v>
      </c>
      <c r="O1014" s="3" t="str">
        <f>IF(ISBLANK(Table2[[#This Row],[ActualResult]]), "_", IF(Table2[[#This Row],[ActualWinner]]=Table2[[#This Row],[PredictedWinner]], "Y", "N"))</f>
        <v>Y</v>
      </c>
      <c r="P1014" s="3" t="str">
        <f>IF(Table2[[#This Row],[ActualAwayScore]]&gt;Table2[[#This Row],[PredictedAwayScore]], "N", IF(ISBLANK(Table2[[#This Row],[ActualResult]]), "_", IF(Table2[[#This Row],[ActualAwayScore]]=Table2[[#This Row],[PredictedAwayScore]], "Y", "N")))</f>
        <v>Y</v>
      </c>
      <c r="Q1014" s="3" t="str">
        <f>IF(Table2[[#This Row],[ActualHomeScore]]&gt;Table2[[#This Row],[PredictedHomeScore]],"N", IF(ISBLANK(Table2[[#This Row],[ActualResult]]), "_", IF(Table2[[#This Row],[ActualHomeScore]]=Table2[[#This Row],[PredictedHomeScore]], "Y", "N")))</f>
        <v>N</v>
      </c>
      <c r="R1014" s="3">
        <v>1</v>
      </c>
      <c r="S1014" s="3" t="str">
        <f t="shared" si="81"/>
        <v>SJS</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2</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0.9</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-1</v>
      </c>
      <c r="AH1014" s="3">
        <f t="shared" si="82"/>
        <v>-2</v>
      </c>
      <c r="AI1014" s="3">
        <f t="shared" si="83"/>
        <v>-13</v>
      </c>
      <c r="AJ1014" s="3">
        <v>10</v>
      </c>
      <c r="AK1014" s="4">
        <v>45731</v>
      </c>
      <c r="AL1014" s="2">
        <f>IF(Table2[[#This Row],[GameIsOver]]=0,0,IF(Table2[[#This Row],[ActualWinner]]=Table2[[#This Row],[AwayTeam]], 1, 0))</f>
        <v>1</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2-0-0</v>
      </c>
      <c r="AP1014" s="2" t="str">
        <f>INDEX(Sheet5!$B$2:$AG$33, MATCH(Table2[[#This Row],[HomeTeam]],Sheet5!$A$2:$A$33, 0), MATCH(Table2[[#This Row],[AwayTeam]],Sheet5!$A$2:$A$33, 0))</f>
        <v>0-2-0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0</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v>3</v>
      </c>
      <c r="K1015" s="2">
        <v>1</v>
      </c>
      <c r="L1015" s="13" t="str">
        <f t="shared" si="80"/>
        <v>NJD</v>
      </c>
      <c r="M1015" s="2" t="s">
        <v>39</v>
      </c>
      <c r="N1015" s="2">
        <f>IF(ISBLANK(Table2[[#This Row],[ActualResult]]), 0, 1)</f>
        <v>1</v>
      </c>
      <c r="O1015" s="2" t="str">
        <f>IF(ISBLANK(Table2[[#This Row],[ActualResult]]), "_", IF(Table2[[#This Row],[ActualWinner]]=Table2[[#This Row],[PredictedWinner]], "Y", "N"))</f>
        <v>Y</v>
      </c>
      <c r="P1015" s="2" t="str">
        <f>IF(Table2[[#This Row],[ActualAwayScore]]&gt;Table2[[#This Row],[PredictedAwayScore]], "N", IF(ISBLANK(Table2[[#This Row],[ActualResult]]), "_", IF(Table2[[#This Row],[ActualAwayScore]]=Table2[[#This Row],[PredictedAwayScore]], "Y", "N")))</f>
        <v>N</v>
      </c>
      <c r="Q1015" s="2" t="str">
        <f>IF(Table2[[#This Row],[ActualHomeScore]]&gt;Table2[[#This Row],[PredictedHomeScore]],"N", IF(ISBLANK(Table2[[#This Row],[ActualResult]]), "_", IF(Table2[[#This Row],[ActualHomeScore]]=Table2[[#This Row],[PredictedHomeScore]], "Y", "N")))</f>
        <v>N</v>
      </c>
      <c r="R1015" s="2">
        <v>1</v>
      </c>
      <c r="S1015" s="2" t="str">
        <f t="shared" si="81"/>
        <v>PHI</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2</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0.8</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-2</v>
      </c>
      <c r="AG1015" s="2">
        <f>Table2[[#This Row],[ActualHomeScore]]-Table2[[#This Row],[PredictedHomeScore]]</f>
        <v>-2</v>
      </c>
      <c r="AH1015" s="2">
        <f t="shared" si="82"/>
        <v>7</v>
      </c>
      <c r="AI1015" s="2">
        <f t="shared" si="83"/>
        <v>-6</v>
      </c>
      <c r="AJ1015" s="2">
        <v>1</v>
      </c>
      <c r="AK1015" s="4">
        <v>45731</v>
      </c>
      <c r="AL1015" s="2">
        <f>IF(Table2[[#This Row],[GameIsOver]]=0,0,IF(Table2[[#This Row],[ActualWinner]]=Table2[[#This Row],[AwayTeam]], 1, 0))</f>
        <v>1</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2-2-0</v>
      </c>
      <c r="AP1015" s="2" t="str">
        <f>INDEX(Sheet5!$B$2:$AG$33, MATCH(Table2[[#This Row],[HomeTeam]],Sheet5!$A$2:$A$33, 0), MATCH(Table2[[#This Row],[AwayTeam]],Sheet5!$A$2:$A$33, 0))</f>
        <v>2-2-0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0</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v>2</v>
      </c>
      <c r="K1016" s="2">
        <v>4</v>
      </c>
      <c r="L1016" s="2" t="str">
        <f t="shared" si="80"/>
        <v>WSH</v>
      </c>
      <c r="M1016" s="2" t="s">
        <v>39</v>
      </c>
      <c r="N1016" s="2">
        <f>IF(ISBLANK(Table2[[#This Row],[ActualResult]]), 0, 1)</f>
        <v>1</v>
      </c>
      <c r="O1016" s="2" t="str">
        <f>IF(ISBLANK(Table2[[#This Row],[ActualResult]]), "_", IF(Table2[[#This Row],[ActualWinner]]=Table2[[#This Row],[PredictedWinner]], "Y", "N"))</f>
        <v>Y</v>
      </c>
      <c r="P1016" s="2" t="str">
        <f>IF(Table2[[#This Row],[ActualAwayScore]]&gt;Table2[[#This Row],[PredictedAwayScore]], "N", IF(ISBLANK(Table2[[#This Row],[ActualResult]]), "_", IF(Table2[[#This Row],[ActualAwayScore]]=Table2[[#This Row],[PredictedAwayScore]], "Y", "N")))</f>
        <v>N</v>
      </c>
      <c r="Q1016" s="2" t="str">
        <f>IF(Table2[[#This Row],[ActualHomeScore]]&gt;Table2[[#This Row],[PredictedHomeScore]],"N", IF(ISBLANK(Table2[[#This Row],[ActualResult]]), "_", IF(Table2[[#This Row],[ActualHomeScore]]=Table2[[#This Row],[PredictedHomeScore]], "Y", "N")))</f>
        <v>Y</v>
      </c>
      <c r="R1016" s="2">
        <v>1</v>
      </c>
      <c r="S1016" s="2" t="str">
        <f t="shared" si="81"/>
        <v>SEA</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t="s">
        <v>1899</v>
      </c>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2</v>
      </c>
      <c r="AC1016" s="32">
        <f>(($BF$11)*IF(Table2[[#This Row],[CorrectWinnerPrediction]]="Y", 1, 0))+(($BF$12)*IF(Table2[[#This Row],[CorrectAwayScorePrediction]]="Y", 1, 0))+(($BF$13)*IF(Table2[[#This Row],[CorrectHomeScorePrediction]]="Y", 1, 0))</f>
        <v>0.9</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0</v>
      </c>
      <c r="AH1016" s="2">
        <f t="shared" si="82"/>
        <v>7</v>
      </c>
      <c r="AI1016" s="2">
        <f t="shared" si="83"/>
        <v>-6</v>
      </c>
      <c r="AJ1016" s="2">
        <v>2</v>
      </c>
      <c r="AK1016" s="4">
        <v>45731</v>
      </c>
      <c r="AL1016" s="2">
        <f>IF(Table2[[#This Row],[GameIsOver]]=0,0,IF(Table2[[#This Row],[ActualWinner]]=Table2[[#This Row],[AwayTeam]], 1, 0))</f>
        <v>0</v>
      </c>
      <c r="AM1016" s="2">
        <f>IF(Table2[[#This Row],[GameIsOver]]=0,0,IF(Table2[[#This Row],[ActualWinner]]=Table2[[#This Row],[HomeTeam]], 1, 0))</f>
        <v>1</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0-2-0</v>
      </c>
      <c r="AP1016" s="2" t="str">
        <f>INDEX(Sheet5!$B$2:$AG$33, MATCH(Table2[[#This Row],[HomeTeam]],Sheet5!$A$2:$A$33, 0), MATCH(Table2[[#This Row],[AwayTeam]],Sheet5!$A$2:$A$33, 0))</f>
        <v>2-0-0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0</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v>3</v>
      </c>
      <c r="K1017" s="2">
        <v>1</v>
      </c>
      <c r="L1017" s="2" t="str">
        <f t="shared" si="80"/>
        <v>PIT</v>
      </c>
      <c r="M1017" s="2" t="s">
        <v>39</v>
      </c>
      <c r="N1017" s="2">
        <f>IF(ISBLANK(Table2[[#This Row],[ActualResult]]), 0, 1)</f>
        <v>1</v>
      </c>
      <c r="O1017" s="2" t="str">
        <f>IF(ISBLANK(Table2[[#This Row],[ActualResult]]), "_", IF(Table2[[#This Row],[ActualWinner]]=Table2[[#This Row],[PredictedWinner]], "Y", "N"))</f>
        <v>N</v>
      </c>
      <c r="P1017" s="2" t="str">
        <f>IF(Table2[[#This Row],[ActualAwayScore]]&gt;Table2[[#This Row],[PredictedAwayScore]], "N", IF(ISBLANK(Table2[[#This Row],[ActualResult]]), "_", IF(Table2[[#This Row],[ActualAwayScore]]=Table2[[#This Row],[PredictedAwayScore]], "Y", "N")))</f>
        <v>Y</v>
      </c>
      <c r="Q1017" s="2" t="str">
        <f>IF(Table2[[#This Row],[ActualHomeScore]]&gt;Table2[[#This Row],[PredictedHomeScore]],"N", IF(ISBLANK(Table2[[#This Row],[ActualResult]]), "_", IF(Table2[[#This Row],[ActualHomeScore]]=Table2[[#This Row],[PredictedHomeScore]], "Y", "N")))</f>
        <v>N</v>
      </c>
      <c r="R1017" s="2">
        <v>1</v>
      </c>
      <c r="S1017" s="2" t="str">
        <f t="shared" si="81"/>
        <v>MIN</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2</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0.1</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-4</v>
      </c>
      <c r="AH1017" s="2">
        <f t="shared" si="82"/>
        <v>7</v>
      </c>
      <c r="AI1017" s="2">
        <f t="shared" si="83"/>
        <v>-6</v>
      </c>
      <c r="AJ1017" s="2">
        <v>3</v>
      </c>
      <c r="AK1017" s="4">
        <v>45731</v>
      </c>
      <c r="AL1017" s="2">
        <f>IF(Table2[[#This Row],[GameIsOver]]=0,0,IF(Table2[[#This Row],[ActualWinner]]=Table2[[#This Row],[AwayTeam]], 1, 0))</f>
        <v>1</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1-1-0</v>
      </c>
      <c r="AP1017" s="2" t="str">
        <f>INDEX(Sheet5!$B$2:$AG$33, MATCH(Table2[[#This Row],[HomeTeam]],Sheet5!$A$2:$A$33, 0), MATCH(Table2[[#This Row],[AwayTeam]],Sheet5!$A$2:$A$33, 0))</f>
        <v>1-1-0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0</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v>2</v>
      </c>
      <c r="K1018" s="2">
        <v>4</v>
      </c>
      <c r="L1018" s="2" t="str">
        <f t="shared" si="80"/>
        <v>CAR</v>
      </c>
      <c r="M1018" s="2" t="s">
        <v>39</v>
      </c>
      <c r="N1018" s="2">
        <f>IF(ISBLANK(Table2[[#This Row],[ActualResult]]), 0, 1)</f>
        <v>1</v>
      </c>
      <c r="O1018" s="2" t="str">
        <f>IF(ISBLANK(Table2[[#This Row],[ActualResult]]), "_", IF(Table2[[#This Row],[ActualWinner]]=Table2[[#This Row],[PredictedWinner]], "Y", "N"))</f>
        <v>N</v>
      </c>
      <c r="P1018" s="2" t="str">
        <f>IF(Table2[[#This Row],[ActualAwayScore]]&gt;Table2[[#This Row],[PredictedAwayScore]], "N", IF(ISBLANK(Table2[[#This Row],[ActualResult]]), "_", IF(Table2[[#This Row],[ActualAwayScore]]=Table2[[#This Row],[PredictedAwayScore]], "Y", "N")))</f>
        <v>N</v>
      </c>
      <c r="Q1018" s="2" t="str">
        <f>IF(Table2[[#This Row],[ActualHomeScore]]&gt;Table2[[#This Row],[PredictedHomeScore]],"N", IF(ISBLANK(Table2[[#This Row],[ActualResult]]), "_", IF(Table2[[#This Row],[ActualHomeScore]]=Table2[[#This Row],[PredictedHomeScore]], "Y", "N")))</f>
        <v>N</v>
      </c>
      <c r="R1018" s="2">
        <v>1</v>
      </c>
      <c r="S1018" s="2" t="str">
        <f t="shared" si="81"/>
        <v>WPG</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2</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-1</v>
      </c>
      <c r="AG1018" s="2">
        <f>Table2[[#This Row],[ActualHomeScore]]-Table2[[#This Row],[PredictedHomeScore]]</f>
        <v>2</v>
      </c>
      <c r="AH1018" s="2">
        <f t="shared" si="82"/>
        <v>7</v>
      </c>
      <c r="AI1018" s="2">
        <f t="shared" si="83"/>
        <v>-6</v>
      </c>
      <c r="AJ1018" s="2">
        <v>4</v>
      </c>
      <c r="AK1018" s="4">
        <v>45731</v>
      </c>
      <c r="AL1018" s="2">
        <f>IF(Table2[[#This Row],[GameIsOver]]=0,0,IF(Table2[[#This Row],[ActualWinner]]=Table2[[#This Row],[AwayTeam]], 1, 0))</f>
        <v>0</v>
      </c>
      <c r="AM1018" s="2">
        <f>IF(Table2[[#This Row],[GameIsOver]]=0,0,IF(Table2[[#This Row],[ActualWinner]]=Table2[[#This Row],[HomeTeam]], 1, 0))</f>
        <v>1</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1-1-0</v>
      </c>
      <c r="AP1018" s="2" t="str">
        <f>INDEX(Sheet5!$B$2:$AG$33, MATCH(Table2[[#This Row],[HomeTeam]],Sheet5!$A$2:$A$33, 0), MATCH(Table2[[#This Row],[AwayTeam]],Sheet5!$A$2:$A$33, 0))</f>
        <v>1-1-0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0</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v>7</v>
      </c>
      <c r="K1019" s="2">
        <v>3</v>
      </c>
      <c r="L1019" s="2" t="str">
        <f t="shared" si="80"/>
        <v>CBJ</v>
      </c>
      <c r="M1019" s="2" t="s">
        <v>39</v>
      </c>
      <c r="N1019" s="2">
        <f>IF(ISBLANK(Table2[[#This Row],[ActualResult]]), 0, 1)</f>
        <v>1</v>
      </c>
      <c r="O1019" s="2" t="str">
        <f>IF(ISBLANK(Table2[[#This Row],[ActualResult]]), "_", IF(Table2[[#This Row],[ActualWinner]]=Table2[[#This Row],[PredictedWinner]], "Y", "N"))</f>
        <v>N</v>
      </c>
      <c r="P1019" s="2" t="str">
        <f>IF(Table2[[#This Row],[ActualAwayScore]]&gt;Table2[[#This Row],[PredictedAwayScore]], "N", IF(ISBLANK(Table2[[#This Row],[ActualResult]]), "_", IF(Table2[[#This Row],[ActualAwayScore]]=Table2[[#This Row],[PredictedAwayScore]], "Y", "N")))</f>
        <v>N</v>
      </c>
      <c r="Q1019" s="2" t="str">
        <f>IF(Table2[[#This Row],[ActualHomeScore]]&gt;Table2[[#This Row],[PredictedHomeScore]],"N", IF(ISBLANK(Table2[[#This Row],[ActualResult]]), "_", IF(Table2[[#This Row],[ActualHomeScore]]=Table2[[#This Row],[PredictedHomeScore]], "Y", "N")))</f>
        <v>N</v>
      </c>
      <c r="R1019" s="2">
        <v>1</v>
      </c>
      <c r="S1019" s="2" t="str">
        <f t="shared" si="81"/>
        <v>NYR</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2</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5</v>
      </c>
      <c r="AG1019" s="2">
        <f>Table2[[#This Row],[ActualHomeScore]]-Table2[[#This Row],[PredictedHomeScore]]</f>
        <v>-2</v>
      </c>
      <c r="AH1019" s="2">
        <f t="shared" si="82"/>
        <v>7</v>
      </c>
      <c r="AI1019" s="2">
        <f t="shared" si="83"/>
        <v>-6</v>
      </c>
      <c r="AJ1019" s="2">
        <v>5</v>
      </c>
      <c r="AK1019" s="4">
        <v>45731</v>
      </c>
      <c r="AL1019" s="2">
        <f>IF(Table2[[#This Row],[GameIsOver]]=0,0,IF(Table2[[#This Row],[ActualWinner]]=Table2[[#This Row],[AwayTeam]], 1, 0))</f>
        <v>1</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1-1-1</v>
      </c>
      <c r="AP1019" s="2" t="str">
        <f>INDEX(Sheet5!$B$2:$AG$33, MATCH(Table2[[#This Row],[HomeTeam]],Sheet5!$A$2:$A$33, 0), MATCH(Table2[[#This Row],[AwayTeam]],Sheet5!$A$2:$A$33, 0))</f>
        <v>2-1-0</v>
      </c>
      <c r="AQ1019" s="2">
        <f>IF(Table2[[#This Row],[GameHasShutOut]], 1, 0)</f>
        <v>0</v>
      </c>
      <c r="AR1019" s="2">
        <f>IF(Table2[[#This Row],[ActualAwayScore]] + Table2[[#This Row],[ActualHomeScore]] &gt;= 10, 1, 0)</f>
        <v>1</v>
      </c>
      <c r="AS1019" s="2">
        <f>IF(ABS(Table2[[#This Row],[ActualAwayScore]]-Table2[[#This Row],[ActualHomeScore]])&gt;=5, 1, 0)</f>
        <v>0</v>
      </c>
      <c r="AT1019" s="2">
        <f>IF(Table2[[#This Row],[ActualAwayScore]] + Table2[[#This Row],[ActualHomeScore]] &lt;= 3, 1, 0)</f>
        <v>0</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v>6</v>
      </c>
      <c r="K1020" s="2">
        <v>5</v>
      </c>
      <c r="L1020" s="2" t="str">
        <f t="shared" si="80"/>
        <v>LAK</v>
      </c>
      <c r="M1020" s="2" t="s">
        <v>39</v>
      </c>
      <c r="N1020" s="2">
        <f>IF(ISBLANK(Table2[[#This Row],[ActualResult]]), 0, 1)</f>
        <v>1</v>
      </c>
      <c r="O1020" s="2" t="str">
        <f>IF(ISBLANK(Table2[[#This Row],[ActualResult]]), "_", IF(Table2[[#This Row],[ActualWinner]]=Table2[[#This Row],[PredictedWinner]], "Y", "N"))</f>
        <v>N</v>
      </c>
      <c r="P1020" s="2" t="str">
        <f>IF(Table2[[#This Row],[ActualAwayScore]]&gt;Table2[[#This Row],[PredictedAwayScore]], "N", IF(ISBLANK(Table2[[#This Row],[ActualResult]]), "_", IF(Table2[[#This Row],[ActualAwayScore]]=Table2[[#This Row],[PredictedAwayScore]], "Y", "N")))</f>
        <v>N</v>
      </c>
      <c r="Q1020" s="2" t="str">
        <f>IF(Table2[[#This Row],[ActualHomeScore]]&gt;Table2[[#This Row],[PredictedHomeScore]],"N", IF(ISBLANK(Table2[[#This Row],[ActualResult]]), "_", IF(Table2[[#This Row],[ActualHomeScore]]=Table2[[#This Row],[PredictedHomeScore]], "Y", "N")))</f>
        <v>N</v>
      </c>
      <c r="R1020" s="2">
        <v>1</v>
      </c>
      <c r="S1020" s="2" t="str">
        <f t="shared" si="81"/>
        <v>VGK</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2</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1</v>
      </c>
      <c r="AH1020" s="2">
        <f t="shared" si="82"/>
        <v>7</v>
      </c>
      <c r="AI1020" s="2">
        <f t="shared" si="83"/>
        <v>-6</v>
      </c>
      <c r="AJ1020" s="2">
        <v>6</v>
      </c>
      <c r="AK1020" s="4">
        <v>45731</v>
      </c>
      <c r="AL1020" s="2">
        <f>IF(Table2[[#This Row],[GameIsOver]]=0,0,IF(Table2[[#This Row],[ActualWinner]]=Table2[[#This Row],[AwayTeam]], 1, 0))</f>
        <v>1</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3-1-0</v>
      </c>
      <c r="AP1020" s="2" t="str">
        <f>INDEX(Sheet5!$B$2:$AG$33, MATCH(Table2[[#This Row],[HomeTeam]],Sheet5!$A$2:$A$33, 0), MATCH(Table2[[#This Row],[AwayTeam]],Sheet5!$A$2:$A$33, 0))</f>
        <v>1-3-0</v>
      </c>
      <c r="AQ1020" s="2">
        <f>IF(Table2[[#This Row],[GameHasShutOut]], 1, 0)</f>
        <v>0</v>
      </c>
      <c r="AR1020" s="2">
        <f>IF(Table2[[#This Row],[ActualAwayScore]] + Table2[[#This Row],[ActualHomeScore]] &gt;= 10, 1, 0)</f>
        <v>1</v>
      </c>
      <c r="AS1020" s="2">
        <f>IF(ABS(Table2[[#This Row],[ActualAwayScore]]-Table2[[#This Row],[ActualHomeScore]])&gt;=5, 1, 0)</f>
        <v>0</v>
      </c>
      <c r="AT1020" s="2">
        <f>IF(Table2[[#This Row],[ActualAwayScore]] + Table2[[#This Row],[ActualHomeScore]] &lt;= 3, 1, 0)</f>
        <v>0</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v>4</v>
      </c>
      <c r="K1021" s="2">
        <v>1</v>
      </c>
      <c r="L1021" s="2" t="str">
        <f t="shared" si="80"/>
        <v>DAL</v>
      </c>
      <c r="M1021" s="2" t="s">
        <v>39</v>
      </c>
      <c r="N1021" s="2">
        <f>IF(ISBLANK(Table2[[#This Row],[ActualResult]]), 0, 1)</f>
        <v>1</v>
      </c>
      <c r="O1021" s="2" t="str">
        <f>IF(ISBLANK(Table2[[#This Row],[ActualResult]]), "_", IF(Table2[[#This Row],[ActualWinner]]=Table2[[#This Row],[PredictedWinner]], "Y", "N"))</f>
        <v>Y</v>
      </c>
      <c r="P1021" s="2" t="str">
        <f>IF(Table2[[#This Row],[ActualAwayScore]]&gt;Table2[[#This Row],[PredictedAwayScore]], "N", IF(ISBLANK(Table2[[#This Row],[ActualResult]]), "_", IF(Table2[[#This Row],[ActualAwayScore]]=Table2[[#This Row],[PredictedAwayScore]], "Y", "N")))</f>
        <v>N</v>
      </c>
      <c r="Q1021" s="2" t="str">
        <f>IF(Table2[[#This Row],[ActualHomeScore]]&gt;Table2[[#This Row],[PredictedHomeScore]],"N", IF(ISBLANK(Table2[[#This Row],[ActualResult]]), "_", IF(Table2[[#This Row],[ActualHomeScore]]=Table2[[#This Row],[PredictedHomeScore]], "Y", "N")))</f>
        <v>N</v>
      </c>
      <c r="R1021" s="2">
        <v>1</v>
      </c>
      <c r="S1021" s="2" t="str">
        <f t="shared" si="81"/>
        <v>VAN</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2</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0.8</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1</v>
      </c>
      <c r="AG1021" s="2">
        <f>Table2[[#This Row],[ActualHomeScore]]-Table2[[#This Row],[PredictedHomeScore]]</f>
        <v>-1</v>
      </c>
      <c r="AH1021" s="2">
        <f t="shared" si="82"/>
        <v>7</v>
      </c>
      <c r="AI1021" s="2">
        <f t="shared" si="83"/>
        <v>-6</v>
      </c>
      <c r="AJ1021" s="2">
        <v>7</v>
      </c>
      <c r="AK1021" s="4">
        <v>45731</v>
      </c>
      <c r="AL1021" s="2">
        <f>IF(Table2[[#This Row],[GameIsOver]]=0,0,IF(Table2[[#This Row],[ActualWinner]]=Table2[[#This Row],[AwayTeam]], 1, 0))</f>
        <v>1</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2-0-0</v>
      </c>
      <c r="AP1021" s="2" t="str">
        <f>INDEX(Sheet5!$B$2:$AG$33, MATCH(Table2[[#This Row],[HomeTeam]],Sheet5!$A$2:$A$33, 0), MATCH(Table2[[#This Row],[AwayTeam]],Sheet5!$A$2:$A$33, 0))</f>
        <v>0-2-0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0</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v>1</v>
      </c>
      <c r="K1022" s="3">
        <v>4</v>
      </c>
      <c r="L1022" s="2" t="str">
        <f t="shared" si="80"/>
        <v>ANA</v>
      </c>
      <c r="M1022" s="3" t="s">
        <v>39</v>
      </c>
      <c r="N1022" s="3">
        <f>IF(ISBLANK(Table2[[#This Row],[ActualResult]]), 0, 1)</f>
        <v>1</v>
      </c>
      <c r="O1022" s="3" t="str">
        <f>IF(ISBLANK(Table2[[#This Row],[ActualResult]]), "_", IF(Table2[[#This Row],[ActualWinner]]=Table2[[#This Row],[PredictedWinner]], "Y", "N"))</f>
        <v>Y</v>
      </c>
      <c r="P1022" s="3" t="str">
        <f>IF(Table2[[#This Row],[ActualAwayScore]]&gt;Table2[[#This Row],[PredictedAwayScore]], "N", IF(ISBLANK(Table2[[#This Row],[ActualResult]]), "_", IF(Table2[[#This Row],[ActualAwayScore]]=Table2[[#This Row],[PredictedAwayScore]], "Y", "N")))</f>
        <v>Y</v>
      </c>
      <c r="Q1022" s="3" t="str">
        <f>IF(Table2[[#This Row],[ActualHomeScore]]&gt;Table2[[#This Row],[PredictedHomeScore]],"N", IF(ISBLANK(Table2[[#This Row],[ActualResult]]), "_", IF(Table2[[#This Row],[ActualHomeScore]]=Table2[[#This Row],[PredictedHomeScore]], "Y", "N")))</f>
        <v>Y</v>
      </c>
      <c r="R1022" s="3">
        <v>1</v>
      </c>
      <c r="S1022" s="3" t="str">
        <f t="shared" si="81"/>
        <v>NYI</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2</v>
      </c>
      <c r="AC1022" s="51">
        <f>(($BF$11)*IF(Table2[[#This Row],[CorrectWinnerPrediction]]="Y", 1, 0))+(($BF$12)*IF(Table2[[#This Row],[CorrectAwayScorePrediction]]="Y", 1, 0))+(($BF$13)*IF(Table2[[#This Row],[CorrectHomeScorePrediction]]="Y", 1, 0))</f>
        <v>1</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7</v>
      </c>
      <c r="AI1022" s="3">
        <f t="shared" si="83"/>
        <v>-6</v>
      </c>
      <c r="AJ1022" s="3">
        <v>8</v>
      </c>
      <c r="AK1022" s="4">
        <v>45731</v>
      </c>
      <c r="AL1022" s="2">
        <f>IF(Table2[[#This Row],[GameIsOver]]=0,0,IF(Table2[[#This Row],[ActualWinner]]=Table2[[#This Row],[AwayTeam]], 1, 0))</f>
        <v>0</v>
      </c>
      <c r="AM1022" s="2">
        <f>IF(Table2[[#This Row],[GameIsOver]]=0,0,IF(Table2[[#This Row],[ActualWinner]]=Table2[[#This Row],[HomeTeam]], 1, 0))</f>
        <v>1</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0-2-0</v>
      </c>
      <c r="AP1022" s="2" t="str">
        <f>INDEX(Sheet5!$B$2:$AG$33, MATCH(Table2[[#This Row],[HomeTeam]],Sheet5!$A$2:$A$33, 0), MATCH(Table2[[#This Row],[AwayTeam]],Sheet5!$A$2:$A$33, 0))</f>
        <v>2-0-0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0</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v>2</v>
      </c>
      <c r="K1023" s="2">
        <v>3</v>
      </c>
      <c r="L1023" s="13" t="str">
        <f t="shared" si="80"/>
        <v>BUF</v>
      </c>
      <c r="M1023" s="2" t="s">
        <v>39</v>
      </c>
      <c r="N1023" s="2">
        <f>IF(ISBLANK(Table2[[#This Row],[ActualResult]]), 0, 1)</f>
        <v>1</v>
      </c>
      <c r="O1023" s="2" t="str">
        <f>IF(ISBLANK(Table2[[#This Row],[ActualResult]]), "_", IF(Table2[[#This Row],[ActualWinner]]=Table2[[#This Row],[PredictedWinner]], "Y", "N"))</f>
        <v>N</v>
      </c>
      <c r="P1023" s="2" t="str">
        <f>IF(Table2[[#This Row],[ActualAwayScore]]&gt;Table2[[#This Row],[PredictedAwayScore]], "N", IF(ISBLANK(Table2[[#This Row],[ActualResult]]), "_", IF(Table2[[#This Row],[ActualAwayScore]]=Table2[[#This Row],[PredictedAwayScore]], "Y", "N")))</f>
        <v>N</v>
      </c>
      <c r="Q1023" s="2" t="str">
        <f>IF(Table2[[#This Row],[ActualHomeScore]]&gt;Table2[[#This Row],[PredictedHomeScore]],"N", IF(ISBLANK(Table2[[#This Row],[ActualResult]]), "_", IF(Table2[[#This Row],[ActualHomeScore]]=Table2[[#This Row],[PredictedHomeScore]], "Y", "N")))</f>
        <v>N</v>
      </c>
      <c r="R1023" s="2">
        <v>1</v>
      </c>
      <c r="S1023" s="2" t="str">
        <f t="shared" si="81"/>
        <v>EDM</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2</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-2</v>
      </c>
      <c r="AG1023" s="2">
        <f>Table2[[#This Row],[ActualHomeScore]]-Table2[[#This Row],[PredictedHomeScore]]</f>
        <v>1</v>
      </c>
      <c r="AH1023" s="2">
        <f t="shared" si="82"/>
        <v>-6</v>
      </c>
      <c r="AI1023" s="2">
        <f t="shared" si="83"/>
        <v>-3</v>
      </c>
      <c r="AJ1023" s="2">
        <v>1</v>
      </c>
      <c r="AK1023" s="4">
        <v>45732</v>
      </c>
      <c r="AL1023" s="2">
        <f>IF(Table2[[#This Row],[GameIsOver]]=0,0,IF(Table2[[#This Row],[ActualWinner]]=Table2[[#This Row],[AwayTeam]], 1, 0))</f>
        <v>0</v>
      </c>
      <c r="AM1023" s="2">
        <f>IF(Table2[[#This Row],[GameIsOver]]=0,0,IF(Table2[[#This Row],[ActualWinner]]=Table2[[#This Row],[HomeTeam]], 1, 0))</f>
        <v>1</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1-1-0</v>
      </c>
      <c r="AP1023" s="2" t="str">
        <f>INDEX(Sheet5!$B$2:$AG$33, MATCH(Table2[[#This Row],[HomeTeam]],Sheet5!$A$2:$A$33, 0), MATCH(Table2[[#This Row],[AwayTeam]],Sheet5!$A$2:$A$33, 0))</f>
        <v>1-1-0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0</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v>1</v>
      </c>
      <c r="K1024" s="2">
        <v>2</v>
      </c>
      <c r="L1024" s="2" t="str">
        <f t="shared" si="80"/>
        <v>OTT</v>
      </c>
      <c r="M1024" s="2" t="s">
        <v>39</v>
      </c>
      <c r="N1024" s="2">
        <f>IF(ISBLANK(Table2[[#This Row],[ActualResult]]), 0, 1)</f>
        <v>1</v>
      </c>
      <c r="O1024" s="2" t="str">
        <f>IF(ISBLANK(Table2[[#This Row],[ActualResult]]), "_", IF(Table2[[#This Row],[ActualWinner]]=Table2[[#This Row],[PredictedWinner]], "Y", "N"))</f>
        <v>Y</v>
      </c>
      <c r="P1024" s="2" t="str">
        <f>IF(Table2[[#This Row],[ActualAwayScore]]&gt;Table2[[#This Row],[PredictedAwayScore]], "N", IF(ISBLANK(Table2[[#This Row],[ActualResult]]), "_", IF(Table2[[#This Row],[ActualAwayScore]]=Table2[[#This Row],[PredictedAwayScore]], "Y", "N")))</f>
        <v>N</v>
      </c>
      <c r="Q1024" s="2" t="str">
        <f>IF(Table2[[#This Row],[ActualHomeScore]]&gt;Table2[[#This Row],[PredictedHomeScore]],"N", IF(ISBLANK(Table2[[#This Row],[ActualResult]]), "_", IF(Table2[[#This Row],[ActualHomeScore]]=Table2[[#This Row],[PredictedHomeScore]], "Y", "N")))</f>
        <v>N</v>
      </c>
      <c r="R1024" s="2">
        <v>1</v>
      </c>
      <c r="S1024" s="2" t="str">
        <f t="shared" si="81"/>
        <v>DET</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2</v>
      </c>
      <c r="AC1024" s="32">
        <f>(($BF$11)*IF(Table2[[#This Row],[CorrectWinnerPrediction]]="Y", 1, 0))+(($BF$12)*IF(Table2[[#This Row],[CorrectAwayScorePrediction]]="Y", 1, 0))+(($BF$13)*IF(Table2[[#This Row],[CorrectHomeScorePrediction]]="Y", 1, 0))</f>
        <v>0.8</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-2</v>
      </c>
      <c r="AG1024" s="2">
        <f>Table2[[#This Row],[ActualHomeScore]]-Table2[[#This Row],[PredictedHomeScore]]</f>
        <v>-2</v>
      </c>
      <c r="AH1024" s="2">
        <f t="shared" si="82"/>
        <v>-6</v>
      </c>
      <c r="AI1024" s="2">
        <f t="shared" si="83"/>
        <v>-3</v>
      </c>
      <c r="AJ1024" s="2">
        <v>2</v>
      </c>
      <c r="AK1024" s="4">
        <v>45732</v>
      </c>
      <c r="AL1024" s="2">
        <f>IF(Table2[[#This Row],[GameIsOver]]=0,0,IF(Table2[[#This Row],[ActualWinner]]=Table2[[#This Row],[AwayTeam]], 1, 0))</f>
        <v>0</v>
      </c>
      <c r="AM1024" s="2">
        <f>IF(Table2[[#This Row],[GameIsOver]]=0,0,IF(Table2[[#This Row],[ActualWinner]]=Table2[[#This Row],[HomeTeam]], 1, 0))</f>
        <v>1</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1-2-0</v>
      </c>
      <c r="AP1024" s="2" t="str">
        <f>INDEX(Sheet5!$B$2:$AG$33, MATCH(Table2[[#This Row],[HomeTeam]],Sheet5!$A$2:$A$33, 0), MATCH(Table2[[#This Row],[AwayTeam]],Sheet5!$A$2:$A$33, 0))</f>
        <v>2-0-1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v>0</v>
      </c>
      <c r="K1025" s="2">
        <v>3</v>
      </c>
      <c r="L1025" s="2" t="str">
        <f t="shared" si="80"/>
        <v>COL</v>
      </c>
      <c r="M1025" s="2" t="s">
        <v>39</v>
      </c>
      <c r="N1025" s="2">
        <f>IF(ISBLANK(Table2[[#This Row],[ActualResult]]), 0, 1)</f>
        <v>1</v>
      </c>
      <c r="O1025" s="2" t="str">
        <f>IF(ISBLANK(Table2[[#This Row],[ActualResult]]), "_", IF(Table2[[#This Row],[ActualWinner]]=Table2[[#This Row],[PredictedWinner]], "Y", "N"))</f>
        <v>Y</v>
      </c>
      <c r="P1025" s="2" t="str">
        <f>IF(Table2[[#This Row],[ActualAwayScore]]&gt;Table2[[#This Row],[PredictedAwayScore]], "N", IF(ISBLANK(Table2[[#This Row],[ActualResult]]), "_", IF(Table2[[#This Row],[ActualAwayScore]]=Table2[[#This Row],[PredictedAwayScore]], "Y", "N")))</f>
        <v>N</v>
      </c>
      <c r="Q1025" s="2" t="str">
        <f>IF(Table2[[#This Row],[ActualHomeScore]]&gt;Table2[[#This Row],[PredictedHomeScore]],"N", IF(ISBLANK(Table2[[#This Row],[ActualResult]]), "_", IF(Table2[[#This Row],[ActualHomeScore]]=Table2[[#This Row],[PredictedHomeScore]], "Y", "N")))</f>
        <v>N</v>
      </c>
      <c r="R1025" s="2">
        <v>1</v>
      </c>
      <c r="S1025" s="2" t="str">
        <f t="shared" si="81"/>
        <v>CHI</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1</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2</v>
      </c>
      <c r="AC1025" s="32">
        <f>(($BF$11)*IF(Table2[[#This Row],[CorrectWinnerPrediction]]="Y", 1, 0))+(($BF$12)*IF(Table2[[#This Row],[CorrectAwayScorePrediction]]="Y", 1, 0))+(($BF$13)*IF(Table2[[#This Row],[CorrectHomeScorePrediction]]="Y", 1, 0))</f>
        <v>0.8</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-2</v>
      </c>
      <c r="AH1025" s="2">
        <f t="shared" si="82"/>
        <v>-6</v>
      </c>
      <c r="AI1025" s="2">
        <f t="shared" si="83"/>
        <v>-3</v>
      </c>
      <c r="AJ1025" s="2">
        <v>3</v>
      </c>
      <c r="AK1025" s="4">
        <v>45732</v>
      </c>
      <c r="AL1025" s="2">
        <f>IF(Table2[[#This Row],[GameIsOver]]=0,0,IF(Table2[[#This Row],[ActualWinner]]=Table2[[#This Row],[AwayTeam]], 1, 0))</f>
        <v>0</v>
      </c>
      <c r="AM1025" s="2">
        <f>IF(Table2[[#This Row],[GameIsOver]]=0,0,IF(Table2[[#This Row],[ActualWinner]]=Table2[[#This Row],[HomeTeam]], 1, 0))</f>
        <v>1</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2-1-0</v>
      </c>
      <c r="AP1025" s="2" t="str">
        <f>INDEX(Sheet5!$B$2:$AG$33, MATCH(Table2[[#This Row],[HomeTeam]],Sheet5!$A$2:$A$33, 0), MATCH(Table2[[#This Row],[AwayTeam]],Sheet5!$A$2:$A$33, 0))</f>
        <v>1-2-0</v>
      </c>
      <c r="AQ1025" s="2">
        <f>IF(Table2[[#This Row],[GameHasShutOut]], 1, 0)</f>
        <v>1</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v>4</v>
      </c>
      <c r="K1026" s="3">
        <v>3</v>
      </c>
      <c r="L1026" s="3" t="str">
        <f t="shared" si="80"/>
        <v>TOR</v>
      </c>
      <c r="M1026" s="3" t="s">
        <v>38</v>
      </c>
      <c r="N1026" s="3">
        <f>IF(ISBLANK(Table2[[#This Row],[ActualResult]]), 0, 1)</f>
        <v>1</v>
      </c>
      <c r="O1026" s="3" t="str">
        <f>IF(ISBLANK(Table2[[#This Row],[ActualResult]]), "_", IF(Table2[[#This Row],[ActualWinner]]=Table2[[#This Row],[PredictedWinner]], "Y", "N"))</f>
        <v>Y</v>
      </c>
      <c r="P1026" s="3" t="str">
        <f>IF(Table2[[#This Row],[ActualAwayScore]]&gt;Table2[[#This Row],[PredictedAwayScore]], "N", IF(ISBLANK(Table2[[#This Row],[ActualResult]]), "_", IF(Table2[[#This Row],[ActualAwayScore]]=Table2[[#This Row],[PredictedAwayScore]], "Y", "N")))</f>
        <v>Y</v>
      </c>
      <c r="Q1026" s="3" t="str">
        <f>IF(Table2[[#This Row],[ActualHomeScore]]&gt;Table2[[#This Row],[PredictedHomeScore]],"N", IF(ISBLANK(Table2[[#This Row],[ActualResult]]), "_", IF(Table2[[#This Row],[ActualHomeScore]]=Table2[[#This Row],[PredictedHomeScore]], "Y", "N")))</f>
        <v>Y</v>
      </c>
      <c r="R1026" s="3"/>
      <c r="S1026" s="3" t="str">
        <f t="shared" si="81"/>
        <v>UTA</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2</v>
      </c>
      <c r="AB1026" s="3">
        <f>IF(Table2[[#This Row],[GameIsOver]]= 0, 0, IF(Table2[[#This Row],[ActualWinner]]=Table2[[#This Row],[HomeTeam]], 2, IF(OR(Table2[[#This Row],[ActualResult]]="OT", Table2[[#This Row],[ActualResult]]="SO"), 1, 0)))</f>
        <v>1</v>
      </c>
      <c r="AC1026" s="51">
        <f>(($BF$11)*IF(Table2[[#This Row],[CorrectWinnerPrediction]]="Y", 1, 0))+(($BF$12)*IF(Table2[[#This Row],[CorrectAwayScorePrediction]]="Y", 1, 0))+(($BF$13)*IF(Table2[[#This Row],[CorrectHomeScorePrediction]]="Y", 1, 0))</f>
        <v>1</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-6</v>
      </c>
      <c r="AI1026" s="3">
        <f t="shared" si="83"/>
        <v>-3</v>
      </c>
      <c r="AJ1026" s="3">
        <v>4</v>
      </c>
      <c r="AK1026" s="4">
        <v>45732</v>
      </c>
      <c r="AL1026" s="2">
        <f>IF(Table2[[#This Row],[GameIsOver]]=0,0,IF(Table2[[#This Row],[ActualWinner]]=Table2[[#This Row],[AwayTeam]], 1, 0))</f>
        <v>1</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2-0-0</v>
      </c>
      <c r="AP1026" s="2" t="str">
        <f>INDEX(Sheet5!$B$2:$AG$33, MATCH(Table2[[#This Row],[HomeTeam]],Sheet5!$A$2:$A$33, 0), MATCH(Table2[[#This Row],[AwayTeam]],Sheet5!$A$2:$A$33, 0))</f>
        <v>0-1-1</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0</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v>2</v>
      </c>
      <c r="K1027" s="2">
        <v>3</v>
      </c>
      <c r="L1027" s="2" t="str">
        <f t="shared" ref="L1027:L1090" si="85">IF(OR($J1027=$K1027,AND(ISBLANK($J1027),ISBLANK($K1027))),"_",IF($J1027&gt;$K1027,$D1027,$E1027))</f>
        <v>BOS</v>
      </c>
      <c r="M1027" s="2" t="s">
        <v>39</v>
      </c>
      <c r="N1027" s="2">
        <f>IF(ISBLANK(Table2[[#This Row],[ActualResult]]), 0, 1)</f>
        <v>1</v>
      </c>
      <c r="O1027" s="2" t="str">
        <f>IF(ISBLANK(Table2[[#This Row],[ActualResult]]), "_", IF(Table2[[#This Row],[ActualWinner]]=Table2[[#This Row],[PredictedWinner]], "Y", "N"))</f>
        <v>N</v>
      </c>
      <c r="P1027" s="2" t="str">
        <f>IF(Table2[[#This Row],[ActualAwayScore]]&gt;Table2[[#This Row],[PredictedAwayScore]], "N", IF(ISBLANK(Table2[[#This Row],[ActualResult]]), "_", IF(Table2[[#This Row],[ActualAwayScore]]=Table2[[#This Row],[PredictedAwayScore]], "Y", "N")))</f>
        <v>N</v>
      </c>
      <c r="Q1027" s="2" t="str">
        <f>IF(Table2[[#This Row],[ActualHomeScore]]&gt;Table2[[#This Row],[PredictedHomeScore]],"N", IF(ISBLANK(Table2[[#This Row],[ActualResult]]), "_", IF(Table2[[#This Row],[ActualHomeScore]]=Table2[[#This Row],[PredictedHomeScore]], "Y", "N")))</f>
        <v>N</v>
      </c>
      <c r="R1027" s="2">
        <v>1</v>
      </c>
      <c r="S1027" s="2" t="str">
        <f t="shared" ref="S1027:S1090" si="86">IF($L1027="_", "_", IF($L1027=$D1027,$E1027,$D1027))</f>
        <v>FLA</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2</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-2</v>
      </c>
      <c r="AG1027" s="2">
        <f>Table2[[#This Row],[ActualHomeScore]]-Table2[[#This Row],[PredictedHomeScore]]</f>
        <v>1</v>
      </c>
      <c r="AH1027" s="2">
        <f t="shared" ref="AH1027:AH1090" si="87">SUMIF($B$3:$B$1315, $B1027, $AF$3:$AF$1315)</f>
        <v>-5</v>
      </c>
      <c r="AI1027" s="2">
        <f t="shared" ref="AI1027:AI1090" si="88">SUMIF($B$3:$B$1315, $B1027, $AG$3:$AG$1315)</f>
        <v>6</v>
      </c>
      <c r="AJ1027" s="2">
        <v>3</v>
      </c>
      <c r="AK1027" s="4">
        <v>45732</v>
      </c>
      <c r="AL1027" s="2">
        <f>IF(Table2[[#This Row],[GameIsOver]]=0,0,IF(Table2[[#This Row],[ActualWinner]]=Table2[[#This Row],[AwayTeam]], 1, 0))</f>
        <v>0</v>
      </c>
      <c r="AM1027" s="2">
        <f>IF(Table2[[#This Row],[GameIsOver]]=0,0,IF(Table2[[#This Row],[ActualWinner]]=Table2[[#This Row],[HomeTeam]], 1, 0))</f>
        <v>1</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2-1-1</v>
      </c>
      <c r="AP1027" s="2" t="str">
        <f>INDEX(Sheet5!$B$2:$AG$33, MATCH(Table2[[#This Row],[HomeTeam]],Sheet5!$A$2:$A$33, 0), MATCH(Table2[[#This Row],[AwayTeam]],Sheet5!$A$2:$A$33, 0))</f>
        <v>2-2-0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0</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v>3</v>
      </c>
      <c r="K1028" s="2">
        <v>5</v>
      </c>
      <c r="L1028" s="2" t="str">
        <f t="shared" si="85"/>
        <v>NJD</v>
      </c>
      <c r="M1028" s="2" t="s">
        <v>39</v>
      </c>
      <c r="N1028" s="2">
        <f>IF(ISBLANK(Table2[[#This Row],[ActualResult]]), 0, 1)</f>
        <v>1</v>
      </c>
      <c r="O1028" s="2" t="str">
        <f>IF(ISBLANK(Table2[[#This Row],[ActualResult]]), "_", IF(Table2[[#This Row],[ActualWinner]]=Table2[[#This Row],[PredictedWinner]], "Y", "N"))</f>
        <v>N</v>
      </c>
      <c r="P1028" s="2" t="str">
        <f>IF(Table2[[#This Row],[ActualAwayScore]]&gt;Table2[[#This Row],[PredictedAwayScore]], "N", IF(ISBLANK(Table2[[#This Row],[ActualResult]]), "_", IF(Table2[[#This Row],[ActualAwayScore]]=Table2[[#This Row],[PredictedAwayScore]], "Y", "N")))</f>
        <v>N</v>
      </c>
      <c r="Q1028" s="2" t="str">
        <f>IF(Table2[[#This Row],[ActualHomeScore]]&gt;Table2[[#This Row],[PredictedHomeScore]],"N", IF(ISBLANK(Table2[[#This Row],[ActualResult]]), "_", IF(Table2[[#This Row],[ActualHomeScore]]=Table2[[#This Row],[PredictedHomeScore]], "Y", "N")))</f>
        <v>N</v>
      </c>
      <c r="R1028" s="2">
        <v>1</v>
      </c>
      <c r="S1028" s="2" t="str">
        <f t="shared" si="86"/>
        <v>CBJ</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2</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-2</v>
      </c>
      <c r="AG1028" s="2">
        <f>Table2[[#This Row],[ActualHomeScore]]-Table2[[#This Row],[PredictedHomeScore]]</f>
        <v>2</v>
      </c>
      <c r="AH1028" s="2">
        <f t="shared" si="87"/>
        <v>-5</v>
      </c>
      <c r="AI1028" s="2">
        <f t="shared" si="88"/>
        <v>6</v>
      </c>
      <c r="AJ1028" s="2">
        <v>4</v>
      </c>
      <c r="AK1028" s="4">
        <v>45732</v>
      </c>
      <c r="AL1028" s="2">
        <f>IF(Table2[[#This Row],[GameIsOver]]=0,0,IF(Table2[[#This Row],[ActualWinner]]=Table2[[#This Row],[AwayTeam]], 1, 0))</f>
        <v>0</v>
      </c>
      <c r="AM1028" s="2">
        <f>IF(Table2[[#This Row],[GameIsOver]]=0,0,IF(Table2[[#This Row],[ActualWinner]]=Table2[[#This Row],[HomeTeam]], 1, 0))</f>
        <v>1</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1-1-0</v>
      </c>
      <c r="AP1028" s="2" t="str">
        <f>INDEX(Sheet5!$B$2:$AG$33, MATCH(Table2[[#This Row],[HomeTeam]],Sheet5!$A$2:$A$33, 0), MATCH(Table2[[#This Row],[AwayTeam]],Sheet5!$A$2:$A$33, 0))</f>
        <v>1-1-0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0</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v>5</v>
      </c>
      <c r="K1029" s="2">
        <v>2</v>
      </c>
      <c r="L1029" s="2" t="str">
        <f t="shared" si="85"/>
        <v>OTT</v>
      </c>
      <c r="M1029" s="2" t="s">
        <v>39</v>
      </c>
      <c r="N1029" s="2">
        <f>IF(ISBLANK(Table2[[#This Row],[ActualResult]]), 0, 1)</f>
        <v>1</v>
      </c>
      <c r="O1029" s="2" t="str">
        <f>IF(ISBLANK(Table2[[#This Row],[ActualResult]]), "_", IF(Table2[[#This Row],[ActualWinner]]=Table2[[#This Row],[PredictedWinner]], "Y", "N"))</f>
        <v>Y</v>
      </c>
      <c r="P1029" s="2" t="str">
        <f>IF(Table2[[#This Row],[ActualAwayScore]]&gt;Table2[[#This Row],[PredictedAwayScore]], "N", IF(ISBLANK(Table2[[#This Row],[ActualResult]]), "_", IF(Table2[[#This Row],[ActualAwayScore]]=Table2[[#This Row],[PredictedAwayScore]], "Y", "N")))</f>
        <v>N</v>
      </c>
      <c r="Q1029" s="2" t="str">
        <f>IF(Table2[[#This Row],[ActualHomeScore]]&gt;Table2[[#This Row],[PredictedHomeScore]],"N", IF(ISBLANK(Table2[[#This Row],[ActualResult]]), "_", IF(Table2[[#This Row],[ActualHomeScore]]=Table2[[#This Row],[PredictedHomeScore]], "Y", "N")))</f>
        <v>Y</v>
      </c>
      <c r="R1029" s="2">
        <v>0</v>
      </c>
      <c r="S1029" s="2" t="str">
        <f t="shared" si="86"/>
        <v>PHI</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t="s">
        <v>1775</v>
      </c>
      <c r="Z1029" s="2">
        <f>IF(AND(Table2[[#This Row],[GameIsOver]]=1,Table2[[#This Row],[ActualHomeScore]]*Table2[[#This Row],[ActualAwayScore]]=0), 1,0)</f>
        <v>0</v>
      </c>
      <c r="AA1029" s="2">
        <f>IF(Table2[[#This Row],[GameIsOver]]=0,0, IF(Table2[[#This Row],[ActualWinner]]=Table2[[#This Row],[AwayTeam]], 2, IF(OR(Table2[[#This Row],[ActualResult]]="OT", Table2[[#This Row],[ActualResult]]="SO"), 1, 0)))</f>
        <v>2</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0.9</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2</v>
      </c>
      <c r="AG1029" s="2">
        <f>Table2[[#This Row],[ActualHomeScore]]-Table2[[#This Row],[PredictedHomeScore]]</f>
        <v>0</v>
      </c>
      <c r="AH1029" s="2">
        <f t="shared" si="87"/>
        <v>-5</v>
      </c>
      <c r="AI1029" s="2">
        <f t="shared" si="88"/>
        <v>6</v>
      </c>
      <c r="AJ1029" s="2">
        <v>1</v>
      </c>
      <c r="AK1029" s="4">
        <v>45732</v>
      </c>
      <c r="AL1029" s="2">
        <f>IF(Table2[[#This Row],[GameIsOver]]=0,0,IF(Table2[[#This Row],[ActualWinner]]=Table2[[#This Row],[AwayTeam]], 1, 0))</f>
        <v>1</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1-0-1</v>
      </c>
      <c r="AP1029" s="2" t="str">
        <f>INDEX(Sheet5!$B$2:$AG$33, MATCH(Table2[[#This Row],[HomeTeam]],Sheet5!$A$2:$A$33, 0), MATCH(Table2[[#This Row],[AwayTeam]],Sheet5!$A$2:$A$33, 0))</f>
        <v>1-1-0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0</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v>2</v>
      </c>
      <c r="K1030" s="2">
        <v>3</v>
      </c>
      <c r="L1030" s="2" t="str">
        <f t="shared" si="85"/>
        <v>PIT</v>
      </c>
      <c r="M1030" s="2" t="s">
        <v>76</v>
      </c>
      <c r="N1030" s="2">
        <f>IF(ISBLANK(Table2[[#This Row],[ActualResult]]), 0, 1)</f>
        <v>1</v>
      </c>
      <c r="O1030" s="2" t="str">
        <f>IF(ISBLANK(Table2[[#This Row],[ActualResult]]), "_", IF(Table2[[#This Row],[ActualWinner]]=Table2[[#This Row],[PredictedWinner]], "Y", "N"))</f>
        <v>N</v>
      </c>
      <c r="P1030" s="2" t="str">
        <f>IF(Table2[[#This Row],[ActualAwayScore]]&gt;Table2[[#This Row],[PredictedAwayScore]], "N", IF(ISBLANK(Table2[[#This Row],[ActualResult]]), "_", IF(Table2[[#This Row],[ActualAwayScore]]=Table2[[#This Row],[PredictedAwayScore]], "Y", "N")))</f>
        <v>N</v>
      </c>
      <c r="Q1030" s="2" t="str">
        <f>IF(Table2[[#This Row],[ActualHomeScore]]&gt;Table2[[#This Row],[PredictedHomeScore]],"N", IF(ISBLANK(Table2[[#This Row],[ActualResult]]), "_", IF(Table2[[#This Row],[ActualHomeScore]]=Table2[[#This Row],[PredictedHomeScore]], "Y", "N")))</f>
        <v>Y</v>
      </c>
      <c r="R1030" s="2">
        <v>1</v>
      </c>
      <c r="S1030" s="2" t="str">
        <f t="shared" si="86"/>
        <v>VGK</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1</v>
      </c>
      <c r="AB1030" s="2">
        <f>IF(Table2[[#This Row],[GameIsOver]]= 0, 0, IF(Table2[[#This Row],[ActualWinner]]=Table2[[#This Row],[HomeTeam]], 2, IF(OR(Table2[[#This Row],[ActualResult]]="OT", Table2[[#This Row],[ActualResult]]="SO"), 1, 0)))</f>
        <v>2</v>
      </c>
      <c r="AC1030" s="32">
        <f>(($BF$11)*IF(Table2[[#This Row],[CorrectWinnerPrediction]]="Y", 1, 0))+(($BF$12)*IF(Table2[[#This Row],[CorrectAwayScorePrediction]]="Y", 1, 0))+(($BF$13)*IF(Table2[[#This Row],[CorrectHomeScorePrediction]]="Y", 1, 0))</f>
        <v>0.1</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-2</v>
      </c>
      <c r="AG1030" s="2">
        <f>Table2[[#This Row],[ActualHomeScore]]-Table2[[#This Row],[PredictedHomeScore]]</f>
        <v>0</v>
      </c>
      <c r="AH1030" s="2">
        <f t="shared" si="87"/>
        <v>-5</v>
      </c>
      <c r="AI1030" s="2">
        <f t="shared" si="88"/>
        <v>6</v>
      </c>
      <c r="AJ1030" s="2">
        <v>5</v>
      </c>
      <c r="AK1030" s="4">
        <v>45732</v>
      </c>
      <c r="AL1030" s="2">
        <f>IF(Table2[[#This Row],[GameIsOver]]=0,0,IF(Table2[[#This Row],[ActualWinner]]=Table2[[#This Row],[AwayTeam]], 1, 0))</f>
        <v>0</v>
      </c>
      <c r="AM1030" s="2">
        <f>IF(Table2[[#This Row],[GameIsOver]]=0,0,IF(Table2[[#This Row],[ActualWinner]]=Table2[[#This Row],[HomeTeam]], 1, 0))</f>
        <v>1</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1-0-1</v>
      </c>
      <c r="AP1030" s="2" t="str">
        <f>INDEX(Sheet5!$B$2:$AG$33, MATCH(Table2[[#This Row],[HomeTeam]],Sheet5!$A$2:$A$33, 0), MATCH(Table2[[#This Row],[AwayTeam]],Sheet5!$A$2:$A$33, 0))</f>
        <v>1-1-0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0</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v>1</v>
      </c>
      <c r="K1031" s="2">
        <v>4</v>
      </c>
      <c r="L1031" s="2" t="str">
        <f t="shared" si="85"/>
        <v>CAR</v>
      </c>
      <c r="M1031" s="2" t="s">
        <v>39</v>
      </c>
      <c r="N1031" s="2">
        <f>IF(ISBLANK(Table2[[#This Row],[ActualResult]]), 0, 1)</f>
        <v>1</v>
      </c>
      <c r="O1031" s="2" t="str">
        <f>IF(ISBLANK(Table2[[#This Row],[ActualResult]]), "_", IF(Table2[[#This Row],[ActualWinner]]=Table2[[#This Row],[PredictedWinner]], "Y", "N"))</f>
        <v>N</v>
      </c>
      <c r="P1031" s="2" t="str">
        <f>IF(Table2[[#This Row],[ActualAwayScore]]&gt;Table2[[#This Row],[PredictedAwayScore]], "N", IF(ISBLANK(Table2[[#This Row],[ActualResult]]), "_", IF(Table2[[#This Row],[ActualAwayScore]]=Table2[[#This Row],[PredictedAwayScore]], "Y", "N")))</f>
        <v>N</v>
      </c>
      <c r="Q1031" s="2" t="str">
        <f>IF(Table2[[#This Row],[ActualHomeScore]]&gt;Table2[[#This Row],[PredictedHomeScore]],"N", IF(ISBLANK(Table2[[#This Row],[ActualResult]]), "_", IF(Table2[[#This Row],[ActualHomeScore]]=Table2[[#This Row],[PredictedHomeScore]], "Y", "N")))</f>
        <v>N</v>
      </c>
      <c r="R1031" s="2">
        <v>1</v>
      </c>
      <c r="S1031" s="2" t="str">
        <f t="shared" si="86"/>
        <v>TBL</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2</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-1</v>
      </c>
      <c r="AG1031" s="2">
        <f>Table2[[#This Row],[ActualHomeScore]]-Table2[[#This Row],[PredictedHomeScore]]</f>
        <v>3</v>
      </c>
      <c r="AH1031" s="2">
        <f t="shared" si="87"/>
        <v>-5</v>
      </c>
      <c r="AI1031" s="2">
        <f t="shared" si="88"/>
        <v>6</v>
      </c>
      <c r="AJ1031" s="2">
        <v>6</v>
      </c>
      <c r="AK1031" s="4">
        <v>45732</v>
      </c>
      <c r="AL1031" s="2">
        <f>IF(Table2[[#This Row],[GameIsOver]]=0,0,IF(Table2[[#This Row],[ActualWinner]]=Table2[[#This Row],[AwayTeam]], 1, 0))</f>
        <v>0</v>
      </c>
      <c r="AM1031" s="2">
        <f>IF(Table2[[#This Row],[GameIsOver]]=0,0,IF(Table2[[#This Row],[ActualWinner]]=Table2[[#This Row],[HomeTeam]], 1, 0))</f>
        <v>1</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2-1-0</v>
      </c>
      <c r="AP1031" s="2" t="str">
        <f>INDEX(Sheet5!$B$2:$AG$33, MATCH(Table2[[#This Row],[HomeTeam]],Sheet5!$A$2:$A$33, 0), MATCH(Table2[[#This Row],[AwayTeam]],Sheet5!$A$2:$A$33, 0))</f>
        <v>1-2-0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0</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v>1</v>
      </c>
      <c r="K1032" s="2">
        <v>2</v>
      </c>
      <c r="L1032" s="2" t="str">
        <f t="shared" si="85"/>
        <v>MIN</v>
      </c>
      <c r="M1032" s="2" t="s">
        <v>38</v>
      </c>
      <c r="N1032" s="2">
        <f>IF(ISBLANK(Table2[[#This Row],[ActualResult]]), 0, 1)</f>
        <v>1</v>
      </c>
      <c r="O1032" s="2" t="str">
        <f>IF(ISBLANK(Table2[[#This Row],[ActualResult]]), "_", IF(Table2[[#This Row],[ActualWinner]]=Table2[[#This Row],[PredictedWinner]], "Y", "N"))</f>
        <v>N</v>
      </c>
      <c r="P1032" s="2" t="str">
        <f>IF(Table2[[#This Row],[ActualAwayScore]]&gt;Table2[[#This Row],[PredictedAwayScore]], "N", IF(ISBLANK(Table2[[#This Row],[ActualResult]]), "_", IF(Table2[[#This Row],[ActualAwayScore]]=Table2[[#This Row],[PredictedAwayScore]], "Y", "N")))</f>
        <v>N</v>
      </c>
      <c r="Q1032" s="2" t="str">
        <f>IF(Table2[[#This Row],[ActualHomeScore]]&gt;Table2[[#This Row],[PredictedHomeScore]],"N", IF(ISBLANK(Table2[[#This Row],[ActualResult]]), "_", IF(Table2[[#This Row],[ActualHomeScore]]=Table2[[#This Row],[PredictedHomeScore]], "Y", "N")))</f>
        <v>Y</v>
      </c>
      <c r="R1032" s="2">
        <v>1</v>
      </c>
      <c r="S1032" s="2" t="str">
        <f t="shared" si="86"/>
        <v>COL</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1</v>
      </c>
      <c r="AB1032" s="2">
        <f>IF(Table2[[#This Row],[GameIsOver]]= 0, 0, IF(Table2[[#This Row],[ActualWinner]]=Table2[[#This Row],[HomeTeam]], 2, IF(OR(Table2[[#This Row],[ActualResult]]="OT", Table2[[#This Row],[ActualResult]]="SO"), 1, 0)))</f>
        <v>2</v>
      </c>
      <c r="AC1032" s="32">
        <f>(($BF$11)*IF(Table2[[#This Row],[CorrectWinnerPrediction]]="Y", 1, 0))+(($BF$12)*IF(Table2[[#This Row],[CorrectAwayScorePrediction]]="Y", 1, 0))+(($BF$13)*IF(Table2[[#This Row],[CorrectHomeScorePrediction]]="Y", 1, 0))</f>
        <v>0.1</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-3</v>
      </c>
      <c r="AG1032" s="2">
        <f>Table2[[#This Row],[ActualHomeScore]]-Table2[[#This Row],[PredictedHomeScore]]</f>
        <v>0</v>
      </c>
      <c r="AH1032" s="2">
        <f t="shared" si="87"/>
        <v>-5</v>
      </c>
      <c r="AI1032" s="2">
        <f t="shared" si="88"/>
        <v>6</v>
      </c>
      <c r="AJ1032" s="2">
        <v>7</v>
      </c>
      <c r="AK1032" s="4">
        <v>45732</v>
      </c>
      <c r="AL1032" s="2">
        <f>IF(Table2[[#This Row],[GameIsOver]]=0,0,IF(Table2[[#This Row],[ActualWinner]]=Table2[[#This Row],[AwayTeam]], 1, 0))</f>
        <v>0</v>
      </c>
      <c r="AM1032" s="2">
        <f>IF(Table2[[#This Row],[GameIsOver]]=0,0,IF(Table2[[#This Row],[ActualWinner]]=Table2[[#This Row],[HomeTeam]], 1, 0))</f>
        <v>1</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2-1-1</v>
      </c>
      <c r="AP1032" s="2" t="str">
        <f>INDEX(Sheet5!$B$2:$AG$33, MATCH(Table2[[#This Row],[HomeTeam]],Sheet5!$A$2:$A$33, 0), MATCH(Table2[[#This Row],[AwayTeam]],Sheet5!$A$2:$A$33, 0))</f>
        <v>2-2-0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v>1</v>
      </c>
      <c r="K1033" s="2">
        <v>2</v>
      </c>
      <c r="L1033" s="2" t="str">
        <f t="shared" si="85"/>
        <v>WPG</v>
      </c>
      <c r="M1033" s="2" t="s">
        <v>39</v>
      </c>
      <c r="N1033" s="2">
        <f>IF(ISBLANK(Table2[[#This Row],[ActualResult]]), 0, 1)</f>
        <v>1</v>
      </c>
      <c r="O1033" s="2" t="str">
        <f>IF(ISBLANK(Table2[[#This Row],[ActualResult]]), "_", IF(Table2[[#This Row],[ActualWinner]]=Table2[[#This Row],[PredictedWinner]], "Y", "N"))</f>
        <v>Y</v>
      </c>
      <c r="P1033" s="2" t="str">
        <f>IF(Table2[[#This Row],[ActualAwayScore]]&gt;Table2[[#This Row],[PredictedAwayScore]], "N", IF(ISBLANK(Table2[[#This Row],[ActualResult]]), "_", IF(Table2[[#This Row],[ActualAwayScore]]=Table2[[#This Row],[PredictedAwayScore]], "Y", "N")))</f>
        <v>N</v>
      </c>
      <c r="Q1033" s="2" t="str">
        <f>IF(Table2[[#This Row],[ActualHomeScore]]&gt;Table2[[#This Row],[PredictedHomeScore]],"N", IF(ISBLANK(Table2[[#This Row],[ActualResult]]), "_", IF(Table2[[#This Row],[ActualHomeScore]]=Table2[[#This Row],[PredictedHomeScore]], "Y", "N")))</f>
        <v>N</v>
      </c>
      <c r="R1033" s="2">
        <v>1</v>
      </c>
      <c r="S1033" s="2" t="str">
        <f t="shared" si="86"/>
        <v>NYR</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2</v>
      </c>
      <c r="AC1033" s="32">
        <f>(($BF$11)*IF(Table2[[#This Row],[CorrectWinnerPrediction]]="Y", 1, 0))+(($BF$12)*IF(Table2[[#This Row],[CorrectAwayScorePrediction]]="Y", 1, 0))+(($BF$13)*IF(Table2[[#This Row],[CorrectHomeScorePrediction]]="Y", 1, 0))</f>
        <v>0.8</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-1</v>
      </c>
      <c r="AG1033" s="2">
        <f>Table2[[#This Row],[ActualHomeScore]]-Table2[[#This Row],[PredictedHomeScore]]</f>
        <v>-2</v>
      </c>
      <c r="AH1033" s="2">
        <f t="shared" si="87"/>
        <v>-5</v>
      </c>
      <c r="AI1033" s="2">
        <f t="shared" si="88"/>
        <v>6</v>
      </c>
      <c r="AJ1033" s="2">
        <v>8</v>
      </c>
      <c r="AK1033" s="4">
        <v>45732</v>
      </c>
      <c r="AL1033" s="2">
        <f>IF(Table2[[#This Row],[GameIsOver]]=0,0,IF(Table2[[#This Row],[ActualWinner]]=Table2[[#This Row],[AwayTeam]], 1, 0))</f>
        <v>0</v>
      </c>
      <c r="AM1033" s="2">
        <f>IF(Table2[[#This Row],[GameIsOver]]=0,0,IF(Table2[[#This Row],[ActualWinner]]=Table2[[#This Row],[HomeTeam]], 1, 0))</f>
        <v>1</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0-2-0</v>
      </c>
      <c r="AP1033" s="2" t="str">
        <f>INDEX(Sheet5!$B$2:$AG$33, MATCH(Table2[[#This Row],[HomeTeam]],Sheet5!$A$2:$A$33, 0), MATCH(Table2[[#This Row],[AwayTeam]],Sheet5!$A$2:$A$33, 0))</f>
        <v>2-0-0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v>4</v>
      </c>
      <c r="K1034" s="2">
        <v>2</v>
      </c>
      <c r="L1034" s="2" t="str">
        <f t="shared" si="85"/>
        <v>MTL</v>
      </c>
      <c r="M1034" s="2" t="s">
        <v>39</v>
      </c>
      <c r="N1034" s="2">
        <f>IF(ISBLANK(Table2[[#This Row],[ActualResult]]), 0, 1)</f>
        <v>1</v>
      </c>
      <c r="O1034" s="2" t="str">
        <f>IF(ISBLANK(Table2[[#This Row],[ActualResult]]), "_", IF(Table2[[#This Row],[ActualWinner]]=Table2[[#This Row],[PredictedWinner]], "Y", "N"))</f>
        <v>Y</v>
      </c>
      <c r="P1034" s="2" t="str">
        <f>IF(Table2[[#This Row],[ActualAwayScore]]&gt;Table2[[#This Row],[PredictedAwayScore]], "N", IF(ISBLANK(Table2[[#This Row],[ActualResult]]), "_", IF(Table2[[#This Row],[ActualAwayScore]]=Table2[[#This Row],[PredictedAwayScore]], "Y", "N")))</f>
        <v>Y</v>
      </c>
      <c r="Q1034" s="2" t="str">
        <f>IF(Table2[[#This Row],[ActualHomeScore]]&gt;Table2[[#This Row],[PredictedHomeScore]],"N", IF(ISBLANK(Table2[[#This Row],[ActualResult]]), "_", IF(Table2[[#This Row],[ActualHomeScore]]=Table2[[#This Row],[PredictedHomeScore]], "Y", "N")))</f>
        <v>N</v>
      </c>
      <c r="R1034" s="2">
        <v>0</v>
      </c>
      <c r="S1034" s="2" t="str">
        <f t="shared" si="86"/>
        <v>VAN</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t="s">
        <v>1776</v>
      </c>
      <c r="Z1034" s="2">
        <f>IF(AND(Table2[[#This Row],[GameIsOver]]=1,Table2[[#This Row],[ActualHomeScore]]*Table2[[#This Row],[ActualAwayScore]]=0), 1,0)</f>
        <v>0</v>
      </c>
      <c r="AA1034" s="2">
        <f>IF(Table2[[#This Row],[GameIsOver]]=0,0, IF(Table2[[#This Row],[ActualWinner]]=Table2[[#This Row],[AwayTeam]], 2, IF(OR(Table2[[#This Row],[ActualResult]]="OT", Table2[[#This Row],[ActualResult]]="SO"), 1, 0)))</f>
        <v>2</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0.9</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-1</v>
      </c>
      <c r="AH1034" s="2">
        <f t="shared" si="87"/>
        <v>-5</v>
      </c>
      <c r="AI1034" s="2">
        <f t="shared" si="88"/>
        <v>6</v>
      </c>
      <c r="AJ1034" s="2">
        <v>2</v>
      </c>
      <c r="AK1034" s="4">
        <v>45732</v>
      </c>
      <c r="AL1034" s="2">
        <f>IF(Table2[[#This Row],[GameIsOver]]=0,0,IF(Table2[[#This Row],[ActualWinner]]=Table2[[#This Row],[AwayTeam]], 1, 0))</f>
        <v>1</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2-0-0</v>
      </c>
      <c r="AP1034" s="2" t="str">
        <f>INDEX(Sheet5!$B$2:$AG$33, MATCH(Table2[[#This Row],[HomeTeam]],Sheet5!$A$2:$A$33, 0), MATCH(Table2[[#This Row],[AwayTeam]],Sheet5!$A$2:$A$33, 0))</f>
        <v>0-1-1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0</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v>7</v>
      </c>
      <c r="K1035" s="2">
        <v>4</v>
      </c>
      <c r="L1035" s="2" t="str">
        <f t="shared" si="85"/>
        <v>WSH</v>
      </c>
      <c r="M1035" s="2" t="s">
        <v>39</v>
      </c>
      <c r="N1035" s="2">
        <f>IF(ISBLANK(Table2[[#This Row],[ActualResult]]), 0, 1)</f>
        <v>1</v>
      </c>
      <c r="O1035" s="2" t="str">
        <f>IF(ISBLANK(Table2[[#This Row],[ActualResult]]), "_", IF(Table2[[#This Row],[ActualWinner]]=Table2[[#This Row],[PredictedWinner]], "Y", "N"))</f>
        <v>Y</v>
      </c>
      <c r="P1035" s="2" t="str">
        <f>IF(Table2[[#This Row],[ActualAwayScore]]&gt;Table2[[#This Row],[PredictedAwayScore]], "N", IF(ISBLANK(Table2[[#This Row],[ActualResult]]), "_", IF(Table2[[#This Row],[ActualAwayScore]]=Table2[[#This Row],[PredictedAwayScore]], "Y", "N")))</f>
        <v>N</v>
      </c>
      <c r="Q1035" s="2" t="str">
        <f>IF(Table2[[#This Row],[ActualHomeScore]]&gt;Table2[[#This Row],[PredictedHomeScore]],"N", IF(ISBLANK(Table2[[#This Row],[ActualResult]]), "_", IF(Table2[[#This Row],[ActualHomeScore]]=Table2[[#This Row],[PredictedHomeScore]], "Y", "N")))</f>
        <v>N</v>
      </c>
      <c r="R1035" s="2">
        <v>1</v>
      </c>
      <c r="S1035" s="2" t="str">
        <f t="shared" si="86"/>
        <v>ANA</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2</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0.8</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5</v>
      </c>
      <c r="AG1035" s="2">
        <f>Table2[[#This Row],[ActualHomeScore]]-Table2[[#This Row],[PredictedHomeScore]]</f>
        <v>3</v>
      </c>
      <c r="AH1035" s="2">
        <f t="shared" si="87"/>
        <v>-5</v>
      </c>
      <c r="AI1035" s="2">
        <f t="shared" si="88"/>
        <v>6</v>
      </c>
      <c r="AJ1035" s="2">
        <v>9</v>
      </c>
      <c r="AK1035" s="4">
        <v>45368</v>
      </c>
      <c r="AL1035" s="2">
        <f>IF(Table2[[#This Row],[GameIsOver]]=0,0,IF(Table2[[#This Row],[ActualWinner]]=Table2[[#This Row],[AwayTeam]], 1, 0))</f>
        <v>1</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2-0-0</v>
      </c>
      <c r="AP1035" s="2" t="str">
        <f>INDEX(Sheet5!$B$2:$AG$33, MATCH(Table2[[#This Row],[HomeTeam]],Sheet5!$A$2:$A$33, 0), MATCH(Table2[[#This Row],[AwayTeam]],Sheet5!$A$2:$A$33, 0))</f>
        <v>0-2-0</v>
      </c>
      <c r="AQ1035" s="2">
        <f>IF(Table2[[#This Row],[GameHasShutOut]], 1, 0)</f>
        <v>0</v>
      </c>
      <c r="AR1035" s="2">
        <f>IF(Table2[[#This Row],[ActualAwayScore]] + Table2[[#This Row],[ActualHomeScore]] &gt;= 10, 1, 0)</f>
        <v>1</v>
      </c>
      <c r="AS1035" s="2">
        <f>IF(ABS(Table2[[#This Row],[ActualAwayScore]]-Table2[[#This Row],[ActualHomeScore]])&gt;=5, 1, 0)</f>
        <v>0</v>
      </c>
      <c r="AT1035" s="2">
        <f>IF(Table2[[#This Row],[ActualAwayScore]] + Table2[[#This Row],[ActualHomeScore]] &lt;= 3, 1, 0)</f>
        <v>0</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v>1</v>
      </c>
      <c r="K1036" s="2">
        <v>4</v>
      </c>
      <c r="L1036" s="2" t="str">
        <f t="shared" si="85"/>
        <v>LAK</v>
      </c>
      <c r="M1036" s="2" t="s">
        <v>39</v>
      </c>
      <c r="N1036" s="2">
        <f>IF(ISBLANK(Table2[[#This Row],[ActualResult]]), 0, 1)</f>
        <v>1</v>
      </c>
      <c r="O1036" s="2" t="str">
        <f>IF(ISBLANK(Table2[[#This Row],[ActualResult]]), "_", IF(Table2[[#This Row],[ActualWinner]]=Table2[[#This Row],[PredictedWinner]], "Y", "N"))</f>
        <v>Y</v>
      </c>
      <c r="P1036" s="2" t="str">
        <f>IF(Table2[[#This Row],[ActualAwayScore]]&gt;Table2[[#This Row],[PredictedAwayScore]], "N", IF(ISBLANK(Table2[[#This Row],[ActualResult]]), "_", IF(Table2[[#This Row],[ActualAwayScore]]=Table2[[#This Row],[PredictedAwayScore]], "Y", "N")))</f>
        <v>N</v>
      </c>
      <c r="Q1036" s="2" t="str">
        <f>IF(Table2[[#This Row],[ActualHomeScore]]&gt;Table2[[#This Row],[PredictedHomeScore]],"N", IF(ISBLANK(Table2[[#This Row],[ActualResult]]), "_", IF(Table2[[#This Row],[ActualHomeScore]]=Table2[[#This Row],[PredictedHomeScore]], "Y", "N")))</f>
        <v>Y</v>
      </c>
      <c r="R1036" s="2">
        <v>1</v>
      </c>
      <c r="S1036" s="2" t="str">
        <f t="shared" si="86"/>
        <v>NYI</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2</v>
      </c>
      <c r="AC1036" s="32">
        <f>(($BF$11)*IF(Table2[[#This Row],[CorrectWinnerPrediction]]="Y", 1, 0))+(($BF$12)*IF(Table2[[#This Row],[CorrectAwayScorePrediction]]="Y", 1, 0))+(($BF$13)*IF(Table2[[#This Row],[CorrectHomeScorePrediction]]="Y", 1, 0))</f>
        <v>0.9</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-1</v>
      </c>
      <c r="AG1036" s="2">
        <f>Table2[[#This Row],[ActualHomeScore]]-Table2[[#This Row],[PredictedHomeScore]]</f>
        <v>0</v>
      </c>
      <c r="AH1036" s="2">
        <f t="shared" si="87"/>
        <v>-5</v>
      </c>
      <c r="AI1036" s="2">
        <f t="shared" si="88"/>
        <v>6</v>
      </c>
      <c r="AJ1036" s="2">
        <v>10</v>
      </c>
      <c r="AK1036" s="4">
        <v>45368</v>
      </c>
      <c r="AL1036" s="2">
        <f>IF(Table2[[#This Row],[GameIsOver]]=0,0,IF(Table2[[#This Row],[ActualWinner]]=Table2[[#This Row],[AwayTeam]], 1, 0))</f>
        <v>0</v>
      </c>
      <c r="AM1036" s="2">
        <f>IF(Table2[[#This Row],[GameIsOver]]=0,0,IF(Table2[[#This Row],[ActualWinner]]=Table2[[#This Row],[HomeTeam]], 1, 0))</f>
        <v>1</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0-2-0</v>
      </c>
      <c r="AP1036" s="2" t="str">
        <f>INDEX(Sheet5!$B$2:$AG$33, MATCH(Table2[[#This Row],[HomeTeam]],Sheet5!$A$2:$A$33, 0), MATCH(Table2[[#This Row],[AwayTeam]],Sheet5!$A$2:$A$33, 0))</f>
        <v>2-0-0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0</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v>3</v>
      </c>
      <c r="K1037" s="3">
        <v>2</v>
      </c>
      <c r="L1037" s="2" t="str">
        <f t="shared" si="85"/>
        <v>NSH</v>
      </c>
      <c r="M1037" s="3" t="s">
        <v>39</v>
      </c>
      <c r="N1037" s="3">
        <f>IF(ISBLANK(Table2[[#This Row],[ActualResult]]), 0, 1)</f>
        <v>1</v>
      </c>
      <c r="O1037" s="3" t="str">
        <f>IF(ISBLANK(Table2[[#This Row],[ActualResult]]), "_", IF(Table2[[#This Row],[ActualWinner]]=Table2[[#This Row],[PredictedWinner]], "Y", "N"))</f>
        <v>Y</v>
      </c>
      <c r="P1037" s="3" t="str">
        <f>IF(Table2[[#This Row],[ActualAwayScore]]&gt;Table2[[#This Row],[PredictedAwayScore]], "N", IF(ISBLANK(Table2[[#This Row],[ActualResult]]), "_", IF(Table2[[#This Row],[ActualAwayScore]]=Table2[[#This Row],[PredictedAwayScore]], "Y", "N")))</f>
        <v>Y</v>
      </c>
      <c r="Q1037" s="3" t="str">
        <f>IF(Table2[[#This Row],[ActualHomeScore]]&gt;Table2[[#This Row],[PredictedHomeScore]],"N", IF(ISBLANK(Table2[[#This Row],[ActualResult]]), "_", IF(Table2[[#This Row],[ActualHomeScore]]=Table2[[#This Row],[PredictedHomeScore]], "Y", "N")))</f>
        <v>Y</v>
      </c>
      <c r="R1037" s="3">
        <v>1</v>
      </c>
      <c r="S1037" s="3" t="str">
        <f t="shared" si="86"/>
        <v>SJS</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2</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1</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-5</v>
      </c>
      <c r="AI1037" s="3">
        <f t="shared" si="88"/>
        <v>6</v>
      </c>
      <c r="AJ1037" s="3">
        <v>11</v>
      </c>
      <c r="AK1037" s="4">
        <v>45368</v>
      </c>
      <c r="AL1037" s="2">
        <f>IF(Table2[[#This Row],[GameIsOver]]=0,0,IF(Table2[[#This Row],[ActualWinner]]=Table2[[#This Row],[AwayTeam]], 1, 0))</f>
        <v>1</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3-0-0</v>
      </c>
      <c r="AP1037" s="2" t="str">
        <f>INDEX(Sheet5!$B$2:$AG$33, MATCH(Table2[[#This Row],[HomeTeam]],Sheet5!$A$2:$A$33, 0), MATCH(Table2[[#This Row],[AwayTeam]],Sheet5!$A$2:$A$33, 0))</f>
        <v>0-3-0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0</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v>3</v>
      </c>
      <c r="K1038" s="2">
        <v>7</v>
      </c>
      <c r="L1038" s="13" t="str">
        <f t="shared" si="85"/>
        <v>DET</v>
      </c>
      <c r="M1038" s="2" t="s">
        <v>39</v>
      </c>
      <c r="N1038" s="2">
        <f>IF(ISBLANK(Table2[[#This Row],[ActualResult]]), 0, 1)</f>
        <v>1</v>
      </c>
      <c r="O1038" s="2" t="str">
        <f>IF(ISBLANK(Table2[[#This Row],[ActualResult]]), "_", IF(Table2[[#This Row],[ActualWinner]]=Table2[[#This Row],[PredictedWinner]], "Y", "N"))</f>
        <v>Y</v>
      </c>
      <c r="P1038" s="2" t="str">
        <f>IF(Table2[[#This Row],[ActualAwayScore]]&gt;Table2[[#This Row],[PredictedAwayScore]], "N", IF(ISBLANK(Table2[[#This Row],[ActualResult]]), "_", IF(Table2[[#This Row],[ActualAwayScore]]=Table2[[#This Row],[PredictedAwayScore]], "Y", "N")))</f>
        <v>Y</v>
      </c>
      <c r="Q1038" s="2" t="str">
        <f>IF(Table2[[#This Row],[ActualHomeScore]]&gt;Table2[[#This Row],[PredictedHomeScore]],"N", IF(ISBLANK(Table2[[#This Row],[ActualResult]]), "_", IF(Table2[[#This Row],[ActualHomeScore]]=Table2[[#This Row],[PredictedHomeScore]], "Y", "N")))</f>
        <v>N</v>
      </c>
      <c r="R1038" s="2">
        <v>1</v>
      </c>
      <c r="S1038" s="2" t="str">
        <f t="shared" si="86"/>
        <v>BUF</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t="s">
        <v>1903</v>
      </c>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2</v>
      </c>
      <c r="AC1038" s="32">
        <f>(($BF$11)*IF(Table2[[#This Row],[CorrectWinnerPrediction]]="Y", 1, 0))+(($BF$12)*IF(Table2[[#This Row],[CorrectAwayScorePrediction]]="Y", 1, 0))+(($BF$13)*IF(Table2[[#This Row],[CorrectHomeScorePrediction]]="Y", 1, 0))</f>
        <v>0.9</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3</v>
      </c>
      <c r="AH1038" s="2">
        <f t="shared" si="87"/>
        <v>2</v>
      </c>
      <c r="AI1038" s="2">
        <f t="shared" si="88"/>
        <v>2</v>
      </c>
      <c r="AJ1038" s="2">
        <v>2</v>
      </c>
      <c r="AK1038" s="4">
        <v>45733</v>
      </c>
      <c r="AL1038" s="2">
        <f>IF(Table2[[#This Row],[GameIsOver]]=0,0,IF(Table2[[#This Row],[ActualWinner]]=Table2[[#This Row],[AwayTeam]], 1, 0))</f>
        <v>0</v>
      </c>
      <c r="AM1038" s="2">
        <f>IF(Table2[[#This Row],[GameIsOver]]=0,0,IF(Table2[[#This Row],[ActualWinner]]=Table2[[#This Row],[HomeTeam]], 1, 0))</f>
        <v>1</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1-2-1</v>
      </c>
      <c r="AP1038" s="2" t="str">
        <f>INDEX(Sheet5!$B$2:$AG$33, MATCH(Table2[[#This Row],[HomeTeam]],Sheet5!$A$2:$A$33, 0), MATCH(Table2[[#This Row],[AwayTeam]],Sheet5!$A$2:$A$33, 0))</f>
        <v>3-1-0</v>
      </c>
      <c r="AQ1038" s="2">
        <f>IF(Table2[[#This Row],[GameHasShutOut]], 1, 0)</f>
        <v>0</v>
      </c>
      <c r="AR1038" s="2">
        <f>IF(Table2[[#This Row],[ActualAwayScore]] + Table2[[#This Row],[ActualHomeScore]] &gt;= 10, 1, 0)</f>
        <v>1</v>
      </c>
      <c r="AS1038" s="2">
        <f>IF(ABS(Table2[[#This Row],[ActualAwayScore]]-Table2[[#This Row],[ActualHomeScore]])&gt;=5, 1, 0)</f>
        <v>0</v>
      </c>
      <c r="AT1038" s="2">
        <f>IF(Table2[[#This Row],[ActualAwayScore]] + Table2[[#This Row],[ActualHomeScore]] &lt;= 3, 1, 0)</f>
        <v>0</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v>4</v>
      </c>
      <c r="K1039" s="2">
        <v>3</v>
      </c>
      <c r="L1039" s="2" t="str">
        <f t="shared" si="85"/>
        <v>VAN</v>
      </c>
      <c r="M1039" s="2" t="s">
        <v>38</v>
      </c>
      <c r="N1039" s="2">
        <f>IF(ISBLANK(Table2[[#This Row],[ActualResult]]), 0, 1)</f>
        <v>1</v>
      </c>
      <c r="O1039" s="2" t="str">
        <f>IF(ISBLANK(Table2[[#This Row],[ActualResult]]), "_", IF(Table2[[#This Row],[ActualWinner]]=Table2[[#This Row],[PredictedWinner]], "Y", "N"))</f>
        <v>N</v>
      </c>
      <c r="P1039" s="2" t="str">
        <f>IF(Table2[[#This Row],[ActualAwayScore]]&gt;Table2[[#This Row],[PredictedAwayScore]], "N", IF(ISBLANK(Table2[[#This Row],[ActualResult]]), "_", IF(Table2[[#This Row],[ActualAwayScore]]=Table2[[#This Row],[PredictedAwayScore]], "Y", "N")))</f>
        <v>N</v>
      </c>
      <c r="Q1039" s="2" t="str">
        <f>IF(Table2[[#This Row],[ActualHomeScore]]&gt;Table2[[#This Row],[PredictedHomeScore]],"N", IF(ISBLANK(Table2[[#This Row],[ActualResult]]), "_", IF(Table2[[#This Row],[ActualHomeScore]]=Table2[[#This Row],[PredictedHomeScore]], "Y", "N")))</f>
        <v>Y</v>
      </c>
      <c r="R1039" s="2">
        <v>1</v>
      </c>
      <c r="S1039" s="2" t="str">
        <f t="shared" si="86"/>
        <v>CGY</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2</v>
      </c>
      <c r="AB1039" s="2">
        <f>IF(Table2[[#This Row],[GameIsOver]]= 0, 0, IF(Table2[[#This Row],[ActualWinner]]=Table2[[#This Row],[HomeTeam]], 2, IF(OR(Table2[[#This Row],[ActualResult]]="OT", Table2[[#This Row],[ActualResult]]="SO"), 1, 0)))</f>
        <v>1</v>
      </c>
      <c r="AC1039" s="32">
        <f>(($BF$11)*IF(Table2[[#This Row],[CorrectWinnerPrediction]]="Y", 1, 0))+(($BF$12)*IF(Table2[[#This Row],[CorrectAwayScorePrediction]]="Y", 1, 0))+(($BF$13)*IF(Table2[[#This Row],[CorrectHomeScorePrediction]]="Y", 1, 0))</f>
        <v>0.1</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0</v>
      </c>
      <c r="AH1039" s="2">
        <f t="shared" si="87"/>
        <v>2</v>
      </c>
      <c r="AI1039" s="2">
        <f t="shared" si="88"/>
        <v>2</v>
      </c>
      <c r="AJ1039" s="2">
        <v>3</v>
      </c>
      <c r="AK1039" s="4">
        <v>45733</v>
      </c>
      <c r="AL1039" s="2">
        <f>IF(Table2[[#This Row],[GameIsOver]]=0,0,IF(Table2[[#This Row],[ActualWinner]]=Table2[[#This Row],[AwayTeam]], 1, 0))</f>
        <v>1</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2-1-1</v>
      </c>
      <c r="AP1039" s="2" t="str">
        <f>INDEX(Sheet5!$B$2:$AG$33, MATCH(Table2[[#This Row],[HomeTeam]],Sheet5!$A$2:$A$33, 0), MATCH(Table2[[#This Row],[AwayTeam]],Sheet5!$A$2:$A$33, 0))</f>
        <v>2-1-1</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0</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v>2</v>
      </c>
      <c r="K1040" s="2">
        <v>3</v>
      </c>
      <c r="L1040" s="2" t="str">
        <f t="shared" si="85"/>
        <v>UTA</v>
      </c>
      <c r="M1040" s="2" t="s">
        <v>39</v>
      </c>
      <c r="N1040" s="2">
        <f>IF(ISBLANK(Table2[[#This Row],[ActualResult]]), 0, 1)</f>
        <v>1</v>
      </c>
      <c r="O1040" s="2" t="str">
        <f>IF(ISBLANK(Table2[[#This Row],[ActualResult]]), "_", IF(Table2[[#This Row],[ActualWinner]]=Table2[[#This Row],[PredictedWinner]], "Y", "N"))</f>
        <v>Y</v>
      </c>
      <c r="P1040" s="2" t="str">
        <f>IF(Table2[[#This Row],[ActualAwayScore]]&gt;Table2[[#This Row],[PredictedAwayScore]], "N", IF(ISBLANK(Table2[[#This Row],[ActualResult]]), "_", IF(Table2[[#This Row],[ActualAwayScore]]=Table2[[#This Row],[PredictedAwayScore]], "Y", "N")))</f>
        <v>N</v>
      </c>
      <c r="Q1040" s="2" t="str">
        <f>IF(Table2[[#This Row],[ActualHomeScore]]&gt;Table2[[#This Row],[PredictedHomeScore]],"N", IF(ISBLANK(Table2[[#This Row],[ActualResult]]), "_", IF(Table2[[#This Row],[ActualHomeScore]]=Table2[[#This Row],[PredictedHomeScore]], "Y", "N")))</f>
        <v>N</v>
      </c>
      <c r="R1040" s="2">
        <v>1</v>
      </c>
      <c r="S1040" s="2" t="str">
        <f t="shared" si="86"/>
        <v>ANA</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2</v>
      </c>
      <c r="AC1040" s="32">
        <f>(($BF$11)*IF(Table2[[#This Row],[CorrectWinnerPrediction]]="Y", 1, 0))+(($BF$12)*IF(Table2[[#This Row],[CorrectAwayScorePrediction]]="Y", 1, 0))+(($BF$13)*IF(Table2[[#This Row],[CorrectHomeScorePrediction]]="Y", 1, 0))</f>
        <v>0.8</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-1</v>
      </c>
      <c r="AG1040" s="2">
        <f>Table2[[#This Row],[ActualHomeScore]]-Table2[[#This Row],[PredictedHomeScore]]</f>
        <v>-2</v>
      </c>
      <c r="AH1040" s="2">
        <f t="shared" si="87"/>
        <v>2</v>
      </c>
      <c r="AI1040" s="2">
        <f t="shared" si="88"/>
        <v>2</v>
      </c>
      <c r="AJ1040" s="2">
        <v>4</v>
      </c>
      <c r="AK1040" s="4">
        <v>45734</v>
      </c>
      <c r="AL1040" s="2">
        <f>IF(Table2[[#This Row],[GameIsOver]]=0,0,IF(Table2[[#This Row],[ActualWinner]]=Table2[[#This Row],[AwayTeam]], 1, 0))</f>
        <v>0</v>
      </c>
      <c r="AM1040" s="2">
        <f>IF(Table2[[#This Row],[GameIsOver]]=0,0,IF(Table2[[#This Row],[ActualWinner]]=Table2[[#This Row],[HomeTeam]], 1, 0))</f>
        <v>1</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2-1-0</v>
      </c>
      <c r="AP1040" s="2" t="str">
        <f>INDEX(Sheet5!$B$2:$AG$33, MATCH(Table2[[#This Row],[HomeTeam]],Sheet5!$A$2:$A$33, 0), MATCH(Table2[[#This Row],[AwayTeam]],Sheet5!$A$2:$A$33, 0))</f>
        <v>1-0-2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0</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v>4</v>
      </c>
      <c r="K1041" s="3">
        <v>5</v>
      </c>
      <c r="L1041" s="2" t="str">
        <f t="shared" si="85"/>
        <v>SEA</v>
      </c>
      <c r="M1041" s="3" t="s">
        <v>76</v>
      </c>
      <c r="N1041" s="3">
        <f>IF(ISBLANK(Table2[[#This Row],[ActualResult]]), 0, 1)</f>
        <v>1</v>
      </c>
      <c r="O1041" s="3" t="str">
        <f>IF(ISBLANK(Table2[[#This Row],[ActualResult]]), "_", IF(Table2[[#This Row],[ActualWinner]]=Table2[[#This Row],[PredictedWinner]], "Y", "N"))</f>
        <v>Y</v>
      </c>
      <c r="P1041" s="3" t="str">
        <f>IF(Table2[[#This Row],[ActualAwayScore]]&gt;Table2[[#This Row],[PredictedAwayScore]], "N", IF(ISBLANK(Table2[[#This Row],[ActualResult]]), "_", IF(Table2[[#This Row],[ActualAwayScore]]=Table2[[#This Row],[PredictedAwayScore]], "Y", "N")))</f>
        <v>N</v>
      </c>
      <c r="Q1041" s="3" t="str">
        <f>IF(Table2[[#This Row],[ActualHomeScore]]&gt;Table2[[#This Row],[PredictedHomeScore]],"N", IF(ISBLANK(Table2[[#This Row],[ActualResult]]), "_", IF(Table2[[#This Row],[ActualHomeScore]]=Table2[[#This Row],[PredictedHomeScore]], "Y", "N")))</f>
        <v>N</v>
      </c>
      <c r="R1041" s="3">
        <v>0</v>
      </c>
      <c r="S1041" s="3" t="str">
        <f t="shared" si="86"/>
        <v>MTL</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t="s">
        <v>1776</v>
      </c>
      <c r="Z1041" s="3">
        <f>IF(AND(Table2[[#This Row],[GameIsOver]]=1,Table2[[#This Row],[ActualHomeScore]]*Table2[[#This Row],[ActualAwayScore]]=0), 1,0)</f>
        <v>0</v>
      </c>
      <c r="AA1041" s="3">
        <f>IF(Table2[[#This Row],[GameIsOver]]=0,0, IF(Table2[[#This Row],[ActualWinner]]=Table2[[#This Row],[AwayTeam]], 2, IF(OR(Table2[[#This Row],[ActualResult]]="OT", Table2[[#This Row],[ActualResult]]="SO"), 1, 0)))</f>
        <v>1</v>
      </c>
      <c r="AB1041" s="3">
        <f>IF(Table2[[#This Row],[GameIsOver]]= 0, 0, IF(Table2[[#This Row],[ActualWinner]]=Table2[[#This Row],[HomeTeam]], 2, IF(OR(Table2[[#This Row],[ActualResult]]="OT", Table2[[#This Row],[ActualResult]]="SO"), 1, 0)))</f>
        <v>2</v>
      </c>
      <c r="AC1041" s="51">
        <f>(($BF$11)*IF(Table2[[#This Row],[CorrectWinnerPrediction]]="Y", 1, 0))+(($BF$12)*IF(Table2[[#This Row],[CorrectAwayScorePrediction]]="Y", 1, 0))+(($BF$13)*IF(Table2[[#This Row],[CorrectHomeScorePrediction]]="Y", 1, 0))</f>
        <v>0.8</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1</v>
      </c>
      <c r="AG1041" s="3">
        <f>Table2[[#This Row],[ActualHomeScore]]-Table2[[#This Row],[PredictedHomeScore]]</f>
        <v>1</v>
      </c>
      <c r="AH1041" s="3">
        <f t="shared" si="87"/>
        <v>2</v>
      </c>
      <c r="AI1041" s="3">
        <f t="shared" si="88"/>
        <v>2</v>
      </c>
      <c r="AJ1041" s="3">
        <v>1</v>
      </c>
      <c r="AK1041" s="4">
        <v>45733</v>
      </c>
      <c r="AL1041" s="2">
        <f>IF(Table2[[#This Row],[GameIsOver]]=0,0,IF(Table2[[#This Row],[ActualWinner]]=Table2[[#This Row],[AwayTeam]], 1, 0))</f>
        <v>0</v>
      </c>
      <c r="AM1041" s="2">
        <f>IF(Table2[[#This Row],[GameIsOver]]=0,0,IF(Table2[[#This Row],[ActualWinner]]=Table2[[#This Row],[HomeTeam]], 1, 0))</f>
        <v>1</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0-1-1</v>
      </c>
      <c r="AP1041" s="2" t="str">
        <f>INDEX(Sheet5!$B$2:$AG$33, MATCH(Table2[[#This Row],[HomeTeam]],Sheet5!$A$2:$A$33, 0), MATCH(Table2[[#This Row],[AwayTeam]],Sheet5!$A$2:$A$33, 0))</f>
        <v>2-0-0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0</v>
      </c>
      <c r="AU1041" s="2"/>
      <c r="AV1041" s="2"/>
    </row>
    <row r="1042" spans="1:48" x14ac:dyDescent="0.25">
      <c r="A1042" s="4">
        <v>45729</v>
      </c>
      <c r="B1042" s="4">
        <v>45729</v>
      </c>
      <c r="C1042" s="7" t="s">
        <v>1153</v>
      </c>
      <c r="D1042" s="2" t="s">
        <v>13</v>
      </c>
      <c r="E1042" s="2" t="s">
        <v>17</v>
      </c>
      <c r="F1042" s="2">
        <v>2</v>
      </c>
      <c r="G1042" s="2">
        <v>3</v>
      </c>
      <c r="H1042" s="2" t="str">
        <f t="shared" si="84"/>
        <v>TOR</v>
      </c>
      <c r="I1042" s="2" t="s">
        <v>39</v>
      </c>
      <c r="J1042" s="2">
        <v>3</v>
      </c>
      <c r="K1042" s="2">
        <v>2</v>
      </c>
      <c r="L1042" s="13" t="str">
        <f t="shared" si="85"/>
        <v>FLA</v>
      </c>
      <c r="M1042" s="2" t="s">
        <v>39</v>
      </c>
      <c r="N1042" s="2">
        <f>IF(ISBLANK(Table2[[#This Row],[ActualResult]]), 0, 1)</f>
        <v>1</v>
      </c>
      <c r="O1042" s="2" t="str">
        <f>IF(ISBLANK(Table2[[#This Row],[ActualResult]]), "_", IF(Table2[[#This Row],[ActualWinner]]=Table2[[#This Row],[PredictedWinner]], "Y", "N"))</f>
        <v>N</v>
      </c>
      <c r="P1042" s="2" t="str">
        <f>IF(Table2[[#This Row],[ActualAwayScore]]&gt;Table2[[#This Row],[PredictedAwayScore]], "N", IF(ISBLANK(Table2[[#This Row],[ActualResult]]), "_", IF(Table2[[#This Row],[ActualAwayScore]]=Table2[[#This Row],[PredictedAwayScore]], "Y", "N")))</f>
        <v>N</v>
      </c>
      <c r="Q1042" s="2" t="str">
        <f>IF(Table2[[#This Row],[ActualHomeScore]]&gt;Table2[[#This Row],[PredictedHomeScore]],"N", IF(ISBLANK(Table2[[#This Row],[ActualResult]]), "_", IF(Table2[[#This Row],[ActualHomeScore]]=Table2[[#This Row],[PredictedHomeScore]], "Y", "N")))</f>
        <v>N</v>
      </c>
      <c r="R1042" s="2">
        <v>1</v>
      </c>
      <c r="S1042" s="2" t="str">
        <f t="shared" si="86"/>
        <v>TOR</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2</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1</v>
      </c>
      <c r="AG1042" s="2">
        <f>Table2[[#This Row],[ActualHomeScore]]-Table2[[#This Row],[PredictedHomeScore]]</f>
        <v>-1</v>
      </c>
      <c r="AH1042" s="2">
        <f t="shared" si="87"/>
        <v>-6</v>
      </c>
      <c r="AI1042" s="2">
        <f t="shared" si="88"/>
        <v>1</v>
      </c>
      <c r="AJ1042" s="2">
        <v>2</v>
      </c>
      <c r="AK1042" s="4">
        <v>45734</v>
      </c>
      <c r="AL1042" s="2">
        <f>IF(Table2[[#This Row],[GameIsOver]]=0,0,IF(Table2[[#This Row],[ActualWinner]]=Table2[[#This Row],[AwayTeam]], 1, 0))</f>
        <v>1</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2-0-0</v>
      </c>
      <c r="AP1042" s="2" t="str">
        <f>INDEX(Sheet5!$B$2:$AG$33, MATCH(Table2[[#This Row],[HomeTeam]],Sheet5!$A$2:$A$33, 0), MATCH(Table2[[#This Row],[AwayTeam]],Sheet5!$A$2:$A$33, 0))</f>
        <v>0-2-0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0</v>
      </c>
      <c r="AU1042" s="2"/>
      <c r="AV1042" s="2"/>
    </row>
    <row r="1043" spans="1:48" x14ac:dyDescent="0.25">
      <c r="A1043" s="4">
        <v>45729</v>
      </c>
      <c r="B1043" s="4">
        <v>45729</v>
      </c>
      <c r="C1043" s="7" t="s">
        <v>1154</v>
      </c>
      <c r="D1043" s="2" t="s">
        <v>15</v>
      </c>
      <c r="E1043" s="2" t="s">
        <v>29</v>
      </c>
      <c r="F1043" s="2">
        <v>2</v>
      </c>
      <c r="G1043" s="2">
        <v>4</v>
      </c>
      <c r="H1043" s="2" t="str">
        <f t="shared" si="84"/>
        <v>OTT</v>
      </c>
      <c r="I1043" s="2" t="s">
        <v>39</v>
      </c>
      <c r="J1043" s="2">
        <v>3</v>
      </c>
      <c r="K1043" s="2">
        <v>6</v>
      </c>
      <c r="L1043" s="2" t="str">
        <f t="shared" si="85"/>
        <v>OTT</v>
      </c>
      <c r="M1043" s="2" t="s">
        <v>39</v>
      </c>
      <c r="N1043" s="2">
        <f>IF(ISBLANK(Table2[[#This Row],[ActualResult]]), 0, 1)</f>
        <v>1</v>
      </c>
      <c r="O1043" s="2" t="str">
        <f>IF(ISBLANK(Table2[[#This Row],[ActualResult]]), "_", IF(Table2[[#This Row],[ActualWinner]]=Table2[[#This Row],[PredictedWinner]], "Y", "N"))</f>
        <v>Y</v>
      </c>
      <c r="P1043" s="2" t="str">
        <f>IF(Table2[[#This Row],[ActualAwayScore]]&gt;Table2[[#This Row],[PredictedAwayScore]], "N", IF(ISBLANK(Table2[[#This Row],[ActualResult]]), "_", IF(Table2[[#This Row],[ActualAwayScore]]=Table2[[#This Row],[PredictedAwayScore]], "Y", "N")))</f>
        <v>N</v>
      </c>
      <c r="Q1043" s="2" t="str">
        <f>IF(Table2[[#This Row],[ActualHomeScore]]&gt;Table2[[#This Row],[PredictedHomeScore]],"N", IF(ISBLANK(Table2[[#This Row],[ActualResult]]), "_", IF(Table2[[#This Row],[ActualHomeScore]]=Table2[[#This Row],[PredictedHomeScore]], "Y", "N")))</f>
        <v>N</v>
      </c>
      <c r="R1043" s="2">
        <v>0</v>
      </c>
      <c r="S1043" s="2" t="str">
        <f t="shared" si="86"/>
        <v>BOS</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t="s">
        <v>1775</v>
      </c>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2</v>
      </c>
      <c r="AC1043" s="32">
        <f>(($BF$11)*IF(Table2[[#This Row],[CorrectWinnerPrediction]]="Y", 1, 0))+(($BF$12)*IF(Table2[[#This Row],[CorrectAwayScorePrediction]]="Y", 1, 0))+(($BF$13)*IF(Table2[[#This Row],[CorrectHomeScorePrediction]]="Y", 1, 0))</f>
        <v>0.8</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1</v>
      </c>
      <c r="AG1043" s="2">
        <f>Table2[[#This Row],[ActualHomeScore]]-Table2[[#This Row],[PredictedHomeScore]]</f>
        <v>2</v>
      </c>
      <c r="AH1043" s="2">
        <f t="shared" si="87"/>
        <v>-6</v>
      </c>
      <c r="AI1043" s="2">
        <f t="shared" si="88"/>
        <v>1</v>
      </c>
      <c r="AJ1043" s="2">
        <v>1</v>
      </c>
      <c r="AK1043" s="4">
        <v>45734</v>
      </c>
      <c r="AL1043" s="2">
        <f>IF(Table2[[#This Row],[GameIsOver]]=0,0,IF(Table2[[#This Row],[ActualWinner]]=Table2[[#This Row],[AwayTeam]], 1, 0))</f>
        <v>0</v>
      </c>
      <c r="AM1043" s="2">
        <f>IF(Table2[[#This Row],[GameIsOver]]=0,0,IF(Table2[[#This Row],[ActualWinner]]=Table2[[#This Row],[HomeTeam]], 1, 0))</f>
        <v>1</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1-1-2</v>
      </c>
      <c r="AP1043" s="2" t="str">
        <f>INDEX(Sheet5!$B$2:$AG$33, MATCH(Table2[[#This Row],[HomeTeam]],Sheet5!$A$2:$A$33, 0), MATCH(Table2[[#This Row],[AwayTeam]],Sheet5!$A$2:$A$33, 0))</f>
        <v>3-1-0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0</v>
      </c>
      <c r="AU1043" s="2"/>
      <c r="AV1043" s="2"/>
    </row>
    <row r="1044" spans="1:48" x14ac:dyDescent="0.25">
      <c r="A1044" s="4">
        <v>45729</v>
      </c>
      <c r="B1044" s="4">
        <v>45729</v>
      </c>
      <c r="C1044" s="7" t="s">
        <v>1158</v>
      </c>
      <c r="D1044" s="2" t="s">
        <v>22</v>
      </c>
      <c r="E1044" s="2" t="s">
        <v>31</v>
      </c>
      <c r="F1044" s="2">
        <v>4</v>
      </c>
      <c r="G1044" s="2">
        <v>2</v>
      </c>
      <c r="H1044" s="2" t="str">
        <f t="shared" si="84"/>
        <v>EDM</v>
      </c>
      <c r="I1044" s="2" t="s">
        <v>39</v>
      </c>
      <c r="J1044" s="2">
        <v>2</v>
      </c>
      <c r="K1044" s="2">
        <v>3</v>
      </c>
      <c r="L1044" s="2" t="str">
        <f t="shared" si="85"/>
        <v>NJD</v>
      </c>
      <c r="M1044" s="2" t="s">
        <v>39</v>
      </c>
      <c r="N1044" s="2">
        <f>IF(ISBLANK(Table2[[#This Row],[ActualResult]]), 0, 1)</f>
        <v>1</v>
      </c>
      <c r="O1044" s="2" t="str">
        <f>IF(ISBLANK(Table2[[#This Row],[ActualResult]]), "_", IF(Table2[[#This Row],[ActualWinner]]=Table2[[#This Row],[PredictedWinner]], "Y", "N"))</f>
        <v>N</v>
      </c>
      <c r="P1044" s="2" t="str">
        <f>IF(Table2[[#This Row],[ActualAwayScore]]&gt;Table2[[#This Row],[PredictedAwayScore]], "N", IF(ISBLANK(Table2[[#This Row],[ActualResult]]), "_", IF(Table2[[#This Row],[ActualAwayScore]]=Table2[[#This Row],[PredictedAwayScore]], "Y", "N")))</f>
        <v>N</v>
      </c>
      <c r="Q1044" s="2" t="str">
        <f>IF(Table2[[#This Row],[ActualHomeScore]]&gt;Table2[[#This Row],[PredictedHomeScore]],"N", IF(ISBLANK(Table2[[#This Row],[ActualResult]]), "_", IF(Table2[[#This Row],[ActualHomeScore]]=Table2[[#This Row],[PredictedHomeScore]], "Y", "N")))</f>
        <v>N</v>
      </c>
      <c r="R1044" s="2">
        <v>1</v>
      </c>
      <c r="S1044" s="2" t="str">
        <f t="shared" si="86"/>
        <v>EDM</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2</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-2</v>
      </c>
      <c r="AG1044" s="2">
        <f>Table2[[#This Row],[ActualHomeScore]]-Table2[[#This Row],[PredictedHomeScore]]</f>
        <v>1</v>
      </c>
      <c r="AH1044" s="2">
        <f t="shared" si="87"/>
        <v>-6</v>
      </c>
      <c r="AI1044" s="2">
        <f t="shared" si="88"/>
        <v>1</v>
      </c>
      <c r="AJ1044" s="2">
        <v>3</v>
      </c>
      <c r="AK1044" s="4">
        <v>45734</v>
      </c>
      <c r="AL1044" s="2">
        <f>IF(Table2[[#This Row],[GameIsOver]]=0,0,IF(Table2[[#This Row],[ActualWinner]]=Table2[[#This Row],[AwayTeam]], 1, 0))</f>
        <v>0</v>
      </c>
      <c r="AM1044" s="2">
        <f>IF(Table2[[#This Row],[GameIsOver]]=0,0,IF(Table2[[#This Row],[ActualWinner]]=Table2[[#This Row],[HomeTeam]], 1, 0))</f>
        <v>1</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0-2-0</v>
      </c>
      <c r="AP1044" s="2" t="str">
        <f>INDEX(Sheet5!$B$2:$AG$33, MATCH(Table2[[#This Row],[HomeTeam]],Sheet5!$A$2:$A$33, 0), MATCH(Table2[[#This Row],[AwayTeam]],Sheet5!$A$2:$A$33, 0))</f>
        <v>2-0-0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0</v>
      </c>
      <c r="AU1044" s="2"/>
      <c r="AV1044" s="2"/>
    </row>
    <row r="1045" spans="1:48" x14ac:dyDescent="0.25">
      <c r="A1045" s="4">
        <v>45729</v>
      </c>
      <c r="B1045" s="4">
        <v>45729</v>
      </c>
      <c r="C1045" s="7" t="s">
        <v>1155</v>
      </c>
      <c r="D1045" s="2" t="s">
        <v>42</v>
      </c>
      <c r="E1045" s="2" t="s">
        <v>44</v>
      </c>
      <c r="F1045" s="2">
        <v>5</v>
      </c>
      <c r="G1045" s="2">
        <v>2</v>
      </c>
      <c r="H1045" s="2" t="str">
        <f t="shared" si="84"/>
        <v>TBL</v>
      </c>
      <c r="I1045" s="2" t="s">
        <v>39</v>
      </c>
      <c r="J1045" s="2">
        <v>3</v>
      </c>
      <c r="K1045" s="2">
        <v>4</v>
      </c>
      <c r="L1045" s="2" t="str">
        <f t="shared" si="85"/>
        <v>PHI</v>
      </c>
      <c r="M1045" s="2" t="s">
        <v>38</v>
      </c>
      <c r="N1045" s="2">
        <f>IF(ISBLANK(Table2[[#This Row],[ActualResult]]), 0, 1)</f>
        <v>1</v>
      </c>
      <c r="O1045" s="2" t="str">
        <f>IF(ISBLANK(Table2[[#This Row],[ActualResult]]), "_", IF(Table2[[#This Row],[ActualWinner]]=Table2[[#This Row],[PredictedWinner]], "Y", "N"))</f>
        <v>N</v>
      </c>
      <c r="P1045" s="2" t="str">
        <f>IF(Table2[[#This Row],[ActualAwayScore]]&gt;Table2[[#This Row],[PredictedAwayScore]], "N", IF(ISBLANK(Table2[[#This Row],[ActualResult]]), "_", IF(Table2[[#This Row],[ActualAwayScore]]=Table2[[#This Row],[PredictedAwayScore]], "Y", "N")))</f>
        <v>N</v>
      </c>
      <c r="Q1045" s="2" t="str">
        <f>IF(Table2[[#This Row],[ActualHomeScore]]&gt;Table2[[#This Row],[PredictedHomeScore]],"N", IF(ISBLANK(Table2[[#This Row],[ActualResult]]), "_", IF(Table2[[#This Row],[ActualHomeScore]]=Table2[[#This Row],[PredictedHomeScore]], "Y", "N")))</f>
        <v>N</v>
      </c>
      <c r="R1045" s="2">
        <v>1</v>
      </c>
      <c r="S1045" s="2" t="str">
        <f t="shared" si="86"/>
        <v>TBL</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1</v>
      </c>
      <c r="AB1045" s="2">
        <f>IF(Table2[[#This Row],[GameIsOver]]= 0, 0, IF(Table2[[#This Row],[ActualWinner]]=Table2[[#This Row],[HomeTeam]], 2, IF(OR(Table2[[#This Row],[ActualResult]]="OT", Table2[[#This Row],[ActualResult]]="SO"), 1, 0)))</f>
        <v>2</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-2</v>
      </c>
      <c r="AG1045" s="2">
        <f>Table2[[#This Row],[ActualHomeScore]]-Table2[[#This Row],[PredictedHomeScore]]</f>
        <v>2</v>
      </c>
      <c r="AH1045" s="2">
        <f t="shared" si="87"/>
        <v>-6</v>
      </c>
      <c r="AI1045" s="2">
        <f t="shared" si="88"/>
        <v>1</v>
      </c>
      <c r="AJ1045" s="2">
        <v>4</v>
      </c>
      <c r="AK1045" s="4">
        <v>45734</v>
      </c>
      <c r="AL1045" s="2">
        <f>IF(Table2[[#This Row],[GameIsOver]]=0,0,IF(Table2[[#This Row],[ActualWinner]]=Table2[[#This Row],[AwayTeam]], 1, 0))</f>
        <v>0</v>
      </c>
      <c r="AM1045" s="2">
        <f>IF(Table2[[#This Row],[GameIsOver]]=0,0,IF(Table2[[#This Row],[ActualWinner]]=Table2[[#This Row],[HomeTeam]], 1, 0))</f>
        <v>1</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0-0-2</v>
      </c>
      <c r="AP1045" s="2" t="str">
        <f>INDEX(Sheet5!$B$2:$AG$33, MATCH(Table2[[#This Row],[HomeTeam]],Sheet5!$A$2:$A$33, 0), MATCH(Table2[[#This Row],[AwayTeam]],Sheet5!$A$2:$A$33, 0))</f>
        <v>2-0-0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0</v>
      </c>
      <c r="AU1045" s="2"/>
      <c r="AV1045" s="2"/>
    </row>
    <row r="1046" spans="1:48" x14ac:dyDescent="0.25">
      <c r="A1046" s="4">
        <v>45729</v>
      </c>
      <c r="B1046" s="4">
        <v>45729</v>
      </c>
      <c r="C1046" s="7" t="s">
        <v>1156</v>
      </c>
      <c r="D1046" s="2" t="s">
        <v>12</v>
      </c>
      <c r="E1046" s="2" t="s">
        <v>20</v>
      </c>
      <c r="F1046" s="2">
        <v>3</v>
      </c>
      <c r="G1046" s="2">
        <v>4</v>
      </c>
      <c r="H1046" s="2" t="str">
        <f t="shared" si="84"/>
        <v>PIT</v>
      </c>
      <c r="I1046" s="2" t="s">
        <v>76</v>
      </c>
      <c r="J1046" s="2">
        <v>3</v>
      </c>
      <c r="K1046" s="2">
        <v>5</v>
      </c>
      <c r="L1046" s="2" t="str">
        <f t="shared" si="85"/>
        <v>PIT</v>
      </c>
      <c r="M1046" s="2" t="s">
        <v>39</v>
      </c>
      <c r="N1046" s="2">
        <f>IF(ISBLANK(Table2[[#This Row],[ActualResult]]), 0, 1)</f>
        <v>1</v>
      </c>
      <c r="O1046" s="2" t="str">
        <f>IF(ISBLANK(Table2[[#This Row],[ActualResult]]), "_", IF(Table2[[#This Row],[ActualWinner]]=Table2[[#This Row],[PredictedWinner]], "Y", "N"))</f>
        <v>Y</v>
      </c>
      <c r="P1046" s="2" t="str">
        <f>IF(Table2[[#This Row],[ActualAwayScore]]&gt;Table2[[#This Row],[PredictedAwayScore]], "N", IF(ISBLANK(Table2[[#This Row],[ActualResult]]), "_", IF(Table2[[#This Row],[ActualAwayScore]]=Table2[[#This Row],[PredictedAwayScore]], "Y", "N")))</f>
        <v>Y</v>
      </c>
      <c r="Q1046" s="2" t="str">
        <f>IF(Table2[[#This Row],[ActualHomeScore]]&gt;Table2[[#This Row],[PredictedHomeScore]],"N", IF(ISBLANK(Table2[[#This Row],[ActualResult]]), "_", IF(Table2[[#This Row],[ActualHomeScore]]=Table2[[#This Row],[PredictedHomeScore]], "Y", "N")))</f>
        <v>N</v>
      </c>
      <c r="R1046" s="2">
        <v>1</v>
      </c>
      <c r="S1046" s="2" t="str">
        <f t="shared" si="86"/>
        <v>STL</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2</v>
      </c>
      <c r="AC1046" s="32">
        <f>(($BF$11)*IF(Table2[[#This Row],[CorrectWinnerPrediction]]="Y", 1, 0))+(($BF$12)*IF(Table2[[#This Row],[CorrectAwayScorePrediction]]="Y", 1, 0))+(($BF$13)*IF(Table2[[#This Row],[CorrectHomeScorePrediction]]="Y", 1, 0))</f>
        <v>0.9</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1</v>
      </c>
      <c r="AH1046" s="2">
        <f t="shared" si="87"/>
        <v>-6</v>
      </c>
      <c r="AI1046" s="2">
        <f t="shared" si="88"/>
        <v>1</v>
      </c>
      <c r="AJ1046" s="2">
        <v>5</v>
      </c>
      <c r="AK1046" s="4">
        <v>45734</v>
      </c>
      <c r="AL1046" s="2">
        <f>IF(Table2[[#This Row],[GameIsOver]]=0,0,IF(Table2[[#This Row],[ActualWinner]]=Table2[[#This Row],[AwayTeam]], 1, 0))</f>
        <v>0</v>
      </c>
      <c r="AM1046" s="2">
        <f>IF(Table2[[#This Row],[GameIsOver]]=0,0,IF(Table2[[#This Row],[ActualWinner]]=Table2[[#This Row],[HomeTeam]], 1, 0))</f>
        <v>1</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0-1-0</v>
      </c>
      <c r="AP1046" s="2" t="str">
        <f>INDEX(Sheet5!$B$2:$AG$33, MATCH(Table2[[#This Row],[HomeTeam]],Sheet5!$A$2:$A$33, 0), MATCH(Table2[[#This Row],[AwayTeam]],Sheet5!$A$2:$A$33, 0))</f>
        <v>1-0-0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0</v>
      </c>
      <c r="AU1046" s="2"/>
      <c r="AV1046" s="2"/>
    </row>
    <row r="1047" spans="1:48" x14ac:dyDescent="0.25">
      <c r="A1047" s="4">
        <v>45729</v>
      </c>
      <c r="B1047" s="4">
        <v>45729</v>
      </c>
      <c r="C1047" s="7" t="s">
        <v>1157</v>
      </c>
      <c r="D1047" s="2" t="s">
        <v>26</v>
      </c>
      <c r="E1047" s="2" t="s">
        <v>35</v>
      </c>
      <c r="F1047" s="2">
        <v>4</v>
      </c>
      <c r="G1047" s="2">
        <v>5</v>
      </c>
      <c r="H1047" s="2" t="str">
        <f t="shared" si="84"/>
        <v>CBJ</v>
      </c>
      <c r="I1047" s="2" t="s">
        <v>38</v>
      </c>
      <c r="J1047" s="2">
        <v>4</v>
      </c>
      <c r="K1047" s="2">
        <v>0</v>
      </c>
      <c r="L1047" s="2" t="str">
        <f t="shared" si="85"/>
        <v>VGK</v>
      </c>
      <c r="M1047" s="2" t="s">
        <v>39</v>
      </c>
      <c r="N1047" s="2">
        <f>IF(ISBLANK(Table2[[#This Row],[ActualResult]]), 0, 1)</f>
        <v>1</v>
      </c>
      <c r="O1047" s="2" t="str">
        <f>IF(ISBLANK(Table2[[#This Row],[ActualResult]]), "_", IF(Table2[[#This Row],[ActualWinner]]=Table2[[#This Row],[PredictedWinner]], "Y", "N"))</f>
        <v>N</v>
      </c>
      <c r="P1047" s="2" t="str">
        <f>IF(Table2[[#This Row],[ActualAwayScore]]&gt;Table2[[#This Row],[PredictedAwayScore]], "N", IF(ISBLANK(Table2[[#This Row],[ActualResult]]), "_", IF(Table2[[#This Row],[ActualAwayScore]]=Table2[[#This Row],[PredictedAwayScore]], "Y", "N")))</f>
        <v>Y</v>
      </c>
      <c r="Q1047" s="2" t="str">
        <f>IF(Table2[[#This Row],[ActualHomeScore]]&gt;Table2[[#This Row],[PredictedHomeScore]],"N", IF(ISBLANK(Table2[[#This Row],[ActualResult]]), "_", IF(Table2[[#This Row],[ActualHomeScore]]=Table2[[#This Row],[PredictedHomeScore]], "Y", "N")))</f>
        <v>N</v>
      </c>
      <c r="R1047" s="2">
        <v>1</v>
      </c>
      <c r="S1047" s="2" t="str">
        <f t="shared" si="86"/>
        <v>CBJ</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1</v>
      </c>
      <c r="AA1047" s="2">
        <f>IF(Table2[[#This Row],[GameIsOver]]=0,0, IF(Table2[[#This Row],[ActualWinner]]=Table2[[#This Row],[AwayTeam]], 2, IF(OR(Table2[[#This Row],[ActualResult]]="OT", Table2[[#This Row],[ActualResult]]="SO"), 1, 0)))</f>
        <v>2</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0.1</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-5</v>
      </c>
      <c r="AH1047" s="2">
        <f t="shared" si="87"/>
        <v>-6</v>
      </c>
      <c r="AI1047" s="2">
        <f t="shared" si="88"/>
        <v>1</v>
      </c>
      <c r="AJ1047" s="2">
        <v>6</v>
      </c>
      <c r="AK1047" s="4">
        <v>45734</v>
      </c>
      <c r="AL1047" s="2">
        <f>IF(Table2[[#This Row],[GameIsOver]]=0,0,IF(Table2[[#This Row],[ActualWinner]]=Table2[[#This Row],[AwayTeam]], 1, 0))</f>
        <v>1</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1-0-1</v>
      </c>
      <c r="AP1047" s="2" t="str">
        <f>INDEX(Sheet5!$B$2:$AG$33, MATCH(Table2[[#This Row],[HomeTeam]],Sheet5!$A$2:$A$33, 0), MATCH(Table2[[#This Row],[AwayTeam]],Sheet5!$A$2:$A$33, 0))</f>
        <v>1-1-0</v>
      </c>
      <c r="AQ1047" s="2">
        <f>IF(Table2[[#This Row],[GameHasShutOut]], 1, 0)</f>
        <v>1</v>
      </c>
      <c r="AR1047" s="2">
        <f>IF(Table2[[#This Row],[ActualAwayScore]] + Table2[[#This Row],[ActualHomeScore]] &gt;= 10, 1, 0)</f>
        <v>0</v>
      </c>
      <c r="AS1047" s="2">
        <f>IF(ABS(Table2[[#This Row],[ActualAwayScore]]-Table2[[#This Row],[ActualHomeScore]])&gt;=5, 1, 0)</f>
        <v>0</v>
      </c>
      <c r="AT1047" s="2">
        <f>IF(Table2[[#This Row],[ActualAwayScore]] + Table2[[#This Row],[ActualHomeScore]] &lt;= 3, 1, 0)</f>
        <v>0</v>
      </c>
      <c r="AU1047" s="2"/>
      <c r="AV1047" s="2"/>
    </row>
    <row r="1048" spans="1:48" x14ac:dyDescent="0.25">
      <c r="A1048" s="4">
        <v>45729</v>
      </c>
      <c r="B1048" s="4">
        <v>45729</v>
      </c>
      <c r="C1048" s="7" t="s">
        <v>1159</v>
      </c>
      <c r="D1048" s="2" t="s">
        <v>19</v>
      </c>
      <c r="E1048" s="2" t="s">
        <v>36</v>
      </c>
      <c r="F1048" s="2">
        <v>4</v>
      </c>
      <c r="G1048" s="2">
        <v>3</v>
      </c>
      <c r="H1048" s="2" t="str">
        <f t="shared" si="84"/>
        <v>NYR</v>
      </c>
      <c r="I1048" s="2" t="s">
        <v>39</v>
      </c>
      <c r="J1048" s="2">
        <v>3</v>
      </c>
      <c r="K1048" s="2">
        <v>2</v>
      </c>
      <c r="L1048" s="2" t="str">
        <f t="shared" si="85"/>
        <v>NYR</v>
      </c>
      <c r="M1048" s="2" t="s">
        <v>76</v>
      </c>
      <c r="N1048" s="2">
        <f>IF(ISBLANK(Table2[[#This Row],[ActualResult]]), 0, 1)</f>
        <v>1</v>
      </c>
      <c r="O1048" s="2" t="str">
        <f>IF(ISBLANK(Table2[[#This Row],[ActualResult]]), "_", IF(Table2[[#This Row],[ActualWinner]]=Table2[[#This Row],[PredictedWinner]], "Y", "N"))</f>
        <v>Y</v>
      </c>
      <c r="P1048" s="2" t="str">
        <f>IF(Table2[[#This Row],[ActualAwayScore]]&gt;Table2[[#This Row],[PredictedAwayScore]], "N", IF(ISBLANK(Table2[[#This Row],[ActualResult]]), "_", IF(Table2[[#This Row],[ActualAwayScore]]=Table2[[#This Row],[PredictedAwayScore]], "Y", "N")))</f>
        <v>N</v>
      </c>
      <c r="Q1048" s="2" t="str">
        <f>IF(Table2[[#This Row],[ActualHomeScore]]&gt;Table2[[#This Row],[PredictedHomeScore]],"N", IF(ISBLANK(Table2[[#This Row],[ActualResult]]), "_", IF(Table2[[#This Row],[ActualHomeScore]]=Table2[[#This Row],[PredictedHomeScore]], "Y", "N")))</f>
        <v>N</v>
      </c>
      <c r="R1048" s="2">
        <v>1</v>
      </c>
      <c r="S1048" s="2" t="str">
        <f t="shared" si="86"/>
        <v>MIN</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2</v>
      </c>
      <c r="AB1048" s="2">
        <f>IF(Table2[[#This Row],[GameIsOver]]= 0, 0, IF(Table2[[#This Row],[ActualWinner]]=Table2[[#This Row],[HomeTeam]], 2, IF(OR(Table2[[#This Row],[ActualResult]]="OT", Table2[[#This Row],[ActualResult]]="SO"), 1, 0)))</f>
        <v>1</v>
      </c>
      <c r="AC1048" s="32">
        <f>(($BF$11)*IF(Table2[[#This Row],[CorrectWinnerPrediction]]="Y", 1, 0))+(($BF$12)*IF(Table2[[#This Row],[CorrectAwayScorePrediction]]="Y", 1, 0))+(($BF$13)*IF(Table2[[#This Row],[CorrectHomeScorePrediction]]="Y", 1, 0))</f>
        <v>0.8</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-1</v>
      </c>
      <c r="AG1048" s="2">
        <f>Table2[[#This Row],[ActualHomeScore]]-Table2[[#This Row],[PredictedHomeScore]]</f>
        <v>-1</v>
      </c>
      <c r="AH1048" s="2">
        <f t="shared" si="87"/>
        <v>-6</v>
      </c>
      <c r="AI1048" s="2">
        <f t="shared" si="88"/>
        <v>1</v>
      </c>
      <c r="AJ1048" s="2">
        <v>7</v>
      </c>
      <c r="AK1048" s="4">
        <v>45734</v>
      </c>
      <c r="AL1048" s="2">
        <f>IF(Table2[[#This Row],[GameIsOver]]=0,0,IF(Table2[[#This Row],[ActualWinner]]=Table2[[#This Row],[AwayTeam]], 1, 0))</f>
        <v>1</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1-0-0</v>
      </c>
      <c r="AP1048" s="2" t="str">
        <f>INDEX(Sheet5!$B$2:$AG$33, MATCH(Table2[[#This Row],[HomeTeam]],Sheet5!$A$2:$A$33, 0), MATCH(Table2[[#This Row],[AwayTeam]],Sheet5!$A$2:$A$33, 0))</f>
        <v>0-0-1</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0</v>
      </c>
      <c r="AU1048" s="2"/>
      <c r="AV1048" s="2"/>
    </row>
    <row r="1049" spans="1:48" x14ac:dyDescent="0.25">
      <c r="A1049" s="4">
        <v>45729</v>
      </c>
      <c r="B1049" s="4">
        <v>45729</v>
      </c>
      <c r="C1049" s="7" t="s">
        <v>1160</v>
      </c>
      <c r="D1049" s="2" t="s">
        <v>45</v>
      </c>
      <c r="E1049" s="2" t="s">
        <v>27</v>
      </c>
      <c r="F1049" s="2">
        <v>2</v>
      </c>
      <c r="G1049" s="2">
        <v>1</v>
      </c>
      <c r="H1049" s="2" t="str">
        <f t="shared" si="84"/>
        <v>WSH</v>
      </c>
      <c r="I1049" s="2" t="s">
        <v>39</v>
      </c>
      <c r="J1049" s="2">
        <v>0</v>
      </c>
      <c r="K1049" s="2">
        <v>3</v>
      </c>
      <c r="L1049" s="2" t="str">
        <f t="shared" si="85"/>
        <v>LAK</v>
      </c>
      <c r="M1049" s="2" t="s">
        <v>39</v>
      </c>
      <c r="N1049" s="2">
        <f>IF(ISBLANK(Table2[[#This Row],[ActualResult]]), 0, 1)</f>
        <v>1</v>
      </c>
      <c r="O1049" s="2" t="str">
        <f>IF(ISBLANK(Table2[[#This Row],[ActualResult]]), "_", IF(Table2[[#This Row],[ActualWinner]]=Table2[[#This Row],[PredictedWinner]], "Y", "N"))</f>
        <v>N</v>
      </c>
      <c r="P1049" s="2" t="str">
        <f>IF(Table2[[#This Row],[ActualAwayScore]]&gt;Table2[[#This Row],[PredictedAwayScore]], "N", IF(ISBLANK(Table2[[#This Row],[ActualResult]]), "_", IF(Table2[[#This Row],[ActualAwayScore]]=Table2[[#This Row],[PredictedAwayScore]], "Y", "N")))</f>
        <v>N</v>
      </c>
      <c r="Q1049" s="2" t="str">
        <f>IF(Table2[[#This Row],[ActualHomeScore]]&gt;Table2[[#This Row],[PredictedHomeScore]],"N", IF(ISBLANK(Table2[[#This Row],[ActualResult]]), "_", IF(Table2[[#This Row],[ActualHomeScore]]=Table2[[#This Row],[PredictedHomeScore]], "Y", "N")))</f>
        <v>N</v>
      </c>
      <c r="R1049" s="2">
        <v>1</v>
      </c>
      <c r="S1049" s="2" t="str">
        <f t="shared" si="86"/>
        <v>WSH</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1</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2</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-2</v>
      </c>
      <c r="AG1049" s="2">
        <f>Table2[[#This Row],[ActualHomeScore]]-Table2[[#This Row],[PredictedHomeScore]]</f>
        <v>2</v>
      </c>
      <c r="AH1049" s="2">
        <f t="shared" si="87"/>
        <v>-6</v>
      </c>
      <c r="AI1049" s="2">
        <f t="shared" si="88"/>
        <v>1</v>
      </c>
      <c r="AJ1049" s="2">
        <v>8</v>
      </c>
      <c r="AK1049" s="4">
        <v>45735</v>
      </c>
      <c r="AL1049" s="2">
        <f>IF(Table2[[#This Row],[GameIsOver]]=0,0,IF(Table2[[#This Row],[ActualWinner]]=Table2[[#This Row],[AwayTeam]], 1, 0))</f>
        <v>0</v>
      </c>
      <c r="AM1049" s="2">
        <f>IF(Table2[[#This Row],[GameIsOver]]=0,0,IF(Table2[[#This Row],[ActualWinner]]=Table2[[#This Row],[HomeTeam]], 1, 0))</f>
        <v>1</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1-1-0</v>
      </c>
      <c r="AP1049" s="2" t="str">
        <f>INDEX(Sheet5!$B$2:$AG$33, MATCH(Table2[[#This Row],[HomeTeam]],Sheet5!$A$2:$A$33, 0), MATCH(Table2[[#This Row],[AwayTeam]],Sheet5!$A$2:$A$33, 0))</f>
        <v>1-1-0</v>
      </c>
      <c r="AQ1049" s="2">
        <f>IF(Table2[[#This Row],[GameHasShutOut]], 1, 0)</f>
        <v>1</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5">
        <v>45717</v>
      </c>
      <c r="B1050" s="5">
        <v>45729</v>
      </c>
      <c r="C1050" s="8" t="s">
        <v>1161</v>
      </c>
      <c r="D1050" s="3" t="s">
        <v>16</v>
      </c>
      <c r="E1050" s="3" t="s">
        <v>37</v>
      </c>
      <c r="F1050" s="3">
        <v>3</v>
      </c>
      <c r="G1050" s="3">
        <v>4</v>
      </c>
      <c r="H1050" s="3" t="str">
        <f t="shared" si="84"/>
        <v>SJS</v>
      </c>
      <c r="I1050" s="3" t="s">
        <v>76</v>
      </c>
      <c r="J1050" s="3">
        <v>2</v>
      </c>
      <c r="K1050" s="3">
        <v>4</v>
      </c>
      <c r="L1050" s="2" t="str">
        <f t="shared" si="85"/>
        <v>SJS</v>
      </c>
      <c r="M1050" s="3" t="s">
        <v>39</v>
      </c>
      <c r="N1050" s="3">
        <f>IF(ISBLANK(Table2[[#This Row],[ActualResult]]), 0, 1)</f>
        <v>1</v>
      </c>
      <c r="O1050" s="3" t="str">
        <f>IF(ISBLANK(Table2[[#This Row],[ActualResult]]), "_", IF(Table2[[#This Row],[ActualWinner]]=Table2[[#This Row],[PredictedWinner]], "Y", "N"))</f>
        <v>Y</v>
      </c>
      <c r="P1050" s="3" t="str">
        <f>IF(Table2[[#This Row],[ActualAwayScore]]&gt;Table2[[#This Row],[PredictedAwayScore]], "N", IF(ISBLANK(Table2[[#This Row],[ActualResult]]), "_", IF(Table2[[#This Row],[ActualAwayScore]]=Table2[[#This Row],[PredictedAwayScore]], "Y", "N")))</f>
        <v>N</v>
      </c>
      <c r="Q1050" s="3" t="str">
        <f>IF(Table2[[#This Row],[ActualHomeScore]]&gt;Table2[[#This Row],[PredictedHomeScore]],"N", IF(ISBLANK(Table2[[#This Row],[ActualResult]]), "_", IF(Table2[[#This Row],[ActualHomeScore]]=Table2[[#This Row],[PredictedHomeScore]], "Y", "N")))</f>
        <v>Y</v>
      </c>
      <c r="R1050" s="3">
        <v>1</v>
      </c>
      <c r="S1050" s="3" t="str">
        <f t="shared" si="86"/>
        <v>CHI</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2</v>
      </c>
      <c r="AC1050" s="51">
        <f>(($BF$11)*IF(Table2[[#This Row],[CorrectWinnerPrediction]]="Y", 1, 0))+(($BF$12)*IF(Table2[[#This Row],[CorrectAwayScorePrediction]]="Y", 1, 0))+(($BF$13)*IF(Table2[[#This Row],[CorrectHomeScorePrediction]]="Y", 1, 0))</f>
        <v>0.9</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-1</v>
      </c>
      <c r="AG1050" s="3">
        <f>Table2[[#This Row],[ActualHomeScore]]-Table2[[#This Row],[PredictedHomeScore]]</f>
        <v>0</v>
      </c>
      <c r="AH1050" s="3">
        <f t="shared" si="87"/>
        <v>-6</v>
      </c>
      <c r="AI1050" s="3">
        <f t="shared" si="88"/>
        <v>1</v>
      </c>
      <c r="AJ1050" s="3">
        <v>9</v>
      </c>
      <c r="AK1050" s="4">
        <v>45735</v>
      </c>
      <c r="AL1050" s="2">
        <f>IF(Table2[[#This Row],[GameIsOver]]=0,0,IF(Table2[[#This Row],[ActualWinner]]=Table2[[#This Row],[AwayTeam]], 1, 0))</f>
        <v>0</v>
      </c>
      <c r="AM1050" s="2">
        <f>IF(Table2[[#This Row],[GameIsOver]]=0,0,IF(Table2[[#This Row],[ActualWinner]]=Table2[[#This Row],[HomeTeam]], 1, 0))</f>
        <v>1</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1-2-0</v>
      </c>
      <c r="AP1050" s="2" t="str">
        <f>INDEX(Sheet5!$B$2:$AG$33, MATCH(Table2[[#This Row],[HomeTeam]],Sheet5!$A$2:$A$33, 0), MATCH(Table2[[#This Row],[AwayTeam]],Sheet5!$A$2:$A$33, 0))</f>
        <v>2-1-0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0</v>
      </c>
      <c r="AU1050" s="2"/>
      <c r="AV1050" s="2"/>
    </row>
    <row r="1051" spans="1:48" x14ac:dyDescent="0.25">
      <c r="A1051" s="4">
        <v>45730</v>
      </c>
      <c r="B1051" s="4">
        <v>45730</v>
      </c>
      <c r="C1051" s="7" t="s">
        <v>1162</v>
      </c>
      <c r="D1051" s="2" t="s">
        <v>30</v>
      </c>
      <c r="E1051" s="2" t="s">
        <v>43</v>
      </c>
      <c r="F1051" s="2">
        <v>2</v>
      </c>
      <c r="G1051" s="2">
        <v>3</v>
      </c>
      <c r="H1051" s="2" t="str">
        <f t="shared" si="84"/>
        <v>CAR</v>
      </c>
      <c r="I1051" s="2" t="s">
        <v>39</v>
      </c>
      <c r="J1051" s="2">
        <v>2</v>
      </c>
      <c r="K1051" s="2">
        <v>4</v>
      </c>
      <c r="L1051" s="13" t="str">
        <f t="shared" si="85"/>
        <v>CAR</v>
      </c>
      <c r="M1051" s="2" t="s">
        <v>39</v>
      </c>
      <c r="N1051" s="2">
        <f>IF(ISBLANK(Table2[[#This Row],[ActualResult]]), 0, 1)</f>
        <v>1</v>
      </c>
      <c r="O1051" s="2" t="str">
        <f>IF(ISBLANK(Table2[[#This Row],[ActualResult]]), "_", IF(Table2[[#This Row],[ActualWinner]]=Table2[[#This Row],[PredictedWinner]], "Y", "N"))</f>
        <v>Y</v>
      </c>
      <c r="P1051" s="2" t="str">
        <f>IF(Table2[[#This Row],[ActualAwayScore]]&gt;Table2[[#This Row],[PredictedAwayScore]], "N", IF(ISBLANK(Table2[[#This Row],[ActualResult]]), "_", IF(Table2[[#This Row],[ActualAwayScore]]=Table2[[#This Row],[PredictedAwayScore]], "Y", "N")))</f>
        <v>Y</v>
      </c>
      <c r="Q1051" s="2" t="str">
        <f>IF(Table2[[#This Row],[ActualHomeScore]]&gt;Table2[[#This Row],[PredictedHomeScore]],"N", IF(ISBLANK(Table2[[#This Row],[ActualResult]]), "_", IF(Table2[[#This Row],[ActualHomeScore]]=Table2[[#This Row],[PredictedHomeScore]], "Y", "N")))</f>
        <v>N</v>
      </c>
      <c r="R1051" s="2">
        <v>1</v>
      </c>
      <c r="S1051" s="2" t="str">
        <f t="shared" si="86"/>
        <v>DET</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2</v>
      </c>
      <c r="AC1051" s="32">
        <f>(($BF$11)*IF(Table2[[#This Row],[CorrectWinnerPrediction]]="Y", 1, 0))+(($BF$12)*IF(Table2[[#This Row],[CorrectAwayScorePrediction]]="Y", 1, 0))+(($BF$13)*IF(Table2[[#This Row],[CorrectHomeScorePrediction]]="Y", 1, 0))</f>
        <v>0.9</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1</v>
      </c>
      <c r="AH1051" s="2">
        <f t="shared" si="87"/>
        <v>-5</v>
      </c>
      <c r="AI1051" s="2">
        <f t="shared" si="88"/>
        <v>-6</v>
      </c>
      <c r="AJ1051" s="2">
        <v>1</v>
      </c>
      <c r="AK1051" s="4">
        <v>45735</v>
      </c>
      <c r="AL1051" s="2">
        <f>IF(Table2[[#This Row],[GameIsOver]]=0,0,IF(Table2[[#This Row],[ActualWinner]]=Table2[[#This Row],[AwayTeam]], 1, 0))</f>
        <v>0</v>
      </c>
      <c r="AM1051" s="2">
        <f>IF(Table2[[#This Row],[GameIsOver]]=0,0,IF(Table2[[#This Row],[ActualWinner]]=Table2[[#This Row],[HomeTeam]], 1, 0))</f>
        <v>1</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0-2-0</v>
      </c>
      <c r="AP1051" s="2" t="str">
        <f>INDEX(Sheet5!$B$2:$AG$33, MATCH(Table2[[#This Row],[HomeTeam]],Sheet5!$A$2:$A$33, 0), MATCH(Table2[[#This Row],[AwayTeam]],Sheet5!$A$2:$A$33, 0))</f>
        <v>2-0-0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0</v>
      </c>
      <c r="AU1051" s="2"/>
      <c r="AV1051" s="2"/>
    </row>
    <row r="1052" spans="1:48" x14ac:dyDescent="0.25">
      <c r="A1052" s="4">
        <v>45730</v>
      </c>
      <c r="B1052" s="4">
        <v>45730</v>
      </c>
      <c r="C1052" s="7" t="s">
        <v>1163</v>
      </c>
      <c r="D1052" s="2" t="s">
        <v>22</v>
      </c>
      <c r="E1052" s="2" t="s">
        <v>32</v>
      </c>
      <c r="F1052" s="2">
        <v>4</v>
      </c>
      <c r="G1052" s="2">
        <v>2</v>
      </c>
      <c r="H1052" s="2" t="str">
        <f t="shared" si="84"/>
        <v>EDM</v>
      </c>
      <c r="I1052" s="2" t="s">
        <v>39</v>
      </c>
      <c r="J1052" s="2">
        <v>2</v>
      </c>
      <c r="K1052" s="2">
        <v>1</v>
      </c>
      <c r="L1052" s="2" t="str">
        <f t="shared" si="85"/>
        <v>EDM</v>
      </c>
      <c r="M1052" s="2" t="s">
        <v>76</v>
      </c>
      <c r="N1052" s="2">
        <f>IF(ISBLANK(Table2[[#This Row],[ActualResult]]), 0, 1)</f>
        <v>1</v>
      </c>
      <c r="O1052" s="2" t="str">
        <f>IF(ISBLANK(Table2[[#This Row],[ActualResult]]), "_", IF(Table2[[#This Row],[ActualWinner]]=Table2[[#This Row],[PredictedWinner]], "Y", "N"))</f>
        <v>Y</v>
      </c>
      <c r="P1052" s="2" t="str">
        <f>IF(Table2[[#This Row],[ActualAwayScore]]&gt;Table2[[#This Row],[PredictedAwayScore]], "N", IF(ISBLANK(Table2[[#This Row],[ActualResult]]), "_", IF(Table2[[#This Row],[ActualAwayScore]]=Table2[[#This Row],[PredictedAwayScore]], "Y", "N")))</f>
        <v>N</v>
      </c>
      <c r="Q1052" s="2" t="str">
        <f>IF(Table2[[#This Row],[ActualHomeScore]]&gt;Table2[[#This Row],[PredictedHomeScore]],"N", IF(ISBLANK(Table2[[#This Row],[ActualResult]]), "_", IF(Table2[[#This Row],[ActualHomeScore]]=Table2[[#This Row],[PredictedHomeScore]], "Y", "N")))</f>
        <v>N</v>
      </c>
      <c r="R1052" s="2">
        <v>1</v>
      </c>
      <c r="S1052" s="2" t="str">
        <f t="shared" si="86"/>
        <v>NYI</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2</v>
      </c>
      <c r="AB1052" s="2">
        <f>IF(Table2[[#This Row],[GameIsOver]]= 0, 0, IF(Table2[[#This Row],[ActualWinner]]=Table2[[#This Row],[HomeTeam]], 2, IF(OR(Table2[[#This Row],[ActualResult]]="OT", Table2[[#This Row],[ActualResult]]="SO"), 1, 0)))</f>
        <v>1</v>
      </c>
      <c r="AC1052" s="32">
        <f>(($BF$11)*IF(Table2[[#This Row],[CorrectWinnerPrediction]]="Y", 1, 0))+(($BF$12)*IF(Table2[[#This Row],[CorrectAwayScorePrediction]]="Y", 1, 0))+(($BF$13)*IF(Table2[[#This Row],[CorrectHomeScorePrediction]]="Y", 1, 0))</f>
        <v>0.8</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-2</v>
      </c>
      <c r="AG1052" s="2">
        <f>Table2[[#This Row],[ActualHomeScore]]-Table2[[#This Row],[PredictedHomeScore]]</f>
        <v>-1</v>
      </c>
      <c r="AH1052" s="2">
        <f t="shared" si="87"/>
        <v>-5</v>
      </c>
      <c r="AI1052" s="2">
        <f t="shared" si="88"/>
        <v>-6</v>
      </c>
      <c r="AJ1052" s="2">
        <v>2</v>
      </c>
      <c r="AK1052" s="4">
        <v>45735</v>
      </c>
      <c r="AL1052" s="2">
        <f>IF(Table2[[#This Row],[GameIsOver]]=0,0,IF(Table2[[#This Row],[ActualWinner]]=Table2[[#This Row],[AwayTeam]], 1, 0))</f>
        <v>1</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2-0-0</v>
      </c>
      <c r="AP1052" s="2" t="str">
        <f>INDEX(Sheet5!$B$2:$AG$33, MATCH(Table2[[#This Row],[HomeTeam]],Sheet5!$A$2:$A$33, 0), MATCH(Table2[[#This Row],[AwayTeam]],Sheet5!$A$2:$A$33, 0))</f>
        <v>0-0-2</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A1053" s="4">
        <v>45730</v>
      </c>
      <c r="B1053" s="4">
        <v>45730</v>
      </c>
      <c r="C1053" s="7" t="s">
        <v>1164</v>
      </c>
      <c r="D1053" s="2" t="s">
        <v>33</v>
      </c>
      <c r="E1053" s="2" t="s">
        <v>21</v>
      </c>
      <c r="F1053" s="2">
        <v>2</v>
      </c>
      <c r="G1053" s="2">
        <v>3</v>
      </c>
      <c r="H1053" s="2" t="str">
        <f t="shared" si="84"/>
        <v>WPG</v>
      </c>
      <c r="I1053" s="2" t="s">
        <v>39</v>
      </c>
      <c r="J1053" s="2">
        <v>1</v>
      </c>
      <c r="K1053" s="2">
        <v>4</v>
      </c>
      <c r="L1053" s="2" t="str">
        <f t="shared" si="85"/>
        <v>WPG</v>
      </c>
      <c r="M1053" s="2" t="s">
        <v>39</v>
      </c>
      <c r="N1053" s="2">
        <f>IF(ISBLANK(Table2[[#This Row],[ActualResult]]), 0, 1)</f>
        <v>1</v>
      </c>
      <c r="O1053" s="2" t="str">
        <f>IF(ISBLANK(Table2[[#This Row],[ActualResult]]), "_", IF(Table2[[#This Row],[ActualWinner]]=Table2[[#This Row],[PredictedWinner]], "Y", "N"))</f>
        <v>Y</v>
      </c>
      <c r="P1053" s="2" t="str">
        <f>IF(Table2[[#This Row],[ActualAwayScore]]&gt;Table2[[#This Row],[PredictedAwayScore]], "N", IF(ISBLANK(Table2[[#This Row],[ActualResult]]), "_", IF(Table2[[#This Row],[ActualAwayScore]]=Table2[[#This Row],[PredictedAwayScore]], "Y", "N")))</f>
        <v>N</v>
      </c>
      <c r="Q1053" s="2" t="str">
        <f>IF(Table2[[#This Row],[ActualHomeScore]]&gt;Table2[[#This Row],[PredictedHomeScore]],"N", IF(ISBLANK(Table2[[#This Row],[ActualResult]]), "_", IF(Table2[[#This Row],[ActualHomeScore]]=Table2[[#This Row],[PredictedHomeScore]], "Y", "N")))</f>
        <v>N</v>
      </c>
      <c r="R1053" s="2">
        <v>1</v>
      </c>
      <c r="S1053" s="2" t="str">
        <f t="shared" si="86"/>
        <v>DAL</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2</v>
      </c>
      <c r="AC1053" s="32">
        <f>(($BF$11)*IF(Table2[[#This Row],[CorrectWinnerPrediction]]="Y", 1, 0))+(($BF$12)*IF(Table2[[#This Row],[CorrectAwayScorePrediction]]="Y", 1, 0))+(($BF$13)*IF(Table2[[#This Row],[CorrectHomeScorePrediction]]="Y", 1, 0))</f>
        <v>0.8</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-1</v>
      </c>
      <c r="AG1053" s="2">
        <f>Table2[[#This Row],[ActualHomeScore]]-Table2[[#This Row],[PredictedHomeScore]]</f>
        <v>1</v>
      </c>
      <c r="AH1053" s="2">
        <f t="shared" si="87"/>
        <v>-5</v>
      </c>
      <c r="AI1053" s="2">
        <f t="shared" si="88"/>
        <v>-6</v>
      </c>
      <c r="AJ1053" s="2">
        <v>3</v>
      </c>
      <c r="AK1053" s="4">
        <v>45735</v>
      </c>
      <c r="AL1053" s="2">
        <f>IF(Table2[[#This Row],[GameIsOver]]=0,0,IF(Table2[[#This Row],[ActualWinner]]=Table2[[#This Row],[AwayTeam]], 1, 0))</f>
        <v>0</v>
      </c>
      <c r="AM1053" s="2">
        <f>IF(Table2[[#This Row],[GameIsOver]]=0,0,IF(Table2[[#This Row],[ActualWinner]]=Table2[[#This Row],[HomeTeam]], 1, 0))</f>
        <v>1</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1-2-0</v>
      </c>
      <c r="AP1053" s="2" t="str">
        <f>INDEX(Sheet5!$B$2:$AG$33, MATCH(Table2[[#This Row],[HomeTeam]],Sheet5!$A$2:$A$33, 0), MATCH(Table2[[#This Row],[AwayTeam]],Sheet5!$A$2:$A$33, 0))</f>
        <v>2-1-0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0</v>
      </c>
      <c r="AU1053" s="2"/>
      <c r="AV1053" s="2"/>
    </row>
    <row r="1054" spans="1:48" x14ac:dyDescent="0.25">
      <c r="A1054" s="4">
        <v>45730</v>
      </c>
      <c r="B1054" s="4">
        <v>45730</v>
      </c>
      <c r="C1054" s="7" t="s">
        <v>1165</v>
      </c>
      <c r="D1054" s="2" t="s">
        <v>25</v>
      </c>
      <c r="E1054" s="2" t="s">
        <v>23</v>
      </c>
      <c r="F1054" s="2">
        <v>2</v>
      </c>
      <c r="G1054" s="2">
        <v>4</v>
      </c>
      <c r="H1054" s="2" t="str">
        <f t="shared" si="84"/>
        <v>CGY</v>
      </c>
      <c r="I1054" s="2" t="s">
        <v>39</v>
      </c>
      <c r="J1054" s="2">
        <v>4</v>
      </c>
      <c r="K1054" s="2">
        <v>2</v>
      </c>
      <c r="L1054" s="2" t="str">
        <f t="shared" si="85"/>
        <v>COL</v>
      </c>
      <c r="M1054" s="2" t="s">
        <v>39</v>
      </c>
      <c r="N1054" s="2">
        <f>IF(ISBLANK(Table2[[#This Row],[ActualResult]]), 0, 1)</f>
        <v>1</v>
      </c>
      <c r="O1054" s="2" t="str">
        <f>IF(ISBLANK(Table2[[#This Row],[ActualResult]]), "_", IF(Table2[[#This Row],[ActualWinner]]=Table2[[#This Row],[PredictedWinner]], "Y", "N"))</f>
        <v>N</v>
      </c>
      <c r="P1054" s="2" t="str">
        <f>IF(Table2[[#This Row],[ActualAwayScore]]&gt;Table2[[#This Row],[PredictedAwayScore]], "N", IF(ISBLANK(Table2[[#This Row],[ActualResult]]), "_", IF(Table2[[#This Row],[ActualAwayScore]]=Table2[[#This Row],[PredictedAwayScore]], "Y", "N")))</f>
        <v>N</v>
      </c>
      <c r="Q1054" s="2" t="str">
        <f>IF(Table2[[#This Row],[ActualHomeScore]]&gt;Table2[[#This Row],[PredictedHomeScore]],"N", IF(ISBLANK(Table2[[#This Row],[ActualResult]]), "_", IF(Table2[[#This Row],[ActualHomeScore]]=Table2[[#This Row],[PredictedHomeScore]], "Y", "N")))</f>
        <v>N</v>
      </c>
      <c r="R1054" s="2">
        <v>1</v>
      </c>
      <c r="S1054" s="2" t="str">
        <f t="shared" si="86"/>
        <v>CGY</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2</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2</v>
      </c>
      <c r="AG1054" s="2">
        <f>Table2[[#This Row],[ActualHomeScore]]-Table2[[#This Row],[PredictedHomeScore]]</f>
        <v>-2</v>
      </c>
      <c r="AH1054" s="2">
        <f t="shared" si="87"/>
        <v>-5</v>
      </c>
      <c r="AI1054" s="2">
        <f t="shared" si="88"/>
        <v>-6</v>
      </c>
      <c r="AJ1054" s="2">
        <v>4</v>
      </c>
      <c r="AK1054" s="4">
        <v>45735</v>
      </c>
      <c r="AL1054" s="2">
        <f>IF(Table2[[#This Row],[GameIsOver]]=0,0,IF(Table2[[#This Row],[ActualWinner]]=Table2[[#This Row],[AwayTeam]], 1, 0))</f>
        <v>1</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2-0-0</v>
      </c>
      <c r="AP1054" s="2" t="str">
        <f>INDEX(Sheet5!$B$2:$AG$33, MATCH(Table2[[#This Row],[HomeTeam]],Sheet5!$A$2:$A$33, 0), MATCH(Table2[[#This Row],[AwayTeam]],Sheet5!$A$2:$A$33, 0))</f>
        <v>0-2-0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0</v>
      </c>
      <c r="AU1054" s="2"/>
      <c r="AV1054" s="2"/>
    </row>
    <row r="1055" spans="1:48" x14ac:dyDescent="0.25">
      <c r="A1055" s="4">
        <v>45730</v>
      </c>
      <c r="B1055" s="4">
        <v>45730</v>
      </c>
      <c r="C1055" s="7" t="s">
        <v>1166</v>
      </c>
      <c r="D1055" s="2" t="s">
        <v>34</v>
      </c>
      <c r="E1055" s="2" t="s">
        <v>46</v>
      </c>
      <c r="F1055" s="2">
        <v>2</v>
      </c>
      <c r="G1055" s="2">
        <v>5</v>
      </c>
      <c r="H1055" s="2" t="str">
        <f t="shared" si="84"/>
        <v>ANA</v>
      </c>
      <c r="I1055" s="2" t="s">
        <v>39</v>
      </c>
      <c r="J1055" s="2">
        <v>1</v>
      </c>
      <c r="K1055" s="2">
        <v>2</v>
      </c>
      <c r="L1055" s="2" t="str">
        <f t="shared" si="85"/>
        <v>ANA</v>
      </c>
      <c r="M1055" s="2" t="s">
        <v>39</v>
      </c>
      <c r="N1055" s="2">
        <f>IF(ISBLANK(Table2[[#This Row],[ActualResult]]), 0, 1)</f>
        <v>1</v>
      </c>
      <c r="O1055" s="2" t="str">
        <f>IF(ISBLANK(Table2[[#This Row],[ActualResult]]), "_", IF(Table2[[#This Row],[ActualWinner]]=Table2[[#This Row],[PredictedWinner]], "Y", "N"))</f>
        <v>Y</v>
      </c>
      <c r="P1055" s="2" t="str">
        <f>IF(Table2[[#This Row],[ActualAwayScore]]&gt;Table2[[#This Row],[PredictedAwayScore]], "N", IF(ISBLANK(Table2[[#This Row],[ActualResult]]), "_", IF(Table2[[#This Row],[ActualAwayScore]]=Table2[[#This Row],[PredictedAwayScore]], "Y", "N")))</f>
        <v>N</v>
      </c>
      <c r="Q1055" s="2" t="str">
        <f>IF(Table2[[#This Row],[ActualHomeScore]]&gt;Table2[[#This Row],[PredictedHomeScore]],"N", IF(ISBLANK(Table2[[#This Row],[ActualResult]]), "_", IF(Table2[[#This Row],[ActualHomeScore]]=Table2[[#This Row],[PredictedHomeScore]], "Y", "N")))</f>
        <v>N</v>
      </c>
      <c r="R1055" s="2">
        <v>1</v>
      </c>
      <c r="S1055" s="2" t="str">
        <f t="shared" si="86"/>
        <v>NSH</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2</v>
      </c>
      <c r="AC1055" s="32">
        <f>(($BF$11)*IF(Table2[[#This Row],[CorrectWinnerPrediction]]="Y", 1, 0))+(($BF$12)*IF(Table2[[#This Row],[CorrectAwayScorePrediction]]="Y", 1, 0))+(($BF$13)*IF(Table2[[#This Row],[CorrectHomeScorePrediction]]="Y", 1, 0))</f>
        <v>0.8</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-1</v>
      </c>
      <c r="AG1055" s="2">
        <f>Table2[[#This Row],[ActualHomeScore]]-Table2[[#This Row],[PredictedHomeScore]]</f>
        <v>-3</v>
      </c>
      <c r="AH1055" s="2">
        <f t="shared" si="87"/>
        <v>-5</v>
      </c>
      <c r="AI1055" s="2">
        <f t="shared" si="88"/>
        <v>-6</v>
      </c>
      <c r="AJ1055" s="2">
        <v>5</v>
      </c>
      <c r="AK1055" s="4">
        <v>45735</v>
      </c>
      <c r="AL1055" s="2">
        <f>IF(Table2[[#This Row],[GameIsOver]]=0,0,IF(Table2[[#This Row],[ActualWinner]]=Table2[[#This Row],[AwayTeam]], 1, 0))</f>
        <v>0</v>
      </c>
      <c r="AM1055" s="2">
        <f>IF(Table2[[#This Row],[GameIsOver]]=0,0,IF(Table2[[#This Row],[ActualWinner]]=Table2[[#This Row],[HomeTeam]], 1, 0))</f>
        <v>1</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0-2-0</v>
      </c>
      <c r="AP1055" s="2" t="str">
        <f>INDEX(Sheet5!$B$2:$AG$33, MATCH(Table2[[#This Row],[HomeTeam]],Sheet5!$A$2:$A$33, 0), MATCH(Table2[[#This Row],[AwayTeam]],Sheet5!$A$2:$A$33, 0))</f>
        <v>2-0-0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5">
        <v>45730</v>
      </c>
      <c r="B1056" s="5">
        <v>45730</v>
      </c>
      <c r="C1056" s="8" t="s">
        <v>1167</v>
      </c>
      <c r="D1056" s="3" t="s">
        <v>14</v>
      </c>
      <c r="E1056" s="3" t="s">
        <v>11</v>
      </c>
      <c r="F1056" s="3">
        <v>5</v>
      </c>
      <c r="G1056" s="3">
        <v>4</v>
      </c>
      <c r="H1056" s="3" t="str">
        <f t="shared" si="84"/>
        <v>UTA</v>
      </c>
      <c r="I1056" s="3" t="s">
        <v>76</v>
      </c>
      <c r="J1056" s="3">
        <v>2</v>
      </c>
      <c r="K1056" s="3">
        <v>2</v>
      </c>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v>1</v>
      </c>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-3</v>
      </c>
      <c r="AG1056" s="3">
        <f>Table2[[#This Row],[ActualHomeScore]]-Table2[[#This Row],[PredictedHomeScore]]</f>
        <v>-2</v>
      </c>
      <c r="AH1056" s="3">
        <f t="shared" si="87"/>
        <v>-5</v>
      </c>
      <c r="AI1056" s="3">
        <f t="shared" si="88"/>
        <v>-6</v>
      </c>
      <c r="AJ1056" s="3">
        <v>6</v>
      </c>
      <c r="AK1056" s="4">
        <v>45735</v>
      </c>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0</v>
      </c>
      <c r="AU1056" s="2"/>
      <c r="AV1056" s="2"/>
    </row>
    <row r="1057" spans="1:48" x14ac:dyDescent="0.25">
      <c r="A1057" s="4">
        <v>45730</v>
      </c>
      <c r="B1057" s="4">
        <v>45731</v>
      </c>
      <c r="C1057" s="7" t="s">
        <v>1168</v>
      </c>
      <c r="D1057" s="2" t="s">
        <v>26</v>
      </c>
      <c r="E1057" s="2" t="s">
        <v>28</v>
      </c>
      <c r="F1057" s="2">
        <v>5</v>
      </c>
      <c r="G1057" s="2">
        <v>2</v>
      </c>
      <c r="H1057" s="2" t="str">
        <f t="shared" si="84"/>
        <v>VGK</v>
      </c>
      <c r="I1057" s="2" t="s">
        <v>39</v>
      </c>
      <c r="J1057" s="2">
        <v>1</v>
      </c>
      <c r="K1057" s="2">
        <v>0</v>
      </c>
      <c r="L1057" s="13" t="str">
        <f t="shared" si="85"/>
        <v>VGK</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v>1</v>
      </c>
      <c r="S1057" s="2" t="str">
        <f t="shared" si="86"/>
        <v>BUF</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-4</v>
      </c>
      <c r="AG1057" s="2">
        <f>Table2[[#This Row],[ActualHomeScore]]-Table2[[#This Row],[PredictedHomeScore]]</f>
        <v>-2</v>
      </c>
      <c r="AH1057" s="2">
        <f t="shared" si="87"/>
        <v>-35</v>
      </c>
      <c r="AI1057" s="2">
        <f t="shared" si="88"/>
        <v>-32</v>
      </c>
      <c r="AJ1057" s="2">
        <v>1</v>
      </c>
      <c r="AK1057" s="4">
        <v>45735</v>
      </c>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A1058" s="4">
        <v>45730</v>
      </c>
      <c r="B1058" s="4">
        <v>45731</v>
      </c>
      <c r="C1058" s="7" t="s">
        <v>1169</v>
      </c>
      <c r="D1058" s="2" t="s">
        <v>31</v>
      </c>
      <c r="E1058" s="2" t="s">
        <v>20</v>
      </c>
      <c r="F1058" s="2">
        <v>2</v>
      </c>
      <c r="G1058" s="2">
        <v>3</v>
      </c>
      <c r="H1058" s="2" t="str">
        <f t="shared" si="84"/>
        <v>PIT</v>
      </c>
      <c r="I1058" s="2" t="s">
        <v>38</v>
      </c>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-2</v>
      </c>
      <c r="AG1058" s="2">
        <f>Table2[[#This Row],[ActualHomeScore]]-Table2[[#This Row],[PredictedHomeScore]]</f>
        <v>-3</v>
      </c>
      <c r="AH1058" s="2">
        <f t="shared" si="87"/>
        <v>-35</v>
      </c>
      <c r="AI1058" s="2">
        <f t="shared" si="88"/>
        <v>-32</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A1059" s="4">
        <v>45730</v>
      </c>
      <c r="B1059" s="4">
        <v>45731</v>
      </c>
      <c r="C1059" s="7" t="s">
        <v>1170</v>
      </c>
      <c r="D1059" s="2" t="s">
        <v>45</v>
      </c>
      <c r="E1059" s="2" t="s">
        <v>37</v>
      </c>
      <c r="F1059" s="2">
        <v>4</v>
      </c>
      <c r="G1059" s="2">
        <v>2</v>
      </c>
      <c r="H1059" s="2" t="str">
        <f t="shared" si="84"/>
        <v>WSH</v>
      </c>
      <c r="I1059" s="2" t="s">
        <v>39</v>
      </c>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-4</v>
      </c>
      <c r="AG1059" s="2">
        <f>Table2[[#This Row],[ActualHomeScore]]-Table2[[#This Row],[PredictedHomeScore]]</f>
        <v>-2</v>
      </c>
      <c r="AH1059" s="2">
        <f t="shared" si="87"/>
        <v>-35</v>
      </c>
      <c r="AI1059" s="2">
        <f t="shared" si="88"/>
        <v>-32</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A1060" s="4">
        <v>45730</v>
      </c>
      <c r="B1060" s="4">
        <v>45731</v>
      </c>
      <c r="C1060" s="7" t="s">
        <v>1171</v>
      </c>
      <c r="D1060" s="2" t="s">
        <v>42</v>
      </c>
      <c r="E1060" s="2" t="s">
        <v>15</v>
      </c>
      <c r="F1060" s="2">
        <v>4</v>
      </c>
      <c r="G1060" s="2">
        <v>3</v>
      </c>
      <c r="H1060" s="2" t="str">
        <f t="shared" si="84"/>
        <v>TBL</v>
      </c>
      <c r="I1060" s="2" t="s">
        <v>39</v>
      </c>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-4</v>
      </c>
      <c r="AG1060" s="2">
        <f>Table2[[#This Row],[ActualHomeScore]]-Table2[[#This Row],[PredictedHomeScore]]</f>
        <v>-3</v>
      </c>
      <c r="AH1060" s="2">
        <f t="shared" si="87"/>
        <v>-35</v>
      </c>
      <c r="AI1060" s="2">
        <f t="shared" si="88"/>
        <v>-32</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1-2-0</v>
      </c>
      <c r="AP1060" s="2" t="str">
        <f>INDEX(Sheet5!$B$2:$AG$33, MATCH(Table2[[#This Row],[HomeTeam]],Sheet5!$A$2:$A$33, 0), MATCH(Table2[[#This Row],[AwayTeam]],Sheet5!$A$2:$A$33, 0))</f>
        <v>2-1-0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A1061" s="4">
        <v>45730</v>
      </c>
      <c r="B1061" s="4">
        <v>45731</v>
      </c>
      <c r="C1061" s="7" t="s">
        <v>1172</v>
      </c>
      <c r="D1061" s="2" t="s">
        <v>29</v>
      </c>
      <c r="E1061" s="2" t="s">
        <v>17</v>
      </c>
      <c r="F1061" s="2">
        <v>4</v>
      </c>
      <c r="G1061" s="2">
        <v>3</v>
      </c>
      <c r="H1061" s="2" t="str">
        <f t="shared" si="84"/>
        <v>OTT</v>
      </c>
      <c r="I1061" s="2" t="s">
        <v>76</v>
      </c>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-4</v>
      </c>
      <c r="AG1061" s="2">
        <f>Table2[[#This Row],[ActualHomeScore]]-Table2[[#This Row],[PredictedHomeScore]]</f>
        <v>-3</v>
      </c>
      <c r="AH1061" s="2">
        <f t="shared" si="87"/>
        <v>-35</v>
      </c>
      <c r="AI1061" s="2">
        <f t="shared" si="88"/>
        <v>-32</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A1062" s="4">
        <v>45730</v>
      </c>
      <c r="B1062" s="4">
        <v>45731</v>
      </c>
      <c r="C1062" s="7" t="s">
        <v>1173</v>
      </c>
      <c r="D1062" s="2" t="s">
        <v>13</v>
      </c>
      <c r="E1062" s="2" t="s">
        <v>18</v>
      </c>
      <c r="F1062" s="2">
        <v>2</v>
      </c>
      <c r="G1062" s="2">
        <v>3</v>
      </c>
      <c r="H1062" s="2" t="str">
        <f t="shared" si="84"/>
        <v>MTL</v>
      </c>
      <c r="I1062" s="2" t="s">
        <v>38</v>
      </c>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-2</v>
      </c>
      <c r="AG1062" s="2">
        <f>Table2[[#This Row],[ActualHomeScore]]-Table2[[#This Row],[PredictedHomeScore]]</f>
        <v>-3</v>
      </c>
      <c r="AH1062" s="2">
        <f t="shared" si="87"/>
        <v>-35</v>
      </c>
      <c r="AI1062" s="2">
        <f t="shared" si="88"/>
        <v>-32</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A1063" s="4">
        <v>45730</v>
      </c>
      <c r="B1063" s="4">
        <v>45731</v>
      </c>
      <c r="C1063" s="7" t="s">
        <v>1174</v>
      </c>
      <c r="D1063" s="2" t="s">
        <v>43</v>
      </c>
      <c r="E1063" s="2" t="s">
        <v>44</v>
      </c>
      <c r="F1063" s="2">
        <v>4</v>
      </c>
      <c r="G1063" s="2">
        <v>1</v>
      </c>
      <c r="H1063" s="2" t="str">
        <f t="shared" si="84"/>
        <v>CAR</v>
      </c>
      <c r="I1063" s="2" t="s">
        <v>39</v>
      </c>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-4</v>
      </c>
      <c r="AG1063" s="2">
        <f>Table2[[#This Row],[ActualHomeScore]]-Table2[[#This Row],[PredictedHomeScore]]</f>
        <v>-1</v>
      </c>
      <c r="AH1063" s="2">
        <f t="shared" si="87"/>
        <v>-35</v>
      </c>
      <c r="AI1063" s="2">
        <f t="shared" si="88"/>
        <v>-32</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A1064" s="4">
        <v>45730</v>
      </c>
      <c r="B1064" s="4">
        <v>45731</v>
      </c>
      <c r="C1064" s="7" t="s">
        <v>1175</v>
      </c>
      <c r="D1064" s="2" t="s">
        <v>19</v>
      </c>
      <c r="E1064" s="2" t="s">
        <v>35</v>
      </c>
      <c r="F1064" s="2">
        <v>3</v>
      </c>
      <c r="G1064" s="2">
        <v>4</v>
      </c>
      <c r="H1064" s="2" t="str">
        <f t="shared" si="84"/>
        <v>CBJ</v>
      </c>
      <c r="I1064" s="2" t="s">
        <v>39</v>
      </c>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-3</v>
      </c>
      <c r="AG1064" s="2">
        <f>Table2[[#This Row],[ActualHomeScore]]-Table2[[#This Row],[PredictedHomeScore]]</f>
        <v>-4</v>
      </c>
      <c r="AH1064" s="2">
        <f t="shared" si="87"/>
        <v>-35</v>
      </c>
      <c r="AI1064" s="2">
        <f t="shared" si="88"/>
        <v>-32</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2-1-0</v>
      </c>
      <c r="AP1064" s="2" t="str">
        <f>INDEX(Sheet5!$B$2:$AG$33, MATCH(Table2[[#This Row],[HomeTeam]],Sheet5!$A$2:$A$33, 0), MATCH(Table2[[#This Row],[AwayTeam]],Sheet5!$A$2:$A$33, 0))</f>
        <v>1-1-1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A1065" s="4">
        <v>45730</v>
      </c>
      <c r="B1065" s="4">
        <v>45731</v>
      </c>
      <c r="C1065" s="7" t="s">
        <v>1176</v>
      </c>
      <c r="D1065" s="2" t="s">
        <v>12</v>
      </c>
      <c r="E1065" s="2" t="s">
        <v>36</v>
      </c>
      <c r="F1065" s="2">
        <v>5</v>
      </c>
      <c r="G1065" s="2">
        <v>3</v>
      </c>
      <c r="H1065" s="2" t="str">
        <f t="shared" si="84"/>
        <v>STL</v>
      </c>
      <c r="I1065" s="2" t="s">
        <v>39</v>
      </c>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-5</v>
      </c>
      <c r="AG1065" s="2">
        <f>Table2[[#This Row],[ActualHomeScore]]-Table2[[#This Row],[PredictedHomeScore]]</f>
        <v>-3</v>
      </c>
      <c r="AH1065" s="2">
        <f t="shared" si="87"/>
        <v>-35</v>
      </c>
      <c r="AI1065" s="2">
        <f t="shared" si="88"/>
        <v>-32</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A1066" s="4">
        <v>45730</v>
      </c>
      <c r="B1066" s="4">
        <v>45731</v>
      </c>
      <c r="C1066" s="7" t="s">
        <v>1177</v>
      </c>
      <c r="D1066" s="2" t="s">
        <v>34</v>
      </c>
      <c r="E1066" s="2" t="s">
        <v>27</v>
      </c>
      <c r="F1066" s="2">
        <v>1</v>
      </c>
      <c r="G1066" s="2">
        <v>4</v>
      </c>
      <c r="H1066" s="2" t="str">
        <f t="shared" si="84"/>
        <v>LAK</v>
      </c>
      <c r="I1066" s="2" t="s">
        <v>39</v>
      </c>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-1</v>
      </c>
      <c r="AG1066" s="2">
        <f>Table2[[#This Row],[ActualHomeScore]]-Table2[[#This Row],[PredictedHomeScore]]</f>
        <v>-4</v>
      </c>
      <c r="AH1066" s="2">
        <f t="shared" si="87"/>
        <v>-35</v>
      </c>
      <c r="AI1066" s="2">
        <f t="shared" si="88"/>
        <v>-32</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5">
        <v>45730</v>
      </c>
      <c r="B1067" s="5">
        <v>45731</v>
      </c>
      <c r="C1067" s="8" t="s">
        <v>1178</v>
      </c>
      <c r="D1067" s="3" t="s">
        <v>16</v>
      </c>
      <c r="E1067" s="3" t="s">
        <v>24</v>
      </c>
      <c r="F1067" s="3">
        <v>2</v>
      </c>
      <c r="G1067" s="3">
        <v>4</v>
      </c>
      <c r="H1067" s="3" t="str">
        <f t="shared" si="84"/>
        <v>VAN</v>
      </c>
      <c r="I1067" s="3" t="s">
        <v>39</v>
      </c>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-2</v>
      </c>
      <c r="AG1067" s="3">
        <f>Table2[[#This Row],[ActualHomeScore]]-Table2[[#This Row],[PredictedHomeScore]]</f>
        <v>-4</v>
      </c>
      <c r="AH1067" s="3">
        <f t="shared" si="87"/>
        <v>-35</v>
      </c>
      <c r="AI1067" s="3">
        <f t="shared" si="88"/>
        <v>-32</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A1068" s="4">
        <v>45730</v>
      </c>
      <c r="B1068" s="4">
        <v>45732</v>
      </c>
      <c r="C1068" s="7" t="s">
        <v>1179</v>
      </c>
      <c r="D1068" s="2" t="s">
        <v>26</v>
      </c>
      <c r="E1068" s="2" t="s">
        <v>30</v>
      </c>
      <c r="F1068" s="2">
        <v>3</v>
      </c>
      <c r="G1068" s="2">
        <v>4</v>
      </c>
      <c r="H1068" s="2" t="str">
        <f t="shared" si="84"/>
        <v>DET</v>
      </c>
      <c r="I1068" s="2" t="s">
        <v>76</v>
      </c>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-3</v>
      </c>
      <c r="AG1068" s="2">
        <f>Table2[[#This Row],[ActualHomeScore]]-Table2[[#This Row],[PredictedHomeScore]]</f>
        <v>-4</v>
      </c>
      <c r="AH1068" s="2">
        <f t="shared" si="87"/>
        <v>-26</v>
      </c>
      <c r="AI1068" s="2">
        <f t="shared" si="88"/>
        <v>-22</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A1069" s="4">
        <v>45730</v>
      </c>
      <c r="B1069" s="4">
        <v>45732</v>
      </c>
      <c r="C1069" s="7" t="s">
        <v>1180</v>
      </c>
      <c r="D1069" s="2" t="s">
        <v>33</v>
      </c>
      <c r="E1069" s="2" t="s">
        <v>25</v>
      </c>
      <c r="F1069" s="2">
        <v>3</v>
      </c>
      <c r="G1069" s="2">
        <v>4</v>
      </c>
      <c r="H1069" s="2" t="str">
        <f t="shared" si="84"/>
        <v>COL</v>
      </c>
      <c r="I1069" s="2" t="s">
        <v>39</v>
      </c>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-3</v>
      </c>
      <c r="AG1069" s="2">
        <f>Table2[[#This Row],[ActualHomeScore]]-Table2[[#This Row],[PredictedHomeScore]]</f>
        <v>-4</v>
      </c>
      <c r="AH1069" s="2">
        <f t="shared" si="87"/>
        <v>-26</v>
      </c>
      <c r="AI1069" s="2">
        <f t="shared" si="88"/>
        <v>-22</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A1070" s="4">
        <v>45730</v>
      </c>
      <c r="B1070" s="4">
        <v>45732</v>
      </c>
      <c r="C1070" s="7" t="s">
        <v>1181</v>
      </c>
      <c r="D1070" s="2" t="s">
        <v>46</v>
      </c>
      <c r="E1070" s="2" t="s">
        <v>12</v>
      </c>
      <c r="F1070" s="2">
        <v>4</v>
      </c>
      <c r="G1070" s="2">
        <v>3</v>
      </c>
      <c r="H1070" s="2" t="str">
        <f t="shared" si="84"/>
        <v>ANA</v>
      </c>
      <c r="I1070" s="2" t="s">
        <v>39</v>
      </c>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-4</v>
      </c>
      <c r="AG1070" s="2">
        <f>Table2[[#This Row],[ActualHomeScore]]-Table2[[#This Row],[PredictedHomeScore]]</f>
        <v>-3</v>
      </c>
      <c r="AH1070" s="2">
        <f t="shared" si="87"/>
        <v>-26</v>
      </c>
      <c r="AI1070" s="2">
        <f t="shared" si="88"/>
        <v>-22</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0-2-0</v>
      </c>
      <c r="AP1070" s="2" t="str">
        <f>INDEX(Sheet5!$B$2:$AG$33, MATCH(Table2[[#This Row],[HomeTeam]],Sheet5!$A$2:$A$33, 0), MATCH(Table2[[#This Row],[AwayTeam]],Sheet5!$A$2:$A$33, 0))</f>
        <v>2-0-0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A1071" s="4">
        <v>45730</v>
      </c>
      <c r="B1071" s="4">
        <v>45732</v>
      </c>
      <c r="C1071" s="7" t="s">
        <v>1182</v>
      </c>
      <c r="D1071" s="2" t="s">
        <v>22</v>
      </c>
      <c r="E1071" s="2" t="s">
        <v>19</v>
      </c>
      <c r="F1071" s="2">
        <v>3</v>
      </c>
      <c r="G1071" s="2">
        <v>2</v>
      </c>
      <c r="H1071" s="2" t="str">
        <f t="shared" si="84"/>
        <v>EDM</v>
      </c>
      <c r="I1071" s="2" t="s">
        <v>76</v>
      </c>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-3</v>
      </c>
      <c r="AG1071" s="2">
        <f>Table2[[#This Row],[ActualHomeScore]]-Table2[[#This Row],[PredictedHomeScore]]</f>
        <v>-2</v>
      </c>
      <c r="AH1071" s="2">
        <f t="shared" si="87"/>
        <v>-26</v>
      </c>
      <c r="AI1071" s="2">
        <f t="shared" si="88"/>
        <v>-22</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A1072" s="4">
        <v>45730</v>
      </c>
      <c r="B1072" s="4">
        <v>45732</v>
      </c>
      <c r="C1072" s="7" t="s">
        <v>1183</v>
      </c>
      <c r="D1072" s="2" t="s">
        <v>13</v>
      </c>
      <c r="E1072" s="2" t="s">
        <v>32</v>
      </c>
      <c r="F1072" s="2">
        <v>4</v>
      </c>
      <c r="G1072" s="2">
        <v>3</v>
      </c>
      <c r="H1072" s="2" t="str">
        <f t="shared" si="84"/>
        <v>FLA</v>
      </c>
      <c r="I1072" s="2" t="s">
        <v>76</v>
      </c>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-4</v>
      </c>
      <c r="AG1072" s="2">
        <f>Table2[[#This Row],[ActualHomeScore]]-Table2[[#This Row],[PredictedHomeScore]]</f>
        <v>-3</v>
      </c>
      <c r="AH1072" s="2">
        <f t="shared" si="87"/>
        <v>-26</v>
      </c>
      <c r="AI1072" s="2">
        <f t="shared" si="88"/>
        <v>-22</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A1073" s="4">
        <v>45730</v>
      </c>
      <c r="B1073" s="4">
        <v>45732</v>
      </c>
      <c r="C1073" s="7" t="s">
        <v>1184</v>
      </c>
      <c r="D1073" s="2" t="s">
        <v>14</v>
      </c>
      <c r="E1073" s="2" t="s">
        <v>24</v>
      </c>
      <c r="F1073" s="2">
        <v>5</v>
      </c>
      <c r="G1073" s="2">
        <v>3</v>
      </c>
      <c r="H1073" s="2" t="str">
        <f t="shared" si="84"/>
        <v>UTA</v>
      </c>
      <c r="I1073" s="2" t="s">
        <v>39</v>
      </c>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-5</v>
      </c>
      <c r="AG1073" s="2">
        <f>Table2[[#This Row],[ActualHomeScore]]-Table2[[#This Row],[PredictedHomeScore]]</f>
        <v>-3</v>
      </c>
      <c r="AH1073" s="2">
        <f t="shared" si="87"/>
        <v>-26</v>
      </c>
      <c r="AI1073" s="2">
        <f t="shared" si="88"/>
        <v>-22</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5">
        <v>45730</v>
      </c>
      <c r="B1074" s="5">
        <v>45732</v>
      </c>
      <c r="C1074" s="8" t="s">
        <v>1185</v>
      </c>
      <c r="D1074" s="3" t="s">
        <v>21</v>
      </c>
      <c r="E1074" s="3" t="s">
        <v>11</v>
      </c>
      <c r="F1074" s="3">
        <v>4</v>
      </c>
      <c r="G1074" s="3">
        <v>3</v>
      </c>
      <c r="H1074" s="3" t="str">
        <f t="shared" si="84"/>
        <v>WPG</v>
      </c>
      <c r="I1074" s="3" t="s">
        <v>39</v>
      </c>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-4</v>
      </c>
      <c r="AG1074" s="3">
        <f>Table2[[#This Row],[ActualHomeScore]]-Table2[[#This Row],[PredictedHomeScore]]</f>
        <v>-3</v>
      </c>
      <c r="AH1074" s="3">
        <f t="shared" si="87"/>
        <v>-26</v>
      </c>
      <c r="AI1074" s="3">
        <f t="shared" si="88"/>
        <v>-22</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A1075" s="4">
        <v>45733</v>
      </c>
      <c r="B1075" s="4">
        <v>45733</v>
      </c>
      <c r="C1075" s="7" t="s">
        <v>1186</v>
      </c>
      <c r="D1075" s="2" t="s">
        <v>28</v>
      </c>
      <c r="E1075" s="2" t="s">
        <v>15</v>
      </c>
      <c r="F1075" s="2">
        <v>3</v>
      </c>
      <c r="G1075" s="2">
        <v>2</v>
      </c>
      <c r="H1075" s="2" t="str">
        <f t="shared" si="84"/>
        <v>BUF</v>
      </c>
      <c r="I1075" s="2" t="s">
        <v>38</v>
      </c>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-3</v>
      </c>
      <c r="AG1075" s="2">
        <f>Table2[[#This Row],[ActualHomeScore]]-Table2[[#This Row],[PredictedHomeScore]]</f>
        <v>-2</v>
      </c>
      <c r="AH1075" s="2">
        <f t="shared" si="87"/>
        <v>-13</v>
      </c>
      <c r="AI1075" s="2">
        <f t="shared" si="88"/>
        <v>-14</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A1076" s="4">
        <v>45733</v>
      </c>
      <c r="B1076" s="4">
        <v>45733</v>
      </c>
      <c r="C1076" s="7" t="s">
        <v>1187</v>
      </c>
      <c r="D1076" s="2" t="s">
        <v>44</v>
      </c>
      <c r="E1076" s="2" t="s">
        <v>42</v>
      </c>
      <c r="F1076" s="2">
        <v>2</v>
      </c>
      <c r="G1076" s="2">
        <v>5</v>
      </c>
      <c r="H1076" s="2" t="str">
        <f t="shared" si="84"/>
        <v>TBL</v>
      </c>
      <c r="I1076" s="2" t="s">
        <v>39</v>
      </c>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-2</v>
      </c>
      <c r="AG1076" s="2">
        <f>Table2[[#This Row],[ActualHomeScore]]-Table2[[#This Row],[PredictedHomeScore]]</f>
        <v>-5</v>
      </c>
      <c r="AH1076" s="2">
        <f t="shared" si="87"/>
        <v>-13</v>
      </c>
      <c r="AI1076" s="2">
        <f t="shared" si="88"/>
        <v>-14</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2-0-0</v>
      </c>
      <c r="AP1076" s="2" t="str">
        <f>INDEX(Sheet5!$B$2:$AG$33, MATCH(Table2[[#This Row],[HomeTeam]],Sheet5!$A$2:$A$33, 0), MATCH(Table2[[#This Row],[AwayTeam]],Sheet5!$A$2:$A$33, 0))</f>
        <v>0-0-2</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A1077" s="4">
        <v>45733</v>
      </c>
      <c r="B1077" s="4">
        <v>45733</v>
      </c>
      <c r="C1077" s="7" t="s">
        <v>1188</v>
      </c>
      <c r="D1077" s="2" t="s">
        <v>31</v>
      </c>
      <c r="E1077" s="2" t="s">
        <v>35</v>
      </c>
      <c r="F1077" s="2">
        <v>2</v>
      </c>
      <c r="G1077" s="2">
        <v>3</v>
      </c>
      <c r="H1077" s="2" t="str">
        <f t="shared" si="84"/>
        <v>CBJ</v>
      </c>
      <c r="I1077" s="2" t="s">
        <v>39</v>
      </c>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-2</v>
      </c>
      <c r="AG1077" s="2">
        <f>Table2[[#This Row],[ActualHomeScore]]-Table2[[#This Row],[PredictedHomeScore]]</f>
        <v>-3</v>
      </c>
      <c r="AH1077" s="2">
        <f t="shared" si="87"/>
        <v>-13</v>
      </c>
      <c r="AI1077" s="2">
        <f t="shared" si="88"/>
        <v>-14</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1-1-0</v>
      </c>
      <c r="AP1077" s="2" t="str">
        <f>INDEX(Sheet5!$B$2:$AG$33, MATCH(Table2[[#This Row],[HomeTeam]],Sheet5!$A$2:$A$33, 0), MATCH(Table2[[#This Row],[AwayTeam]],Sheet5!$A$2:$A$33, 0))</f>
        <v>1-1-0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A1078" s="4">
        <v>45733</v>
      </c>
      <c r="B1078" s="4">
        <v>45733</v>
      </c>
      <c r="C1078" s="7" t="s">
        <v>1189</v>
      </c>
      <c r="D1078" s="2" t="s">
        <v>23</v>
      </c>
      <c r="E1078" s="2" t="s">
        <v>17</v>
      </c>
      <c r="F1078" s="2">
        <v>2</v>
      </c>
      <c r="G1078" s="2">
        <v>1</v>
      </c>
      <c r="H1078" s="2" t="str">
        <f t="shared" si="84"/>
        <v>CGY</v>
      </c>
      <c r="I1078" s="2" t="s">
        <v>38</v>
      </c>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t="s">
        <v>1795</v>
      </c>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-2</v>
      </c>
      <c r="AG1078" s="2">
        <f>Table2[[#This Row],[ActualHomeScore]]-Table2[[#This Row],[PredictedHomeScore]]</f>
        <v>-1</v>
      </c>
      <c r="AH1078" s="2">
        <f t="shared" si="87"/>
        <v>-13</v>
      </c>
      <c r="AI1078" s="2">
        <f t="shared" si="88"/>
        <v>-14</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5">
        <v>45733</v>
      </c>
      <c r="B1079" s="5">
        <v>45733</v>
      </c>
      <c r="C1079" s="8" t="s">
        <v>1190</v>
      </c>
      <c r="D1079" s="3" t="s">
        <v>27</v>
      </c>
      <c r="E1079" s="3" t="s">
        <v>36</v>
      </c>
      <c r="F1079" s="3">
        <v>4</v>
      </c>
      <c r="G1079" s="3">
        <v>3</v>
      </c>
      <c r="H1079" s="3" t="str">
        <f t="shared" si="84"/>
        <v>LAK</v>
      </c>
      <c r="I1079" s="3" t="s">
        <v>39</v>
      </c>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-4</v>
      </c>
      <c r="AG1079" s="3">
        <f>Table2[[#This Row],[ActualHomeScore]]-Table2[[#This Row],[PredictedHomeScore]]</f>
        <v>-3</v>
      </c>
      <c r="AH1079" s="3">
        <f t="shared" si="87"/>
        <v>-13</v>
      </c>
      <c r="AI1079" s="3">
        <f t="shared" si="88"/>
        <v>-14</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A1080" s="4">
        <v>45734</v>
      </c>
      <c r="B1080" s="4">
        <v>45734</v>
      </c>
      <c r="C1080" s="7" t="s">
        <v>1191</v>
      </c>
      <c r="D1080" s="2" t="s">
        <v>29</v>
      </c>
      <c r="E1080" s="2" t="s">
        <v>18</v>
      </c>
      <c r="F1080" s="2">
        <v>4</v>
      </c>
      <c r="G1080" s="2">
        <v>3</v>
      </c>
      <c r="H1080" s="2" t="str">
        <f t="shared" si="84"/>
        <v>OTT</v>
      </c>
      <c r="I1080" s="2" t="s">
        <v>38</v>
      </c>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-4</v>
      </c>
      <c r="AG1080" s="2">
        <f>Table2[[#This Row],[ActualHomeScore]]-Table2[[#This Row],[PredictedHomeScore]]</f>
        <v>-3</v>
      </c>
      <c r="AH1080" s="2">
        <f t="shared" si="87"/>
        <v>-27</v>
      </c>
      <c r="AI1080" s="2">
        <f t="shared" si="88"/>
        <v>-32</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A1081" s="4">
        <v>45734</v>
      </c>
      <c r="B1081" s="4">
        <v>45734</v>
      </c>
      <c r="C1081" s="7" t="s">
        <v>1192</v>
      </c>
      <c r="D1081" s="2" t="s">
        <v>23</v>
      </c>
      <c r="E1081" s="2" t="s">
        <v>19</v>
      </c>
      <c r="F1081" s="2">
        <v>3</v>
      </c>
      <c r="G1081" s="2">
        <v>2</v>
      </c>
      <c r="H1081" s="2" t="str">
        <f t="shared" si="84"/>
        <v>CGY</v>
      </c>
      <c r="I1081" s="2" t="s">
        <v>39</v>
      </c>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-3</v>
      </c>
      <c r="AG1081" s="2">
        <f>Table2[[#This Row],[ActualHomeScore]]-Table2[[#This Row],[PredictedHomeScore]]</f>
        <v>-2</v>
      </c>
      <c r="AH1081" s="2">
        <f t="shared" si="87"/>
        <v>-27</v>
      </c>
      <c r="AI1081" s="2">
        <f t="shared" si="88"/>
        <v>-32</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A1082" s="4">
        <v>45734</v>
      </c>
      <c r="B1082" s="4">
        <v>45734</v>
      </c>
      <c r="C1082" s="7" t="s">
        <v>1193</v>
      </c>
      <c r="D1082" s="2" t="s">
        <v>32</v>
      </c>
      <c r="E1082" s="2" t="s">
        <v>20</v>
      </c>
      <c r="F1082" s="2">
        <v>3</v>
      </c>
      <c r="G1082" s="2">
        <v>5</v>
      </c>
      <c r="H1082" s="2" t="str">
        <f t="shared" si="84"/>
        <v>PIT</v>
      </c>
      <c r="I1082" s="2" t="s">
        <v>39</v>
      </c>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-3</v>
      </c>
      <c r="AG1082" s="2">
        <f>Table2[[#This Row],[ActualHomeScore]]-Table2[[#This Row],[PredictedHomeScore]]</f>
        <v>-5</v>
      </c>
      <c r="AH1082" s="2">
        <f t="shared" si="87"/>
        <v>-27</v>
      </c>
      <c r="AI1082" s="2">
        <f t="shared" si="88"/>
        <v>-32</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A1083" s="4">
        <v>45734</v>
      </c>
      <c r="B1083" s="4">
        <v>45734</v>
      </c>
      <c r="C1083" s="7" t="s">
        <v>1194</v>
      </c>
      <c r="D1083" s="2" t="s">
        <v>30</v>
      </c>
      <c r="E1083" s="2" t="s">
        <v>45</v>
      </c>
      <c r="F1083" s="2">
        <v>2</v>
      </c>
      <c r="G1083" s="2">
        <v>4</v>
      </c>
      <c r="H1083" s="2" t="str">
        <f t="shared" si="84"/>
        <v>WSH</v>
      </c>
      <c r="I1083" s="2" t="s">
        <v>39</v>
      </c>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-2</v>
      </c>
      <c r="AG1083" s="2">
        <f>Table2[[#This Row],[ActualHomeScore]]-Table2[[#This Row],[PredictedHomeScore]]</f>
        <v>-4</v>
      </c>
      <c r="AH1083" s="2">
        <f t="shared" si="87"/>
        <v>-27</v>
      </c>
      <c r="AI1083" s="2">
        <f t="shared" si="88"/>
        <v>-32</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2-0-0</v>
      </c>
      <c r="AP1083" s="2" t="str">
        <f>INDEX(Sheet5!$B$2:$AG$33, MATCH(Table2[[#This Row],[HomeTeam]],Sheet5!$A$2:$A$33, 0), MATCH(Table2[[#This Row],[AwayTeam]],Sheet5!$A$2:$A$33, 0))</f>
        <v>0-2-0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A1084" s="4">
        <v>45734</v>
      </c>
      <c r="B1084" s="4">
        <v>45734</v>
      </c>
      <c r="C1084" s="7" t="s">
        <v>1197</v>
      </c>
      <c r="D1084" s="2" t="s">
        <v>12</v>
      </c>
      <c r="E1084" s="2" t="s">
        <v>34</v>
      </c>
      <c r="F1084" s="2">
        <v>3</v>
      </c>
      <c r="G1084" s="2">
        <v>4</v>
      </c>
      <c r="H1084" s="2" t="str">
        <f t="shared" si="84"/>
        <v>NSH</v>
      </c>
      <c r="I1084" s="2" t="s">
        <v>39</v>
      </c>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-3</v>
      </c>
      <c r="AG1084" s="2">
        <f>Table2[[#This Row],[ActualHomeScore]]-Table2[[#This Row],[PredictedHomeScore]]</f>
        <v>-4</v>
      </c>
      <c r="AH1084" s="2">
        <f t="shared" si="87"/>
        <v>-27</v>
      </c>
      <c r="AI1084" s="2">
        <f t="shared" si="88"/>
        <v>-32</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A1085" s="4">
        <v>45734</v>
      </c>
      <c r="B1085" s="4">
        <v>45734</v>
      </c>
      <c r="C1085" s="7" t="s">
        <v>1195</v>
      </c>
      <c r="D1085" s="2" t="s">
        <v>46</v>
      </c>
      <c r="E1085" s="2" t="s">
        <v>33</v>
      </c>
      <c r="F1085" s="2">
        <v>2</v>
      </c>
      <c r="G1085" s="2">
        <v>3</v>
      </c>
      <c r="H1085" s="2" t="str">
        <f t="shared" si="84"/>
        <v>DAL</v>
      </c>
      <c r="I1085" s="2" t="s">
        <v>39</v>
      </c>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-2</v>
      </c>
      <c r="AG1085" s="2">
        <f>Table2[[#This Row],[ActualHomeScore]]-Table2[[#This Row],[PredictedHomeScore]]</f>
        <v>-3</v>
      </c>
      <c r="AH1085" s="2">
        <f t="shared" si="87"/>
        <v>-27</v>
      </c>
      <c r="AI1085" s="2">
        <f t="shared" si="88"/>
        <v>-32</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A1086" s="4">
        <v>45734</v>
      </c>
      <c r="B1086" s="4">
        <v>45734</v>
      </c>
      <c r="C1086" s="7" t="s">
        <v>1196</v>
      </c>
      <c r="D1086" s="2" t="s">
        <v>11</v>
      </c>
      <c r="E1086" s="2" t="s">
        <v>16</v>
      </c>
      <c r="F1086" s="2">
        <v>3</v>
      </c>
      <c r="G1086" s="2">
        <v>4</v>
      </c>
      <c r="H1086" s="2" t="str">
        <f t="shared" si="84"/>
        <v>CHI</v>
      </c>
      <c r="I1086" s="2" t="s">
        <v>76</v>
      </c>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-3</v>
      </c>
      <c r="AG1086" s="2">
        <f>Table2[[#This Row],[ActualHomeScore]]-Table2[[#This Row],[PredictedHomeScore]]</f>
        <v>-4</v>
      </c>
      <c r="AH1086" s="2">
        <f t="shared" si="87"/>
        <v>-27</v>
      </c>
      <c r="AI1086" s="2">
        <f t="shared" si="88"/>
        <v>-32</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A1087" s="4">
        <v>45734</v>
      </c>
      <c r="B1087" s="4">
        <v>45734</v>
      </c>
      <c r="C1087" s="7" t="s">
        <v>1198</v>
      </c>
      <c r="D1087" s="2" t="s">
        <v>14</v>
      </c>
      <c r="E1087" s="2" t="s">
        <v>22</v>
      </c>
      <c r="F1087" s="2">
        <v>3</v>
      </c>
      <c r="G1087" s="2">
        <v>4</v>
      </c>
      <c r="H1087" s="2" t="str">
        <f t="shared" si="84"/>
        <v>EDM</v>
      </c>
      <c r="I1087" s="2" t="s">
        <v>39</v>
      </c>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-3</v>
      </c>
      <c r="AG1087" s="2">
        <f>Table2[[#This Row],[ActualHomeScore]]-Table2[[#This Row],[PredictedHomeScore]]</f>
        <v>-4</v>
      </c>
      <c r="AH1087" s="2">
        <f t="shared" si="87"/>
        <v>-27</v>
      </c>
      <c r="AI1087" s="2">
        <f t="shared" si="88"/>
        <v>-32</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5">
        <v>45734</v>
      </c>
      <c r="B1088" s="5">
        <v>45734</v>
      </c>
      <c r="C1088" s="8" t="s">
        <v>1199</v>
      </c>
      <c r="D1088" s="3" t="s">
        <v>21</v>
      </c>
      <c r="E1088" s="3" t="s">
        <v>24</v>
      </c>
      <c r="F1088" s="3">
        <v>4</v>
      </c>
      <c r="G1088" s="3">
        <v>3</v>
      </c>
      <c r="H1088" s="3" t="str">
        <f t="shared" si="84"/>
        <v>WPG</v>
      </c>
      <c r="I1088" s="3" t="s">
        <v>39</v>
      </c>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-4</v>
      </c>
      <c r="AG1088" s="3">
        <f>Table2[[#This Row],[ActualHomeScore]]-Table2[[#This Row],[PredictedHomeScore]]</f>
        <v>-3</v>
      </c>
      <c r="AH1088" s="3">
        <f t="shared" si="87"/>
        <v>-27</v>
      </c>
      <c r="AI1088" s="3">
        <f t="shared" si="88"/>
        <v>-32</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A1089" s="4">
        <v>45734</v>
      </c>
      <c r="B1089" s="4">
        <v>45735</v>
      </c>
      <c r="C1089" s="7" t="s">
        <v>1200</v>
      </c>
      <c r="D1089" s="2" t="s">
        <v>25</v>
      </c>
      <c r="E1089" s="2" t="s">
        <v>17</v>
      </c>
      <c r="F1089" s="2">
        <v>3</v>
      </c>
      <c r="G1089" s="2">
        <v>4</v>
      </c>
      <c r="H1089" s="2" t="str">
        <f t="shared" si="84"/>
        <v>TOR</v>
      </c>
      <c r="I1089" s="2" t="s">
        <v>39</v>
      </c>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-3</v>
      </c>
      <c r="AG1089" s="2">
        <f>Table2[[#This Row],[ActualHomeScore]]-Table2[[#This Row],[PredictedHomeScore]]</f>
        <v>-4</v>
      </c>
      <c r="AH1089" s="2">
        <f t="shared" si="87"/>
        <v>-6</v>
      </c>
      <c r="AI1089" s="2">
        <f t="shared" si="88"/>
        <v>-8</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1-0-0</v>
      </c>
      <c r="AP1089" s="2" t="str">
        <f>INDEX(Sheet5!$B$2:$AG$33, MATCH(Table2[[#This Row],[HomeTeam]],Sheet5!$A$2:$A$33, 0), MATCH(Table2[[#This Row],[AwayTeam]],Sheet5!$A$2:$A$33, 0))</f>
        <v>0-1-0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5">
        <v>45734</v>
      </c>
      <c r="B1090" s="5">
        <v>45735</v>
      </c>
      <c r="C1090" s="8" t="s">
        <v>1201</v>
      </c>
      <c r="D1090" s="3" t="s">
        <v>11</v>
      </c>
      <c r="E1090" s="3" t="s">
        <v>36</v>
      </c>
      <c r="F1090" s="3">
        <v>3</v>
      </c>
      <c r="G1090" s="3">
        <v>4</v>
      </c>
      <c r="H1090" s="3" t="str">
        <f t="shared" si="84"/>
        <v>MIN</v>
      </c>
      <c r="I1090" s="3" t="s">
        <v>39</v>
      </c>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-3</v>
      </c>
      <c r="AG1090" s="3">
        <f>Table2[[#This Row],[ActualHomeScore]]-Table2[[#This Row],[PredictedHomeScore]]</f>
        <v>-4</v>
      </c>
      <c r="AH1090" s="3">
        <f t="shared" si="87"/>
        <v>-6</v>
      </c>
      <c r="AI1090" s="3">
        <f t="shared" si="88"/>
        <v>-8</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2-0-0</v>
      </c>
      <c r="AP1098" s="2" t="str">
        <f>INDEX(Sheet5!$B$2:$AG$33, MATCH(Table2[[#This Row],[HomeTeam]],Sheet5!$A$2:$A$33, 0), MATCH(Table2[[#This Row],[AwayTeam]],Sheet5!$A$2:$A$33, 0))</f>
        <v>0-2-0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t="s">
        <v>1795</v>
      </c>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1-1-0</v>
      </c>
      <c r="AP1143" s="2" t="str">
        <f>INDEX(Sheet5!$B$2:$AG$33, MATCH(Table2[[#This Row],[HomeTeam]],Sheet5!$A$2:$A$33, 0), MATCH(Table2[[#This Row],[AwayTeam]],Sheet5!$A$2:$A$33, 0))</f>
        <v>1-1-0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2-0-1</v>
      </c>
      <c r="AP1146" s="2" t="str">
        <f>INDEX(Sheet5!$B$2:$AG$33, MATCH(Table2[[#This Row],[HomeTeam]],Sheet5!$A$2:$A$33, 0), MATCH(Table2[[#This Row],[AwayTeam]],Sheet5!$A$2:$A$33, 0))</f>
        <v>1-2-0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2-0-1</v>
      </c>
      <c r="AP1175" s="2" t="str">
        <f>INDEX(Sheet5!$B$2:$AG$33, MATCH(Table2[[#This Row],[HomeTeam]],Sheet5!$A$2:$A$33, 0), MATCH(Table2[[#This Row],[AwayTeam]],Sheet5!$A$2:$A$33, 0))</f>
        <v>1-2-0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0-2-0</v>
      </c>
      <c r="AP1182" s="2" t="str">
        <f>INDEX(Sheet5!$B$2:$AG$33, MATCH(Table2[[#This Row],[HomeTeam]],Sheet5!$A$2:$A$33, 0), MATCH(Table2[[#This Row],[AwayTeam]],Sheet5!$A$2:$A$33, 0))</f>
        <v>2-0-0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0-0-1</v>
      </c>
      <c r="AP1194" s="2" t="str">
        <f>INDEX(Sheet5!$B$2:$AG$33, MATCH(Table2[[#This Row],[HomeTeam]],Sheet5!$A$2:$A$33, 0), MATCH(Table2[[#This Row],[AwayTeam]],Sheet5!$A$2:$A$33, 0))</f>
        <v>1-0-0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2-0-0</v>
      </c>
      <c r="AP1196" s="2" t="str">
        <f>INDEX(Sheet5!$B$2:$AG$33, MATCH(Table2[[#This Row],[HomeTeam]],Sheet5!$A$2:$A$33, 0), MATCH(Table2[[#This Row],[AwayTeam]],Sheet5!$A$2:$A$33, 0))</f>
        <v>0-2-0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1-2-0</v>
      </c>
      <c r="AP1197" s="2" t="str">
        <f>INDEX(Sheet5!$B$2:$AG$33, MATCH(Table2[[#This Row],[HomeTeam]],Sheet5!$A$2:$A$33, 0), MATCH(Table2[[#This Row],[AwayTeam]],Sheet5!$A$2:$A$33, 0))</f>
        <v>2-1-0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1-0-0</v>
      </c>
      <c r="AP1202" s="2" t="str">
        <f>INDEX(Sheet5!$B$2:$AG$33, MATCH(Table2[[#This Row],[HomeTeam]],Sheet5!$A$2:$A$33, 0), MATCH(Table2[[#This Row],[AwayTeam]],Sheet5!$A$2:$A$33, 0))</f>
        <v>0-1-0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2-0-0</v>
      </c>
      <c r="AP1208" s="2" t="str">
        <f>INDEX(Sheet5!$B$2:$AG$33, MATCH(Table2[[#This Row],[HomeTeam]],Sheet5!$A$2:$A$33, 0), MATCH(Table2[[#This Row],[AwayTeam]],Sheet5!$A$2:$A$33, 0))</f>
        <v>0-2-0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0-2-0</v>
      </c>
      <c r="AP1239" s="2" t="str">
        <f>INDEX(Sheet5!$B$2:$AG$33, MATCH(Table2[[#This Row],[HomeTeam]],Sheet5!$A$2:$A$33, 0), MATCH(Table2[[#This Row],[AwayTeam]],Sheet5!$A$2:$A$33, 0))</f>
        <v>2-0-0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0-2-0</v>
      </c>
      <c r="AP1244" s="2" t="str">
        <f>INDEX(Sheet5!$B$2:$AG$33, MATCH(Table2[[#This Row],[HomeTeam]],Sheet5!$A$2:$A$33, 0), MATCH(Table2[[#This Row],[AwayTeam]],Sheet5!$A$2:$A$33, 0))</f>
        <v>2-0-0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2-1-0</v>
      </c>
      <c r="AP1257" s="2" t="str">
        <f>INDEX(Sheet5!$B$2:$AG$33, MATCH(Table2[[#This Row],[HomeTeam]],Sheet5!$A$2:$A$33, 0), MATCH(Table2[[#This Row],[AwayTeam]],Sheet5!$A$2:$A$33, 0))</f>
        <v>1-2-0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1-2-0</v>
      </c>
      <c r="AP1270" s="2" t="str">
        <f>INDEX(Sheet5!$B$2:$AG$33, MATCH(Table2[[#This Row],[HomeTeam]],Sheet5!$A$2:$A$33, 0), MATCH(Table2[[#This Row],[AwayTeam]],Sheet5!$A$2:$A$33, 0))</f>
        <v>2-1-0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1-1-0</v>
      </c>
      <c r="AP1275" s="2" t="str">
        <f>INDEX(Sheet5!$B$2:$AG$33, MATCH(Table2[[#This Row],[HomeTeam]],Sheet5!$A$2:$A$33, 0), MATCH(Table2[[#This Row],[AwayTeam]],Sheet5!$A$2:$A$33, 0))</f>
        <v>1-0-1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1-1-0</v>
      </c>
      <c r="AP1278" s="2" t="str">
        <f>INDEX(Sheet5!$B$2:$AG$33, MATCH(Table2[[#This Row],[HomeTeam]],Sheet5!$A$2:$A$33, 0), MATCH(Table2[[#This Row],[AwayTeam]],Sheet5!$A$2:$A$33, 0))</f>
        <v>1-0-1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C951:AM1314 D1315:BH1048576 AF1:BG1 Z950:AM950 AO23:BI1314 AE1:AE1314 A1:B1048576 BB3:BI5 X4:Y7 BB6:BG11 BI6:BI11 BH6:BH12 BA12:BI16 BA17:BG17 BA18:BI22">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48</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68</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68</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66</v>
      </c>
      <c r="AD157" s="2">
        <f>SUMIFS(DataRegularSeason20242025!$AA$3:$AA$1315,DataRegularSeason20242025!$B$3:$B$1315, "&lt;=" &amp; $A157, DataRegularSeason20242025!$D$3:$D$1315, AD$1)+SUMIFS(DataRegularSeason20242025!$AB$3:$AB$1315,DataRegularSeason20242025!$B$3:$B$1315, "&lt;=" &amp; $A157, DataRegularSeason20242025!$E$3:$E$1315, AD$1)</f>
        <v>66</v>
      </c>
      <c r="AE157" s="2">
        <f>SUMIFS(DataRegularSeason20242025!$AA$3:$AA$1315,DataRegularSeason20242025!$B$3:$B$1315, "&lt;=" &amp; $A157, DataRegularSeason20242025!$D$3:$D$1315, AE$1)+SUMIFS(DataRegularSeason20242025!$AB$3:$AB$1315,DataRegularSeason20242025!$B$3:$B$1315, "&lt;=" &amp; $A157, DataRegularSeason20242025!$E$3:$E$1315, AE$1)</f>
        <v>82</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66</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70</v>
      </c>
      <c r="H158" s="2">
        <f>SUMIFS(DataRegularSeason20242025!$AA$3:$AA$1315,DataRegularSeason20242025!$B$3:$B$1315, "&lt;=" &amp; $A158, DataRegularSeason20242025!$D$3:$D$1315, H$1)+SUMIFS(DataRegularSeason20242025!$AB$3:$AB$1315,DataRegularSeason20242025!$B$3:$B$1315, "&lt;=" &amp; $A158, DataRegularSeason20242025!$E$3:$E$1315, H$1)</f>
        <v>49</v>
      </c>
      <c r="I158" s="2">
        <f>SUMIFS(DataRegularSeason20242025!$AA$3:$AA$1315,DataRegularSeason20242025!$B$3:$B$1315, "&lt;=" &amp; $A158, DataRegularSeason20242025!$D$3:$D$1315, I$1)+SUMIFS(DataRegularSeason20242025!$AB$3:$AB$1315,DataRegularSeason20242025!$B$3:$B$1315, "&lt;=" &amp; $A158, DataRegularSeason20242025!$E$3:$E$1315, I$1)</f>
        <v>78</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68</v>
      </c>
      <c r="L158" s="2">
        <f>SUMIFS(DataRegularSeason20242025!$AA$3:$AA$1315,DataRegularSeason20242025!$B$3:$B$1315, "&lt;=" &amp; $A158, DataRegularSeason20242025!$D$3:$D$1315, L$1)+SUMIFS(DataRegularSeason20242025!$AB$3:$AB$1315,DataRegularSeason20242025!$B$3:$B$1315, "&lt;=" &amp; $A158, DataRegularSeason20242025!$E$3:$E$1315, L$1)</f>
        <v>78</v>
      </c>
      <c r="M158" s="2">
        <f>SUMIFS(DataRegularSeason20242025!$AA$3:$AA$1315,DataRegularSeason20242025!$B$3:$B$1315, "&lt;=" &amp; $A158, DataRegularSeason20242025!$D$3:$D$1315, M$1)+SUMIFS(DataRegularSeason20242025!$AB$3:$AB$1315,DataRegularSeason20242025!$B$3:$B$1315, "&lt;=" &amp; $A158, DataRegularSeason20242025!$E$3:$E$1315, M$1)</f>
        <v>83</v>
      </c>
      <c r="N158" s="2">
        <f>SUMIFS(DataRegularSeason20242025!$AA$3:$AA$1315,DataRegularSeason20242025!$B$3:$B$1315, "&lt;=" &amp; $A158, DataRegularSeason20242025!$D$3:$D$1315, N$1)+SUMIFS(DataRegularSeason20242025!$AB$3:$AB$1315,DataRegularSeason20242025!$B$3:$B$1315, "&lt;=" &amp; $A158, DataRegularSeason20242025!$E$3:$E$1315, N$1)</f>
        <v>73</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55</v>
      </c>
      <c r="S158" s="2">
        <f>SUMIFS(DataRegularSeason20242025!$AA$3:$AA$1315,DataRegularSeason20242025!$B$3:$B$1315, "&lt;=" &amp; $A158, DataRegularSeason20242025!$D$3:$D$1315, S$1)+SUMIFS(DataRegularSeason20242025!$AB$3:$AB$1315,DataRegularSeason20242025!$B$3:$B$1315, "&lt;=" &amp; $A158, DataRegularSeason20242025!$E$3:$E$1315, S$1)</f>
        <v>65</v>
      </c>
      <c r="T158" s="2">
        <f>SUMIFS(DataRegularSeason20242025!$AA$3:$AA$1315,DataRegularSeason20242025!$B$3:$B$1315, "&lt;=" &amp; $A158, DataRegularSeason20242025!$D$3:$D$1315, T$1)+SUMIFS(DataRegularSeason20242025!$AB$3:$AB$1315,DataRegularSeason20242025!$B$3:$B$1315, "&lt;=" &amp; $A158, DataRegularSeason20242025!$E$3:$E$1315, T$1)</f>
        <v>68</v>
      </c>
      <c r="U158" s="2">
        <f>SUMIFS(DataRegularSeason20242025!$AA$3:$AA$1315,DataRegularSeason20242025!$B$3:$B$1315, "&lt;=" &amp; $A158, DataRegularSeason20242025!$D$3:$D$1315, U$1)+SUMIFS(DataRegularSeason20242025!$AB$3:$AB$1315,DataRegularSeason20242025!$B$3:$B$1315, "&lt;=" &amp; $A158, DataRegularSeason20242025!$E$3:$E$1315, U$1)</f>
        <v>69</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58</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69</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66</v>
      </c>
      <c r="AD158" s="2">
        <f>SUMIFS(DataRegularSeason20242025!$AA$3:$AA$1315,DataRegularSeason20242025!$B$3:$B$1315, "&lt;=" &amp; $A158, DataRegularSeason20242025!$D$3:$D$1315, AD$1)+SUMIFS(DataRegularSeason20242025!$AB$3:$AB$1315,DataRegularSeason20242025!$B$3:$B$1315, "&lt;=" &amp; $A158, DataRegularSeason20242025!$E$3:$E$1315, AD$1)</f>
        <v>66</v>
      </c>
      <c r="AE158" s="2">
        <f>SUMIFS(DataRegularSeason20242025!$AA$3:$AA$1315,DataRegularSeason20242025!$B$3:$B$1315, "&lt;=" &amp; $A158, DataRegularSeason20242025!$D$3:$D$1315, AE$1)+SUMIFS(DataRegularSeason20242025!$AB$3:$AB$1315,DataRegularSeason20242025!$B$3:$B$1315, "&lt;=" &amp; $A158, DataRegularSeason20242025!$E$3:$E$1315, AE$1)</f>
        <v>82</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63</v>
      </c>
      <c r="C159" s="2">
        <f>SUMIFS(DataRegularSeason20242025!$AA$3:$AA$1315,DataRegularSeason20242025!$B$3:$B$1315, "&lt;=" &amp; $A159, DataRegularSeason20242025!$D$3:$D$1315, C$1)+SUMIFS(DataRegularSeason20242025!$AB$3:$AB$1315,DataRegularSeason20242025!$B$3:$B$1315, "&lt;=" &amp; $A159, DataRegularSeason20242025!$E$3:$E$1315, C$1)</f>
        <v>66</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80</v>
      </c>
      <c r="F159" s="2">
        <f>SUMIFS(DataRegularSeason20242025!$AA$3:$AA$1315,DataRegularSeason20242025!$B$3:$B$1315, "&lt;=" &amp; $A159, DataRegularSeason20242025!$D$3:$D$1315, F$1)+SUMIFS(DataRegularSeason20242025!$AB$3:$AB$1315,DataRegularSeason20242025!$B$3:$B$1315, "&lt;=" &amp; $A159, DataRegularSeason20242025!$E$3:$E$1315, F$1)</f>
        <v>70</v>
      </c>
      <c r="G159" s="2">
        <f>SUMIFS(DataRegularSeason20242025!$AA$3:$AA$1315,DataRegularSeason20242025!$B$3:$B$1315, "&lt;=" &amp; $A159, DataRegularSeason20242025!$D$3:$D$1315, G$1)+SUMIFS(DataRegularSeason20242025!$AB$3:$AB$1315,DataRegularSeason20242025!$B$3:$B$1315, "&lt;=" &amp; $A159, DataRegularSeason20242025!$E$3:$E$1315, G$1)</f>
        <v>70</v>
      </c>
      <c r="H159" s="2">
        <f>SUMIFS(DataRegularSeason20242025!$AA$3:$AA$1315,DataRegularSeason20242025!$B$3:$B$1315, "&lt;=" &amp; $A159, DataRegularSeason20242025!$D$3:$D$1315, H$1)+SUMIFS(DataRegularSeason20242025!$AB$3:$AB$1315,DataRegularSeason20242025!$B$3:$B$1315, "&lt;=" &amp; $A159, DataRegularSeason20242025!$E$3:$E$1315, H$1)</f>
        <v>49</v>
      </c>
      <c r="I159" s="2">
        <f>SUMIFS(DataRegularSeason20242025!$AA$3:$AA$1315,DataRegularSeason20242025!$B$3:$B$1315, "&lt;=" &amp; $A159, DataRegularSeason20242025!$D$3:$D$1315, I$1)+SUMIFS(DataRegularSeason20242025!$AB$3:$AB$1315,DataRegularSeason20242025!$B$3:$B$1315, "&lt;=" &amp; $A159, DataRegularSeason20242025!$E$3:$E$1315, I$1)</f>
        <v>78</v>
      </c>
      <c r="J159" s="2">
        <f>SUMIFS(DataRegularSeason20242025!$AA$3:$AA$1315,DataRegularSeason20242025!$B$3:$B$1315, "&lt;=" &amp; $A159, DataRegularSeason20242025!$D$3:$D$1315, J$1)+SUMIFS(DataRegularSeason20242025!$AB$3:$AB$1315,DataRegularSeason20242025!$B$3:$B$1315, "&lt;=" &amp; $A159, DataRegularSeason20242025!$E$3:$E$1315, J$1)</f>
        <v>86</v>
      </c>
      <c r="K159" s="2">
        <f>SUMIFS(DataRegularSeason20242025!$AA$3:$AA$1315,DataRegularSeason20242025!$B$3:$B$1315, "&lt;=" &amp; $A159, DataRegularSeason20242025!$D$3:$D$1315, K$1)+SUMIFS(DataRegularSeason20242025!$AB$3:$AB$1315,DataRegularSeason20242025!$B$3:$B$1315, "&lt;=" &amp; $A159, DataRegularSeason20242025!$E$3:$E$1315, K$1)</f>
        <v>68</v>
      </c>
      <c r="L159" s="2">
        <f>SUMIFS(DataRegularSeason20242025!$AA$3:$AA$1315,DataRegularSeason20242025!$B$3:$B$1315, "&lt;=" &amp; $A159, DataRegularSeason20242025!$D$3:$D$1315, L$1)+SUMIFS(DataRegularSeason20242025!$AB$3:$AB$1315,DataRegularSeason20242025!$B$3:$B$1315, "&lt;=" &amp; $A159, DataRegularSeason20242025!$E$3:$E$1315, L$1)</f>
        <v>78</v>
      </c>
      <c r="M159" s="2">
        <f>SUMIFS(DataRegularSeason20242025!$AA$3:$AA$1315,DataRegularSeason20242025!$B$3:$B$1315, "&lt;=" &amp; $A159, DataRegularSeason20242025!$D$3:$D$1315, M$1)+SUMIFS(DataRegularSeason20242025!$AB$3:$AB$1315,DataRegularSeason20242025!$B$3:$B$1315, "&lt;=" &amp; $A159, DataRegularSeason20242025!$E$3:$E$1315, M$1)</f>
        <v>83</v>
      </c>
      <c r="N159" s="2">
        <f>SUMIFS(DataRegularSeason20242025!$AA$3:$AA$1315,DataRegularSeason20242025!$B$3:$B$1315, "&lt;=" &amp; $A159, DataRegularSeason20242025!$D$3:$D$1315, N$1)+SUMIFS(DataRegularSeason20242025!$AB$3:$AB$1315,DataRegularSeason20242025!$B$3:$B$1315, "&lt;=" &amp; $A159, DataRegularSeason20242025!$E$3:$E$1315, N$1)</f>
        <v>75</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74</v>
      </c>
      <c r="R159" s="2">
        <f>SUMIFS(DataRegularSeason20242025!$AA$3:$AA$1315,DataRegularSeason20242025!$B$3:$B$1315, "&lt;=" &amp; $A159, DataRegularSeason20242025!$D$3:$D$1315, R$1)+SUMIFS(DataRegularSeason20242025!$AB$3:$AB$1315,DataRegularSeason20242025!$B$3:$B$1315, "&lt;=" &amp; $A159, DataRegularSeason20242025!$E$3:$E$1315, R$1)</f>
        <v>55</v>
      </c>
      <c r="S159" s="2">
        <f>SUMIFS(DataRegularSeason20242025!$AA$3:$AA$1315,DataRegularSeason20242025!$B$3:$B$1315, "&lt;=" &amp; $A159, DataRegularSeason20242025!$D$3:$D$1315, S$1)+SUMIFS(DataRegularSeason20242025!$AB$3:$AB$1315,DataRegularSeason20242025!$B$3:$B$1315, "&lt;=" &amp; $A159, DataRegularSeason20242025!$E$3:$E$1315, S$1)</f>
        <v>65</v>
      </c>
      <c r="T159" s="2">
        <f>SUMIFS(DataRegularSeason20242025!$AA$3:$AA$1315,DataRegularSeason20242025!$B$3:$B$1315, "&lt;=" &amp; $A159, DataRegularSeason20242025!$D$3:$D$1315, T$1)+SUMIFS(DataRegularSeason20242025!$AB$3:$AB$1315,DataRegularSeason20242025!$B$3:$B$1315, "&lt;=" &amp; $A159, DataRegularSeason20242025!$E$3:$E$1315, T$1)</f>
        <v>68</v>
      </c>
      <c r="U159" s="2">
        <f>SUMIFS(DataRegularSeason20242025!$AA$3:$AA$1315,DataRegularSeason20242025!$B$3:$B$1315, "&lt;=" &amp; $A159, DataRegularSeason20242025!$D$3:$D$1315, U$1)+SUMIFS(DataRegularSeason20242025!$AB$3:$AB$1315,DataRegularSeason20242025!$B$3:$B$1315, "&lt;=" &amp; $A159, DataRegularSeason20242025!$E$3:$E$1315, U$1)</f>
        <v>69</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60</v>
      </c>
      <c r="X159" s="2">
        <f>SUMIFS(DataRegularSeason20242025!$AA$3:$AA$1315,DataRegularSeason20242025!$B$3:$B$1315, "&lt;=" &amp; $A159, DataRegularSeason20242025!$D$3:$D$1315, X$1)+SUMIFS(DataRegularSeason20242025!$AB$3:$AB$1315,DataRegularSeason20242025!$B$3:$B$1315, "&lt;=" &amp; $A159, DataRegularSeason20242025!$E$3:$E$1315, X$1)</f>
        <v>58</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69</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66</v>
      </c>
      <c r="AD159" s="2">
        <f>SUMIFS(DataRegularSeason20242025!$AA$3:$AA$1315,DataRegularSeason20242025!$B$3:$B$1315, "&lt;=" &amp; $A159, DataRegularSeason20242025!$D$3:$D$1315, AD$1)+SUMIFS(DataRegularSeason20242025!$AB$3:$AB$1315,DataRegularSeason20242025!$B$3:$B$1315, "&lt;=" &amp; $A159, DataRegularSeason20242025!$E$3:$E$1315, AD$1)</f>
        <v>66</v>
      </c>
      <c r="AE159" s="2">
        <f>SUMIFS(DataRegularSeason20242025!$AA$3:$AA$1315,DataRegularSeason20242025!$B$3:$B$1315, "&lt;=" &amp; $A159, DataRegularSeason20242025!$D$3:$D$1315, AE$1)+SUMIFS(DataRegularSeason20242025!$AB$3:$AB$1315,DataRegularSeason20242025!$B$3:$B$1315, "&lt;=" &amp; $A159, DataRegularSeason20242025!$E$3:$E$1315, AE$1)</f>
        <v>82</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90</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63</v>
      </c>
      <c r="C160" s="2">
        <f>SUMIFS(DataRegularSeason20242025!$AA$3:$AA$1315,DataRegularSeason20242025!$B$3:$B$1315, "&lt;=" &amp; $A160, DataRegularSeason20242025!$D$3:$D$1315, C$1)+SUMIFS(DataRegularSeason20242025!$AB$3:$AB$1315,DataRegularSeason20242025!$B$3:$B$1315, "&lt;=" &amp; $A160, DataRegularSeason20242025!$E$3:$E$1315, C$1)</f>
        <v>66</v>
      </c>
      <c r="D160" s="2">
        <f>SUMIFS(DataRegularSeason20242025!$AA$3:$AA$1315,DataRegularSeason20242025!$B$3:$B$1315, "&lt;=" &amp; $A160, DataRegularSeason20242025!$D$3:$D$1315, D$1)+SUMIFS(DataRegularSeason20242025!$AB$3:$AB$1315,DataRegularSeason20242025!$B$3:$B$1315, "&lt;=" &amp; $A160, DataRegularSeason20242025!$E$3:$E$1315, D$1)</f>
        <v>56</v>
      </c>
      <c r="E160" s="2">
        <f>SUMIFS(DataRegularSeason20242025!$AA$3:$AA$1315,DataRegularSeason20242025!$B$3:$B$1315, "&lt;=" &amp; $A160, DataRegularSeason20242025!$D$3:$D$1315, E$1)+SUMIFS(DataRegularSeason20242025!$AB$3:$AB$1315,DataRegularSeason20242025!$B$3:$B$1315, "&lt;=" &amp; $A160, DataRegularSeason20242025!$E$3:$E$1315, E$1)</f>
        <v>80</v>
      </c>
      <c r="F160" s="2">
        <f>SUMIFS(DataRegularSeason20242025!$AA$3:$AA$1315,DataRegularSeason20242025!$B$3:$B$1315, "&lt;=" &amp; $A160, DataRegularSeason20242025!$D$3:$D$1315, F$1)+SUMIFS(DataRegularSeason20242025!$AB$3:$AB$1315,DataRegularSeason20242025!$B$3:$B$1315, "&lt;=" &amp; $A160, DataRegularSeason20242025!$E$3:$E$1315, F$1)</f>
        <v>70</v>
      </c>
      <c r="G160" s="2">
        <f>SUMIFS(DataRegularSeason20242025!$AA$3:$AA$1315,DataRegularSeason20242025!$B$3:$B$1315, "&lt;=" &amp; $A160, DataRegularSeason20242025!$D$3:$D$1315, G$1)+SUMIFS(DataRegularSeason20242025!$AB$3:$AB$1315,DataRegularSeason20242025!$B$3:$B$1315, "&lt;=" &amp; $A160, DataRegularSeason20242025!$E$3:$E$1315, G$1)</f>
        <v>70</v>
      </c>
      <c r="H160" s="2">
        <f>SUMIFS(DataRegularSeason20242025!$AA$3:$AA$1315,DataRegularSeason20242025!$B$3:$B$1315, "&lt;=" &amp; $A160, DataRegularSeason20242025!$D$3:$D$1315, H$1)+SUMIFS(DataRegularSeason20242025!$AB$3:$AB$1315,DataRegularSeason20242025!$B$3:$B$1315, "&lt;=" &amp; $A160, DataRegularSeason20242025!$E$3:$E$1315, H$1)</f>
        <v>49</v>
      </c>
      <c r="I160" s="2">
        <f>SUMIFS(DataRegularSeason20242025!$AA$3:$AA$1315,DataRegularSeason20242025!$B$3:$B$1315, "&lt;=" &amp; $A160, DataRegularSeason20242025!$D$3:$D$1315, I$1)+SUMIFS(DataRegularSeason20242025!$AB$3:$AB$1315,DataRegularSeason20242025!$B$3:$B$1315, "&lt;=" &amp; $A160, DataRegularSeason20242025!$E$3:$E$1315, I$1)</f>
        <v>80</v>
      </c>
      <c r="J160" s="2">
        <f>SUMIFS(DataRegularSeason20242025!$AA$3:$AA$1315,DataRegularSeason20242025!$B$3:$B$1315, "&lt;=" &amp; $A160, DataRegularSeason20242025!$D$3:$D$1315, J$1)+SUMIFS(DataRegularSeason20242025!$AB$3:$AB$1315,DataRegularSeason20242025!$B$3:$B$1315, "&lt;=" &amp; $A160, DataRegularSeason20242025!$E$3:$E$1315, J$1)</f>
        <v>86</v>
      </c>
      <c r="K160" s="2">
        <f>SUMIFS(DataRegularSeason20242025!$AA$3:$AA$1315,DataRegularSeason20242025!$B$3:$B$1315, "&lt;=" &amp; $A160, DataRegularSeason20242025!$D$3:$D$1315, K$1)+SUMIFS(DataRegularSeason20242025!$AB$3:$AB$1315,DataRegularSeason20242025!$B$3:$B$1315, "&lt;=" &amp; $A160, DataRegularSeason20242025!$E$3:$E$1315, K$1)</f>
        <v>68</v>
      </c>
      <c r="L160" s="2">
        <f>SUMIFS(DataRegularSeason20242025!$AA$3:$AA$1315,DataRegularSeason20242025!$B$3:$B$1315, "&lt;=" &amp; $A160, DataRegularSeason20242025!$D$3:$D$1315, L$1)+SUMIFS(DataRegularSeason20242025!$AB$3:$AB$1315,DataRegularSeason20242025!$B$3:$B$1315, "&lt;=" &amp; $A160, DataRegularSeason20242025!$E$3:$E$1315, L$1)</f>
        <v>78</v>
      </c>
      <c r="M160" s="2">
        <f>SUMIFS(DataRegularSeason20242025!$AA$3:$AA$1315,DataRegularSeason20242025!$B$3:$B$1315, "&lt;=" &amp; $A160, DataRegularSeason20242025!$D$3:$D$1315, M$1)+SUMIFS(DataRegularSeason20242025!$AB$3:$AB$1315,DataRegularSeason20242025!$B$3:$B$1315, "&lt;=" &amp; $A160, DataRegularSeason20242025!$E$3:$E$1315, M$1)</f>
        <v>83</v>
      </c>
      <c r="N160" s="2">
        <f>SUMIFS(DataRegularSeason20242025!$AA$3:$AA$1315,DataRegularSeason20242025!$B$3:$B$1315, "&lt;=" &amp; $A160, DataRegularSeason20242025!$D$3:$D$1315, N$1)+SUMIFS(DataRegularSeason20242025!$AB$3:$AB$1315,DataRegularSeason20242025!$B$3:$B$1315, "&lt;=" &amp; $A160, DataRegularSeason20242025!$E$3:$E$1315, N$1)</f>
        <v>75</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74</v>
      </c>
      <c r="R160" s="2">
        <f>SUMIFS(DataRegularSeason20242025!$AA$3:$AA$1315,DataRegularSeason20242025!$B$3:$B$1315, "&lt;=" &amp; $A160, DataRegularSeason20242025!$D$3:$D$1315, R$1)+SUMIFS(DataRegularSeason20242025!$AB$3:$AB$1315,DataRegularSeason20242025!$B$3:$B$1315, "&lt;=" &amp; $A160, DataRegularSeason20242025!$E$3:$E$1315, R$1)</f>
        <v>55</v>
      </c>
      <c r="S160" s="2">
        <f>SUMIFS(DataRegularSeason20242025!$AA$3:$AA$1315,DataRegularSeason20242025!$B$3:$B$1315, "&lt;=" &amp; $A160, DataRegularSeason20242025!$D$3:$D$1315, S$1)+SUMIFS(DataRegularSeason20242025!$AB$3:$AB$1315,DataRegularSeason20242025!$B$3:$B$1315, "&lt;=" &amp; $A160, DataRegularSeason20242025!$E$3:$E$1315, S$1)</f>
        <v>65</v>
      </c>
      <c r="T160" s="2">
        <f>SUMIFS(DataRegularSeason20242025!$AA$3:$AA$1315,DataRegularSeason20242025!$B$3:$B$1315, "&lt;=" &amp; $A160, DataRegularSeason20242025!$D$3:$D$1315, T$1)+SUMIFS(DataRegularSeason20242025!$AB$3:$AB$1315,DataRegularSeason20242025!$B$3:$B$1315, "&lt;=" &amp; $A160, DataRegularSeason20242025!$E$3:$E$1315, T$1)</f>
        <v>68</v>
      </c>
      <c r="U160" s="2">
        <f>SUMIFS(DataRegularSeason20242025!$AA$3:$AA$1315,DataRegularSeason20242025!$B$3:$B$1315, "&lt;=" &amp; $A160, DataRegularSeason20242025!$D$3:$D$1315, U$1)+SUMIFS(DataRegularSeason20242025!$AB$3:$AB$1315,DataRegularSeason20242025!$B$3:$B$1315, "&lt;=" &amp; $A160, DataRegularSeason20242025!$E$3:$E$1315, U$1)</f>
        <v>71</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60</v>
      </c>
      <c r="X160" s="2">
        <f>SUMIFS(DataRegularSeason20242025!$AA$3:$AA$1315,DataRegularSeason20242025!$B$3:$B$1315, "&lt;=" &amp; $A160, DataRegularSeason20242025!$D$3:$D$1315, X$1)+SUMIFS(DataRegularSeason20242025!$AB$3:$AB$1315,DataRegularSeason20242025!$B$3:$B$1315, "&lt;=" &amp; $A160, DataRegularSeason20242025!$E$3:$E$1315, X$1)</f>
        <v>58</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69</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83</v>
      </c>
      <c r="AC160" s="2">
        <f>SUMIFS(DataRegularSeason20242025!$AA$3:$AA$1315,DataRegularSeason20242025!$B$3:$B$1315, "&lt;=" &amp; $A160, DataRegularSeason20242025!$D$3:$D$1315, AC$1)+SUMIFS(DataRegularSeason20242025!$AB$3:$AB$1315,DataRegularSeason20242025!$B$3:$B$1315, "&lt;=" &amp; $A160, DataRegularSeason20242025!$E$3:$E$1315, AC$1)</f>
        <v>67</v>
      </c>
      <c r="AD160" s="2">
        <f>SUMIFS(DataRegularSeason20242025!$AA$3:$AA$1315,DataRegularSeason20242025!$B$3:$B$1315, "&lt;=" &amp; $A160, DataRegularSeason20242025!$D$3:$D$1315, AD$1)+SUMIFS(DataRegularSeason20242025!$AB$3:$AB$1315,DataRegularSeason20242025!$B$3:$B$1315, "&lt;=" &amp; $A160, DataRegularSeason20242025!$E$3:$E$1315, AD$1)</f>
        <v>66</v>
      </c>
      <c r="AE160" s="2">
        <f>SUMIFS(DataRegularSeason20242025!$AA$3:$AA$1315,DataRegularSeason20242025!$B$3:$B$1315, "&lt;=" &amp; $A160, DataRegularSeason20242025!$D$3:$D$1315, AE$1)+SUMIFS(DataRegularSeason20242025!$AB$3:$AB$1315,DataRegularSeason20242025!$B$3:$B$1315, "&lt;=" &amp; $A160, DataRegularSeason20242025!$E$3:$E$1315, AE$1)</f>
        <v>82</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90</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63</v>
      </c>
      <c r="C161" s="2">
        <f>SUMIFS(DataRegularSeason20242025!$AA$3:$AA$1315,DataRegularSeason20242025!$B$3:$B$1315, "&lt;=" &amp; $A161, DataRegularSeason20242025!$D$3:$D$1315, C$1)+SUMIFS(DataRegularSeason20242025!$AB$3:$AB$1315,DataRegularSeason20242025!$B$3:$B$1315, "&lt;=" &amp; $A161, DataRegularSeason20242025!$E$3:$E$1315, C$1)</f>
        <v>68</v>
      </c>
      <c r="D161" s="2">
        <f>SUMIFS(DataRegularSeason20242025!$AA$3:$AA$1315,DataRegularSeason20242025!$B$3:$B$1315, "&lt;=" &amp; $A161, DataRegularSeason20242025!$D$3:$D$1315, D$1)+SUMIFS(DataRegularSeason20242025!$AB$3:$AB$1315,DataRegularSeason20242025!$B$3:$B$1315, "&lt;=" &amp; $A161, DataRegularSeason20242025!$E$3:$E$1315, D$1)</f>
        <v>56</v>
      </c>
      <c r="E161" s="2">
        <f>SUMIFS(DataRegularSeason20242025!$AA$3:$AA$1315,DataRegularSeason20242025!$B$3:$B$1315, "&lt;=" &amp; $A161, DataRegularSeason20242025!$D$3:$D$1315, E$1)+SUMIFS(DataRegularSeason20242025!$AB$3:$AB$1315,DataRegularSeason20242025!$B$3:$B$1315, "&lt;=" &amp; $A161, DataRegularSeason20242025!$E$3:$E$1315, E$1)</f>
        <v>82</v>
      </c>
      <c r="F161" s="2">
        <f>SUMIFS(DataRegularSeason20242025!$AA$3:$AA$1315,DataRegularSeason20242025!$B$3:$B$1315, "&lt;=" &amp; $A161, DataRegularSeason20242025!$D$3:$D$1315, F$1)+SUMIFS(DataRegularSeason20242025!$AB$3:$AB$1315,DataRegularSeason20242025!$B$3:$B$1315, "&lt;=" &amp; $A161, DataRegularSeason20242025!$E$3:$E$1315, F$1)</f>
        <v>70</v>
      </c>
      <c r="G161" s="2">
        <f>SUMIFS(DataRegularSeason20242025!$AA$3:$AA$1315,DataRegularSeason20242025!$B$3:$B$1315, "&lt;=" &amp; $A161, DataRegularSeason20242025!$D$3:$D$1315, G$1)+SUMIFS(DataRegularSeason20242025!$AB$3:$AB$1315,DataRegularSeason20242025!$B$3:$B$1315, "&lt;=" &amp; $A161, DataRegularSeason20242025!$E$3:$E$1315, G$1)</f>
        <v>70</v>
      </c>
      <c r="H161" s="2">
        <f>SUMIFS(DataRegularSeason20242025!$AA$3:$AA$1315,DataRegularSeason20242025!$B$3:$B$1315, "&lt;=" &amp; $A161, DataRegularSeason20242025!$D$3:$D$1315, H$1)+SUMIFS(DataRegularSeason20242025!$AB$3:$AB$1315,DataRegularSeason20242025!$B$3:$B$1315, "&lt;=" &amp; $A161, DataRegularSeason20242025!$E$3:$E$1315, H$1)</f>
        <v>49</v>
      </c>
      <c r="I161" s="2">
        <f>SUMIFS(DataRegularSeason20242025!$AA$3:$AA$1315,DataRegularSeason20242025!$B$3:$B$1315, "&lt;=" &amp; $A161, DataRegularSeason20242025!$D$3:$D$1315, I$1)+SUMIFS(DataRegularSeason20242025!$AB$3:$AB$1315,DataRegularSeason20242025!$B$3:$B$1315, "&lt;=" &amp; $A161, DataRegularSeason20242025!$E$3:$E$1315, I$1)</f>
        <v>81</v>
      </c>
      <c r="J161" s="2">
        <f>SUMIFS(DataRegularSeason20242025!$AA$3:$AA$1315,DataRegularSeason20242025!$B$3:$B$1315, "&lt;=" &amp; $A161, DataRegularSeason20242025!$D$3:$D$1315, J$1)+SUMIFS(DataRegularSeason20242025!$AB$3:$AB$1315,DataRegularSeason20242025!$B$3:$B$1315, "&lt;=" &amp; $A161, DataRegularSeason20242025!$E$3:$E$1315, J$1)</f>
        <v>86</v>
      </c>
      <c r="K161" s="2">
        <f>SUMIFS(DataRegularSeason20242025!$AA$3:$AA$1315,DataRegularSeason20242025!$B$3:$B$1315, "&lt;=" &amp; $A161, DataRegularSeason20242025!$D$3:$D$1315, K$1)+SUMIFS(DataRegularSeason20242025!$AB$3:$AB$1315,DataRegularSeason20242025!$B$3:$B$1315, "&lt;=" &amp; $A161, DataRegularSeason20242025!$E$3:$E$1315, K$1)</f>
        <v>68</v>
      </c>
      <c r="L161" s="2">
        <f>SUMIFS(DataRegularSeason20242025!$AA$3:$AA$1315,DataRegularSeason20242025!$B$3:$B$1315, "&lt;=" &amp; $A161, DataRegularSeason20242025!$D$3:$D$1315, L$1)+SUMIFS(DataRegularSeason20242025!$AB$3:$AB$1315,DataRegularSeason20242025!$B$3:$B$1315, "&lt;=" &amp; $A161, DataRegularSeason20242025!$E$3:$E$1315, L$1)</f>
        <v>78</v>
      </c>
      <c r="M161" s="2">
        <f>SUMIFS(DataRegularSeason20242025!$AA$3:$AA$1315,DataRegularSeason20242025!$B$3:$B$1315, "&lt;=" &amp; $A161, DataRegularSeason20242025!$D$3:$D$1315, M$1)+SUMIFS(DataRegularSeason20242025!$AB$3:$AB$1315,DataRegularSeason20242025!$B$3:$B$1315, "&lt;=" &amp; $A161, DataRegularSeason20242025!$E$3:$E$1315, M$1)</f>
        <v>83</v>
      </c>
      <c r="N161" s="2">
        <f>SUMIFS(DataRegularSeason20242025!$AA$3:$AA$1315,DataRegularSeason20242025!$B$3:$B$1315, "&lt;=" &amp; $A161, DataRegularSeason20242025!$D$3:$D$1315, N$1)+SUMIFS(DataRegularSeason20242025!$AB$3:$AB$1315,DataRegularSeason20242025!$B$3:$B$1315, "&lt;=" &amp; $A161, DataRegularSeason20242025!$E$3:$E$1315, N$1)</f>
        <v>77</v>
      </c>
      <c r="O161" s="2">
        <f>SUMIFS(DataRegularSeason20242025!$AA$3:$AA$1315,DataRegularSeason20242025!$B$3:$B$1315, "&lt;=" &amp; $A161, DataRegularSeason20242025!$D$3:$D$1315, O$1)+SUMIFS(DataRegularSeason20242025!$AB$3:$AB$1315,DataRegularSeason20242025!$B$3:$B$1315, "&lt;=" &amp; $A161, DataRegularSeason20242025!$E$3:$E$1315, O$1)</f>
        <v>78</v>
      </c>
      <c r="P161" s="2">
        <f>SUMIFS(DataRegularSeason20242025!$AA$3:$AA$1315,DataRegularSeason20242025!$B$3:$B$1315, "&lt;=" &amp; $A161, DataRegularSeason20242025!$D$3:$D$1315, P$1)+SUMIFS(DataRegularSeason20242025!$AB$3:$AB$1315,DataRegularSeason20242025!$B$3:$B$1315, "&lt;=" &amp; $A161, DataRegularSeason20242025!$E$3:$E$1315, P$1)</f>
        <v>68</v>
      </c>
      <c r="Q161" s="2">
        <f>SUMIFS(DataRegularSeason20242025!$AA$3:$AA$1315,DataRegularSeason20242025!$B$3:$B$1315, "&lt;=" &amp; $A161, DataRegularSeason20242025!$D$3:$D$1315, Q$1)+SUMIFS(DataRegularSeason20242025!$AB$3:$AB$1315,DataRegularSeason20242025!$B$3:$B$1315, "&lt;=" &amp; $A161, DataRegularSeason20242025!$E$3:$E$1315, Q$1)</f>
        <v>76</v>
      </c>
      <c r="R161" s="2">
        <f>SUMIFS(DataRegularSeason20242025!$AA$3:$AA$1315,DataRegularSeason20242025!$B$3:$B$1315, "&lt;=" &amp; $A161, DataRegularSeason20242025!$D$3:$D$1315, R$1)+SUMIFS(DataRegularSeason20242025!$AB$3:$AB$1315,DataRegularSeason20242025!$B$3:$B$1315, "&lt;=" &amp; $A161, DataRegularSeason20242025!$E$3:$E$1315, R$1)</f>
        <v>57</v>
      </c>
      <c r="S161" s="2">
        <f>SUMIFS(DataRegularSeason20242025!$AA$3:$AA$1315,DataRegularSeason20242025!$B$3:$B$1315, "&lt;=" &amp; $A161, DataRegularSeason20242025!$D$3:$D$1315, S$1)+SUMIFS(DataRegularSeason20242025!$AB$3:$AB$1315,DataRegularSeason20242025!$B$3:$B$1315, "&lt;=" &amp; $A161, DataRegularSeason20242025!$E$3:$E$1315, S$1)</f>
        <v>65</v>
      </c>
      <c r="T161" s="2">
        <f>SUMIFS(DataRegularSeason20242025!$AA$3:$AA$1315,DataRegularSeason20242025!$B$3:$B$1315, "&lt;=" &amp; $A161, DataRegularSeason20242025!$D$3:$D$1315, T$1)+SUMIFS(DataRegularSeason20242025!$AB$3:$AB$1315,DataRegularSeason20242025!$B$3:$B$1315, "&lt;=" &amp; $A161, DataRegularSeason20242025!$E$3:$E$1315, T$1)</f>
        <v>68</v>
      </c>
      <c r="U161" s="2">
        <f>SUMIFS(DataRegularSeason20242025!$AA$3:$AA$1315,DataRegularSeason20242025!$B$3:$B$1315, "&lt;=" &amp; $A161, DataRegularSeason20242025!$D$3:$D$1315, U$1)+SUMIFS(DataRegularSeason20242025!$AB$3:$AB$1315,DataRegularSeason20242025!$B$3:$B$1315, "&lt;=" &amp; $A161, DataRegularSeason20242025!$E$3:$E$1315, U$1)</f>
        <v>73</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62</v>
      </c>
      <c r="X161" s="2">
        <f>SUMIFS(DataRegularSeason20242025!$AA$3:$AA$1315,DataRegularSeason20242025!$B$3:$B$1315, "&lt;=" &amp; $A161, DataRegularSeason20242025!$D$3:$D$1315, X$1)+SUMIFS(DataRegularSeason20242025!$AB$3:$AB$1315,DataRegularSeason20242025!$B$3:$B$1315, "&lt;=" &amp; $A161, DataRegularSeason20242025!$E$3:$E$1315, X$1)</f>
        <v>58</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69</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83</v>
      </c>
      <c r="AC161" s="2">
        <f>SUMIFS(DataRegularSeason20242025!$AA$3:$AA$1315,DataRegularSeason20242025!$B$3:$B$1315, "&lt;=" &amp; $A161, DataRegularSeason20242025!$D$3:$D$1315, AC$1)+SUMIFS(DataRegularSeason20242025!$AB$3:$AB$1315,DataRegularSeason20242025!$B$3:$B$1315, "&lt;=" &amp; $A161, DataRegularSeason20242025!$E$3:$E$1315, AC$1)</f>
        <v>67</v>
      </c>
      <c r="AD161" s="2">
        <f>SUMIFS(DataRegularSeason20242025!$AA$3:$AA$1315,DataRegularSeason20242025!$B$3:$B$1315, "&lt;=" &amp; $A161, DataRegularSeason20242025!$D$3:$D$1315, AD$1)+SUMIFS(DataRegularSeason20242025!$AB$3:$AB$1315,DataRegularSeason20242025!$B$3:$B$1315, "&lt;=" &amp; $A161, DataRegularSeason20242025!$E$3:$E$1315, AD$1)</f>
        <v>66</v>
      </c>
      <c r="AE161" s="2">
        <f>SUMIFS(DataRegularSeason20242025!$AA$3:$AA$1315,DataRegularSeason20242025!$B$3:$B$1315, "&lt;=" &amp; $A161, DataRegularSeason20242025!$D$3:$D$1315, AE$1)+SUMIFS(DataRegularSeason20242025!$AB$3:$AB$1315,DataRegularSeason20242025!$B$3:$B$1315, "&lt;=" &amp; $A161, DataRegularSeason20242025!$E$3:$E$1315, AE$1)</f>
        <v>83</v>
      </c>
      <c r="AF161" s="2">
        <f>SUMIFS(DataRegularSeason20242025!$AA$3:$AA$1315,DataRegularSeason20242025!$B$3:$B$1315, "&lt;=" &amp; $A161, DataRegularSeason20242025!$D$3:$D$1315, AF$1)+SUMIFS(DataRegularSeason20242025!$AB$3:$AB$1315,DataRegularSeason20242025!$B$3:$B$1315, "&lt;=" &amp; $A161, DataRegularSeason20242025!$E$3:$E$1315, AF$1)</f>
        <v>94</v>
      </c>
      <c r="AG161" s="2">
        <f>SUMIFS(DataRegularSeason20242025!$AA$3:$AA$1315,DataRegularSeason20242025!$B$3:$B$1315, "&lt;=" &amp; $A161, DataRegularSeason20242025!$D$3:$D$1315, AG$1)+SUMIFS(DataRegularSeason20242025!$AB$3:$AB$1315,DataRegularSeason20242025!$B$3:$B$1315, "&lt;=" &amp; $A161, DataRegularSeason20242025!$E$3:$E$1315, AG$1)</f>
        <v>92</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63</v>
      </c>
      <c r="C162" s="2">
        <f>SUMIFS(DataRegularSeason20242025!$AA$3:$AA$1315,DataRegularSeason20242025!$B$3:$B$1315, "&lt;=" &amp; $A162, DataRegularSeason20242025!$D$3:$D$1315, C$1)+SUMIFS(DataRegularSeason20242025!$AB$3:$AB$1315,DataRegularSeason20242025!$B$3:$B$1315, "&lt;=" &amp; $A162, DataRegularSeason20242025!$E$3:$E$1315, C$1)</f>
        <v>68</v>
      </c>
      <c r="D162" s="2">
        <f>SUMIFS(DataRegularSeason20242025!$AA$3:$AA$1315,DataRegularSeason20242025!$B$3:$B$1315, "&lt;=" &amp; $A162, DataRegularSeason20242025!$D$3:$D$1315, D$1)+SUMIFS(DataRegularSeason20242025!$AB$3:$AB$1315,DataRegularSeason20242025!$B$3:$B$1315, "&lt;=" &amp; $A162, DataRegularSeason20242025!$E$3:$E$1315, D$1)</f>
        <v>56</v>
      </c>
      <c r="E162" s="2">
        <f>SUMIFS(DataRegularSeason20242025!$AA$3:$AA$1315,DataRegularSeason20242025!$B$3:$B$1315, "&lt;=" &amp; $A162, DataRegularSeason20242025!$D$3:$D$1315, E$1)+SUMIFS(DataRegularSeason20242025!$AB$3:$AB$1315,DataRegularSeason20242025!$B$3:$B$1315, "&lt;=" &amp; $A162, DataRegularSeason20242025!$E$3:$E$1315, E$1)</f>
        <v>82</v>
      </c>
      <c r="F162" s="2">
        <f>SUMIFS(DataRegularSeason20242025!$AA$3:$AA$1315,DataRegularSeason20242025!$B$3:$B$1315, "&lt;=" &amp; $A162, DataRegularSeason20242025!$D$3:$D$1315, F$1)+SUMIFS(DataRegularSeason20242025!$AB$3:$AB$1315,DataRegularSeason20242025!$B$3:$B$1315, "&lt;=" &amp; $A162, DataRegularSeason20242025!$E$3:$E$1315, F$1)</f>
        <v>70</v>
      </c>
      <c r="G162" s="2">
        <f>SUMIFS(DataRegularSeason20242025!$AA$3:$AA$1315,DataRegularSeason20242025!$B$3:$B$1315, "&lt;=" &amp; $A162, DataRegularSeason20242025!$D$3:$D$1315, G$1)+SUMIFS(DataRegularSeason20242025!$AB$3:$AB$1315,DataRegularSeason20242025!$B$3:$B$1315, "&lt;=" &amp; $A162, DataRegularSeason20242025!$E$3:$E$1315, G$1)</f>
        <v>71</v>
      </c>
      <c r="H162" s="2">
        <f>SUMIFS(DataRegularSeason20242025!$AA$3:$AA$1315,DataRegularSeason20242025!$B$3:$B$1315, "&lt;=" &amp; $A162, DataRegularSeason20242025!$D$3:$D$1315, H$1)+SUMIFS(DataRegularSeason20242025!$AB$3:$AB$1315,DataRegularSeason20242025!$B$3:$B$1315, "&lt;=" &amp; $A162, DataRegularSeason20242025!$E$3:$E$1315, H$1)</f>
        <v>49</v>
      </c>
      <c r="I162" s="2">
        <f>SUMIFS(DataRegularSeason20242025!$AA$3:$AA$1315,DataRegularSeason20242025!$B$3:$B$1315, "&lt;=" &amp; $A162, DataRegularSeason20242025!$D$3:$D$1315, I$1)+SUMIFS(DataRegularSeason20242025!$AB$3:$AB$1315,DataRegularSeason20242025!$B$3:$B$1315, "&lt;=" &amp; $A162, DataRegularSeason20242025!$E$3:$E$1315, I$1)</f>
        <v>81</v>
      </c>
      <c r="J162" s="2">
        <f>SUMIFS(DataRegularSeason20242025!$AA$3:$AA$1315,DataRegularSeason20242025!$B$3:$B$1315, "&lt;=" &amp; $A162, DataRegularSeason20242025!$D$3:$D$1315, J$1)+SUMIFS(DataRegularSeason20242025!$AB$3:$AB$1315,DataRegularSeason20242025!$B$3:$B$1315, "&lt;=" &amp; $A162, DataRegularSeason20242025!$E$3:$E$1315, J$1)</f>
        <v>86</v>
      </c>
      <c r="K162" s="2">
        <f>SUMIFS(DataRegularSeason20242025!$AA$3:$AA$1315,DataRegularSeason20242025!$B$3:$B$1315, "&lt;=" &amp; $A162, DataRegularSeason20242025!$D$3:$D$1315, K$1)+SUMIFS(DataRegularSeason20242025!$AB$3:$AB$1315,DataRegularSeason20242025!$B$3:$B$1315, "&lt;=" &amp; $A162, DataRegularSeason20242025!$E$3:$E$1315, K$1)</f>
        <v>70</v>
      </c>
      <c r="L162" s="2">
        <f>SUMIFS(DataRegularSeason20242025!$AA$3:$AA$1315,DataRegularSeason20242025!$B$3:$B$1315, "&lt;=" &amp; $A162, DataRegularSeason20242025!$D$3:$D$1315, L$1)+SUMIFS(DataRegularSeason20242025!$AB$3:$AB$1315,DataRegularSeason20242025!$B$3:$B$1315, "&lt;=" &amp; $A162, DataRegularSeason20242025!$E$3:$E$1315, L$1)</f>
        <v>78</v>
      </c>
      <c r="M162" s="2">
        <f>SUMIFS(DataRegularSeason20242025!$AA$3:$AA$1315,DataRegularSeason20242025!$B$3:$B$1315, "&lt;=" &amp; $A162, DataRegularSeason20242025!$D$3:$D$1315, M$1)+SUMIFS(DataRegularSeason20242025!$AB$3:$AB$1315,DataRegularSeason20242025!$B$3:$B$1315, "&lt;=" &amp; $A162, DataRegularSeason20242025!$E$3:$E$1315, M$1)</f>
        <v>83</v>
      </c>
      <c r="N162" s="2">
        <f>SUMIFS(DataRegularSeason20242025!$AA$3:$AA$1315,DataRegularSeason20242025!$B$3:$B$1315, "&lt;=" &amp; $A162, DataRegularSeason20242025!$D$3:$D$1315, N$1)+SUMIFS(DataRegularSeason20242025!$AB$3:$AB$1315,DataRegularSeason20242025!$B$3:$B$1315, "&lt;=" &amp; $A162, DataRegularSeason20242025!$E$3:$E$1315, N$1)</f>
        <v>77</v>
      </c>
      <c r="O162" s="2">
        <f>SUMIFS(DataRegularSeason20242025!$AA$3:$AA$1315,DataRegularSeason20242025!$B$3:$B$1315, "&lt;=" &amp; $A162, DataRegularSeason20242025!$D$3:$D$1315, O$1)+SUMIFS(DataRegularSeason20242025!$AB$3:$AB$1315,DataRegularSeason20242025!$B$3:$B$1315, "&lt;=" &amp; $A162, DataRegularSeason20242025!$E$3:$E$1315, O$1)</f>
        <v>78</v>
      </c>
      <c r="P162" s="2">
        <f>SUMIFS(DataRegularSeason20242025!$AA$3:$AA$1315,DataRegularSeason20242025!$B$3:$B$1315, "&lt;=" &amp; $A162, DataRegularSeason20242025!$D$3:$D$1315, P$1)+SUMIFS(DataRegularSeason20242025!$AB$3:$AB$1315,DataRegularSeason20242025!$B$3:$B$1315, "&lt;=" &amp; $A162, DataRegularSeason20242025!$E$3:$E$1315, P$1)</f>
        <v>69</v>
      </c>
      <c r="Q162" s="2">
        <f>SUMIFS(DataRegularSeason20242025!$AA$3:$AA$1315,DataRegularSeason20242025!$B$3:$B$1315, "&lt;=" &amp; $A162, DataRegularSeason20242025!$D$3:$D$1315, Q$1)+SUMIFS(DataRegularSeason20242025!$AB$3:$AB$1315,DataRegularSeason20242025!$B$3:$B$1315, "&lt;=" &amp; $A162, DataRegularSeason20242025!$E$3:$E$1315, Q$1)</f>
        <v>76</v>
      </c>
      <c r="R162" s="2">
        <f>SUMIFS(DataRegularSeason20242025!$AA$3:$AA$1315,DataRegularSeason20242025!$B$3:$B$1315, "&lt;=" &amp; $A162, DataRegularSeason20242025!$D$3:$D$1315, R$1)+SUMIFS(DataRegularSeason20242025!$AB$3:$AB$1315,DataRegularSeason20242025!$B$3:$B$1315, "&lt;=" &amp; $A162, DataRegularSeason20242025!$E$3:$E$1315, R$1)</f>
        <v>57</v>
      </c>
      <c r="S162" s="2">
        <f>SUMIFS(DataRegularSeason20242025!$AA$3:$AA$1315,DataRegularSeason20242025!$B$3:$B$1315, "&lt;=" &amp; $A162, DataRegularSeason20242025!$D$3:$D$1315, S$1)+SUMIFS(DataRegularSeason20242025!$AB$3:$AB$1315,DataRegularSeason20242025!$B$3:$B$1315, "&lt;=" &amp; $A162, DataRegularSeason20242025!$E$3:$E$1315, S$1)</f>
        <v>65</v>
      </c>
      <c r="T162" s="2">
        <f>SUMIFS(DataRegularSeason20242025!$AA$3:$AA$1315,DataRegularSeason20242025!$B$3:$B$1315, "&lt;=" &amp; $A162, DataRegularSeason20242025!$D$3:$D$1315, T$1)+SUMIFS(DataRegularSeason20242025!$AB$3:$AB$1315,DataRegularSeason20242025!$B$3:$B$1315, "&lt;=" &amp; $A162, DataRegularSeason20242025!$E$3:$E$1315, T$1)</f>
        <v>68</v>
      </c>
      <c r="U162" s="2">
        <f>SUMIFS(DataRegularSeason20242025!$AA$3:$AA$1315,DataRegularSeason20242025!$B$3:$B$1315, "&lt;=" &amp; $A162, DataRegularSeason20242025!$D$3:$D$1315, U$1)+SUMIFS(DataRegularSeason20242025!$AB$3:$AB$1315,DataRegularSeason20242025!$B$3:$B$1315, "&lt;=" &amp; $A162, DataRegularSeason20242025!$E$3:$E$1315, U$1)</f>
        <v>73</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62</v>
      </c>
      <c r="X162" s="2">
        <f>SUMIFS(DataRegularSeason20242025!$AA$3:$AA$1315,DataRegularSeason20242025!$B$3:$B$1315, "&lt;=" &amp; $A162, DataRegularSeason20242025!$D$3:$D$1315, X$1)+SUMIFS(DataRegularSeason20242025!$AB$3:$AB$1315,DataRegularSeason20242025!$B$3:$B$1315, "&lt;=" &amp; $A162, DataRegularSeason20242025!$E$3:$E$1315, X$1)</f>
        <v>60</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69</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83</v>
      </c>
      <c r="AC162" s="2">
        <f>SUMIFS(DataRegularSeason20242025!$AA$3:$AA$1315,DataRegularSeason20242025!$B$3:$B$1315, "&lt;=" &amp; $A162, DataRegularSeason20242025!$D$3:$D$1315, AC$1)+SUMIFS(DataRegularSeason20242025!$AB$3:$AB$1315,DataRegularSeason20242025!$B$3:$B$1315, "&lt;=" &amp; $A162, DataRegularSeason20242025!$E$3:$E$1315, AC$1)</f>
        <v>69</v>
      </c>
      <c r="AD162" s="2">
        <f>SUMIFS(DataRegularSeason20242025!$AA$3:$AA$1315,DataRegularSeason20242025!$B$3:$B$1315, "&lt;=" &amp; $A162, DataRegularSeason20242025!$D$3:$D$1315, AD$1)+SUMIFS(DataRegularSeason20242025!$AB$3:$AB$1315,DataRegularSeason20242025!$B$3:$B$1315, "&lt;=" &amp; $A162, DataRegularSeason20242025!$E$3:$E$1315, AD$1)</f>
        <v>68</v>
      </c>
      <c r="AE162" s="2">
        <f>SUMIFS(DataRegularSeason20242025!$AA$3:$AA$1315,DataRegularSeason20242025!$B$3:$B$1315, "&lt;=" &amp; $A162, DataRegularSeason20242025!$D$3:$D$1315, AE$1)+SUMIFS(DataRegularSeason20242025!$AB$3:$AB$1315,DataRegularSeason20242025!$B$3:$B$1315, "&lt;=" &amp; $A162, DataRegularSeason20242025!$E$3:$E$1315, AE$1)</f>
        <v>83</v>
      </c>
      <c r="AF162" s="2">
        <f>SUMIFS(DataRegularSeason20242025!$AA$3:$AA$1315,DataRegularSeason20242025!$B$3:$B$1315, "&lt;=" &amp; $A162, DataRegularSeason20242025!$D$3:$D$1315, AF$1)+SUMIFS(DataRegularSeason20242025!$AB$3:$AB$1315,DataRegularSeason20242025!$B$3:$B$1315, "&lt;=" &amp; $A162, DataRegularSeason20242025!$E$3:$E$1315, AF$1)</f>
        <v>94</v>
      </c>
      <c r="AG162" s="2">
        <f>SUMIFS(DataRegularSeason20242025!$AA$3:$AA$1315,DataRegularSeason20242025!$B$3:$B$1315, "&lt;=" &amp; $A162, DataRegularSeason20242025!$D$3:$D$1315, AG$1)+SUMIFS(DataRegularSeason20242025!$AB$3:$AB$1315,DataRegularSeason20242025!$B$3:$B$1315, "&lt;=" &amp; $A162, DataRegularSeason20242025!$E$3:$E$1315, AG$1)</f>
        <v>92</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63</v>
      </c>
      <c r="C163" s="2">
        <f>SUMIFS(DataRegularSeason20242025!$AA$3:$AA$1315,DataRegularSeason20242025!$B$3:$B$1315, "&lt;=" &amp; $A163, DataRegularSeason20242025!$D$3:$D$1315, C$1)+SUMIFS(DataRegularSeason20242025!$AB$3:$AB$1315,DataRegularSeason20242025!$B$3:$B$1315, "&lt;=" &amp; $A163, DataRegularSeason20242025!$E$3:$E$1315, C$1)</f>
        <v>68</v>
      </c>
      <c r="D163" s="2">
        <f>SUMIFS(DataRegularSeason20242025!$AA$3:$AA$1315,DataRegularSeason20242025!$B$3:$B$1315, "&lt;=" &amp; $A163, DataRegularSeason20242025!$D$3:$D$1315, D$1)+SUMIFS(DataRegularSeason20242025!$AB$3:$AB$1315,DataRegularSeason20242025!$B$3:$B$1315, "&lt;=" &amp; $A163, DataRegularSeason20242025!$E$3:$E$1315, D$1)</f>
        <v>56</v>
      </c>
      <c r="E163" s="2">
        <f>SUMIFS(DataRegularSeason20242025!$AA$3:$AA$1315,DataRegularSeason20242025!$B$3:$B$1315, "&lt;=" &amp; $A163, DataRegularSeason20242025!$D$3:$D$1315, E$1)+SUMIFS(DataRegularSeason20242025!$AB$3:$AB$1315,DataRegularSeason20242025!$B$3:$B$1315, "&lt;=" &amp; $A163, DataRegularSeason20242025!$E$3:$E$1315, E$1)</f>
        <v>82</v>
      </c>
      <c r="F163" s="2">
        <f>SUMIFS(DataRegularSeason20242025!$AA$3:$AA$1315,DataRegularSeason20242025!$B$3:$B$1315, "&lt;=" &amp; $A163, DataRegularSeason20242025!$D$3:$D$1315, F$1)+SUMIFS(DataRegularSeason20242025!$AB$3:$AB$1315,DataRegularSeason20242025!$B$3:$B$1315, "&lt;=" &amp; $A163, DataRegularSeason20242025!$E$3:$E$1315, F$1)</f>
        <v>70</v>
      </c>
      <c r="G163" s="2">
        <f>SUMIFS(DataRegularSeason20242025!$AA$3:$AA$1315,DataRegularSeason20242025!$B$3:$B$1315, "&lt;=" &amp; $A163, DataRegularSeason20242025!$D$3:$D$1315, G$1)+SUMIFS(DataRegularSeason20242025!$AB$3:$AB$1315,DataRegularSeason20242025!$B$3:$B$1315, "&lt;=" &amp; $A163, DataRegularSeason20242025!$E$3:$E$1315, G$1)</f>
        <v>71</v>
      </c>
      <c r="H163" s="2">
        <f>SUMIFS(DataRegularSeason20242025!$AA$3:$AA$1315,DataRegularSeason20242025!$B$3:$B$1315, "&lt;=" &amp; $A163, DataRegularSeason20242025!$D$3:$D$1315, H$1)+SUMIFS(DataRegularSeason20242025!$AB$3:$AB$1315,DataRegularSeason20242025!$B$3:$B$1315, "&lt;=" &amp; $A163, DataRegularSeason20242025!$E$3:$E$1315, H$1)</f>
        <v>49</v>
      </c>
      <c r="I163" s="2">
        <f>SUMIFS(DataRegularSeason20242025!$AA$3:$AA$1315,DataRegularSeason20242025!$B$3:$B$1315, "&lt;=" &amp; $A163, DataRegularSeason20242025!$D$3:$D$1315, I$1)+SUMIFS(DataRegularSeason20242025!$AB$3:$AB$1315,DataRegularSeason20242025!$B$3:$B$1315, "&lt;=" &amp; $A163, DataRegularSeason20242025!$E$3:$E$1315, I$1)</f>
        <v>81</v>
      </c>
      <c r="J163" s="2">
        <f>SUMIFS(DataRegularSeason20242025!$AA$3:$AA$1315,DataRegularSeason20242025!$B$3:$B$1315, "&lt;=" &amp; $A163, DataRegularSeason20242025!$D$3:$D$1315, J$1)+SUMIFS(DataRegularSeason20242025!$AB$3:$AB$1315,DataRegularSeason20242025!$B$3:$B$1315, "&lt;=" &amp; $A163, DataRegularSeason20242025!$E$3:$E$1315, J$1)</f>
        <v>86</v>
      </c>
      <c r="K163" s="2">
        <f>SUMIFS(DataRegularSeason20242025!$AA$3:$AA$1315,DataRegularSeason20242025!$B$3:$B$1315, "&lt;=" &amp; $A163, DataRegularSeason20242025!$D$3:$D$1315, K$1)+SUMIFS(DataRegularSeason20242025!$AB$3:$AB$1315,DataRegularSeason20242025!$B$3:$B$1315, "&lt;=" &amp; $A163, DataRegularSeason20242025!$E$3:$E$1315, K$1)</f>
        <v>70</v>
      </c>
      <c r="L163" s="2">
        <f>SUMIFS(DataRegularSeason20242025!$AA$3:$AA$1315,DataRegularSeason20242025!$B$3:$B$1315, "&lt;=" &amp; $A163, DataRegularSeason20242025!$D$3:$D$1315, L$1)+SUMIFS(DataRegularSeason20242025!$AB$3:$AB$1315,DataRegularSeason20242025!$B$3:$B$1315, "&lt;=" &amp; $A163, DataRegularSeason20242025!$E$3:$E$1315, L$1)</f>
        <v>78</v>
      </c>
      <c r="M163" s="2">
        <f>SUMIFS(DataRegularSeason20242025!$AA$3:$AA$1315,DataRegularSeason20242025!$B$3:$B$1315, "&lt;=" &amp; $A163, DataRegularSeason20242025!$D$3:$D$1315, M$1)+SUMIFS(DataRegularSeason20242025!$AB$3:$AB$1315,DataRegularSeason20242025!$B$3:$B$1315, "&lt;=" &amp; $A163, DataRegularSeason20242025!$E$3:$E$1315, M$1)</f>
        <v>85</v>
      </c>
      <c r="N163" s="2">
        <f>SUMIFS(DataRegularSeason20242025!$AA$3:$AA$1315,DataRegularSeason20242025!$B$3:$B$1315, "&lt;=" &amp; $A163, DataRegularSeason20242025!$D$3:$D$1315, N$1)+SUMIFS(DataRegularSeason20242025!$AB$3:$AB$1315,DataRegularSeason20242025!$B$3:$B$1315, "&lt;=" &amp; $A163, DataRegularSeason20242025!$E$3:$E$1315, N$1)</f>
        <v>79</v>
      </c>
      <c r="O163" s="2">
        <f>SUMIFS(DataRegularSeason20242025!$AA$3:$AA$1315,DataRegularSeason20242025!$B$3:$B$1315, "&lt;=" &amp; $A163, DataRegularSeason20242025!$D$3:$D$1315, O$1)+SUMIFS(DataRegularSeason20242025!$AB$3:$AB$1315,DataRegularSeason20242025!$B$3:$B$1315, "&lt;=" &amp; $A163, DataRegularSeason20242025!$E$3:$E$1315, O$1)</f>
        <v>79</v>
      </c>
      <c r="P163" s="2">
        <f>SUMIFS(DataRegularSeason20242025!$AA$3:$AA$1315,DataRegularSeason20242025!$B$3:$B$1315, "&lt;=" &amp; $A163, DataRegularSeason20242025!$D$3:$D$1315, P$1)+SUMIFS(DataRegularSeason20242025!$AB$3:$AB$1315,DataRegularSeason20242025!$B$3:$B$1315, "&lt;=" &amp; $A163, DataRegularSeason20242025!$E$3:$E$1315, P$1)</f>
        <v>69</v>
      </c>
      <c r="Q163" s="2">
        <f>SUMIFS(DataRegularSeason20242025!$AA$3:$AA$1315,DataRegularSeason20242025!$B$3:$B$1315, "&lt;=" &amp; $A163, DataRegularSeason20242025!$D$3:$D$1315, Q$1)+SUMIFS(DataRegularSeason20242025!$AB$3:$AB$1315,DataRegularSeason20242025!$B$3:$B$1315, "&lt;=" &amp; $A163, DataRegularSeason20242025!$E$3:$E$1315, Q$1)</f>
        <v>78</v>
      </c>
      <c r="R163" s="2">
        <f>SUMIFS(DataRegularSeason20242025!$AA$3:$AA$1315,DataRegularSeason20242025!$B$3:$B$1315, "&lt;=" &amp; $A163, DataRegularSeason20242025!$D$3:$D$1315, R$1)+SUMIFS(DataRegularSeason20242025!$AB$3:$AB$1315,DataRegularSeason20242025!$B$3:$B$1315, "&lt;=" &amp; $A163, DataRegularSeason20242025!$E$3:$E$1315, R$1)</f>
        <v>57</v>
      </c>
      <c r="S163" s="2">
        <f>SUMIFS(DataRegularSeason20242025!$AA$3:$AA$1315,DataRegularSeason20242025!$B$3:$B$1315, "&lt;=" &amp; $A163, DataRegularSeason20242025!$D$3:$D$1315, S$1)+SUMIFS(DataRegularSeason20242025!$AB$3:$AB$1315,DataRegularSeason20242025!$B$3:$B$1315, "&lt;=" &amp; $A163, DataRegularSeason20242025!$E$3:$E$1315, S$1)</f>
        <v>65</v>
      </c>
      <c r="T163" s="2">
        <f>SUMIFS(DataRegularSeason20242025!$AA$3:$AA$1315,DataRegularSeason20242025!$B$3:$B$1315, "&lt;=" &amp; $A163, DataRegularSeason20242025!$D$3:$D$1315, T$1)+SUMIFS(DataRegularSeason20242025!$AB$3:$AB$1315,DataRegularSeason20242025!$B$3:$B$1315, "&lt;=" &amp; $A163, DataRegularSeason20242025!$E$3:$E$1315, T$1)</f>
        <v>70</v>
      </c>
      <c r="U163" s="2">
        <f>SUMIFS(DataRegularSeason20242025!$AA$3:$AA$1315,DataRegularSeason20242025!$B$3:$B$1315, "&lt;=" &amp; $A163, DataRegularSeason20242025!$D$3:$D$1315, U$1)+SUMIFS(DataRegularSeason20242025!$AB$3:$AB$1315,DataRegularSeason20242025!$B$3:$B$1315, "&lt;=" &amp; $A163, DataRegularSeason20242025!$E$3:$E$1315, U$1)</f>
        <v>75</v>
      </c>
      <c r="V163" s="2">
        <f>SUMIFS(DataRegularSeason20242025!$AA$3:$AA$1315,DataRegularSeason20242025!$B$3:$B$1315, "&lt;=" &amp; $A163, DataRegularSeason20242025!$D$3:$D$1315, V$1)+SUMIFS(DataRegularSeason20242025!$AB$3:$AB$1315,DataRegularSeason20242025!$B$3:$B$1315, "&lt;=" &amp; $A163, DataRegularSeason20242025!$E$3:$E$1315, V$1)</f>
        <v>64</v>
      </c>
      <c r="W163" s="2">
        <f>SUMIFS(DataRegularSeason20242025!$AA$3:$AA$1315,DataRegularSeason20242025!$B$3:$B$1315, "&lt;=" &amp; $A163, DataRegularSeason20242025!$D$3:$D$1315, W$1)+SUMIFS(DataRegularSeason20242025!$AB$3:$AB$1315,DataRegularSeason20242025!$B$3:$B$1315, "&lt;=" &amp; $A163, DataRegularSeason20242025!$E$3:$E$1315, W$1)</f>
        <v>64</v>
      </c>
      <c r="X163" s="2">
        <f>SUMIFS(DataRegularSeason20242025!$AA$3:$AA$1315,DataRegularSeason20242025!$B$3:$B$1315, "&lt;=" &amp; $A163, DataRegularSeason20242025!$D$3:$D$1315, X$1)+SUMIFS(DataRegularSeason20242025!$AB$3:$AB$1315,DataRegularSeason20242025!$B$3:$B$1315, "&lt;=" &amp; $A163, DataRegularSeason20242025!$E$3:$E$1315, X$1)</f>
        <v>60</v>
      </c>
      <c r="Y163" s="2">
        <f>SUMIFS(DataRegularSeason20242025!$AA$3:$AA$1315,DataRegularSeason20242025!$B$3:$B$1315, "&lt;=" &amp; $A163, DataRegularSeason20242025!$D$3:$D$1315, Y$1)+SUMIFS(DataRegularSeason20242025!$AB$3:$AB$1315,DataRegularSeason20242025!$B$3:$B$1315, "&lt;=" &amp; $A163, DataRegularSeason20242025!$E$3:$E$1315, Y$1)</f>
        <v>45</v>
      </c>
      <c r="Z163" s="2">
        <f>SUMIFS(DataRegularSeason20242025!$AA$3:$AA$1315,DataRegularSeason20242025!$B$3:$B$1315, "&lt;=" &amp; $A163, DataRegularSeason20242025!$D$3:$D$1315, Z$1)+SUMIFS(DataRegularSeason20242025!$AB$3:$AB$1315,DataRegularSeason20242025!$B$3:$B$1315, "&lt;=" &amp; $A163, DataRegularSeason20242025!$E$3:$E$1315, Z$1)</f>
        <v>69</v>
      </c>
      <c r="AA163" s="2">
        <f>SUMIFS(DataRegularSeason20242025!$AA$3:$AA$1315,DataRegularSeason20242025!$B$3:$B$1315, "&lt;=" &amp; $A163, DataRegularSeason20242025!$D$3:$D$1315, AA$1)+SUMIFS(DataRegularSeason20242025!$AB$3:$AB$1315,DataRegularSeason20242025!$B$3:$B$1315, "&lt;=" &amp; $A163, DataRegularSeason20242025!$E$3:$E$1315, AA$1)</f>
        <v>79</v>
      </c>
      <c r="AB163" s="2">
        <f>SUMIFS(DataRegularSeason20242025!$AA$3:$AA$1315,DataRegularSeason20242025!$B$3:$B$1315, "&lt;=" &amp; $A163, DataRegularSeason20242025!$D$3:$D$1315, AB$1)+SUMIFS(DataRegularSeason20242025!$AB$3:$AB$1315,DataRegularSeason20242025!$B$3:$B$1315, "&lt;=" &amp; $A163, DataRegularSeason20242025!$E$3:$E$1315, AB$1)</f>
        <v>83</v>
      </c>
      <c r="AC163" s="2">
        <f>SUMIFS(DataRegularSeason20242025!$AA$3:$AA$1315,DataRegularSeason20242025!$B$3:$B$1315, "&lt;=" &amp; $A163, DataRegularSeason20242025!$D$3:$D$1315, AC$1)+SUMIFS(DataRegularSeason20242025!$AB$3:$AB$1315,DataRegularSeason20242025!$B$3:$B$1315, "&lt;=" &amp; $A163, DataRegularSeason20242025!$E$3:$E$1315, AC$1)</f>
        <v>69</v>
      </c>
      <c r="AD163" s="2">
        <f>SUMIFS(DataRegularSeason20242025!$AA$3:$AA$1315,DataRegularSeason20242025!$B$3:$B$1315, "&lt;=" &amp; $A163, DataRegularSeason20242025!$D$3:$D$1315, AD$1)+SUMIFS(DataRegularSeason20242025!$AB$3:$AB$1315,DataRegularSeason20242025!$B$3:$B$1315, "&lt;=" &amp; $A163, DataRegularSeason20242025!$E$3:$E$1315, AD$1)</f>
        <v>68</v>
      </c>
      <c r="AE163" s="2">
        <f>SUMIFS(DataRegularSeason20242025!$AA$3:$AA$1315,DataRegularSeason20242025!$B$3:$B$1315, "&lt;=" &amp; $A163, DataRegularSeason20242025!$D$3:$D$1315, AE$1)+SUMIFS(DataRegularSeason20242025!$AB$3:$AB$1315,DataRegularSeason20242025!$B$3:$B$1315, "&lt;=" &amp; $A163, DataRegularSeason20242025!$E$3:$E$1315, AE$1)</f>
        <v>85</v>
      </c>
      <c r="AF163" s="2">
        <f>SUMIFS(DataRegularSeason20242025!$AA$3:$AA$1315,DataRegularSeason20242025!$B$3:$B$1315, "&lt;=" &amp; $A163, DataRegularSeason20242025!$D$3:$D$1315, AF$1)+SUMIFS(DataRegularSeason20242025!$AB$3:$AB$1315,DataRegularSeason20242025!$B$3:$B$1315, "&lt;=" &amp; $A163, DataRegularSeason20242025!$E$3:$E$1315, AF$1)</f>
        <v>94</v>
      </c>
      <c r="AG163" s="2">
        <f>SUMIFS(DataRegularSeason20242025!$AA$3:$AA$1315,DataRegularSeason20242025!$B$3:$B$1315, "&lt;=" &amp; $A163, DataRegularSeason20242025!$D$3:$D$1315, AG$1)+SUMIFS(DataRegularSeason20242025!$AB$3:$AB$1315,DataRegularSeason20242025!$B$3:$B$1315, "&lt;=" &amp; $A163, DataRegularSeason20242025!$E$3:$E$1315, AG$1)</f>
        <v>92</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65</v>
      </c>
      <c r="C164" s="2">
        <f>SUMIFS(DataRegularSeason20242025!$AA$3:$AA$1315,DataRegularSeason20242025!$B$3:$B$1315, "&lt;=" &amp; $A164, DataRegularSeason20242025!$D$3:$D$1315, C$1)+SUMIFS(DataRegularSeason20242025!$AB$3:$AB$1315,DataRegularSeason20242025!$B$3:$B$1315, "&lt;=" &amp; $A164, DataRegularSeason20242025!$E$3:$E$1315, C$1)</f>
        <v>68</v>
      </c>
      <c r="D164" s="2">
        <f>SUMIFS(DataRegularSeason20242025!$AA$3:$AA$1315,DataRegularSeason20242025!$B$3:$B$1315, "&lt;=" &amp; $A164, DataRegularSeason20242025!$D$3:$D$1315, D$1)+SUMIFS(DataRegularSeason20242025!$AB$3:$AB$1315,DataRegularSeason20242025!$B$3:$B$1315, "&lt;=" &amp; $A164, DataRegularSeason20242025!$E$3:$E$1315, D$1)</f>
        <v>56</v>
      </c>
      <c r="E164" s="2">
        <f>SUMIFS(DataRegularSeason20242025!$AA$3:$AA$1315,DataRegularSeason20242025!$B$3:$B$1315, "&lt;=" &amp; $A164, DataRegularSeason20242025!$D$3:$D$1315, E$1)+SUMIFS(DataRegularSeason20242025!$AB$3:$AB$1315,DataRegularSeason20242025!$B$3:$B$1315, "&lt;=" &amp; $A164, DataRegularSeason20242025!$E$3:$E$1315, E$1)</f>
        <v>84</v>
      </c>
      <c r="F164" s="2">
        <f>SUMIFS(DataRegularSeason20242025!$AA$3:$AA$1315,DataRegularSeason20242025!$B$3:$B$1315, "&lt;=" &amp; $A164, DataRegularSeason20242025!$D$3:$D$1315, F$1)+SUMIFS(DataRegularSeason20242025!$AB$3:$AB$1315,DataRegularSeason20242025!$B$3:$B$1315, "&lt;=" &amp; $A164, DataRegularSeason20242025!$E$3:$E$1315, F$1)</f>
        <v>70</v>
      </c>
      <c r="G164" s="2">
        <f>SUMIFS(DataRegularSeason20242025!$AA$3:$AA$1315,DataRegularSeason20242025!$B$3:$B$1315, "&lt;=" &amp; $A164, DataRegularSeason20242025!$D$3:$D$1315, G$1)+SUMIFS(DataRegularSeason20242025!$AB$3:$AB$1315,DataRegularSeason20242025!$B$3:$B$1315, "&lt;=" &amp; $A164, DataRegularSeason20242025!$E$3:$E$1315, G$1)</f>
        <v>71</v>
      </c>
      <c r="H164" s="2">
        <f>SUMIFS(DataRegularSeason20242025!$AA$3:$AA$1315,DataRegularSeason20242025!$B$3:$B$1315, "&lt;=" &amp; $A164, DataRegularSeason20242025!$D$3:$D$1315, H$1)+SUMIFS(DataRegularSeason20242025!$AB$3:$AB$1315,DataRegularSeason20242025!$B$3:$B$1315, "&lt;=" &amp; $A164, DataRegularSeason20242025!$E$3:$E$1315, H$1)</f>
        <v>49</v>
      </c>
      <c r="I164" s="2">
        <f>SUMIFS(DataRegularSeason20242025!$AA$3:$AA$1315,DataRegularSeason20242025!$B$3:$B$1315, "&lt;=" &amp; $A164, DataRegularSeason20242025!$D$3:$D$1315, I$1)+SUMIFS(DataRegularSeason20242025!$AB$3:$AB$1315,DataRegularSeason20242025!$B$3:$B$1315, "&lt;=" &amp; $A164, DataRegularSeason20242025!$E$3:$E$1315, I$1)</f>
        <v>83</v>
      </c>
      <c r="J164" s="2">
        <f>SUMIFS(DataRegularSeason20242025!$AA$3:$AA$1315,DataRegularSeason20242025!$B$3:$B$1315, "&lt;=" &amp; $A164, DataRegularSeason20242025!$D$3:$D$1315, J$1)+SUMIFS(DataRegularSeason20242025!$AB$3:$AB$1315,DataRegularSeason20242025!$B$3:$B$1315, "&lt;=" &amp; $A164, DataRegularSeason20242025!$E$3:$E$1315, J$1)</f>
        <v>86</v>
      </c>
      <c r="K164" s="2">
        <f>SUMIFS(DataRegularSeason20242025!$AA$3:$AA$1315,DataRegularSeason20242025!$B$3:$B$1315, "&lt;=" &amp; $A164, DataRegularSeason20242025!$D$3:$D$1315, K$1)+SUMIFS(DataRegularSeason20242025!$AB$3:$AB$1315,DataRegularSeason20242025!$B$3:$B$1315, "&lt;=" &amp; $A164, DataRegularSeason20242025!$E$3:$E$1315, K$1)</f>
        <v>70</v>
      </c>
      <c r="L164" s="2">
        <f>SUMIFS(DataRegularSeason20242025!$AA$3:$AA$1315,DataRegularSeason20242025!$B$3:$B$1315, "&lt;=" &amp; $A164, DataRegularSeason20242025!$D$3:$D$1315, L$1)+SUMIFS(DataRegularSeason20242025!$AB$3:$AB$1315,DataRegularSeason20242025!$B$3:$B$1315, "&lt;=" &amp; $A164, DataRegularSeason20242025!$E$3:$E$1315, L$1)</f>
        <v>80</v>
      </c>
      <c r="M164" s="2">
        <f>SUMIFS(DataRegularSeason20242025!$AA$3:$AA$1315,DataRegularSeason20242025!$B$3:$B$1315, "&lt;=" &amp; $A164, DataRegularSeason20242025!$D$3:$D$1315, M$1)+SUMIFS(DataRegularSeason20242025!$AB$3:$AB$1315,DataRegularSeason20242025!$B$3:$B$1315, "&lt;=" &amp; $A164, DataRegularSeason20242025!$E$3:$E$1315, M$1)</f>
        <v>85</v>
      </c>
      <c r="N164" s="2">
        <f>SUMIFS(DataRegularSeason20242025!$AA$3:$AA$1315,DataRegularSeason20242025!$B$3:$B$1315, "&lt;=" &amp; $A164, DataRegularSeason20242025!$D$3:$D$1315, N$1)+SUMIFS(DataRegularSeason20242025!$AB$3:$AB$1315,DataRegularSeason20242025!$B$3:$B$1315, "&lt;=" &amp; $A164, DataRegularSeason20242025!$E$3:$E$1315, N$1)</f>
        <v>79</v>
      </c>
      <c r="O164" s="2">
        <f>SUMIFS(DataRegularSeason20242025!$AA$3:$AA$1315,DataRegularSeason20242025!$B$3:$B$1315, "&lt;=" &amp; $A164, DataRegularSeason20242025!$D$3:$D$1315, O$1)+SUMIFS(DataRegularSeason20242025!$AB$3:$AB$1315,DataRegularSeason20242025!$B$3:$B$1315, "&lt;=" &amp; $A164, DataRegularSeason20242025!$E$3:$E$1315, O$1)</f>
        <v>79</v>
      </c>
      <c r="P164" s="2">
        <f>SUMIFS(DataRegularSeason20242025!$AA$3:$AA$1315,DataRegularSeason20242025!$B$3:$B$1315, "&lt;=" &amp; $A164, DataRegularSeason20242025!$D$3:$D$1315, P$1)+SUMIFS(DataRegularSeason20242025!$AB$3:$AB$1315,DataRegularSeason20242025!$B$3:$B$1315, "&lt;=" &amp; $A164, DataRegularSeason20242025!$E$3:$E$1315, P$1)</f>
        <v>69</v>
      </c>
      <c r="Q164" s="2">
        <f>SUMIFS(DataRegularSeason20242025!$AA$3:$AA$1315,DataRegularSeason20242025!$B$3:$B$1315, "&lt;=" &amp; $A164, DataRegularSeason20242025!$D$3:$D$1315, Q$1)+SUMIFS(DataRegularSeason20242025!$AB$3:$AB$1315,DataRegularSeason20242025!$B$3:$B$1315, "&lt;=" &amp; $A164, DataRegularSeason20242025!$E$3:$E$1315, Q$1)</f>
        <v>78</v>
      </c>
      <c r="R164" s="2">
        <f>SUMIFS(DataRegularSeason20242025!$AA$3:$AA$1315,DataRegularSeason20242025!$B$3:$B$1315, "&lt;=" &amp; $A164, DataRegularSeason20242025!$D$3:$D$1315, R$1)+SUMIFS(DataRegularSeason20242025!$AB$3:$AB$1315,DataRegularSeason20242025!$B$3:$B$1315, "&lt;=" &amp; $A164, DataRegularSeason20242025!$E$3:$E$1315, R$1)</f>
        <v>57</v>
      </c>
      <c r="S164" s="2">
        <f>SUMIFS(DataRegularSeason20242025!$AA$3:$AA$1315,DataRegularSeason20242025!$B$3:$B$1315, "&lt;=" &amp; $A164, DataRegularSeason20242025!$D$3:$D$1315, S$1)+SUMIFS(DataRegularSeason20242025!$AB$3:$AB$1315,DataRegularSeason20242025!$B$3:$B$1315, "&lt;=" &amp; $A164, DataRegularSeason20242025!$E$3:$E$1315, S$1)</f>
        <v>66</v>
      </c>
      <c r="T164" s="2">
        <f>SUMIFS(DataRegularSeason20242025!$AA$3:$AA$1315,DataRegularSeason20242025!$B$3:$B$1315, "&lt;=" &amp; $A164, DataRegularSeason20242025!$D$3:$D$1315, T$1)+SUMIFS(DataRegularSeason20242025!$AB$3:$AB$1315,DataRegularSeason20242025!$B$3:$B$1315, "&lt;=" &amp; $A164, DataRegularSeason20242025!$E$3:$E$1315, T$1)</f>
        <v>70</v>
      </c>
      <c r="U164" s="2">
        <f>SUMIFS(DataRegularSeason20242025!$AA$3:$AA$1315,DataRegularSeason20242025!$B$3:$B$1315, "&lt;=" &amp; $A164, DataRegularSeason20242025!$D$3:$D$1315, U$1)+SUMIFS(DataRegularSeason20242025!$AB$3:$AB$1315,DataRegularSeason20242025!$B$3:$B$1315, "&lt;=" &amp; $A164, DataRegularSeason20242025!$E$3:$E$1315, U$1)</f>
        <v>75</v>
      </c>
      <c r="V164" s="2">
        <f>SUMIFS(DataRegularSeason20242025!$AA$3:$AA$1315,DataRegularSeason20242025!$B$3:$B$1315, "&lt;=" &amp; $A164, DataRegularSeason20242025!$D$3:$D$1315, V$1)+SUMIFS(DataRegularSeason20242025!$AB$3:$AB$1315,DataRegularSeason20242025!$B$3:$B$1315, "&lt;=" &amp; $A164, DataRegularSeason20242025!$E$3:$E$1315, V$1)</f>
        <v>64</v>
      </c>
      <c r="W164" s="2">
        <f>SUMIFS(DataRegularSeason20242025!$AA$3:$AA$1315,DataRegularSeason20242025!$B$3:$B$1315, "&lt;=" &amp; $A164, DataRegularSeason20242025!$D$3:$D$1315, W$1)+SUMIFS(DataRegularSeason20242025!$AB$3:$AB$1315,DataRegularSeason20242025!$B$3:$B$1315, "&lt;=" &amp; $A164, DataRegularSeason20242025!$E$3:$E$1315, W$1)</f>
        <v>64</v>
      </c>
      <c r="X164" s="2">
        <f>SUMIFS(DataRegularSeason20242025!$AA$3:$AA$1315,DataRegularSeason20242025!$B$3:$B$1315, "&lt;=" &amp; $A164, DataRegularSeason20242025!$D$3:$D$1315, X$1)+SUMIFS(DataRegularSeason20242025!$AB$3:$AB$1315,DataRegularSeason20242025!$B$3:$B$1315, "&lt;=" &amp; $A164, DataRegularSeason20242025!$E$3:$E$1315, X$1)</f>
        <v>60</v>
      </c>
      <c r="Y164" s="2">
        <f>SUMIFS(DataRegularSeason20242025!$AA$3:$AA$1315,DataRegularSeason20242025!$B$3:$B$1315, "&lt;=" &amp; $A164, DataRegularSeason20242025!$D$3:$D$1315, Y$1)+SUMIFS(DataRegularSeason20242025!$AB$3:$AB$1315,DataRegularSeason20242025!$B$3:$B$1315, "&lt;=" &amp; $A164, DataRegularSeason20242025!$E$3:$E$1315, Y$1)</f>
        <v>45</v>
      </c>
      <c r="Z164" s="2">
        <f>SUMIFS(DataRegularSeason20242025!$AA$3:$AA$1315,DataRegularSeason20242025!$B$3:$B$1315, "&lt;=" &amp; $A164, DataRegularSeason20242025!$D$3:$D$1315, Z$1)+SUMIFS(DataRegularSeason20242025!$AB$3:$AB$1315,DataRegularSeason20242025!$B$3:$B$1315, "&lt;=" &amp; $A164, DataRegularSeason20242025!$E$3:$E$1315, Z$1)</f>
        <v>69</v>
      </c>
      <c r="AA164" s="2">
        <f>SUMIFS(DataRegularSeason20242025!$AA$3:$AA$1315,DataRegularSeason20242025!$B$3:$B$1315, "&lt;=" &amp; $A164, DataRegularSeason20242025!$D$3:$D$1315, AA$1)+SUMIFS(DataRegularSeason20242025!$AB$3:$AB$1315,DataRegularSeason20242025!$B$3:$B$1315, "&lt;=" &amp; $A164, DataRegularSeason20242025!$E$3:$E$1315, AA$1)</f>
        <v>79</v>
      </c>
      <c r="AB164" s="2">
        <f>SUMIFS(DataRegularSeason20242025!$AA$3:$AA$1315,DataRegularSeason20242025!$B$3:$B$1315, "&lt;=" &amp; $A164, DataRegularSeason20242025!$D$3:$D$1315, AB$1)+SUMIFS(DataRegularSeason20242025!$AB$3:$AB$1315,DataRegularSeason20242025!$B$3:$B$1315, "&lt;=" &amp; $A164, DataRegularSeason20242025!$E$3:$E$1315, AB$1)</f>
        <v>83</v>
      </c>
      <c r="AC164" s="2">
        <f>SUMIFS(DataRegularSeason20242025!$AA$3:$AA$1315,DataRegularSeason20242025!$B$3:$B$1315, "&lt;=" &amp; $A164, DataRegularSeason20242025!$D$3:$D$1315, AC$1)+SUMIFS(DataRegularSeason20242025!$AB$3:$AB$1315,DataRegularSeason20242025!$B$3:$B$1315, "&lt;=" &amp; $A164, DataRegularSeason20242025!$E$3:$E$1315, AC$1)</f>
        <v>69</v>
      </c>
      <c r="AD164" s="2">
        <f>SUMIFS(DataRegularSeason20242025!$AA$3:$AA$1315,DataRegularSeason20242025!$B$3:$B$1315, "&lt;=" &amp; $A164, DataRegularSeason20242025!$D$3:$D$1315, AD$1)+SUMIFS(DataRegularSeason20242025!$AB$3:$AB$1315,DataRegularSeason20242025!$B$3:$B$1315, "&lt;=" &amp; $A164, DataRegularSeason20242025!$E$3:$E$1315, AD$1)</f>
        <v>68</v>
      </c>
      <c r="AE164" s="2">
        <f>SUMIFS(DataRegularSeason20242025!$AA$3:$AA$1315,DataRegularSeason20242025!$B$3:$B$1315, "&lt;=" &amp; $A164, DataRegularSeason20242025!$D$3:$D$1315, AE$1)+SUMIFS(DataRegularSeason20242025!$AB$3:$AB$1315,DataRegularSeason20242025!$B$3:$B$1315, "&lt;=" &amp; $A164, DataRegularSeason20242025!$E$3:$E$1315, AE$1)</f>
        <v>85</v>
      </c>
      <c r="AF164" s="2">
        <f>SUMIFS(DataRegularSeason20242025!$AA$3:$AA$1315,DataRegularSeason20242025!$B$3:$B$1315, "&lt;=" &amp; $A164, DataRegularSeason20242025!$D$3:$D$1315, AF$1)+SUMIFS(DataRegularSeason20242025!$AB$3:$AB$1315,DataRegularSeason20242025!$B$3:$B$1315, "&lt;=" &amp; $A164, DataRegularSeason20242025!$E$3:$E$1315, AF$1)</f>
        <v>96</v>
      </c>
      <c r="AG164" s="2">
        <f>SUMIFS(DataRegularSeason20242025!$AA$3:$AA$1315,DataRegularSeason20242025!$B$3:$B$1315, "&lt;=" &amp; $A164, DataRegularSeason20242025!$D$3:$D$1315, AG$1)+SUMIFS(DataRegularSeason20242025!$AB$3:$AB$1315,DataRegularSeason20242025!$B$3:$B$1315, "&lt;=" &amp; $A164, DataRegularSeason20242025!$E$3:$E$1315, AG$1)</f>
        <v>92</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65</v>
      </c>
      <c r="C165" s="2">
        <f>SUMIFS(DataRegularSeason20242025!$AA$3:$AA$1315,DataRegularSeason20242025!$B$3:$B$1315, "&lt;=" &amp; $A165, DataRegularSeason20242025!$D$3:$D$1315, C$1)+SUMIFS(DataRegularSeason20242025!$AB$3:$AB$1315,DataRegularSeason20242025!$B$3:$B$1315, "&lt;=" &amp; $A165, DataRegularSeason20242025!$E$3:$E$1315, C$1)</f>
        <v>68</v>
      </c>
      <c r="D165" s="2">
        <f>SUMIFS(DataRegularSeason20242025!$AA$3:$AA$1315,DataRegularSeason20242025!$B$3:$B$1315, "&lt;=" &amp; $A165, DataRegularSeason20242025!$D$3:$D$1315, D$1)+SUMIFS(DataRegularSeason20242025!$AB$3:$AB$1315,DataRegularSeason20242025!$B$3:$B$1315, "&lt;=" &amp; $A165, DataRegularSeason20242025!$E$3:$E$1315, D$1)</f>
        <v>56</v>
      </c>
      <c r="E165" s="2">
        <f>SUMIFS(DataRegularSeason20242025!$AA$3:$AA$1315,DataRegularSeason20242025!$B$3:$B$1315, "&lt;=" &amp; $A165, DataRegularSeason20242025!$D$3:$D$1315, E$1)+SUMIFS(DataRegularSeason20242025!$AB$3:$AB$1315,DataRegularSeason20242025!$B$3:$B$1315, "&lt;=" &amp; $A165, DataRegularSeason20242025!$E$3:$E$1315, E$1)</f>
        <v>84</v>
      </c>
      <c r="F165" s="2">
        <f>SUMIFS(DataRegularSeason20242025!$AA$3:$AA$1315,DataRegularSeason20242025!$B$3:$B$1315, "&lt;=" &amp; $A165, DataRegularSeason20242025!$D$3:$D$1315, F$1)+SUMIFS(DataRegularSeason20242025!$AB$3:$AB$1315,DataRegularSeason20242025!$B$3:$B$1315, "&lt;=" &amp; $A165, DataRegularSeason20242025!$E$3:$E$1315, F$1)</f>
        <v>70</v>
      </c>
      <c r="G165" s="2">
        <f>SUMIFS(DataRegularSeason20242025!$AA$3:$AA$1315,DataRegularSeason20242025!$B$3:$B$1315, "&lt;=" &amp; $A165, DataRegularSeason20242025!$D$3:$D$1315, G$1)+SUMIFS(DataRegularSeason20242025!$AB$3:$AB$1315,DataRegularSeason20242025!$B$3:$B$1315, "&lt;=" &amp; $A165, DataRegularSeason20242025!$E$3:$E$1315, G$1)</f>
        <v>71</v>
      </c>
      <c r="H165" s="2">
        <f>SUMIFS(DataRegularSeason20242025!$AA$3:$AA$1315,DataRegularSeason20242025!$B$3:$B$1315, "&lt;=" &amp; $A165, DataRegularSeason20242025!$D$3:$D$1315, H$1)+SUMIFS(DataRegularSeason20242025!$AB$3:$AB$1315,DataRegularSeason20242025!$B$3:$B$1315, "&lt;=" &amp; $A165, DataRegularSeason20242025!$E$3:$E$1315, H$1)</f>
        <v>49</v>
      </c>
      <c r="I165" s="2">
        <f>SUMIFS(DataRegularSeason20242025!$AA$3:$AA$1315,DataRegularSeason20242025!$B$3:$B$1315, "&lt;=" &amp; $A165, DataRegularSeason20242025!$D$3:$D$1315, I$1)+SUMIFS(DataRegularSeason20242025!$AB$3:$AB$1315,DataRegularSeason20242025!$B$3:$B$1315, "&lt;=" &amp; $A165, DataRegularSeason20242025!$E$3:$E$1315, I$1)</f>
        <v>83</v>
      </c>
      <c r="J165" s="2">
        <f>SUMIFS(DataRegularSeason20242025!$AA$3:$AA$1315,DataRegularSeason20242025!$B$3:$B$1315, "&lt;=" &amp; $A165, DataRegularSeason20242025!$D$3:$D$1315, J$1)+SUMIFS(DataRegularSeason20242025!$AB$3:$AB$1315,DataRegularSeason20242025!$B$3:$B$1315, "&lt;=" &amp; $A165, DataRegularSeason20242025!$E$3:$E$1315, J$1)</f>
        <v>86</v>
      </c>
      <c r="K165" s="2">
        <f>SUMIFS(DataRegularSeason20242025!$AA$3:$AA$1315,DataRegularSeason20242025!$B$3:$B$1315, "&lt;=" &amp; $A165, DataRegularSeason20242025!$D$3:$D$1315, K$1)+SUMIFS(DataRegularSeason20242025!$AB$3:$AB$1315,DataRegularSeason20242025!$B$3:$B$1315, "&lt;=" &amp; $A165, DataRegularSeason20242025!$E$3:$E$1315, K$1)</f>
        <v>70</v>
      </c>
      <c r="L165" s="2">
        <f>SUMIFS(DataRegularSeason20242025!$AA$3:$AA$1315,DataRegularSeason20242025!$B$3:$B$1315, "&lt;=" &amp; $A165, DataRegularSeason20242025!$D$3:$D$1315, L$1)+SUMIFS(DataRegularSeason20242025!$AB$3:$AB$1315,DataRegularSeason20242025!$B$3:$B$1315, "&lt;=" &amp; $A165, DataRegularSeason20242025!$E$3:$E$1315, L$1)</f>
        <v>80</v>
      </c>
      <c r="M165" s="2">
        <f>SUMIFS(DataRegularSeason20242025!$AA$3:$AA$1315,DataRegularSeason20242025!$B$3:$B$1315, "&lt;=" &amp; $A165, DataRegularSeason20242025!$D$3:$D$1315, M$1)+SUMIFS(DataRegularSeason20242025!$AB$3:$AB$1315,DataRegularSeason20242025!$B$3:$B$1315, "&lt;=" &amp; $A165, DataRegularSeason20242025!$E$3:$E$1315, M$1)</f>
        <v>85</v>
      </c>
      <c r="N165" s="2">
        <f>SUMIFS(DataRegularSeason20242025!$AA$3:$AA$1315,DataRegularSeason20242025!$B$3:$B$1315, "&lt;=" &amp; $A165, DataRegularSeason20242025!$D$3:$D$1315, N$1)+SUMIFS(DataRegularSeason20242025!$AB$3:$AB$1315,DataRegularSeason20242025!$B$3:$B$1315, "&lt;=" &amp; $A165, DataRegularSeason20242025!$E$3:$E$1315, N$1)</f>
        <v>79</v>
      </c>
      <c r="O165" s="2">
        <f>SUMIFS(DataRegularSeason20242025!$AA$3:$AA$1315,DataRegularSeason20242025!$B$3:$B$1315, "&lt;=" &amp; $A165, DataRegularSeason20242025!$D$3:$D$1315, O$1)+SUMIFS(DataRegularSeason20242025!$AB$3:$AB$1315,DataRegularSeason20242025!$B$3:$B$1315, "&lt;=" &amp; $A165, DataRegularSeason20242025!$E$3:$E$1315, O$1)</f>
        <v>79</v>
      </c>
      <c r="P165" s="2">
        <f>SUMIFS(DataRegularSeason20242025!$AA$3:$AA$1315,DataRegularSeason20242025!$B$3:$B$1315, "&lt;=" &amp; $A165, DataRegularSeason20242025!$D$3:$D$1315, P$1)+SUMIFS(DataRegularSeason20242025!$AB$3:$AB$1315,DataRegularSeason20242025!$B$3:$B$1315, "&lt;=" &amp; $A165, DataRegularSeason20242025!$E$3:$E$1315, P$1)</f>
        <v>69</v>
      </c>
      <c r="Q165" s="2">
        <f>SUMIFS(DataRegularSeason20242025!$AA$3:$AA$1315,DataRegularSeason20242025!$B$3:$B$1315, "&lt;=" &amp; $A165, DataRegularSeason20242025!$D$3:$D$1315, Q$1)+SUMIFS(DataRegularSeason20242025!$AB$3:$AB$1315,DataRegularSeason20242025!$B$3:$B$1315, "&lt;=" &amp; $A165, DataRegularSeason20242025!$E$3:$E$1315, Q$1)</f>
        <v>78</v>
      </c>
      <c r="R165" s="2">
        <f>SUMIFS(DataRegularSeason20242025!$AA$3:$AA$1315,DataRegularSeason20242025!$B$3:$B$1315, "&lt;=" &amp; $A165, DataRegularSeason20242025!$D$3:$D$1315, R$1)+SUMIFS(DataRegularSeason20242025!$AB$3:$AB$1315,DataRegularSeason20242025!$B$3:$B$1315, "&lt;=" &amp; $A165, DataRegularSeason20242025!$E$3:$E$1315, R$1)</f>
        <v>57</v>
      </c>
      <c r="S165" s="2">
        <f>SUMIFS(DataRegularSeason20242025!$AA$3:$AA$1315,DataRegularSeason20242025!$B$3:$B$1315, "&lt;=" &amp; $A165, DataRegularSeason20242025!$D$3:$D$1315, S$1)+SUMIFS(DataRegularSeason20242025!$AB$3:$AB$1315,DataRegularSeason20242025!$B$3:$B$1315, "&lt;=" &amp; $A165, DataRegularSeason20242025!$E$3:$E$1315, S$1)</f>
        <v>66</v>
      </c>
      <c r="T165" s="2">
        <f>SUMIFS(DataRegularSeason20242025!$AA$3:$AA$1315,DataRegularSeason20242025!$B$3:$B$1315, "&lt;=" &amp; $A165, DataRegularSeason20242025!$D$3:$D$1315, T$1)+SUMIFS(DataRegularSeason20242025!$AB$3:$AB$1315,DataRegularSeason20242025!$B$3:$B$1315, "&lt;=" &amp; $A165, DataRegularSeason20242025!$E$3:$E$1315, T$1)</f>
        <v>70</v>
      </c>
      <c r="U165" s="2">
        <f>SUMIFS(DataRegularSeason20242025!$AA$3:$AA$1315,DataRegularSeason20242025!$B$3:$B$1315, "&lt;=" &amp; $A165, DataRegularSeason20242025!$D$3:$D$1315, U$1)+SUMIFS(DataRegularSeason20242025!$AB$3:$AB$1315,DataRegularSeason20242025!$B$3:$B$1315, "&lt;=" &amp; $A165, DataRegularSeason20242025!$E$3:$E$1315, U$1)</f>
        <v>75</v>
      </c>
      <c r="V165" s="2">
        <f>SUMIFS(DataRegularSeason20242025!$AA$3:$AA$1315,DataRegularSeason20242025!$B$3:$B$1315, "&lt;=" &amp; $A165, DataRegularSeason20242025!$D$3:$D$1315, V$1)+SUMIFS(DataRegularSeason20242025!$AB$3:$AB$1315,DataRegularSeason20242025!$B$3:$B$1315, "&lt;=" &amp; $A165, DataRegularSeason20242025!$E$3:$E$1315, V$1)</f>
        <v>64</v>
      </c>
      <c r="W165" s="2">
        <f>SUMIFS(DataRegularSeason20242025!$AA$3:$AA$1315,DataRegularSeason20242025!$B$3:$B$1315, "&lt;=" &amp; $A165, DataRegularSeason20242025!$D$3:$D$1315, W$1)+SUMIFS(DataRegularSeason20242025!$AB$3:$AB$1315,DataRegularSeason20242025!$B$3:$B$1315, "&lt;=" &amp; $A165, DataRegularSeason20242025!$E$3:$E$1315, W$1)</f>
        <v>64</v>
      </c>
      <c r="X165" s="2">
        <f>SUMIFS(DataRegularSeason20242025!$AA$3:$AA$1315,DataRegularSeason20242025!$B$3:$B$1315, "&lt;=" &amp; $A165, DataRegularSeason20242025!$D$3:$D$1315, X$1)+SUMIFS(DataRegularSeason20242025!$AB$3:$AB$1315,DataRegularSeason20242025!$B$3:$B$1315, "&lt;=" &amp; $A165, DataRegularSeason20242025!$E$3:$E$1315, X$1)</f>
        <v>60</v>
      </c>
      <c r="Y165" s="2">
        <f>SUMIFS(DataRegularSeason20242025!$AA$3:$AA$1315,DataRegularSeason20242025!$B$3:$B$1315, "&lt;=" &amp; $A165, DataRegularSeason20242025!$D$3:$D$1315, Y$1)+SUMIFS(DataRegularSeason20242025!$AB$3:$AB$1315,DataRegularSeason20242025!$B$3:$B$1315, "&lt;=" &amp; $A165, DataRegularSeason20242025!$E$3:$E$1315, Y$1)</f>
        <v>45</v>
      </c>
      <c r="Z165" s="2">
        <f>SUMIFS(DataRegularSeason20242025!$AA$3:$AA$1315,DataRegularSeason20242025!$B$3:$B$1315, "&lt;=" &amp; $A165, DataRegularSeason20242025!$D$3:$D$1315, Z$1)+SUMIFS(DataRegularSeason20242025!$AB$3:$AB$1315,DataRegularSeason20242025!$B$3:$B$1315, "&lt;=" &amp; $A165, DataRegularSeason20242025!$E$3:$E$1315, Z$1)</f>
        <v>69</v>
      </c>
      <c r="AA165" s="2">
        <f>SUMIFS(DataRegularSeason20242025!$AA$3:$AA$1315,DataRegularSeason20242025!$B$3:$B$1315, "&lt;=" &amp; $A165, DataRegularSeason20242025!$D$3:$D$1315, AA$1)+SUMIFS(DataRegularSeason20242025!$AB$3:$AB$1315,DataRegularSeason20242025!$B$3:$B$1315, "&lt;=" &amp; $A165, DataRegularSeason20242025!$E$3:$E$1315, AA$1)</f>
        <v>79</v>
      </c>
      <c r="AB165" s="2">
        <f>SUMIFS(DataRegularSeason20242025!$AA$3:$AA$1315,DataRegularSeason20242025!$B$3:$B$1315, "&lt;=" &amp; $A165, DataRegularSeason20242025!$D$3:$D$1315, AB$1)+SUMIFS(DataRegularSeason20242025!$AB$3:$AB$1315,DataRegularSeason20242025!$B$3:$B$1315, "&lt;=" &amp; $A165, DataRegularSeason20242025!$E$3:$E$1315, AB$1)</f>
        <v>83</v>
      </c>
      <c r="AC165" s="2">
        <f>SUMIFS(DataRegularSeason20242025!$AA$3:$AA$1315,DataRegularSeason20242025!$B$3:$B$1315, "&lt;=" &amp; $A165, DataRegularSeason20242025!$D$3:$D$1315, AC$1)+SUMIFS(DataRegularSeason20242025!$AB$3:$AB$1315,DataRegularSeason20242025!$B$3:$B$1315, "&lt;=" &amp; $A165, DataRegularSeason20242025!$E$3:$E$1315, AC$1)</f>
        <v>69</v>
      </c>
      <c r="AD165" s="2">
        <f>SUMIFS(DataRegularSeason20242025!$AA$3:$AA$1315,DataRegularSeason20242025!$B$3:$B$1315, "&lt;=" &amp; $A165, DataRegularSeason20242025!$D$3:$D$1315, AD$1)+SUMIFS(DataRegularSeason20242025!$AB$3:$AB$1315,DataRegularSeason20242025!$B$3:$B$1315, "&lt;=" &amp; $A165, DataRegularSeason20242025!$E$3:$E$1315, AD$1)</f>
        <v>68</v>
      </c>
      <c r="AE165" s="2">
        <f>SUMIFS(DataRegularSeason20242025!$AA$3:$AA$1315,DataRegularSeason20242025!$B$3:$B$1315, "&lt;=" &amp; $A165, DataRegularSeason20242025!$D$3:$D$1315, AE$1)+SUMIFS(DataRegularSeason20242025!$AB$3:$AB$1315,DataRegularSeason20242025!$B$3:$B$1315, "&lt;=" &amp; $A165, DataRegularSeason20242025!$E$3:$E$1315, AE$1)</f>
        <v>85</v>
      </c>
      <c r="AF165" s="2">
        <f>SUMIFS(DataRegularSeason20242025!$AA$3:$AA$1315,DataRegularSeason20242025!$B$3:$B$1315, "&lt;=" &amp; $A165, DataRegularSeason20242025!$D$3:$D$1315, AF$1)+SUMIFS(DataRegularSeason20242025!$AB$3:$AB$1315,DataRegularSeason20242025!$B$3:$B$1315, "&lt;=" &amp; $A165, DataRegularSeason20242025!$E$3:$E$1315, AF$1)</f>
        <v>96</v>
      </c>
      <c r="AG165" s="2">
        <f>SUMIFS(DataRegularSeason20242025!$AA$3:$AA$1315,DataRegularSeason20242025!$B$3:$B$1315, "&lt;=" &amp; $A165, DataRegularSeason20242025!$D$3:$D$1315, AG$1)+SUMIFS(DataRegularSeason20242025!$AB$3:$AB$1315,DataRegularSeason20242025!$B$3:$B$1315, "&lt;=" &amp; $A165, DataRegularSeason20242025!$E$3:$E$1315, AG$1)</f>
        <v>92</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65</v>
      </c>
      <c r="C166" s="2">
        <f>SUMIFS(DataRegularSeason20242025!$AA$3:$AA$1315,DataRegularSeason20242025!$B$3:$B$1315, "&lt;=" &amp; $A166, DataRegularSeason20242025!$D$3:$D$1315, C$1)+SUMIFS(DataRegularSeason20242025!$AB$3:$AB$1315,DataRegularSeason20242025!$B$3:$B$1315, "&lt;=" &amp; $A166, DataRegularSeason20242025!$E$3:$E$1315, C$1)</f>
        <v>68</v>
      </c>
      <c r="D166" s="2">
        <f>SUMIFS(DataRegularSeason20242025!$AA$3:$AA$1315,DataRegularSeason20242025!$B$3:$B$1315, "&lt;=" &amp; $A166, DataRegularSeason20242025!$D$3:$D$1315, D$1)+SUMIFS(DataRegularSeason20242025!$AB$3:$AB$1315,DataRegularSeason20242025!$B$3:$B$1315, "&lt;=" &amp; $A166, DataRegularSeason20242025!$E$3:$E$1315, D$1)</f>
        <v>56</v>
      </c>
      <c r="E166" s="2">
        <f>SUMIFS(DataRegularSeason20242025!$AA$3:$AA$1315,DataRegularSeason20242025!$B$3:$B$1315, "&lt;=" &amp; $A166, DataRegularSeason20242025!$D$3:$D$1315, E$1)+SUMIFS(DataRegularSeason20242025!$AB$3:$AB$1315,DataRegularSeason20242025!$B$3:$B$1315, "&lt;=" &amp; $A166, DataRegularSeason20242025!$E$3:$E$1315, E$1)</f>
        <v>84</v>
      </c>
      <c r="F166" s="2">
        <f>SUMIFS(DataRegularSeason20242025!$AA$3:$AA$1315,DataRegularSeason20242025!$B$3:$B$1315, "&lt;=" &amp; $A166, DataRegularSeason20242025!$D$3:$D$1315, F$1)+SUMIFS(DataRegularSeason20242025!$AB$3:$AB$1315,DataRegularSeason20242025!$B$3:$B$1315, "&lt;=" &amp; $A166, DataRegularSeason20242025!$E$3:$E$1315, F$1)</f>
        <v>70</v>
      </c>
      <c r="G166" s="2">
        <f>SUMIFS(DataRegularSeason20242025!$AA$3:$AA$1315,DataRegularSeason20242025!$B$3:$B$1315, "&lt;=" &amp; $A166, DataRegularSeason20242025!$D$3:$D$1315, G$1)+SUMIFS(DataRegularSeason20242025!$AB$3:$AB$1315,DataRegularSeason20242025!$B$3:$B$1315, "&lt;=" &amp; $A166, DataRegularSeason20242025!$E$3:$E$1315, G$1)</f>
        <v>71</v>
      </c>
      <c r="H166" s="2">
        <f>SUMIFS(DataRegularSeason20242025!$AA$3:$AA$1315,DataRegularSeason20242025!$B$3:$B$1315, "&lt;=" &amp; $A166, DataRegularSeason20242025!$D$3:$D$1315, H$1)+SUMIFS(DataRegularSeason20242025!$AB$3:$AB$1315,DataRegularSeason20242025!$B$3:$B$1315, "&lt;=" &amp; $A166, DataRegularSeason20242025!$E$3:$E$1315, H$1)</f>
        <v>49</v>
      </c>
      <c r="I166" s="2">
        <f>SUMIFS(DataRegularSeason20242025!$AA$3:$AA$1315,DataRegularSeason20242025!$B$3:$B$1315, "&lt;=" &amp; $A166, DataRegularSeason20242025!$D$3:$D$1315, I$1)+SUMIFS(DataRegularSeason20242025!$AB$3:$AB$1315,DataRegularSeason20242025!$B$3:$B$1315, "&lt;=" &amp; $A166, DataRegularSeason20242025!$E$3:$E$1315, I$1)</f>
        <v>83</v>
      </c>
      <c r="J166" s="2">
        <f>SUMIFS(DataRegularSeason20242025!$AA$3:$AA$1315,DataRegularSeason20242025!$B$3:$B$1315, "&lt;=" &amp; $A166, DataRegularSeason20242025!$D$3:$D$1315, J$1)+SUMIFS(DataRegularSeason20242025!$AB$3:$AB$1315,DataRegularSeason20242025!$B$3:$B$1315, "&lt;=" &amp; $A166, DataRegularSeason20242025!$E$3:$E$1315, J$1)</f>
        <v>86</v>
      </c>
      <c r="K166" s="2">
        <f>SUMIFS(DataRegularSeason20242025!$AA$3:$AA$1315,DataRegularSeason20242025!$B$3:$B$1315, "&lt;=" &amp; $A166, DataRegularSeason20242025!$D$3:$D$1315, K$1)+SUMIFS(DataRegularSeason20242025!$AB$3:$AB$1315,DataRegularSeason20242025!$B$3:$B$1315, "&lt;=" &amp; $A166, DataRegularSeason20242025!$E$3:$E$1315, K$1)</f>
        <v>70</v>
      </c>
      <c r="L166" s="2">
        <f>SUMIFS(DataRegularSeason20242025!$AA$3:$AA$1315,DataRegularSeason20242025!$B$3:$B$1315, "&lt;=" &amp; $A166, DataRegularSeason20242025!$D$3:$D$1315, L$1)+SUMIFS(DataRegularSeason20242025!$AB$3:$AB$1315,DataRegularSeason20242025!$B$3:$B$1315, "&lt;=" &amp; $A166, DataRegularSeason20242025!$E$3:$E$1315, L$1)</f>
        <v>80</v>
      </c>
      <c r="M166" s="2">
        <f>SUMIFS(DataRegularSeason20242025!$AA$3:$AA$1315,DataRegularSeason20242025!$B$3:$B$1315, "&lt;=" &amp; $A166, DataRegularSeason20242025!$D$3:$D$1315, M$1)+SUMIFS(DataRegularSeason20242025!$AB$3:$AB$1315,DataRegularSeason20242025!$B$3:$B$1315, "&lt;=" &amp; $A166, DataRegularSeason20242025!$E$3:$E$1315, M$1)</f>
        <v>85</v>
      </c>
      <c r="N166" s="2">
        <f>SUMIFS(DataRegularSeason20242025!$AA$3:$AA$1315,DataRegularSeason20242025!$B$3:$B$1315, "&lt;=" &amp; $A166, DataRegularSeason20242025!$D$3:$D$1315, N$1)+SUMIFS(DataRegularSeason20242025!$AB$3:$AB$1315,DataRegularSeason20242025!$B$3:$B$1315, "&lt;=" &amp; $A166, DataRegularSeason20242025!$E$3:$E$1315, N$1)</f>
        <v>79</v>
      </c>
      <c r="O166" s="2">
        <f>SUMIFS(DataRegularSeason20242025!$AA$3:$AA$1315,DataRegularSeason20242025!$B$3:$B$1315, "&lt;=" &amp; $A166, DataRegularSeason20242025!$D$3:$D$1315, O$1)+SUMIFS(DataRegularSeason20242025!$AB$3:$AB$1315,DataRegularSeason20242025!$B$3:$B$1315, "&lt;=" &amp; $A166, DataRegularSeason20242025!$E$3:$E$1315, O$1)</f>
        <v>79</v>
      </c>
      <c r="P166" s="2">
        <f>SUMIFS(DataRegularSeason20242025!$AA$3:$AA$1315,DataRegularSeason20242025!$B$3:$B$1315, "&lt;=" &amp; $A166, DataRegularSeason20242025!$D$3:$D$1315, P$1)+SUMIFS(DataRegularSeason20242025!$AB$3:$AB$1315,DataRegularSeason20242025!$B$3:$B$1315, "&lt;=" &amp; $A166, DataRegularSeason20242025!$E$3:$E$1315, P$1)</f>
        <v>69</v>
      </c>
      <c r="Q166" s="2">
        <f>SUMIFS(DataRegularSeason20242025!$AA$3:$AA$1315,DataRegularSeason20242025!$B$3:$B$1315, "&lt;=" &amp; $A166, DataRegularSeason20242025!$D$3:$D$1315, Q$1)+SUMIFS(DataRegularSeason20242025!$AB$3:$AB$1315,DataRegularSeason20242025!$B$3:$B$1315, "&lt;=" &amp; $A166, DataRegularSeason20242025!$E$3:$E$1315, Q$1)</f>
        <v>78</v>
      </c>
      <c r="R166" s="2">
        <f>SUMIFS(DataRegularSeason20242025!$AA$3:$AA$1315,DataRegularSeason20242025!$B$3:$B$1315, "&lt;=" &amp; $A166, DataRegularSeason20242025!$D$3:$D$1315, R$1)+SUMIFS(DataRegularSeason20242025!$AB$3:$AB$1315,DataRegularSeason20242025!$B$3:$B$1315, "&lt;=" &amp; $A166, DataRegularSeason20242025!$E$3:$E$1315, R$1)</f>
        <v>57</v>
      </c>
      <c r="S166" s="2">
        <f>SUMIFS(DataRegularSeason20242025!$AA$3:$AA$1315,DataRegularSeason20242025!$B$3:$B$1315, "&lt;=" &amp; $A166, DataRegularSeason20242025!$D$3:$D$1315, S$1)+SUMIFS(DataRegularSeason20242025!$AB$3:$AB$1315,DataRegularSeason20242025!$B$3:$B$1315, "&lt;=" &amp; $A166, DataRegularSeason20242025!$E$3:$E$1315, S$1)</f>
        <v>66</v>
      </c>
      <c r="T166" s="2">
        <f>SUMIFS(DataRegularSeason20242025!$AA$3:$AA$1315,DataRegularSeason20242025!$B$3:$B$1315, "&lt;=" &amp; $A166, DataRegularSeason20242025!$D$3:$D$1315, T$1)+SUMIFS(DataRegularSeason20242025!$AB$3:$AB$1315,DataRegularSeason20242025!$B$3:$B$1315, "&lt;=" &amp; $A166, DataRegularSeason20242025!$E$3:$E$1315, T$1)</f>
        <v>70</v>
      </c>
      <c r="U166" s="2">
        <f>SUMIFS(DataRegularSeason20242025!$AA$3:$AA$1315,DataRegularSeason20242025!$B$3:$B$1315, "&lt;=" &amp; $A166, DataRegularSeason20242025!$D$3:$D$1315, U$1)+SUMIFS(DataRegularSeason20242025!$AB$3:$AB$1315,DataRegularSeason20242025!$B$3:$B$1315, "&lt;=" &amp; $A166, DataRegularSeason20242025!$E$3:$E$1315, U$1)</f>
        <v>75</v>
      </c>
      <c r="V166" s="2">
        <f>SUMIFS(DataRegularSeason20242025!$AA$3:$AA$1315,DataRegularSeason20242025!$B$3:$B$1315, "&lt;=" &amp; $A166, DataRegularSeason20242025!$D$3:$D$1315, V$1)+SUMIFS(DataRegularSeason20242025!$AB$3:$AB$1315,DataRegularSeason20242025!$B$3:$B$1315, "&lt;=" &amp; $A166, DataRegularSeason20242025!$E$3:$E$1315, V$1)</f>
        <v>64</v>
      </c>
      <c r="W166" s="2">
        <f>SUMIFS(DataRegularSeason20242025!$AA$3:$AA$1315,DataRegularSeason20242025!$B$3:$B$1315, "&lt;=" &amp; $A166, DataRegularSeason20242025!$D$3:$D$1315, W$1)+SUMIFS(DataRegularSeason20242025!$AB$3:$AB$1315,DataRegularSeason20242025!$B$3:$B$1315, "&lt;=" &amp; $A166, DataRegularSeason20242025!$E$3:$E$1315, W$1)</f>
        <v>64</v>
      </c>
      <c r="X166" s="2">
        <f>SUMIFS(DataRegularSeason20242025!$AA$3:$AA$1315,DataRegularSeason20242025!$B$3:$B$1315, "&lt;=" &amp; $A166, DataRegularSeason20242025!$D$3:$D$1315, X$1)+SUMIFS(DataRegularSeason20242025!$AB$3:$AB$1315,DataRegularSeason20242025!$B$3:$B$1315, "&lt;=" &amp; $A166, DataRegularSeason20242025!$E$3:$E$1315, X$1)</f>
        <v>60</v>
      </c>
      <c r="Y166" s="2">
        <f>SUMIFS(DataRegularSeason20242025!$AA$3:$AA$1315,DataRegularSeason20242025!$B$3:$B$1315, "&lt;=" &amp; $A166, DataRegularSeason20242025!$D$3:$D$1315, Y$1)+SUMIFS(DataRegularSeason20242025!$AB$3:$AB$1315,DataRegularSeason20242025!$B$3:$B$1315, "&lt;=" &amp; $A166, DataRegularSeason20242025!$E$3:$E$1315, Y$1)</f>
        <v>45</v>
      </c>
      <c r="Z166" s="2">
        <f>SUMIFS(DataRegularSeason20242025!$AA$3:$AA$1315,DataRegularSeason20242025!$B$3:$B$1315, "&lt;=" &amp; $A166, DataRegularSeason20242025!$D$3:$D$1315, Z$1)+SUMIFS(DataRegularSeason20242025!$AB$3:$AB$1315,DataRegularSeason20242025!$B$3:$B$1315, "&lt;=" &amp; $A166, DataRegularSeason20242025!$E$3:$E$1315, Z$1)</f>
        <v>69</v>
      </c>
      <c r="AA166" s="2">
        <f>SUMIFS(DataRegularSeason20242025!$AA$3:$AA$1315,DataRegularSeason20242025!$B$3:$B$1315, "&lt;=" &amp; $A166, DataRegularSeason20242025!$D$3:$D$1315, AA$1)+SUMIFS(DataRegularSeason20242025!$AB$3:$AB$1315,DataRegularSeason20242025!$B$3:$B$1315, "&lt;=" &amp; $A166, DataRegularSeason20242025!$E$3:$E$1315, AA$1)</f>
        <v>79</v>
      </c>
      <c r="AB166" s="2">
        <f>SUMIFS(DataRegularSeason20242025!$AA$3:$AA$1315,DataRegularSeason20242025!$B$3:$B$1315, "&lt;=" &amp; $A166, DataRegularSeason20242025!$D$3:$D$1315, AB$1)+SUMIFS(DataRegularSeason20242025!$AB$3:$AB$1315,DataRegularSeason20242025!$B$3:$B$1315, "&lt;=" &amp; $A166, DataRegularSeason20242025!$E$3:$E$1315, AB$1)</f>
        <v>83</v>
      </c>
      <c r="AC166" s="2">
        <f>SUMIFS(DataRegularSeason20242025!$AA$3:$AA$1315,DataRegularSeason20242025!$B$3:$B$1315, "&lt;=" &amp; $A166, DataRegularSeason20242025!$D$3:$D$1315, AC$1)+SUMIFS(DataRegularSeason20242025!$AB$3:$AB$1315,DataRegularSeason20242025!$B$3:$B$1315, "&lt;=" &amp; $A166, DataRegularSeason20242025!$E$3:$E$1315, AC$1)</f>
        <v>69</v>
      </c>
      <c r="AD166" s="2">
        <f>SUMIFS(DataRegularSeason20242025!$AA$3:$AA$1315,DataRegularSeason20242025!$B$3:$B$1315, "&lt;=" &amp; $A166, DataRegularSeason20242025!$D$3:$D$1315, AD$1)+SUMIFS(DataRegularSeason20242025!$AB$3:$AB$1315,DataRegularSeason20242025!$B$3:$B$1315, "&lt;=" &amp; $A166, DataRegularSeason20242025!$E$3:$E$1315, AD$1)</f>
        <v>68</v>
      </c>
      <c r="AE166" s="2">
        <f>SUMIFS(DataRegularSeason20242025!$AA$3:$AA$1315,DataRegularSeason20242025!$B$3:$B$1315, "&lt;=" &amp; $A166, DataRegularSeason20242025!$D$3:$D$1315, AE$1)+SUMIFS(DataRegularSeason20242025!$AB$3:$AB$1315,DataRegularSeason20242025!$B$3:$B$1315, "&lt;=" &amp; $A166, DataRegularSeason20242025!$E$3:$E$1315, AE$1)</f>
        <v>85</v>
      </c>
      <c r="AF166" s="2">
        <f>SUMIFS(DataRegularSeason20242025!$AA$3:$AA$1315,DataRegularSeason20242025!$B$3:$B$1315, "&lt;=" &amp; $A166, DataRegularSeason20242025!$D$3:$D$1315, AF$1)+SUMIFS(DataRegularSeason20242025!$AB$3:$AB$1315,DataRegularSeason20242025!$B$3:$B$1315, "&lt;=" &amp; $A166, DataRegularSeason20242025!$E$3:$E$1315, AF$1)</f>
        <v>96</v>
      </c>
      <c r="AG166" s="2">
        <f>SUMIFS(DataRegularSeason20242025!$AA$3:$AA$1315,DataRegularSeason20242025!$B$3:$B$1315, "&lt;=" &amp; $A166, DataRegularSeason20242025!$D$3:$D$1315, AG$1)+SUMIFS(DataRegularSeason20242025!$AB$3:$AB$1315,DataRegularSeason20242025!$B$3:$B$1315, "&lt;=" &amp; $A166, DataRegularSeason20242025!$E$3:$E$1315, AG$1)</f>
        <v>92</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65</v>
      </c>
      <c r="C167" s="2">
        <f>SUMIFS(DataRegularSeason20242025!$AA$3:$AA$1315,DataRegularSeason20242025!$B$3:$B$1315, "&lt;=" &amp; $A167, DataRegularSeason20242025!$D$3:$D$1315, C$1)+SUMIFS(DataRegularSeason20242025!$AB$3:$AB$1315,DataRegularSeason20242025!$B$3:$B$1315, "&lt;=" &amp; $A167, DataRegularSeason20242025!$E$3:$E$1315, C$1)</f>
        <v>68</v>
      </c>
      <c r="D167" s="2">
        <f>SUMIFS(DataRegularSeason20242025!$AA$3:$AA$1315,DataRegularSeason20242025!$B$3:$B$1315, "&lt;=" &amp; $A167, DataRegularSeason20242025!$D$3:$D$1315, D$1)+SUMIFS(DataRegularSeason20242025!$AB$3:$AB$1315,DataRegularSeason20242025!$B$3:$B$1315, "&lt;=" &amp; $A167, DataRegularSeason20242025!$E$3:$E$1315, D$1)</f>
        <v>56</v>
      </c>
      <c r="E167" s="2">
        <f>SUMIFS(DataRegularSeason20242025!$AA$3:$AA$1315,DataRegularSeason20242025!$B$3:$B$1315, "&lt;=" &amp; $A167, DataRegularSeason20242025!$D$3:$D$1315, E$1)+SUMIFS(DataRegularSeason20242025!$AB$3:$AB$1315,DataRegularSeason20242025!$B$3:$B$1315, "&lt;=" &amp; $A167, DataRegularSeason20242025!$E$3:$E$1315, E$1)</f>
        <v>84</v>
      </c>
      <c r="F167" s="2">
        <f>SUMIFS(DataRegularSeason20242025!$AA$3:$AA$1315,DataRegularSeason20242025!$B$3:$B$1315, "&lt;=" &amp; $A167, DataRegularSeason20242025!$D$3:$D$1315, F$1)+SUMIFS(DataRegularSeason20242025!$AB$3:$AB$1315,DataRegularSeason20242025!$B$3:$B$1315, "&lt;=" &amp; $A167, DataRegularSeason20242025!$E$3:$E$1315, F$1)</f>
        <v>70</v>
      </c>
      <c r="G167" s="2">
        <f>SUMIFS(DataRegularSeason20242025!$AA$3:$AA$1315,DataRegularSeason20242025!$B$3:$B$1315, "&lt;=" &amp; $A167, DataRegularSeason20242025!$D$3:$D$1315, G$1)+SUMIFS(DataRegularSeason20242025!$AB$3:$AB$1315,DataRegularSeason20242025!$B$3:$B$1315, "&lt;=" &amp; $A167, DataRegularSeason20242025!$E$3:$E$1315, G$1)</f>
        <v>71</v>
      </c>
      <c r="H167" s="2">
        <f>SUMIFS(DataRegularSeason20242025!$AA$3:$AA$1315,DataRegularSeason20242025!$B$3:$B$1315, "&lt;=" &amp; $A167, DataRegularSeason20242025!$D$3:$D$1315, H$1)+SUMIFS(DataRegularSeason20242025!$AB$3:$AB$1315,DataRegularSeason20242025!$B$3:$B$1315, "&lt;=" &amp; $A167, DataRegularSeason20242025!$E$3:$E$1315, H$1)</f>
        <v>49</v>
      </c>
      <c r="I167" s="2">
        <f>SUMIFS(DataRegularSeason20242025!$AA$3:$AA$1315,DataRegularSeason20242025!$B$3:$B$1315, "&lt;=" &amp; $A167, DataRegularSeason20242025!$D$3:$D$1315, I$1)+SUMIFS(DataRegularSeason20242025!$AB$3:$AB$1315,DataRegularSeason20242025!$B$3:$B$1315, "&lt;=" &amp; $A167, DataRegularSeason20242025!$E$3:$E$1315, I$1)</f>
        <v>83</v>
      </c>
      <c r="J167" s="2">
        <f>SUMIFS(DataRegularSeason20242025!$AA$3:$AA$1315,DataRegularSeason20242025!$B$3:$B$1315, "&lt;=" &amp; $A167, DataRegularSeason20242025!$D$3:$D$1315, J$1)+SUMIFS(DataRegularSeason20242025!$AB$3:$AB$1315,DataRegularSeason20242025!$B$3:$B$1315, "&lt;=" &amp; $A167, DataRegularSeason20242025!$E$3:$E$1315, J$1)</f>
        <v>86</v>
      </c>
      <c r="K167" s="2">
        <f>SUMIFS(DataRegularSeason20242025!$AA$3:$AA$1315,DataRegularSeason20242025!$B$3:$B$1315, "&lt;=" &amp; $A167, DataRegularSeason20242025!$D$3:$D$1315, K$1)+SUMIFS(DataRegularSeason20242025!$AB$3:$AB$1315,DataRegularSeason20242025!$B$3:$B$1315, "&lt;=" &amp; $A167, DataRegularSeason20242025!$E$3:$E$1315, K$1)</f>
        <v>70</v>
      </c>
      <c r="L167" s="2">
        <f>SUMIFS(DataRegularSeason20242025!$AA$3:$AA$1315,DataRegularSeason20242025!$B$3:$B$1315, "&lt;=" &amp; $A167, DataRegularSeason20242025!$D$3:$D$1315, L$1)+SUMIFS(DataRegularSeason20242025!$AB$3:$AB$1315,DataRegularSeason20242025!$B$3:$B$1315, "&lt;=" &amp; $A167, DataRegularSeason20242025!$E$3:$E$1315, L$1)</f>
        <v>80</v>
      </c>
      <c r="M167" s="2">
        <f>SUMIFS(DataRegularSeason20242025!$AA$3:$AA$1315,DataRegularSeason20242025!$B$3:$B$1315, "&lt;=" &amp; $A167, DataRegularSeason20242025!$D$3:$D$1315, M$1)+SUMIFS(DataRegularSeason20242025!$AB$3:$AB$1315,DataRegularSeason20242025!$B$3:$B$1315, "&lt;=" &amp; $A167, DataRegularSeason20242025!$E$3:$E$1315, M$1)</f>
        <v>85</v>
      </c>
      <c r="N167" s="2">
        <f>SUMIFS(DataRegularSeason20242025!$AA$3:$AA$1315,DataRegularSeason20242025!$B$3:$B$1315, "&lt;=" &amp; $A167, DataRegularSeason20242025!$D$3:$D$1315, N$1)+SUMIFS(DataRegularSeason20242025!$AB$3:$AB$1315,DataRegularSeason20242025!$B$3:$B$1315, "&lt;=" &amp; $A167, DataRegularSeason20242025!$E$3:$E$1315, N$1)</f>
        <v>79</v>
      </c>
      <c r="O167" s="2">
        <f>SUMIFS(DataRegularSeason20242025!$AA$3:$AA$1315,DataRegularSeason20242025!$B$3:$B$1315, "&lt;=" &amp; $A167, DataRegularSeason20242025!$D$3:$D$1315, O$1)+SUMIFS(DataRegularSeason20242025!$AB$3:$AB$1315,DataRegularSeason20242025!$B$3:$B$1315, "&lt;=" &amp; $A167, DataRegularSeason20242025!$E$3:$E$1315, O$1)</f>
        <v>79</v>
      </c>
      <c r="P167" s="2">
        <f>SUMIFS(DataRegularSeason20242025!$AA$3:$AA$1315,DataRegularSeason20242025!$B$3:$B$1315, "&lt;=" &amp; $A167, DataRegularSeason20242025!$D$3:$D$1315, P$1)+SUMIFS(DataRegularSeason20242025!$AB$3:$AB$1315,DataRegularSeason20242025!$B$3:$B$1315, "&lt;=" &amp; $A167, DataRegularSeason20242025!$E$3:$E$1315, P$1)</f>
        <v>69</v>
      </c>
      <c r="Q167" s="2">
        <f>SUMIFS(DataRegularSeason20242025!$AA$3:$AA$1315,DataRegularSeason20242025!$B$3:$B$1315, "&lt;=" &amp; $A167, DataRegularSeason20242025!$D$3:$D$1315, Q$1)+SUMIFS(DataRegularSeason20242025!$AB$3:$AB$1315,DataRegularSeason20242025!$B$3:$B$1315, "&lt;=" &amp; $A167, DataRegularSeason20242025!$E$3:$E$1315, Q$1)</f>
        <v>78</v>
      </c>
      <c r="R167" s="2">
        <f>SUMIFS(DataRegularSeason20242025!$AA$3:$AA$1315,DataRegularSeason20242025!$B$3:$B$1315, "&lt;=" &amp; $A167, DataRegularSeason20242025!$D$3:$D$1315, R$1)+SUMIFS(DataRegularSeason20242025!$AB$3:$AB$1315,DataRegularSeason20242025!$B$3:$B$1315, "&lt;=" &amp; $A167, DataRegularSeason20242025!$E$3:$E$1315, R$1)</f>
        <v>57</v>
      </c>
      <c r="S167" s="2">
        <f>SUMIFS(DataRegularSeason20242025!$AA$3:$AA$1315,DataRegularSeason20242025!$B$3:$B$1315, "&lt;=" &amp; $A167, DataRegularSeason20242025!$D$3:$D$1315, S$1)+SUMIFS(DataRegularSeason20242025!$AB$3:$AB$1315,DataRegularSeason20242025!$B$3:$B$1315, "&lt;=" &amp; $A167, DataRegularSeason20242025!$E$3:$E$1315, S$1)</f>
        <v>66</v>
      </c>
      <c r="T167" s="2">
        <f>SUMIFS(DataRegularSeason20242025!$AA$3:$AA$1315,DataRegularSeason20242025!$B$3:$B$1315, "&lt;=" &amp; $A167, DataRegularSeason20242025!$D$3:$D$1315, T$1)+SUMIFS(DataRegularSeason20242025!$AB$3:$AB$1315,DataRegularSeason20242025!$B$3:$B$1315, "&lt;=" &amp; $A167, DataRegularSeason20242025!$E$3:$E$1315, T$1)</f>
        <v>70</v>
      </c>
      <c r="U167" s="2">
        <f>SUMIFS(DataRegularSeason20242025!$AA$3:$AA$1315,DataRegularSeason20242025!$B$3:$B$1315, "&lt;=" &amp; $A167, DataRegularSeason20242025!$D$3:$D$1315, U$1)+SUMIFS(DataRegularSeason20242025!$AB$3:$AB$1315,DataRegularSeason20242025!$B$3:$B$1315, "&lt;=" &amp; $A167, DataRegularSeason20242025!$E$3:$E$1315, U$1)</f>
        <v>75</v>
      </c>
      <c r="V167" s="2">
        <f>SUMIFS(DataRegularSeason20242025!$AA$3:$AA$1315,DataRegularSeason20242025!$B$3:$B$1315, "&lt;=" &amp; $A167, DataRegularSeason20242025!$D$3:$D$1315, V$1)+SUMIFS(DataRegularSeason20242025!$AB$3:$AB$1315,DataRegularSeason20242025!$B$3:$B$1315, "&lt;=" &amp; $A167, DataRegularSeason20242025!$E$3:$E$1315, V$1)</f>
        <v>64</v>
      </c>
      <c r="W167" s="2">
        <f>SUMIFS(DataRegularSeason20242025!$AA$3:$AA$1315,DataRegularSeason20242025!$B$3:$B$1315, "&lt;=" &amp; $A167, DataRegularSeason20242025!$D$3:$D$1315, W$1)+SUMIFS(DataRegularSeason20242025!$AB$3:$AB$1315,DataRegularSeason20242025!$B$3:$B$1315, "&lt;=" &amp; $A167, DataRegularSeason20242025!$E$3:$E$1315, W$1)</f>
        <v>64</v>
      </c>
      <c r="X167" s="2">
        <f>SUMIFS(DataRegularSeason20242025!$AA$3:$AA$1315,DataRegularSeason20242025!$B$3:$B$1315, "&lt;=" &amp; $A167, DataRegularSeason20242025!$D$3:$D$1315, X$1)+SUMIFS(DataRegularSeason20242025!$AB$3:$AB$1315,DataRegularSeason20242025!$B$3:$B$1315, "&lt;=" &amp; $A167, DataRegularSeason20242025!$E$3:$E$1315, X$1)</f>
        <v>60</v>
      </c>
      <c r="Y167" s="2">
        <f>SUMIFS(DataRegularSeason20242025!$AA$3:$AA$1315,DataRegularSeason20242025!$B$3:$B$1315, "&lt;=" &amp; $A167, DataRegularSeason20242025!$D$3:$D$1315, Y$1)+SUMIFS(DataRegularSeason20242025!$AB$3:$AB$1315,DataRegularSeason20242025!$B$3:$B$1315, "&lt;=" &amp; $A167, DataRegularSeason20242025!$E$3:$E$1315, Y$1)</f>
        <v>45</v>
      </c>
      <c r="Z167" s="2">
        <f>SUMIFS(DataRegularSeason20242025!$AA$3:$AA$1315,DataRegularSeason20242025!$B$3:$B$1315, "&lt;=" &amp; $A167, DataRegularSeason20242025!$D$3:$D$1315, Z$1)+SUMIFS(DataRegularSeason20242025!$AB$3:$AB$1315,DataRegularSeason20242025!$B$3:$B$1315, "&lt;=" &amp; $A167, DataRegularSeason20242025!$E$3:$E$1315, Z$1)</f>
        <v>69</v>
      </c>
      <c r="AA167" s="2">
        <f>SUMIFS(DataRegularSeason20242025!$AA$3:$AA$1315,DataRegularSeason20242025!$B$3:$B$1315, "&lt;=" &amp; $A167, DataRegularSeason20242025!$D$3:$D$1315, AA$1)+SUMIFS(DataRegularSeason20242025!$AB$3:$AB$1315,DataRegularSeason20242025!$B$3:$B$1315, "&lt;=" &amp; $A167, DataRegularSeason20242025!$E$3:$E$1315, AA$1)</f>
        <v>79</v>
      </c>
      <c r="AB167" s="2">
        <f>SUMIFS(DataRegularSeason20242025!$AA$3:$AA$1315,DataRegularSeason20242025!$B$3:$B$1315, "&lt;=" &amp; $A167, DataRegularSeason20242025!$D$3:$D$1315, AB$1)+SUMIFS(DataRegularSeason20242025!$AB$3:$AB$1315,DataRegularSeason20242025!$B$3:$B$1315, "&lt;=" &amp; $A167, DataRegularSeason20242025!$E$3:$E$1315, AB$1)</f>
        <v>83</v>
      </c>
      <c r="AC167" s="2">
        <f>SUMIFS(DataRegularSeason20242025!$AA$3:$AA$1315,DataRegularSeason20242025!$B$3:$B$1315, "&lt;=" &amp; $A167, DataRegularSeason20242025!$D$3:$D$1315, AC$1)+SUMIFS(DataRegularSeason20242025!$AB$3:$AB$1315,DataRegularSeason20242025!$B$3:$B$1315, "&lt;=" &amp; $A167, DataRegularSeason20242025!$E$3:$E$1315, AC$1)</f>
        <v>69</v>
      </c>
      <c r="AD167" s="2">
        <f>SUMIFS(DataRegularSeason20242025!$AA$3:$AA$1315,DataRegularSeason20242025!$B$3:$B$1315, "&lt;=" &amp; $A167, DataRegularSeason20242025!$D$3:$D$1315, AD$1)+SUMIFS(DataRegularSeason20242025!$AB$3:$AB$1315,DataRegularSeason20242025!$B$3:$B$1315, "&lt;=" &amp; $A167, DataRegularSeason20242025!$E$3:$E$1315, AD$1)</f>
        <v>68</v>
      </c>
      <c r="AE167" s="2">
        <f>SUMIFS(DataRegularSeason20242025!$AA$3:$AA$1315,DataRegularSeason20242025!$B$3:$B$1315, "&lt;=" &amp; $A167, DataRegularSeason20242025!$D$3:$D$1315, AE$1)+SUMIFS(DataRegularSeason20242025!$AB$3:$AB$1315,DataRegularSeason20242025!$B$3:$B$1315, "&lt;=" &amp; $A167, DataRegularSeason20242025!$E$3:$E$1315, AE$1)</f>
        <v>85</v>
      </c>
      <c r="AF167" s="2">
        <f>SUMIFS(DataRegularSeason20242025!$AA$3:$AA$1315,DataRegularSeason20242025!$B$3:$B$1315, "&lt;=" &amp; $A167, DataRegularSeason20242025!$D$3:$D$1315, AF$1)+SUMIFS(DataRegularSeason20242025!$AB$3:$AB$1315,DataRegularSeason20242025!$B$3:$B$1315, "&lt;=" &amp; $A167, DataRegularSeason20242025!$E$3:$E$1315, AF$1)</f>
        <v>96</v>
      </c>
      <c r="AG167" s="2">
        <f>SUMIFS(DataRegularSeason20242025!$AA$3:$AA$1315,DataRegularSeason20242025!$B$3:$B$1315, "&lt;=" &amp; $A167, DataRegularSeason20242025!$D$3:$D$1315, AG$1)+SUMIFS(DataRegularSeason20242025!$AB$3:$AB$1315,DataRegularSeason20242025!$B$3:$B$1315, "&lt;=" &amp; $A167, DataRegularSeason20242025!$E$3:$E$1315, AG$1)</f>
        <v>92</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65</v>
      </c>
      <c r="C168" s="2">
        <f>SUMIFS(DataRegularSeason20242025!$AA$3:$AA$1315,DataRegularSeason20242025!$B$3:$B$1315, "&lt;=" &amp; $A168, DataRegularSeason20242025!$D$3:$D$1315, C$1)+SUMIFS(DataRegularSeason20242025!$AB$3:$AB$1315,DataRegularSeason20242025!$B$3:$B$1315, "&lt;=" &amp; $A168, DataRegularSeason20242025!$E$3:$E$1315, C$1)</f>
        <v>68</v>
      </c>
      <c r="D168" s="2">
        <f>SUMIFS(DataRegularSeason20242025!$AA$3:$AA$1315,DataRegularSeason20242025!$B$3:$B$1315, "&lt;=" &amp; $A168, DataRegularSeason20242025!$D$3:$D$1315, D$1)+SUMIFS(DataRegularSeason20242025!$AB$3:$AB$1315,DataRegularSeason20242025!$B$3:$B$1315, "&lt;=" &amp; $A168, DataRegularSeason20242025!$E$3:$E$1315, D$1)</f>
        <v>56</v>
      </c>
      <c r="E168" s="2">
        <f>SUMIFS(DataRegularSeason20242025!$AA$3:$AA$1315,DataRegularSeason20242025!$B$3:$B$1315, "&lt;=" &amp; $A168, DataRegularSeason20242025!$D$3:$D$1315, E$1)+SUMIFS(DataRegularSeason20242025!$AB$3:$AB$1315,DataRegularSeason20242025!$B$3:$B$1315, "&lt;=" &amp; $A168, DataRegularSeason20242025!$E$3:$E$1315, E$1)</f>
        <v>84</v>
      </c>
      <c r="F168" s="2">
        <f>SUMIFS(DataRegularSeason20242025!$AA$3:$AA$1315,DataRegularSeason20242025!$B$3:$B$1315, "&lt;=" &amp; $A168, DataRegularSeason20242025!$D$3:$D$1315, F$1)+SUMIFS(DataRegularSeason20242025!$AB$3:$AB$1315,DataRegularSeason20242025!$B$3:$B$1315, "&lt;=" &amp; $A168, DataRegularSeason20242025!$E$3:$E$1315, F$1)</f>
        <v>70</v>
      </c>
      <c r="G168" s="2">
        <f>SUMIFS(DataRegularSeason20242025!$AA$3:$AA$1315,DataRegularSeason20242025!$B$3:$B$1315, "&lt;=" &amp; $A168, DataRegularSeason20242025!$D$3:$D$1315, G$1)+SUMIFS(DataRegularSeason20242025!$AB$3:$AB$1315,DataRegularSeason20242025!$B$3:$B$1315, "&lt;=" &amp; $A168, DataRegularSeason20242025!$E$3:$E$1315, G$1)</f>
        <v>71</v>
      </c>
      <c r="H168" s="2">
        <f>SUMIFS(DataRegularSeason20242025!$AA$3:$AA$1315,DataRegularSeason20242025!$B$3:$B$1315, "&lt;=" &amp; $A168, DataRegularSeason20242025!$D$3:$D$1315, H$1)+SUMIFS(DataRegularSeason20242025!$AB$3:$AB$1315,DataRegularSeason20242025!$B$3:$B$1315, "&lt;=" &amp; $A168, DataRegularSeason20242025!$E$3:$E$1315, H$1)</f>
        <v>49</v>
      </c>
      <c r="I168" s="2">
        <f>SUMIFS(DataRegularSeason20242025!$AA$3:$AA$1315,DataRegularSeason20242025!$B$3:$B$1315, "&lt;=" &amp; $A168, DataRegularSeason20242025!$D$3:$D$1315, I$1)+SUMIFS(DataRegularSeason20242025!$AB$3:$AB$1315,DataRegularSeason20242025!$B$3:$B$1315, "&lt;=" &amp; $A168, DataRegularSeason20242025!$E$3:$E$1315, I$1)</f>
        <v>83</v>
      </c>
      <c r="J168" s="2">
        <f>SUMIFS(DataRegularSeason20242025!$AA$3:$AA$1315,DataRegularSeason20242025!$B$3:$B$1315, "&lt;=" &amp; $A168, DataRegularSeason20242025!$D$3:$D$1315, J$1)+SUMIFS(DataRegularSeason20242025!$AB$3:$AB$1315,DataRegularSeason20242025!$B$3:$B$1315, "&lt;=" &amp; $A168, DataRegularSeason20242025!$E$3:$E$1315, J$1)</f>
        <v>86</v>
      </c>
      <c r="K168" s="2">
        <f>SUMIFS(DataRegularSeason20242025!$AA$3:$AA$1315,DataRegularSeason20242025!$B$3:$B$1315, "&lt;=" &amp; $A168, DataRegularSeason20242025!$D$3:$D$1315, K$1)+SUMIFS(DataRegularSeason20242025!$AB$3:$AB$1315,DataRegularSeason20242025!$B$3:$B$1315, "&lt;=" &amp; $A168, DataRegularSeason20242025!$E$3:$E$1315, K$1)</f>
        <v>70</v>
      </c>
      <c r="L168" s="2">
        <f>SUMIFS(DataRegularSeason20242025!$AA$3:$AA$1315,DataRegularSeason20242025!$B$3:$B$1315, "&lt;=" &amp; $A168, DataRegularSeason20242025!$D$3:$D$1315, L$1)+SUMIFS(DataRegularSeason20242025!$AB$3:$AB$1315,DataRegularSeason20242025!$B$3:$B$1315, "&lt;=" &amp; $A168, DataRegularSeason20242025!$E$3:$E$1315, L$1)</f>
        <v>80</v>
      </c>
      <c r="M168" s="2">
        <f>SUMIFS(DataRegularSeason20242025!$AA$3:$AA$1315,DataRegularSeason20242025!$B$3:$B$1315, "&lt;=" &amp; $A168, DataRegularSeason20242025!$D$3:$D$1315, M$1)+SUMIFS(DataRegularSeason20242025!$AB$3:$AB$1315,DataRegularSeason20242025!$B$3:$B$1315, "&lt;=" &amp; $A168, DataRegularSeason20242025!$E$3:$E$1315, M$1)</f>
        <v>85</v>
      </c>
      <c r="N168" s="2">
        <f>SUMIFS(DataRegularSeason20242025!$AA$3:$AA$1315,DataRegularSeason20242025!$B$3:$B$1315, "&lt;=" &amp; $A168, DataRegularSeason20242025!$D$3:$D$1315, N$1)+SUMIFS(DataRegularSeason20242025!$AB$3:$AB$1315,DataRegularSeason20242025!$B$3:$B$1315, "&lt;=" &amp; $A168, DataRegularSeason20242025!$E$3:$E$1315, N$1)</f>
        <v>79</v>
      </c>
      <c r="O168" s="2">
        <f>SUMIFS(DataRegularSeason20242025!$AA$3:$AA$1315,DataRegularSeason20242025!$B$3:$B$1315, "&lt;=" &amp; $A168, DataRegularSeason20242025!$D$3:$D$1315, O$1)+SUMIFS(DataRegularSeason20242025!$AB$3:$AB$1315,DataRegularSeason20242025!$B$3:$B$1315, "&lt;=" &amp; $A168, DataRegularSeason20242025!$E$3:$E$1315, O$1)</f>
        <v>79</v>
      </c>
      <c r="P168" s="2">
        <f>SUMIFS(DataRegularSeason20242025!$AA$3:$AA$1315,DataRegularSeason20242025!$B$3:$B$1315, "&lt;=" &amp; $A168, DataRegularSeason20242025!$D$3:$D$1315, P$1)+SUMIFS(DataRegularSeason20242025!$AB$3:$AB$1315,DataRegularSeason20242025!$B$3:$B$1315, "&lt;=" &amp; $A168, DataRegularSeason20242025!$E$3:$E$1315, P$1)</f>
        <v>69</v>
      </c>
      <c r="Q168" s="2">
        <f>SUMIFS(DataRegularSeason20242025!$AA$3:$AA$1315,DataRegularSeason20242025!$B$3:$B$1315, "&lt;=" &amp; $A168, DataRegularSeason20242025!$D$3:$D$1315, Q$1)+SUMIFS(DataRegularSeason20242025!$AB$3:$AB$1315,DataRegularSeason20242025!$B$3:$B$1315, "&lt;=" &amp; $A168, DataRegularSeason20242025!$E$3:$E$1315, Q$1)</f>
        <v>78</v>
      </c>
      <c r="R168" s="2">
        <f>SUMIFS(DataRegularSeason20242025!$AA$3:$AA$1315,DataRegularSeason20242025!$B$3:$B$1315, "&lt;=" &amp; $A168, DataRegularSeason20242025!$D$3:$D$1315, R$1)+SUMIFS(DataRegularSeason20242025!$AB$3:$AB$1315,DataRegularSeason20242025!$B$3:$B$1315, "&lt;=" &amp; $A168, DataRegularSeason20242025!$E$3:$E$1315, R$1)</f>
        <v>57</v>
      </c>
      <c r="S168" s="2">
        <f>SUMIFS(DataRegularSeason20242025!$AA$3:$AA$1315,DataRegularSeason20242025!$B$3:$B$1315, "&lt;=" &amp; $A168, DataRegularSeason20242025!$D$3:$D$1315, S$1)+SUMIFS(DataRegularSeason20242025!$AB$3:$AB$1315,DataRegularSeason20242025!$B$3:$B$1315, "&lt;=" &amp; $A168, DataRegularSeason20242025!$E$3:$E$1315, S$1)</f>
        <v>66</v>
      </c>
      <c r="T168" s="2">
        <f>SUMIFS(DataRegularSeason20242025!$AA$3:$AA$1315,DataRegularSeason20242025!$B$3:$B$1315, "&lt;=" &amp; $A168, DataRegularSeason20242025!$D$3:$D$1315, T$1)+SUMIFS(DataRegularSeason20242025!$AB$3:$AB$1315,DataRegularSeason20242025!$B$3:$B$1315, "&lt;=" &amp; $A168, DataRegularSeason20242025!$E$3:$E$1315, T$1)</f>
        <v>70</v>
      </c>
      <c r="U168" s="2">
        <f>SUMIFS(DataRegularSeason20242025!$AA$3:$AA$1315,DataRegularSeason20242025!$B$3:$B$1315, "&lt;=" &amp; $A168, DataRegularSeason20242025!$D$3:$D$1315, U$1)+SUMIFS(DataRegularSeason20242025!$AB$3:$AB$1315,DataRegularSeason20242025!$B$3:$B$1315, "&lt;=" &amp; $A168, DataRegularSeason20242025!$E$3:$E$1315, U$1)</f>
        <v>75</v>
      </c>
      <c r="V168" s="2">
        <f>SUMIFS(DataRegularSeason20242025!$AA$3:$AA$1315,DataRegularSeason20242025!$B$3:$B$1315, "&lt;=" &amp; $A168, DataRegularSeason20242025!$D$3:$D$1315, V$1)+SUMIFS(DataRegularSeason20242025!$AB$3:$AB$1315,DataRegularSeason20242025!$B$3:$B$1315, "&lt;=" &amp; $A168, DataRegularSeason20242025!$E$3:$E$1315, V$1)</f>
        <v>64</v>
      </c>
      <c r="W168" s="2">
        <f>SUMIFS(DataRegularSeason20242025!$AA$3:$AA$1315,DataRegularSeason20242025!$B$3:$B$1315, "&lt;=" &amp; $A168, DataRegularSeason20242025!$D$3:$D$1315, W$1)+SUMIFS(DataRegularSeason20242025!$AB$3:$AB$1315,DataRegularSeason20242025!$B$3:$B$1315, "&lt;=" &amp; $A168, DataRegularSeason20242025!$E$3:$E$1315, W$1)</f>
        <v>64</v>
      </c>
      <c r="X168" s="2">
        <f>SUMIFS(DataRegularSeason20242025!$AA$3:$AA$1315,DataRegularSeason20242025!$B$3:$B$1315, "&lt;=" &amp; $A168, DataRegularSeason20242025!$D$3:$D$1315, X$1)+SUMIFS(DataRegularSeason20242025!$AB$3:$AB$1315,DataRegularSeason20242025!$B$3:$B$1315, "&lt;=" &amp; $A168, DataRegularSeason20242025!$E$3:$E$1315, X$1)</f>
        <v>60</v>
      </c>
      <c r="Y168" s="2">
        <f>SUMIFS(DataRegularSeason20242025!$AA$3:$AA$1315,DataRegularSeason20242025!$B$3:$B$1315, "&lt;=" &amp; $A168, DataRegularSeason20242025!$D$3:$D$1315, Y$1)+SUMIFS(DataRegularSeason20242025!$AB$3:$AB$1315,DataRegularSeason20242025!$B$3:$B$1315, "&lt;=" &amp; $A168, DataRegularSeason20242025!$E$3:$E$1315, Y$1)</f>
        <v>45</v>
      </c>
      <c r="Z168" s="2">
        <f>SUMIFS(DataRegularSeason20242025!$AA$3:$AA$1315,DataRegularSeason20242025!$B$3:$B$1315, "&lt;=" &amp; $A168, DataRegularSeason20242025!$D$3:$D$1315, Z$1)+SUMIFS(DataRegularSeason20242025!$AB$3:$AB$1315,DataRegularSeason20242025!$B$3:$B$1315, "&lt;=" &amp; $A168, DataRegularSeason20242025!$E$3:$E$1315, Z$1)</f>
        <v>69</v>
      </c>
      <c r="AA168" s="2">
        <f>SUMIFS(DataRegularSeason20242025!$AA$3:$AA$1315,DataRegularSeason20242025!$B$3:$B$1315, "&lt;=" &amp; $A168, DataRegularSeason20242025!$D$3:$D$1315, AA$1)+SUMIFS(DataRegularSeason20242025!$AB$3:$AB$1315,DataRegularSeason20242025!$B$3:$B$1315, "&lt;=" &amp; $A168, DataRegularSeason20242025!$E$3:$E$1315, AA$1)</f>
        <v>79</v>
      </c>
      <c r="AB168" s="2">
        <f>SUMIFS(DataRegularSeason20242025!$AA$3:$AA$1315,DataRegularSeason20242025!$B$3:$B$1315, "&lt;=" &amp; $A168, DataRegularSeason20242025!$D$3:$D$1315, AB$1)+SUMIFS(DataRegularSeason20242025!$AB$3:$AB$1315,DataRegularSeason20242025!$B$3:$B$1315, "&lt;=" &amp; $A168, DataRegularSeason20242025!$E$3:$E$1315, AB$1)</f>
        <v>83</v>
      </c>
      <c r="AC168" s="2">
        <f>SUMIFS(DataRegularSeason20242025!$AA$3:$AA$1315,DataRegularSeason20242025!$B$3:$B$1315, "&lt;=" &amp; $A168, DataRegularSeason20242025!$D$3:$D$1315, AC$1)+SUMIFS(DataRegularSeason20242025!$AB$3:$AB$1315,DataRegularSeason20242025!$B$3:$B$1315, "&lt;=" &amp; $A168, DataRegularSeason20242025!$E$3:$E$1315, AC$1)</f>
        <v>69</v>
      </c>
      <c r="AD168" s="2">
        <f>SUMIFS(DataRegularSeason20242025!$AA$3:$AA$1315,DataRegularSeason20242025!$B$3:$B$1315, "&lt;=" &amp; $A168, DataRegularSeason20242025!$D$3:$D$1315, AD$1)+SUMIFS(DataRegularSeason20242025!$AB$3:$AB$1315,DataRegularSeason20242025!$B$3:$B$1315, "&lt;=" &amp; $A168, DataRegularSeason20242025!$E$3:$E$1315, AD$1)</f>
        <v>68</v>
      </c>
      <c r="AE168" s="2">
        <f>SUMIFS(DataRegularSeason20242025!$AA$3:$AA$1315,DataRegularSeason20242025!$B$3:$B$1315, "&lt;=" &amp; $A168, DataRegularSeason20242025!$D$3:$D$1315, AE$1)+SUMIFS(DataRegularSeason20242025!$AB$3:$AB$1315,DataRegularSeason20242025!$B$3:$B$1315, "&lt;=" &amp; $A168, DataRegularSeason20242025!$E$3:$E$1315, AE$1)</f>
        <v>85</v>
      </c>
      <c r="AF168" s="2">
        <f>SUMIFS(DataRegularSeason20242025!$AA$3:$AA$1315,DataRegularSeason20242025!$B$3:$B$1315, "&lt;=" &amp; $A168, DataRegularSeason20242025!$D$3:$D$1315, AF$1)+SUMIFS(DataRegularSeason20242025!$AB$3:$AB$1315,DataRegularSeason20242025!$B$3:$B$1315, "&lt;=" &amp; $A168, DataRegularSeason20242025!$E$3:$E$1315, AF$1)</f>
        <v>96</v>
      </c>
      <c r="AG168" s="2">
        <f>SUMIFS(DataRegularSeason20242025!$AA$3:$AA$1315,DataRegularSeason20242025!$B$3:$B$1315, "&lt;=" &amp; $A168, DataRegularSeason20242025!$D$3:$D$1315, AG$1)+SUMIFS(DataRegularSeason20242025!$AB$3:$AB$1315,DataRegularSeason20242025!$B$3:$B$1315, "&lt;=" &amp; $A168, DataRegularSeason20242025!$E$3:$E$1315, AG$1)</f>
        <v>92</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65</v>
      </c>
      <c r="C169" s="2">
        <f>SUMIFS(DataRegularSeason20242025!$AA$3:$AA$1315,DataRegularSeason20242025!$B$3:$B$1315, "&lt;=" &amp; $A169, DataRegularSeason20242025!$D$3:$D$1315, C$1)+SUMIFS(DataRegularSeason20242025!$AB$3:$AB$1315,DataRegularSeason20242025!$B$3:$B$1315, "&lt;=" &amp; $A169, DataRegularSeason20242025!$E$3:$E$1315, C$1)</f>
        <v>68</v>
      </c>
      <c r="D169" s="2">
        <f>SUMIFS(DataRegularSeason20242025!$AA$3:$AA$1315,DataRegularSeason20242025!$B$3:$B$1315, "&lt;=" &amp; $A169, DataRegularSeason20242025!$D$3:$D$1315, D$1)+SUMIFS(DataRegularSeason20242025!$AB$3:$AB$1315,DataRegularSeason20242025!$B$3:$B$1315, "&lt;=" &amp; $A169, DataRegularSeason20242025!$E$3:$E$1315, D$1)</f>
        <v>56</v>
      </c>
      <c r="E169" s="2">
        <f>SUMIFS(DataRegularSeason20242025!$AA$3:$AA$1315,DataRegularSeason20242025!$B$3:$B$1315, "&lt;=" &amp; $A169, DataRegularSeason20242025!$D$3:$D$1315, E$1)+SUMIFS(DataRegularSeason20242025!$AB$3:$AB$1315,DataRegularSeason20242025!$B$3:$B$1315, "&lt;=" &amp; $A169, DataRegularSeason20242025!$E$3:$E$1315, E$1)</f>
        <v>84</v>
      </c>
      <c r="F169" s="2">
        <f>SUMIFS(DataRegularSeason20242025!$AA$3:$AA$1315,DataRegularSeason20242025!$B$3:$B$1315, "&lt;=" &amp; $A169, DataRegularSeason20242025!$D$3:$D$1315, F$1)+SUMIFS(DataRegularSeason20242025!$AB$3:$AB$1315,DataRegularSeason20242025!$B$3:$B$1315, "&lt;=" &amp; $A169, DataRegularSeason20242025!$E$3:$E$1315, F$1)</f>
        <v>70</v>
      </c>
      <c r="G169" s="2">
        <f>SUMIFS(DataRegularSeason20242025!$AA$3:$AA$1315,DataRegularSeason20242025!$B$3:$B$1315, "&lt;=" &amp; $A169, DataRegularSeason20242025!$D$3:$D$1315, G$1)+SUMIFS(DataRegularSeason20242025!$AB$3:$AB$1315,DataRegularSeason20242025!$B$3:$B$1315, "&lt;=" &amp; $A169, DataRegularSeason20242025!$E$3:$E$1315, G$1)</f>
        <v>71</v>
      </c>
      <c r="H169" s="2">
        <f>SUMIFS(DataRegularSeason20242025!$AA$3:$AA$1315,DataRegularSeason20242025!$B$3:$B$1315, "&lt;=" &amp; $A169, DataRegularSeason20242025!$D$3:$D$1315, H$1)+SUMIFS(DataRegularSeason20242025!$AB$3:$AB$1315,DataRegularSeason20242025!$B$3:$B$1315, "&lt;=" &amp; $A169, DataRegularSeason20242025!$E$3:$E$1315, H$1)</f>
        <v>49</v>
      </c>
      <c r="I169" s="2">
        <f>SUMIFS(DataRegularSeason20242025!$AA$3:$AA$1315,DataRegularSeason20242025!$B$3:$B$1315, "&lt;=" &amp; $A169, DataRegularSeason20242025!$D$3:$D$1315, I$1)+SUMIFS(DataRegularSeason20242025!$AB$3:$AB$1315,DataRegularSeason20242025!$B$3:$B$1315, "&lt;=" &amp; $A169, DataRegularSeason20242025!$E$3:$E$1315, I$1)</f>
        <v>83</v>
      </c>
      <c r="J169" s="2">
        <f>SUMIFS(DataRegularSeason20242025!$AA$3:$AA$1315,DataRegularSeason20242025!$B$3:$B$1315, "&lt;=" &amp; $A169, DataRegularSeason20242025!$D$3:$D$1315, J$1)+SUMIFS(DataRegularSeason20242025!$AB$3:$AB$1315,DataRegularSeason20242025!$B$3:$B$1315, "&lt;=" &amp; $A169, DataRegularSeason20242025!$E$3:$E$1315, J$1)</f>
        <v>86</v>
      </c>
      <c r="K169" s="2">
        <f>SUMIFS(DataRegularSeason20242025!$AA$3:$AA$1315,DataRegularSeason20242025!$B$3:$B$1315, "&lt;=" &amp; $A169, DataRegularSeason20242025!$D$3:$D$1315, K$1)+SUMIFS(DataRegularSeason20242025!$AB$3:$AB$1315,DataRegularSeason20242025!$B$3:$B$1315, "&lt;=" &amp; $A169, DataRegularSeason20242025!$E$3:$E$1315, K$1)</f>
        <v>70</v>
      </c>
      <c r="L169" s="2">
        <f>SUMIFS(DataRegularSeason20242025!$AA$3:$AA$1315,DataRegularSeason20242025!$B$3:$B$1315, "&lt;=" &amp; $A169, DataRegularSeason20242025!$D$3:$D$1315, L$1)+SUMIFS(DataRegularSeason20242025!$AB$3:$AB$1315,DataRegularSeason20242025!$B$3:$B$1315, "&lt;=" &amp; $A169, DataRegularSeason20242025!$E$3:$E$1315, L$1)</f>
        <v>80</v>
      </c>
      <c r="M169" s="2">
        <f>SUMIFS(DataRegularSeason20242025!$AA$3:$AA$1315,DataRegularSeason20242025!$B$3:$B$1315, "&lt;=" &amp; $A169, DataRegularSeason20242025!$D$3:$D$1315, M$1)+SUMIFS(DataRegularSeason20242025!$AB$3:$AB$1315,DataRegularSeason20242025!$B$3:$B$1315, "&lt;=" &amp; $A169, DataRegularSeason20242025!$E$3:$E$1315, M$1)</f>
        <v>85</v>
      </c>
      <c r="N169" s="2">
        <f>SUMIFS(DataRegularSeason20242025!$AA$3:$AA$1315,DataRegularSeason20242025!$B$3:$B$1315, "&lt;=" &amp; $A169, DataRegularSeason20242025!$D$3:$D$1315, N$1)+SUMIFS(DataRegularSeason20242025!$AB$3:$AB$1315,DataRegularSeason20242025!$B$3:$B$1315, "&lt;=" &amp; $A169, DataRegularSeason20242025!$E$3:$E$1315, N$1)</f>
        <v>79</v>
      </c>
      <c r="O169" s="2">
        <f>SUMIFS(DataRegularSeason20242025!$AA$3:$AA$1315,DataRegularSeason20242025!$B$3:$B$1315, "&lt;=" &amp; $A169, DataRegularSeason20242025!$D$3:$D$1315, O$1)+SUMIFS(DataRegularSeason20242025!$AB$3:$AB$1315,DataRegularSeason20242025!$B$3:$B$1315, "&lt;=" &amp; $A169, DataRegularSeason20242025!$E$3:$E$1315, O$1)</f>
        <v>79</v>
      </c>
      <c r="P169" s="2">
        <f>SUMIFS(DataRegularSeason20242025!$AA$3:$AA$1315,DataRegularSeason20242025!$B$3:$B$1315, "&lt;=" &amp; $A169, DataRegularSeason20242025!$D$3:$D$1315, P$1)+SUMIFS(DataRegularSeason20242025!$AB$3:$AB$1315,DataRegularSeason20242025!$B$3:$B$1315, "&lt;=" &amp; $A169, DataRegularSeason20242025!$E$3:$E$1315, P$1)</f>
        <v>69</v>
      </c>
      <c r="Q169" s="2">
        <f>SUMIFS(DataRegularSeason20242025!$AA$3:$AA$1315,DataRegularSeason20242025!$B$3:$B$1315, "&lt;=" &amp; $A169, DataRegularSeason20242025!$D$3:$D$1315, Q$1)+SUMIFS(DataRegularSeason20242025!$AB$3:$AB$1315,DataRegularSeason20242025!$B$3:$B$1315, "&lt;=" &amp; $A169, DataRegularSeason20242025!$E$3:$E$1315, Q$1)</f>
        <v>78</v>
      </c>
      <c r="R169" s="2">
        <f>SUMIFS(DataRegularSeason20242025!$AA$3:$AA$1315,DataRegularSeason20242025!$B$3:$B$1315, "&lt;=" &amp; $A169, DataRegularSeason20242025!$D$3:$D$1315, R$1)+SUMIFS(DataRegularSeason20242025!$AB$3:$AB$1315,DataRegularSeason20242025!$B$3:$B$1315, "&lt;=" &amp; $A169, DataRegularSeason20242025!$E$3:$E$1315, R$1)</f>
        <v>57</v>
      </c>
      <c r="S169" s="2">
        <f>SUMIFS(DataRegularSeason20242025!$AA$3:$AA$1315,DataRegularSeason20242025!$B$3:$B$1315, "&lt;=" &amp; $A169, DataRegularSeason20242025!$D$3:$D$1315, S$1)+SUMIFS(DataRegularSeason20242025!$AB$3:$AB$1315,DataRegularSeason20242025!$B$3:$B$1315, "&lt;=" &amp; $A169, DataRegularSeason20242025!$E$3:$E$1315, S$1)</f>
        <v>66</v>
      </c>
      <c r="T169" s="2">
        <f>SUMIFS(DataRegularSeason20242025!$AA$3:$AA$1315,DataRegularSeason20242025!$B$3:$B$1315, "&lt;=" &amp; $A169, DataRegularSeason20242025!$D$3:$D$1315, T$1)+SUMIFS(DataRegularSeason20242025!$AB$3:$AB$1315,DataRegularSeason20242025!$B$3:$B$1315, "&lt;=" &amp; $A169, DataRegularSeason20242025!$E$3:$E$1315, T$1)</f>
        <v>70</v>
      </c>
      <c r="U169" s="2">
        <f>SUMIFS(DataRegularSeason20242025!$AA$3:$AA$1315,DataRegularSeason20242025!$B$3:$B$1315, "&lt;=" &amp; $A169, DataRegularSeason20242025!$D$3:$D$1315, U$1)+SUMIFS(DataRegularSeason20242025!$AB$3:$AB$1315,DataRegularSeason20242025!$B$3:$B$1315, "&lt;=" &amp; $A169, DataRegularSeason20242025!$E$3:$E$1315, U$1)</f>
        <v>75</v>
      </c>
      <c r="V169" s="2">
        <f>SUMIFS(DataRegularSeason20242025!$AA$3:$AA$1315,DataRegularSeason20242025!$B$3:$B$1315, "&lt;=" &amp; $A169, DataRegularSeason20242025!$D$3:$D$1315, V$1)+SUMIFS(DataRegularSeason20242025!$AB$3:$AB$1315,DataRegularSeason20242025!$B$3:$B$1315, "&lt;=" &amp; $A169, DataRegularSeason20242025!$E$3:$E$1315, V$1)</f>
        <v>64</v>
      </c>
      <c r="W169" s="2">
        <f>SUMIFS(DataRegularSeason20242025!$AA$3:$AA$1315,DataRegularSeason20242025!$B$3:$B$1315, "&lt;=" &amp; $A169, DataRegularSeason20242025!$D$3:$D$1315, W$1)+SUMIFS(DataRegularSeason20242025!$AB$3:$AB$1315,DataRegularSeason20242025!$B$3:$B$1315, "&lt;=" &amp; $A169, DataRegularSeason20242025!$E$3:$E$1315, W$1)</f>
        <v>64</v>
      </c>
      <c r="X169" s="2">
        <f>SUMIFS(DataRegularSeason20242025!$AA$3:$AA$1315,DataRegularSeason20242025!$B$3:$B$1315, "&lt;=" &amp; $A169, DataRegularSeason20242025!$D$3:$D$1315, X$1)+SUMIFS(DataRegularSeason20242025!$AB$3:$AB$1315,DataRegularSeason20242025!$B$3:$B$1315, "&lt;=" &amp; $A169, DataRegularSeason20242025!$E$3:$E$1315, X$1)</f>
        <v>60</v>
      </c>
      <c r="Y169" s="2">
        <f>SUMIFS(DataRegularSeason20242025!$AA$3:$AA$1315,DataRegularSeason20242025!$B$3:$B$1315, "&lt;=" &amp; $A169, DataRegularSeason20242025!$D$3:$D$1315, Y$1)+SUMIFS(DataRegularSeason20242025!$AB$3:$AB$1315,DataRegularSeason20242025!$B$3:$B$1315, "&lt;=" &amp; $A169, DataRegularSeason20242025!$E$3:$E$1315, Y$1)</f>
        <v>45</v>
      </c>
      <c r="Z169" s="2">
        <f>SUMIFS(DataRegularSeason20242025!$AA$3:$AA$1315,DataRegularSeason20242025!$B$3:$B$1315, "&lt;=" &amp; $A169, DataRegularSeason20242025!$D$3:$D$1315, Z$1)+SUMIFS(DataRegularSeason20242025!$AB$3:$AB$1315,DataRegularSeason20242025!$B$3:$B$1315, "&lt;=" &amp; $A169, DataRegularSeason20242025!$E$3:$E$1315, Z$1)</f>
        <v>69</v>
      </c>
      <c r="AA169" s="2">
        <f>SUMIFS(DataRegularSeason20242025!$AA$3:$AA$1315,DataRegularSeason20242025!$B$3:$B$1315, "&lt;=" &amp; $A169, DataRegularSeason20242025!$D$3:$D$1315, AA$1)+SUMIFS(DataRegularSeason20242025!$AB$3:$AB$1315,DataRegularSeason20242025!$B$3:$B$1315, "&lt;=" &amp; $A169, DataRegularSeason20242025!$E$3:$E$1315, AA$1)</f>
        <v>79</v>
      </c>
      <c r="AB169" s="2">
        <f>SUMIFS(DataRegularSeason20242025!$AA$3:$AA$1315,DataRegularSeason20242025!$B$3:$B$1315, "&lt;=" &amp; $A169, DataRegularSeason20242025!$D$3:$D$1315, AB$1)+SUMIFS(DataRegularSeason20242025!$AB$3:$AB$1315,DataRegularSeason20242025!$B$3:$B$1315, "&lt;=" &amp; $A169, DataRegularSeason20242025!$E$3:$E$1315, AB$1)</f>
        <v>83</v>
      </c>
      <c r="AC169" s="2">
        <f>SUMIFS(DataRegularSeason20242025!$AA$3:$AA$1315,DataRegularSeason20242025!$B$3:$B$1315, "&lt;=" &amp; $A169, DataRegularSeason20242025!$D$3:$D$1315, AC$1)+SUMIFS(DataRegularSeason20242025!$AB$3:$AB$1315,DataRegularSeason20242025!$B$3:$B$1315, "&lt;=" &amp; $A169, DataRegularSeason20242025!$E$3:$E$1315, AC$1)</f>
        <v>69</v>
      </c>
      <c r="AD169" s="2">
        <f>SUMIFS(DataRegularSeason20242025!$AA$3:$AA$1315,DataRegularSeason20242025!$B$3:$B$1315, "&lt;=" &amp; $A169, DataRegularSeason20242025!$D$3:$D$1315, AD$1)+SUMIFS(DataRegularSeason20242025!$AB$3:$AB$1315,DataRegularSeason20242025!$B$3:$B$1315, "&lt;=" &amp; $A169, DataRegularSeason20242025!$E$3:$E$1315, AD$1)</f>
        <v>68</v>
      </c>
      <c r="AE169" s="2">
        <f>SUMIFS(DataRegularSeason20242025!$AA$3:$AA$1315,DataRegularSeason20242025!$B$3:$B$1315, "&lt;=" &amp; $A169, DataRegularSeason20242025!$D$3:$D$1315, AE$1)+SUMIFS(DataRegularSeason20242025!$AB$3:$AB$1315,DataRegularSeason20242025!$B$3:$B$1315, "&lt;=" &amp; $A169, DataRegularSeason20242025!$E$3:$E$1315, AE$1)</f>
        <v>85</v>
      </c>
      <c r="AF169" s="2">
        <f>SUMIFS(DataRegularSeason20242025!$AA$3:$AA$1315,DataRegularSeason20242025!$B$3:$B$1315, "&lt;=" &amp; $A169, DataRegularSeason20242025!$D$3:$D$1315, AF$1)+SUMIFS(DataRegularSeason20242025!$AB$3:$AB$1315,DataRegularSeason20242025!$B$3:$B$1315, "&lt;=" &amp; $A169, DataRegularSeason20242025!$E$3:$E$1315, AF$1)</f>
        <v>96</v>
      </c>
      <c r="AG169" s="2">
        <f>SUMIFS(DataRegularSeason20242025!$AA$3:$AA$1315,DataRegularSeason20242025!$B$3:$B$1315, "&lt;=" &amp; $A169, DataRegularSeason20242025!$D$3:$D$1315, AG$1)+SUMIFS(DataRegularSeason20242025!$AB$3:$AB$1315,DataRegularSeason20242025!$B$3:$B$1315, "&lt;=" &amp; $A169, DataRegularSeason20242025!$E$3:$E$1315, AG$1)</f>
        <v>92</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65</v>
      </c>
      <c r="C170" s="2">
        <f>SUMIFS(DataRegularSeason20242025!$AA$3:$AA$1315,DataRegularSeason20242025!$B$3:$B$1315, "&lt;=" &amp; $A170, DataRegularSeason20242025!$D$3:$D$1315, C$1)+SUMIFS(DataRegularSeason20242025!$AB$3:$AB$1315,DataRegularSeason20242025!$B$3:$B$1315, "&lt;=" &amp; $A170, DataRegularSeason20242025!$E$3:$E$1315, C$1)</f>
        <v>68</v>
      </c>
      <c r="D170" s="2">
        <f>SUMIFS(DataRegularSeason20242025!$AA$3:$AA$1315,DataRegularSeason20242025!$B$3:$B$1315, "&lt;=" &amp; $A170, DataRegularSeason20242025!$D$3:$D$1315, D$1)+SUMIFS(DataRegularSeason20242025!$AB$3:$AB$1315,DataRegularSeason20242025!$B$3:$B$1315, "&lt;=" &amp; $A170, DataRegularSeason20242025!$E$3:$E$1315, D$1)</f>
        <v>56</v>
      </c>
      <c r="E170" s="2">
        <f>SUMIFS(DataRegularSeason20242025!$AA$3:$AA$1315,DataRegularSeason20242025!$B$3:$B$1315, "&lt;=" &amp; $A170, DataRegularSeason20242025!$D$3:$D$1315, E$1)+SUMIFS(DataRegularSeason20242025!$AB$3:$AB$1315,DataRegularSeason20242025!$B$3:$B$1315, "&lt;=" &amp; $A170, DataRegularSeason20242025!$E$3:$E$1315, E$1)</f>
        <v>84</v>
      </c>
      <c r="F170" s="2">
        <f>SUMIFS(DataRegularSeason20242025!$AA$3:$AA$1315,DataRegularSeason20242025!$B$3:$B$1315, "&lt;=" &amp; $A170, DataRegularSeason20242025!$D$3:$D$1315, F$1)+SUMIFS(DataRegularSeason20242025!$AB$3:$AB$1315,DataRegularSeason20242025!$B$3:$B$1315, "&lt;=" &amp; $A170, DataRegularSeason20242025!$E$3:$E$1315, F$1)</f>
        <v>70</v>
      </c>
      <c r="G170" s="2">
        <f>SUMIFS(DataRegularSeason20242025!$AA$3:$AA$1315,DataRegularSeason20242025!$B$3:$B$1315, "&lt;=" &amp; $A170, DataRegularSeason20242025!$D$3:$D$1315, G$1)+SUMIFS(DataRegularSeason20242025!$AB$3:$AB$1315,DataRegularSeason20242025!$B$3:$B$1315, "&lt;=" &amp; $A170, DataRegularSeason20242025!$E$3:$E$1315, G$1)</f>
        <v>71</v>
      </c>
      <c r="H170" s="2">
        <f>SUMIFS(DataRegularSeason20242025!$AA$3:$AA$1315,DataRegularSeason20242025!$B$3:$B$1315, "&lt;=" &amp; $A170, DataRegularSeason20242025!$D$3:$D$1315, H$1)+SUMIFS(DataRegularSeason20242025!$AB$3:$AB$1315,DataRegularSeason20242025!$B$3:$B$1315, "&lt;=" &amp; $A170, DataRegularSeason20242025!$E$3:$E$1315, H$1)</f>
        <v>49</v>
      </c>
      <c r="I170" s="2">
        <f>SUMIFS(DataRegularSeason20242025!$AA$3:$AA$1315,DataRegularSeason20242025!$B$3:$B$1315, "&lt;=" &amp; $A170, DataRegularSeason20242025!$D$3:$D$1315, I$1)+SUMIFS(DataRegularSeason20242025!$AB$3:$AB$1315,DataRegularSeason20242025!$B$3:$B$1315, "&lt;=" &amp; $A170, DataRegularSeason20242025!$E$3:$E$1315, I$1)</f>
        <v>83</v>
      </c>
      <c r="J170" s="2">
        <f>SUMIFS(DataRegularSeason20242025!$AA$3:$AA$1315,DataRegularSeason20242025!$B$3:$B$1315, "&lt;=" &amp; $A170, DataRegularSeason20242025!$D$3:$D$1315, J$1)+SUMIFS(DataRegularSeason20242025!$AB$3:$AB$1315,DataRegularSeason20242025!$B$3:$B$1315, "&lt;=" &amp; $A170, DataRegularSeason20242025!$E$3:$E$1315, J$1)</f>
        <v>86</v>
      </c>
      <c r="K170" s="2">
        <f>SUMIFS(DataRegularSeason20242025!$AA$3:$AA$1315,DataRegularSeason20242025!$B$3:$B$1315, "&lt;=" &amp; $A170, DataRegularSeason20242025!$D$3:$D$1315, K$1)+SUMIFS(DataRegularSeason20242025!$AB$3:$AB$1315,DataRegularSeason20242025!$B$3:$B$1315, "&lt;=" &amp; $A170, DataRegularSeason20242025!$E$3:$E$1315, K$1)</f>
        <v>70</v>
      </c>
      <c r="L170" s="2">
        <f>SUMIFS(DataRegularSeason20242025!$AA$3:$AA$1315,DataRegularSeason20242025!$B$3:$B$1315, "&lt;=" &amp; $A170, DataRegularSeason20242025!$D$3:$D$1315, L$1)+SUMIFS(DataRegularSeason20242025!$AB$3:$AB$1315,DataRegularSeason20242025!$B$3:$B$1315, "&lt;=" &amp; $A170, DataRegularSeason20242025!$E$3:$E$1315, L$1)</f>
        <v>80</v>
      </c>
      <c r="M170" s="2">
        <f>SUMIFS(DataRegularSeason20242025!$AA$3:$AA$1315,DataRegularSeason20242025!$B$3:$B$1315, "&lt;=" &amp; $A170, DataRegularSeason20242025!$D$3:$D$1315, M$1)+SUMIFS(DataRegularSeason20242025!$AB$3:$AB$1315,DataRegularSeason20242025!$B$3:$B$1315, "&lt;=" &amp; $A170, DataRegularSeason20242025!$E$3:$E$1315, M$1)</f>
        <v>85</v>
      </c>
      <c r="N170" s="2">
        <f>SUMIFS(DataRegularSeason20242025!$AA$3:$AA$1315,DataRegularSeason20242025!$B$3:$B$1315, "&lt;=" &amp; $A170, DataRegularSeason20242025!$D$3:$D$1315, N$1)+SUMIFS(DataRegularSeason20242025!$AB$3:$AB$1315,DataRegularSeason20242025!$B$3:$B$1315, "&lt;=" &amp; $A170, DataRegularSeason20242025!$E$3:$E$1315, N$1)</f>
        <v>79</v>
      </c>
      <c r="O170" s="2">
        <f>SUMIFS(DataRegularSeason20242025!$AA$3:$AA$1315,DataRegularSeason20242025!$B$3:$B$1315, "&lt;=" &amp; $A170, DataRegularSeason20242025!$D$3:$D$1315, O$1)+SUMIFS(DataRegularSeason20242025!$AB$3:$AB$1315,DataRegularSeason20242025!$B$3:$B$1315, "&lt;=" &amp; $A170, DataRegularSeason20242025!$E$3:$E$1315, O$1)</f>
        <v>79</v>
      </c>
      <c r="P170" s="2">
        <f>SUMIFS(DataRegularSeason20242025!$AA$3:$AA$1315,DataRegularSeason20242025!$B$3:$B$1315, "&lt;=" &amp; $A170, DataRegularSeason20242025!$D$3:$D$1315, P$1)+SUMIFS(DataRegularSeason20242025!$AB$3:$AB$1315,DataRegularSeason20242025!$B$3:$B$1315, "&lt;=" &amp; $A170, DataRegularSeason20242025!$E$3:$E$1315, P$1)</f>
        <v>69</v>
      </c>
      <c r="Q170" s="2">
        <f>SUMIFS(DataRegularSeason20242025!$AA$3:$AA$1315,DataRegularSeason20242025!$B$3:$B$1315, "&lt;=" &amp; $A170, DataRegularSeason20242025!$D$3:$D$1315, Q$1)+SUMIFS(DataRegularSeason20242025!$AB$3:$AB$1315,DataRegularSeason20242025!$B$3:$B$1315, "&lt;=" &amp; $A170, DataRegularSeason20242025!$E$3:$E$1315, Q$1)</f>
        <v>78</v>
      </c>
      <c r="R170" s="2">
        <f>SUMIFS(DataRegularSeason20242025!$AA$3:$AA$1315,DataRegularSeason20242025!$B$3:$B$1315, "&lt;=" &amp; $A170, DataRegularSeason20242025!$D$3:$D$1315, R$1)+SUMIFS(DataRegularSeason20242025!$AB$3:$AB$1315,DataRegularSeason20242025!$B$3:$B$1315, "&lt;=" &amp; $A170, DataRegularSeason20242025!$E$3:$E$1315, R$1)</f>
        <v>57</v>
      </c>
      <c r="S170" s="2">
        <f>SUMIFS(DataRegularSeason20242025!$AA$3:$AA$1315,DataRegularSeason20242025!$B$3:$B$1315, "&lt;=" &amp; $A170, DataRegularSeason20242025!$D$3:$D$1315, S$1)+SUMIFS(DataRegularSeason20242025!$AB$3:$AB$1315,DataRegularSeason20242025!$B$3:$B$1315, "&lt;=" &amp; $A170, DataRegularSeason20242025!$E$3:$E$1315, S$1)</f>
        <v>66</v>
      </c>
      <c r="T170" s="2">
        <f>SUMIFS(DataRegularSeason20242025!$AA$3:$AA$1315,DataRegularSeason20242025!$B$3:$B$1315, "&lt;=" &amp; $A170, DataRegularSeason20242025!$D$3:$D$1315, T$1)+SUMIFS(DataRegularSeason20242025!$AB$3:$AB$1315,DataRegularSeason20242025!$B$3:$B$1315, "&lt;=" &amp; $A170, DataRegularSeason20242025!$E$3:$E$1315, T$1)</f>
        <v>70</v>
      </c>
      <c r="U170" s="2">
        <f>SUMIFS(DataRegularSeason20242025!$AA$3:$AA$1315,DataRegularSeason20242025!$B$3:$B$1315, "&lt;=" &amp; $A170, DataRegularSeason20242025!$D$3:$D$1315, U$1)+SUMIFS(DataRegularSeason20242025!$AB$3:$AB$1315,DataRegularSeason20242025!$B$3:$B$1315, "&lt;=" &amp; $A170, DataRegularSeason20242025!$E$3:$E$1315, U$1)</f>
        <v>75</v>
      </c>
      <c r="V170" s="2">
        <f>SUMIFS(DataRegularSeason20242025!$AA$3:$AA$1315,DataRegularSeason20242025!$B$3:$B$1315, "&lt;=" &amp; $A170, DataRegularSeason20242025!$D$3:$D$1315, V$1)+SUMIFS(DataRegularSeason20242025!$AB$3:$AB$1315,DataRegularSeason20242025!$B$3:$B$1315, "&lt;=" &amp; $A170, DataRegularSeason20242025!$E$3:$E$1315, V$1)</f>
        <v>64</v>
      </c>
      <c r="W170" s="2">
        <f>SUMIFS(DataRegularSeason20242025!$AA$3:$AA$1315,DataRegularSeason20242025!$B$3:$B$1315, "&lt;=" &amp; $A170, DataRegularSeason20242025!$D$3:$D$1315, W$1)+SUMIFS(DataRegularSeason20242025!$AB$3:$AB$1315,DataRegularSeason20242025!$B$3:$B$1315, "&lt;=" &amp; $A170, DataRegularSeason20242025!$E$3:$E$1315, W$1)</f>
        <v>64</v>
      </c>
      <c r="X170" s="2">
        <f>SUMIFS(DataRegularSeason20242025!$AA$3:$AA$1315,DataRegularSeason20242025!$B$3:$B$1315, "&lt;=" &amp; $A170, DataRegularSeason20242025!$D$3:$D$1315, X$1)+SUMIFS(DataRegularSeason20242025!$AB$3:$AB$1315,DataRegularSeason20242025!$B$3:$B$1315, "&lt;=" &amp; $A170, DataRegularSeason20242025!$E$3:$E$1315, X$1)</f>
        <v>60</v>
      </c>
      <c r="Y170" s="2">
        <f>SUMIFS(DataRegularSeason20242025!$AA$3:$AA$1315,DataRegularSeason20242025!$B$3:$B$1315, "&lt;=" &amp; $A170, DataRegularSeason20242025!$D$3:$D$1315, Y$1)+SUMIFS(DataRegularSeason20242025!$AB$3:$AB$1315,DataRegularSeason20242025!$B$3:$B$1315, "&lt;=" &amp; $A170, DataRegularSeason20242025!$E$3:$E$1315, Y$1)</f>
        <v>45</v>
      </c>
      <c r="Z170" s="2">
        <f>SUMIFS(DataRegularSeason20242025!$AA$3:$AA$1315,DataRegularSeason20242025!$B$3:$B$1315, "&lt;=" &amp; $A170, DataRegularSeason20242025!$D$3:$D$1315, Z$1)+SUMIFS(DataRegularSeason20242025!$AB$3:$AB$1315,DataRegularSeason20242025!$B$3:$B$1315, "&lt;=" &amp; $A170, DataRegularSeason20242025!$E$3:$E$1315, Z$1)</f>
        <v>69</v>
      </c>
      <c r="AA170" s="2">
        <f>SUMIFS(DataRegularSeason20242025!$AA$3:$AA$1315,DataRegularSeason20242025!$B$3:$B$1315, "&lt;=" &amp; $A170, DataRegularSeason20242025!$D$3:$D$1315, AA$1)+SUMIFS(DataRegularSeason20242025!$AB$3:$AB$1315,DataRegularSeason20242025!$B$3:$B$1315, "&lt;=" &amp; $A170, DataRegularSeason20242025!$E$3:$E$1315, AA$1)</f>
        <v>79</v>
      </c>
      <c r="AB170" s="2">
        <f>SUMIFS(DataRegularSeason20242025!$AA$3:$AA$1315,DataRegularSeason20242025!$B$3:$B$1315, "&lt;=" &amp; $A170, DataRegularSeason20242025!$D$3:$D$1315, AB$1)+SUMIFS(DataRegularSeason20242025!$AB$3:$AB$1315,DataRegularSeason20242025!$B$3:$B$1315, "&lt;=" &amp; $A170, DataRegularSeason20242025!$E$3:$E$1315, AB$1)</f>
        <v>83</v>
      </c>
      <c r="AC170" s="2">
        <f>SUMIFS(DataRegularSeason20242025!$AA$3:$AA$1315,DataRegularSeason20242025!$B$3:$B$1315, "&lt;=" &amp; $A170, DataRegularSeason20242025!$D$3:$D$1315, AC$1)+SUMIFS(DataRegularSeason20242025!$AB$3:$AB$1315,DataRegularSeason20242025!$B$3:$B$1315, "&lt;=" &amp; $A170, DataRegularSeason20242025!$E$3:$E$1315, AC$1)</f>
        <v>69</v>
      </c>
      <c r="AD170" s="2">
        <f>SUMIFS(DataRegularSeason20242025!$AA$3:$AA$1315,DataRegularSeason20242025!$B$3:$B$1315, "&lt;=" &amp; $A170, DataRegularSeason20242025!$D$3:$D$1315, AD$1)+SUMIFS(DataRegularSeason20242025!$AB$3:$AB$1315,DataRegularSeason20242025!$B$3:$B$1315, "&lt;=" &amp; $A170, DataRegularSeason20242025!$E$3:$E$1315, AD$1)</f>
        <v>68</v>
      </c>
      <c r="AE170" s="2">
        <f>SUMIFS(DataRegularSeason20242025!$AA$3:$AA$1315,DataRegularSeason20242025!$B$3:$B$1315, "&lt;=" &amp; $A170, DataRegularSeason20242025!$D$3:$D$1315, AE$1)+SUMIFS(DataRegularSeason20242025!$AB$3:$AB$1315,DataRegularSeason20242025!$B$3:$B$1315, "&lt;=" &amp; $A170, DataRegularSeason20242025!$E$3:$E$1315, AE$1)</f>
        <v>85</v>
      </c>
      <c r="AF170" s="2">
        <f>SUMIFS(DataRegularSeason20242025!$AA$3:$AA$1315,DataRegularSeason20242025!$B$3:$B$1315, "&lt;=" &amp; $A170, DataRegularSeason20242025!$D$3:$D$1315, AF$1)+SUMIFS(DataRegularSeason20242025!$AB$3:$AB$1315,DataRegularSeason20242025!$B$3:$B$1315, "&lt;=" &amp; $A170, DataRegularSeason20242025!$E$3:$E$1315, AF$1)</f>
        <v>96</v>
      </c>
      <c r="AG170" s="2">
        <f>SUMIFS(DataRegularSeason20242025!$AA$3:$AA$1315,DataRegularSeason20242025!$B$3:$B$1315, "&lt;=" &amp; $A170, DataRegularSeason20242025!$D$3:$D$1315, AG$1)+SUMIFS(DataRegularSeason20242025!$AB$3:$AB$1315,DataRegularSeason20242025!$B$3:$B$1315, "&lt;=" &amp; $A170, DataRegularSeason20242025!$E$3:$E$1315, AG$1)</f>
        <v>92</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65</v>
      </c>
      <c r="C171" s="2">
        <f>SUMIFS(DataRegularSeason20242025!$AA$3:$AA$1315,DataRegularSeason20242025!$B$3:$B$1315, "&lt;=" &amp; $A171, DataRegularSeason20242025!$D$3:$D$1315, C$1)+SUMIFS(DataRegularSeason20242025!$AB$3:$AB$1315,DataRegularSeason20242025!$B$3:$B$1315, "&lt;=" &amp; $A171, DataRegularSeason20242025!$E$3:$E$1315, C$1)</f>
        <v>68</v>
      </c>
      <c r="D171" s="2">
        <f>SUMIFS(DataRegularSeason20242025!$AA$3:$AA$1315,DataRegularSeason20242025!$B$3:$B$1315, "&lt;=" &amp; $A171, DataRegularSeason20242025!$D$3:$D$1315, D$1)+SUMIFS(DataRegularSeason20242025!$AB$3:$AB$1315,DataRegularSeason20242025!$B$3:$B$1315, "&lt;=" &amp; $A171, DataRegularSeason20242025!$E$3:$E$1315, D$1)</f>
        <v>56</v>
      </c>
      <c r="E171" s="2">
        <f>SUMIFS(DataRegularSeason20242025!$AA$3:$AA$1315,DataRegularSeason20242025!$B$3:$B$1315, "&lt;=" &amp; $A171, DataRegularSeason20242025!$D$3:$D$1315, E$1)+SUMIFS(DataRegularSeason20242025!$AB$3:$AB$1315,DataRegularSeason20242025!$B$3:$B$1315, "&lt;=" &amp; $A171, DataRegularSeason20242025!$E$3:$E$1315, E$1)</f>
        <v>84</v>
      </c>
      <c r="F171" s="2">
        <f>SUMIFS(DataRegularSeason20242025!$AA$3:$AA$1315,DataRegularSeason20242025!$B$3:$B$1315, "&lt;=" &amp; $A171, DataRegularSeason20242025!$D$3:$D$1315, F$1)+SUMIFS(DataRegularSeason20242025!$AB$3:$AB$1315,DataRegularSeason20242025!$B$3:$B$1315, "&lt;=" &amp; $A171, DataRegularSeason20242025!$E$3:$E$1315, F$1)</f>
        <v>70</v>
      </c>
      <c r="G171" s="2">
        <f>SUMIFS(DataRegularSeason20242025!$AA$3:$AA$1315,DataRegularSeason20242025!$B$3:$B$1315, "&lt;=" &amp; $A171, DataRegularSeason20242025!$D$3:$D$1315, G$1)+SUMIFS(DataRegularSeason20242025!$AB$3:$AB$1315,DataRegularSeason20242025!$B$3:$B$1315, "&lt;=" &amp; $A171, DataRegularSeason20242025!$E$3:$E$1315, G$1)</f>
        <v>71</v>
      </c>
      <c r="H171" s="2">
        <f>SUMIFS(DataRegularSeason20242025!$AA$3:$AA$1315,DataRegularSeason20242025!$B$3:$B$1315, "&lt;=" &amp; $A171, DataRegularSeason20242025!$D$3:$D$1315, H$1)+SUMIFS(DataRegularSeason20242025!$AB$3:$AB$1315,DataRegularSeason20242025!$B$3:$B$1315, "&lt;=" &amp; $A171, DataRegularSeason20242025!$E$3:$E$1315, H$1)</f>
        <v>49</v>
      </c>
      <c r="I171" s="2">
        <f>SUMIFS(DataRegularSeason20242025!$AA$3:$AA$1315,DataRegularSeason20242025!$B$3:$B$1315, "&lt;=" &amp; $A171, DataRegularSeason20242025!$D$3:$D$1315, I$1)+SUMIFS(DataRegularSeason20242025!$AB$3:$AB$1315,DataRegularSeason20242025!$B$3:$B$1315, "&lt;=" &amp; $A171, DataRegularSeason20242025!$E$3:$E$1315, I$1)</f>
        <v>83</v>
      </c>
      <c r="J171" s="2">
        <f>SUMIFS(DataRegularSeason20242025!$AA$3:$AA$1315,DataRegularSeason20242025!$B$3:$B$1315, "&lt;=" &amp; $A171, DataRegularSeason20242025!$D$3:$D$1315, J$1)+SUMIFS(DataRegularSeason20242025!$AB$3:$AB$1315,DataRegularSeason20242025!$B$3:$B$1315, "&lt;=" &amp; $A171, DataRegularSeason20242025!$E$3:$E$1315, J$1)</f>
        <v>86</v>
      </c>
      <c r="K171" s="2">
        <f>SUMIFS(DataRegularSeason20242025!$AA$3:$AA$1315,DataRegularSeason20242025!$B$3:$B$1315, "&lt;=" &amp; $A171, DataRegularSeason20242025!$D$3:$D$1315, K$1)+SUMIFS(DataRegularSeason20242025!$AB$3:$AB$1315,DataRegularSeason20242025!$B$3:$B$1315, "&lt;=" &amp; $A171, DataRegularSeason20242025!$E$3:$E$1315, K$1)</f>
        <v>70</v>
      </c>
      <c r="L171" s="2">
        <f>SUMIFS(DataRegularSeason20242025!$AA$3:$AA$1315,DataRegularSeason20242025!$B$3:$B$1315, "&lt;=" &amp; $A171, DataRegularSeason20242025!$D$3:$D$1315, L$1)+SUMIFS(DataRegularSeason20242025!$AB$3:$AB$1315,DataRegularSeason20242025!$B$3:$B$1315, "&lt;=" &amp; $A171, DataRegularSeason20242025!$E$3:$E$1315, L$1)</f>
        <v>80</v>
      </c>
      <c r="M171" s="2">
        <f>SUMIFS(DataRegularSeason20242025!$AA$3:$AA$1315,DataRegularSeason20242025!$B$3:$B$1315, "&lt;=" &amp; $A171, DataRegularSeason20242025!$D$3:$D$1315, M$1)+SUMIFS(DataRegularSeason20242025!$AB$3:$AB$1315,DataRegularSeason20242025!$B$3:$B$1315, "&lt;=" &amp; $A171, DataRegularSeason20242025!$E$3:$E$1315, M$1)</f>
        <v>85</v>
      </c>
      <c r="N171" s="2">
        <f>SUMIFS(DataRegularSeason20242025!$AA$3:$AA$1315,DataRegularSeason20242025!$B$3:$B$1315, "&lt;=" &amp; $A171, DataRegularSeason20242025!$D$3:$D$1315, N$1)+SUMIFS(DataRegularSeason20242025!$AB$3:$AB$1315,DataRegularSeason20242025!$B$3:$B$1315, "&lt;=" &amp; $A171, DataRegularSeason20242025!$E$3:$E$1315, N$1)</f>
        <v>79</v>
      </c>
      <c r="O171" s="2">
        <f>SUMIFS(DataRegularSeason20242025!$AA$3:$AA$1315,DataRegularSeason20242025!$B$3:$B$1315, "&lt;=" &amp; $A171, DataRegularSeason20242025!$D$3:$D$1315, O$1)+SUMIFS(DataRegularSeason20242025!$AB$3:$AB$1315,DataRegularSeason20242025!$B$3:$B$1315, "&lt;=" &amp; $A171, DataRegularSeason20242025!$E$3:$E$1315, O$1)</f>
        <v>79</v>
      </c>
      <c r="P171" s="2">
        <f>SUMIFS(DataRegularSeason20242025!$AA$3:$AA$1315,DataRegularSeason20242025!$B$3:$B$1315, "&lt;=" &amp; $A171, DataRegularSeason20242025!$D$3:$D$1315, P$1)+SUMIFS(DataRegularSeason20242025!$AB$3:$AB$1315,DataRegularSeason20242025!$B$3:$B$1315, "&lt;=" &amp; $A171, DataRegularSeason20242025!$E$3:$E$1315, P$1)</f>
        <v>69</v>
      </c>
      <c r="Q171" s="2">
        <f>SUMIFS(DataRegularSeason20242025!$AA$3:$AA$1315,DataRegularSeason20242025!$B$3:$B$1315, "&lt;=" &amp; $A171, DataRegularSeason20242025!$D$3:$D$1315, Q$1)+SUMIFS(DataRegularSeason20242025!$AB$3:$AB$1315,DataRegularSeason20242025!$B$3:$B$1315, "&lt;=" &amp; $A171, DataRegularSeason20242025!$E$3:$E$1315, Q$1)</f>
        <v>78</v>
      </c>
      <c r="R171" s="2">
        <f>SUMIFS(DataRegularSeason20242025!$AA$3:$AA$1315,DataRegularSeason20242025!$B$3:$B$1315, "&lt;=" &amp; $A171, DataRegularSeason20242025!$D$3:$D$1315, R$1)+SUMIFS(DataRegularSeason20242025!$AB$3:$AB$1315,DataRegularSeason20242025!$B$3:$B$1315, "&lt;=" &amp; $A171, DataRegularSeason20242025!$E$3:$E$1315, R$1)</f>
        <v>57</v>
      </c>
      <c r="S171" s="2">
        <f>SUMIFS(DataRegularSeason20242025!$AA$3:$AA$1315,DataRegularSeason20242025!$B$3:$B$1315, "&lt;=" &amp; $A171, DataRegularSeason20242025!$D$3:$D$1315, S$1)+SUMIFS(DataRegularSeason20242025!$AB$3:$AB$1315,DataRegularSeason20242025!$B$3:$B$1315, "&lt;=" &amp; $A171, DataRegularSeason20242025!$E$3:$E$1315, S$1)</f>
        <v>66</v>
      </c>
      <c r="T171" s="2">
        <f>SUMIFS(DataRegularSeason20242025!$AA$3:$AA$1315,DataRegularSeason20242025!$B$3:$B$1315, "&lt;=" &amp; $A171, DataRegularSeason20242025!$D$3:$D$1315, T$1)+SUMIFS(DataRegularSeason20242025!$AB$3:$AB$1315,DataRegularSeason20242025!$B$3:$B$1315, "&lt;=" &amp; $A171, DataRegularSeason20242025!$E$3:$E$1315, T$1)</f>
        <v>70</v>
      </c>
      <c r="U171" s="2">
        <f>SUMIFS(DataRegularSeason20242025!$AA$3:$AA$1315,DataRegularSeason20242025!$B$3:$B$1315, "&lt;=" &amp; $A171, DataRegularSeason20242025!$D$3:$D$1315, U$1)+SUMIFS(DataRegularSeason20242025!$AB$3:$AB$1315,DataRegularSeason20242025!$B$3:$B$1315, "&lt;=" &amp; $A171, DataRegularSeason20242025!$E$3:$E$1315, U$1)</f>
        <v>75</v>
      </c>
      <c r="V171" s="2">
        <f>SUMIFS(DataRegularSeason20242025!$AA$3:$AA$1315,DataRegularSeason20242025!$B$3:$B$1315, "&lt;=" &amp; $A171, DataRegularSeason20242025!$D$3:$D$1315, V$1)+SUMIFS(DataRegularSeason20242025!$AB$3:$AB$1315,DataRegularSeason20242025!$B$3:$B$1315, "&lt;=" &amp; $A171, DataRegularSeason20242025!$E$3:$E$1315, V$1)</f>
        <v>64</v>
      </c>
      <c r="W171" s="2">
        <f>SUMIFS(DataRegularSeason20242025!$AA$3:$AA$1315,DataRegularSeason20242025!$B$3:$B$1315, "&lt;=" &amp; $A171, DataRegularSeason20242025!$D$3:$D$1315, W$1)+SUMIFS(DataRegularSeason20242025!$AB$3:$AB$1315,DataRegularSeason20242025!$B$3:$B$1315, "&lt;=" &amp; $A171, DataRegularSeason20242025!$E$3:$E$1315, W$1)</f>
        <v>64</v>
      </c>
      <c r="X171" s="2">
        <f>SUMIFS(DataRegularSeason20242025!$AA$3:$AA$1315,DataRegularSeason20242025!$B$3:$B$1315, "&lt;=" &amp; $A171, DataRegularSeason20242025!$D$3:$D$1315, X$1)+SUMIFS(DataRegularSeason20242025!$AB$3:$AB$1315,DataRegularSeason20242025!$B$3:$B$1315, "&lt;=" &amp; $A171, DataRegularSeason20242025!$E$3:$E$1315, X$1)</f>
        <v>60</v>
      </c>
      <c r="Y171" s="2">
        <f>SUMIFS(DataRegularSeason20242025!$AA$3:$AA$1315,DataRegularSeason20242025!$B$3:$B$1315, "&lt;=" &amp; $A171, DataRegularSeason20242025!$D$3:$D$1315, Y$1)+SUMIFS(DataRegularSeason20242025!$AB$3:$AB$1315,DataRegularSeason20242025!$B$3:$B$1315, "&lt;=" &amp; $A171, DataRegularSeason20242025!$E$3:$E$1315, Y$1)</f>
        <v>45</v>
      </c>
      <c r="Z171" s="2">
        <f>SUMIFS(DataRegularSeason20242025!$AA$3:$AA$1315,DataRegularSeason20242025!$B$3:$B$1315, "&lt;=" &amp; $A171, DataRegularSeason20242025!$D$3:$D$1315, Z$1)+SUMIFS(DataRegularSeason20242025!$AB$3:$AB$1315,DataRegularSeason20242025!$B$3:$B$1315, "&lt;=" &amp; $A171, DataRegularSeason20242025!$E$3:$E$1315, Z$1)</f>
        <v>69</v>
      </c>
      <c r="AA171" s="2">
        <f>SUMIFS(DataRegularSeason20242025!$AA$3:$AA$1315,DataRegularSeason20242025!$B$3:$B$1315, "&lt;=" &amp; $A171, DataRegularSeason20242025!$D$3:$D$1315, AA$1)+SUMIFS(DataRegularSeason20242025!$AB$3:$AB$1315,DataRegularSeason20242025!$B$3:$B$1315, "&lt;=" &amp; $A171, DataRegularSeason20242025!$E$3:$E$1315, AA$1)</f>
        <v>79</v>
      </c>
      <c r="AB171" s="2">
        <f>SUMIFS(DataRegularSeason20242025!$AA$3:$AA$1315,DataRegularSeason20242025!$B$3:$B$1315, "&lt;=" &amp; $A171, DataRegularSeason20242025!$D$3:$D$1315, AB$1)+SUMIFS(DataRegularSeason20242025!$AB$3:$AB$1315,DataRegularSeason20242025!$B$3:$B$1315, "&lt;=" &amp; $A171, DataRegularSeason20242025!$E$3:$E$1315, AB$1)</f>
        <v>83</v>
      </c>
      <c r="AC171" s="2">
        <f>SUMIFS(DataRegularSeason20242025!$AA$3:$AA$1315,DataRegularSeason20242025!$B$3:$B$1315, "&lt;=" &amp; $A171, DataRegularSeason20242025!$D$3:$D$1315, AC$1)+SUMIFS(DataRegularSeason20242025!$AB$3:$AB$1315,DataRegularSeason20242025!$B$3:$B$1315, "&lt;=" &amp; $A171, DataRegularSeason20242025!$E$3:$E$1315, AC$1)</f>
        <v>69</v>
      </c>
      <c r="AD171" s="2">
        <f>SUMIFS(DataRegularSeason20242025!$AA$3:$AA$1315,DataRegularSeason20242025!$B$3:$B$1315, "&lt;=" &amp; $A171, DataRegularSeason20242025!$D$3:$D$1315, AD$1)+SUMIFS(DataRegularSeason20242025!$AB$3:$AB$1315,DataRegularSeason20242025!$B$3:$B$1315, "&lt;=" &amp; $A171, DataRegularSeason20242025!$E$3:$E$1315, AD$1)</f>
        <v>68</v>
      </c>
      <c r="AE171" s="2">
        <f>SUMIFS(DataRegularSeason20242025!$AA$3:$AA$1315,DataRegularSeason20242025!$B$3:$B$1315, "&lt;=" &amp; $A171, DataRegularSeason20242025!$D$3:$D$1315, AE$1)+SUMIFS(DataRegularSeason20242025!$AB$3:$AB$1315,DataRegularSeason20242025!$B$3:$B$1315, "&lt;=" &amp; $A171, DataRegularSeason20242025!$E$3:$E$1315, AE$1)</f>
        <v>85</v>
      </c>
      <c r="AF171" s="2">
        <f>SUMIFS(DataRegularSeason20242025!$AA$3:$AA$1315,DataRegularSeason20242025!$B$3:$B$1315, "&lt;=" &amp; $A171, DataRegularSeason20242025!$D$3:$D$1315, AF$1)+SUMIFS(DataRegularSeason20242025!$AB$3:$AB$1315,DataRegularSeason20242025!$B$3:$B$1315, "&lt;=" &amp; $A171, DataRegularSeason20242025!$E$3:$E$1315, AF$1)</f>
        <v>96</v>
      </c>
      <c r="AG171" s="2">
        <f>SUMIFS(DataRegularSeason20242025!$AA$3:$AA$1315,DataRegularSeason20242025!$B$3:$B$1315, "&lt;=" &amp; $A171, DataRegularSeason20242025!$D$3:$D$1315, AG$1)+SUMIFS(DataRegularSeason20242025!$AB$3:$AB$1315,DataRegularSeason20242025!$B$3:$B$1315, "&lt;=" &amp; $A171, DataRegularSeason20242025!$E$3:$E$1315, AG$1)</f>
        <v>92</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65</v>
      </c>
      <c r="C172" s="2">
        <f>SUMIFS(DataRegularSeason20242025!$AA$3:$AA$1315,DataRegularSeason20242025!$B$3:$B$1315, "&lt;=" &amp; $A172, DataRegularSeason20242025!$D$3:$D$1315, C$1)+SUMIFS(DataRegularSeason20242025!$AB$3:$AB$1315,DataRegularSeason20242025!$B$3:$B$1315, "&lt;=" &amp; $A172, DataRegularSeason20242025!$E$3:$E$1315, C$1)</f>
        <v>68</v>
      </c>
      <c r="D172" s="2">
        <f>SUMIFS(DataRegularSeason20242025!$AA$3:$AA$1315,DataRegularSeason20242025!$B$3:$B$1315, "&lt;=" &amp; $A172, DataRegularSeason20242025!$D$3:$D$1315, D$1)+SUMIFS(DataRegularSeason20242025!$AB$3:$AB$1315,DataRegularSeason20242025!$B$3:$B$1315, "&lt;=" &amp; $A172, DataRegularSeason20242025!$E$3:$E$1315, D$1)</f>
        <v>56</v>
      </c>
      <c r="E172" s="2">
        <f>SUMIFS(DataRegularSeason20242025!$AA$3:$AA$1315,DataRegularSeason20242025!$B$3:$B$1315, "&lt;=" &amp; $A172, DataRegularSeason20242025!$D$3:$D$1315, E$1)+SUMIFS(DataRegularSeason20242025!$AB$3:$AB$1315,DataRegularSeason20242025!$B$3:$B$1315, "&lt;=" &amp; $A172, DataRegularSeason20242025!$E$3:$E$1315, E$1)</f>
        <v>84</v>
      </c>
      <c r="F172" s="2">
        <f>SUMIFS(DataRegularSeason20242025!$AA$3:$AA$1315,DataRegularSeason20242025!$B$3:$B$1315, "&lt;=" &amp; $A172, DataRegularSeason20242025!$D$3:$D$1315, F$1)+SUMIFS(DataRegularSeason20242025!$AB$3:$AB$1315,DataRegularSeason20242025!$B$3:$B$1315, "&lt;=" &amp; $A172, DataRegularSeason20242025!$E$3:$E$1315, F$1)</f>
        <v>70</v>
      </c>
      <c r="G172" s="2">
        <f>SUMIFS(DataRegularSeason20242025!$AA$3:$AA$1315,DataRegularSeason20242025!$B$3:$B$1315, "&lt;=" &amp; $A172, DataRegularSeason20242025!$D$3:$D$1315, G$1)+SUMIFS(DataRegularSeason20242025!$AB$3:$AB$1315,DataRegularSeason20242025!$B$3:$B$1315, "&lt;=" &amp; $A172, DataRegularSeason20242025!$E$3:$E$1315, G$1)</f>
        <v>71</v>
      </c>
      <c r="H172" s="2">
        <f>SUMIFS(DataRegularSeason20242025!$AA$3:$AA$1315,DataRegularSeason20242025!$B$3:$B$1315, "&lt;=" &amp; $A172, DataRegularSeason20242025!$D$3:$D$1315, H$1)+SUMIFS(DataRegularSeason20242025!$AB$3:$AB$1315,DataRegularSeason20242025!$B$3:$B$1315, "&lt;=" &amp; $A172, DataRegularSeason20242025!$E$3:$E$1315, H$1)</f>
        <v>49</v>
      </c>
      <c r="I172" s="2">
        <f>SUMIFS(DataRegularSeason20242025!$AA$3:$AA$1315,DataRegularSeason20242025!$B$3:$B$1315, "&lt;=" &amp; $A172, DataRegularSeason20242025!$D$3:$D$1315, I$1)+SUMIFS(DataRegularSeason20242025!$AB$3:$AB$1315,DataRegularSeason20242025!$B$3:$B$1315, "&lt;=" &amp; $A172, DataRegularSeason20242025!$E$3:$E$1315, I$1)</f>
        <v>83</v>
      </c>
      <c r="J172" s="2">
        <f>SUMIFS(DataRegularSeason20242025!$AA$3:$AA$1315,DataRegularSeason20242025!$B$3:$B$1315, "&lt;=" &amp; $A172, DataRegularSeason20242025!$D$3:$D$1315, J$1)+SUMIFS(DataRegularSeason20242025!$AB$3:$AB$1315,DataRegularSeason20242025!$B$3:$B$1315, "&lt;=" &amp; $A172, DataRegularSeason20242025!$E$3:$E$1315, J$1)</f>
        <v>86</v>
      </c>
      <c r="K172" s="2">
        <f>SUMIFS(DataRegularSeason20242025!$AA$3:$AA$1315,DataRegularSeason20242025!$B$3:$B$1315, "&lt;=" &amp; $A172, DataRegularSeason20242025!$D$3:$D$1315, K$1)+SUMIFS(DataRegularSeason20242025!$AB$3:$AB$1315,DataRegularSeason20242025!$B$3:$B$1315, "&lt;=" &amp; $A172, DataRegularSeason20242025!$E$3:$E$1315, K$1)</f>
        <v>70</v>
      </c>
      <c r="L172" s="2">
        <f>SUMIFS(DataRegularSeason20242025!$AA$3:$AA$1315,DataRegularSeason20242025!$B$3:$B$1315, "&lt;=" &amp; $A172, DataRegularSeason20242025!$D$3:$D$1315, L$1)+SUMIFS(DataRegularSeason20242025!$AB$3:$AB$1315,DataRegularSeason20242025!$B$3:$B$1315, "&lt;=" &amp; $A172, DataRegularSeason20242025!$E$3:$E$1315, L$1)</f>
        <v>80</v>
      </c>
      <c r="M172" s="2">
        <f>SUMIFS(DataRegularSeason20242025!$AA$3:$AA$1315,DataRegularSeason20242025!$B$3:$B$1315, "&lt;=" &amp; $A172, DataRegularSeason20242025!$D$3:$D$1315, M$1)+SUMIFS(DataRegularSeason20242025!$AB$3:$AB$1315,DataRegularSeason20242025!$B$3:$B$1315, "&lt;=" &amp; $A172, DataRegularSeason20242025!$E$3:$E$1315, M$1)</f>
        <v>85</v>
      </c>
      <c r="N172" s="2">
        <f>SUMIFS(DataRegularSeason20242025!$AA$3:$AA$1315,DataRegularSeason20242025!$B$3:$B$1315, "&lt;=" &amp; $A172, DataRegularSeason20242025!$D$3:$D$1315, N$1)+SUMIFS(DataRegularSeason20242025!$AB$3:$AB$1315,DataRegularSeason20242025!$B$3:$B$1315, "&lt;=" &amp; $A172, DataRegularSeason20242025!$E$3:$E$1315, N$1)</f>
        <v>79</v>
      </c>
      <c r="O172" s="2">
        <f>SUMIFS(DataRegularSeason20242025!$AA$3:$AA$1315,DataRegularSeason20242025!$B$3:$B$1315, "&lt;=" &amp; $A172, DataRegularSeason20242025!$D$3:$D$1315, O$1)+SUMIFS(DataRegularSeason20242025!$AB$3:$AB$1315,DataRegularSeason20242025!$B$3:$B$1315, "&lt;=" &amp; $A172, DataRegularSeason20242025!$E$3:$E$1315, O$1)</f>
        <v>79</v>
      </c>
      <c r="P172" s="2">
        <f>SUMIFS(DataRegularSeason20242025!$AA$3:$AA$1315,DataRegularSeason20242025!$B$3:$B$1315, "&lt;=" &amp; $A172, DataRegularSeason20242025!$D$3:$D$1315, P$1)+SUMIFS(DataRegularSeason20242025!$AB$3:$AB$1315,DataRegularSeason20242025!$B$3:$B$1315, "&lt;=" &amp; $A172, DataRegularSeason20242025!$E$3:$E$1315, P$1)</f>
        <v>69</v>
      </c>
      <c r="Q172" s="2">
        <f>SUMIFS(DataRegularSeason20242025!$AA$3:$AA$1315,DataRegularSeason20242025!$B$3:$B$1315, "&lt;=" &amp; $A172, DataRegularSeason20242025!$D$3:$D$1315, Q$1)+SUMIFS(DataRegularSeason20242025!$AB$3:$AB$1315,DataRegularSeason20242025!$B$3:$B$1315, "&lt;=" &amp; $A172, DataRegularSeason20242025!$E$3:$E$1315, Q$1)</f>
        <v>78</v>
      </c>
      <c r="R172" s="2">
        <f>SUMIFS(DataRegularSeason20242025!$AA$3:$AA$1315,DataRegularSeason20242025!$B$3:$B$1315, "&lt;=" &amp; $A172, DataRegularSeason20242025!$D$3:$D$1315, R$1)+SUMIFS(DataRegularSeason20242025!$AB$3:$AB$1315,DataRegularSeason20242025!$B$3:$B$1315, "&lt;=" &amp; $A172, DataRegularSeason20242025!$E$3:$E$1315, R$1)</f>
        <v>57</v>
      </c>
      <c r="S172" s="2">
        <f>SUMIFS(DataRegularSeason20242025!$AA$3:$AA$1315,DataRegularSeason20242025!$B$3:$B$1315, "&lt;=" &amp; $A172, DataRegularSeason20242025!$D$3:$D$1315, S$1)+SUMIFS(DataRegularSeason20242025!$AB$3:$AB$1315,DataRegularSeason20242025!$B$3:$B$1315, "&lt;=" &amp; $A172, DataRegularSeason20242025!$E$3:$E$1315, S$1)</f>
        <v>66</v>
      </c>
      <c r="T172" s="2">
        <f>SUMIFS(DataRegularSeason20242025!$AA$3:$AA$1315,DataRegularSeason20242025!$B$3:$B$1315, "&lt;=" &amp; $A172, DataRegularSeason20242025!$D$3:$D$1315, T$1)+SUMIFS(DataRegularSeason20242025!$AB$3:$AB$1315,DataRegularSeason20242025!$B$3:$B$1315, "&lt;=" &amp; $A172, DataRegularSeason20242025!$E$3:$E$1315, T$1)</f>
        <v>70</v>
      </c>
      <c r="U172" s="2">
        <f>SUMIFS(DataRegularSeason20242025!$AA$3:$AA$1315,DataRegularSeason20242025!$B$3:$B$1315, "&lt;=" &amp; $A172, DataRegularSeason20242025!$D$3:$D$1315, U$1)+SUMIFS(DataRegularSeason20242025!$AB$3:$AB$1315,DataRegularSeason20242025!$B$3:$B$1315, "&lt;=" &amp; $A172, DataRegularSeason20242025!$E$3:$E$1315, U$1)</f>
        <v>75</v>
      </c>
      <c r="V172" s="2">
        <f>SUMIFS(DataRegularSeason20242025!$AA$3:$AA$1315,DataRegularSeason20242025!$B$3:$B$1315, "&lt;=" &amp; $A172, DataRegularSeason20242025!$D$3:$D$1315, V$1)+SUMIFS(DataRegularSeason20242025!$AB$3:$AB$1315,DataRegularSeason20242025!$B$3:$B$1315, "&lt;=" &amp; $A172, DataRegularSeason20242025!$E$3:$E$1315, V$1)</f>
        <v>64</v>
      </c>
      <c r="W172" s="2">
        <f>SUMIFS(DataRegularSeason20242025!$AA$3:$AA$1315,DataRegularSeason20242025!$B$3:$B$1315, "&lt;=" &amp; $A172, DataRegularSeason20242025!$D$3:$D$1315, W$1)+SUMIFS(DataRegularSeason20242025!$AB$3:$AB$1315,DataRegularSeason20242025!$B$3:$B$1315, "&lt;=" &amp; $A172, DataRegularSeason20242025!$E$3:$E$1315, W$1)</f>
        <v>64</v>
      </c>
      <c r="X172" s="2">
        <f>SUMIFS(DataRegularSeason20242025!$AA$3:$AA$1315,DataRegularSeason20242025!$B$3:$B$1315, "&lt;=" &amp; $A172, DataRegularSeason20242025!$D$3:$D$1315, X$1)+SUMIFS(DataRegularSeason20242025!$AB$3:$AB$1315,DataRegularSeason20242025!$B$3:$B$1315, "&lt;=" &amp; $A172, DataRegularSeason20242025!$E$3:$E$1315, X$1)</f>
        <v>60</v>
      </c>
      <c r="Y172" s="2">
        <f>SUMIFS(DataRegularSeason20242025!$AA$3:$AA$1315,DataRegularSeason20242025!$B$3:$B$1315, "&lt;=" &amp; $A172, DataRegularSeason20242025!$D$3:$D$1315, Y$1)+SUMIFS(DataRegularSeason20242025!$AB$3:$AB$1315,DataRegularSeason20242025!$B$3:$B$1315, "&lt;=" &amp; $A172, DataRegularSeason20242025!$E$3:$E$1315, Y$1)</f>
        <v>45</v>
      </c>
      <c r="Z172" s="2">
        <f>SUMIFS(DataRegularSeason20242025!$AA$3:$AA$1315,DataRegularSeason20242025!$B$3:$B$1315, "&lt;=" &amp; $A172, DataRegularSeason20242025!$D$3:$D$1315, Z$1)+SUMIFS(DataRegularSeason20242025!$AB$3:$AB$1315,DataRegularSeason20242025!$B$3:$B$1315, "&lt;=" &amp; $A172, DataRegularSeason20242025!$E$3:$E$1315, Z$1)</f>
        <v>69</v>
      </c>
      <c r="AA172" s="2">
        <f>SUMIFS(DataRegularSeason20242025!$AA$3:$AA$1315,DataRegularSeason20242025!$B$3:$B$1315, "&lt;=" &amp; $A172, DataRegularSeason20242025!$D$3:$D$1315, AA$1)+SUMIFS(DataRegularSeason20242025!$AB$3:$AB$1315,DataRegularSeason20242025!$B$3:$B$1315, "&lt;=" &amp; $A172, DataRegularSeason20242025!$E$3:$E$1315, AA$1)</f>
        <v>79</v>
      </c>
      <c r="AB172" s="2">
        <f>SUMIFS(DataRegularSeason20242025!$AA$3:$AA$1315,DataRegularSeason20242025!$B$3:$B$1315, "&lt;=" &amp; $A172, DataRegularSeason20242025!$D$3:$D$1315, AB$1)+SUMIFS(DataRegularSeason20242025!$AB$3:$AB$1315,DataRegularSeason20242025!$B$3:$B$1315, "&lt;=" &amp; $A172, DataRegularSeason20242025!$E$3:$E$1315, AB$1)</f>
        <v>83</v>
      </c>
      <c r="AC172" s="2">
        <f>SUMIFS(DataRegularSeason20242025!$AA$3:$AA$1315,DataRegularSeason20242025!$B$3:$B$1315, "&lt;=" &amp; $A172, DataRegularSeason20242025!$D$3:$D$1315, AC$1)+SUMIFS(DataRegularSeason20242025!$AB$3:$AB$1315,DataRegularSeason20242025!$B$3:$B$1315, "&lt;=" &amp; $A172, DataRegularSeason20242025!$E$3:$E$1315, AC$1)</f>
        <v>69</v>
      </c>
      <c r="AD172" s="2">
        <f>SUMIFS(DataRegularSeason20242025!$AA$3:$AA$1315,DataRegularSeason20242025!$B$3:$B$1315, "&lt;=" &amp; $A172, DataRegularSeason20242025!$D$3:$D$1315, AD$1)+SUMIFS(DataRegularSeason20242025!$AB$3:$AB$1315,DataRegularSeason20242025!$B$3:$B$1315, "&lt;=" &amp; $A172, DataRegularSeason20242025!$E$3:$E$1315, AD$1)</f>
        <v>68</v>
      </c>
      <c r="AE172" s="2">
        <f>SUMIFS(DataRegularSeason20242025!$AA$3:$AA$1315,DataRegularSeason20242025!$B$3:$B$1315, "&lt;=" &amp; $A172, DataRegularSeason20242025!$D$3:$D$1315, AE$1)+SUMIFS(DataRegularSeason20242025!$AB$3:$AB$1315,DataRegularSeason20242025!$B$3:$B$1315, "&lt;=" &amp; $A172, DataRegularSeason20242025!$E$3:$E$1315, AE$1)</f>
        <v>85</v>
      </c>
      <c r="AF172" s="2">
        <f>SUMIFS(DataRegularSeason20242025!$AA$3:$AA$1315,DataRegularSeason20242025!$B$3:$B$1315, "&lt;=" &amp; $A172, DataRegularSeason20242025!$D$3:$D$1315, AF$1)+SUMIFS(DataRegularSeason20242025!$AB$3:$AB$1315,DataRegularSeason20242025!$B$3:$B$1315, "&lt;=" &amp; $A172, DataRegularSeason20242025!$E$3:$E$1315, AF$1)</f>
        <v>96</v>
      </c>
      <c r="AG172" s="2">
        <f>SUMIFS(DataRegularSeason20242025!$AA$3:$AA$1315,DataRegularSeason20242025!$B$3:$B$1315, "&lt;=" &amp; $A172, DataRegularSeason20242025!$D$3:$D$1315, AG$1)+SUMIFS(DataRegularSeason20242025!$AB$3:$AB$1315,DataRegularSeason20242025!$B$3:$B$1315, "&lt;=" &amp; $A172, DataRegularSeason20242025!$E$3:$E$1315, AG$1)</f>
        <v>92</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65</v>
      </c>
      <c r="C173" s="2">
        <f>SUMIFS(DataRegularSeason20242025!$AA$3:$AA$1315,DataRegularSeason20242025!$B$3:$B$1315, "&lt;=" &amp; $A173, DataRegularSeason20242025!$D$3:$D$1315, C$1)+SUMIFS(DataRegularSeason20242025!$AB$3:$AB$1315,DataRegularSeason20242025!$B$3:$B$1315, "&lt;=" &amp; $A173, DataRegularSeason20242025!$E$3:$E$1315, C$1)</f>
        <v>68</v>
      </c>
      <c r="D173" s="2">
        <f>SUMIFS(DataRegularSeason20242025!$AA$3:$AA$1315,DataRegularSeason20242025!$B$3:$B$1315, "&lt;=" &amp; $A173, DataRegularSeason20242025!$D$3:$D$1315, D$1)+SUMIFS(DataRegularSeason20242025!$AB$3:$AB$1315,DataRegularSeason20242025!$B$3:$B$1315, "&lt;=" &amp; $A173, DataRegularSeason20242025!$E$3:$E$1315, D$1)</f>
        <v>56</v>
      </c>
      <c r="E173" s="2">
        <f>SUMIFS(DataRegularSeason20242025!$AA$3:$AA$1315,DataRegularSeason20242025!$B$3:$B$1315, "&lt;=" &amp; $A173, DataRegularSeason20242025!$D$3:$D$1315, E$1)+SUMIFS(DataRegularSeason20242025!$AB$3:$AB$1315,DataRegularSeason20242025!$B$3:$B$1315, "&lt;=" &amp; $A173, DataRegularSeason20242025!$E$3:$E$1315, E$1)</f>
        <v>84</v>
      </c>
      <c r="F173" s="2">
        <f>SUMIFS(DataRegularSeason20242025!$AA$3:$AA$1315,DataRegularSeason20242025!$B$3:$B$1315, "&lt;=" &amp; $A173, DataRegularSeason20242025!$D$3:$D$1315, F$1)+SUMIFS(DataRegularSeason20242025!$AB$3:$AB$1315,DataRegularSeason20242025!$B$3:$B$1315, "&lt;=" &amp; $A173, DataRegularSeason20242025!$E$3:$E$1315, F$1)</f>
        <v>70</v>
      </c>
      <c r="G173" s="2">
        <f>SUMIFS(DataRegularSeason20242025!$AA$3:$AA$1315,DataRegularSeason20242025!$B$3:$B$1315, "&lt;=" &amp; $A173, DataRegularSeason20242025!$D$3:$D$1315, G$1)+SUMIFS(DataRegularSeason20242025!$AB$3:$AB$1315,DataRegularSeason20242025!$B$3:$B$1315, "&lt;=" &amp; $A173, DataRegularSeason20242025!$E$3:$E$1315, G$1)</f>
        <v>71</v>
      </c>
      <c r="H173" s="2">
        <f>SUMIFS(DataRegularSeason20242025!$AA$3:$AA$1315,DataRegularSeason20242025!$B$3:$B$1315, "&lt;=" &amp; $A173, DataRegularSeason20242025!$D$3:$D$1315, H$1)+SUMIFS(DataRegularSeason20242025!$AB$3:$AB$1315,DataRegularSeason20242025!$B$3:$B$1315, "&lt;=" &amp; $A173, DataRegularSeason20242025!$E$3:$E$1315, H$1)</f>
        <v>49</v>
      </c>
      <c r="I173" s="2">
        <f>SUMIFS(DataRegularSeason20242025!$AA$3:$AA$1315,DataRegularSeason20242025!$B$3:$B$1315, "&lt;=" &amp; $A173, DataRegularSeason20242025!$D$3:$D$1315, I$1)+SUMIFS(DataRegularSeason20242025!$AB$3:$AB$1315,DataRegularSeason20242025!$B$3:$B$1315, "&lt;=" &amp; $A173, DataRegularSeason20242025!$E$3:$E$1315, I$1)</f>
        <v>83</v>
      </c>
      <c r="J173" s="2">
        <f>SUMIFS(DataRegularSeason20242025!$AA$3:$AA$1315,DataRegularSeason20242025!$B$3:$B$1315, "&lt;=" &amp; $A173, DataRegularSeason20242025!$D$3:$D$1315, J$1)+SUMIFS(DataRegularSeason20242025!$AB$3:$AB$1315,DataRegularSeason20242025!$B$3:$B$1315, "&lt;=" &amp; $A173, DataRegularSeason20242025!$E$3:$E$1315, J$1)</f>
        <v>86</v>
      </c>
      <c r="K173" s="2">
        <f>SUMIFS(DataRegularSeason20242025!$AA$3:$AA$1315,DataRegularSeason20242025!$B$3:$B$1315, "&lt;=" &amp; $A173, DataRegularSeason20242025!$D$3:$D$1315, K$1)+SUMIFS(DataRegularSeason20242025!$AB$3:$AB$1315,DataRegularSeason20242025!$B$3:$B$1315, "&lt;=" &amp; $A173, DataRegularSeason20242025!$E$3:$E$1315, K$1)</f>
        <v>70</v>
      </c>
      <c r="L173" s="2">
        <f>SUMIFS(DataRegularSeason20242025!$AA$3:$AA$1315,DataRegularSeason20242025!$B$3:$B$1315, "&lt;=" &amp; $A173, DataRegularSeason20242025!$D$3:$D$1315, L$1)+SUMIFS(DataRegularSeason20242025!$AB$3:$AB$1315,DataRegularSeason20242025!$B$3:$B$1315, "&lt;=" &amp; $A173, DataRegularSeason20242025!$E$3:$E$1315, L$1)</f>
        <v>80</v>
      </c>
      <c r="M173" s="2">
        <f>SUMIFS(DataRegularSeason20242025!$AA$3:$AA$1315,DataRegularSeason20242025!$B$3:$B$1315, "&lt;=" &amp; $A173, DataRegularSeason20242025!$D$3:$D$1315, M$1)+SUMIFS(DataRegularSeason20242025!$AB$3:$AB$1315,DataRegularSeason20242025!$B$3:$B$1315, "&lt;=" &amp; $A173, DataRegularSeason20242025!$E$3:$E$1315, M$1)</f>
        <v>85</v>
      </c>
      <c r="N173" s="2">
        <f>SUMIFS(DataRegularSeason20242025!$AA$3:$AA$1315,DataRegularSeason20242025!$B$3:$B$1315, "&lt;=" &amp; $A173, DataRegularSeason20242025!$D$3:$D$1315, N$1)+SUMIFS(DataRegularSeason20242025!$AB$3:$AB$1315,DataRegularSeason20242025!$B$3:$B$1315, "&lt;=" &amp; $A173, DataRegularSeason20242025!$E$3:$E$1315, N$1)</f>
        <v>79</v>
      </c>
      <c r="O173" s="2">
        <f>SUMIFS(DataRegularSeason20242025!$AA$3:$AA$1315,DataRegularSeason20242025!$B$3:$B$1315, "&lt;=" &amp; $A173, DataRegularSeason20242025!$D$3:$D$1315, O$1)+SUMIFS(DataRegularSeason20242025!$AB$3:$AB$1315,DataRegularSeason20242025!$B$3:$B$1315, "&lt;=" &amp; $A173, DataRegularSeason20242025!$E$3:$E$1315, O$1)</f>
        <v>79</v>
      </c>
      <c r="P173" s="2">
        <f>SUMIFS(DataRegularSeason20242025!$AA$3:$AA$1315,DataRegularSeason20242025!$B$3:$B$1315, "&lt;=" &amp; $A173, DataRegularSeason20242025!$D$3:$D$1315, P$1)+SUMIFS(DataRegularSeason20242025!$AB$3:$AB$1315,DataRegularSeason20242025!$B$3:$B$1315, "&lt;=" &amp; $A173, DataRegularSeason20242025!$E$3:$E$1315, P$1)</f>
        <v>69</v>
      </c>
      <c r="Q173" s="2">
        <f>SUMIFS(DataRegularSeason20242025!$AA$3:$AA$1315,DataRegularSeason20242025!$B$3:$B$1315, "&lt;=" &amp; $A173, DataRegularSeason20242025!$D$3:$D$1315, Q$1)+SUMIFS(DataRegularSeason20242025!$AB$3:$AB$1315,DataRegularSeason20242025!$B$3:$B$1315, "&lt;=" &amp; $A173, DataRegularSeason20242025!$E$3:$E$1315, Q$1)</f>
        <v>78</v>
      </c>
      <c r="R173" s="2">
        <f>SUMIFS(DataRegularSeason20242025!$AA$3:$AA$1315,DataRegularSeason20242025!$B$3:$B$1315, "&lt;=" &amp; $A173, DataRegularSeason20242025!$D$3:$D$1315, R$1)+SUMIFS(DataRegularSeason20242025!$AB$3:$AB$1315,DataRegularSeason20242025!$B$3:$B$1315, "&lt;=" &amp; $A173, DataRegularSeason20242025!$E$3:$E$1315, R$1)</f>
        <v>57</v>
      </c>
      <c r="S173" s="2">
        <f>SUMIFS(DataRegularSeason20242025!$AA$3:$AA$1315,DataRegularSeason20242025!$B$3:$B$1315, "&lt;=" &amp; $A173, DataRegularSeason20242025!$D$3:$D$1315, S$1)+SUMIFS(DataRegularSeason20242025!$AB$3:$AB$1315,DataRegularSeason20242025!$B$3:$B$1315, "&lt;=" &amp; $A173, DataRegularSeason20242025!$E$3:$E$1315, S$1)</f>
        <v>66</v>
      </c>
      <c r="T173" s="2">
        <f>SUMIFS(DataRegularSeason20242025!$AA$3:$AA$1315,DataRegularSeason20242025!$B$3:$B$1315, "&lt;=" &amp; $A173, DataRegularSeason20242025!$D$3:$D$1315, T$1)+SUMIFS(DataRegularSeason20242025!$AB$3:$AB$1315,DataRegularSeason20242025!$B$3:$B$1315, "&lt;=" &amp; $A173, DataRegularSeason20242025!$E$3:$E$1315, T$1)</f>
        <v>70</v>
      </c>
      <c r="U173" s="2">
        <f>SUMIFS(DataRegularSeason20242025!$AA$3:$AA$1315,DataRegularSeason20242025!$B$3:$B$1315, "&lt;=" &amp; $A173, DataRegularSeason20242025!$D$3:$D$1315, U$1)+SUMIFS(DataRegularSeason20242025!$AB$3:$AB$1315,DataRegularSeason20242025!$B$3:$B$1315, "&lt;=" &amp; $A173, DataRegularSeason20242025!$E$3:$E$1315, U$1)</f>
        <v>75</v>
      </c>
      <c r="V173" s="2">
        <f>SUMIFS(DataRegularSeason20242025!$AA$3:$AA$1315,DataRegularSeason20242025!$B$3:$B$1315, "&lt;=" &amp; $A173, DataRegularSeason20242025!$D$3:$D$1315, V$1)+SUMIFS(DataRegularSeason20242025!$AB$3:$AB$1315,DataRegularSeason20242025!$B$3:$B$1315, "&lt;=" &amp; $A173, DataRegularSeason20242025!$E$3:$E$1315, V$1)</f>
        <v>64</v>
      </c>
      <c r="W173" s="2">
        <f>SUMIFS(DataRegularSeason20242025!$AA$3:$AA$1315,DataRegularSeason20242025!$B$3:$B$1315, "&lt;=" &amp; $A173, DataRegularSeason20242025!$D$3:$D$1315, W$1)+SUMIFS(DataRegularSeason20242025!$AB$3:$AB$1315,DataRegularSeason20242025!$B$3:$B$1315, "&lt;=" &amp; $A173, DataRegularSeason20242025!$E$3:$E$1315, W$1)</f>
        <v>64</v>
      </c>
      <c r="X173" s="2">
        <f>SUMIFS(DataRegularSeason20242025!$AA$3:$AA$1315,DataRegularSeason20242025!$B$3:$B$1315, "&lt;=" &amp; $A173, DataRegularSeason20242025!$D$3:$D$1315, X$1)+SUMIFS(DataRegularSeason20242025!$AB$3:$AB$1315,DataRegularSeason20242025!$B$3:$B$1315, "&lt;=" &amp; $A173, DataRegularSeason20242025!$E$3:$E$1315, X$1)</f>
        <v>60</v>
      </c>
      <c r="Y173" s="2">
        <f>SUMIFS(DataRegularSeason20242025!$AA$3:$AA$1315,DataRegularSeason20242025!$B$3:$B$1315, "&lt;=" &amp; $A173, DataRegularSeason20242025!$D$3:$D$1315, Y$1)+SUMIFS(DataRegularSeason20242025!$AB$3:$AB$1315,DataRegularSeason20242025!$B$3:$B$1315, "&lt;=" &amp; $A173, DataRegularSeason20242025!$E$3:$E$1315, Y$1)</f>
        <v>45</v>
      </c>
      <c r="Z173" s="2">
        <f>SUMIFS(DataRegularSeason20242025!$AA$3:$AA$1315,DataRegularSeason20242025!$B$3:$B$1315, "&lt;=" &amp; $A173, DataRegularSeason20242025!$D$3:$D$1315, Z$1)+SUMIFS(DataRegularSeason20242025!$AB$3:$AB$1315,DataRegularSeason20242025!$B$3:$B$1315, "&lt;=" &amp; $A173, DataRegularSeason20242025!$E$3:$E$1315, Z$1)</f>
        <v>69</v>
      </c>
      <c r="AA173" s="2">
        <f>SUMIFS(DataRegularSeason20242025!$AA$3:$AA$1315,DataRegularSeason20242025!$B$3:$B$1315, "&lt;=" &amp; $A173, DataRegularSeason20242025!$D$3:$D$1315, AA$1)+SUMIFS(DataRegularSeason20242025!$AB$3:$AB$1315,DataRegularSeason20242025!$B$3:$B$1315, "&lt;=" &amp; $A173, DataRegularSeason20242025!$E$3:$E$1315, AA$1)</f>
        <v>79</v>
      </c>
      <c r="AB173" s="2">
        <f>SUMIFS(DataRegularSeason20242025!$AA$3:$AA$1315,DataRegularSeason20242025!$B$3:$B$1315, "&lt;=" &amp; $A173, DataRegularSeason20242025!$D$3:$D$1315, AB$1)+SUMIFS(DataRegularSeason20242025!$AB$3:$AB$1315,DataRegularSeason20242025!$B$3:$B$1315, "&lt;=" &amp; $A173, DataRegularSeason20242025!$E$3:$E$1315, AB$1)</f>
        <v>83</v>
      </c>
      <c r="AC173" s="2">
        <f>SUMIFS(DataRegularSeason20242025!$AA$3:$AA$1315,DataRegularSeason20242025!$B$3:$B$1315, "&lt;=" &amp; $A173, DataRegularSeason20242025!$D$3:$D$1315, AC$1)+SUMIFS(DataRegularSeason20242025!$AB$3:$AB$1315,DataRegularSeason20242025!$B$3:$B$1315, "&lt;=" &amp; $A173, DataRegularSeason20242025!$E$3:$E$1315, AC$1)</f>
        <v>69</v>
      </c>
      <c r="AD173" s="2">
        <f>SUMIFS(DataRegularSeason20242025!$AA$3:$AA$1315,DataRegularSeason20242025!$B$3:$B$1315, "&lt;=" &amp; $A173, DataRegularSeason20242025!$D$3:$D$1315, AD$1)+SUMIFS(DataRegularSeason20242025!$AB$3:$AB$1315,DataRegularSeason20242025!$B$3:$B$1315, "&lt;=" &amp; $A173, DataRegularSeason20242025!$E$3:$E$1315, AD$1)</f>
        <v>68</v>
      </c>
      <c r="AE173" s="2">
        <f>SUMIFS(DataRegularSeason20242025!$AA$3:$AA$1315,DataRegularSeason20242025!$B$3:$B$1315, "&lt;=" &amp; $A173, DataRegularSeason20242025!$D$3:$D$1315, AE$1)+SUMIFS(DataRegularSeason20242025!$AB$3:$AB$1315,DataRegularSeason20242025!$B$3:$B$1315, "&lt;=" &amp; $A173, DataRegularSeason20242025!$E$3:$E$1315, AE$1)</f>
        <v>85</v>
      </c>
      <c r="AF173" s="2">
        <f>SUMIFS(DataRegularSeason20242025!$AA$3:$AA$1315,DataRegularSeason20242025!$B$3:$B$1315, "&lt;=" &amp; $A173, DataRegularSeason20242025!$D$3:$D$1315, AF$1)+SUMIFS(DataRegularSeason20242025!$AB$3:$AB$1315,DataRegularSeason20242025!$B$3:$B$1315, "&lt;=" &amp; $A173, DataRegularSeason20242025!$E$3:$E$1315, AF$1)</f>
        <v>96</v>
      </c>
      <c r="AG173" s="2">
        <f>SUMIFS(DataRegularSeason20242025!$AA$3:$AA$1315,DataRegularSeason20242025!$B$3:$B$1315, "&lt;=" &amp; $A173, DataRegularSeason20242025!$D$3:$D$1315, AG$1)+SUMIFS(DataRegularSeason20242025!$AB$3:$AB$1315,DataRegularSeason20242025!$B$3:$B$1315, "&lt;=" &amp; $A173, DataRegularSeason20242025!$E$3:$E$1315, AG$1)</f>
        <v>92</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65</v>
      </c>
      <c r="C174" s="2">
        <f>SUMIFS(DataRegularSeason20242025!$AA$3:$AA$1315,DataRegularSeason20242025!$B$3:$B$1315, "&lt;=" &amp; $A174, DataRegularSeason20242025!$D$3:$D$1315, C$1)+SUMIFS(DataRegularSeason20242025!$AB$3:$AB$1315,DataRegularSeason20242025!$B$3:$B$1315, "&lt;=" &amp; $A174, DataRegularSeason20242025!$E$3:$E$1315, C$1)</f>
        <v>68</v>
      </c>
      <c r="D174" s="2">
        <f>SUMIFS(DataRegularSeason20242025!$AA$3:$AA$1315,DataRegularSeason20242025!$B$3:$B$1315, "&lt;=" &amp; $A174, DataRegularSeason20242025!$D$3:$D$1315, D$1)+SUMIFS(DataRegularSeason20242025!$AB$3:$AB$1315,DataRegularSeason20242025!$B$3:$B$1315, "&lt;=" &amp; $A174, DataRegularSeason20242025!$E$3:$E$1315, D$1)</f>
        <v>56</v>
      </c>
      <c r="E174" s="2">
        <f>SUMIFS(DataRegularSeason20242025!$AA$3:$AA$1315,DataRegularSeason20242025!$B$3:$B$1315, "&lt;=" &amp; $A174, DataRegularSeason20242025!$D$3:$D$1315, E$1)+SUMIFS(DataRegularSeason20242025!$AB$3:$AB$1315,DataRegularSeason20242025!$B$3:$B$1315, "&lt;=" &amp; $A174, DataRegularSeason20242025!$E$3:$E$1315, E$1)</f>
        <v>84</v>
      </c>
      <c r="F174" s="2">
        <f>SUMIFS(DataRegularSeason20242025!$AA$3:$AA$1315,DataRegularSeason20242025!$B$3:$B$1315, "&lt;=" &amp; $A174, DataRegularSeason20242025!$D$3:$D$1315, F$1)+SUMIFS(DataRegularSeason20242025!$AB$3:$AB$1315,DataRegularSeason20242025!$B$3:$B$1315, "&lt;=" &amp; $A174, DataRegularSeason20242025!$E$3:$E$1315, F$1)</f>
        <v>70</v>
      </c>
      <c r="G174" s="2">
        <f>SUMIFS(DataRegularSeason20242025!$AA$3:$AA$1315,DataRegularSeason20242025!$B$3:$B$1315, "&lt;=" &amp; $A174, DataRegularSeason20242025!$D$3:$D$1315, G$1)+SUMIFS(DataRegularSeason20242025!$AB$3:$AB$1315,DataRegularSeason20242025!$B$3:$B$1315, "&lt;=" &amp; $A174, DataRegularSeason20242025!$E$3:$E$1315, G$1)</f>
        <v>71</v>
      </c>
      <c r="H174" s="2">
        <f>SUMIFS(DataRegularSeason20242025!$AA$3:$AA$1315,DataRegularSeason20242025!$B$3:$B$1315, "&lt;=" &amp; $A174, DataRegularSeason20242025!$D$3:$D$1315, H$1)+SUMIFS(DataRegularSeason20242025!$AB$3:$AB$1315,DataRegularSeason20242025!$B$3:$B$1315, "&lt;=" &amp; $A174, DataRegularSeason20242025!$E$3:$E$1315, H$1)</f>
        <v>49</v>
      </c>
      <c r="I174" s="2">
        <f>SUMIFS(DataRegularSeason20242025!$AA$3:$AA$1315,DataRegularSeason20242025!$B$3:$B$1315, "&lt;=" &amp; $A174, DataRegularSeason20242025!$D$3:$D$1315, I$1)+SUMIFS(DataRegularSeason20242025!$AB$3:$AB$1315,DataRegularSeason20242025!$B$3:$B$1315, "&lt;=" &amp; $A174, DataRegularSeason20242025!$E$3:$E$1315, I$1)</f>
        <v>83</v>
      </c>
      <c r="J174" s="2">
        <f>SUMIFS(DataRegularSeason20242025!$AA$3:$AA$1315,DataRegularSeason20242025!$B$3:$B$1315, "&lt;=" &amp; $A174, DataRegularSeason20242025!$D$3:$D$1315, J$1)+SUMIFS(DataRegularSeason20242025!$AB$3:$AB$1315,DataRegularSeason20242025!$B$3:$B$1315, "&lt;=" &amp; $A174, DataRegularSeason20242025!$E$3:$E$1315, J$1)</f>
        <v>86</v>
      </c>
      <c r="K174" s="2">
        <f>SUMIFS(DataRegularSeason20242025!$AA$3:$AA$1315,DataRegularSeason20242025!$B$3:$B$1315, "&lt;=" &amp; $A174, DataRegularSeason20242025!$D$3:$D$1315, K$1)+SUMIFS(DataRegularSeason20242025!$AB$3:$AB$1315,DataRegularSeason20242025!$B$3:$B$1315, "&lt;=" &amp; $A174, DataRegularSeason20242025!$E$3:$E$1315, K$1)</f>
        <v>70</v>
      </c>
      <c r="L174" s="2">
        <f>SUMIFS(DataRegularSeason20242025!$AA$3:$AA$1315,DataRegularSeason20242025!$B$3:$B$1315, "&lt;=" &amp; $A174, DataRegularSeason20242025!$D$3:$D$1315, L$1)+SUMIFS(DataRegularSeason20242025!$AB$3:$AB$1315,DataRegularSeason20242025!$B$3:$B$1315, "&lt;=" &amp; $A174, DataRegularSeason20242025!$E$3:$E$1315, L$1)</f>
        <v>80</v>
      </c>
      <c r="M174" s="2">
        <f>SUMIFS(DataRegularSeason20242025!$AA$3:$AA$1315,DataRegularSeason20242025!$B$3:$B$1315, "&lt;=" &amp; $A174, DataRegularSeason20242025!$D$3:$D$1315, M$1)+SUMIFS(DataRegularSeason20242025!$AB$3:$AB$1315,DataRegularSeason20242025!$B$3:$B$1315, "&lt;=" &amp; $A174, DataRegularSeason20242025!$E$3:$E$1315, M$1)</f>
        <v>85</v>
      </c>
      <c r="N174" s="2">
        <f>SUMIFS(DataRegularSeason20242025!$AA$3:$AA$1315,DataRegularSeason20242025!$B$3:$B$1315, "&lt;=" &amp; $A174, DataRegularSeason20242025!$D$3:$D$1315, N$1)+SUMIFS(DataRegularSeason20242025!$AB$3:$AB$1315,DataRegularSeason20242025!$B$3:$B$1315, "&lt;=" &amp; $A174, DataRegularSeason20242025!$E$3:$E$1315, N$1)</f>
        <v>79</v>
      </c>
      <c r="O174" s="2">
        <f>SUMIFS(DataRegularSeason20242025!$AA$3:$AA$1315,DataRegularSeason20242025!$B$3:$B$1315, "&lt;=" &amp; $A174, DataRegularSeason20242025!$D$3:$D$1315, O$1)+SUMIFS(DataRegularSeason20242025!$AB$3:$AB$1315,DataRegularSeason20242025!$B$3:$B$1315, "&lt;=" &amp; $A174, DataRegularSeason20242025!$E$3:$E$1315, O$1)</f>
        <v>79</v>
      </c>
      <c r="P174" s="2">
        <f>SUMIFS(DataRegularSeason20242025!$AA$3:$AA$1315,DataRegularSeason20242025!$B$3:$B$1315, "&lt;=" &amp; $A174, DataRegularSeason20242025!$D$3:$D$1315, P$1)+SUMIFS(DataRegularSeason20242025!$AB$3:$AB$1315,DataRegularSeason20242025!$B$3:$B$1315, "&lt;=" &amp; $A174, DataRegularSeason20242025!$E$3:$E$1315, P$1)</f>
        <v>69</v>
      </c>
      <c r="Q174" s="2">
        <f>SUMIFS(DataRegularSeason20242025!$AA$3:$AA$1315,DataRegularSeason20242025!$B$3:$B$1315, "&lt;=" &amp; $A174, DataRegularSeason20242025!$D$3:$D$1315, Q$1)+SUMIFS(DataRegularSeason20242025!$AB$3:$AB$1315,DataRegularSeason20242025!$B$3:$B$1315, "&lt;=" &amp; $A174, DataRegularSeason20242025!$E$3:$E$1315, Q$1)</f>
        <v>78</v>
      </c>
      <c r="R174" s="2">
        <f>SUMIFS(DataRegularSeason20242025!$AA$3:$AA$1315,DataRegularSeason20242025!$B$3:$B$1315, "&lt;=" &amp; $A174, DataRegularSeason20242025!$D$3:$D$1315, R$1)+SUMIFS(DataRegularSeason20242025!$AB$3:$AB$1315,DataRegularSeason20242025!$B$3:$B$1315, "&lt;=" &amp; $A174, DataRegularSeason20242025!$E$3:$E$1315, R$1)</f>
        <v>57</v>
      </c>
      <c r="S174" s="2">
        <f>SUMIFS(DataRegularSeason20242025!$AA$3:$AA$1315,DataRegularSeason20242025!$B$3:$B$1315, "&lt;=" &amp; $A174, DataRegularSeason20242025!$D$3:$D$1315, S$1)+SUMIFS(DataRegularSeason20242025!$AB$3:$AB$1315,DataRegularSeason20242025!$B$3:$B$1315, "&lt;=" &amp; $A174, DataRegularSeason20242025!$E$3:$E$1315, S$1)</f>
        <v>66</v>
      </c>
      <c r="T174" s="2">
        <f>SUMIFS(DataRegularSeason20242025!$AA$3:$AA$1315,DataRegularSeason20242025!$B$3:$B$1315, "&lt;=" &amp; $A174, DataRegularSeason20242025!$D$3:$D$1315, T$1)+SUMIFS(DataRegularSeason20242025!$AB$3:$AB$1315,DataRegularSeason20242025!$B$3:$B$1315, "&lt;=" &amp; $A174, DataRegularSeason20242025!$E$3:$E$1315, T$1)</f>
        <v>70</v>
      </c>
      <c r="U174" s="2">
        <f>SUMIFS(DataRegularSeason20242025!$AA$3:$AA$1315,DataRegularSeason20242025!$B$3:$B$1315, "&lt;=" &amp; $A174, DataRegularSeason20242025!$D$3:$D$1315, U$1)+SUMIFS(DataRegularSeason20242025!$AB$3:$AB$1315,DataRegularSeason20242025!$B$3:$B$1315, "&lt;=" &amp; $A174, DataRegularSeason20242025!$E$3:$E$1315, U$1)</f>
        <v>75</v>
      </c>
      <c r="V174" s="2">
        <f>SUMIFS(DataRegularSeason20242025!$AA$3:$AA$1315,DataRegularSeason20242025!$B$3:$B$1315, "&lt;=" &amp; $A174, DataRegularSeason20242025!$D$3:$D$1315, V$1)+SUMIFS(DataRegularSeason20242025!$AB$3:$AB$1315,DataRegularSeason20242025!$B$3:$B$1315, "&lt;=" &amp; $A174, DataRegularSeason20242025!$E$3:$E$1315, V$1)</f>
        <v>64</v>
      </c>
      <c r="W174" s="2">
        <f>SUMIFS(DataRegularSeason20242025!$AA$3:$AA$1315,DataRegularSeason20242025!$B$3:$B$1315, "&lt;=" &amp; $A174, DataRegularSeason20242025!$D$3:$D$1315, W$1)+SUMIFS(DataRegularSeason20242025!$AB$3:$AB$1315,DataRegularSeason20242025!$B$3:$B$1315, "&lt;=" &amp; $A174, DataRegularSeason20242025!$E$3:$E$1315, W$1)</f>
        <v>64</v>
      </c>
      <c r="X174" s="2">
        <f>SUMIFS(DataRegularSeason20242025!$AA$3:$AA$1315,DataRegularSeason20242025!$B$3:$B$1315, "&lt;=" &amp; $A174, DataRegularSeason20242025!$D$3:$D$1315, X$1)+SUMIFS(DataRegularSeason20242025!$AB$3:$AB$1315,DataRegularSeason20242025!$B$3:$B$1315, "&lt;=" &amp; $A174, DataRegularSeason20242025!$E$3:$E$1315, X$1)</f>
        <v>60</v>
      </c>
      <c r="Y174" s="2">
        <f>SUMIFS(DataRegularSeason20242025!$AA$3:$AA$1315,DataRegularSeason20242025!$B$3:$B$1315, "&lt;=" &amp; $A174, DataRegularSeason20242025!$D$3:$D$1315, Y$1)+SUMIFS(DataRegularSeason20242025!$AB$3:$AB$1315,DataRegularSeason20242025!$B$3:$B$1315, "&lt;=" &amp; $A174, DataRegularSeason20242025!$E$3:$E$1315, Y$1)</f>
        <v>45</v>
      </c>
      <c r="Z174" s="2">
        <f>SUMIFS(DataRegularSeason20242025!$AA$3:$AA$1315,DataRegularSeason20242025!$B$3:$B$1315, "&lt;=" &amp; $A174, DataRegularSeason20242025!$D$3:$D$1315, Z$1)+SUMIFS(DataRegularSeason20242025!$AB$3:$AB$1315,DataRegularSeason20242025!$B$3:$B$1315, "&lt;=" &amp; $A174, DataRegularSeason20242025!$E$3:$E$1315, Z$1)</f>
        <v>69</v>
      </c>
      <c r="AA174" s="2">
        <f>SUMIFS(DataRegularSeason20242025!$AA$3:$AA$1315,DataRegularSeason20242025!$B$3:$B$1315, "&lt;=" &amp; $A174, DataRegularSeason20242025!$D$3:$D$1315, AA$1)+SUMIFS(DataRegularSeason20242025!$AB$3:$AB$1315,DataRegularSeason20242025!$B$3:$B$1315, "&lt;=" &amp; $A174, DataRegularSeason20242025!$E$3:$E$1315, AA$1)</f>
        <v>79</v>
      </c>
      <c r="AB174" s="2">
        <f>SUMIFS(DataRegularSeason20242025!$AA$3:$AA$1315,DataRegularSeason20242025!$B$3:$B$1315, "&lt;=" &amp; $A174, DataRegularSeason20242025!$D$3:$D$1315, AB$1)+SUMIFS(DataRegularSeason20242025!$AB$3:$AB$1315,DataRegularSeason20242025!$B$3:$B$1315, "&lt;=" &amp; $A174, DataRegularSeason20242025!$E$3:$E$1315, AB$1)</f>
        <v>83</v>
      </c>
      <c r="AC174" s="2">
        <f>SUMIFS(DataRegularSeason20242025!$AA$3:$AA$1315,DataRegularSeason20242025!$B$3:$B$1315, "&lt;=" &amp; $A174, DataRegularSeason20242025!$D$3:$D$1315, AC$1)+SUMIFS(DataRegularSeason20242025!$AB$3:$AB$1315,DataRegularSeason20242025!$B$3:$B$1315, "&lt;=" &amp; $A174, DataRegularSeason20242025!$E$3:$E$1315, AC$1)</f>
        <v>69</v>
      </c>
      <c r="AD174" s="2">
        <f>SUMIFS(DataRegularSeason20242025!$AA$3:$AA$1315,DataRegularSeason20242025!$B$3:$B$1315, "&lt;=" &amp; $A174, DataRegularSeason20242025!$D$3:$D$1315, AD$1)+SUMIFS(DataRegularSeason20242025!$AB$3:$AB$1315,DataRegularSeason20242025!$B$3:$B$1315, "&lt;=" &amp; $A174, DataRegularSeason20242025!$E$3:$E$1315, AD$1)</f>
        <v>68</v>
      </c>
      <c r="AE174" s="2">
        <f>SUMIFS(DataRegularSeason20242025!$AA$3:$AA$1315,DataRegularSeason20242025!$B$3:$B$1315, "&lt;=" &amp; $A174, DataRegularSeason20242025!$D$3:$D$1315, AE$1)+SUMIFS(DataRegularSeason20242025!$AB$3:$AB$1315,DataRegularSeason20242025!$B$3:$B$1315, "&lt;=" &amp; $A174, DataRegularSeason20242025!$E$3:$E$1315, AE$1)</f>
        <v>85</v>
      </c>
      <c r="AF174" s="2">
        <f>SUMIFS(DataRegularSeason20242025!$AA$3:$AA$1315,DataRegularSeason20242025!$B$3:$B$1315, "&lt;=" &amp; $A174, DataRegularSeason20242025!$D$3:$D$1315, AF$1)+SUMIFS(DataRegularSeason20242025!$AB$3:$AB$1315,DataRegularSeason20242025!$B$3:$B$1315, "&lt;=" &amp; $A174, DataRegularSeason20242025!$E$3:$E$1315, AF$1)</f>
        <v>96</v>
      </c>
      <c r="AG174" s="2">
        <f>SUMIFS(DataRegularSeason20242025!$AA$3:$AA$1315,DataRegularSeason20242025!$B$3:$B$1315, "&lt;=" &amp; $A174, DataRegularSeason20242025!$D$3:$D$1315, AG$1)+SUMIFS(DataRegularSeason20242025!$AB$3:$AB$1315,DataRegularSeason20242025!$B$3:$B$1315, "&lt;=" &amp; $A174, DataRegularSeason20242025!$E$3:$E$1315, AG$1)</f>
        <v>92</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65</v>
      </c>
      <c r="C175" s="2">
        <f>SUMIFS(DataRegularSeason20242025!$AA$3:$AA$1315,DataRegularSeason20242025!$B$3:$B$1315, "&lt;=" &amp; $A175, DataRegularSeason20242025!$D$3:$D$1315, C$1)+SUMIFS(DataRegularSeason20242025!$AB$3:$AB$1315,DataRegularSeason20242025!$B$3:$B$1315, "&lt;=" &amp; $A175, DataRegularSeason20242025!$E$3:$E$1315, C$1)</f>
        <v>68</v>
      </c>
      <c r="D175" s="2">
        <f>SUMIFS(DataRegularSeason20242025!$AA$3:$AA$1315,DataRegularSeason20242025!$B$3:$B$1315, "&lt;=" &amp; $A175, DataRegularSeason20242025!$D$3:$D$1315, D$1)+SUMIFS(DataRegularSeason20242025!$AB$3:$AB$1315,DataRegularSeason20242025!$B$3:$B$1315, "&lt;=" &amp; $A175, DataRegularSeason20242025!$E$3:$E$1315, D$1)</f>
        <v>56</v>
      </c>
      <c r="E175" s="2">
        <f>SUMIFS(DataRegularSeason20242025!$AA$3:$AA$1315,DataRegularSeason20242025!$B$3:$B$1315, "&lt;=" &amp; $A175, DataRegularSeason20242025!$D$3:$D$1315, E$1)+SUMIFS(DataRegularSeason20242025!$AB$3:$AB$1315,DataRegularSeason20242025!$B$3:$B$1315, "&lt;=" &amp; $A175, DataRegularSeason20242025!$E$3:$E$1315, E$1)</f>
        <v>84</v>
      </c>
      <c r="F175" s="2">
        <f>SUMIFS(DataRegularSeason20242025!$AA$3:$AA$1315,DataRegularSeason20242025!$B$3:$B$1315, "&lt;=" &amp; $A175, DataRegularSeason20242025!$D$3:$D$1315, F$1)+SUMIFS(DataRegularSeason20242025!$AB$3:$AB$1315,DataRegularSeason20242025!$B$3:$B$1315, "&lt;=" &amp; $A175, DataRegularSeason20242025!$E$3:$E$1315, F$1)</f>
        <v>70</v>
      </c>
      <c r="G175" s="2">
        <f>SUMIFS(DataRegularSeason20242025!$AA$3:$AA$1315,DataRegularSeason20242025!$B$3:$B$1315, "&lt;=" &amp; $A175, DataRegularSeason20242025!$D$3:$D$1315, G$1)+SUMIFS(DataRegularSeason20242025!$AB$3:$AB$1315,DataRegularSeason20242025!$B$3:$B$1315, "&lt;=" &amp; $A175, DataRegularSeason20242025!$E$3:$E$1315, G$1)</f>
        <v>71</v>
      </c>
      <c r="H175" s="2">
        <f>SUMIFS(DataRegularSeason20242025!$AA$3:$AA$1315,DataRegularSeason20242025!$B$3:$B$1315, "&lt;=" &amp; $A175, DataRegularSeason20242025!$D$3:$D$1315, H$1)+SUMIFS(DataRegularSeason20242025!$AB$3:$AB$1315,DataRegularSeason20242025!$B$3:$B$1315, "&lt;=" &amp; $A175, DataRegularSeason20242025!$E$3:$E$1315, H$1)</f>
        <v>49</v>
      </c>
      <c r="I175" s="2">
        <f>SUMIFS(DataRegularSeason20242025!$AA$3:$AA$1315,DataRegularSeason20242025!$B$3:$B$1315, "&lt;=" &amp; $A175, DataRegularSeason20242025!$D$3:$D$1315, I$1)+SUMIFS(DataRegularSeason20242025!$AB$3:$AB$1315,DataRegularSeason20242025!$B$3:$B$1315, "&lt;=" &amp; $A175, DataRegularSeason20242025!$E$3:$E$1315, I$1)</f>
        <v>83</v>
      </c>
      <c r="J175" s="2">
        <f>SUMIFS(DataRegularSeason20242025!$AA$3:$AA$1315,DataRegularSeason20242025!$B$3:$B$1315, "&lt;=" &amp; $A175, DataRegularSeason20242025!$D$3:$D$1315, J$1)+SUMIFS(DataRegularSeason20242025!$AB$3:$AB$1315,DataRegularSeason20242025!$B$3:$B$1315, "&lt;=" &amp; $A175, DataRegularSeason20242025!$E$3:$E$1315, J$1)</f>
        <v>86</v>
      </c>
      <c r="K175" s="2">
        <f>SUMIFS(DataRegularSeason20242025!$AA$3:$AA$1315,DataRegularSeason20242025!$B$3:$B$1315, "&lt;=" &amp; $A175, DataRegularSeason20242025!$D$3:$D$1315, K$1)+SUMIFS(DataRegularSeason20242025!$AB$3:$AB$1315,DataRegularSeason20242025!$B$3:$B$1315, "&lt;=" &amp; $A175, DataRegularSeason20242025!$E$3:$E$1315, K$1)</f>
        <v>70</v>
      </c>
      <c r="L175" s="2">
        <f>SUMIFS(DataRegularSeason20242025!$AA$3:$AA$1315,DataRegularSeason20242025!$B$3:$B$1315, "&lt;=" &amp; $A175, DataRegularSeason20242025!$D$3:$D$1315, L$1)+SUMIFS(DataRegularSeason20242025!$AB$3:$AB$1315,DataRegularSeason20242025!$B$3:$B$1315, "&lt;=" &amp; $A175, DataRegularSeason20242025!$E$3:$E$1315, L$1)</f>
        <v>80</v>
      </c>
      <c r="M175" s="2">
        <f>SUMIFS(DataRegularSeason20242025!$AA$3:$AA$1315,DataRegularSeason20242025!$B$3:$B$1315, "&lt;=" &amp; $A175, DataRegularSeason20242025!$D$3:$D$1315, M$1)+SUMIFS(DataRegularSeason20242025!$AB$3:$AB$1315,DataRegularSeason20242025!$B$3:$B$1315, "&lt;=" &amp; $A175, DataRegularSeason20242025!$E$3:$E$1315, M$1)</f>
        <v>85</v>
      </c>
      <c r="N175" s="2">
        <f>SUMIFS(DataRegularSeason20242025!$AA$3:$AA$1315,DataRegularSeason20242025!$B$3:$B$1315, "&lt;=" &amp; $A175, DataRegularSeason20242025!$D$3:$D$1315, N$1)+SUMIFS(DataRegularSeason20242025!$AB$3:$AB$1315,DataRegularSeason20242025!$B$3:$B$1315, "&lt;=" &amp; $A175, DataRegularSeason20242025!$E$3:$E$1315, N$1)</f>
        <v>79</v>
      </c>
      <c r="O175" s="2">
        <f>SUMIFS(DataRegularSeason20242025!$AA$3:$AA$1315,DataRegularSeason20242025!$B$3:$B$1315, "&lt;=" &amp; $A175, DataRegularSeason20242025!$D$3:$D$1315, O$1)+SUMIFS(DataRegularSeason20242025!$AB$3:$AB$1315,DataRegularSeason20242025!$B$3:$B$1315, "&lt;=" &amp; $A175, DataRegularSeason20242025!$E$3:$E$1315, O$1)</f>
        <v>79</v>
      </c>
      <c r="P175" s="2">
        <f>SUMIFS(DataRegularSeason20242025!$AA$3:$AA$1315,DataRegularSeason20242025!$B$3:$B$1315, "&lt;=" &amp; $A175, DataRegularSeason20242025!$D$3:$D$1315, P$1)+SUMIFS(DataRegularSeason20242025!$AB$3:$AB$1315,DataRegularSeason20242025!$B$3:$B$1315, "&lt;=" &amp; $A175, DataRegularSeason20242025!$E$3:$E$1315, P$1)</f>
        <v>69</v>
      </c>
      <c r="Q175" s="2">
        <f>SUMIFS(DataRegularSeason20242025!$AA$3:$AA$1315,DataRegularSeason20242025!$B$3:$B$1315, "&lt;=" &amp; $A175, DataRegularSeason20242025!$D$3:$D$1315, Q$1)+SUMIFS(DataRegularSeason20242025!$AB$3:$AB$1315,DataRegularSeason20242025!$B$3:$B$1315, "&lt;=" &amp; $A175, DataRegularSeason20242025!$E$3:$E$1315, Q$1)</f>
        <v>78</v>
      </c>
      <c r="R175" s="2">
        <f>SUMIFS(DataRegularSeason20242025!$AA$3:$AA$1315,DataRegularSeason20242025!$B$3:$B$1315, "&lt;=" &amp; $A175, DataRegularSeason20242025!$D$3:$D$1315, R$1)+SUMIFS(DataRegularSeason20242025!$AB$3:$AB$1315,DataRegularSeason20242025!$B$3:$B$1315, "&lt;=" &amp; $A175, DataRegularSeason20242025!$E$3:$E$1315, R$1)</f>
        <v>57</v>
      </c>
      <c r="S175" s="2">
        <f>SUMIFS(DataRegularSeason20242025!$AA$3:$AA$1315,DataRegularSeason20242025!$B$3:$B$1315, "&lt;=" &amp; $A175, DataRegularSeason20242025!$D$3:$D$1315, S$1)+SUMIFS(DataRegularSeason20242025!$AB$3:$AB$1315,DataRegularSeason20242025!$B$3:$B$1315, "&lt;=" &amp; $A175, DataRegularSeason20242025!$E$3:$E$1315, S$1)</f>
        <v>66</v>
      </c>
      <c r="T175" s="2">
        <f>SUMIFS(DataRegularSeason20242025!$AA$3:$AA$1315,DataRegularSeason20242025!$B$3:$B$1315, "&lt;=" &amp; $A175, DataRegularSeason20242025!$D$3:$D$1315, T$1)+SUMIFS(DataRegularSeason20242025!$AB$3:$AB$1315,DataRegularSeason20242025!$B$3:$B$1315, "&lt;=" &amp; $A175, DataRegularSeason20242025!$E$3:$E$1315, T$1)</f>
        <v>70</v>
      </c>
      <c r="U175" s="2">
        <f>SUMIFS(DataRegularSeason20242025!$AA$3:$AA$1315,DataRegularSeason20242025!$B$3:$B$1315, "&lt;=" &amp; $A175, DataRegularSeason20242025!$D$3:$D$1315, U$1)+SUMIFS(DataRegularSeason20242025!$AB$3:$AB$1315,DataRegularSeason20242025!$B$3:$B$1315, "&lt;=" &amp; $A175, DataRegularSeason20242025!$E$3:$E$1315, U$1)</f>
        <v>75</v>
      </c>
      <c r="V175" s="2">
        <f>SUMIFS(DataRegularSeason20242025!$AA$3:$AA$1315,DataRegularSeason20242025!$B$3:$B$1315, "&lt;=" &amp; $A175, DataRegularSeason20242025!$D$3:$D$1315, V$1)+SUMIFS(DataRegularSeason20242025!$AB$3:$AB$1315,DataRegularSeason20242025!$B$3:$B$1315, "&lt;=" &amp; $A175, DataRegularSeason20242025!$E$3:$E$1315, V$1)</f>
        <v>64</v>
      </c>
      <c r="W175" s="2">
        <f>SUMIFS(DataRegularSeason20242025!$AA$3:$AA$1315,DataRegularSeason20242025!$B$3:$B$1315, "&lt;=" &amp; $A175, DataRegularSeason20242025!$D$3:$D$1315, W$1)+SUMIFS(DataRegularSeason20242025!$AB$3:$AB$1315,DataRegularSeason20242025!$B$3:$B$1315, "&lt;=" &amp; $A175, DataRegularSeason20242025!$E$3:$E$1315, W$1)</f>
        <v>64</v>
      </c>
      <c r="X175" s="2">
        <f>SUMIFS(DataRegularSeason20242025!$AA$3:$AA$1315,DataRegularSeason20242025!$B$3:$B$1315, "&lt;=" &amp; $A175, DataRegularSeason20242025!$D$3:$D$1315, X$1)+SUMIFS(DataRegularSeason20242025!$AB$3:$AB$1315,DataRegularSeason20242025!$B$3:$B$1315, "&lt;=" &amp; $A175, DataRegularSeason20242025!$E$3:$E$1315, X$1)</f>
        <v>60</v>
      </c>
      <c r="Y175" s="2">
        <f>SUMIFS(DataRegularSeason20242025!$AA$3:$AA$1315,DataRegularSeason20242025!$B$3:$B$1315, "&lt;=" &amp; $A175, DataRegularSeason20242025!$D$3:$D$1315, Y$1)+SUMIFS(DataRegularSeason20242025!$AB$3:$AB$1315,DataRegularSeason20242025!$B$3:$B$1315, "&lt;=" &amp; $A175, DataRegularSeason20242025!$E$3:$E$1315, Y$1)</f>
        <v>45</v>
      </c>
      <c r="Z175" s="2">
        <f>SUMIFS(DataRegularSeason20242025!$AA$3:$AA$1315,DataRegularSeason20242025!$B$3:$B$1315, "&lt;=" &amp; $A175, DataRegularSeason20242025!$D$3:$D$1315, Z$1)+SUMIFS(DataRegularSeason20242025!$AB$3:$AB$1315,DataRegularSeason20242025!$B$3:$B$1315, "&lt;=" &amp; $A175, DataRegularSeason20242025!$E$3:$E$1315, Z$1)</f>
        <v>69</v>
      </c>
      <c r="AA175" s="2">
        <f>SUMIFS(DataRegularSeason20242025!$AA$3:$AA$1315,DataRegularSeason20242025!$B$3:$B$1315, "&lt;=" &amp; $A175, DataRegularSeason20242025!$D$3:$D$1315, AA$1)+SUMIFS(DataRegularSeason20242025!$AB$3:$AB$1315,DataRegularSeason20242025!$B$3:$B$1315, "&lt;=" &amp; $A175, DataRegularSeason20242025!$E$3:$E$1315, AA$1)</f>
        <v>79</v>
      </c>
      <c r="AB175" s="2">
        <f>SUMIFS(DataRegularSeason20242025!$AA$3:$AA$1315,DataRegularSeason20242025!$B$3:$B$1315, "&lt;=" &amp; $A175, DataRegularSeason20242025!$D$3:$D$1315, AB$1)+SUMIFS(DataRegularSeason20242025!$AB$3:$AB$1315,DataRegularSeason20242025!$B$3:$B$1315, "&lt;=" &amp; $A175, DataRegularSeason20242025!$E$3:$E$1315, AB$1)</f>
        <v>83</v>
      </c>
      <c r="AC175" s="2">
        <f>SUMIFS(DataRegularSeason20242025!$AA$3:$AA$1315,DataRegularSeason20242025!$B$3:$B$1315, "&lt;=" &amp; $A175, DataRegularSeason20242025!$D$3:$D$1315, AC$1)+SUMIFS(DataRegularSeason20242025!$AB$3:$AB$1315,DataRegularSeason20242025!$B$3:$B$1315, "&lt;=" &amp; $A175, DataRegularSeason20242025!$E$3:$E$1315, AC$1)</f>
        <v>69</v>
      </c>
      <c r="AD175" s="2">
        <f>SUMIFS(DataRegularSeason20242025!$AA$3:$AA$1315,DataRegularSeason20242025!$B$3:$B$1315, "&lt;=" &amp; $A175, DataRegularSeason20242025!$D$3:$D$1315, AD$1)+SUMIFS(DataRegularSeason20242025!$AB$3:$AB$1315,DataRegularSeason20242025!$B$3:$B$1315, "&lt;=" &amp; $A175, DataRegularSeason20242025!$E$3:$E$1315, AD$1)</f>
        <v>68</v>
      </c>
      <c r="AE175" s="2">
        <f>SUMIFS(DataRegularSeason20242025!$AA$3:$AA$1315,DataRegularSeason20242025!$B$3:$B$1315, "&lt;=" &amp; $A175, DataRegularSeason20242025!$D$3:$D$1315, AE$1)+SUMIFS(DataRegularSeason20242025!$AB$3:$AB$1315,DataRegularSeason20242025!$B$3:$B$1315, "&lt;=" &amp; $A175, DataRegularSeason20242025!$E$3:$E$1315, AE$1)</f>
        <v>85</v>
      </c>
      <c r="AF175" s="2">
        <f>SUMIFS(DataRegularSeason20242025!$AA$3:$AA$1315,DataRegularSeason20242025!$B$3:$B$1315, "&lt;=" &amp; $A175, DataRegularSeason20242025!$D$3:$D$1315, AF$1)+SUMIFS(DataRegularSeason20242025!$AB$3:$AB$1315,DataRegularSeason20242025!$B$3:$B$1315, "&lt;=" &amp; $A175, DataRegularSeason20242025!$E$3:$E$1315, AF$1)</f>
        <v>96</v>
      </c>
      <c r="AG175" s="2">
        <f>SUMIFS(DataRegularSeason20242025!$AA$3:$AA$1315,DataRegularSeason20242025!$B$3:$B$1315, "&lt;=" &amp; $A175, DataRegularSeason20242025!$D$3:$D$1315, AG$1)+SUMIFS(DataRegularSeason20242025!$AB$3:$AB$1315,DataRegularSeason20242025!$B$3:$B$1315, "&lt;=" &amp; $A175, DataRegularSeason20242025!$E$3:$E$1315, AG$1)</f>
        <v>92</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65</v>
      </c>
      <c r="C176" s="2">
        <f>SUMIFS(DataRegularSeason20242025!$AA$3:$AA$1315,DataRegularSeason20242025!$B$3:$B$1315, "&lt;=" &amp; $A176, DataRegularSeason20242025!$D$3:$D$1315, C$1)+SUMIFS(DataRegularSeason20242025!$AB$3:$AB$1315,DataRegularSeason20242025!$B$3:$B$1315, "&lt;=" &amp; $A176, DataRegularSeason20242025!$E$3:$E$1315, C$1)</f>
        <v>68</v>
      </c>
      <c r="D176" s="2">
        <f>SUMIFS(DataRegularSeason20242025!$AA$3:$AA$1315,DataRegularSeason20242025!$B$3:$B$1315, "&lt;=" &amp; $A176, DataRegularSeason20242025!$D$3:$D$1315, D$1)+SUMIFS(DataRegularSeason20242025!$AB$3:$AB$1315,DataRegularSeason20242025!$B$3:$B$1315, "&lt;=" &amp; $A176, DataRegularSeason20242025!$E$3:$E$1315, D$1)</f>
        <v>56</v>
      </c>
      <c r="E176" s="2">
        <f>SUMIFS(DataRegularSeason20242025!$AA$3:$AA$1315,DataRegularSeason20242025!$B$3:$B$1315, "&lt;=" &amp; $A176, DataRegularSeason20242025!$D$3:$D$1315, E$1)+SUMIFS(DataRegularSeason20242025!$AB$3:$AB$1315,DataRegularSeason20242025!$B$3:$B$1315, "&lt;=" &amp; $A176, DataRegularSeason20242025!$E$3:$E$1315, E$1)</f>
        <v>84</v>
      </c>
      <c r="F176" s="2">
        <f>SUMIFS(DataRegularSeason20242025!$AA$3:$AA$1315,DataRegularSeason20242025!$B$3:$B$1315, "&lt;=" &amp; $A176, DataRegularSeason20242025!$D$3:$D$1315, F$1)+SUMIFS(DataRegularSeason20242025!$AB$3:$AB$1315,DataRegularSeason20242025!$B$3:$B$1315, "&lt;=" &amp; $A176, DataRegularSeason20242025!$E$3:$E$1315, F$1)</f>
        <v>70</v>
      </c>
      <c r="G176" s="2">
        <f>SUMIFS(DataRegularSeason20242025!$AA$3:$AA$1315,DataRegularSeason20242025!$B$3:$B$1315, "&lt;=" &amp; $A176, DataRegularSeason20242025!$D$3:$D$1315, G$1)+SUMIFS(DataRegularSeason20242025!$AB$3:$AB$1315,DataRegularSeason20242025!$B$3:$B$1315, "&lt;=" &amp; $A176, DataRegularSeason20242025!$E$3:$E$1315, G$1)</f>
        <v>71</v>
      </c>
      <c r="H176" s="2">
        <f>SUMIFS(DataRegularSeason20242025!$AA$3:$AA$1315,DataRegularSeason20242025!$B$3:$B$1315, "&lt;=" &amp; $A176, DataRegularSeason20242025!$D$3:$D$1315, H$1)+SUMIFS(DataRegularSeason20242025!$AB$3:$AB$1315,DataRegularSeason20242025!$B$3:$B$1315, "&lt;=" &amp; $A176, DataRegularSeason20242025!$E$3:$E$1315, H$1)</f>
        <v>49</v>
      </c>
      <c r="I176" s="2">
        <f>SUMIFS(DataRegularSeason20242025!$AA$3:$AA$1315,DataRegularSeason20242025!$B$3:$B$1315, "&lt;=" &amp; $A176, DataRegularSeason20242025!$D$3:$D$1315, I$1)+SUMIFS(DataRegularSeason20242025!$AB$3:$AB$1315,DataRegularSeason20242025!$B$3:$B$1315, "&lt;=" &amp; $A176, DataRegularSeason20242025!$E$3:$E$1315, I$1)</f>
        <v>83</v>
      </c>
      <c r="J176" s="2">
        <f>SUMIFS(DataRegularSeason20242025!$AA$3:$AA$1315,DataRegularSeason20242025!$B$3:$B$1315, "&lt;=" &amp; $A176, DataRegularSeason20242025!$D$3:$D$1315, J$1)+SUMIFS(DataRegularSeason20242025!$AB$3:$AB$1315,DataRegularSeason20242025!$B$3:$B$1315, "&lt;=" &amp; $A176, DataRegularSeason20242025!$E$3:$E$1315, J$1)</f>
        <v>86</v>
      </c>
      <c r="K176" s="2">
        <f>SUMIFS(DataRegularSeason20242025!$AA$3:$AA$1315,DataRegularSeason20242025!$B$3:$B$1315, "&lt;=" &amp; $A176, DataRegularSeason20242025!$D$3:$D$1315, K$1)+SUMIFS(DataRegularSeason20242025!$AB$3:$AB$1315,DataRegularSeason20242025!$B$3:$B$1315, "&lt;=" &amp; $A176, DataRegularSeason20242025!$E$3:$E$1315, K$1)</f>
        <v>70</v>
      </c>
      <c r="L176" s="2">
        <f>SUMIFS(DataRegularSeason20242025!$AA$3:$AA$1315,DataRegularSeason20242025!$B$3:$B$1315, "&lt;=" &amp; $A176, DataRegularSeason20242025!$D$3:$D$1315, L$1)+SUMIFS(DataRegularSeason20242025!$AB$3:$AB$1315,DataRegularSeason20242025!$B$3:$B$1315, "&lt;=" &amp; $A176, DataRegularSeason20242025!$E$3:$E$1315, L$1)</f>
        <v>80</v>
      </c>
      <c r="M176" s="2">
        <f>SUMIFS(DataRegularSeason20242025!$AA$3:$AA$1315,DataRegularSeason20242025!$B$3:$B$1315, "&lt;=" &amp; $A176, DataRegularSeason20242025!$D$3:$D$1315, M$1)+SUMIFS(DataRegularSeason20242025!$AB$3:$AB$1315,DataRegularSeason20242025!$B$3:$B$1315, "&lt;=" &amp; $A176, DataRegularSeason20242025!$E$3:$E$1315, M$1)</f>
        <v>85</v>
      </c>
      <c r="N176" s="2">
        <f>SUMIFS(DataRegularSeason20242025!$AA$3:$AA$1315,DataRegularSeason20242025!$B$3:$B$1315, "&lt;=" &amp; $A176, DataRegularSeason20242025!$D$3:$D$1315, N$1)+SUMIFS(DataRegularSeason20242025!$AB$3:$AB$1315,DataRegularSeason20242025!$B$3:$B$1315, "&lt;=" &amp; $A176, DataRegularSeason20242025!$E$3:$E$1315, N$1)</f>
        <v>79</v>
      </c>
      <c r="O176" s="2">
        <f>SUMIFS(DataRegularSeason20242025!$AA$3:$AA$1315,DataRegularSeason20242025!$B$3:$B$1315, "&lt;=" &amp; $A176, DataRegularSeason20242025!$D$3:$D$1315, O$1)+SUMIFS(DataRegularSeason20242025!$AB$3:$AB$1315,DataRegularSeason20242025!$B$3:$B$1315, "&lt;=" &amp; $A176, DataRegularSeason20242025!$E$3:$E$1315, O$1)</f>
        <v>79</v>
      </c>
      <c r="P176" s="2">
        <f>SUMIFS(DataRegularSeason20242025!$AA$3:$AA$1315,DataRegularSeason20242025!$B$3:$B$1315, "&lt;=" &amp; $A176, DataRegularSeason20242025!$D$3:$D$1315, P$1)+SUMIFS(DataRegularSeason20242025!$AB$3:$AB$1315,DataRegularSeason20242025!$B$3:$B$1315, "&lt;=" &amp; $A176, DataRegularSeason20242025!$E$3:$E$1315, P$1)</f>
        <v>69</v>
      </c>
      <c r="Q176" s="2">
        <f>SUMIFS(DataRegularSeason20242025!$AA$3:$AA$1315,DataRegularSeason20242025!$B$3:$B$1315, "&lt;=" &amp; $A176, DataRegularSeason20242025!$D$3:$D$1315, Q$1)+SUMIFS(DataRegularSeason20242025!$AB$3:$AB$1315,DataRegularSeason20242025!$B$3:$B$1315, "&lt;=" &amp; $A176, DataRegularSeason20242025!$E$3:$E$1315, Q$1)</f>
        <v>78</v>
      </c>
      <c r="R176" s="2">
        <f>SUMIFS(DataRegularSeason20242025!$AA$3:$AA$1315,DataRegularSeason20242025!$B$3:$B$1315, "&lt;=" &amp; $A176, DataRegularSeason20242025!$D$3:$D$1315, R$1)+SUMIFS(DataRegularSeason20242025!$AB$3:$AB$1315,DataRegularSeason20242025!$B$3:$B$1315, "&lt;=" &amp; $A176, DataRegularSeason20242025!$E$3:$E$1315, R$1)</f>
        <v>57</v>
      </c>
      <c r="S176" s="2">
        <f>SUMIFS(DataRegularSeason20242025!$AA$3:$AA$1315,DataRegularSeason20242025!$B$3:$B$1315, "&lt;=" &amp; $A176, DataRegularSeason20242025!$D$3:$D$1315, S$1)+SUMIFS(DataRegularSeason20242025!$AB$3:$AB$1315,DataRegularSeason20242025!$B$3:$B$1315, "&lt;=" &amp; $A176, DataRegularSeason20242025!$E$3:$E$1315, S$1)</f>
        <v>66</v>
      </c>
      <c r="T176" s="2">
        <f>SUMIFS(DataRegularSeason20242025!$AA$3:$AA$1315,DataRegularSeason20242025!$B$3:$B$1315, "&lt;=" &amp; $A176, DataRegularSeason20242025!$D$3:$D$1315, T$1)+SUMIFS(DataRegularSeason20242025!$AB$3:$AB$1315,DataRegularSeason20242025!$B$3:$B$1315, "&lt;=" &amp; $A176, DataRegularSeason20242025!$E$3:$E$1315, T$1)</f>
        <v>70</v>
      </c>
      <c r="U176" s="2">
        <f>SUMIFS(DataRegularSeason20242025!$AA$3:$AA$1315,DataRegularSeason20242025!$B$3:$B$1315, "&lt;=" &amp; $A176, DataRegularSeason20242025!$D$3:$D$1315, U$1)+SUMIFS(DataRegularSeason20242025!$AB$3:$AB$1315,DataRegularSeason20242025!$B$3:$B$1315, "&lt;=" &amp; $A176, DataRegularSeason20242025!$E$3:$E$1315, U$1)</f>
        <v>75</v>
      </c>
      <c r="V176" s="2">
        <f>SUMIFS(DataRegularSeason20242025!$AA$3:$AA$1315,DataRegularSeason20242025!$B$3:$B$1315, "&lt;=" &amp; $A176, DataRegularSeason20242025!$D$3:$D$1315, V$1)+SUMIFS(DataRegularSeason20242025!$AB$3:$AB$1315,DataRegularSeason20242025!$B$3:$B$1315, "&lt;=" &amp; $A176, DataRegularSeason20242025!$E$3:$E$1315, V$1)</f>
        <v>64</v>
      </c>
      <c r="W176" s="2">
        <f>SUMIFS(DataRegularSeason20242025!$AA$3:$AA$1315,DataRegularSeason20242025!$B$3:$B$1315, "&lt;=" &amp; $A176, DataRegularSeason20242025!$D$3:$D$1315, W$1)+SUMIFS(DataRegularSeason20242025!$AB$3:$AB$1315,DataRegularSeason20242025!$B$3:$B$1315, "&lt;=" &amp; $A176, DataRegularSeason20242025!$E$3:$E$1315, W$1)</f>
        <v>64</v>
      </c>
      <c r="X176" s="2">
        <f>SUMIFS(DataRegularSeason20242025!$AA$3:$AA$1315,DataRegularSeason20242025!$B$3:$B$1315, "&lt;=" &amp; $A176, DataRegularSeason20242025!$D$3:$D$1315, X$1)+SUMIFS(DataRegularSeason20242025!$AB$3:$AB$1315,DataRegularSeason20242025!$B$3:$B$1315, "&lt;=" &amp; $A176, DataRegularSeason20242025!$E$3:$E$1315, X$1)</f>
        <v>60</v>
      </c>
      <c r="Y176" s="2">
        <f>SUMIFS(DataRegularSeason20242025!$AA$3:$AA$1315,DataRegularSeason20242025!$B$3:$B$1315, "&lt;=" &amp; $A176, DataRegularSeason20242025!$D$3:$D$1315, Y$1)+SUMIFS(DataRegularSeason20242025!$AB$3:$AB$1315,DataRegularSeason20242025!$B$3:$B$1315, "&lt;=" &amp; $A176, DataRegularSeason20242025!$E$3:$E$1315, Y$1)</f>
        <v>45</v>
      </c>
      <c r="Z176" s="2">
        <f>SUMIFS(DataRegularSeason20242025!$AA$3:$AA$1315,DataRegularSeason20242025!$B$3:$B$1315, "&lt;=" &amp; $A176, DataRegularSeason20242025!$D$3:$D$1315, Z$1)+SUMIFS(DataRegularSeason20242025!$AB$3:$AB$1315,DataRegularSeason20242025!$B$3:$B$1315, "&lt;=" &amp; $A176, DataRegularSeason20242025!$E$3:$E$1315, Z$1)</f>
        <v>69</v>
      </c>
      <c r="AA176" s="2">
        <f>SUMIFS(DataRegularSeason20242025!$AA$3:$AA$1315,DataRegularSeason20242025!$B$3:$B$1315, "&lt;=" &amp; $A176, DataRegularSeason20242025!$D$3:$D$1315, AA$1)+SUMIFS(DataRegularSeason20242025!$AB$3:$AB$1315,DataRegularSeason20242025!$B$3:$B$1315, "&lt;=" &amp; $A176, DataRegularSeason20242025!$E$3:$E$1315, AA$1)</f>
        <v>79</v>
      </c>
      <c r="AB176" s="2">
        <f>SUMIFS(DataRegularSeason20242025!$AA$3:$AA$1315,DataRegularSeason20242025!$B$3:$B$1315, "&lt;=" &amp; $A176, DataRegularSeason20242025!$D$3:$D$1315, AB$1)+SUMIFS(DataRegularSeason20242025!$AB$3:$AB$1315,DataRegularSeason20242025!$B$3:$B$1315, "&lt;=" &amp; $A176, DataRegularSeason20242025!$E$3:$E$1315, AB$1)</f>
        <v>83</v>
      </c>
      <c r="AC176" s="2">
        <f>SUMIFS(DataRegularSeason20242025!$AA$3:$AA$1315,DataRegularSeason20242025!$B$3:$B$1315, "&lt;=" &amp; $A176, DataRegularSeason20242025!$D$3:$D$1315, AC$1)+SUMIFS(DataRegularSeason20242025!$AB$3:$AB$1315,DataRegularSeason20242025!$B$3:$B$1315, "&lt;=" &amp; $A176, DataRegularSeason20242025!$E$3:$E$1315, AC$1)</f>
        <v>69</v>
      </c>
      <c r="AD176" s="2">
        <f>SUMIFS(DataRegularSeason20242025!$AA$3:$AA$1315,DataRegularSeason20242025!$B$3:$B$1315, "&lt;=" &amp; $A176, DataRegularSeason20242025!$D$3:$D$1315, AD$1)+SUMIFS(DataRegularSeason20242025!$AB$3:$AB$1315,DataRegularSeason20242025!$B$3:$B$1315, "&lt;=" &amp; $A176, DataRegularSeason20242025!$E$3:$E$1315, AD$1)</f>
        <v>68</v>
      </c>
      <c r="AE176" s="2">
        <f>SUMIFS(DataRegularSeason20242025!$AA$3:$AA$1315,DataRegularSeason20242025!$B$3:$B$1315, "&lt;=" &amp; $A176, DataRegularSeason20242025!$D$3:$D$1315, AE$1)+SUMIFS(DataRegularSeason20242025!$AB$3:$AB$1315,DataRegularSeason20242025!$B$3:$B$1315, "&lt;=" &amp; $A176, DataRegularSeason20242025!$E$3:$E$1315, AE$1)</f>
        <v>85</v>
      </c>
      <c r="AF176" s="2">
        <f>SUMIFS(DataRegularSeason20242025!$AA$3:$AA$1315,DataRegularSeason20242025!$B$3:$B$1315, "&lt;=" &amp; $A176, DataRegularSeason20242025!$D$3:$D$1315, AF$1)+SUMIFS(DataRegularSeason20242025!$AB$3:$AB$1315,DataRegularSeason20242025!$B$3:$B$1315, "&lt;=" &amp; $A176, DataRegularSeason20242025!$E$3:$E$1315, AF$1)</f>
        <v>96</v>
      </c>
      <c r="AG176" s="2">
        <f>SUMIFS(DataRegularSeason20242025!$AA$3:$AA$1315,DataRegularSeason20242025!$B$3:$B$1315, "&lt;=" &amp; $A176, DataRegularSeason20242025!$D$3:$D$1315, AG$1)+SUMIFS(DataRegularSeason20242025!$AB$3:$AB$1315,DataRegularSeason20242025!$B$3:$B$1315, "&lt;=" &amp; $A176, DataRegularSeason20242025!$E$3:$E$1315, AG$1)</f>
        <v>92</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65</v>
      </c>
      <c r="C177" s="2">
        <f>SUMIFS(DataRegularSeason20242025!$AA$3:$AA$1315,DataRegularSeason20242025!$B$3:$B$1315, "&lt;=" &amp; $A177, DataRegularSeason20242025!$D$3:$D$1315, C$1)+SUMIFS(DataRegularSeason20242025!$AB$3:$AB$1315,DataRegularSeason20242025!$B$3:$B$1315, "&lt;=" &amp; $A177, DataRegularSeason20242025!$E$3:$E$1315, C$1)</f>
        <v>68</v>
      </c>
      <c r="D177" s="2">
        <f>SUMIFS(DataRegularSeason20242025!$AA$3:$AA$1315,DataRegularSeason20242025!$B$3:$B$1315, "&lt;=" &amp; $A177, DataRegularSeason20242025!$D$3:$D$1315, D$1)+SUMIFS(DataRegularSeason20242025!$AB$3:$AB$1315,DataRegularSeason20242025!$B$3:$B$1315, "&lt;=" &amp; $A177, DataRegularSeason20242025!$E$3:$E$1315, D$1)</f>
        <v>56</v>
      </c>
      <c r="E177" s="2">
        <f>SUMIFS(DataRegularSeason20242025!$AA$3:$AA$1315,DataRegularSeason20242025!$B$3:$B$1315, "&lt;=" &amp; $A177, DataRegularSeason20242025!$D$3:$D$1315, E$1)+SUMIFS(DataRegularSeason20242025!$AB$3:$AB$1315,DataRegularSeason20242025!$B$3:$B$1315, "&lt;=" &amp; $A177, DataRegularSeason20242025!$E$3:$E$1315, E$1)</f>
        <v>84</v>
      </c>
      <c r="F177" s="2">
        <f>SUMIFS(DataRegularSeason20242025!$AA$3:$AA$1315,DataRegularSeason20242025!$B$3:$B$1315, "&lt;=" &amp; $A177, DataRegularSeason20242025!$D$3:$D$1315, F$1)+SUMIFS(DataRegularSeason20242025!$AB$3:$AB$1315,DataRegularSeason20242025!$B$3:$B$1315, "&lt;=" &amp; $A177, DataRegularSeason20242025!$E$3:$E$1315, F$1)</f>
        <v>70</v>
      </c>
      <c r="G177" s="2">
        <f>SUMIFS(DataRegularSeason20242025!$AA$3:$AA$1315,DataRegularSeason20242025!$B$3:$B$1315, "&lt;=" &amp; $A177, DataRegularSeason20242025!$D$3:$D$1315, G$1)+SUMIFS(DataRegularSeason20242025!$AB$3:$AB$1315,DataRegularSeason20242025!$B$3:$B$1315, "&lt;=" &amp; $A177, DataRegularSeason20242025!$E$3:$E$1315, G$1)</f>
        <v>71</v>
      </c>
      <c r="H177" s="2">
        <f>SUMIFS(DataRegularSeason20242025!$AA$3:$AA$1315,DataRegularSeason20242025!$B$3:$B$1315, "&lt;=" &amp; $A177, DataRegularSeason20242025!$D$3:$D$1315, H$1)+SUMIFS(DataRegularSeason20242025!$AB$3:$AB$1315,DataRegularSeason20242025!$B$3:$B$1315, "&lt;=" &amp; $A177, DataRegularSeason20242025!$E$3:$E$1315, H$1)</f>
        <v>49</v>
      </c>
      <c r="I177" s="2">
        <f>SUMIFS(DataRegularSeason20242025!$AA$3:$AA$1315,DataRegularSeason20242025!$B$3:$B$1315, "&lt;=" &amp; $A177, DataRegularSeason20242025!$D$3:$D$1315, I$1)+SUMIFS(DataRegularSeason20242025!$AB$3:$AB$1315,DataRegularSeason20242025!$B$3:$B$1315, "&lt;=" &amp; $A177, DataRegularSeason20242025!$E$3:$E$1315, I$1)</f>
        <v>83</v>
      </c>
      <c r="J177" s="2">
        <f>SUMIFS(DataRegularSeason20242025!$AA$3:$AA$1315,DataRegularSeason20242025!$B$3:$B$1315, "&lt;=" &amp; $A177, DataRegularSeason20242025!$D$3:$D$1315, J$1)+SUMIFS(DataRegularSeason20242025!$AB$3:$AB$1315,DataRegularSeason20242025!$B$3:$B$1315, "&lt;=" &amp; $A177, DataRegularSeason20242025!$E$3:$E$1315, J$1)</f>
        <v>86</v>
      </c>
      <c r="K177" s="2">
        <f>SUMIFS(DataRegularSeason20242025!$AA$3:$AA$1315,DataRegularSeason20242025!$B$3:$B$1315, "&lt;=" &amp; $A177, DataRegularSeason20242025!$D$3:$D$1315, K$1)+SUMIFS(DataRegularSeason20242025!$AB$3:$AB$1315,DataRegularSeason20242025!$B$3:$B$1315, "&lt;=" &amp; $A177, DataRegularSeason20242025!$E$3:$E$1315, K$1)</f>
        <v>70</v>
      </c>
      <c r="L177" s="2">
        <f>SUMIFS(DataRegularSeason20242025!$AA$3:$AA$1315,DataRegularSeason20242025!$B$3:$B$1315, "&lt;=" &amp; $A177, DataRegularSeason20242025!$D$3:$D$1315, L$1)+SUMIFS(DataRegularSeason20242025!$AB$3:$AB$1315,DataRegularSeason20242025!$B$3:$B$1315, "&lt;=" &amp; $A177, DataRegularSeason20242025!$E$3:$E$1315, L$1)</f>
        <v>80</v>
      </c>
      <c r="M177" s="2">
        <f>SUMIFS(DataRegularSeason20242025!$AA$3:$AA$1315,DataRegularSeason20242025!$B$3:$B$1315, "&lt;=" &amp; $A177, DataRegularSeason20242025!$D$3:$D$1315, M$1)+SUMIFS(DataRegularSeason20242025!$AB$3:$AB$1315,DataRegularSeason20242025!$B$3:$B$1315, "&lt;=" &amp; $A177, DataRegularSeason20242025!$E$3:$E$1315, M$1)</f>
        <v>85</v>
      </c>
      <c r="N177" s="2">
        <f>SUMIFS(DataRegularSeason20242025!$AA$3:$AA$1315,DataRegularSeason20242025!$B$3:$B$1315, "&lt;=" &amp; $A177, DataRegularSeason20242025!$D$3:$D$1315, N$1)+SUMIFS(DataRegularSeason20242025!$AB$3:$AB$1315,DataRegularSeason20242025!$B$3:$B$1315, "&lt;=" &amp; $A177, DataRegularSeason20242025!$E$3:$E$1315, N$1)</f>
        <v>79</v>
      </c>
      <c r="O177" s="2">
        <f>SUMIFS(DataRegularSeason20242025!$AA$3:$AA$1315,DataRegularSeason20242025!$B$3:$B$1315, "&lt;=" &amp; $A177, DataRegularSeason20242025!$D$3:$D$1315, O$1)+SUMIFS(DataRegularSeason20242025!$AB$3:$AB$1315,DataRegularSeason20242025!$B$3:$B$1315, "&lt;=" &amp; $A177, DataRegularSeason20242025!$E$3:$E$1315, O$1)</f>
        <v>79</v>
      </c>
      <c r="P177" s="2">
        <f>SUMIFS(DataRegularSeason20242025!$AA$3:$AA$1315,DataRegularSeason20242025!$B$3:$B$1315, "&lt;=" &amp; $A177, DataRegularSeason20242025!$D$3:$D$1315, P$1)+SUMIFS(DataRegularSeason20242025!$AB$3:$AB$1315,DataRegularSeason20242025!$B$3:$B$1315, "&lt;=" &amp; $A177, DataRegularSeason20242025!$E$3:$E$1315, P$1)</f>
        <v>69</v>
      </c>
      <c r="Q177" s="2">
        <f>SUMIFS(DataRegularSeason20242025!$AA$3:$AA$1315,DataRegularSeason20242025!$B$3:$B$1315, "&lt;=" &amp; $A177, DataRegularSeason20242025!$D$3:$D$1315, Q$1)+SUMIFS(DataRegularSeason20242025!$AB$3:$AB$1315,DataRegularSeason20242025!$B$3:$B$1315, "&lt;=" &amp; $A177, DataRegularSeason20242025!$E$3:$E$1315, Q$1)</f>
        <v>78</v>
      </c>
      <c r="R177" s="2">
        <f>SUMIFS(DataRegularSeason20242025!$AA$3:$AA$1315,DataRegularSeason20242025!$B$3:$B$1315, "&lt;=" &amp; $A177, DataRegularSeason20242025!$D$3:$D$1315, R$1)+SUMIFS(DataRegularSeason20242025!$AB$3:$AB$1315,DataRegularSeason20242025!$B$3:$B$1315, "&lt;=" &amp; $A177, DataRegularSeason20242025!$E$3:$E$1315, R$1)</f>
        <v>57</v>
      </c>
      <c r="S177" s="2">
        <f>SUMIFS(DataRegularSeason20242025!$AA$3:$AA$1315,DataRegularSeason20242025!$B$3:$B$1315, "&lt;=" &amp; $A177, DataRegularSeason20242025!$D$3:$D$1315, S$1)+SUMIFS(DataRegularSeason20242025!$AB$3:$AB$1315,DataRegularSeason20242025!$B$3:$B$1315, "&lt;=" &amp; $A177, DataRegularSeason20242025!$E$3:$E$1315, S$1)</f>
        <v>66</v>
      </c>
      <c r="T177" s="2">
        <f>SUMIFS(DataRegularSeason20242025!$AA$3:$AA$1315,DataRegularSeason20242025!$B$3:$B$1315, "&lt;=" &amp; $A177, DataRegularSeason20242025!$D$3:$D$1315, T$1)+SUMIFS(DataRegularSeason20242025!$AB$3:$AB$1315,DataRegularSeason20242025!$B$3:$B$1315, "&lt;=" &amp; $A177, DataRegularSeason20242025!$E$3:$E$1315, T$1)</f>
        <v>70</v>
      </c>
      <c r="U177" s="2">
        <f>SUMIFS(DataRegularSeason20242025!$AA$3:$AA$1315,DataRegularSeason20242025!$B$3:$B$1315, "&lt;=" &amp; $A177, DataRegularSeason20242025!$D$3:$D$1315, U$1)+SUMIFS(DataRegularSeason20242025!$AB$3:$AB$1315,DataRegularSeason20242025!$B$3:$B$1315, "&lt;=" &amp; $A177, DataRegularSeason20242025!$E$3:$E$1315, U$1)</f>
        <v>75</v>
      </c>
      <c r="V177" s="2">
        <f>SUMIFS(DataRegularSeason20242025!$AA$3:$AA$1315,DataRegularSeason20242025!$B$3:$B$1315, "&lt;=" &amp; $A177, DataRegularSeason20242025!$D$3:$D$1315, V$1)+SUMIFS(DataRegularSeason20242025!$AB$3:$AB$1315,DataRegularSeason20242025!$B$3:$B$1315, "&lt;=" &amp; $A177, DataRegularSeason20242025!$E$3:$E$1315, V$1)</f>
        <v>64</v>
      </c>
      <c r="W177" s="2">
        <f>SUMIFS(DataRegularSeason20242025!$AA$3:$AA$1315,DataRegularSeason20242025!$B$3:$B$1315, "&lt;=" &amp; $A177, DataRegularSeason20242025!$D$3:$D$1315, W$1)+SUMIFS(DataRegularSeason20242025!$AB$3:$AB$1315,DataRegularSeason20242025!$B$3:$B$1315, "&lt;=" &amp; $A177, DataRegularSeason20242025!$E$3:$E$1315, W$1)</f>
        <v>64</v>
      </c>
      <c r="X177" s="2">
        <f>SUMIFS(DataRegularSeason20242025!$AA$3:$AA$1315,DataRegularSeason20242025!$B$3:$B$1315, "&lt;=" &amp; $A177, DataRegularSeason20242025!$D$3:$D$1315, X$1)+SUMIFS(DataRegularSeason20242025!$AB$3:$AB$1315,DataRegularSeason20242025!$B$3:$B$1315, "&lt;=" &amp; $A177, DataRegularSeason20242025!$E$3:$E$1315, X$1)</f>
        <v>60</v>
      </c>
      <c r="Y177" s="2">
        <f>SUMIFS(DataRegularSeason20242025!$AA$3:$AA$1315,DataRegularSeason20242025!$B$3:$B$1315, "&lt;=" &amp; $A177, DataRegularSeason20242025!$D$3:$D$1315, Y$1)+SUMIFS(DataRegularSeason20242025!$AB$3:$AB$1315,DataRegularSeason20242025!$B$3:$B$1315, "&lt;=" &amp; $A177, DataRegularSeason20242025!$E$3:$E$1315, Y$1)</f>
        <v>45</v>
      </c>
      <c r="Z177" s="2">
        <f>SUMIFS(DataRegularSeason20242025!$AA$3:$AA$1315,DataRegularSeason20242025!$B$3:$B$1315, "&lt;=" &amp; $A177, DataRegularSeason20242025!$D$3:$D$1315, Z$1)+SUMIFS(DataRegularSeason20242025!$AB$3:$AB$1315,DataRegularSeason20242025!$B$3:$B$1315, "&lt;=" &amp; $A177, DataRegularSeason20242025!$E$3:$E$1315, Z$1)</f>
        <v>69</v>
      </c>
      <c r="AA177" s="2">
        <f>SUMIFS(DataRegularSeason20242025!$AA$3:$AA$1315,DataRegularSeason20242025!$B$3:$B$1315, "&lt;=" &amp; $A177, DataRegularSeason20242025!$D$3:$D$1315, AA$1)+SUMIFS(DataRegularSeason20242025!$AB$3:$AB$1315,DataRegularSeason20242025!$B$3:$B$1315, "&lt;=" &amp; $A177, DataRegularSeason20242025!$E$3:$E$1315, AA$1)</f>
        <v>79</v>
      </c>
      <c r="AB177" s="2">
        <f>SUMIFS(DataRegularSeason20242025!$AA$3:$AA$1315,DataRegularSeason20242025!$B$3:$B$1315, "&lt;=" &amp; $A177, DataRegularSeason20242025!$D$3:$D$1315, AB$1)+SUMIFS(DataRegularSeason20242025!$AB$3:$AB$1315,DataRegularSeason20242025!$B$3:$B$1315, "&lt;=" &amp; $A177, DataRegularSeason20242025!$E$3:$E$1315, AB$1)</f>
        <v>83</v>
      </c>
      <c r="AC177" s="2">
        <f>SUMIFS(DataRegularSeason20242025!$AA$3:$AA$1315,DataRegularSeason20242025!$B$3:$B$1315, "&lt;=" &amp; $A177, DataRegularSeason20242025!$D$3:$D$1315, AC$1)+SUMIFS(DataRegularSeason20242025!$AB$3:$AB$1315,DataRegularSeason20242025!$B$3:$B$1315, "&lt;=" &amp; $A177, DataRegularSeason20242025!$E$3:$E$1315, AC$1)</f>
        <v>69</v>
      </c>
      <c r="AD177" s="2">
        <f>SUMIFS(DataRegularSeason20242025!$AA$3:$AA$1315,DataRegularSeason20242025!$B$3:$B$1315, "&lt;=" &amp; $A177, DataRegularSeason20242025!$D$3:$D$1315, AD$1)+SUMIFS(DataRegularSeason20242025!$AB$3:$AB$1315,DataRegularSeason20242025!$B$3:$B$1315, "&lt;=" &amp; $A177, DataRegularSeason20242025!$E$3:$E$1315, AD$1)</f>
        <v>68</v>
      </c>
      <c r="AE177" s="2">
        <f>SUMIFS(DataRegularSeason20242025!$AA$3:$AA$1315,DataRegularSeason20242025!$B$3:$B$1315, "&lt;=" &amp; $A177, DataRegularSeason20242025!$D$3:$D$1315, AE$1)+SUMIFS(DataRegularSeason20242025!$AB$3:$AB$1315,DataRegularSeason20242025!$B$3:$B$1315, "&lt;=" &amp; $A177, DataRegularSeason20242025!$E$3:$E$1315, AE$1)</f>
        <v>85</v>
      </c>
      <c r="AF177" s="2">
        <f>SUMIFS(DataRegularSeason20242025!$AA$3:$AA$1315,DataRegularSeason20242025!$B$3:$B$1315, "&lt;=" &amp; $A177, DataRegularSeason20242025!$D$3:$D$1315, AF$1)+SUMIFS(DataRegularSeason20242025!$AB$3:$AB$1315,DataRegularSeason20242025!$B$3:$B$1315, "&lt;=" &amp; $A177, DataRegularSeason20242025!$E$3:$E$1315, AF$1)</f>
        <v>96</v>
      </c>
      <c r="AG177" s="2">
        <f>SUMIFS(DataRegularSeason20242025!$AA$3:$AA$1315,DataRegularSeason20242025!$B$3:$B$1315, "&lt;=" &amp; $A177, DataRegularSeason20242025!$D$3:$D$1315, AG$1)+SUMIFS(DataRegularSeason20242025!$AB$3:$AB$1315,DataRegularSeason20242025!$B$3:$B$1315, "&lt;=" &amp; $A177, DataRegularSeason20242025!$E$3:$E$1315, AG$1)</f>
        <v>92</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65</v>
      </c>
      <c r="C178" s="2">
        <f>SUMIFS(DataRegularSeason20242025!$AA$3:$AA$1315,DataRegularSeason20242025!$B$3:$B$1315, "&lt;=" &amp; $A178, DataRegularSeason20242025!$D$3:$D$1315, C$1)+SUMIFS(DataRegularSeason20242025!$AB$3:$AB$1315,DataRegularSeason20242025!$B$3:$B$1315, "&lt;=" &amp; $A178, DataRegularSeason20242025!$E$3:$E$1315, C$1)</f>
        <v>68</v>
      </c>
      <c r="D178" s="2">
        <f>SUMIFS(DataRegularSeason20242025!$AA$3:$AA$1315,DataRegularSeason20242025!$B$3:$B$1315, "&lt;=" &amp; $A178, DataRegularSeason20242025!$D$3:$D$1315, D$1)+SUMIFS(DataRegularSeason20242025!$AB$3:$AB$1315,DataRegularSeason20242025!$B$3:$B$1315, "&lt;=" &amp; $A178, DataRegularSeason20242025!$E$3:$E$1315, D$1)</f>
        <v>56</v>
      </c>
      <c r="E178" s="2">
        <f>SUMIFS(DataRegularSeason20242025!$AA$3:$AA$1315,DataRegularSeason20242025!$B$3:$B$1315, "&lt;=" &amp; $A178, DataRegularSeason20242025!$D$3:$D$1315, E$1)+SUMIFS(DataRegularSeason20242025!$AB$3:$AB$1315,DataRegularSeason20242025!$B$3:$B$1315, "&lt;=" &amp; $A178, DataRegularSeason20242025!$E$3:$E$1315, E$1)</f>
        <v>84</v>
      </c>
      <c r="F178" s="2">
        <f>SUMIFS(DataRegularSeason20242025!$AA$3:$AA$1315,DataRegularSeason20242025!$B$3:$B$1315, "&lt;=" &amp; $A178, DataRegularSeason20242025!$D$3:$D$1315, F$1)+SUMIFS(DataRegularSeason20242025!$AB$3:$AB$1315,DataRegularSeason20242025!$B$3:$B$1315, "&lt;=" &amp; $A178, DataRegularSeason20242025!$E$3:$E$1315, F$1)</f>
        <v>70</v>
      </c>
      <c r="G178" s="2">
        <f>SUMIFS(DataRegularSeason20242025!$AA$3:$AA$1315,DataRegularSeason20242025!$B$3:$B$1315, "&lt;=" &amp; $A178, DataRegularSeason20242025!$D$3:$D$1315, G$1)+SUMIFS(DataRegularSeason20242025!$AB$3:$AB$1315,DataRegularSeason20242025!$B$3:$B$1315, "&lt;=" &amp; $A178, DataRegularSeason20242025!$E$3:$E$1315, G$1)</f>
        <v>71</v>
      </c>
      <c r="H178" s="2">
        <f>SUMIFS(DataRegularSeason20242025!$AA$3:$AA$1315,DataRegularSeason20242025!$B$3:$B$1315, "&lt;=" &amp; $A178, DataRegularSeason20242025!$D$3:$D$1315, H$1)+SUMIFS(DataRegularSeason20242025!$AB$3:$AB$1315,DataRegularSeason20242025!$B$3:$B$1315, "&lt;=" &amp; $A178, DataRegularSeason20242025!$E$3:$E$1315, H$1)</f>
        <v>49</v>
      </c>
      <c r="I178" s="2">
        <f>SUMIFS(DataRegularSeason20242025!$AA$3:$AA$1315,DataRegularSeason20242025!$B$3:$B$1315, "&lt;=" &amp; $A178, DataRegularSeason20242025!$D$3:$D$1315, I$1)+SUMIFS(DataRegularSeason20242025!$AB$3:$AB$1315,DataRegularSeason20242025!$B$3:$B$1315, "&lt;=" &amp; $A178, DataRegularSeason20242025!$E$3:$E$1315, I$1)</f>
        <v>83</v>
      </c>
      <c r="J178" s="2">
        <f>SUMIFS(DataRegularSeason20242025!$AA$3:$AA$1315,DataRegularSeason20242025!$B$3:$B$1315, "&lt;=" &amp; $A178, DataRegularSeason20242025!$D$3:$D$1315, J$1)+SUMIFS(DataRegularSeason20242025!$AB$3:$AB$1315,DataRegularSeason20242025!$B$3:$B$1315, "&lt;=" &amp; $A178, DataRegularSeason20242025!$E$3:$E$1315, J$1)</f>
        <v>86</v>
      </c>
      <c r="K178" s="2">
        <f>SUMIFS(DataRegularSeason20242025!$AA$3:$AA$1315,DataRegularSeason20242025!$B$3:$B$1315, "&lt;=" &amp; $A178, DataRegularSeason20242025!$D$3:$D$1315, K$1)+SUMIFS(DataRegularSeason20242025!$AB$3:$AB$1315,DataRegularSeason20242025!$B$3:$B$1315, "&lt;=" &amp; $A178, DataRegularSeason20242025!$E$3:$E$1315, K$1)</f>
        <v>70</v>
      </c>
      <c r="L178" s="2">
        <f>SUMIFS(DataRegularSeason20242025!$AA$3:$AA$1315,DataRegularSeason20242025!$B$3:$B$1315, "&lt;=" &amp; $A178, DataRegularSeason20242025!$D$3:$D$1315, L$1)+SUMIFS(DataRegularSeason20242025!$AB$3:$AB$1315,DataRegularSeason20242025!$B$3:$B$1315, "&lt;=" &amp; $A178, DataRegularSeason20242025!$E$3:$E$1315, L$1)</f>
        <v>80</v>
      </c>
      <c r="M178" s="2">
        <f>SUMIFS(DataRegularSeason20242025!$AA$3:$AA$1315,DataRegularSeason20242025!$B$3:$B$1315, "&lt;=" &amp; $A178, DataRegularSeason20242025!$D$3:$D$1315, M$1)+SUMIFS(DataRegularSeason20242025!$AB$3:$AB$1315,DataRegularSeason20242025!$B$3:$B$1315, "&lt;=" &amp; $A178, DataRegularSeason20242025!$E$3:$E$1315, M$1)</f>
        <v>85</v>
      </c>
      <c r="N178" s="2">
        <f>SUMIFS(DataRegularSeason20242025!$AA$3:$AA$1315,DataRegularSeason20242025!$B$3:$B$1315, "&lt;=" &amp; $A178, DataRegularSeason20242025!$D$3:$D$1315, N$1)+SUMIFS(DataRegularSeason20242025!$AB$3:$AB$1315,DataRegularSeason20242025!$B$3:$B$1315, "&lt;=" &amp; $A178, DataRegularSeason20242025!$E$3:$E$1315, N$1)</f>
        <v>79</v>
      </c>
      <c r="O178" s="2">
        <f>SUMIFS(DataRegularSeason20242025!$AA$3:$AA$1315,DataRegularSeason20242025!$B$3:$B$1315, "&lt;=" &amp; $A178, DataRegularSeason20242025!$D$3:$D$1315, O$1)+SUMIFS(DataRegularSeason20242025!$AB$3:$AB$1315,DataRegularSeason20242025!$B$3:$B$1315, "&lt;=" &amp; $A178, DataRegularSeason20242025!$E$3:$E$1315, O$1)</f>
        <v>79</v>
      </c>
      <c r="P178" s="2">
        <f>SUMIFS(DataRegularSeason20242025!$AA$3:$AA$1315,DataRegularSeason20242025!$B$3:$B$1315, "&lt;=" &amp; $A178, DataRegularSeason20242025!$D$3:$D$1315, P$1)+SUMIFS(DataRegularSeason20242025!$AB$3:$AB$1315,DataRegularSeason20242025!$B$3:$B$1315, "&lt;=" &amp; $A178, DataRegularSeason20242025!$E$3:$E$1315, P$1)</f>
        <v>69</v>
      </c>
      <c r="Q178" s="2">
        <f>SUMIFS(DataRegularSeason20242025!$AA$3:$AA$1315,DataRegularSeason20242025!$B$3:$B$1315, "&lt;=" &amp; $A178, DataRegularSeason20242025!$D$3:$D$1315, Q$1)+SUMIFS(DataRegularSeason20242025!$AB$3:$AB$1315,DataRegularSeason20242025!$B$3:$B$1315, "&lt;=" &amp; $A178, DataRegularSeason20242025!$E$3:$E$1315, Q$1)</f>
        <v>78</v>
      </c>
      <c r="R178" s="2">
        <f>SUMIFS(DataRegularSeason20242025!$AA$3:$AA$1315,DataRegularSeason20242025!$B$3:$B$1315, "&lt;=" &amp; $A178, DataRegularSeason20242025!$D$3:$D$1315, R$1)+SUMIFS(DataRegularSeason20242025!$AB$3:$AB$1315,DataRegularSeason20242025!$B$3:$B$1315, "&lt;=" &amp; $A178, DataRegularSeason20242025!$E$3:$E$1315, R$1)</f>
        <v>57</v>
      </c>
      <c r="S178" s="2">
        <f>SUMIFS(DataRegularSeason20242025!$AA$3:$AA$1315,DataRegularSeason20242025!$B$3:$B$1315, "&lt;=" &amp; $A178, DataRegularSeason20242025!$D$3:$D$1315, S$1)+SUMIFS(DataRegularSeason20242025!$AB$3:$AB$1315,DataRegularSeason20242025!$B$3:$B$1315, "&lt;=" &amp; $A178, DataRegularSeason20242025!$E$3:$E$1315, S$1)</f>
        <v>66</v>
      </c>
      <c r="T178" s="2">
        <f>SUMIFS(DataRegularSeason20242025!$AA$3:$AA$1315,DataRegularSeason20242025!$B$3:$B$1315, "&lt;=" &amp; $A178, DataRegularSeason20242025!$D$3:$D$1315, T$1)+SUMIFS(DataRegularSeason20242025!$AB$3:$AB$1315,DataRegularSeason20242025!$B$3:$B$1315, "&lt;=" &amp; $A178, DataRegularSeason20242025!$E$3:$E$1315, T$1)</f>
        <v>70</v>
      </c>
      <c r="U178" s="2">
        <f>SUMIFS(DataRegularSeason20242025!$AA$3:$AA$1315,DataRegularSeason20242025!$B$3:$B$1315, "&lt;=" &amp; $A178, DataRegularSeason20242025!$D$3:$D$1315, U$1)+SUMIFS(DataRegularSeason20242025!$AB$3:$AB$1315,DataRegularSeason20242025!$B$3:$B$1315, "&lt;=" &amp; $A178, DataRegularSeason20242025!$E$3:$E$1315, U$1)</f>
        <v>75</v>
      </c>
      <c r="V178" s="2">
        <f>SUMIFS(DataRegularSeason20242025!$AA$3:$AA$1315,DataRegularSeason20242025!$B$3:$B$1315, "&lt;=" &amp; $A178, DataRegularSeason20242025!$D$3:$D$1315, V$1)+SUMIFS(DataRegularSeason20242025!$AB$3:$AB$1315,DataRegularSeason20242025!$B$3:$B$1315, "&lt;=" &amp; $A178, DataRegularSeason20242025!$E$3:$E$1315, V$1)</f>
        <v>64</v>
      </c>
      <c r="W178" s="2">
        <f>SUMIFS(DataRegularSeason20242025!$AA$3:$AA$1315,DataRegularSeason20242025!$B$3:$B$1315, "&lt;=" &amp; $A178, DataRegularSeason20242025!$D$3:$D$1315, W$1)+SUMIFS(DataRegularSeason20242025!$AB$3:$AB$1315,DataRegularSeason20242025!$B$3:$B$1315, "&lt;=" &amp; $A178, DataRegularSeason20242025!$E$3:$E$1315, W$1)</f>
        <v>64</v>
      </c>
      <c r="X178" s="2">
        <f>SUMIFS(DataRegularSeason20242025!$AA$3:$AA$1315,DataRegularSeason20242025!$B$3:$B$1315, "&lt;=" &amp; $A178, DataRegularSeason20242025!$D$3:$D$1315, X$1)+SUMIFS(DataRegularSeason20242025!$AB$3:$AB$1315,DataRegularSeason20242025!$B$3:$B$1315, "&lt;=" &amp; $A178, DataRegularSeason20242025!$E$3:$E$1315, X$1)</f>
        <v>60</v>
      </c>
      <c r="Y178" s="2">
        <f>SUMIFS(DataRegularSeason20242025!$AA$3:$AA$1315,DataRegularSeason20242025!$B$3:$B$1315, "&lt;=" &amp; $A178, DataRegularSeason20242025!$D$3:$D$1315, Y$1)+SUMIFS(DataRegularSeason20242025!$AB$3:$AB$1315,DataRegularSeason20242025!$B$3:$B$1315, "&lt;=" &amp; $A178, DataRegularSeason20242025!$E$3:$E$1315, Y$1)</f>
        <v>45</v>
      </c>
      <c r="Z178" s="2">
        <f>SUMIFS(DataRegularSeason20242025!$AA$3:$AA$1315,DataRegularSeason20242025!$B$3:$B$1315, "&lt;=" &amp; $A178, DataRegularSeason20242025!$D$3:$D$1315, Z$1)+SUMIFS(DataRegularSeason20242025!$AB$3:$AB$1315,DataRegularSeason20242025!$B$3:$B$1315, "&lt;=" &amp; $A178, DataRegularSeason20242025!$E$3:$E$1315, Z$1)</f>
        <v>69</v>
      </c>
      <c r="AA178" s="2">
        <f>SUMIFS(DataRegularSeason20242025!$AA$3:$AA$1315,DataRegularSeason20242025!$B$3:$B$1315, "&lt;=" &amp; $A178, DataRegularSeason20242025!$D$3:$D$1315, AA$1)+SUMIFS(DataRegularSeason20242025!$AB$3:$AB$1315,DataRegularSeason20242025!$B$3:$B$1315, "&lt;=" &amp; $A178, DataRegularSeason20242025!$E$3:$E$1315, AA$1)</f>
        <v>79</v>
      </c>
      <c r="AB178" s="2">
        <f>SUMIFS(DataRegularSeason20242025!$AA$3:$AA$1315,DataRegularSeason20242025!$B$3:$B$1315, "&lt;=" &amp; $A178, DataRegularSeason20242025!$D$3:$D$1315, AB$1)+SUMIFS(DataRegularSeason20242025!$AB$3:$AB$1315,DataRegularSeason20242025!$B$3:$B$1315, "&lt;=" &amp; $A178, DataRegularSeason20242025!$E$3:$E$1315, AB$1)</f>
        <v>83</v>
      </c>
      <c r="AC178" s="2">
        <f>SUMIFS(DataRegularSeason20242025!$AA$3:$AA$1315,DataRegularSeason20242025!$B$3:$B$1315, "&lt;=" &amp; $A178, DataRegularSeason20242025!$D$3:$D$1315, AC$1)+SUMIFS(DataRegularSeason20242025!$AB$3:$AB$1315,DataRegularSeason20242025!$B$3:$B$1315, "&lt;=" &amp; $A178, DataRegularSeason20242025!$E$3:$E$1315, AC$1)</f>
        <v>69</v>
      </c>
      <c r="AD178" s="2">
        <f>SUMIFS(DataRegularSeason20242025!$AA$3:$AA$1315,DataRegularSeason20242025!$B$3:$B$1315, "&lt;=" &amp; $A178, DataRegularSeason20242025!$D$3:$D$1315, AD$1)+SUMIFS(DataRegularSeason20242025!$AB$3:$AB$1315,DataRegularSeason20242025!$B$3:$B$1315, "&lt;=" &amp; $A178, DataRegularSeason20242025!$E$3:$E$1315, AD$1)</f>
        <v>68</v>
      </c>
      <c r="AE178" s="2">
        <f>SUMIFS(DataRegularSeason20242025!$AA$3:$AA$1315,DataRegularSeason20242025!$B$3:$B$1315, "&lt;=" &amp; $A178, DataRegularSeason20242025!$D$3:$D$1315, AE$1)+SUMIFS(DataRegularSeason20242025!$AB$3:$AB$1315,DataRegularSeason20242025!$B$3:$B$1315, "&lt;=" &amp; $A178, DataRegularSeason20242025!$E$3:$E$1315, AE$1)</f>
        <v>85</v>
      </c>
      <c r="AF178" s="2">
        <f>SUMIFS(DataRegularSeason20242025!$AA$3:$AA$1315,DataRegularSeason20242025!$B$3:$B$1315, "&lt;=" &amp; $A178, DataRegularSeason20242025!$D$3:$D$1315, AF$1)+SUMIFS(DataRegularSeason20242025!$AB$3:$AB$1315,DataRegularSeason20242025!$B$3:$B$1315, "&lt;=" &amp; $A178, DataRegularSeason20242025!$E$3:$E$1315, AF$1)</f>
        <v>96</v>
      </c>
      <c r="AG178" s="2">
        <f>SUMIFS(DataRegularSeason20242025!$AA$3:$AA$1315,DataRegularSeason20242025!$B$3:$B$1315, "&lt;=" &amp; $A178, DataRegularSeason20242025!$D$3:$D$1315, AG$1)+SUMIFS(DataRegularSeason20242025!$AB$3:$AB$1315,DataRegularSeason20242025!$B$3:$B$1315, "&lt;=" &amp; $A178, DataRegularSeason20242025!$E$3:$E$1315, AG$1)</f>
        <v>92</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65</v>
      </c>
      <c r="C179" s="2">
        <f>SUMIFS(DataRegularSeason20242025!$AA$3:$AA$1315,DataRegularSeason20242025!$B$3:$B$1315, "&lt;=" &amp; $A179, DataRegularSeason20242025!$D$3:$D$1315, C$1)+SUMIFS(DataRegularSeason20242025!$AB$3:$AB$1315,DataRegularSeason20242025!$B$3:$B$1315, "&lt;=" &amp; $A179, DataRegularSeason20242025!$E$3:$E$1315, C$1)</f>
        <v>68</v>
      </c>
      <c r="D179" s="2">
        <f>SUMIFS(DataRegularSeason20242025!$AA$3:$AA$1315,DataRegularSeason20242025!$B$3:$B$1315, "&lt;=" &amp; $A179, DataRegularSeason20242025!$D$3:$D$1315, D$1)+SUMIFS(DataRegularSeason20242025!$AB$3:$AB$1315,DataRegularSeason20242025!$B$3:$B$1315, "&lt;=" &amp; $A179, DataRegularSeason20242025!$E$3:$E$1315, D$1)</f>
        <v>56</v>
      </c>
      <c r="E179" s="2">
        <f>SUMIFS(DataRegularSeason20242025!$AA$3:$AA$1315,DataRegularSeason20242025!$B$3:$B$1315, "&lt;=" &amp; $A179, DataRegularSeason20242025!$D$3:$D$1315, E$1)+SUMIFS(DataRegularSeason20242025!$AB$3:$AB$1315,DataRegularSeason20242025!$B$3:$B$1315, "&lt;=" &amp; $A179, DataRegularSeason20242025!$E$3:$E$1315, E$1)</f>
        <v>84</v>
      </c>
      <c r="F179" s="2">
        <f>SUMIFS(DataRegularSeason20242025!$AA$3:$AA$1315,DataRegularSeason20242025!$B$3:$B$1315, "&lt;=" &amp; $A179, DataRegularSeason20242025!$D$3:$D$1315, F$1)+SUMIFS(DataRegularSeason20242025!$AB$3:$AB$1315,DataRegularSeason20242025!$B$3:$B$1315, "&lt;=" &amp; $A179, DataRegularSeason20242025!$E$3:$E$1315, F$1)</f>
        <v>70</v>
      </c>
      <c r="G179" s="2">
        <f>SUMIFS(DataRegularSeason20242025!$AA$3:$AA$1315,DataRegularSeason20242025!$B$3:$B$1315, "&lt;=" &amp; $A179, DataRegularSeason20242025!$D$3:$D$1315, G$1)+SUMIFS(DataRegularSeason20242025!$AB$3:$AB$1315,DataRegularSeason20242025!$B$3:$B$1315, "&lt;=" &amp; $A179, DataRegularSeason20242025!$E$3:$E$1315, G$1)</f>
        <v>71</v>
      </c>
      <c r="H179" s="2">
        <f>SUMIFS(DataRegularSeason20242025!$AA$3:$AA$1315,DataRegularSeason20242025!$B$3:$B$1315, "&lt;=" &amp; $A179, DataRegularSeason20242025!$D$3:$D$1315, H$1)+SUMIFS(DataRegularSeason20242025!$AB$3:$AB$1315,DataRegularSeason20242025!$B$3:$B$1315, "&lt;=" &amp; $A179, DataRegularSeason20242025!$E$3:$E$1315, H$1)</f>
        <v>49</v>
      </c>
      <c r="I179" s="2">
        <f>SUMIFS(DataRegularSeason20242025!$AA$3:$AA$1315,DataRegularSeason20242025!$B$3:$B$1315, "&lt;=" &amp; $A179, DataRegularSeason20242025!$D$3:$D$1315, I$1)+SUMIFS(DataRegularSeason20242025!$AB$3:$AB$1315,DataRegularSeason20242025!$B$3:$B$1315, "&lt;=" &amp; $A179, DataRegularSeason20242025!$E$3:$E$1315, I$1)</f>
        <v>83</v>
      </c>
      <c r="J179" s="2">
        <f>SUMIFS(DataRegularSeason20242025!$AA$3:$AA$1315,DataRegularSeason20242025!$B$3:$B$1315, "&lt;=" &amp; $A179, DataRegularSeason20242025!$D$3:$D$1315, J$1)+SUMIFS(DataRegularSeason20242025!$AB$3:$AB$1315,DataRegularSeason20242025!$B$3:$B$1315, "&lt;=" &amp; $A179, DataRegularSeason20242025!$E$3:$E$1315, J$1)</f>
        <v>86</v>
      </c>
      <c r="K179" s="2">
        <f>SUMIFS(DataRegularSeason20242025!$AA$3:$AA$1315,DataRegularSeason20242025!$B$3:$B$1315, "&lt;=" &amp; $A179, DataRegularSeason20242025!$D$3:$D$1315, K$1)+SUMIFS(DataRegularSeason20242025!$AB$3:$AB$1315,DataRegularSeason20242025!$B$3:$B$1315, "&lt;=" &amp; $A179, DataRegularSeason20242025!$E$3:$E$1315, K$1)</f>
        <v>70</v>
      </c>
      <c r="L179" s="2">
        <f>SUMIFS(DataRegularSeason20242025!$AA$3:$AA$1315,DataRegularSeason20242025!$B$3:$B$1315, "&lt;=" &amp; $A179, DataRegularSeason20242025!$D$3:$D$1315, L$1)+SUMIFS(DataRegularSeason20242025!$AB$3:$AB$1315,DataRegularSeason20242025!$B$3:$B$1315, "&lt;=" &amp; $A179, DataRegularSeason20242025!$E$3:$E$1315, L$1)</f>
        <v>80</v>
      </c>
      <c r="M179" s="2">
        <f>SUMIFS(DataRegularSeason20242025!$AA$3:$AA$1315,DataRegularSeason20242025!$B$3:$B$1315, "&lt;=" &amp; $A179, DataRegularSeason20242025!$D$3:$D$1315, M$1)+SUMIFS(DataRegularSeason20242025!$AB$3:$AB$1315,DataRegularSeason20242025!$B$3:$B$1315, "&lt;=" &amp; $A179, DataRegularSeason20242025!$E$3:$E$1315, M$1)</f>
        <v>85</v>
      </c>
      <c r="N179" s="2">
        <f>SUMIFS(DataRegularSeason20242025!$AA$3:$AA$1315,DataRegularSeason20242025!$B$3:$B$1315, "&lt;=" &amp; $A179, DataRegularSeason20242025!$D$3:$D$1315, N$1)+SUMIFS(DataRegularSeason20242025!$AB$3:$AB$1315,DataRegularSeason20242025!$B$3:$B$1315, "&lt;=" &amp; $A179, DataRegularSeason20242025!$E$3:$E$1315, N$1)</f>
        <v>79</v>
      </c>
      <c r="O179" s="2">
        <f>SUMIFS(DataRegularSeason20242025!$AA$3:$AA$1315,DataRegularSeason20242025!$B$3:$B$1315, "&lt;=" &amp; $A179, DataRegularSeason20242025!$D$3:$D$1315, O$1)+SUMIFS(DataRegularSeason20242025!$AB$3:$AB$1315,DataRegularSeason20242025!$B$3:$B$1315, "&lt;=" &amp; $A179, DataRegularSeason20242025!$E$3:$E$1315, O$1)</f>
        <v>79</v>
      </c>
      <c r="P179" s="2">
        <f>SUMIFS(DataRegularSeason20242025!$AA$3:$AA$1315,DataRegularSeason20242025!$B$3:$B$1315, "&lt;=" &amp; $A179, DataRegularSeason20242025!$D$3:$D$1315, P$1)+SUMIFS(DataRegularSeason20242025!$AB$3:$AB$1315,DataRegularSeason20242025!$B$3:$B$1315, "&lt;=" &amp; $A179, DataRegularSeason20242025!$E$3:$E$1315, P$1)</f>
        <v>69</v>
      </c>
      <c r="Q179" s="2">
        <f>SUMIFS(DataRegularSeason20242025!$AA$3:$AA$1315,DataRegularSeason20242025!$B$3:$B$1315, "&lt;=" &amp; $A179, DataRegularSeason20242025!$D$3:$D$1315, Q$1)+SUMIFS(DataRegularSeason20242025!$AB$3:$AB$1315,DataRegularSeason20242025!$B$3:$B$1315, "&lt;=" &amp; $A179, DataRegularSeason20242025!$E$3:$E$1315, Q$1)</f>
        <v>78</v>
      </c>
      <c r="R179" s="2">
        <f>SUMIFS(DataRegularSeason20242025!$AA$3:$AA$1315,DataRegularSeason20242025!$B$3:$B$1315, "&lt;=" &amp; $A179, DataRegularSeason20242025!$D$3:$D$1315, R$1)+SUMIFS(DataRegularSeason20242025!$AB$3:$AB$1315,DataRegularSeason20242025!$B$3:$B$1315, "&lt;=" &amp; $A179, DataRegularSeason20242025!$E$3:$E$1315, R$1)</f>
        <v>57</v>
      </c>
      <c r="S179" s="2">
        <f>SUMIFS(DataRegularSeason20242025!$AA$3:$AA$1315,DataRegularSeason20242025!$B$3:$B$1315, "&lt;=" &amp; $A179, DataRegularSeason20242025!$D$3:$D$1315, S$1)+SUMIFS(DataRegularSeason20242025!$AB$3:$AB$1315,DataRegularSeason20242025!$B$3:$B$1315, "&lt;=" &amp; $A179, DataRegularSeason20242025!$E$3:$E$1315, S$1)</f>
        <v>66</v>
      </c>
      <c r="T179" s="2">
        <f>SUMIFS(DataRegularSeason20242025!$AA$3:$AA$1315,DataRegularSeason20242025!$B$3:$B$1315, "&lt;=" &amp; $A179, DataRegularSeason20242025!$D$3:$D$1315, T$1)+SUMIFS(DataRegularSeason20242025!$AB$3:$AB$1315,DataRegularSeason20242025!$B$3:$B$1315, "&lt;=" &amp; $A179, DataRegularSeason20242025!$E$3:$E$1315, T$1)</f>
        <v>70</v>
      </c>
      <c r="U179" s="2">
        <f>SUMIFS(DataRegularSeason20242025!$AA$3:$AA$1315,DataRegularSeason20242025!$B$3:$B$1315, "&lt;=" &amp; $A179, DataRegularSeason20242025!$D$3:$D$1315, U$1)+SUMIFS(DataRegularSeason20242025!$AB$3:$AB$1315,DataRegularSeason20242025!$B$3:$B$1315, "&lt;=" &amp; $A179, DataRegularSeason20242025!$E$3:$E$1315, U$1)</f>
        <v>75</v>
      </c>
      <c r="V179" s="2">
        <f>SUMIFS(DataRegularSeason20242025!$AA$3:$AA$1315,DataRegularSeason20242025!$B$3:$B$1315, "&lt;=" &amp; $A179, DataRegularSeason20242025!$D$3:$D$1315, V$1)+SUMIFS(DataRegularSeason20242025!$AB$3:$AB$1315,DataRegularSeason20242025!$B$3:$B$1315, "&lt;=" &amp; $A179, DataRegularSeason20242025!$E$3:$E$1315, V$1)</f>
        <v>64</v>
      </c>
      <c r="W179" s="2">
        <f>SUMIFS(DataRegularSeason20242025!$AA$3:$AA$1315,DataRegularSeason20242025!$B$3:$B$1315, "&lt;=" &amp; $A179, DataRegularSeason20242025!$D$3:$D$1315, W$1)+SUMIFS(DataRegularSeason20242025!$AB$3:$AB$1315,DataRegularSeason20242025!$B$3:$B$1315, "&lt;=" &amp; $A179, DataRegularSeason20242025!$E$3:$E$1315, W$1)</f>
        <v>64</v>
      </c>
      <c r="X179" s="2">
        <f>SUMIFS(DataRegularSeason20242025!$AA$3:$AA$1315,DataRegularSeason20242025!$B$3:$B$1315, "&lt;=" &amp; $A179, DataRegularSeason20242025!$D$3:$D$1315, X$1)+SUMIFS(DataRegularSeason20242025!$AB$3:$AB$1315,DataRegularSeason20242025!$B$3:$B$1315, "&lt;=" &amp; $A179, DataRegularSeason20242025!$E$3:$E$1315, X$1)</f>
        <v>60</v>
      </c>
      <c r="Y179" s="2">
        <f>SUMIFS(DataRegularSeason20242025!$AA$3:$AA$1315,DataRegularSeason20242025!$B$3:$B$1315, "&lt;=" &amp; $A179, DataRegularSeason20242025!$D$3:$D$1315, Y$1)+SUMIFS(DataRegularSeason20242025!$AB$3:$AB$1315,DataRegularSeason20242025!$B$3:$B$1315, "&lt;=" &amp; $A179, DataRegularSeason20242025!$E$3:$E$1315, Y$1)</f>
        <v>45</v>
      </c>
      <c r="Z179" s="2">
        <f>SUMIFS(DataRegularSeason20242025!$AA$3:$AA$1315,DataRegularSeason20242025!$B$3:$B$1315, "&lt;=" &amp; $A179, DataRegularSeason20242025!$D$3:$D$1315, Z$1)+SUMIFS(DataRegularSeason20242025!$AB$3:$AB$1315,DataRegularSeason20242025!$B$3:$B$1315, "&lt;=" &amp; $A179, DataRegularSeason20242025!$E$3:$E$1315, Z$1)</f>
        <v>69</v>
      </c>
      <c r="AA179" s="2">
        <f>SUMIFS(DataRegularSeason20242025!$AA$3:$AA$1315,DataRegularSeason20242025!$B$3:$B$1315, "&lt;=" &amp; $A179, DataRegularSeason20242025!$D$3:$D$1315, AA$1)+SUMIFS(DataRegularSeason20242025!$AB$3:$AB$1315,DataRegularSeason20242025!$B$3:$B$1315, "&lt;=" &amp; $A179, DataRegularSeason20242025!$E$3:$E$1315, AA$1)</f>
        <v>79</v>
      </c>
      <c r="AB179" s="2">
        <f>SUMIFS(DataRegularSeason20242025!$AA$3:$AA$1315,DataRegularSeason20242025!$B$3:$B$1315, "&lt;=" &amp; $A179, DataRegularSeason20242025!$D$3:$D$1315, AB$1)+SUMIFS(DataRegularSeason20242025!$AB$3:$AB$1315,DataRegularSeason20242025!$B$3:$B$1315, "&lt;=" &amp; $A179, DataRegularSeason20242025!$E$3:$E$1315, AB$1)</f>
        <v>83</v>
      </c>
      <c r="AC179" s="2">
        <f>SUMIFS(DataRegularSeason20242025!$AA$3:$AA$1315,DataRegularSeason20242025!$B$3:$B$1315, "&lt;=" &amp; $A179, DataRegularSeason20242025!$D$3:$D$1315, AC$1)+SUMIFS(DataRegularSeason20242025!$AB$3:$AB$1315,DataRegularSeason20242025!$B$3:$B$1315, "&lt;=" &amp; $A179, DataRegularSeason20242025!$E$3:$E$1315, AC$1)</f>
        <v>69</v>
      </c>
      <c r="AD179" s="2">
        <f>SUMIFS(DataRegularSeason20242025!$AA$3:$AA$1315,DataRegularSeason20242025!$B$3:$B$1315, "&lt;=" &amp; $A179, DataRegularSeason20242025!$D$3:$D$1315, AD$1)+SUMIFS(DataRegularSeason20242025!$AB$3:$AB$1315,DataRegularSeason20242025!$B$3:$B$1315, "&lt;=" &amp; $A179, DataRegularSeason20242025!$E$3:$E$1315, AD$1)</f>
        <v>68</v>
      </c>
      <c r="AE179" s="2">
        <f>SUMIFS(DataRegularSeason20242025!$AA$3:$AA$1315,DataRegularSeason20242025!$B$3:$B$1315, "&lt;=" &amp; $A179, DataRegularSeason20242025!$D$3:$D$1315, AE$1)+SUMIFS(DataRegularSeason20242025!$AB$3:$AB$1315,DataRegularSeason20242025!$B$3:$B$1315, "&lt;=" &amp; $A179, DataRegularSeason20242025!$E$3:$E$1315, AE$1)</f>
        <v>85</v>
      </c>
      <c r="AF179" s="2">
        <f>SUMIFS(DataRegularSeason20242025!$AA$3:$AA$1315,DataRegularSeason20242025!$B$3:$B$1315, "&lt;=" &amp; $A179, DataRegularSeason20242025!$D$3:$D$1315, AF$1)+SUMIFS(DataRegularSeason20242025!$AB$3:$AB$1315,DataRegularSeason20242025!$B$3:$B$1315, "&lt;=" &amp; $A179, DataRegularSeason20242025!$E$3:$E$1315, AF$1)</f>
        <v>96</v>
      </c>
      <c r="AG179" s="2">
        <f>SUMIFS(DataRegularSeason20242025!$AA$3:$AA$1315,DataRegularSeason20242025!$B$3:$B$1315, "&lt;=" &amp; $A179, DataRegularSeason20242025!$D$3:$D$1315, AG$1)+SUMIFS(DataRegularSeason20242025!$AB$3:$AB$1315,DataRegularSeason20242025!$B$3:$B$1315, "&lt;=" &amp; $A179, DataRegularSeason20242025!$E$3:$E$1315, AG$1)</f>
        <v>92</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65</v>
      </c>
      <c r="C180" s="2">
        <f>SUMIFS(DataRegularSeason20242025!$AA$3:$AA$1315,DataRegularSeason20242025!$B$3:$B$1315, "&lt;=" &amp; $A180, DataRegularSeason20242025!$D$3:$D$1315, C$1)+SUMIFS(DataRegularSeason20242025!$AB$3:$AB$1315,DataRegularSeason20242025!$B$3:$B$1315, "&lt;=" &amp; $A180, DataRegularSeason20242025!$E$3:$E$1315, C$1)</f>
        <v>68</v>
      </c>
      <c r="D180" s="2">
        <f>SUMIFS(DataRegularSeason20242025!$AA$3:$AA$1315,DataRegularSeason20242025!$B$3:$B$1315, "&lt;=" &amp; $A180, DataRegularSeason20242025!$D$3:$D$1315, D$1)+SUMIFS(DataRegularSeason20242025!$AB$3:$AB$1315,DataRegularSeason20242025!$B$3:$B$1315, "&lt;=" &amp; $A180, DataRegularSeason20242025!$E$3:$E$1315, D$1)</f>
        <v>56</v>
      </c>
      <c r="E180" s="2">
        <f>SUMIFS(DataRegularSeason20242025!$AA$3:$AA$1315,DataRegularSeason20242025!$B$3:$B$1315, "&lt;=" &amp; $A180, DataRegularSeason20242025!$D$3:$D$1315, E$1)+SUMIFS(DataRegularSeason20242025!$AB$3:$AB$1315,DataRegularSeason20242025!$B$3:$B$1315, "&lt;=" &amp; $A180, DataRegularSeason20242025!$E$3:$E$1315, E$1)</f>
        <v>84</v>
      </c>
      <c r="F180" s="2">
        <f>SUMIFS(DataRegularSeason20242025!$AA$3:$AA$1315,DataRegularSeason20242025!$B$3:$B$1315, "&lt;=" &amp; $A180, DataRegularSeason20242025!$D$3:$D$1315, F$1)+SUMIFS(DataRegularSeason20242025!$AB$3:$AB$1315,DataRegularSeason20242025!$B$3:$B$1315, "&lt;=" &amp; $A180, DataRegularSeason20242025!$E$3:$E$1315, F$1)</f>
        <v>70</v>
      </c>
      <c r="G180" s="2">
        <f>SUMIFS(DataRegularSeason20242025!$AA$3:$AA$1315,DataRegularSeason20242025!$B$3:$B$1315, "&lt;=" &amp; $A180, DataRegularSeason20242025!$D$3:$D$1315, G$1)+SUMIFS(DataRegularSeason20242025!$AB$3:$AB$1315,DataRegularSeason20242025!$B$3:$B$1315, "&lt;=" &amp; $A180, DataRegularSeason20242025!$E$3:$E$1315, G$1)</f>
        <v>71</v>
      </c>
      <c r="H180" s="2">
        <f>SUMIFS(DataRegularSeason20242025!$AA$3:$AA$1315,DataRegularSeason20242025!$B$3:$B$1315, "&lt;=" &amp; $A180, DataRegularSeason20242025!$D$3:$D$1315, H$1)+SUMIFS(DataRegularSeason20242025!$AB$3:$AB$1315,DataRegularSeason20242025!$B$3:$B$1315, "&lt;=" &amp; $A180, DataRegularSeason20242025!$E$3:$E$1315, H$1)</f>
        <v>49</v>
      </c>
      <c r="I180" s="2">
        <f>SUMIFS(DataRegularSeason20242025!$AA$3:$AA$1315,DataRegularSeason20242025!$B$3:$B$1315, "&lt;=" &amp; $A180, DataRegularSeason20242025!$D$3:$D$1315, I$1)+SUMIFS(DataRegularSeason20242025!$AB$3:$AB$1315,DataRegularSeason20242025!$B$3:$B$1315, "&lt;=" &amp; $A180, DataRegularSeason20242025!$E$3:$E$1315, I$1)</f>
        <v>83</v>
      </c>
      <c r="J180" s="2">
        <f>SUMIFS(DataRegularSeason20242025!$AA$3:$AA$1315,DataRegularSeason20242025!$B$3:$B$1315, "&lt;=" &amp; $A180, DataRegularSeason20242025!$D$3:$D$1315, J$1)+SUMIFS(DataRegularSeason20242025!$AB$3:$AB$1315,DataRegularSeason20242025!$B$3:$B$1315, "&lt;=" &amp; $A180, DataRegularSeason20242025!$E$3:$E$1315, J$1)</f>
        <v>86</v>
      </c>
      <c r="K180" s="2">
        <f>SUMIFS(DataRegularSeason20242025!$AA$3:$AA$1315,DataRegularSeason20242025!$B$3:$B$1315, "&lt;=" &amp; $A180, DataRegularSeason20242025!$D$3:$D$1315, K$1)+SUMIFS(DataRegularSeason20242025!$AB$3:$AB$1315,DataRegularSeason20242025!$B$3:$B$1315, "&lt;=" &amp; $A180, DataRegularSeason20242025!$E$3:$E$1315, K$1)</f>
        <v>70</v>
      </c>
      <c r="L180" s="2">
        <f>SUMIFS(DataRegularSeason20242025!$AA$3:$AA$1315,DataRegularSeason20242025!$B$3:$B$1315, "&lt;=" &amp; $A180, DataRegularSeason20242025!$D$3:$D$1315, L$1)+SUMIFS(DataRegularSeason20242025!$AB$3:$AB$1315,DataRegularSeason20242025!$B$3:$B$1315, "&lt;=" &amp; $A180, DataRegularSeason20242025!$E$3:$E$1315, L$1)</f>
        <v>80</v>
      </c>
      <c r="M180" s="2">
        <f>SUMIFS(DataRegularSeason20242025!$AA$3:$AA$1315,DataRegularSeason20242025!$B$3:$B$1315, "&lt;=" &amp; $A180, DataRegularSeason20242025!$D$3:$D$1315, M$1)+SUMIFS(DataRegularSeason20242025!$AB$3:$AB$1315,DataRegularSeason20242025!$B$3:$B$1315, "&lt;=" &amp; $A180, DataRegularSeason20242025!$E$3:$E$1315, M$1)</f>
        <v>85</v>
      </c>
      <c r="N180" s="2">
        <f>SUMIFS(DataRegularSeason20242025!$AA$3:$AA$1315,DataRegularSeason20242025!$B$3:$B$1315, "&lt;=" &amp; $A180, DataRegularSeason20242025!$D$3:$D$1315, N$1)+SUMIFS(DataRegularSeason20242025!$AB$3:$AB$1315,DataRegularSeason20242025!$B$3:$B$1315, "&lt;=" &amp; $A180, DataRegularSeason20242025!$E$3:$E$1315, N$1)</f>
        <v>79</v>
      </c>
      <c r="O180" s="2">
        <f>SUMIFS(DataRegularSeason20242025!$AA$3:$AA$1315,DataRegularSeason20242025!$B$3:$B$1315, "&lt;=" &amp; $A180, DataRegularSeason20242025!$D$3:$D$1315, O$1)+SUMIFS(DataRegularSeason20242025!$AB$3:$AB$1315,DataRegularSeason20242025!$B$3:$B$1315, "&lt;=" &amp; $A180, DataRegularSeason20242025!$E$3:$E$1315, O$1)</f>
        <v>79</v>
      </c>
      <c r="P180" s="2">
        <f>SUMIFS(DataRegularSeason20242025!$AA$3:$AA$1315,DataRegularSeason20242025!$B$3:$B$1315, "&lt;=" &amp; $A180, DataRegularSeason20242025!$D$3:$D$1315, P$1)+SUMIFS(DataRegularSeason20242025!$AB$3:$AB$1315,DataRegularSeason20242025!$B$3:$B$1315, "&lt;=" &amp; $A180, DataRegularSeason20242025!$E$3:$E$1315, P$1)</f>
        <v>69</v>
      </c>
      <c r="Q180" s="2">
        <f>SUMIFS(DataRegularSeason20242025!$AA$3:$AA$1315,DataRegularSeason20242025!$B$3:$B$1315, "&lt;=" &amp; $A180, DataRegularSeason20242025!$D$3:$D$1315, Q$1)+SUMIFS(DataRegularSeason20242025!$AB$3:$AB$1315,DataRegularSeason20242025!$B$3:$B$1315, "&lt;=" &amp; $A180, DataRegularSeason20242025!$E$3:$E$1315, Q$1)</f>
        <v>78</v>
      </c>
      <c r="R180" s="2">
        <f>SUMIFS(DataRegularSeason20242025!$AA$3:$AA$1315,DataRegularSeason20242025!$B$3:$B$1315, "&lt;=" &amp; $A180, DataRegularSeason20242025!$D$3:$D$1315, R$1)+SUMIFS(DataRegularSeason20242025!$AB$3:$AB$1315,DataRegularSeason20242025!$B$3:$B$1315, "&lt;=" &amp; $A180, DataRegularSeason20242025!$E$3:$E$1315, R$1)</f>
        <v>57</v>
      </c>
      <c r="S180" s="2">
        <f>SUMIFS(DataRegularSeason20242025!$AA$3:$AA$1315,DataRegularSeason20242025!$B$3:$B$1315, "&lt;=" &amp; $A180, DataRegularSeason20242025!$D$3:$D$1315, S$1)+SUMIFS(DataRegularSeason20242025!$AB$3:$AB$1315,DataRegularSeason20242025!$B$3:$B$1315, "&lt;=" &amp; $A180, DataRegularSeason20242025!$E$3:$E$1315, S$1)</f>
        <v>66</v>
      </c>
      <c r="T180" s="2">
        <f>SUMIFS(DataRegularSeason20242025!$AA$3:$AA$1315,DataRegularSeason20242025!$B$3:$B$1315, "&lt;=" &amp; $A180, DataRegularSeason20242025!$D$3:$D$1315, T$1)+SUMIFS(DataRegularSeason20242025!$AB$3:$AB$1315,DataRegularSeason20242025!$B$3:$B$1315, "&lt;=" &amp; $A180, DataRegularSeason20242025!$E$3:$E$1315, T$1)</f>
        <v>70</v>
      </c>
      <c r="U180" s="2">
        <f>SUMIFS(DataRegularSeason20242025!$AA$3:$AA$1315,DataRegularSeason20242025!$B$3:$B$1315, "&lt;=" &amp; $A180, DataRegularSeason20242025!$D$3:$D$1315, U$1)+SUMIFS(DataRegularSeason20242025!$AB$3:$AB$1315,DataRegularSeason20242025!$B$3:$B$1315, "&lt;=" &amp; $A180, DataRegularSeason20242025!$E$3:$E$1315, U$1)</f>
        <v>75</v>
      </c>
      <c r="V180" s="2">
        <f>SUMIFS(DataRegularSeason20242025!$AA$3:$AA$1315,DataRegularSeason20242025!$B$3:$B$1315, "&lt;=" &amp; $A180, DataRegularSeason20242025!$D$3:$D$1315, V$1)+SUMIFS(DataRegularSeason20242025!$AB$3:$AB$1315,DataRegularSeason20242025!$B$3:$B$1315, "&lt;=" &amp; $A180, DataRegularSeason20242025!$E$3:$E$1315, V$1)</f>
        <v>64</v>
      </c>
      <c r="W180" s="2">
        <f>SUMIFS(DataRegularSeason20242025!$AA$3:$AA$1315,DataRegularSeason20242025!$B$3:$B$1315, "&lt;=" &amp; $A180, DataRegularSeason20242025!$D$3:$D$1315, W$1)+SUMIFS(DataRegularSeason20242025!$AB$3:$AB$1315,DataRegularSeason20242025!$B$3:$B$1315, "&lt;=" &amp; $A180, DataRegularSeason20242025!$E$3:$E$1315, W$1)</f>
        <v>64</v>
      </c>
      <c r="X180" s="2">
        <f>SUMIFS(DataRegularSeason20242025!$AA$3:$AA$1315,DataRegularSeason20242025!$B$3:$B$1315, "&lt;=" &amp; $A180, DataRegularSeason20242025!$D$3:$D$1315, X$1)+SUMIFS(DataRegularSeason20242025!$AB$3:$AB$1315,DataRegularSeason20242025!$B$3:$B$1315, "&lt;=" &amp; $A180, DataRegularSeason20242025!$E$3:$E$1315, X$1)</f>
        <v>60</v>
      </c>
      <c r="Y180" s="2">
        <f>SUMIFS(DataRegularSeason20242025!$AA$3:$AA$1315,DataRegularSeason20242025!$B$3:$B$1315, "&lt;=" &amp; $A180, DataRegularSeason20242025!$D$3:$D$1315, Y$1)+SUMIFS(DataRegularSeason20242025!$AB$3:$AB$1315,DataRegularSeason20242025!$B$3:$B$1315, "&lt;=" &amp; $A180, DataRegularSeason20242025!$E$3:$E$1315, Y$1)</f>
        <v>45</v>
      </c>
      <c r="Z180" s="2">
        <f>SUMIFS(DataRegularSeason20242025!$AA$3:$AA$1315,DataRegularSeason20242025!$B$3:$B$1315, "&lt;=" &amp; $A180, DataRegularSeason20242025!$D$3:$D$1315, Z$1)+SUMIFS(DataRegularSeason20242025!$AB$3:$AB$1315,DataRegularSeason20242025!$B$3:$B$1315, "&lt;=" &amp; $A180, DataRegularSeason20242025!$E$3:$E$1315, Z$1)</f>
        <v>69</v>
      </c>
      <c r="AA180" s="2">
        <f>SUMIFS(DataRegularSeason20242025!$AA$3:$AA$1315,DataRegularSeason20242025!$B$3:$B$1315, "&lt;=" &amp; $A180, DataRegularSeason20242025!$D$3:$D$1315, AA$1)+SUMIFS(DataRegularSeason20242025!$AB$3:$AB$1315,DataRegularSeason20242025!$B$3:$B$1315, "&lt;=" &amp; $A180, DataRegularSeason20242025!$E$3:$E$1315, AA$1)</f>
        <v>79</v>
      </c>
      <c r="AB180" s="2">
        <f>SUMIFS(DataRegularSeason20242025!$AA$3:$AA$1315,DataRegularSeason20242025!$B$3:$B$1315, "&lt;=" &amp; $A180, DataRegularSeason20242025!$D$3:$D$1315, AB$1)+SUMIFS(DataRegularSeason20242025!$AB$3:$AB$1315,DataRegularSeason20242025!$B$3:$B$1315, "&lt;=" &amp; $A180, DataRegularSeason20242025!$E$3:$E$1315, AB$1)</f>
        <v>83</v>
      </c>
      <c r="AC180" s="2">
        <f>SUMIFS(DataRegularSeason20242025!$AA$3:$AA$1315,DataRegularSeason20242025!$B$3:$B$1315, "&lt;=" &amp; $A180, DataRegularSeason20242025!$D$3:$D$1315, AC$1)+SUMIFS(DataRegularSeason20242025!$AB$3:$AB$1315,DataRegularSeason20242025!$B$3:$B$1315, "&lt;=" &amp; $A180, DataRegularSeason20242025!$E$3:$E$1315, AC$1)</f>
        <v>69</v>
      </c>
      <c r="AD180" s="2">
        <f>SUMIFS(DataRegularSeason20242025!$AA$3:$AA$1315,DataRegularSeason20242025!$B$3:$B$1315, "&lt;=" &amp; $A180, DataRegularSeason20242025!$D$3:$D$1315, AD$1)+SUMIFS(DataRegularSeason20242025!$AB$3:$AB$1315,DataRegularSeason20242025!$B$3:$B$1315, "&lt;=" &amp; $A180, DataRegularSeason20242025!$E$3:$E$1315, AD$1)</f>
        <v>68</v>
      </c>
      <c r="AE180" s="2">
        <f>SUMIFS(DataRegularSeason20242025!$AA$3:$AA$1315,DataRegularSeason20242025!$B$3:$B$1315, "&lt;=" &amp; $A180, DataRegularSeason20242025!$D$3:$D$1315, AE$1)+SUMIFS(DataRegularSeason20242025!$AB$3:$AB$1315,DataRegularSeason20242025!$B$3:$B$1315, "&lt;=" &amp; $A180, DataRegularSeason20242025!$E$3:$E$1315, AE$1)</f>
        <v>85</v>
      </c>
      <c r="AF180" s="2">
        <f>SUMIFS(DataRegularSeason20242025!$AA$3:$AA$1315,DataRegularSeason20242025!$B$3:$B$1315, "&lt;=" &amp; $A180, DataRegularSeason20242025!$D$3:$D$1315, AF$1)+SUMIFS(DataRegularSeason20242025!$AB$3:$AB$1315,DataRegularSeason20242025!$B$3:$B$1315, "&lt;=" &amp; $A180, DataRegularSeason20242025!$E$3:$E$1315, AF$1)</f>
        <v>96</v>
      </c>
      <c r="AG180" s="2">
        <f>SUMIFS(DataRegularSeason20242025!$AA$3:$AA$1315,DataRegularSeason20242025!$B$3:$B$1315, "&lt;=" &amp; $A180, DataRegularSeason20242025!$D$3:$D$1315, AG$1)+SUMIFS(DataRegularSeason20242025!$AB$3:$AB$1315,DataRegularSeason20242025!$B$3:$B$1315, "&lt;=" &amp; $A180, DataRegularSeason20242025!$E$3:$E$1315, AG$1)</f>
        <v>92</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65</v>
      </c>
      <c r="C181" s="2">
        <f>SUMIFS(DataRegularSeason20242025!$AA$3:$AA$1315,DataRegularSeason20242025!$B$3:$B$1315, "&lt;=" &amp; $A181, DataRegularSeason20242025!$D$3:$D$1315, C$1)+SUMIFS(DataRegularSeason20242025!$AB$3:$AB$1315,DataRegularSeason20242025!$B$3:$B$1315, "&lt;=" &amp; $A181, DataRegularSeason20242025!$E$3:$E$1315, C$1)</f>
        <v>68</v>
      </c>
      <c r="D181" s="2">
        <f>SUMIFS(DataRegularSeason20242025!$AA$3:$AA$1315,DataRegularSeason20242025!$B$3:$B$1315, "&lt;=" &amp; $A181, DataRegularSeason20242025!$D$3:$D$1315, D$1)+SUMIFS(DataRegularSeason20242025!$AB$3:$AB$1315,DataRegularSeason20242025!$B$3:$B$1315, "&lt;=" &amp; $A181, DataRegularSeason20242025!$E$3:$E$1315, D$1)</f>
        <v>56</v>
      </c>
      <c r="E181" s="2">
        <f>SUMIFS(DataRegularSeason20242025!$AA$3:$AA$1315,DataRegularSeason20242025!$B$3:$B$1315, "&lt;=" &amp; $A181, DataRegularSeason20242025!$D$3:$D$1315, E$1)+SUMIFS(DataRegularSeason20242025!$AB$3:$AB$1315,DataRegularSeason20242025!$B$3:$B$1315, "&lt;=" &amp; $A181, DataRegularSeason20242025!$E$3:$E$1315, E$1)</f>
        <v>84</v>
      </c>
      <c r="F181" s="2">
        <f>SUMIFS(DataRegularSeason20242025!$AA$3:$AA$1315,DataRegularSeason20242025!$B$3:$B$1315, "&lt;=" &amp; $A181, DataRegularSeason20242025!$D$3:$D$1315, F$1)+SUMIFS(DataRegularSeason20242025!$AB$3:$AB$1315,DataRegularSeason20242025!$B$3:$B$1315, "&lt;=" &amp; $A181, DataRegularSeason20242025!$E$3:$E$1315, F$1)</f>
        <v>70</v>
      </c>
      <c r="G181" s="2">
        <f>SUMIFS(DataRegularSeason20242025!$AA$3:$AA$1315,DataRegularSeason20242025!$B$3:$B$1315, "&lt;=" &amp; $A181, DataRegularSeason20242025!$D$3:$D$1315, G$1)+SUMIFS(DataRegularSeason20242025!$AB$3:$AB$1315,DataRegularSeason20242025!$B$3:$B$1315, "&lt;=" &amp; $A181, DataRegularSeason20242025!$E$3:$E$1315, G$1)</f>
        <v>71</v>
      </c>
      <c r="H181" s="2">
        <f>SUMIFS(DataRegularSeason20242025!$AA$3:$AA$1315,DataRegularSeason20242025!$B$3:$B$1315, "&lt;=" &amp; $A181, DataRegularSeason20242025!$D$3:$D$1315, H$1)+SUMIFS(DataRegularSeason20242025!$AB$3:$AB$1315,DataRegularSeason20242025!$B$3:$B$1315, "&lt;=" &amp; $A181, DataRegularSeason20242025!$E$3:$E$1315, H$1)</f>
        <v>49</v>
      </c>
      <c r="I181" s="2">
        <f>SUMIFS(DataRegularSeason20242025!$AA$3:$AA$1315,DataRegularSeason20242025!$B$3:$B$1315, "&lt;=" &amp; $A181, DataRegularSeason20242025!$D$3:$D$1315, I$1)+SUMIFS(DataRegularSeason20242025!$AB$3:$AB$1315,DataRegularSeason20242025!$B$3:$B$1315, "&lt;=" &amp; $A181, DataRegularSeason20242025!$E$3:$E$1315, I$1)</f>
        <v>83</v>
      </c>
      <c r="J181" s="2">
        <f>SUMIFS(DataRegularSeason20242025!$AA$3:$AA$1315,DataRegularSeason20242025!$B$3:$B$1315, "&lt;=" &amp; $A181, DataRegularSeason20242025!$D$3:$D$1315, J$1)+SUMIFS(DataRegularSeason20242025!$AB$3:$AB$1315,DataRegularSeason20242025!$B$3:$B$1315, "&lt;=" &amp; $A181, DataRegularSeason20242025!$E$3:$E$1315, J$1)</f>
        <v>86</v>
      </c>
      <c r="K181" s="2">
        <f>SUMIFS(DataRegularSeason20242025!$AA$3:$AA$1315,DataRegularSeason20242025!$B$3:$B$1315, "&lt;=" &amp; $A181, DataRegularSeason20242025!$D$3:$D$1315, K$1)+SUMIFS(DataRegularSeason20242025!$AB$3:$AB$1315,DataRegularSeason20242025!$B$3:$B$1315, "&lt;=" &amp; $A181, DataRegularSeason20242025!$E$3:$E$1315, K$1)</f>
        <v>70</v>
      </c>
      <c r="L181" s="2">
        <f>SUMIFS(DataRegularSeason20242025!$AA$3:$AA$1315,DataRegularSeason20242025!$B$3:$B$1315, "&lt;=" &amp; $A181, DataRegularSeason20242025!$D$3:$D$1315, L$1)+SUMIFS(DataRegularSeason20242025!$AB$3:$AB$1315,DataRegularSeason20242025!$B$3:$B$1315, "&lt;=" &amp; $A181, DataRegularSeason20242025!$E$3:$E$1315, L$1)</f>
        <v>80</v>
      </c>
      <c r="M181" s="2">
        <f>SUMIFS(DataRegularSeason20242025!$AA$3:$AA$1315,DataRegularSeason20242025!$B$3:$B$1315, "&lt;=" &amp; $A181, DataRegularSeason20242025!$D$3:$D$1315, M$1)+SUMIFS(DataRegularSeason20242025!$AB$3:$AB$1315,DataRegularSeason20242025!$B$3:$B$1315, "&lt;=" &amp; $A181, DataRegularSeason20242025!$E$3:$E$1315, M$1)</f>
        <v>85</v>
      </c>
      <c r="N181" s="2">
        <f>SUMIFS(DataRegularSeason20242025!$AA$3:$AA$1315,DataRegularSeason20242025!$B$3:$B$1315, "&lt;=" &amp; $A181, DataRegularSeason20242025!$D$3:$D$1315, N$1)+SUMIFS(DataRegularSeason20242025!$AB$3:$AB$1315,DataRegularSeason20242025!$B$3:$B$1315, "&lt;=" &amp; $A181, DataRegularSeason20242025!$E$3:$E$1315, N$1)</f>
        <v>79</v>
      </c>
      <c r="O181" s="2">
        <f>SUMIFS(DataRegularSeason20242025!$AA$3:$AA$1315,DataRegularSeason20242025!$B$3:$B$1315, "&lt;=" &amp; $A181, DataRegularSeason20242025!$D$3:$D$1315, O$1)+SUMIFS(DataRegularSeason20242025!$AB$3:$AB$1315,DataRegularSeason20242025!$B$3:$B$1315, "&lt;=" &amp; $A181, DataRegularSeason20242025!$E$3:$E$1315, O$1)</f>
        <v>79</v>
      </c>
      <c r="P181" s="2">
        <f>SUMIFS(DataRegularSeason20242025!$AA$3:$AA$1315,DataRegularSeason20242025!$B$3:$B$1315, "&lt;=" &amp; $A181, DataRegularSeason20242025!$D$3:$D$1315, P$1)+SUMIFS(DataRegularSeason20242025!$AB$3:$AB$1315,DataRegularSeason20242025!$B$3:$B$1315, "&lt;=" &amp; $A181, DataRegularSeason20242025!$E$3:$E$1315, P$1)</f>
        <v>69</v>
      </c>
      <c r="Q181" s="2">
        <f>SUMIFS(DataRegularSeason20242025!$AA$3:$AA$1315,DataRegularSeason20242025!$B$3:$B$1315, "&lt;=" &amp; $A181, DataRegularSeason20242025!$D$3:$D$1315, Q$1)+SUMIFS(DataRegularSeason20242025!$AB$3:$AB$1315,DataRegularSeason20242025!$B$3:$B$1315, "&lt;=" &amp; $A181, DataRegularSeason20242025!$E$3:$E$1315, Q$1)</f>
        <v>78</v>
      </c>
      <c r="R181" s="2">
        <f>SUMIFS(DataRegularSeason20242025!$AA$3:$AA$1315,DataRegularSeason20242025!$B$3:$B$1315, "&lt;=" &amp; $A181, DataRegularSeason20242025!$D$3:$D$1315, R$1)+SUMIFS(DataRegularSeason20242025!$AB$3:$AB$1315,DataRegularSeason20242025!$B$3:$B$1315, "&lt;=" &amp; $A181, DataRegularSeason20242025!$E$3:$E$1315, R$1)</f>
        <v>57</v>
      </c>
      <c r="S181" s="2">
        <f>SUMIFS(DataRegularSeason20242025!$AA$3:$AA$1315,DataRegularSeason20242025!$B$3:$B$1315, "&lt;=" &amp; $A181, DataRegularSeason20242025!$D$3:$D$1315, S$1)+SUMIFS(DataRegularSeason20242025!$AB$3:$AB$1315,DataRegularSeason20242025!$B$3:$B$1315, "&lt;=" &amp; $A181, DataRegularSeason20242025!$E$3:$E$1315, S$1)</f>
        <v>66</v>
      </c>
      <c r="T181" s="2">
        <f>SUMIFS(DataRegularSeason20242025!$AA$3:$AA$1315,DataRegularSeason20242025!$B$3:$B$1315, "&lt;=" &amp; $A181, DataRegularSeason20242025!$D$3:$D$1315, T$1)+SUMIFS(DataRegularSeason20242025!$AB$3:$AB$1315,DataRegularSeason20242025!$B$3:$B$1315, "&lt;=" &amp; $A181, DataRegularSeason20242025!$E$3:$E$1315, T$1)</f>
        <v>70</v>
      </c>
      <c r="U181" s="2">
        <f>SUMIFS(DataRegularSeason20242025!$AA$3:$AA$1315,DataRegularSeason20242025!$B$3:$B$1315, "&lt;=" &amp; $A181, DataRegularSeason20242025!$D$3:$D$1315, U$1)+SUMIFS(DataRegularSeason20242025!$AB$3:$AB$1315,DataRegularSeason20242025!$B$3:$B$1315, "&lt;=" &amp; $A181, DataRegularSeason20242025!$E$3:$E$1315, U$1)</f>
        <v>75</v>
      </c>
      <c r="V181" s="2">
        <f>SUMIFS(DataRegularSeason20242025!$AA$3:$AA$1315,DataRegularSeason20242025!$B$3:$B$1315, "&lt;=" &amp; $A181, DataRegularSeason20242025!$D$3:$D$1315, V$1)+SUMIFS(DataRegularSeason20242025!$AB$3:$AB$1315,DataRegularSeason20242025!$B$3:$B$1315, "&lt;=" &amp; $A181, DataRegularSeason20242025!$E$3:$E$1315, V$1)</f>
        <v>64</v>
      </c>
      <c r="W181" s="2">
        <f>SUMIFS(DataRegularSeason20242025!$AA$3:$AA$1315,DataRegularSeason20242025!$B$3:$B$1315, "&lt;=" &amp; $A181, DataRegularSeason20242025!$D$3:$D$1315, W$1)+SUMIFS(DataRegularSeason20242025!$AB$3:$AB$1315,DataRegularSeason20242025!$B$3:$B$1315, "&lt;=" &amp; $A181, DataRegularSeason20242025!$E$3:$E$1315, W$1)</f>
        <v>64</v>
      </c>
      <c r="X181" s="2">
        <f>SUMIFS(DataRegularSeason20242025!$AA$3:$AA$1315,DataRegularSeason20242025!$B$3:$B$1315, "&lt;=" &amp; $A181, DataRegularSeason20242025!$D$3:$D$1315, X$1)+SUMIFS(DataRegularSeason20242025!$AB$3:$AB$1315,DataRegularSeason20242025!$B$3:$B$1315, "&lt;=" &amp; $A181, DataRegularSeason20242025!$E$3:$E$1315, X$1)</f>
        <v>60</v>
      </c>
      <c r="Y181" s="2">
        <f>SUMIFS(DataRegularSeason20242025!$AA$3:$AA$1315,DataRegularSeason20242025!$B$3:$B$1315, "&lt;=" &amp; $A181, DataRegularSeason20242025!$D$3:$D$1315, Y$1)+SUMIFS(DataRegularSeason20242025!$AB$3:$AB$1315,DataRegularSeason20242025!$B$3:$B$1315, "&lt;=" &amp; $A181, DataRegularSeason20242025!$E$3:$E$1315, Y$1)</f>
        <v>45</v>
      </c>
      <c r="Z181" s="2">
        <f>SUMIFS(DataRegularSeason20242025!$AA$3:$AA$1315,DataRegularSeason20242025!$B$3:$B$1315, "&lt;=" &amp; $A181, DataRegularSeason20242025!$D$3:$D$1315, Z$1)+SUMIFS(DataRegularSeason20242025!$AB$3:$AB$1315,DataRegularSeason20242025!$B$3:$B$1315, "&lt;=" &amp; $A181, DataRegularSeason20242025!$E$3:$E$1315, Z$1)</f>
        <v>69</v>
      </c>
      <c r="AA181" s="2">
        <f>SUMIFS(DataRegularSeason20242025!$AA$3:$AA$1315,DataRegularSeason20242025!$B$3:$B$1315, "&lt;=" &amp; $A181, DataRegularSeason20242025!$D$3:$D$1315, AA$1)+SUMIFS(DataRegularSeason20242025!$AB$3:$AB$1315,DataRegularSeason20242025!$B$3:$B$1315, "&lt;=" &amp; $A181, DataRegularSeason20242025!$E$3:$E$1315, AA$1)</f>
        <v>79</v>
      </c>
      <c r="AB181" s="2">
        <f>SUMIFS(DataRegularSeason20242025!$AA$3:$AA$1315,DataRegularSeason20242025!$B$3:$B$1315, "&lt;=" &amp; $A181, DataRegularSeason20242025!$D$3:$D$1315, AB$1)+SUMIFS(DataRegularSeason20242025!$AB$3:$AB$1315,DataRegularSeason20242025!$B$3:$B$1315, "&lt;=" &amp; $A181, DataRegularSeason20242025!$E$3:$E$1315, AB$1)</f>
        <v>83</v>
      </c>
      <c r="AC181" s="2">
        <f>SUMIFS(DataRegularSeason20242025!$AA$3:$AA$1315,DataRegularSeason20242025!$B$3:$B$1315, "&lt;=" &amp; $A181, DataRegularSeason20242025!$D$3:$D$1315, AC$1)+SUMIFS(DataRegularSeason20242025!$AB$3:$AB$1315,DataRegularSeason20242025!$B$3:$B$1315, "&lt;=" &amp; $A181, DataRegularSeason20242025!$E$3:$E$1315, AC$1)</f>
        <v>69</v>
      </c>
      <c r="AD181" s="2">
        <f>SUMIFS(DataRegularSeason20242025!$AA$3:$AA$1315,DataRegularSeason20242025!$B$3:$B$1315, "&lt;=" &amp; $A181, DataRegularSeason20242025!$D$3:$D$1315, AD$1)+SUMIFS(DataRegularSeason20242025!$AB$3:$AB$1315,DataRegularSeason20242025!$B$3:$B$1315, "&lt;=" &amp; $A181, DataRegularSeason20242025!$E$3:$E$1315, AD$1)</f>
        <v>68</v>
      </c>
      <c r="AE181" s="2">
        <f>SUMIFS(DataRegularSeason20242025!$AA$3:$AA$1315,DataRegularSeason20242025!$B$3:$B$1315, "&lt;=" &amp; $A181, DataRegularSeason20242025!$D$3:$D$1315, AE$1)+SUMIFS(DataRegularSeason20242025!$AB$3:$AB$1315,DataRegularSeason20242025!$B$3:$B$1315, "&lt;=" &amp; $A181, DataRegularSeason20242025!$E$3:$E$1315, AE$1)</f>
        <v>85</v>
      </c>
      <c r="AF181" s="2">
        <f>SUMIFS(DataRegularSeason20242025!$AA$3:$AA$1315,DataRegularSeason20242025!$B$3:$B$1315, "&lt;=" &amp; $A181, DataRegularSeason20242025!$D$3:$D$1315, AF$1)+SUMIFS(DataRegularSeason20242025!$AB$3:$AB$1315,DataRegularSeason20242025!$B$3:$B$1315, "&lt;=" &amp; $A181, DataRegularSeason20242025!$E$3:$E$1315, AF$1)</f>
        <v>96</v>
      </c>
      <c r="AG181" s="2">
        <f>SUMIFS(DataRegularSeason20242025!$AA$3:$AA$1315,DataRegularSeason20242025!$B$3:$B$1315, "&lt;=" &amp; $A181, DataRegularSeason20242025!$D$3:$D$1315, AG$1)+SUMIFS(DataRegularSeason20242025!$AB$3:$AB$1315,DataRegularSeason20242025!$B$3:$B$1315, "&lt;=" &amp; $A181, DataRegularSeason20242025!$E$3:$E$1315, AG$1)</f>
        <v>92</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65</v>
      </c>
      <c r="C182" s="2">
        <f>SUMIFS(DataRegularSeason20242025!$AA$3:$AA$1315,DataRegularSeason20242025!$B$3:$B$1315, "&lt;=" &amp; $A182, DataRegularSeason20242025!$D$3:$D$1315, C$1)+SUMIFS(DataRegularSeason20242025!$AB$3:$AB$1315,DataRegularSeason20242025!$B$3:$B$1315, "&lt;=" &amp; $A182, DataRegularSeason20242025!$E$3:$E$1315, C$1)</f>
        <v>68</v>
      </c>
      <c r="D182" s="2">
        <f>SUMIFS(DataRegularSeason20242025!$AA$3:$AA$1315,DataRegularSeason20242025!$B$3:$B$1315, "&lt;=" &amp; $A182, DataRegularSeason20242025!$D$3:$D$1315, D$1)+SUMIFS(DataRegularSeason20242025!$AB$3:$AB$1315,DataRegularSeason20242025!$B$3:$B$1315, "&lt;=" &amp; $A182, DataRegularSeason20242025!$E$3:$E$1315, D$1)</f>
        <v>56</v>
      </c>
      <c r="E182" s="2">
        <f>SUMIFS(DataRegularSeason20242025!$AA$3:$AA$1315,DataRegularSeason20242025!$B$3:$B$1315, "&lt;=" &amp; $A182, DataRegularSeason20242025!$D$3:$D$1315, E$1)+SUMIFS(DataRegularSeason20242025!$AB$3:$AB$1315,DataRegularSeason20242025!$B$3:$B$1315, "&lt;=" &amp; $A182, DataRegularSeason20242025!$E$3:$E$1315, E$1)</f>
        <v>84</v>
      </c>
      <c r="F182" s="2">
        <f>SUMIFS(DataRegularSeason20242025!$AA$3:$AA$1315,DataRegularSeason20242025!$B$3:$B$1315, "&lt;=" &amp; $A182, DataRegularSeason20242025!$D$3:$D$1315, F$1)+SUMIFS(DataRegularSeason20242025!$AB$3:$AB$1315,DataRegularSeason20242025!$B$3:$B$1315, "&lt;=" &amp; $A182, DataRegularSeason20242025!$E$3:$E$1315, F$1)</f>
        <v>70</v>
      </c>
      <c r="G182" s="2">
        <f>SUMIFS(DataRegularSeason20242025!$AA$3:$AA$1315,DataRegularSeason20242025!$B$3:$B$1315, "&lt;=" &amp; $A182, DataRegularSeason20242025!$D$3:$D$1315, G$1)+SUMIFS(DataRegularSeason20242025!$AB$3:$AB$1315,DataRegularSeason20242025!$B$3:$B$1315, "&lt;=" &amp; $A182, DataRegularSeason20242025!$E$3:$E$1315, G$1)</f>
        <v>71</v>
      </c>
      <c r="H182" s="2">
        <f>SUMIFS(DataRegularSeason20242025!$AA$3:$AA$1315,DataRegularSeason20242025!$B$3:$B$1315, "&lt;=" &amp; $A182, DataRegularSeason20242025!$D$3:$D$1315, H$1)+SUMIFS(DataRegularSeason20242025!$AB$3:$AB$1315,DataRegularSeason20242025!$B$3:$B$1315, "&lt;=" &amp; $A182, DataRegularSeason20242025!$E$3:$E$1315, H$1)</f>
        <v>49</v>
      </c>
      <c r="I182" s="2">
        <f>SUMIFS(DataRegularSeason20242025!$AA$3:$AA$1315,DataRegularSeason20242025!$B$3:$B$1315, "&lt;=" &amp; $A182, DataRegularSeason20242025!$D$3:$D$1315, I$1)+SUMIFS(DataRegularSeason20242025!$AB$3:$AB$1315,DataRegularSeason20242025!$B$3:$B$1315, "&lt;=" &amp; $A182, DataRegularSeason20242025!$E$3:$E$1315, I$1)</f>
        <v>83</v>
      </c>
      <c r="J182" s="2">
        <f>SUMIFS(DataRegularSeason20242025!$AA$3:$AA$1315,DataRegularSeason20242025!$B$3:$B$1315, "&lt;=" &amp; $A182, DataRegularSeason20242025!$D$3:$D$1315, J$1)+SUMIFS(DataRegularSeason20242025!$AB$3:$AB$1315,DataRegularSeason20242025!$B$3:$B$1315, "&lt;=" &amp; $A182, DataRegularSeason20242025!$E$3:$E$1315, J$1)</f>
        <v>86</v>
      </c>
      <c r="K182" s="2">
        <f>SUMIFS(DataRegularSeason20242025!$AA$3:$AA$1315,DataRegularSeason20242025!$B$3:$B$1315, "&lt;=" &amp; $A182, DataRegularSeason20242025!$D$3:$D$1315, K$1)+SUMIFS(DataRegularSeason20242025!$AB$3:$AB$1315,DataRegularSeason20242025!$B$3:$B$1315, "&lt;=" &amp; $A182, DataRegularSeason20242025!$E$3:$E$1315, K$1)</f>
        <v>70</v>
      </c>
      <c r="L182" s="2">
        <f>SUMIFS(DataRegularSeason20242025!$AA$3:$AA$1315,DataRegularSeason20242025!$B$3:$B$1315, "&lt;=" &amp; $A182, DataRegularSeason20242025!$D$3:$D$1315, L$1)+SUMIFS(DataRegularSeason20242025!$AB$3:$AB$1315,DataRegularSeason20242025!$B$3:$B$1315, "&lt;=" &amp; $A182, DataRegularSeason20242025!$E$3:$E$1315, L$1)</f>
        <v>80</v>
      </c>
      <c r="M182" s="2">
        <f>SUMIFS(DataRegularSeason20242025!$AA$3:$AA$1315,DataRegularSeason20242025!$B$3:$B$1315, "&lt;=" &amp; $A182, DataRegularSeason20242025!$D$3:$D$1315, M$1)+SUMIFS(DataRegularSeason20242025!$AB$3:$AB$1315,DataRegularSeason20242025!$B$3:$B$1315, "&lt;=" &amp; $A182, DataRegularSeason20242025!$E$3:$E$1315, M$1)</f>
        <v>85</v>
      </c>
      <c r="N182" s="2">
        <f>SUMIFS(DataRegularSeason20242025!$AA$3:$AA$1315,DataRegularSeason20242025!$B$3:$B$1315, "&lt;=" &amp; $A182, DataRegularSeason20242025!$D$3:$D$1315, N$1)+SUMIFS(DataRegularSeason20242025!$AB$3:$AB$1315,DataRegularSeason20242025!$B$3:$B$1315, "&lt;=" &amp; $A182, DataRegularSeason20242025!$E$3:$E$1315, N$1)</f>
        <v>79</v>
      </c>
      <c r="O182" s="2">
        <f>SUMIFS(DataRegularSeason20242025!$AA$3:$AA$1315,DataRegularSeason20242025!$B$3:$B$1315, "&lt;=" &amp; $A182, DataRegularSeason20242025!$D$3:$D$1315, O$1)+SUMIFS(DataRegularSeason20242025!$AB$3:$AB$1315,DataRegularSeason20242025!$B$3:$B$1315, "&lt;=" &amp; $A182, DataRegularSeason20242025!$E$3:$E$1315, O$1)</f>
        <v>79</v>
      </c>
      <c r="P182" s="2">
        <f>SUMIFS(DataRegularSeason20242025!$AA$3:$AA$1315,DataRegularSeason20242025!$B$3:$B$1315, "&lt;=" &amp; $A182, DataRegularSeason20242025!$D$3:$D$1315, P$1)+SUMIFS(DataRegularSeason20242025!$AB$3:$AB$1315,DataRegularSeason20242025!$B$3:$B$1315, "&lt;=" &amp; $A182, DataRegularSeason20242025!$E$3:$E$1315, P$1)</f>
        <v>69</v>
      </c>
      <c r="Q182" s="2">
        <f>SUMIFS(DataRegularSeason20242025!$AA$3:$AA$1315,DataRegularSeason20242025!$B$3:$B$1315, "&lt;=" &amp; $A182, DataRegularSeason20242025!$D$3:$D$1315, Q$1)+SUMIFS(DataRegularSeason20242025!$AB$3:$AB$1315,DataRegularSeason20242025!$B$3:$B$1315, "&lt;=" &amp; $A182, DataRegularSeason20242025!$E$3:$E$1315, Q$1)</f>
        <v>78</v>
      </c>
      <c r="R182" s="2">
        <f>SUMIFS(DataRegularSeason20242025!$AA$3:$AA$1315,DataRegularSeason20242025!$B$3:$B$1315, "&lt;=" &amp; $A182, DataRegularSeason20242025!$D$3:$D$1315, R$1)+SUMIFS(DataRegularSeason20242025!$AB$3:$AB$1315,DataRegularSeason20242025!$B$3:$B$1315, "&lt;=" &amp; $A182, DataRegularSeason20242025!$E$3:$E$1315, R$1)</f>
        <v>57</v>
      </c>
      <c r="S182" s="2">
        <f>SUMIFS(DataRegularSeason20242025!$AA$3:$AA$1315,DataRegularSeason20242025!$B$3:$B$1315, "&lt;=" &amp; $A182, DataRegularSeason20242025!$D$3:$D$1315, S$1)+SUMIFS(DataRegularSeason20242025!$AB$3:$AB$1315,DataRegularSeason20242025!$B$3:$B$1315, "&lt;=" &amp; $A182, DataRegularSeason20242025!$E$3:$E$1315, S$1)</f>
        <v>66</v>
      </c>
      <c r="T182" s="2">
        <f>SUMIFS(DataRegularSeason20242025!$AA$3:$AA$1315,DataRegularSeason20242025!$B$3:$B$1315, "&lt;=" &amp; $A182, DataRegularSeason20242025!$D$3:$D$1315, T$1)+SUMIFS(DataRegularSeason20242025!$AB$3:$AB$1315,DataRegularSeason20242025!$B$3:$B$1315, "&lt;=" &amp; $A182, DataRegularSeason20242025!$E$3:$E$1315, T$1)</f>
        <v>70</v>
      </c>
      <c r="U182" s="2">
        <f>SUMIFS(DataRegularSeason20242025!$AA$3:$AA$1315,DataRegularSeason20242025!$B$3:$B$1315, "&lt;=" &amp; $A182, DataRegularSeason20242025!$D$3:$D$1315, U$1)+SUMIFS(DataRegularSeason20242025!$AB$3:$AB$1315,DataRegularSeason20242025!$B$3:$B$1315, "&lt;=" &amp; $A182, DataRegularSeason20242025!$E$3:$E$1315, U$1)</f>
        <v>75</v>
      </c>
      <c r="V182" s="2">
        <f>SUMIFS(DataRegularSeason20242025!$AA$3:$AA$1315,DataRegularSeason20242025!$B$3:$B$1315, "&lt;=" &amp; $A182, DataRegularSeason20242025!$D$3:$D$1315, V$1)+SUMIFS(DataRegularSeason20242025!$AB$3:$AB$1315,DataRegularSeason20242025!$B$3:$B$1315, "&lt;=" &amp; $A182, DataRegularSeason20242025!$E$3:$E$1315, V$1)</f>
        <v>64</v>
      </c>
      <c r="W182" s="2">
        <f>SUMIFS(DataRegularSeason20242025!$AA$3:$AA$1315,DataRegularSeason20242025!$B$3:$B$1315, "&lt;=" &amp; $A182, DataRegularSeason20242025!$D$3:$D$1315, W$1)+SUMIFS(DataRegularSeason20242025!$AB$3:$AB$1315,DataRegularSeason20242025!$B$3:$B$1315, "&lt;=" &amp; $A182, DataRegularSeason20242025!$E$3:$E$1315, W$1)</f>
        <v>64</v>
      </c>
      <c r="X182" s="2">
        <f>SUMIFS(DataRegularSeason20242025!$AA$3:$AA$1315,DataRegularSeason20242025!$B$3:$B$1315, "&lt;=" &amp; $A182, DataRegularSeason20242025!$D$3:$D$1315, X$1)+SUMIFS(DataRegularSeason20242025!$AB$3:$AB$1315,DataRegularSeason20242025!$B$3:$B$1315, "&lt;=" &amp; $A182, DataRegularSeason20242025!$E$3:$E$1315, X$1)</f>
        <v>60</v>
      </c>
      <c r="Y182" s="2">
        <f>SUMIFS(DataRegularSeason20242025!$AA$3:$AA$1315,DataRegularSeason20242025!$B$3:$B$1315, "&lt;=" &amp; $A182, DataRegularSeason20242025!$D$3:$D$1315, Y$1)+SUMIFS(DataRegularSeason20242025!$AB$3:$AB$1315,DataRegularSeason20242025!$B$3:$B$1315, "&lt;=" &amp; $A182, DataRegularSeason20242025!$E$3:$E$1315, Y$1)</f>
        <v>45</v>
      </c>
      <c r="Z182" s="2">
        <f>SUMIFS(DataRegularSeason20242025!$AA$3:$AA$1315,DataRegularSeason20242025!$B$3:$B$1315, "&lt;=" &amp; $A182, DataRegularSeason20242025!$D$3:$D$1315, Z$1)+SUMIFS(DataRegularSeason20242025!$AB$3:$AB$1315,DataRegularSeason20242025!$B$3:$B$1315, "&lt;=" &amp; $A182, DataRegularSeason20242025!$E$3:$E$1315, Z$1)</f>
        <v>69</v>
      </c>
      <c r="AA182" s="2">
        <f>SUMIFS(DataRegularSeason20242025!$AA$3:$AA$1315,DataRegularSeason20242025!$B$3:$B$1315, "&lt;=" &amp; $A182, DataRegularSeason20242025!$D$3:$D$1315, AA$1)+SUMIFS(DataRegularSeason20242025!$AB$3:$AB$1315,DataRegularSeason20242025!$B$3:$B$1315, "&lt;=" &amp; $A182, DataRegularSeason20242025!$E$3:$E$1315, AA$1)</f>
        <v>79</v>
      </c>
      <c r="AB182" s="2">
        <f>SUMIFS(DataRegularSeason20242025!$AA$3:$AA$1315,DataRegularSeason20242025!$B$3:$B$1315, "&lt;=" &amp; $A182, DataRegularSeason20242025!$D$3:$D$1315, AB$1)+SUMIFS(DataRegularSeason20242025!$AB$3:$AB$1315,DataRegularSeason20242025!$B$3:$B$1315, "&lt;=" &amp; $A182, DataRegularSeason20242025!$E$3:$E$1315, AB$1)</f>
        <v>83</v>
      </c>
      <c r="AC182" s="2">
        <f>SUMIFS(DataRegularSeason20242025!$AA$3:$AA$1315,DataRegularSeason20242025!$B$3:$B$1315, "&lt;=" &amp; $A182, DataRegularSeason20242025!$D$3:$D$1315, AC$1)+SUMIFS(DataRegularSeason20242025!$AB$3:$AB$1315,DataRegularSeason20242025!$B$3:$B$1315, "&lt;=" &amp; $A182, DataRegularSeason20242025!$E$3:$E$1315, AC$1)</f>
        <v>69</v>
      </c>
      <c r="AD182" s="2">
        <f>SUMIFS(DataRegularSeason20242025!$AA$3:$AA$1315,DataRegularSeason20242025!$B$3:$B$1315, "&lt;=" &amp; $A182, DataRegularSeason20242025!$D$3:$D$1315, AD$1)+SUMIFS(DataRegularSeason20242025!$AB$3:$AB$1315,DataRegularSeason20242025!$B$3:$B$1315, "&lt;=" &amp; $A182, DataRegularSeason20242025!$E$3:$E$1315, AD$1)</f>
        <v>68</v>
      </c>
      <c r="AE182" s="2">
        <f>SUMIFS(DataRegularSeason20242025!$AA$3:$AA$1315,DataRegularSeason20242025!$B$3:$B$1315, "&lt;=" &amp; $A182, DataRegularSeason20242025!$D$3:$D$1315, AE$1)+SUMIFS(DataRegularSeason20242025!$AB$3:$AB$1315,DataRegularSeason20242025!$B$3:$B$1315, "&lt;=" &amp; $A182, DataRegularSeason20242025!$E$3:$E$1315, AE$1)</f>
        <v>85</v>
      </c>
      <c r="AF182" s="2">
        <f>SUMIFS(DataRegularSeason20242025!$AA$3:$AA$1315,DataRegularSeason20242025!$B$3:$B$1315, "&lt;=" &amp; $A182, DataRegularSeason20242025!$D$3:$D$1315, AF$1)+SUMIFS(DataRegularSeason20242025!$AB$3:$AB$1315,DataRegularSeason20242025!$B$3:$B$1315, "&lt;=" &amp; $A182, DataRegularSeason20242025!$E$3:$E$1315, AF$1)</f>
        <v>96</v>
      </c>
      <c r="AG182" s="2">
        <f>SUMIFS(DataRegularSeason20242025!$AA$3:$AA$1315,DataRegularSeason20242025!$B$3:$B$1315, "&lt;=" &amp; $A182, DataRegularSeason20242025!$D$3:$D$1315, AG$1)+SUMIFS(DataRegularSeason20242025!$AB$3:$AB$1315,DataRegularSeason20242025!$B$3:$B$1315, "&lt;=" &amp; $A182, DataRegularSeason20242025!$E$3:$E$1315, AG$1)</f>
        <v>92</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65</v>
      </c>
      <c r="C183" s="2">
        <f>SUMIFS(DataRegularSeason20242025!$AA$3:$AA$1315,DataRegularSeason20242025!$B$3:$B$1315, "&lt;=" &amp; $A183, DataRegularSeason20242025!$D$3:$D$1315, C$1)+SUMIFS(DataRegularSeason20242025!$AB$3:$AB$1315,DataRegularSeason20242025!$B$3:$B$1315, "&lt;=" &amp; $A183, DataRegularSeason20242025!$E$3:$E$1315, C$1)</f>
        <v>68</v>
      </c>
      <c r="D183" s="2">
        <f>SUMIFS(DataRegularSeason20242025!$AA$3:$AA$1315,DataRegularSeason20242025!$B$3:$B$1315, "&lt;=" &amp; $A183, DataRegularSeason20242025!$D$3:$D$1315, D$1)+SUMIFS(DataRegularSeason20242025!$AB$3:$AB$1315,DataRegularSeason20242025!$B$3:$B$1315, "&lt;=" &amp; $A183, DataRegularSeason20242025!$E$3:$E$1315, D$1)</f>
        <v>56</v>
      </c>
      <c r="E183" s="2">
        <f>SUMIFS(DataRegularSeason20242025!$AA$3:$AA$1315,DataRegularSeason20242025!$B$3:$B$1315, "&lt;=" &amp; $A183, DataRegularSeason20242025!$D$3:$D$1315, E$1)+SUMIFS(DataRegularSeason20242025!$AB$3:$AB$1315,DataRegularSeason20242025!$B$3:$B$1315, "&lt;=" &amp; $A183, DataRegularSeason20242025!$E$3:$E$1315, E$1)</f>
        <v>84</v>
      </c>
      <c r="F183" s="2">
        <f>SUMIFS(DataRegularSeason20242025!$AA$3:$AA$1315,DataRegularSeason20242025!$B$3:$B$1315, "&lt;=" &amp; $A183, DataRegularSeason20242025!$D$3:$D$1315, F$1)+SUMIFS(DataRegularSeason20242025!$AB$3:$AB$1315,DataRegularSeason20242025!$B$3:$B$1315, "&lt;=" &amp; $A183, DataRegularSeason20242025!$E$3:$E$1315, F$1)</f>
        <v>70</v>
      </c>
      <c r="G183" s="2">
        <f>SUMIFS(DataRegularSeason20242025!$AA$3:$AA$1315,DataRegularSeason20242025!$B$3:$B$1315, "&lt;=" &amp; $A183, DataRegularSeason20242025!$D$3:$D$1315, G$1)+SUMIFS(DataRegularSeason20242025!$AB$3:$AB$1315,DataRegularSeason20242025!$B$3:$B$1315, "&lt;=" &amp; $A183, DataRegularSeason20242025!$E$3:$E$1315, G$1)</f>
        <v>71</v>
      </c>
      <c r="H183" s="2">
        <f>SUMIFS(DataRegularSeason20242025!$AA$3:$AA$1315,DataRegularSeason20242025!$B$3:$B$1315, "&lt;=" &amp; $A183, DataRegularSeason20242025!$D$3:$D$1315, H$1)+SUMIFS(DataRegularSeason20242025!$AB$3:$AB$1315,DataRegularSeason20242025!$B$3:$B$1315, "&lt;=" &amp; $A183, DataRegularSeason20242025!$E$3:$E$1315, H$1)</f>
        <v>49</v>
      </c>
      <c r="I183" s="2">
        <f>SUMIFS(DataRegularSeason20242025!$AA$3:$AA$1315,DataRegularSeason20242025!$B$3:$B$1315, "&lt;=" &amp; $A183, DataRegularSeason20242025!$D$3:$D$1315, I$1)+SUMIFS(DataRegularSeason20242025!$AB$3:$AB$1315,DataRegularSeason20242025!$B$3:$B$1315, "&lt;=" &amp; $A183, DataRegularSeason20242025!$E$3:$E$1315, I$1)</f>
        <v>83</v>
      </c>
      <c r="J183" s="2">
        <f>SUMIFS(DataRegularSeason20242025!$AA$3:$AA$1315,DataRegularSeason20242025!$B$3:$B$1315, "&lt;=" &amp; $A183, DataRegularSeason20242025!$D$3:$D$1315, J$1)+SUMIFS(DataRegularSeason20242025!$AB$3:$AB$1315,DataRegularSeason20242025!$B$3:$B$1315, "&lt;=" &amp; $A183, DataRegularSeason20242025!$E$3:$E$1315, J$1)</f>
        <v>86</v>
      </c>
      <c r="K183" s="2">
        <f>SUMIFS(DataRegularSeason20242025!$AA$3:$AA$1315,DataRegularSeason20242025!$B$3:$B$1315, "&lt;=" &amp; $A183, DataRegularSeason20242025!$D$3:$D$1315, K$1)+SUMIFS(DataRegularSeason20242025!$AB$3:$AB$1315,DataRegularSeason20242025!$B$3:$B$1315, "&lt;=" &amp; $A183, DataRegularSeason20242025!$E$3:$E$1315, K$1)</f>
        <v>70</v>
      </c>
      <c r="L183" s="2">
        <f>SUMIFS(DataRegularSeason20242025!$AA$3:$AA$1315,DataRegularSeason20242025!$B$3:$B$1315, "&lt;=" &amp; $A183, DataRegularSeason20242025!$D$3:$D$1315, L$1)+SUMIFS(DataRegularSeason20242025!$AB$3:$AB$1315,DataRegularSeason20242025!$B$3:$B$1315, "&lt;=" &amp; $A183, DataRegularSeason20242025!$E$3:$E$1315, L$1)</f>
        <v>80</v>
      </c>
      <c r="M183" s="2">
        <f>SUMIFS(DataRegularSeason20242025!$AA$3:$AA$1315,DataRegularSeason20242025!$B$3:$B$1315, "&lt;=" &amp; $A183, DataRegularSeason20242025!$D$3:$D$1315, M$1)+SUMIFS(DataRegularSeason20242025!$AB$3:$AB$1315,DataRegularSeason20242025!$B$3:$B$1315, "&lt;=" &amp; $A183, DataRegularSeason20242025!$E$3:$E$1315, M$1)</f>
        <v>85</v>
      </c>
      <c r="N183" s="2">
        <f>SUMIFS(DataRegularSeason20242025!$AA$3:$AA$1315,DataRegularSeason20242025!$B$3:$B$1315, "&lt;=" &amp; $A183, DataRegularSeason20242025!$D$3:$D$1315, N$1)+SUMIFS(DataRegularSeason20242025!$AB$3:$AB$1315,DataRegularSeason20242025!$B$3:$B$1315, "&lt;=" &amp; $A183, DataRegularSeason20242025!$E$3:$E$1315, N$1)</f>
        <v>79</v>
      </c>
      <c r="O183" s="2">
        <f>SUMIFS(DataRegularSeason20242025!$AA$3:$AA$1315,DataRegularSeason20242025!$B$3:$B$1315, "&lt;=" &amp; $A183, DataRegularSeason20242025!$D$3:$D$1315, O$1)+SUMIFS(DataRegularSeason20242025!$AB$3:$AB$1315,DataRegularSeason20242025!$B$3:$B$1315, "&lt;=" &amp; $A183, DataRegularSeason20242025!$E$3:$E$1315, O$1)</f>
        <v>79</v>
      </c>
      <c r="P183" s="2">
        <f>SUMIFS(DataRegularSeason20242025!$AA$3:$AA$1315,DataRegularSeason20242025!$B$3:$B$1315, "&lt;=" &amp; $A183, DataRegularSeason20242025!$D$3:$D$1315, P$1)+SUMIFS(DataRegularSeason20242025!$AB$3:$AB$1315,DataRegularSeason20242025!$B$3:$B$1315, "&lt;=" &amp; $A183, DataRegularSeason20242025!$E$3:$E$1315, P$1)</f>
        <v>69</v>
      </c>
      <c r="Q183" s="2">
        <f>SUMIFS(DataRegularSeason20242025!$AA$3:$AA$1315,DataRegularSeason20242025!$B$3:$B$1315, "&lt;=" &amp; $A183, DataRegularSeason20242025!$D$3:$D$1315, Q$1)+SUMIFS(DataRegularSeason20242025!$AB$3:$AB$1315,DataRegularSeason20242025!$B$3:$B$1315, "&lt;=" &amp; $A183, DataRegularSeason20242025!$E$3:$E$1315, Q$1)</f>
        <v>78</v>
      </c>
      <c r="R183" s="2">
        <f>SUMIFS(DataRegularSeason20242025!$AA$3:$AA$1315,DataRegularSeason20242025!$B$3:$B$1315, "&lt;=" &amp; $A183, DataRegularSeason20242025!$D$3:$D$1315, R$1)+SUMIFS(DataRegularSeason20242025!$AB$3:$AB$1315,DataRegularSeason20242025!$B$3:$B$1315, "&lt;=" &amp; $A183, DataRegularSeason20242025!$E$3:$E$1315, R$1)</f>
        <v>57</v>
      </c>
      <c r="S183" s="2">
        <f>SUMIFS(DataRegularSeason20242025!$AA$3:$AA$1315,DataRegularSeason20242025!$B$3:$B$1315, "&lt;=" &amp; $A183, DataRegularSeason20242025!$D$3:$D$1315, S$1)+SUMIFS(DataRegularSeason20242025!$AB$3:$AB$1315,DataRegularSeason20242025!$B$3:$B$1315, "&lt;=" &amp; $A183, DataRegularSeason20242025!$E$3:$E$1315, S$1)</f>
        <v>66</v>
      </c>
      <c r="T183" s="2">
        <f>SUMIFS(DataRegularSeason20242025!$AA$3:$AA$1315,DataRegularSeason20242025!$B$3:$B$1315, "&lt;=" &amp; $A183, DataRegularSeason20242025!$D$3:$D$1315, T$1)+SUMIFS(DataRegularSeason20242025!$AB$3:$AB$1315,DataRegularSeason20242025!$B$3:$B$1315, "&lt;=" &amp; $A183, DataRegularSeason20242025!$E$3:$E$1315, T$1)</f>
        <v>70</v>
      </c>
      <c r="U183" s="2">
        <f>SUMIFS(DataRegularSeason20242025!$AA$3:$AA$1315,DataRegularSeason20242025!$B$3:$B$1315, "&lt;=" &amp; $A183, DataRegularSeason20242025!$D$3:$D$1315, U$1)+SUMIFS(DataRegularSeason20242025!$AB$3:$AB$1315,DataRegularSeason20242025!$B$3:$B$1315, "&lt;=" &amp; $A183, DataRegularSeason20242025!$E$3:$E$1315, U$1)</f>
        <v>75</v>
      </c>
      <c r="V183" s="2">
        <f>SUMIFS(DataRegularSeason20242025!$AA$3:$AA$1315,DataRegularSeason20242025!$B$3:$B$1315, "&lt;=" &amp; $A183, DataRegularSeason20242025!$D$3:$D$1315, V$1)+SUMIFS(DataRegularSeason20242025!$AB$3:$AB$1315,DataRegularSeason20242025!$B$3:$B$1315, "&lt;=" &amp; $A183, DataRegularSeason20242025!$E$3:$E$1315, V$1)</f>
        <v>64</v>
      </c>
      <c r="W183" s="2">
        <f>SUMIFS(DataRegularSeason20242025!$AA$3:$AA$1315,DataRegularSeason20242025!$B$3:$B$1315, "&lt;=" &amp; $A183, DataRegularSeason20242025!$D$3:$D$1315, W$1)+SUMIFS(DataRegularSeason20242025!$AB$3:$AB$1315,DataRegularSeason20242025!$B$3:$B$1315, "&lt;=" &amp; $A183, DataRegularSeason20242025!$E$3:$E$1315, W$1)</f>
        <v>64</v>
      </c>
      <c r="X183" s="2">
        <f>SUMIFS(DataRegularSeason20242025!$AA$3:$AA$1315,DataRegularSeason20242025!$B$3:$B$1315, "&lt;=" &amp; $A183, DataRegularSeason20242025!$D$3:$D$1315, X$1)+SUMIFS(DataRegularSeason20242025!$AB$3:$AB$1315,DataRegularSeason20242025!$B$3:$B$1315, "&lt;=" &amp; $A183, DataRegularSeason20242025!$E$3:$E$1315, X$1)</f>
        <v>60</v>
      </c>
      <c r="Y183" s="2">
        <f>SUMIFS(DataRegularSeason20242025!$AA$3:$AA$1315,DataRegularSeason20242025!$B$3:$B$1315, "&lt;=" &amp; $A183, DataRegularSeason20242025!$D$3:$D$1315, Y$1)+SUMIFS(DataRegularSeason20242025!$AB$3:$AB$1315,DataRegularSeason20242025!$B$3:$B$1315, "&lt;=" &amp; $A183, DataRegularSeason20242025!$E$3:$E$1315, Y$1)</f>
        <v>45</v>
      </c>
      <c r="Z183" s="2">
        <f>SUMIFS(DataRegularSeason20242025!$AA$3:$AA$1315,DataRegularSeason20242025!$B$3:$B$1315, "&lt;=" &amp; $A183, DataRegularSeason20242025!$D$3:$D$1315, Z$1)+SUMIFS(DataRegularSeason20242025!$AB$3:$AB$1315,DataRegularSeason20242025!$B$3:$B$1315, "&lt;=" &amp; $A183, DataRegularSeason20242025!$E$3:$E$1315, Z$1)</f>
        <v>69</v>
      </c>
      <c r="AA183" s="2">
        <f>SUMIFS(DataRegularSeason20242025!$AA$3:$AA$1315,DataRegularSeason20242025!$B$3:$B$1315, "&lt;=" &amp; $A183, DataRegularSeason20242025!$D$3:$D$1315, AA$1)+SUMIFS(DataRegularSeason20242025!$AB$3:$AB$1315,DataRegularSeason20242025!$B$3:$B$1315, "&lt;=" &amp; $A183, DataRegularSeason20242025!$E$3:$E$1315, AA$1)</f>
        <v>79</v>
      </c>
      <c r="AB183" s="2">
        <f>SUMIFS(DataRegularSeason20242025!$AA$3:$AA$1315,DataRegularSeason20242025!$B$3:$B$1315, "&lt;=" &amp; $A183, DataRegularSeason20242025!$D$3:$D$1315, AB$1)+SUMIFS(DataRegularSeason20242025!$AB$3:$AB$1315,DataRegularSeason20242025!$B$3:$B$1315, "&lt;=" &amp; $A183, DataRegularSeason20242025!$E$3:$E$1315, AB$1)</f>
        <v>83</v>
      </c>
      <c r="AC183" s="2">
        <f>SUMIFS(DataRegularSeason20242025!$AA$3:$AA$1315,DataRegularSeason20242025!$B$3:$B$1315, "&lt;=" &amp; $A183, DataRegularSeason20242025!$D$3:$D$1315, AC$1)+SUMIFS(DataRegularSeason20242025!$AB$3:$AB$1315,DataRegularSeason20242025!$B$3:$B$1315, "&lt;=" &amp; $A183, DataRegularSeason20242025!$E$3:$E$1315, AC$1)</f>
        <v>69</v>
      </c>
      <c r="AD183" s="2">
        <f>SUMIFS(DataRegularSeason20242025!$AA$3:$AA$1315,DataRegularSeason20242025!$B$3:$B$1315, "&lt;=" &amp; $A183, DataRegularSeason20242025!$D$3:$D$1315, AD$1)+SUMIFS(DataRegularSeason20242025!$AB$3:$AB$1315,DataRegularSeason20242025!$B$3:$B$1315, "&lt;=" &amp; $A183, DataRegularSeason20242025!$E$3:$E$1315, AD$1)</f>
        <v>68</v>
      </c>
      <c r="AE183" s="2">
        <f>SUMIFS(DataRegularSeason20242025!$AA$3:$AA$1315,DataRegularSeason20242025!$B$3:$B$1315, "&lt;=" &amp; $A183, DataRegularSeason20242025!$D$3:$D$1315, AE$1)+SUMIFS(DataRegularSeason20242025!$AB$3:$AB$1315,DataRegularSeason20242025!$B$3:$B$1315, "&lt;=" &amp; $A183, DataRegularSeason20242025!$E$3:$E$1315, AE$1)</f>
        <v>85</v>
      </c>
      <c r="AF183" s="2">
        <f>SUMIFS(DataRegularSeason20242025!$AA$3:$AA$1315,DataRegularSeason20242025!$B$3:$B$1315, "&lt;=" &amp; $A183, DataRegularSeason20242025!$D$3:$D$1315, AF$1)+SUMIFS(DataRegularSeason20242025!$AB$3:$AB$1315,DataRegularSeason20242025!$B$3:$B$1315, "&lt;=" &amp; $A183, DataRegularSeason20242025!$E$3:$E$1315, AF$1)</f>
        <v>96</v>
      </c>
      <c r="AG183" s="2">
        <f>SUMIFS(DataRegularSeason20242025!$AA$3:$AA$1315,DataRegularSeason20242025!$B$3:$B$1315, "&lt;=" &amp; $A183, DataRegularSeason20242025!$D$3:$D$1315, AG$1)+SUMIFS(DataRegularSeason20242025!$AB$3:$AB$1315,DataRegularSeason20242025!$B$3:$B$1315, "&lt;=" &amp; $A183, DataRegularSeason20242025!$E$3:$E$1315, AG$1)</f>
        <v>92</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65</v>
      </c>
      <c r="C184" s="2">
        <f>SUMIFS(DataRegularSeason20242025!$AA$3:$AA$1315,DataRegularSeason20242025!$B$3:$B$1315, "&lt;=" &amp; $A184, DataRegularSeason20242025!$D$3:$D$1315, C$1)+SUMIFS(DataRegularSeason20242025!$AB$3:$AB$1315,DataRegularSeason20242025!$B$3:$B$1315, "&lt;=" &amp; $A184, DataRegularSeason20242025!$E$3:$E$1315, C$1)</f>
        <v>68</v>
      </c>
      <c r="D184" s="2">
        <f>SUMIFS(DataRegularSeason20242025!$AA$3:$AA$1315,DataRegularSeason20242025!$B$3:$B$1315, "&lt;=" &amp; $A184, DataRegularSeason20242025!$D$3:$D$1315, D$1)+SUMIFS(DataRegularSeason20242025!$AB$3:$AB$1315,DataRegularSeason20242025!$B$3:$B$1315, "&lt;=" &amp; $A184, DataRegularSeason20242025!$E$3:$E$1315, D$1)</f>
        <v>56</v>
      </c>
      <c r="E184" s="2">
        <f>SUMIFS(DataRegularSeason20242025!$AA$3:$AA$1315,DataRegularSeason20242025!$B$3:$B$1315, "&lt;=" &amp; $A184, DataRegularSeason20242025!$D$3:$D$1315, E$1)+SUMIFS(DataRegularSeason20242025!$AB$3:$AB$1315,DataRegularSeason20242025!$B$3:$B$1315, "&lt;=" &amp; $A184, DataRegularSeason20242025!$E$3:$E$1315, E$1)</f>
        <v>84</v>
      </c>
      <c r="F184" s="2">
        <f>SUMIFS(DataRegularSeason20242025!$AA$3:$AA$1315,DataRegularSeason20242025!$B$3:$B$1315, "&lt;=" &amp; $A184, DataRegularSeason20242025!$D$3:$D$1315, F$1)+SUMIFS(DataRegularSeason20242025!$AB$3:$AB$1315,DataRegularSeason20242025!$B$3:$B$1315, "&lt;=" &amp; $A184, DataRegularSeason20242025!$E$3:$E$1315, F$1)</f>
        <v>70</v>
      </c>
      <c r="G184" s="2">
        <f>SUMIFS(DataRegularSeason20242025!$AA$3:$AA$1315,DataRegularSeason20242025!$B$3:$B$1315, "&lt;=" &amp; $A184, DataRegularSeason20242025!$D$3:$D$1315, G$1)+SUMIFS(DataRegularSeason20242025!$AB$3:$AB$1315,DataRegularSeason20242025!$B$3:$B$1315, "&lt;=" &amp; $A184, DataRegularSeason20242025!$E$3:$E$1315, G$1)</f>
        <v>71</v>
      </c>
      <c r="H184" s="2">
        <f>SUMIFS(DataRegularSeason20242025!$AA$3:$AA$1315,DataRegularSeason20242025!$B$3:$B$1315, "&lt;=" &amp; $A184, DataRegularSeason20242025!$D$3:$D$1315, H$1)+SUMIFS(DataRegularSeason20242025!$AB$3:$AB$1315,DataRegularSeason20242025!$B$3:$B$1315, "&lt;=" &amp; $A184, DataRegularSeason20242025!$E$3:$E$1315, H$1)</f>
        <v>49</v>
      </c>
      <c r="I184" s="2">
        <f>SUMIFS(DataRegularSeason20242025!$AA$3:$AA$1315,DataRegularSeason20242025!$B$3:$B$1315, "&lt;=" &amp; $A184, DataRegularSeason20242025!$D$3:$D$1315, I$1)+SUMIFS(DataRegularSeason20242025!$AB$3:$AB$1315,DataRegularSeason20242025!$B$3:$B$1315, "&lt;=" &amp; $A184, DataRegularSeason20242025!$E$3:$E$1315, I$1)</f>
        <v>83</v>
      </c>
      <c r="J184" s="2">
        <f>SUMIFS(DataRegularSeason20242025!$AA$3:$AA$1315,DataRegularSeason20242025!$B$3:$B$1315, "&lt;=" &amp; $A184, DataRegularSeason20242025!$D$3:$D$1315, J$1)+SUMIFS(DataRegularSeason20242025!$AB$3:$AB$1315,DataRegularSeason20242025!$B$3:$B$1315, "&lt;=" &amp; $A184, DataRegularSeason20242025!$E$3:$E$1315, J$1)</f>
        <v>86</v>
      </c>
      <c r="K184" s="2">
        <f>SUMIFS(DataRegularSeason20242025!$AA$3:$AA$1315,DataRegularSeason20242025!$B$3:$B$1315, "&lt;=" &amp; $A184, DataRegularSeason20242025!$D$3:$D$1315, K$1)+SUMIFS(DataRegularSeason20242025!$AB$3:$AB$1315,DataRegularSeason20242025!$B$3:$B$1315, "&lt;=" &amp; $A184, DataRegularSeason20242025!$E$3:$E$1315, K$1)</f>
        <v>70</v>
      </c>
      <c r="L184" s="2">
        <f>SUMIFS(DataRegularSeason20242025!$AA$3:$AA$1315,DataRegularSeason20242025!$B$3:$B$1315, "&lt;=" &amp; $A184, DataRegularSeason20242025!$D$3:$D$1315, L$1)+SUMIFS(DataRegularSeason20242025!$AB$3:$AB$1315,DataRegularSeason20242025!$B$3:$B$1315, "&lt;=" &amp; $A184, DataRegularSeason20242025!$E$3:$E$1315, L$1)</f>
        <v>80</v>
      </c>
      <c r="M184" s="2">
        <f>SUMIFS(DataRegularSeason20242025!$AA$3:$AA$1315,DataRegularSeason20242025!$B$3:$B$1315, "&lt;=" &amp; $A184, DataRegularSeason20242025!$D$3:$D$1315, M$1)+SUMIFS(DataRegularSeason20242025!$AB$3:$AB$1315,DataRegularSeason20242025!$B$3:$B$1315, "&lt;=" &amp; $A184, DataRegularSeason20242025!$E$3:$E$1315, M$1)</f>
        <v>85</v>
      </c>
      <c r="N184" s="2">
        <f>SUMIFS(DataRegularSeason20242025!$AA$3:$AA$1315,DataRegularSeason20242025!$B$3:$B$1315, "&lt;=" &amp; $A184, DataRegularSeason20242025!$D$3:$D$1315, N$1)+SUMIFS(DataRegularSeason20242025!$AB$3:$AB$1315,DataRegularSeason20242025!$B$3:$B$1315, "&lt;=" &amp; $A184, DataRegularSeason20242025!$E$3:$E$1315, N$1)</f>
        <v>79</v>
      </c>
      <c r="O184" s="2">
        <f>SUMIFS(DataRegularSeason20242025!$AA$3:$AA$1315,DataRegularSeason20242025!$B$3:$B$1315, "&lt;=" &amp; $A184, DataRegularSeason20242025!$D$3:$D$1315, O$1)+SUMIFS(DataRegularSeason20242025!$AB$3:$AB$1315,DataRegularSeason20242025!$B$3:$B$1315, "&lt;=" &amp; $A184, DataRegularSeason20242025!$E$3:$E$1315, O$1)</f>
        <v>79</v>
      </c>
      <c r="P184" s="2">
        <f>SUMIFS(DataRegularSeason20242025!$AA$3:$AA$1315,DataRegularSeason20242025!$B$3:$B$1315, "&lt;=" &amp; $A184, DataRegularSeason20242025!$D$3:$D$1315, P$1)+SUMIFS(DataRegularSeason20242025!$AB$3:$AB$1315,DataRegularSeason20242025!$B$3:$B$1315, "&lt;=" &amp; $A184, DataRegularSeason20242025!$E$3:$E$1315, P$1)</f>
        <v>69</v>
      </c>
      <c r="Q184" s="2">
        <f>SUMIFS(DataRegularSeason20242025!$AA$3:$AA$1315,DataRegularSeason20242025!$B$3:$B$1315, "&lt;=" &amp; $A184, DataRegularSeason20242025!$D$3:$D$1315, Q$1)+SUMIFS(DataRegularSeason20242025!$AB$3:$AB$1315,DataRegularSeason20242025!$B$3:$B$1315, "&lt;=" &amp; $A184, DataRegularSeason20242025!$E$3:$E$1315, Q$1)</f>
        <v>78</v>
      </c>
      <c r="R184" s="2">
        <f>SUMIFS(DataRegularSeason20242025!$AA$3:$AA$1315,DataRegularSeason20242025!$B$3:$B$1315, "&lt;=" &amp; $A184, DataRegularSeason20242025!$D$3:$D$1315, R$1)+SUMIFS(DataRegularSeason20242025!$AB$3:$AB$1315,DataRegularSeason20242025!$B$3:$B$1315, "&lt;=" &amp; $A184, DataRegularSeason20242025!$E$3:$E$1315, R$1)</f>
        <v>57</v>
      </c>
      <c r="S184" s="2">
        <f>SUMIFS(DataRegularSeason20242025!$AA$3:$AA$1315,DataRegularSeason20242025!$B$3:$B$1315, "&lt;=" &amp; $A184, DataRegularSeason20242025!$D$3:$D$1315, S$1)+SUMIFS(DataRegularSeason20242025!$AB$3:$AB$1315,DataRegularSeason20242025!$B$3:$B$1315, "&lt;=" &amp; $A184, DataRegularSeason20242025!$E$3:$E$1315, S$1)</f>
        <v>66</v>
      </c>
      <c r="T184" s="2">
        <f>SUMIFS(DataRegularSeason20242025!$AA$3:$AA$1315,DataRegularSeason20242025!$B$3:$B$1315, "&lt;=" &amp; $A184, DataRegularSeason20242025!$D$3:$D$1315, T$1)+SUMIFS(DataRegularSeason20242025!$AB$3:$AB$1315,DataRegularSeason20242025!$B$3:$B$1315, "&lt;=" &amp; $A184, DataRegularSeason20242025!$E$3:$E$1315, T$1)</f>
        <v>70</v>
      </c>
      <c r="U184" s="2">
        <f>SUMIFS(DataRegularSeason20242025!$AA$3:$AA$1315,DataRegularSeason20242025!$B$3:$B$1315, "&lt;=" &amp; $A184, DataRegularSeason20242025!$D$3:$D$1315, U$1)+SUMIFS(DataRegularSeason20242025!$AB$3:$AB$1315,DataRegularSeason20242025!$B$3:$B$1315, "&lt;=" &amp; $A184, DataRegularSeason20242025!$E$3:$E$1315, U$1)</f>
        <v>75</v>
      </c>
      <c r="V184" s="2">
        <f>SUMIFS(DataRegularSeason20242025!$AA$3:$AA$1315,DataRegularSeason20242025!$B$3:$B$1315, "&lt;=" &amp; $A184, DataRegularSeason20242025!$D$3:$D$1315, V$1)+SUMIFS(DataRegularSeason20242025!$AB$3:$AB$1315,DataRegularSeason20242025!$B$3:$B$1315, "&lt;=" &amp; $A184, DataRegularSeason20242025!$E$3:$E$1315, V$1)</f>
        <v>64</v>
      </c>
      <c r="W184" s="2">
        <f>SUMIFS(DataRegularSeason20242025!$AA$3:$AA$1315,DataRegularSeason20242025!$B$3:$B$1315, "&lt;=" &amp; $A184, DataRegularSeason20242025!$D$3:$D$1315, W$1)+SUMIFS(DataRegularSeason20242025!$AB$3:$AB$1315,DataRegularSeason20242025!$B$3:$B$1315, "&lt;=" &amp; $A184, DataRegularSeason20242025!$E$3:$E$1315, W$1)</f>
        <v>64</v>
      </c>
      <c r="X184" s="2">
        <f>SUMIFS(DataRegularSeason20242025!$AA$3:$AA$1315,DataRegularSeason20242025!$B$3:$B$1315, "&lt;=" &amp; $A184, DataRegularSeason20242025!$D$3:$D$1315, X$1)+SUMIFS(DataRegularSeason20242025!$AB$3:$AB$1315,DataRegularSeason20242025!$B$3:$B$1315, "&lt;=" &amp; $A184, DataRegularSeason20242025!$E$3:$E$1315, X$1)</f>
        <v>60</v>
      </c>
      <c r="Y184" s="2">
        <f>SUMIFS(DataRegularSeason20242025!$AA$3:$AA$1315,DataRegularSeason20242025!$B$3:$B$1315, "&lt;=" &amp; $A184, DataRegularSeason20242025!$D$3:$D$1315, Y$1)+SUMIFS(DataRegularSeason20242025!$AB$3:$AB$1315,DataRegularSeason20242025!$B$3:$B$1315, "&lt;=" &amp; $A184, DataRegularSeason20242025!$E$3:$E$1315, Y$1)</f>
        <v>45</v>
      </c>
      <c r="Z184" s="2">
        <f>SUMIFS(DataRegularSeason20242025!$AA$3:$AA$1315,DataRegularSeason20242025!$B$3:$B$1315, "&lt;=" &amp; $A184, DataRegularSeason20242025!$D$3:$D$1315, Z$1)+SUMIFS(DataRegularSeason20242025!$AB$3:$AB$1315,DataRegularSeason20242025!$B$3:$B$1315, "&lt;=" &amp; $A184, DataRegularSeason20242025!$E$3:$E$1315, Z$1)</f>
        <v>69</v>
      </c>
      <c r="AA184" s="2">
        <f>SUMIFS(DataRegularSeason20242025!$AA$3:$AA$1315,DataRegularSeason20242025!$B$3:$B$1315, "&lt;=" &amp; $A184, DataRegularSeason20242025!$D$3:$D$1315, AA$1)+SUMIFS(DataRegularSeason20242025!$AB$3:$AB$1315,DataRegularSeason20242025!$B$3:$B$1315, "&lt;=" &amp; $A184, DataRegularSeason20242025!$E$3:$E$1315, AA$1)</f>
        <v>79</v>
      </c>
      <c r="AB184" s="2">
        <f>SUMIFS(DataRegularSeason20242025!$AA$3:$AA$1315,DataRegularSeason20242025!$B$3:$B$1315, "&lt;=" &amp; $A184, DataRegularSeason20242025!$D$3:$D$1315, AB$1)+SUMIFS(DataRegularSeason20242025!$AB$3:$AB$1315,DataRegularSeason20242025!$B$3:$B$1315, "&lt;=" &amp; $A184, DataRegularSeason20242025!$E$3:$E$1315, AB$1)</f>
        <v>83</v>
      </c>
      <c r="AC184" s="2">
        <f>SUMIFS(DataRegularSeason20242025!$AA$3:$AA$1315,DataRegularSeason20242025!$B$3:$B$1315, "&lt;=" &amp; $A184, DataRegularSeason20242025!$D$3:$D$1315, AC$1)+SUMIFS(DataRegularSeason20242025!$AB$3:$AB$1315,DataRegularSeason20242025!$B$3:$B$1315, "&lt;=" &amp; $A184, DataRegularSeason20242025!$E$3:$E$1315, AC$1)</f>
        <v>69</v>
      </c>
      <c r="AD184" s="2">
        <f>SUMIFS(DataRegularSeason20242025!$AA$3:$AA$1315,DataRegularSeason20242025!$B$3:$B$1315, "&lt;=" &amp; $A184, DataRegularSeason20242025!$D$3:$D$1315, AD$1)+SUMIFS(DataRegularSeason20242025!$AB$3:$AB$1315,DataRegularSeason20242025!$B$3:$B$1315, "&lt;=" &amp; $A184, DataRegularSeason20242025!$E$3:$E$1315, AD$1)</f>
        <v>68</v>
      </c>
      <c r="AE184" s="2">
        <f>SUMIFS(DataRegularSeason20242025!$AA$3:$AA$1315,DataRegularSeason20242025!$B$3:$B$1315, "&lt;=" &amp; $A184, DataRegularSeason20242025!$D$3:$D$1315, AE$1)+SUMIFS(DataRegularSeason20242025!$AB$3:$AB$1315,DataRegularSeason20242025!$B$3:$B$1315, "&lt;=" &amp; $A184, DataRegularSeason20242025!$E$3:$E$1315, AE$1)</f>
        <v>85</v>
      </c>
      <c r="AF184" s="2">
        <f>SUMIFS(DataRegularSeason20242025!$AA$3:$AA$1315,DataRegularSeason20242025!$B$3:$B$1315, "&lt;=" &amp; $A184, DataRegularSeason20242025!$D$3:$D$1315, AF$1)+SUMIFS(DataRegularSeason20242025!$AB$3:$AB$1315,DataRegularSeason20242025!$B$3:$B$1315, "&lt;=" &amp; $A184, DataRegularSeason20242025!$E$3:$E$1315, AF$1)</f>
        <v>96</v>
      </c>
      <c r="AG184" s="2">
        <f>SUMIFS(DataRegularSeason20242025!$AA$3:$AA$1315,DataRegularSeason20242025!$B$3:$B$1315, "&lt;=" &amp; $A184, DataRegularSeason20242025!$D$3:$D$1315, AG$1)+SUMIFS(DataRegularSeason20242025!$AB$3:$AB$1315,DataRegularSeason20242025!$B$3:$B$1315, "&lt;=" &amp; $A184, DataRegularSeason20242025!$E$3:$E$1315, AG$1)</f>
        <v>92</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65</v>
      </c>
      <c r="C185" s="2">
        <f>SUMIFS(DataRegularSeason20242025!$AA$3:$AA$1315,DataRegularSeason20242025!$B$3:$B$1315, "&lt;=" &amp; $A185, DataRegularSeason20242025!$D$3:$D$1315, C$1)+SUMIFS(DataRegularSeason20242025!$AB$3:$AB$1315,DataRegularSeason20242025!$B$3:$B$1315, "&lt;=" &amp; $A185, DataRegularSeason20242025!$E$3:$E$1315, C$1)</f>
        <v>68</v>
      </c>
      <c r="D185" s="2">
        <f>SUMIFS(DataRegularSeason20242025!$AA$3:$AA$1315,DataRegularSeason20242025!$B$3:$B$1315, "&lt;=" &amp; $A185, DataRegularSeason20242025!$D$3:$D$1315, D$1)+SUMIFS(DataRegularSeason20242025!$AB$3:$AB$1315,DataRegularSeason20242025!$B$3:$B$1315, "&lt;=" &amp; $A185, DataRegularSeason20242025!$E$3:$E$1315, D$1)</f>
        <v>56</v>
      </c>
      <c r="E185" s="2">
        <f>SUMIFS(DataRegularSeason20242025!$AA$3:$AA$1315,DataRegularSeason20242025!$B$3:$B$1315, "&lt;=" &amp; $A185, DataRegularSeason20242025!$D$3:$D$1315, E$1)+SUMIFS(DataRegularSeason20242025!$AB$3:$AB$1315,DataRegularSeason20242025!$B$3:$B$1315, "&lt;=" &amp; $A185, DataRegularSeason20242025!$E$3:$E$1315, E$1)</f>
        <v>84</v>
      </c>
      <c r="F185" s="2">
        <f>SUMIFS(DataRegularSeason20242025!$AA$3:$AA$1315,DataRegularSeason20242025!$B$3:$B$1315, "&lt;=" &amp; $A185, DataRegularSeason20242025!$D$3:$D$1315, F$1)+SUMIFS(DataRegularSeason20242025!$AB$3:$AB$1315,DataRegularSeason20242025!$B$3:$B$1315, "&lt;=" &amp; $A185, DataRegularSeason20242025!$E$3:$E$1315, F$1)</f>
        <v>70</v>
      </c>
      <c r="G185" s="2">
        <f>SUMIFS(DataRegularSeason20242025!$AA$3:$AA$1315,DataRegularSeason20242025!$B$3:$B$1315, "&lt;=" &amp; $A185, DataRegularSeason20242025!$D$3:$D$1315, G$1)+SUMIFS(DataRegularSeason20242025!$AB$3:$AB$1315,DataRegularSeason20242025!$B$3:$B$1315, "&lt;=" &amp; $A185, DataRegularSeason20242025!$E$3:$E$1315, G$1)</f>
        <v>71</v>
      </c>
      <c r="H185" s="2">
        <f>SUMIFS(DataRegularSeason20242025!$AA$3:$AA$1315,DataRegularSeason20242025!$B$3:$B$1315, "&lt;=" &amp; $A185, DataRegularSeason20242025!$D$3:$D$1315, H$1)+SUMIFS(DataRegularSeason20242025!$AB$3:$AB$1315,DataRegularSeason20242025!$B$3:$B$1315, "&lt;=" &amp; $A185, DataRegularSeason20242025!$E$3:$E$1315, H$1)</f>
        <v>49</v>
      </c>
      <c r="I185" s="2">
        <f>SUMIFS(DataRegularSeason20242025!$AA$3:$AA$1315,DataRegularSeason20242025!$B$3:$B$1315, "&lt;=" &amp; $A185, DataRegularSeason20242025!$D$3:$D$1315, I$1)+SUMIFS(DataRegularSeason20242025!$AB$3:$AB$1315,DataRegularSeason20242025!$B$3:$B$1315, "&lt;=" &amp; $A185, DataRegularSeason20242025!$E$3:$E$1315, I$1)</f>
        <v>83</v>
      </c>
      <c r="J185" s="2">
        <f>SUMIFS(DataRegularSeason20242025!$AA$3:$AA$1315,DataRegularSeason20242025!$B$3:$B$1315, "&lt;=" &amp; $A185, DataRegularSeason20242025!$D$3:$D$1315, J$1)+SUMIFS(DataRegularSeason20242025!$AB$3:$AB$1315,DataRegularSeason20242025!$B$3:$B$1315, "&lt;=" &amp; $A185, DataRegularSeason20242025!$E$3:$E$1315, J$1)</f>
        <v>86</v>
      </c>
      <c r="K185" s="2">
        <f>SUMIFS(DataRegularSeason20242025!$AA$3:$AA$1315,DataRegularSeason20242025!$B$3:$B$1315, "&lt;=" &amp; $A185, DataRegularSeason20242025!$D$3:$D$1315, K$1)+SUMIFS(DataRegularSeason20242025!$AB$3:$AB$1315,DataRegularSeason20242025!$B$3:$B$1315, "&lt;=" &amp; $A185, DataRegularSeason20242025!$E$3:$E$1315, K$1)</f>
        <v>70</v>
      </c>
      <c r="L185" s="2">
        <f>SUMIFS(DataRegularSeason20242025!$AA$3:$AA$1315,DataRegularSeason20242025!$B$3:$B$1315, "&lt;=" &amp; $A185, DataRegularSeason20242025!$D$3:$D$1315, L$1)+SUMIFS(DataRegularSeason20242025!$AB$3:$AB$1315,DataRegularSeason20242025!$B$3:$B$1315, "&lt;=" &amp; $A185, DataRegularSeason20242025!$E$3:$E$1315, L$1)</f>
        <v>80</v>
      </c>
      <c r="M185" s="2">
        <f>SUMIFS(DataRegularSeason20242025!$AA$3:$AA$1315,DataRegularSeason20242025!$B$3:$B$1315, "&lt;=" &amp; $A185, DataRegularSeason20242025!$D$3:$D$1315, M$1)+SUMIFS(DataRegularSeason20242025!$AB$3:$AB$1315,DataRegularSeason20242025!$B$3:$B$1315, "&lt;=" &amp; $A185, DataRegularSeason20242025!$E$3:$E$1315, M$1)</f>
        <v>85</v>
      </c>
      <c r="N185" s="2">
        <f>SUMIFS(DataRegularSeason20242025!$AA$3:$AA$1315,DataRegularSeason20242025!$B$3:$B$1315, "&lt;=" &amp; $A185, DataRegularSeason20242025!$D$3:$D$1315, N$1)+SUMIFS(DataRegularSeason20242025!$AB$3:$AB$1315,DataRegularSeason20242025!$B$3:$B$1315, "&lt;=" &amp; $A185, DataRegularSeason20242025!$E$3:$E$1315, N$1)</f>
        <v>79</v>
      </c>
      <c r="O185" s="2">
        <f>SUMIFS(DataRegularSeason20242025!$AA$3:$AA$1315,DataRegularSeason20242025!$B$3:$B$1315, "&lt;=" &amp; $A185, DataRegularSeason20242025!$D$3:$D$1315, O$1)+SUMIFS(DataRegularSeason20242025!$AB$3:$AB$1315,DataRegularSeason20242025!$B$3:$B$1315, "&lt;=" &amp; $A185, DataRegularSeason20242025!$E$3:$E$1315, O$1)</f>
        <v>79</v>
      </c>
      <c r="P185" s="2">
        <f>SUMIFS(DataRegularSeason20242025!$AA$3:$AA$1315,DataRegularSeason20242025!$B$3:$B$1315, "&lt;=" &amp; $A185, DataRegularSeason20242025!$D$3:$D$1315, P$1)+SUMIFS(DataRegularSeason20242025!$AB$3:$AB$1315,DataRegularSeason20242025!$B$3:$B$1315, "&lt;=" &amp; $A185, DataRegularSeason20242025!$E$3:$E$1315, P$1)</f>
        <v>69</v>
      </c>
      <c r="Q185" s="2">
        <f>SUMIFS(DataRegularSeason20242025!$AA$3:$AA$1315,DataRegularSeason20242025!$B$3:$B$1315, "&lt;=" &amp; $A185, DataRegularSeason20242025!$D$3:$D$1315, Q$1)+SUMIFS(DataRegularSeason20242025!$AB$3:$AB$1315,DataRegularSeason20242025!$B$3:$B$1315, "&lt;=" &amp; $A185, DataRegularSeason20242025!$E$3:$E$1315, Q$1)</f>
        <v>78</v>
      </c>
      <c r="R185" s="2">
        <f>SUMIFS(DataRegularSeason20242025!$AA$3:$AA$1315,DataRegularSeason20242025!$B$3:$B$1315, "&lt;=" &amp; $A185, DataRegularSeason20242025!$D$3:$D$1315, R$1)+SUMIFS(DataRegularSeason20242025!$AB$3:$AB$1315,DataRegularSeason20242025!$B$3:$B$1315, "&lt;=" &amp; $A185, DataRegularSeason20242025!$E$3:$E$1315, R$1)</f>
        <v>57</v>
      </c>
      <c r="S185" s="2">
        <f>SUMIFS(DataRegularSeason20242025!$AA$3:$AA$1315,DataRegularSeason20242025!$B$3:$B$1315, "&lt;=" &amp; $A185, DataRegularSeason20242025!$D$3:$D$1315, S$1)+SUMIFS(DataRegularSeason20242025!$AB$3:$AB$1315,DataRegularSeason20242025!$B$3:$B$1315, "&lt;=" &amp; $A185, DataRegularSeason20242025!$E$3:$E$1315, S$1)</f>
        <v>66</v>
      </c>
      <c r="T185" s="2">
        <f>SUMIFS(DataRegularSeason20242025!$AA$3:$AA$1315,DataRegularSeason20242025!$B$3:$B$1315, "&lt;=" &amp; $A185, DataRegularSeason20242025!$D$3:$D$1315, T$1)+SUMIFS(DataRegularSeason20242025!$AB$3:$AB$1315,DataRegularSeason20242025!$B$3:$B$1315, "&lt;=" &amp; $A185, DataRegularSeason20242025!$E$3:$E$1315, T$1)</f>
        <v>70</v>
      </c>
      <c r="U185" s="2">
        <f>SUMIFS(DataRegularSeason20242025!$AA$3:$AA$1315,DataRegularSeason20242025!$B$3:$B$1315, "&lt;=" &amp; $A185, DataRegularSeason20242025!$D$3:$D$1315, U$1)+SUMIFS(DataRegularSeason20242025!$AB$3:$AB$1315,DataRegularSeason20242025!$B$3:$B$1315, "&lt;=" &amp; $A185, DataRegularSeason20242025!$E$3:$E$1315, U$1)</f>
        <v>75</v>
      </c>
      <c r="V185" s="2">
        <f>SUMIFS(DataRegularSeason20242025!$AA$3:$AA$1315,DataRegularSeason20242025!$B$3:$B$1315, "&lt;=" &amp; $A185, DataRegularSeason20242025!$D$3:$D$1315, V$1)+SUMIFS(DataRegularSeason20242025!$AB$3:$AB$1315,DataRegularSeason20242025!$B$3:$B$1315, "&lt;=" &amp; $A185, DataRegularSeason20242025!$E$3:$E$1315, V$1)</f>
        <v>64</v>
      </c>
      <c r="W185" s="2">
        <f>SUMIFS(DataRegularSeason20242025!$AA$3:$AA$1315,DataRegularSeason20242025!$B$3:$B$1315, "&lt;=" &amp; $A185, DataRegularSeason20242025!$D$3:$D$1315, W$1)+SUMIFS(DataRegularSeason20242025!$AB$3:$AB$1315,DataRegularSeason20242025!$B$3:$B$1315, "&lt;=" &amp; $A185, DataRegularSeason20242025!$E$3:$E$1315, W$1)</f>
        <v>64</v>
      </c>
      <c r="X185" s="2">
        <f>SUMIFS(DataRegularSeason20242025!$AA$3:$AA$1315,DataRegularSeason20242025!$B$3:$B$1315, "&lt;=" &amp; $A185, DataRegularSeason20242025!$D$3:$D$1315, X$1)+SUMIFS(DataRegularSeason20242025!$AB$3:$AB$1315,DataRegularSeason20242025!$B$3:$B$1315, "&lt;=" &amp; $A185, DataRegularSeason20242025!$E$3:$E$1315, X$1)</f>
        <v>60</v>
      </c>
      <c r="Y185" s="2">
        <f>SUMIFS(DataRegularSeason20242025!$AA$3:$AA$1315,DataRegularSeason20242025!$B$3:$B$1315, "&lt;=" &amp; $A185, DataRegularSeason20242025!$D$3:$D$1315, Y$1)+SUMIFS(DataRegularSeason20242025!$AB$3:$AB$1315,DataRegularSeason20242025!$B$3:$B$1315, "&lt;=" &amp; $A185, DataRegularSeason20242025!$E$3:$E$1315, Y$1)</f>
        <v>45</v>
      </c>
      <c r="Z185" s="2">
        <f>SUMIFS(DataRegularSeason20242025!$AA$3:$AA$1315,DataRegularSeason20242025!$B$3:$B$1315, "&lt;=" &amp; $A185, DataRegularSeason20242025!$D$3:$D$1315, Z$1)+SUMIFS(DataRegularSeason20242025!$AB$3:$AB$1315,DataRegularSeason20242025!$B$3:$B$1315, "&lt;=" &amp; $A185, DataRegularSeason20242025!$E$3:$E$1315, Z$1)</f>
        <v>69</v>
      </c>
      <c r="AA185" s="2">
        <f>SUMIFS(DataRegularSeason20242025!$AA$3:$AA$1315,DataRegularSeason20242025!$B$3:$B$1315, "&lt;=" &amp; $A185, DataRegularSeason20242025!$D$3:$D$1315, AA$1)+SUMIFS(DataRegularSeason20242025!$AB$3:$AB$1315,DataRegularSeason20242025!$B$3:$B$1315, "&lt;=" &amp; $A185, DataRegularSeason20242025!$E$3:$E$1315, AA$1)</f>
        <v>79</v>
      </c>
      <c r="AB185" s="2">
        <f>SUMIFS(DataRegularSeason20242025!$AA$3:$AA$1315,DataRegularSeason20242025!$B$3:$B$1315, "&lt;=" &amp; $A185, DataRegularSeason20242025!$D$3:$D$1315, AB$1)+SUMIFS(DataRegularSeason20242025!$AB$3:$AB$1315,DataRegularSeason20242025!$B$3:$B$1315, "&lt;=" &amp; $A185, DataRegularSeason20242025!$E$3:$E$1315, AB$1)</f>
        <v>83</v>
      </c>
      <c r="AC185" s="2">
        <f>SUMIFS(DataRegularSeason20242025!$AA$3:$AA$1315,DataRegularSeason20242025!$B$3:$B$1315, "&lt;=" &amp; $A185, DataRegularSeason20242025!$D$3:$D$1315, AC$1)+SUMIFS(DataRegularSeason20242025!$AB$3:$AB$1315,DataRegularSeason20242025!$B$3:$B$1315, "&lt;=" &amp; $A185, DataRegularSeason20242025!$E$3:$E$1315, AC$1)</f>
        <v>69</v>
      </c>
      <c r="AD185" s="2">
        <f>SUMIFS(DataRegularSeason20242025!$AA$3:$AA$1315,DataRegularSeason20242025!$B$3:$B$1315, "&lt;=" &amp; $A185, DataRegularSeason20242025!$D$3:$D$1315, AD$1)+SUMIFS(DataRegularSeason20242025!$AB$3:$AB$1315,DataRegularSeason20242025!$B$3:$B$1315, "&lt;=" &amp; $A185, DataRegularSeason20242025!$E$3:$E$1315, AD$1)</f>
        <v>68</v>
      </c>
      <c r="AE185" s="2">
        <f>SUMIFS(DataRegularSeason20242025!$AA$3:$AA$1315,DataRegularSeason20242025!$B$3:$B$1315, "&lt;=" &amp; $A185, DataRegularSeason20242025!$D$3:$D$1315, AE$1)+SUMIFS(DataRegularSeason20242025!$AB$3:$AB$1315,DataRegularSeason20242025!$B$3:$B$1315, "&lt;=" &amp; $A185, DataRegularSeason20242025!$E$3:$E$1315, AE$1)</f>
        <v>85</v>
      </c>
      <c r="AF185" s="2">
        <f>SUMIFS(DataRegularSeason20242025!$AA$3:$AA$1315,DataRegularSeason20242025!$B$3:$B$1315, "&lt;=" &amp; $A185, DataRegularSeason20242025!$D$3:$D$1315, AF$1)+SUMIFS(DataRegularSeason20242025!$AB$3:$AB$1315,DataRegularSeason20242025!$B$3:$B$1315, "&lt;=" &amp; $A185, DataRegularSeason20242025!$E$3:$E$1315, AF$1)</f>
        <v>96</v>
      </c>
      <c r="AG185" s="2">
        <f>SUMIFS(DataRegularSeason20242025!$AA$3:$AA$1315,DataRegularSeason20242025!$B$3:$B$1315, "&lt;=" &amp; $A185, DataRegularSeason20242025!$D$3:$D$1315, AG$1)+SUMIFS(DataRegularSeason20242025!$AB$3:$AB$1315,DataRegularSeason20242025!$B$3:$B$1315, "&lt;=" &amp; $A185, DataRegularSeason20242025!$E$3:$E$1315, AG$1)</f>
        <v>92</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65</v>
      </c>
      <c r="C186" s="2">
        <f>SUMIFS(DataRegularSeason20242025!$AA$3:$AA$1315,DataRegularSeason20242025!$B$3:$B$1315, "&lt;=" &amp; $A186, DataRegularSeason20242025!$D$3:$D$1315, C$1)+SUMIFS(DataRegularSeason20242025!$AB$3:$AB$1315,DataRegularSeason20242025!$B$3:$B$1315, "&lt;=" &amp; $A186, DataRegularSeason20242025!$E$3:$E$1315, C$1)</f>
        <v>68</v>
      </c>
      <c r="D186" s="2">
        <f>SUMIFS(DataRegularSeason20242025!$AA$3:$AA$1315,DataRegularSeason20242025!$B$3:$B$1315, "&lt;=" &amp; $A186, DataRegularSeason20242025!$D$3:$D$1315, D$1)+SUMIFS(DataRegularSeason20242025!$AB$3:$AB$1315,DataRegularSeason20242025!$B$3:$B$1315, "&lt;=" &amp; $A186, DataRegularSeason20242025!$E$3:$E$1315, D$1)</f>
        <v>56</v>
      </c>
      <c r="E186" s="2">
        <f>SUMIFS(DataRegularSeason20242025!$AA$3:$AA$1315,DataRegularSeason20242025!$B$3:$B$1315, "&lt;=" &amp; $A186, DataRegularSeason20242025!$D$3:$D$1315, E$1)+SUMIFS(DataRegularSeason20242025!$AB$3:$AB$1315,DataRegularSeason20242025!$B$3:$B$1315, "&lt;=" &amp; $A186, DataRegularSeason20242025!$E$3:$E$1315, E$1)</f>
        <v>84</v>
      </c>
      <c r="F186" s="2">
        <f>SUMIFS(DataRegularSeason20242025!$AA$3:$AA$1315,DataRegularSeason20242025!$B$3:$B$1315, "&lt;=" &amp; $A186, DataRegularSeason20242025!$D$3:$D$1315, F$1)+SUMIFS(DataRegularSeason20242025!$AB$3:$AB$1315,DataRegularSeason20242025!$B$3:$B$1315, "&lt;=" &amp; $A186, DataRegularSeason20242025!$E$3:$E$1315, F$1)</f>
        <v>70</v>
      </c>
      <c r="G186" s="2">
        <f>SUMIFS(DataRegularSeason20242025!$AA$3:$AA$1315,DataRegularSeason20242025!$B$3:$B$1315, "&lt;=" &amp; $A186, DataRegularSeason20242025!$D$3:$D$1315, G$1)+SUMIFS(DataRegularSeason20242025!$AB$3:$AB$1315,DataRegularSeason20242025!$B$3:$B$1315, "&lt;=" &amp; $A186, DataRegularSeason20242025!$E$3:$E$1315, G$1)</f>
        <v>71</v>
      </c>
      <c r="H186" s="2">
        <f>SUMIFS(DataRegularSeason20242025!$AA$3:$AA$1315,DataRegularSeason20242025!$B$3:$B$1315, "&lt;=" &amp; $A186, DataRegularSeason20242025!$D$3:$D$1315, H$1)+SUMIFS(DataRegularSeason20242025!$AB$3:$AB$1315,DataRegularSeason20242025!$B$3:$B$1315, "&lt;=" &amp; $A186, DataRegularSeason20242025!$E$3:$E$1315, H$1)</f>
        <v>49</v>
      </c>
      <c r="I186" s="2">
        <f>SUMIFS(DataRegularSeason20242025!$AA$3:$AA$1315,DataRegularSeason20242025!$B$3:$B$1315, "&lt;=" &amp; $A186, DataRegularSeason20242025!$D$3:$D$1315, I$1)+SUMIFS(DataRegularSeason20242025!$AB$3:$AB$1315,DataRegularSeason20242025!$B$3:$B$1315, "&lt;=" &amp; $A186, DataRegularSeason20242025!$E$3:$E$1315, I$1)</f>
        <v>83</v>
      </c>
      <c r="J186" s="2">
        <f>SUMIFS(DataRegularSeason20242025!$AA$3:$AA$1315,DataRegularSeason20242025!$B$3:$B$1315, "&lt;=" &amp; $A186, DataRegularSeason20242025!$D$3:$D$1315, J$1)+SUMIFS(DataRegularSeason20242025!$AB$3:$AB$1315,DataRegularSeason20242025!$B$3:$B$1315, "&lt;=" &amp; $A186, DataRegularSeason20242025!$E$3:$E$1315, J$1)</f>
        <v>86</v>
      </c>
      <c r="K186" s="2">
        <f>SUMIFS(DataRegularSeason20242025!$AA$3:$AA$1315,DataRegularSeason20242025!$B$3:$B$1315, "&lt;=" &amp; $A186, DataRegularSeason20242025!$D$3:$D$1315, K$1)+SUMIFS(DataRegularSeason20242025!$AB$3:$AB$1315,DataRegularSeason20242025!$B$3:$B$1315, "&lt;=" &amp; $A186, DataRegularSeason20242025!$E$3:$E$1315, K$1)</f>
        <v>70</v>
      </c>
      <c r="L186" s="2">
        <f>SUMIFS(DataRegularSeason20242025!$AA$3:$AA$1315,DataRegularSeason20242025!$B$3:$B$1315, "&lt;=" &amp; $A186, DataRegularSeason20242025!$D$3:$D$1315, L$1)+SUMIFS(DataRegularSeason20242025!$AB$3:$AB$1315,DataRegularSeason20242025!$B$3:$B$1315, "&lt;=" &amp; $A186, DataRegularSeason20242025!$E$3:$E$1315, L$1)</f>
        <v>80</v>
      </c>
      <c r="M186" s="2">
        <f>SUMIFS(DataRegularSeason20242025!$AA$3:$AA$1315,DataRegularSeason20242025!$B$3:$B$1315, "&lt;=" &amp; $A186, DataRegularSeason20242025!$D$3:$D$1315, M$1)+SUMIFS(DataRegularSeason20242025!$AB$3:$AB$1315,DataRegularSeason20242025!$B$3:$B$1315, "&lt;=" &amp; $A186, DataRegularSeason20242025!$E$3:$E$1315, M$1)</f>
        <v>85</v>
      </c>
      <c r="N186" s="2">
        <f>SUMIFS(DataRegularSeason20242025!$AA$3:$AA$1315,DataRegularSeason20242025!$B$3:$B$1315, "&lt;=" &amp; $A186, DataRegularSeason20242025!$D$3:$D$1315, N$1)+SUMIFS(DataRegularSeason20242025!$AB$3:$AB$1315,DataRegularSeason20242025!$B$3:$B$1315, "&lt;=" &amp; $A186, DataRegularSeason20242025!$E$3:$E$1315, N$1)</f>
        <v>79</v>
      </c>
      <c r="O186" s="2">
        <f>SUMIFS(DataRegularSeason20242025!$AA$3:$AA$1315,DataRegularSeason20242025!$B$3:$B$1315, "&lt;=" &amp; $A186, DataRegularSeason20242025!$D$3:$D$1315, O$1)+SUMIFS(DataRegularSeason20242025!$AB$3:$AB$1315,DataRegularSeason20242025!$B$3:$B$1315, "&lt;=" &amp; $A186, DataRegularSeason20242025!$E$3:$E$1315, O$1)</f>
        <v>79</v>
      </c>
      <c r="P186" s="2">
        <f>SUMIFS(DataRegularSeason20242025!$AA$3:$AA$1315,DataRegularSeason20242025!$B$3:$B$1315, "&lt;=" &amp; $A186, DataRegularSeason20242025!$D$3:$D$1315, P$1)+SUMIFS(DataRegularSeason20242025!$AB$3:$AB$1315,DataRegularSeason20242025!$B$3:$B$1315, "&lt;=" &amp; $A186, DataRegularSeason20242025!$E$3:$E$1315, P$1)</f>
        <v>69</v>
      </c>
      <c r="Q186" s="2">
        <f>SUMIFS(DataRegularSeason20242025!$AA$3:$AA$1315,DataRegularSeason20242025!$B$3:$B$1315, "&lt;=" &amp; $A186, DataRegularSeason20242025!$D$3:$D$1315, Q$1)+SUMIFS(DataRegularSeason20242025!$AB$3:$AB$1315,DataRegularSeason20242025!$B$3:$B$1315, "&lt;=" &amp; $A186, DataRegularSeason20242025!$E$3:$E$1315, Q$1)</f>
        <v>78</v>
      </c>
      <c r="R186" s="2">
        <f>SUMIFS(DataRegularSeason20242025!$AA$3:$AA$1315,DataRegularSeason20242025!$B$3:$B$1315, "&lt;=" &amp; $A186, DataRegularSeason20242025!$D$3:$D$1315, R$1)+SUMIFS(DataRegularSeason20242025!$AB$3:$AB$1315,DataRegularSeason20242025!$B$3:$B$1315, "&lt;=" &amp; $A186, DataRegularSeason20242025!$E$3:$E$1315, R$1)</f>
        <v>57</v>
      </c>
      <c r="S186" s="2">
        <f>SUMIFS(DataRegularSeason20242025!$AA$3:$AA$1315,DataRegularSeason20242025!$B$3:$B$1315, "&lt;=" &amp; $A186, DataRegularSeason20242025!$D$3:$D$1315, S$1)+SUMIFS(DataRegularSeason20242025!$AB$3:$AB$1315,DataRegularSeason20242025!$B$3:$B$1315, "&lt;=" &amp; $A186, DataRegularSeason20242025!$E$3:$E$1315, S$1)</f>
        <v>66</v>
      </c>
      <c r="T186" s="2">
        <f>SUMIFS(DataRegularSeason20242025!$AA$3:$AA$1315,DataRegularSeason20242025!$B$3:$B$1315, "&lt;=" &amp; $A186, DataRegularSeason20242025!$D$3:$D$1315, T$1)+SUMIFS(DataRegularSeason20242025!$AB$3:$AB$1315,DataRegularSeason20242025!$B$3:$B$1315, "&lt;=" &amp; $A186, DataRegularSeason20242025!$E$3:$E$1315, T$1)</f>
        <v>70</v>
      </c>
      <c r="U186" s="2">
        <f>SUMIFS(DataRegularSeason20242025!$AA$3:$AA$1315,DataRegularSeason20242025!$B$3:$B$1315, "&lt;=" &amp; $A186, DataRegularSeason20242025!$D$3:$D$1315, U$1)+SUMIFS(DataRegularSeason20242025!$AB$3:$AB$1315,DataRegularSeason20242025!$B$3:$B$1315, "&lt;=" &amp; $A186, DataRegularSeason20242025!$E$3:$E$1315, U$1)</f>
        <v>75</v>
      </c>
      <c r="V186" s="2">
        <f>SUMIFS(DataRegularSeason20242025!$AA$3:$AA$1315,DataRegularSeason20242025!$B$3:$B$1315, "&lt;=" &amp; $A186, DataRegularSeason20242025!$D$3:$D$1315, V$1)+SUMIFS(DataRegularSeason20242025!$AB$3:$AB$1315,DataRegularSeason20242025!$B$3:$B$1315, "&lt;=" &amp; $A186, DataRegularSeason20242025!$E$3:$E$1315, V$1)</f>
        <v>64</v>
      </c>
      <c r="W186" s="2">
        <f>SUMIFS(DataRegularSeason20242025!$AA$3:$AA$1315,DataRegularSeason20242025!$B$3:$B$1315, "&lt;=" &amp; $A186, DataRegularSeason20242025!$D$3:$D$1315, W$1)+SUMIFS(DataRegularSeason20242025!$AB$3:$AB$1315,DataRegularSeason20242025!$B$3:$B$1315, "&lt;=" &amp; $A186, DataRegularSeason20242025!$E$3:$E$1315, W$1)</f>
        <v>64</v>
      </c>
      <c r="X186" s="2">
        <f>SUMIFS(DataRegularSeason20242025!$AA$3:$AA$1315,DataRegularSeason20242025!$B$3:$B$1315, "&lt;=" &amp; $A186, DataRegularSeason20242025!$D$3:$D$1315, X$1)+SUMIFS(DataRegularSeason20242025!$AB$3:$AB$1315,DataRegularSeason20242025!$B$3:$B$1315, "&lt;=" &amp; $A186, DataRegularSeason20242025!$E$3:$E$1315, X$1)</f>
        <v>60</v>
      </c>
      <c r="Y186" s="2">
        <f>SUMIFS(DataRegularSeason20242025!$AA$3:$AA$1315,DataRegularSeason20242025!$B$3:$B$1315, "&lt;=" &amp; $A186, DataRegularSeason20242025!$D$3:$D$1315, Y$1)+SUMIFS(DataRegularSeason20242025!$AB$3:$AB$1315,DataRegularSeason20242025!$B$3:$B$1315, "&lt;=" &amp; $A186, DataRegularSeason20242025!$E$3:$E$1315, Y$1)</f>
        <v>45</v>
      </c>
      <c r="Z186" s="2">
        <f>SUMIFS(DataRegularSeason20242025!$AA$3:$AA$1315,DataRegularSeason20242025!$B$3:$B$1315, "&lt;=" &amp; $A186, DataRegularSeason20242025!$D$3:$D$1315, Z$1)+SUMIFS(DataRegularSeason20242025!$AB$3:$AB$1315,DataRegularSeason20242025!$B$3:$B$1315, "&lt;=" &amp; $A186, DataRegularSeason20242025!$E$3:$E$1315, Z$1)</f>
        <v>69</v>
      </c>
      <c r="AA186" s="2">
        <f>SUMIFS(DataRegularSeason20242025!$AA$3:$AA$1315,DataRegularSeason20242025!$B$3:$B$1315, "&lt;=" &amp; $A186, DataRegularSeason20242025!$D$3:$D$1315, AA$1)+SUMIFS(DataRegularSeason20242025!$AB$3:$AB$1315,DataRegularSeason20242025!$B$3:$B$1315, "&lt;=" &amp; $A186, DataRegularSeason20242025!$E$3:$E$1315, AA$1)</f>
        <v>79</v>
      </c>
      <c r="AB186" s="2">
        <f>SUMIFS(DataRegularSeason20242025!$AA$3:$AA$1315,DataRegularSeason20242025!$B$3:$B$1315, "&lt;=" &amp; $A186, DataRegularSeason20242025!$D$3:$D$1315, AB$1)+SUMIFS(DataRegularSeason20242025!$AB$3:$AB$1315,DataRegularSeason20242025!$B$3:$B$1315, "&lt;=" &amp; $A186, DataRegularSeason20242025!$E$3:$E$1315, AB$1)</f>
        <v>83</v>
      </c>
      <c r="AC186" s="2">
        <f>SUMIFS(DataRegularSeason20242025!$AA$3:$AA$1315,DataRegularSeason20242025!$B$3:$B$1315, "&lt;=" &amp; $A186, DataRegularSeason20242025!$D$3:$D$1315, AC$1)+SUMIFS(DataRegularSeason20242025!$AB$3:$AB$1315,DataRegularSeason20242025!$B$3:$B$1315, "&lt;=" &amp; $A186, DataRegularSeason20242025!$E$3:$E$1315, AC$1)</f>
        <v>69</v>
      </c>
      <c r="AD186" s="2">
        <f>SUMIFS(DataRegularSeason20242025!$AA$3:$AA$1315,DataRegularSeason20242025!$B$3:$B$1315, "&lt;=" &amp; $A186, DataRegularSeason20242025!$D$3:$D$1315, AD$1)+SUMIFS(DataRegularSeason20242025!$AB$3:$AB$1315,DataRegularSeason20242025!$B$3:$B$1315, "&lt;=" &amp; $A186, DataRegularSeason20242025!$E$3:$E$1315, AD$1)</f>
        <v>68</v>
      </c>
      <c r="AE186" s="2">
        <f>SUMIFS(DataRegularSeason20242025!$AA$3:$AA$1315,DataRegularSeason20242025!$B$3:$B$1315, "&lt;=" &amp; $A186, DataRegularSeason20242025!$D$3:$D$1315, AE$1)+SUMIFS(DataRegularSeason20242025!$AB$3:$AB$1315,DataRegularSeason20242025!$B$3:$B$1315, "&lt;=" &amp; $A186, DataRegularSeason20242025!$E$3:$E$1315, AE$1)</f>
        <v>85</v>
      </c>
      <c r="AF186" s="2">
        <f>SUMIFS(DataRegularSeason20242025!$AA$3:$AA$1315,DataRegularSeason20242025!$B$3:$B$1315, "&lt;=" &amp; $A186, DataRegularSeason20242025!$D$3:$D$1315, AF$1)+SUMIFS(DataRegularSeason20242025!$AB$3:$AB$1315,DataRegularSeason20242025!$B$3:$B$1315, "&lt;=" &amp; $A186, DataRegularSeason20242025!$E$3:$E$1315, AF$1)</f>
        <v>96</v>
      </c>
      <c r="AG186" s="2">
        <f>SUMIFS(DataRegularSeason20242025!$AA$3:$AA$1315,DataRegularSeason20242025!$B$3:$B$1315, "&lt;=" &amp; $A186, DataRegularSeason20242025!$D$3:$D$1315, AG$1)+SUMIFS(DataRegularSeason20242025!$AB$3:$AB$1315,DataRegularSeason20242025!$B$3:$B$1315, "&lt;=" &amp; $A186, DataRegularSeason20242025!$E$3:$E$1315, AG$1)</f>
        <v>92</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65</v>
      </c>
      <c r="C187" s="2">
        <f>SUMIFS(DataRegularSeason20242025!$AA$3:$AA$1315,DataRegularSeason20242025!$B$3:$B$1315, "&lt;=" &amp; $A187, DataRegularSeason20242025!$D$3:$D$1315, C$1)+SUMIFS(DataRegularSeason20242025!$AB$3:$AB$1315,DataRegularSeason20242025!$B$3:$B$1315, "&lt;=" &amp; $A187, DataRegularSeason20242025!$E$3:$E$1315, C$1)</f>
        <v>68</v>
      </c>
      <c r="D187" s="2">
        <f>SUMIFS(DataRegularSeason20242025!$AA$3:$AA$1315,DataRegularSeason20242025!$B$3:$B$1315, "&lt;=" &amp; $A187, DataRegularSeason20242025!$D$3:$D$1315, D$1)+SUMIFS(DataRegularSeason20242025!$AB$3:$AB$1315,DataRegularSeason20242025!$B$3:$B$1315, "&lt;=" &amp; $A187, DataRegularSeason20242025!$E$3:$E$1315, D$1)</f>
        <v>56</v>
      </c>
      <c r="E187" s="2">
        <f>SUMIFS(DataRegularSeason20242025!$AA$3:$AA$1315,DataRegularSeason20242025!$B$3:$B$1315, "&lt;=" &amp; $A187, DataRegularSeason20242025!$D$3:$D$1315, E$1)+SUMIFS(DataRegularSeason20242025!$AB$3:$AB$1315,DataRegularSeason20242025!$B$3:$B$1315, "&lt;=" &amp; $A187, DataRegularSeason20242025!$E$3:$E$1315, E$1)</f>
        <v>84</v>
      </c>
      <c r="F187" s="2">
        <f>SUMIFS(DataRegularSeason20242025!$AA$3:$AA$1315,DataRegularSeason20242025!$B$3:$B$1315, "&lt;=" &amp; $A187, DataRegularSeason20242025!$D$3:$D$1315, F$1)+SUMIFS(DataRegularSeason20242025!$AB$3:$AB$1315,DataRegularSeason20242025!$B$3:$B$1315, "&lt;=" &amp; $A187, DataRegularSeason20242025!$E$3:$E$1315, F$1)</f>
        <v>70</v>
      </c>
      <c r="G187" s="2">
        <f>SUMIFS(DataRegularSeason20242025!$AA$3:$AA$1315,DataRegularSeason20242025!$B$3:$B$1315, "&lt;=" &amp; $A187, DataRegularSeason20242025!$D$3:$D$1315, G$1)+SUMIFS(DataRegularSeason20242025!$AB$3:$AB$1315,DataRegularSeason20242025!$B$3:$B$1315, "&lt;=" &amp; $A187, DataRegularSeason20242025!$E$3:$E$1315, G$1)</f>
        <v>71</v>
      </c>
      <c r="H187" s="2">
        <f>SUMIFS(DataRegularSeason20242025!$AA$3:$AA$1315,DataRegularSeason20242025!$B$3:$B$1315, "&lt;=" &amp; $A187, DataRegularSeason20242025!$D$3:$D$1315, H$1)+SUMIFS(DataRegularSeason20242025!$AB$3:$AB$1315,DataRegularSeason20242025!$B$3:$B$1315, "&lt;=" &amp; $A187, DataRegularSeason20242025!$E$3:$E$1315, H$1)</f>
        <v>49</v>
      </c>
      <c r="I187" s="2">
        <f>SUMIFS(DataRegularSeason20242025!$AA$3:$AA$1315,DataRegularSeason20242025!$B$3:$B$1315, "&lt;=" &amp; $A187, DataRegularSeason20242025!$D$3:$D$1315, I$1)+SUMIFS(DataRegularSeason20242025!$AB$3:$AB$1315,DataRegularSeason20242025!$B$3:$B$1315, "&lt;=" &amp; $A187, DataRegularSeason20242025!$E$3:$E$1315, I$1)</f>
        <v>83</v>
      </c>
      <c r="J187" s="2">
        <f>SUMIFS(DataRegularSeason20242025!$AA$3:$AA$1315,DataRegularSeason20242025!$B$3:$B$1315, "&lt;=" &amp; $A187, DataRegularSeason20242025!$D$3:$D$1315, J$1)+SUMIFS(DataRegularSeason20242025!$AB$3:$AB$1315,DataRegularSeason20242025!$B$3:$B$1315, "&lt;=" &amp; $A187, DataRegularSeason20242025!$E$3:$E$1315, J$1)</f>
        <v>86</v>
      </c>
      <c r="K187" s="2">
        <f>SUMIFS(DataRegularSeason20242025!$AA$3:$AA$1315,DataRegularSeason20242025!$B$3:$B$1315, "&lt;=" &amp; $A187, DataRegularSeason20242025!$D$3:$D$1315, K$1)+SUMIFS(DataRegularSeason20242025!$AB$3:$AB$1315,DataRegularSeason20242025!$B$3:$B$1315, "&lt;=" &amp; $A187, DataRegularSeason20242025!$E$3:$E$1315, K$1)</f>
        <v>70</v>
      </c>
      <c r="L187" s="2">
        <f>SUMIFS(DataRegularSeason20242025!$AA$3:$AA$1315,DataRegularSeason20242025!$B$3:$B$1315, "&lt;=" &amp; $A187, DataRegularSeason20242025!$D$3:$D$1315, L$1)+SUMIFS(DataRegularSeason20242025!$AB$3:$AB$1315,DataRegularSeason20242025!$B$3:$B$1315, "&lt;=" &amp; $A187, DataRegularSeason20242025!$E$3:$E$1315, L$1)</f>
        <v>80</v>
      </c>
      <c r="M187" s="2">
        <f>SUMIFS(DataRegularSeason20242025!$AA$3:$AA$1315,DataRegularSeason20242025!$B$3:$B$1315, "&lt;=" &amp; $A187, DataRegularSeason20242025!$D$3:$D$1315, M$1)+SUMIFS(DataRegularSeason20242025!$AB$3:$AB$1315,DataRegularSeason20242025!$B$3:$B$1315, "&lt;=" &amp; $A187, DataRegularSeason20242025!$E$3:$E$1315, M$1)</f>
        <v>85</v>
      </c>
      <c r="N187" s="2">
        <f>SUMIFS(DataRegularSeason20242025!$AA$3:$AA$1315,DataRegularSeason20242025!$B$3:$B$1315, "&lt;=" &amp; $A187, DataRegularSeason20242025!$D$3:$D$1315, N$1)+SUMIFS(DataRegularSeason20242025!$AB$3:$AB$1315,DataRegularSeason20242025!$B$3:$B$1315, "&lt;=" &amp; $A187, DataRegularSeason20242025!$E$3:$E$1315, N$1)</f>
        <v>79</v>
      </c>
      <c r="O187" s="2">
        <f>SUMIFS(DataRegularSeason20242025!$AA$3:$AA$1315,DataRegularSeason20242025!$B$3:$B$1315, "&lt;=" &amp; $A187, DataRegularSeason20242025!$D$3:$D$1315, O$1)+SUMIFS(DataRegularSeason20242025!$AB$3:$AB$1315,DataRegularSeason20242025!$B$3:$B$1315, "&lt;=" &amp; $A187, DataRegularSeason20242025!$E$3:$E$1315, O$1)</f>
        <v>79</v>
      </c>
      <c r="P187" s="2">
        <f>SUMIFS(DataRegularSeason20242025!$AA$3:$AA$1315,DataRegularSeason20242025!$B$3:$B$1315, "&lt;=" &amp; $A187, DataRegularSeason20242025!$D$3:$D$1315, P$1)+SUMIFS(DataRegularSeason20242025!$AB$3:$AB$1315,DataRegularSeason20242025!$B$3:$B$1315, "&lt;=" &amp; $A187, DataRegularSeason20242025!$E$3:$E$1315, P$1)</f>
        <v>69</v>
      </c>
      <c r="Q187" s="2">
        <f>SUMIFS(DataRegularSeason20242025!$AA$3:$AA$1315,DataRegularSeason20242025!$B$3:$B$1315, "&lt;=" &amp; $A187, DataRegularSeason20242025!$D$3:$D$1315, Q$1)+SUMIFS(DataRegularSeason20242025!$AB$3:$AB$1315,DataRegularSeason20242025!$B$3:$B$1315, "&lt;=" &amp; $A187, DataRegularSeason20242025!$E$3:$E$1315, Q$1)</f>
        <v>78</v>
      </c>
      <c r="R187" s="2">
        <f>SUMIFS(DataRegularSeason20242025!$AA$3:$AA$1315,DataRegularSeason20242025!$B$3:$B$1315, "&lt;=" &amp; $A187, DataRegularSeason20242025!$D$3:$D$1315, R$1)+SUMIFS(DataRegularSeason20242025!$AB$3:$AB$1315,DataRegularSeason20242025!$B$3:$B$1315, "&lt;=" &amp; $A187, DataRegularSeason20242025!$E$3:$E$1315, R$1)</f>
        <v>57</v>
      </c>
      <c r="S187" s="2">
        <f>SUMIFS(DataRegularSeason20242025!$AA$3:$AA$1315,DataRegularSeason20242025!$B$3:$B$1315, "&lt;=" &amp; $A187, DataRegularSeason20242025!$D$3:$D$1315, S$1)+SUMIFS(DataRegularSeason20242025!$AB$3:$AB$1315,DataRegularSeason20242025!$B$3:$B$1315, "&lt;=" &amp; $A187, DataRegularSeason20242025!$E$3:$E$1315, S$1)</f>
        <v>66</v>
      </c>
      <c r="T187" s="2">
        <f>SUMIFS(DataRegularSeason20242025!$AA$3:$AA$1315,DataRegularSeason20242025!$B$3:$B$1315, "&lt;=" &amp; $A187, DataRegularSeason20242025!$D$3:$D$1315, T$1)+SUMIFS(DataRegularSeason20242025!$AB$3:$AB$1315,DataRegularSeason20242025!$B$3:$B$1315, "&lt;=" &amp; $A187, DataRegularSeason20242025!$E$3:$E$1315, T$1)</f>
        <v>70</v>
      </c>
      <c r="U187" s="2">
        <f>SUMIFS(DataRegularSeason20242025!$AA$3:$AA$1315,DataRegularSeason20242025!$B$3:$B$1315, "&lt;=" &amp; $A187, DataRegularSeason20242025!$D$3:$D$1315, U$1)+SUMIFS(DataRegularSeason20242025!$AB$3:$AB$1315,DataRegularSeason20242025!$B$3:$B$1315, "&lt;=" &amp; $A187, DataRegularSeason20242025!$E$3:$E$1315, U$1)</f>
        <v>75</v>
      </c>
      <c r="V187" s="2">
        <f>SUMIFS(DataRegularSeason20242025!$AA$3:$AA$1315,DataRegularSeason20242025!$B$3:$B$1315, "&lt;=" &amp; $A187, DataRegularSeason20242025!$D$3:$D$1315, V$1)+SUMIFS(DataRegularSeason20242025!$AB$3:$AB$1315,DataRegularSeason20242025!$B$3:$B$1315, "&lt;=" &amp; $A187, DataRegularSeason20242025!$E$3:$E$1315, V$1)</f>
        <v>64</v>
      </c>
      <c r="W187" s="2">
        <f>SUMIFS(DataRegularSeason20242025!$AA$3:$AA$1315,DataRegularSeason20242025!$B$3:$B$1315, "&lt;=" &amp; $A187, DataRegularSeason20242025!$D$3:$D$1315, W$1)+SUMIFS(DataRegularSeason20242025!$AB$3:$AB$1315,DataRegularSeason20242025!$B$3:$B$1315, "&lt;=" &amp; $A187, DataRegularSeason20242025!$E$3:$E$1315, W$1)</f>
        <v>64</v>
      </c>
      <c r="X187" s="2">
        <f>SUMIFS(DataRegularSeason20242025!$AA$3:$AA$1315,DataRegularSeason20242025!$B$3:$B$1315, "&lt;=" &amp; $A187, DataRegularSeason20242025!$D$3:$D$1315, X$1)+SUMIFS(DataRegularSeason20242025!$AB$3:$AB$1315,DataRegularSeason20242025!$B$3:$B$1315, "&lt;=" &amp; $A187, DataRegularSeason20242025!$E$3:$E$1315, X$1)</f>
        <v>60</v>
      </c>
      <c r="Y187" s="2">
        <f>SUMIFS(DataRegularSeason20242025!$AA$3:$AA$1315,DataRegularSeason20242025!$B$3:$B$1315, "&lt;=" &amp; $A187, DataRegularSeason20242025!$D$3:$D$1315, Y$1)+SUMIFS(DataRegularSeason20242025!$AB$3:$AB$1315,DataRegularSeason20242025!$B$3:$B$1315, "&lt;=" &amp; $A187, DataRegularSeason20242025!$E$3:$E$1315, Y$1)</f>
        <v>45</v>
      </c>
      <c r="Z187" s="2">
        <f>SUMIFS(DataRegularSeason20242025!$AA$3:$AA$1315,DataRegularSeason20242025!$B$3:$B$1315, "&lt;=" &amp; $A187, DataRegularSeason20242025!$D$3:$D$1315, Z$1)+SUMIFS(DataRegularSeason20242025!$AB$3:$AB$1315,DataRegularSeason20242025!$B$3:$B$1315, "&lt;=" &amp; $A187, DataRegularSeason20242025!$E$3:$E$1315, Z$1)</f>
        <v>69</v>
      </c>
      <c r="AA187" s="2">
        <f>SUMIFS(DataRegularSeason20242025!$AA$3:$AA$1315,DataRegularSeason20242025!$B$3:$B$1315, "&lt;=" &amp; $A187, DataRegularSeason20242025!$D$3:$D$1315, AA$1)+SUMIFS(DataRegularSeason20242025!$AB$3:$AB$1315,DataRegularSeason20242025!$B$3:$B$1315, "&lt;=" &amp; $A187, DataRegularSeason20242025!$E$3:$E$1315, AA$1)</f>
        <v>79</v>
      </c>
      <c r="AB187" s="2">
        <f>SUMIFS(DataRegularSeason20242025!$AA$3:$AA$1315,DataRegularSeason20242025!$B$3:$B$1315, "&lt;=" &amp; $A187, DataRegularSeason20242025!$D$3:$D$1315, AB$1)+SUMIFS(DataRegularSeason20242025!$AB$3:$AB$1315,DataRegularSeason20242025!$B$3:$B$1315, "&lt;=" &amp; $A187, DataRegularSeason20242025!$E$3:$E$1315, AB$1)</f>
        <v>83</v>
      </c>
      <c r="AC187" s="2">
        <f>SUMIFS(DataRegularSeason20242025!$AA$3:$AA$1315,DataRegularSeason20242025!$B$3:$B$1315, "&lt;=" &amp; $A187, DataRegularSeason20242025!$D$3:$D$1315, AC$1)+SUMIFS(DataRegularSeason20242025!$AB$3:$AB$1315,DataRegularSeason20242025!$B$3:$B$1315, "&lt;=" &amp; $A187, DataRegularSeason20242025!$E$3:$E$1315, AC$1)</f>
        <v>69</v>
      </c>
      <c r="AD187" s="2">
        <f>SUMIFS(DataRegularSeason20242025!$AA$3:$AA$1315,DataRegularSeason20242025!$B$3:$B$1315, "&lt;=" &amp; $A187, DataRegularSeason20242025!$D$3:$D$1315, AD$1)+SUMIFS(DataRegularSeason20242025!$AB$3:$AB$1315,DataRegularSeason20242025!$B$3:$B$1315, "&lt;=" &amp; $A187, DataRegularSeason20242025!$E$3:$E$1315, AD$1)</f>
        <v>68</v>
      </c>
      <c r="AE187" s="2">
        <f>SUMIFS(DataRegularSeason20242025!$AA$3:$AA$1315,DataRegularSeason20242025!$B$3:$B$1315, "&lt;=" &amp; $A187, DataRegularSeason20242025!$D$3:$D$1315, AE$1)+SUMIFS(DataRegularSeason20242025!$AB$3:$AB$1315,DataRegularSeason20242025!$B$3:$B$1315, "&lt;=" &amp; $A187, DataRegularSeason20242025!$E$3:$E$1315, AE$1)</f>
        <v>85</v>
      </c>
      <c r="AF187" s="2">
        <f>SUMIFS(DataRegularSeason20242025!$AA$3:$AA$1315,DataRegularSeason20242025!$B$3:$B$1315, "&lt;=" &amp; $A187, DataRegularSeason20242025!$D$3:$D$1315, AF$1)+SUMIFS(DataRegularSeason20242025!$AB$3:$AB$1315,DataRegularSeason20242025!$B$3:$B$1315, "&lt;=" &amp; $A187, DataRegularSeason20242025!$E$3:$E$1315, AF$1)</f>
        <v>96</v>
      </c>
      <c r="AG187" s="2">
        <f>SUMIFS(DataRegularSeason20242025!$AA$3:$AA$1315,DataRegularSeason20242025!$B$3:$B$1315, "&lt;=" &amp; $A187, DataRegularSeason20242025!$D$3:$D$1315, AG$1)+SUMIFS(DataRegularSeason20242025!$AB$3:$AB$1315,DataRegularSeason20242025!$B$3:$B$1315, "&lt;=" &amp; $A187, DataRegularSeason20242025!$E$3:$E$1315, AG$1)</f>
        <v>92</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65</v>
      </c>
      <c r="C188" s="2">
        <f>SUMIFS(DataRegularSeason20242025!$AA$3:$AA$1315,DataRegularSeason20242025!$B$3:$B$1315, "&lt;=" &amp; $A188, DataRegularSeason20242025!$D$3:$D$1315, C$1)+SUMIFS(DataRegularSeason20242025!$AB$3:$AB$1315,DataRegularSeason20242025!$B$3:$B$1315, "&lt;=" &amp; $A188, DataRegularSeason20242025!$E$3:$E$1315, C$1)</f>
        <v>68</v>
      </c>
      <c r="D188" s="2">
        <f>SUMIFS(DataRegularSeason20242025!$AA$3:$AA$1315,DataRegularSeason20242025!$B$3:$B$1315, "&lt;=" &amp; $A188, DataRegularSeason20242025!$D$3:$D$1315, D$1)+SUMIFS(DataRegularSeason20242025!$AB$3:$AB$1315,DataRegularSeason20242025!$B$3:$B$1315, "&lt;=" &amp; $A188, DataRegularSeason20242025!$E$3:$E$1315, D$1)</f>
        <v>56</v>
      </c>
      <c r="E188" s="2">
        <f>SUMIFS(DataRegularSeason20242025!$AA$3:$AA$1315,DataRegularSeason20242025!$B$3:$B$1315, "&lt;=" &amp; $A188, DataRegularSeason20242025!$D$3:$D$1315, E$1)+SUMIFS(DataRegularSeason20242025!$AB$3:$AB$1315,DataRegularSeason20242025!$B$3:$B$1315, "&lt;=" &amp; $A188, DataRegularSeason20242025!$E$3:$E$1315, E$1)</f>
        <v>84</v>
      </c>
      <c r="F188" s="2">
        <f>SUMIFS(DataRegularSeason20242025!$AA$3:$AA$1315,DataRegularSeason20242025!$B$3:$B$1315, "&lt;=" &amp; $A188, DataRegularSeason20242025!$D$3:$D$1315, F$1)+SUMIFS(DataRegularSeason20242025!$AB$3:$AB$1315,DataRegularSeason20242025!$B$3:$B$1315, "&lt;=" &amp; $A188, DataRegularSeason20242025!$E$3:$E$1315, F$1)</f>
        <v>70</v>
      </c>
      <c r="G188" s="2">
        <f>SUMIFS(DataRegularSeason20242025!$AA$3:$AA$1315,DataRegularSeason20242025!$B$3:$B$1315, "&lt;=" &amp; $A188, DataRegularSeason20242025!$D$3:$D$1315, G$1)+SUMIFS(DataRegularSeason20242025!$AB$3:$AB$1315,DataRegularSeason20242025!$B$3:$B$1315, "&lt;=" &amp; $A188, DataRegularSeason20242025!$E$3:$E$1315, G$1)</f>
        <v>71</v>
      </c>
      <c r="H188" s="2">
        <f>SUMIFS(DataRegularSeason20242025!$AA$3:$AA$1315,DataRegularSeason20242025!$B$3:$B$1315, "&lt;=" &amp; $A188, DataRegularSeason20242025!$D$3:$D$1315, H$1)+SUMIFS(DataRegularSeason20242025!$AB$3:$AB$1315,DataRegularSeason20242025!$B$3:$B$1315, "&lt;=" &amp; $A188, DataRegularSeason20242025!$E$3:$E$1315, H$1)</f>
        <v>49</v>
      </c>
      <c r="I188" s="2">
        <f>SUMIFS(DataRegularSeason20242025!$AA$3:$AA$1315,DataRegularSeason20242025!$B$3:$B$1315, "&lt;=" &amp; $A188, DataRegularSeason20242025!$D$3:$D$1315, I$1)+SUMIFS(DataRegularSeason20242025!$AB$3:$AB$1315,DataRegularSeason20242025!$B$3:$B$1315, "&lt;=" &amp; $A188, DataRegularSeason20242025!$E$3:$E$1315, I$1)</f>
        <v>83</v>
      </c>
      <c r="J188" s="2">
        <f>SUMIFS(DataRegularSeason20242025!$AA$3:$AA$1315,DataRegularSeason20242025!$B$3:$B$1315, "&lt;=" &amp; $A188, DataRegularSeason20242025!$D$3:$D$1315, J$1)+SUMIFS(DataRegularSeason20242025!$AB$3:$AB$1315,DataRegularSeason20242025!$B$3:$B$1315, "&lt;=" &amp; $A188, DataRegularSeason20242025!$E$3:$E$1315, J$1)</f>
        <v>86</v>
      </c>
      <c r="K188" s="2">
        <f>SUMIFS(DataRegularSeason20242025!$AA$3:$AA$1315,DataRegularSeason20242025!$B$3:$B$1315, "&lt;=" &amp; $A188, DataRegularSeason20242025!$D$3:$D$1315, K$1)+SUMIFS(DataRegularSeason20242025!$AB$3:$AB$1315,DataRegularSeason20242025!$B$3:$B$1315, "&lt;=" &amp; $A188, DataRegularSeason20242025!$E$3:$E$1315, K$1)</f>
        <v>70</v>
      </c>
      <c r="L188" s="2">
        <f>SUMIFS(DataRegularSeason20242025!$AA$3:$AA$1315,DataRegularSeason20242025!$B$3:$B$1315, "&lt;=" &amp; $A188, DataRegularSeason20242025!$D$3:$D$1315, L$1)+SUMIFS(DataRegularSeason20242025!$AB$3:$AB$1315,DataRegularSeason20242025!$B$3:$B$1315, "&lt;=" &amp; $A188, DataRegularSeason20242025!$E$3:$E$1315, L$1)</f>
        <v>80</v>
      </c>
      <c r="M188" s="2">
        <f>SUMIFS(DataRegularSeason20242025!$AA$3:$AA$1315,DataRegularSeason20242025!$B$3:$B$1315, "&lt;=" &amp; $A188, DataRegularSeason20242025!$D$3:$D$1315, M$1)+SUMIFS(DataRegularSeason20242025!$AB$3:$AB$1315,DataRegularSeason20242025!$B$3:$B$1315, "&lt;=" &amp; $A188, DataRegularSeason20242025!$E$3:$E$1315, M$1)</f>
        <v>85</v>
      </c>
      <c r="N188" s="2">
        <f>SUMIFS(DataRegularSeason20242025!$AA$3:$AA$1315,DataRegularSeason20242025!$B$3:$B$1315, "&lt;=" &amp; $A188, DataRegularSeason20242025!$D$3:$D$1315, N$1)+SUMIFS(DataRegularSeason20242025!$AB$3:$AB$1315,DataRegularSeason20242025!$B$3:$B$1315, "&lt;=" &amp; $A188, DataRegularSeason20242025!$E$3:$E$1315, N$1)</f>
        <v>79</v>
      </c>
      <c r="O188" s="2">
        <f>SUMIFS(DataRegularSeason20242025!$AA$3:$AA$1315,DataRegularSeason20242025!$B$3:$B$1315, "&lt;=" &amp; $A188, DataRegularSeason20242025!$D$3:$D$1315, O$1)+SUMIFS(DataRegularSeason20242025!$AB$3:$AB$1315,DataRegularSeason20242025!$B$3:$B$1315, "&lt;=" &amp; $A188, DataRegularSeason20242025!$E$3:$E$1315, O$1)</f>
        <v>79</v>
      </c>
      <c r="P188" s="2">
        <f>SUMIFS(DataRegularSeason20242025!$AA$3:$AA$1315,DataRegularSeason20242025!$B$3:$B$1315, "&lt;=" &amp; $A188, DataRegularSeason20242025!$D$3:$D$1315, P$1)+SUMIFS(DataRegularSeason20242025!$AB$3:$AB$1315,DataRegularSeason20242025!$B$3:$B$1315, "&lt;=" &amp; $A188, DataRegularSeason20242025!$E$3:$E$1315, P$1)</f>
        <v>69</v>
      </c>
      <c r="Q188" s="2">
        <f>SUMIFS(DataRegularSeason20242025!$AA$3:$AA$1315,DataRegularSeason20242025!$B$3:$B$1315, "&lt;=" &amp; $A188, DataRegularSeason20242025!$D$3:$D$1315, Q$1)+SUMIFS(DataRegularSeason20242025!$AB$3:$AB$1315,DataRegularSeason20242025!$B$3:$B$1315, "&lt;=" &amp; $A188, DataRegularSeason20242025!$E$3:$E$1315, Q$1)</f>
        <v>78</v>
      </c>
      <c r="R188" s="2">
        <f>SUMIFS(DataRegularSeason20242025!$AA$3:$AA$1315,DataRegularSeason20242025!$B$3:$B$1315, "&lt;=" &amp; $A188, DataRegularSeason20242025!$D$3:$D$1315, R$1)+SUMIFS(DataRegularSeason20242025!$AB$3:$AB$1315,DataRegularSeason20242025!$B$3:$B$1315, "&lt;=" &amp; $A188, DataRegularSeason20242025!$E$3:$E$1315, R$1)</f>
        <v>57</v>
      </c>
      <c r="S188" s="2">
        <f>SUMIFS(DataRegularSeason20242025!$AA$3:$AA$1315,DataRegularSeason20242025!$B$3:$B$1315, "&lt;=" &amp; $A188, DataRegularSeason20242025!$D$3:$D$1315, S$1)+SUMIFS(DataRegularSeason20242025!$AB$3:$AB$1315,DataRegularSeason20242025!$B$3:$B$1315, "&lt;=" &amp; $A188, DataRegularSeason20242025!$E$3:$E$1315, S$1)</f>
        <v>66</v>
      </c>
      <c r="T188" s="2">
        <f>SUMIFS(DataRegularSeason20242025!$AA$3:$AA$1315,DataRegularSeason20242025!$B$3:$B$1315, "&lt;=" &amp; $A188, DataRegularSeason20242025!$D$3:$D$1315, T$1)+SUMIFS(DataRegularSeason20242025!$AB$3:$AB$1315,DataRegularSeason20242025!$B$3:$B$1315, "&lt;=" &amp; $A188, DataRegularSeason20242025!$E$3:$E$1315, T$1)</f>
        <v>70</v>
      </c>
      <c r="U188" s="2">
        <f>SUMIFS(DataRegularSeason20242025!$AA$3:$AA$1315,DataRegularSeason20242025!$B$3:$B$1315, "&lt;=" &amp; $A188, DataRegularSeason20242025!$D$3:$D$1315, U$1)+SUMIFS(DataRegularSeason20242025!$AB$3:$AB$1315,DataRegularSeason20242025!$B$3:$B$1315, "&lt;=" &amp; $A188, DataRegularSeason20242025!$E$3:$E$1315, U$1)</f>
        <v>75</v>
      </c>
      <c r="V188" s="2">
        <f>SUMIFS(DataRegularSeason20242025!$AA$3:$AA$1315,DataRegularSeason20242025!$B$3:$B$1315, "&lt;=" &amp; $A188, DataRegularSeason20242025!$D$3:$D$1315, V$1)+SUMIFS(DataRegularSeason20242025!$AB$3:$AB$1315,DataRegularSeason20242025!$B$3:$B$1315, "&lt;=" &amp; $A188, DataRegularSeason20242025!$E$3:$E$1315, V$1)</f>
        <v>64</v>
      </c>
      <c r="W188" s="2">
        <f>SUMIFS(DataRegularSeason20242025!$AA$3:$AA$1315,DataRegularSeason20242025!$B$3:$B$1315, "&lt;=" &amp; $A188, DataRegularSeason20242025!$D$3:$D$1315, W$1)+SUMIFS(DataRegularSeason20242025!$AB$3:$AB$1315,DataRegularSeason20242025!$B$3:$B$1315, "&lt;=" &amp; $A188, DataRegularSeason20242025!$E$3:$E$1315, W$1)</f>
        <v>64</v>
      </c>
      <c r="X188" s="2">
        <f>SUMIFS(DataRegularSeason20242025!$AA$3:$AA$1315,DataRegularSeason20242025!$B$3:$B$1315, "&lt;=" &amp; $A188, DataRegularSeason20242025!$D$3:$D$1315, X$1)+SUMIFS(DataRegularSeason20242025!$AB$3:$AB$1315,DataRegularSeason20242025!$B$3:$B$1315, "&lt;=" &amp; $A188, DataRegularSeason20242025!$E$3:$E$1315, X$1)</f>
        <v>60</v>
      </c>
      <c r="Y188" s="2">
        <f>SUMIFS(DataRegularSeason20242025!$AA$3:$AA$1315,DataRegularSeason20242025!$B$3:$B$1315, "&lt;=" &amp; $A188, DataRegularSeason20242025!$D$3:$D$1315, Y$1)+SUMIFS(DataRegularSeason20242025!$AB$3:$AB$1315,DataRegularSeason20242025!$B$3:$B$1315, "&lt;=" &amp; $A188, DataRegularSeason20242025!$E$3:$E$1315, Y$1)</f>
        <v>45</v>
      </c>
      <c r="Z188" s="2">
        <f>SUMIFS(DataRegularSeason20242025!$AA$3:$AA$1315,DataRegularSeason20242025!$B$3:$B$1315, "&lt;=" &amp; $A188, DataRegularSeason20242025!$D$3:$D$1315, Z$1)+SUMIFS(DataRegularSeason20242025!$AB$3:$AB$1315,DataRegularSeason20242025!$B$3:$B$1315, "&lt;=" &amp; $A188, DataRegularSeason20242025!$E$3:$E$1315, Z$1)</f>
        <v>69</v>
      </c>
      <c r="AA188" s="2">
        <f>SUMIFS(DataRegularSeason20242025!$AA$3:$AA$1315,DataRegularSeason20242025!$B$3:$B$1315, "&lt;=" &amp; $A188, DataRegularSeason20242025!$D$3:$D$1315, AA$1)+SUMIFS(DataRegularSeason20242025!$AB$3:$AB$1315,DataRegularSeason20242025!$B$3:$B$1315, "&lt;=" &amp; $A188, DataRegularSeason20242025!$E$3:$E$1315, AA$1)</f>
        <v>79</v>
      </c>
      <c r="AB188" s="2">
        <f>SUMIFS(DataRegularSeason20242025!$AA$3:$AA$1315,DataRegularSeason20242025!$B$3:$B$1315, "&lt;=" &amp; $A188, DataRegularSeason20242025!$D$3:$D$1315, AB$1)+SUMIFS(DataRegularSeason20242025!$AB$3:$AB$1315,DataRegularSeason20242025!$B$3:$B$1315, "&lt;=" &amp; $A188, DataRegularSeason20242025!$E$3:$E$1315, AB$1)</f>
        <v>83</v>
      </c>
      <c r="AC188" s="2">
        <f>SUMIFS(DataRegularSeason20242025!$AA$3:$AA$1315,DataRegularSeason20242025!$B$3:$B$1315, "&lt;=" &amp; $A188, DataRegularSeason20242025!$D$3:$D$1315, AC$1)+SUMIFS(DataRegularSeason20242025!$AB$3:$AB$1315,DataRegularSeason20242025!$B$3:$B$1315, "&lt;=" &amp; $A188, DataRegularSeason20242025!$E$3:$E$1315, AC$1)</f>
        <v>69</v>
      </c>
      <c r="AD188" s="2">
        <f>SUMIFS(DataRegularSeason20242025!$AA$3:$AA$1315,DataRegularSeason20242025!$B$3:$B$1315, "&lt;=" &amp; $A188, DataRegularSeason20242025!$D$3:$D$1315, AD$1)+SUMIFS(DataRegularSeason20242025!$AB$3:$AB$1315,DataRegularSeason20242025!$B$3:$B$1315, "&lt;=" &amp; $A188, DataRegularSeason20242025!$E$3:$E$1315, AD$1)</f>
        <v>68</v>
      </c>
      <c r="AE188" s="2">
        <f>SUMIFS(DataRegularSeason20242025!$AA$3:$AA$1315,DataRegularSeason20242025!$B$3:$B$1315, "&lt;=" &amp; $A188, DataRegularSeason20242025!$D$3:$D$1315, AE$1)+SUMIFS(DataRegularSeason20242025!$AB$3:$AB$1315,DataRegularSeason20242025!$B$3:$B$1315, "&lt;=" &amp; $A188, DataRegularSeason20242025!$E$3:$E$1315, AE$1)</f>
        <v>85</v>
      </c>
      <c r="AF188" s="2">
        <f>SUMIFS(DataRegularSeason20242025!$AA$3:$AA$1315,DataRegularSeason20242025!$B$3:$B$1315, "&lt;=" &amp; $A188, DataRegularSeason20242025!$D$3:$D$1315, AF$1)+SUMIFS(DataRegularSeason20242025!$AB$3:$AB$1315,DataRegularSeason20242025!$B$3:$B$1315, "&lt;=" &amp; $A188, DataRegularSeason20242025!$E$3:$E$1315, AF$1)</f>
        <v>96</v>
      </c>
      <c r="AG188" s="2">
        <f>SUMIFS(DataRegularSeason20242025!$AA$3:$AA$1315,DataRegularSeason20242025!$B$3:$B$1315, "&lt;=" &amp; $A188, DataRegularSeason20242025!$D$3:$D$1315, AG$1)+SUMIFS(DataRegularSeason20242025!$AB$3:$AB$1315,DataRegularSeason20242025!$B$3:$B$1315, "&lt;=" &amp; $A188, DataRegularSeason20242025!$E$3:$E$1315, AG$1)</f>
        <v>92</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65</v>
      </c>
      <c r="C189" s="2">
        <f>SUMIFS(DataRegularSeason20242025!$AA$3:$AA$1315,DataRegularSeason20242025!$B$3:$B$1315, "&lt;=" &amp; $A189, DataRegularSeason20242025!$D$3:$D$1315, C$1)+SUMIFS(DataRegularSeason20242025!$AB$3:$AB$1315,DataRegularSeason20242025!$B$3:$B$1315, "&lt;=" &amp; $A189, DataRegularSeason20242025!$E$3:$E$1315, C$1)</f>
        <v>68</v>
      </c>
      <c r="D189" s="2">
        <f>SUMIFS(DataRegularSeason20242025!$AA$3:$AA$1315,DataRegularSeason20242025!$B$3:$B$1315, "&lt;=" &amp; $A189, DataRegularSeason20242025!$D$3:$D$1315, D$1)+SUMIFS(DataRegularSeason20242025!$AB$3:$AB$1315,DataRegularSeason20242025!$B$3:$B$1315, "&lt;=" &amp; $A189, DataRegularSeason20242025!$E$3:$E$1315, D$1)</f>
        <v>56</v>
      </c>
      <c r="E189" s="2">
        <f>SUMIFS(DataRegularSeason20242025!$AA$3:$AA$1315,DataRegularSeason20242025!$B$3:$B$1315, "&lt;=" &amp; $A189, DataRegularSeason20242025!$D$3:$D$1315, E$1)+SUMIFS(DataRegularSeason20242025!$AB$3:$AB$1315,DataRegularSeason20242025!$B$3:$B$1315, "&lt;=" &amp; $A189, DataRegularSeason20242025!$E$3:$E$1315, E$1)</f>
        <v>84</v>
      </c>
      <c r="F189" s="2">
        <f>SUMIFS(DataRegularSeason20242025!$AA$3:$AA$1315,DataRegularSeason20242025!$B$3:$B$1315, "&lt;=" &amp; $A189, DataRegularSeason20242025!$D$3:$D$1315, F$1)+SUMIFS(DataRegularSeason20242025!$AB$3:$AB$1315,DataRegularSeason20242025!$B$3:$B$1315, "&lt;=" &amp; $A189, DataRegularSeason20242025!$E$3:$E$1315, F$1)</f>
        <v>70</v>
      </c>
      <c r="G189" s="2">
        <f>SUMIFS(DataRegularSeason20242025!$AA$3:$AA$1315,DataRegularSeason20242025!$B$3:$B$1315, "&lt;=" &amp; $A189, DataRegularSeason20242025!$D$3:$D$1315, G$1)+SUMIFS(DataRegularSeason20242025!$AB$3:$AB$1315,DataRegularSeason20242025!$B$3:$B$1315, "&lt;=" &amp; $A189, DataRegularSeason20242025!$E$3:$E$1315, G$1)</f>
        <v>71</v>
      </c>
      <c r="H189" s="2">
        <f>SUMIFS(DataRegularSeason20242025!$AA$3:$AA$1315,DataRegularSeason20242025!$B$3:$B$1315, "&lt;=" &amp; $A189, DataRegularSeason20242025!$D$3:$D$1315, H$1)+SUMIFS(DataRegularSeason20242025!$AB$3:$AB$1315,DataRegularSeason20242025!$B$3:$B$1315, "&lt;=" &amp; $A189, DataRegularSeason20242025!$E$3:$E$1315, H$1)</f>
        <v>49</v>
      </c>
      <c r="I189" s="2">
        <f>SUMIFS(DataRegularSeason20242025!$AA$3:$AA$1315,DataRegularSeason20242025!$B$3:$B$1315, "&lt;=" &amp; $A189, DataRegularSeason20242025!$D$3:$D$1315, I$1)+SUMIFS(DataRegularSeason20242025!$AB$3:$AB$1315,DataRegularSeason20242025!$B$3:$B$1315, "&lt;=" &amp; $A189, DataRegularSeason20242025!$E$3:$E$1315, I$1)</f>
        <v>83</v>
      </c>
      <c r="J189" s="2">
        <f>SUMIFS(DataRegularSeason20242025!$AA$3:$AA$1315,DataRegularSeason20242025!$B$3:$B$1315, "&lt;=" &amp; $A189, DataRegularSeason20242025!$D$3:$D$1315, J$1)+SUMIFS(DataRegularSeason20242025!$AB$3:$AB$1315,DataRegularSeason20242025!$B$3:$B$1315, "&lt;=" &amp; $A189, DataRegularSeason20242025!$E$3:$E$1315, J$1)</f>
        <v>86</v>
      </c>
      <c r="K189" s="2">
        <f>SUMIFS(DataRegularSeason20242025!$AA$3:$AA$1315,DataRegularSeason20242025!$B$3:$B$1315, "&lt;=" &amp; $A189, DataRegularSeason20242025!$D$3:$D$1315, K$1)+SUMIFS(DataRegularSeason20242025!$AB$3:$AB$1315,DataRegularSeason20242025!$B$3:$B$1315, "&lt;=" &amp; $A189, DataRegularSeason20242025!$E$3:$E$1315, K$1)</f>
        <v>70</v>
      </c>
      <c r="L189" s="2">
        <f>SUMIFS(DataRegularSeason20242025!$AA$3:$AA$1315,DataRegularSeason20242025!$B$3:$B$1315, "&lt;=" &amp; $A189, DataRegularSeason20242025!$D$3:$D$1315, L$1)+SUMIFS(DataRegularSeason20242025!$AB$3:$AB$1315,DataRegularSeason20242025!$B$3:$B$1315, "&lt;=" &amp; $A189, DataRegularSeason20242025!$E$3:$E$1315, L$1)</f>
        <v>80</v>
      </c>
      <c r="M189" s="2">
        <f>SUMIFS(DataRegularSeason20242025!$AA$3:$AA$1315,DataRegularSeason20242025!$B$3:$B$1315, "&lt;=" &amp; $A189, DataRegularSeason20242025!$D$3:$D$1315, M$1)+SUMIFS(DataRegularSeason20242025!$AB$3:$AB$1315,DataRegularSeason20242025!$B$3:$B$1315, "&lt;=" &amp; $A189, DataRegularSeason20242025!$E$3:$E$1315, M$1)</f>
        <v>85</v>
      </c>
      <c r="N189" s="2">
        <f>SUMIFS(DataRegularSeason20242025!$AA$3:$AA$1315,DataRegularSeason20242025!$B$3:$B$1315, "&lt;=" &amp; $A189, DataRegularSeason20242025!$D$3:$D$1315, N$1)+SUMIFS(DataRegularSeason20242025!$AB$3:$AB$1315,DataRegularSeason20242025!$B$3:$B$1315, "&lt;=" &amp; $A189, DataRegularSeason20242025!$E$3:$E$1315, N$1)</f>
        <v>79</v>
      </c>
      <c r="O189" s="2">
        <f>SUMIFS(DataRegularSeason20242025!$AA$3:$AA$1315,DataRegularSeason20242025!$B$3:$B$1315, "&lt;=" &amp; $A189, DataRegularSeason20242025!$D$3:$D$1315, O$1)+SUMIFS(DataRegularSeason20242025!$AB$3:$AB$1315,DataRegularSeason20242025!$B$3:$B$1315, "&lt;=" &amp; $A189, DataRegularSeason20242025!$E$3:$E$1315, O$1)</f>
        <v>79</v>
      </c>
      <c r="P189" s="2">
        <f>SUMIFS(DataRegularSeason20242025!$AA$3:$AA$1315,DataRegularSeason20242025!$B$3:$B$1315, "&lt;=" &amp; $A189, DataRegularSeason20242025!$D$3:$D$1315, P$1)+SUMIFS(DataRegularSeason20242025!$AB$3:$AB$1315,DataRegularSeason20242025!$B$3:$B$1315, "&lt;=" &amp; $A189, DataRegularSeason20242025!$E$3:$E$1315, P$1)</f>
        <v>69</v>
      </c>
      <c r="Q189" s="2">
        <f>SUMIFS(DataRegularSeason20242025!$AA$3:$AA$1315,DataRegularSeason20242025!$B$3:$B$1315, "&lt;=" &amp; $A189, DataRegularSeason20242025!$D$3:$D$1315, Q$1)+SUMIFS(DataRegularSeason20242025!$AB$3:$AB$1315,DataRegularSeason20242025!$B$3:$B$1315, "&lt;=" &amp; $A189, DataRegularSeason20242025!$E$3:$E$1315, Q$1)</f>
        <v>78</v>
      </c>
      <c r="R189" s="2">
        <f>SUMIFS(DataRegularSeason20242025!$AA$3:$AA$1315,DataRegularSeason20242025!$B$3:$B$1315, "&lt;=" &amp; $A189, DataRegularSeason20242025!$D$3:$D$1315, R$1)+SUMIFS(DataRegularSeason20242025!$AB$3:$AB$1315,DataRegularSeason20242025!$B$3:$B$1315, "&lt;=" &amp; $A189, DataRegularSeason20242025!$E$3:$E$1315, R$1)</f>
        <v>57</v>
      </c>
      <c r="S189" s="2">
        <f>SUMIFS(DataRegularSeason20242025!$AA$3:$AA$1315,DataRegularSeason20242025!$B$3:$B$1315, "&lt;=" &amp; $A189, DataRegularSeason20242025!$D$3:$D$1315, S$1)+SUMIFS(DataRegularSeason20242025!$AB$3:$AB$1315,DataRegularSeason20242025!$B$3:$B$1315, "&lt;=" &amp; $A189, DataRegularSeason20242025!$E$3:$E$1315, S$1)</f>
        <v>66</v>
      </c>
      <c r="T189" s="2">
        <f>SUMIFS(DataRegularSeason20242025!$AA$3:$AA$1315,DataRegularSeason20242025!$B$3:$B$1315, "&lt;=" &amp; $A189, DataRegularSeason20242025!$D$3:$D$1315, T$1)+SUMIFS(DataRegularSeason20242025!$AB$3:$AB$1315,DataRegularSeason20242025!$B$3:$B$1315, "&lt;=" &amp; $A189, DataRegularSeason20242025!$E$3:$E$1315, T$1)</f>
        <v>70</v>
      </c>
      <c r="U189" s="2">
        <f>SUMIFS(DataRegularSeason20242025!$AA$3:$AA$1315,DataRegularSeason20242025!$B$3:$B$1315, "&lt;=" &amp; $A189, DataRegularSeason20242025!$D$3:$D$1315, U$1)+SUMIFS(DataRegularSeason20242025!$AB$3:$AB$1315,DataRegularSeason20242025!$B$3:$B$1315, "&lt;=" &amp; $A189, DataRegularSeason20242025!$E$3:$E$1315, U$1)</f>
        <v>75</v>
      </c>
      <c r="V189" s="2">
        <f>SUMIFS(DataRegularSeason20242025!$AA$3:$AA$1315,DataRegularSeason20242025!$B$3:$B$1315, "&lt;=" &amp; $A189, DataRegularSeason20242025!$D$3:$D$1315, V$1)+SUMIFS(DataRegularSeason20242025!$AB$3:$AB$1315,DataRegularSeason20242025!$B$3:$B$1315, "&lt;=" &amp; $A189, DataRegularSeason20242025!$E$3:$E$1315, V$1)</f>
        <v>64</v>
      </c>
      <c r="W189" s="2">
        <f>SUMIFS(DataRegularSeason20242025!$AA$3:$AA$1315,DataRegularSeason20242025!$B$3:$B$1315, "&lt;=" &amp; $A189, DataRegularSeason20242025!$D$3:$D$1315, W$1)+SUMIFS(DataRegularSeason20242025!$AB$3:$AB$1315,DataRegularSeason20242025!$B$3:$B$1315, "&lt;=" &amp; $A189, DataRegularSeason20242025!$E$3:$E$1315, W$1)</f>
        <v>64</v>
      </c>
      <c r="X189" s="2">
        <f>SUMIFS(DataRegularSeason20242025!$AA$3:$AA$1315,DataRegularSeason20242025!$B$3:$B$1315, "&lt;=" &amp; $A189, DataRegularSeason20242025!$D$3:$D$1315, X$1)+SUMIFS(DataRegularSeason20242025!$AB$3:$AB$1315,DataRegularSeason20242025!$B$3:$B$1315, "&lt;=" &amp; $A189, DataRegularSeason20242025!$E$3:$E$1315, X$1)</f>
        <v>60</v>
      </c>
      <c r="Y189" s="2">
        <f>SUMIFS(DataRegularSeason20242025!$AA$3:$AA$1315,DataRegularSeason20242025!$B$3:$B$1315, "&lt;=" &amp; $A189, DataRegularSeason20242025!$D$3:$D$1315, Y$1)+SUMIFS(DataRegularSeason20242025!$AB$3:$AB$1315,DataRegularSeason20242025!$B$3:$B$1315, "&lt;=" &amp; $A189, DataRegularSeason20242025!$E$3:$E$1315, Y$1)</f>
        <v>45</v>
      </c>
      <c r="Z189" s="2">
        <f>SUMIFS(DataRegularSeason20242025!$AA$3:$AA$1315,DataRegularSeason20242025!$B$3:$B$1315, "&lt;=" &amp; $A189, DataRegularSeason20242025!$D$3:$D$1315, Z$1)+SUMIFS(DataRegularSeason20242025!$AB$3:$AB$1315,DataRegularSeason20242025!$B$3:$B$1315, "&lt;=" &amp; $A189, DataRegularSeason20242025!$E$3:$E$1315, Z$1)</f>
        <v>69</v>
      </c>
      <c r="AA189" s="2">
        <f>SUMIFS(DataRegularSeason20242025!$AA$3:$AA$1315,DataRegularSeason20242025!$B$3:$B$1315, "&lt;=" &amp; $A189, DataRegularSeason20242025!$D$3:$D$1315, AA$1)+SUMIFS(DataRegularSeason20242025!$AB$3:$AB$1315,DataRegularSeason20242025!$B$3:$B$1315, "&lt;=" &amp; $A189, DataRegularSeason20242025!$E$3:$E$1315, AA$1)</f>
        <v>79</v>
      </c>
      <c r="AB189" s="2">
        <f>SUMIFS(DataRegularSeason20242025!$AA$3:$AA$1315,DataRegularSeason20242025!$B$3:$B$1315, "&lt;=" &amp; $A189, DataRegularSeason20242025!$D$3:$D$1315, AB$1)+SUMIFS(DataRegularSeason20242025!$AB$3:$AB$1315,DataRegularSeason20242025!$B$3:$B$1315, "&lt;=" &amp; $A189, DataRegularSeason20242025!$E$3:$E$1315, AB$1)</f>
        <v>83</v>
      </c>
      <c r="AC189" s="2">
        <f>SUMIFS(DataRegularSeason20242025!$AA$3:$AA$1315,DataRegularSeason20242025!$B$3:$B$1315, "&lt;=" &amp; $A189, DataRegularSeason20242025!$D$3:$D$1315, AC$1)+SUMIFS(DataRegularSeason20242025!$AB$3:$AB$1315,DataRegularSeason20242025!$B$3:$B$1315, "&lt;=" &amp; $A189, DataRegularSeason20242025!$E$3:$E$1315, AC$1)</f>
        <v>69</v>
      </c>
      <c r="AD189" s="2">
        <f>SUMIFS(DataRegularSeason20242025!$AA$3:$AA$1315,DataRegularSeason20242025!$B$3:$B$1315, "&lt;=" &amp; $A189, DataRegularSeason20242025!$D$3:$D$1315, AD$1)+SUMIFS(DataRegularSeason20242025!$AB$3:$AB$1315,DataRegularSeason20242025!$B$3:$B$1315, "&lt;=" &amp; $A189, DataRegularSeason20242025!$E$3:$E$1315, AD$1)</f>
        <v>68</v>
      </c>
      <c r="AE189" s="2">
        <f>SUMIFS(DataRegularSeason20242025!$AA$3:$AA$1315,DataRegularSeason20242025!$B$3:$B$1315, "&lt;=" &amp; $A189, DataRegularSeason20242025!$D$3:$D$1315, AE$1)+SUMIFS(DataRegularSeason20242025!$AB$3:$AB$1315,DataRegularSeason20242025!$B$3:$B$1315, "&lt;=" &amp; $A189, DataRegularSeason20242025!$E$3:$E$1315, AE$1)</f>
        <v>85</v>
      </c>
      <c r="AF189" s="2">
        <f>SUMIFS(DataRegularSeason20242025!$AA$3:$AA$1315,DataRegularSeason20242025!$B$3:$B$1315, "&lt;=" &amp; $A189, DataRegularSeason20242025!$D$3:$D$1315, AF$1)+SUMIFS(DataRegularSeason20242025!$AB$3:$AB$1315,DataRegularSeason20242025!$B$3:$B$1315, "&lt;=" &amp; $A189, DataRegularSeason20242025!$E$3:$E$1315, AF$1)</f>
        <v>96</v>
      </c>
      <c r="AG189" s="2">
        <f>SUMIFS(DataRegularSeason20242025!$AA$3:$AA$1315,DataRegularSeason20242025!$B$3:$B$1315, "&lt;=" &amp; $A189, DataRegularSeason20242025!$D$3:$D$1315, AG$1)+SUMIFS(DataRegularSeason20242025!$AB$3:$AB$1315,DataRegularSeason20242025!$B$3:$B$1315, "&lt;=" &amp; $A189, DataRegularSeason20242025!$E$3:$E$1315, AG$1)</f>
        <v>92</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65</v>
      </c>
      <c r="C190" s="2">
        <f>SUMIFS(DataRegularSeason20242025!$AA$3:$AA$1315,DataRegularSeason20242025!$B$3:$B$1315, "&lt;=" &amp; $A190, DataRegularSeason20242025!$D$3:$D$1315, C$1)+SUMIFS(DataRegularSeason20242025!$AB$3:$AB$1315,DataRegularSeason20242025!$B$3:$B$1315, "&lt;=" &amp; $A190, DataRegularSeason20242025!$E$3:$E$1315, C$1)</f>
        <v>68</v>
      </c>
      <c r="D190" s="2">
        <f>SUMIFS(DataRegularSeason20242025!$AA$3:$AA$1315,DataRegularSeason20242025!$B$3:$B$1315, "&lt;=" &amp; $A190, DataRegularSeason20242025!$D$3:$D$1315, D$1)+SUMIFS(DataRegularSeason20242025!$AB$3:$AB$1315,DataRegularSeason20242025!$B$3:$B$1315, "&lt;=" &amp; $A190, DataRegularSeason20242025!$E$3:$E$1315, D$1)</f>
        <v>56</v>
      </c>
      <c r="E190" s="2">
        <f>SUMIFS(DataRegularSeason20242025!$AA$3:$AA$1315,DataRegularSeason20242025!$B$3:$B$1315, "&lt;=" &amp; $A190, DataRegularSeason20242025!$D$3:$D$1315, E$1)+SUMIFS(DataRegularSeason20242025!$AB$3:$AB$1315,DataRegularSeason20242025!$B$3:$B$1315, "&lt;=" &amp; $A190, DataRegularSeason20242025!$E$3:$E$1315, E$1)</f>
        <v>84</v>
      </c>
      <c r="F190" s="2">
        <f>SUMIFS(DataRegularSeason20242025!$AA$3:$AA$1315,DataRegularSeason20242025!$B$3:$B$1315, "&lt;=" &amp; $A190, DataRegularSeason20242025!$D$3:$D$1315, F$1)+SUMIFS(DataRegularSeason20242025!$AB$3:$AB$1315,DataRegularSeason20242025!$B$3:$B$1315, "&lt;=" &amp; $A190, DataRegularSeason20242025!$E$3:$E$1315, F$1)</f>
        <v>70</v>
      </c>
      <c r="G190" s="2">
        <f>SUMIFS(DataRegularSeason20242025!$AA$3:$AA$1315,DataRegularSeason20242025!$B$3:$B$1315, "&lt;=" &amp; $A190, DataRegularSeason20242025!$D$3:$D$1315, G$1)+SUMIFS(DataRegularSeason20242025!$AB$3:$AB$1315,DataRegularSeason20242025!$B$3:$B$1315, "&lt;=" &amp; $A190, DataRegularSeason20242025!$E$3:$E$1315, G$1)</f>
        <v>71</v>
      </c>
      <c r="H190" s="2">
        <f>SUMIFS(DataRegularSeason20242025!$AA$3:$AA$1315,DataRegularSeason20242025!$B$3:$B$1315, "&lt;=" &amp; $A190, DataRegularSeason20242025!$D$3:$D$1315, H$1)+SUMIFS(DataRegularSeason20242025!$AB$3:$AB$1315,DataRegularSeason20242025!$B$3:$B$1315, "&lt;=" &amp; $A190, DataRegularSeason20242025!$E$3:$E$1315, H$1)</f>
        <v>49</v>
      </c>
      <c r="I190" s="2">
        <f>SUMIFS(DataRegularSeason20242025!$AA$3:$AA$1315,DataRegularSeason20242025!$B$3:$B$1315, "&lt;=" &amp; $A190, DataRegularSeason20242025!$D$3:$D$1315, I$1)+SUMIFS(DataRegularSeason20242025!$AB$3:$AB$1315,DataRegularSeason20242025!$B$3:$B$1315, "&lt;=" &amp; $A190, DataRegularSeason20242025!$E$3:$E$1315, I$1)</f>
        <v>83</v>
      </c>
      <c r="J190" s="2">
        <f>SUMIFS(DataRegularSeason20242025!$AA$3:$AA$1315,DataRegularSeason20242025!$B$3:$B$1315, "&lt;=" &amp; $A190, DataRegularSeason20242025!$D$3:$D$1315, J$1)+SUMIFS(DataRegularSeason20242025!$AB$3:$AB$1315,DataRegularSeason20242025!$B$3:$B$1315, "&lt;=" &amp; $A190, DataRegularSeason20242025!$E$3:$E$1315, J$1)</f>
        <v>86</v>
      </c>
      <c r="K190" s="2">
        <f>SUMIFS(DataRegularSeason20242025!$AA$3:$AA$1315,DataRegularSeason20242025!$B$3:$B$1315, "&lt;=" &amp; $A190, DataRegularSeason20242025!$D$3:$D$1315, K$1)+SUMIFS(DataRegularSeason20242025!$AB$3:$AB$1315,DataRegularSeason20242025!$B$3:$B$1315, "&lt;=" &amp; $A190, DataRegularSeason20242025!$E$3:$E$1315, K$1)</f>
        <v>70</v>
      </c>
      <c r="L190" s="2">
        <f>SUMIFS(DataRegularSeason20242025!$AA$3:$AA$1315,DataRegularSeason20242025!$B$3:$B$1315, "&lt;=" &amp; $A190, DataRegularSeason20242025!$D$3:$D$1315, L$1)+SUMIFS(DataRegularSeason20242025!$AB$3:$AB$1315,DataRegularSeason20242025!$B$3:$B$1315, "&lt;=" &amp; $A190, DataRegularSeason20242025!$E$3:$E$1315, L$1)</f>
        <v>80</v>
      </c>
      <c r="M190" s="2">
        <f>SUMIFS(DataRegularSeason20242025!$AA$3:$AA$1315,DataRegularSeason20242025!$B$3:$B$1315, "&lt;=" &amp; $A190, DataRegularSeason20242025!$D$3:$D$1315, M$1)+SUMIFS(DataRegularSeason20242025!$AB$3:$AB$1315,DataRegularSeason20242025!$B$3:$B$1315, "&lt;=" &amp; $A190, DataRegularSeason20242025!$E$3:$E$1315, M$1)</f>
        <v>85</v>
      </c>
      <c r="N190" s="2">
        <f>SUMIFS(DataRegularSeason20242025!$AA$3:$AA$1315,DataRegularSeason20242025!$B$3:$B$1315, "&lt;=" &amp; $A190, DataRegularSeason20242025!$D$3:$D$1315, N$1)+SUMIFS(DataRegularSeason20242025!$AB$3:$AB$1315,DataRegularSeason20242025!$B$3:$B$1315, "&lt;=" &amp; $A190, DataRegularSeason20242025!$E$3:$E$1315, N$1)</f>
        <v>79</v>
      </c>
      <c r="O190" s="2">
        <f>SUMIFS(DataRegularSeason20242025!$AA$3:$AA$1315,DataRegularSeason20242025!$B$3:$B$1315, "&lt;=" &amp; $A190, DataRegularSeason20242025!$D$3:$D$1315, O$1)+SUMIFS(DataRegularSeason20242025!$AB$3:$AB$1315,DataRegularSeason20242025!$B$3:$B$1315, "&lt;=" &amp; $A190, DataRegularSeason20242025!$E$3:$E$1315, O$1)</f>
        <v>79</v>
      </c>
      <c r="P190" s="2">
        <f>SUMIFS(DataRegularSeason20242025!$AA$3:$AA$1315,DataRegularSeason20242025!$B$3:$B$1315, "&lt;=" &amp; $A190, DataRegularSeason20242025!$D$3:$D$1315, P$1)+SUMIFS(DataRegularSeason20242025!$AB$3:$AB$1315,DataRegularSeason20242025!$B$3:$B$1315, "&lt;=" &amp; $A190, DataRegularSeason20242025!$E$3:$E$1315, P$1)</f>
        <v>69</v>
      </c>
      <c r="Q190" s="2">
        <f>SUMIFS(DataRegularSeason20242025!$AA$3:$AA$1315,DataRegularSeason20242025!$B$3:$B$1315, "&lt;=" &amp; $A190, DataRegularSeason20242025!$D$3:$D$1315, Q$1)+SUMIFS(DataRegularSeason20242025!$AB$3:$AB$1315,DataRegularSeason20242025!$B$3:$B$1315, "&lt;=" &amp; $A190, DataRegularSeason20242025!$E$3:$E$1315, Q$1)</f>
        <v>78</v>
      </c>
      <c r="R190" s="2">
        <f>SUMIFS(DataRegularSeason20242025!$AA$3:$AA$1315,DataRegularSeason20242025!$B$3:$B$1315, "&lt;=" &amp; $A190, DataRegularSeason20242025!$D$3:$D$1315, R$1)+SUMIFS(DataRegularSeason20242025!$AB$3:$AB$1315,DataRegularSeason20242025!$B$3:$B$1315, "&lt;=" &amp; $A190, DataRegularSeason20242025!$E$3:$E$1315, R$1)</f>
        <v>57</v>
      </c>
      <c r="S190" s="2">
        <f>SUMIFS(DataRegularSeason20242025!$AA$3:$AA$1315,DataRegularSeason20242025!$B$3:$B$1315, "&lt;=" &amp; $A190, DataRegularSeason20242025!$D$3:$D$1315, S$1)+SUMIFS(DataRegularSeason20242025!$AB$3:$AB$1315,DataRegularSeason20242025!$B$3:$B$1315, "&lt;=" &amp; $A190, DataRegularSeason20242025!$E$3:$E$1315, S$1)</f>
        <v>66</v>
      </c>
      <c r="T190" s="2">
        <f>SUMIFS(DataRegularSeason20242025!$AA$3:$AA$1315,DataRegularSeason20242025!$B$3:$B$1315, "&lt;=" &amp; $A190, DataRegularSeason20242025!$D$3:$D$1315, T$1)+SUMIFS(DataRegularSeason20242025!$AB$3:$AB$1315,DataRegularSeason20242025!$B$3:$B$1315, "&lt;=" &amp; $A190, DataRegularSeason20242025!$E$3:$E$1315, T$1)</f>
        <v>70</v>
      </c>
      <c r="U190" s="2">
        <f>SUMIFS(DataRegularSeason20242025!$AA$3:$AA$1315,DataRegularSeason20242025!$B$3:$B$1315, "&lt;=" &amp; $A190, DataRegularSeason20242025!$D$3:$D$1315, U$1)+SUMIFS(DataRegularSeason20242025!$AB$3:$AB$1315,DataRegularSeason20242025!$B$3:$B$1315, "&lt;=" &amp; $A190, DataRegularSeason20242025!$E$3:$E$1315, U$1)</f>
        <v>75</v>
      </c>
      <c r="V190" s="2">
        <f>SUMIFS(DataRegularSeason20242025!$AA$3:$AA$1315,DataRegularSeason20242025!$B$3:$B$1315, "&lt;=" &amp; $A190, DataRegularSeason20242025!$D$3:$D$1315, V$1)+SUMIFS(DataRegularSeason20242025!$AB$3:$AB$1315,DataRegularSeason20242025!$B$3:$B$1315, "&lt;=" &amp; $A190, DataRegularSeason20242025!$E$3:$E$1315, V$1)</f>
        <v>64</v>
      </c>
      <c r="W190" s="2">
        <f>SUMIFS(DataRegularSeason20242025!$AA$3:$AA$1315,DataRegularSeason20242025!$B$3:$B$1315, "&lt;=" &amp; $A190, DataRegularSeason20242025!$D$3:$D$1315, W$1)+SUMIFS(DataRegularSeason20242025!$AB$3:$AB$1315,DataRegularSeason20242025!$B$3:$B$1315, "&lt;=" &amp; $A190, DataRegularSeason20242025!$E$3:$E$1315, W$1)</f>
        <v>64</v>
      </c>
      <c r="X190" s="2">
        <f>SUMIFS(DataRegularSeason20242025!$AA$3:$AA$1315,DataRegularSeason20242025!$B$3:$B$1315, "&lt;=" &amp; $A190, DataRegularSeason20242025!$D$3:$D$1315, X$1)+SUMIFS(DataRegularSeason20242025!$AB$3:$AB$1315,DataRegularSeason20242025!$B$3:$B$1315, "&lt;=" &amp; $A190, DataRegularSeason20242025!$E$3:$E$1315, X$1)</f>
        <v>60</v>
      </c>
      <c r="Y190" s="2">
        <f>SUMIFS(DataRegularSeason20242025!$AA$3:$AA$1315,DataRegularSeason20242025!$B$3:$B$1315, "&lt;=" &amp; $A190, DataRegularSeason20242025!$D$3:$D$1315, Y$1)+SUMIFS(DataRegularSeason20242025!$AB$3:$AB$1315,DataRegularSeason20242025!$B$3:$B$1315, "&lt;=" &amp; $A190, DataRegularSeason20242025!$E$3:$E$1315, Y$1)</f>
        <v>45</v>
      </c>
      <c r="Z190" s="2">
        <f>SUMIFS(DataRegularSeason20242025!$AA$3:$AA$1315,DataRegularSeason20242025!$B$3:$B$1315, "&lt;=" &amp; $A190, DataRegularSeason20242025!$D$3:$D$1315, Z$1)+SUMIFS(DataRegularSeason20242025!$AB$3:$AB$1315,DataRegularSeason20242025!$B$3:$B$1315, "&lt;=" &amp; $A190, DataRegularSeason20242025!$E$3:$E$1315, Z$1)</f>
        <v>69</v>
      </c>
      <c r="AA190" s="2">
        <f>SUMIFS(DataRegularSeason20242025!$AA$3:$AA$1315,DataRegularSeason20242025!$B$3:$B$1315, "&lt;=" &amp; $A190, DataRegularSeason20242025!$D$3:$D$1315, AA$1)+SUMIFS(DataRegularSeason20242025!$AB$3:$AB$1315,DataRegularSeason20242025!$B$3:$B$1315, "&lt;=" &amp; $A190, DataRegularSeason20242025!$E$3:$E$1315, AA$1)</f>
        <v>79</v>
      </c>
      <c r="AB190" s="2">
        <f>SUMIFS(DataRegularSeason20242025!$AA$3:$AA$1315,DataRegularSeason20242025!$B$3:$B$1315, "&lt;=" &amp; $A190, DataRegularSeason20242025!$D$3:$D$1315, AB$1)+SUMIFS(DataRegularSeason20242025!$AB$3:$AB$1315,DataRegularSeason20242025!$B$3:$B$1315, "&lt;=" &amp; $A190, DataRegularSeason20242025!$E$3:$E$1315, AB$1)</f>
        <v>83</v>
      </c>
      <c r="AC190" s="2">
        <f>SUMIFS(DataRegularSeason20242025!$AA$3:$AA$1315,DataRegularSeason20242025!$B$3:$B$1315, "&lt;=" &amp; $A190, DataRegularSeason20242025!$D$3:$D$1315, AC$1)+SUMIFS(DataRegularSeason20242025!$AB$3:$AB$1315,DataRegularSeason20242025!$B$3:$B$1315, "&lt;=" &amp; $A190, DataRegularSeason20242025!$E$3:$E$1315, AC$1)</f>
        <v>69</v>
      </c>
      <c r="AD190" s="2">
        <f>SUMIFS(DataRegularSeason20242025!$AA$3:$AA$1315,DataRegularSeason20242025!$B$3:$B$1315, "&lt;=" &amp; $A190, DataRegularSeason20242025!$D$3:$D$1315, AD$1)+SUMIFS(DataRegularSeason20242025!$AB$3:$AB$1315,DataRegularSeason20242025!$B$3:$B$1315, "&lt;=" &amp; $A190, DataRegularSeason20242025!$E$3:$E$1315, AD$1)</f>
        <v>68</v>
      </c>
      <c r="AE190" s="2">
        <f>SUMIFS(DataRegularSeason20242025!$AA$3:$AA$1315,DataRegularSeason20242025!$B$3:$B$1315, "&lt;=" &amp; $A190, DataRegularSeason20242025!$D$3:$D$1315, AE$1)+SUMIFS(DataRegularSeason20242025!$AB$3:$AB$1315,DataRegularSeason20242025!$B$3:$B$1315, "&lt;=" &amp; $A190, DataRegularSeason20242025!$E$3:$E$1315, AE$1)</f>
        <v>85</v>
      </c>
      <c r="AF190" s="2">
        <f>SUMIFS(DataRegularSeason20242025!$AA$3:$AA$1315,DataRegularSeason20242025!$B$3:$B$1315, "&lt;=" &amp; $A190, DataRegularSeason20242025!$D$3:$D$1315, AF$1)+SUMIFS(DataRegularSeason20242025!$AB$3:$AB$1315,DataRegularSeason20242025!$B$3:$B$1315, "&lt;=" &amp; $A190, DataRegularSeason20242025!$E$3:$E$1315, AF$1)</f>
        <v>96</v>
      </c>
      <c r="AG190" s="2">
        <f>SUMIFS(DataRegularSeason20242025!$AA$3:$AA$1315,DataRegularSeason20242025!$B$3:$B$1315, "&lt;=" &amp; $A190, DataRegularSeason20242025!$D$3:$D$1315, AG$1)+SUMIFS(DataRegularSeason20242025!$AB$3:$AB$1315,DataRegularSeason20242025!$B$3:$B$1315, "&lt;=" &amp; $A190, DataRegularSeason20242025!$E$3:$E$1315, AG$1)</f>
        <v>92</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65</v>
      </c>
      <c r="C191" s="2">
        <f>SUMIFS(DataRegularSeason20242025!$AA$3:$AA$1315,DataRegularSeason20242025!$B$3:$B$1315, "&lt;=" &amp; $A191, DataRegularSeason20242025!$D$3:$D$1315, C$1)+SUMIFS(DataRegularSeason20242025!$AB$3:$AB$1315,DataRegularSeason20242025!$B$3:$B$1315, "&lt;=" &amp; $A191, DataRegularSeason20242025!$E$3:$E$1315, C$1)</f>
        <v>68</v>
      </c>
      <c r="D191" s="2">
        <f>SUMIFS(DataRegularSeason20242025!$AA$3:$AA$1315,DataRegularSeason20242025!$B$3:$B$1315, "&lt;=" &amp; $A191, DataRegularSeason20242025!$D$3:$D$1315, D$1)+SUMIFS(DataRegularSeason20242025!$AB$3:$AB$1315,DataRegularSeason20242025!$B$3:$B$1315, "&lt;=" &amp; $A191, DataRegularSeason20242025!$E$3:$E$1315, D$1)</f>
        <v>56</v>
      </c>
      <c r="E191" s="2">
        <f>SUMIFS(DataRegularSeason20242025!$AA$3:$AA$1315,DataRegularSeason20242025!$B$3:$B$1315, "&lt;=" &amp; $A191, DataRegularSeason20242025!$D$3:$D$1315, E$1)+SUMIFS(DataRegularSeason20242025!$AB$3:$AB$1315,DataRegularSeason20242025!$B$3:$B$1315, "&lt;=" &amp; $A191, DataRegularSeason20242025!$E$3:$E$1315, E$1)</f>
        <v>84</v>
      </c>
      <c r="F191" s="2">
        <f>SUMIFS(DataRegularSeason20242025!$AA$3:$AA$1315,DataRegularSeason20242025!$B$3:$B$1315, "&lt;=" &amp; $A191, DataRegularSeason20242025!$D$3:$D$1315, F$1)+SUMIFS(DataRegularSeason20242025!$AB$3:$AB$1315,DataRegularSeason20242025!$B$3:$B$1315, "&lt;=" &amp; $A191, DataRegularSeason20242025!$E$3:$E$1315, F$1)</f>
        <v>70</v>
      </c>
      <c r="G191" s="2">
        <f>SUMIFS(DataRegularSeason20242025!$AA$3:$AA$1315,DataRegularSeason20242025!$B$3:$B$1315, "&lt;=" &amp; $A191, DataRegularSeason20242025!$D$3:$D$1315, G$1)+SUMIFS(DataRegularSeason20242025!$AB$3:$AB$1315,DataRegularSeason20242025!$B$3:$B$1315, "&lt;=" &amp; $A191, DataRegularSeason20242025!$E$3:$E$1315, G$1)</f>
        <v>71</v>
      </c>
      <c r="H191" s="2">
        <f>SUMIFS(DataRegularSeason20242025!$AA$3:$AA$1315,DataRegularSeason20242025!$B$3:$B$1315, "&lt;=" &amp; $A191, DataRegularSeason20242025!$D$3:$D$1315, H$1)+SUMIFS(DataRegularSeason20242025!$AB$3:$AB$1315,DataRegularSeason20242025!$B$3:$B$1315, "&lt;=" &amp; $A191, DataRegularSeason20242025!$E$3:$E$1315, H$1)</f>
        <v>49</v>
      </c>
      <c r="I191" s="2">
        <f>SUMIFS(DataRegularSeason20242025!$AA$3:$AA$1315,DataRegularSeason20242025!$B$3:$B$1315, "&lt;=" &amp; $A191, DataRegularSeason20242025!$D$3:$D$1315, I$1)+SUMIFS(DataRegularSeason20242025!$AB$3:$AB$1315,DataRegularSeason20242025!$B$3:$B$1315, "&lt;=" &amp; $A191, DataRegularSeason20242025!$E$3:$E$1315, I$1)</f>
        <v>83</v>
      </c>
      <c r="J191" s="2">
        <f>SUMIFS(DataRegularSeason20242025!$AA$3:$AA$1315,DataRegularSeason20242025!$B$3:$B$1315, "&lt;=" &amp; $A191, DataRegularSeason20242025!$D$3:$D$1315, J$1)+SUMIFS(DataRegularSeason20242025!$AB$3:$AB$1315,DataRegularSeason20242025!$B$3:$B$1315, "&lt;=" &amp; $A191, DataRegularSeason20242025!$E$3:$E$1315, J$1)</f>
        <v>86</v>
      </c>
      <c r="K191" s="2">
        <f>SUMIFS(DataRegularSeason20242025!$AA$3:$AA$1315,DataRegularSeason20242025!$B$3:$B$1315, "&lt;=" &amp; $A191, DataRegularSeason20242025!$D$3:$D$1315, K$1)+SUMIFS(DataRegularSeason20242025!$AB$3:$AB$1315,DataRegularSeason20242025!$B$3:$B$1315, "&lt;=" &amp; $A191, DataRegularSeason20242025!$E$3:$E$1315, K$1)</f>
        <v>70</v>
      </c>
      <c r="L191" s="2">
        <f>SUMIFS(DataRegularSeason20242025!$AA$3:$AA$1315,DataRegularSeason20242025!$B$3:$B$1315, "&lt;=" &amp; $A191, DataRegularSeason20242025!$D$3:$D$1315, L$1)+SUMIFS(DataRegularSeason20242025!$AB$3:$AB$1315,DataRegularSeason20242025!$B$3:$B$1315, "&lt;=" &amp; $A191, DataRegularSeason20242025!$E$3:$E$1315, L$1)</f>
        <v>80</v>
      </c>
      <c r="M191" s="2">
        <f>SUMIFS(DataRegularSeason20242025!$AA$3:$AA$1315,DataRegularSeason20242025!$B$3:$B$1315, "&lt;=" &amp; $A191, DataRegularSeason20242025!$D$3:$D$1315, M$1)+SUMIFS(DataRegularSeason20242025!$AB$3:$AB$1315,DataRegularSeason20242025!$B$3:$B$1315, "&lt;=" &amp; $A191, DataRegularSeason20242025!$E$3:$E$1315, M$1)</f>
        <v>85</v>
      </c>
      <c r="N191" s="2">
        <f>SUMIFS(DataRegularSeason20242025!$AA$3:$AA$1315,DataRegularSeason20242025!$B$3:$B$1315, "&lt;=" &amp; $A191, DataRegularSeason20242025!$D$3:$D$1315, N$1)+SUMIFS(DataRegularSeason20242025!$AB$3:$AB$1315,DataRegularSeason20242025!$B$3:$B$1315, "&lt;=" &amp; $A191, DataRegularSeason20242025!$E$3:$E$1315, N$1)</f>
        <v>79</v>
      </c>
      <c r="O191" s="2">
        <f>SUMIFS(DataRegularSeason20242025!$AA$3:$AA$1315,DataRegularSeason20242025!$B$3:$B$1315, "&lt;=" &amp; $A191, DataRegularSeason20242025!$D$3:$D$1315, O$1)+SUMIFS(DataRegularSeason20242025!$AB$3:$AB$1315,DataRegularSeason20242025!$B$3:$B$1315, "&lt;=" &amp; $A191, DataRegularSeason20242025!$E$3:$E$1315, O$1)</f>
        <v>79</v>
      </c>
      <c r="P191" s="2">
        <f>SUMIFS(DataRegularSeason20242025!$AA$3:$AA$1315,DataRegularSeason20242025!$B$3:$B$1315, "&lt;=" &amp; $A191, DataRegularSeason20242025!$D$3:$D$1315, P$1)+SUMIFS(DataRegularSeason20242025!$AB$3:$AB$1315,DataRegularSeason20242025!$B$3:$B$1315, "&lt;=" &amp; $A191, DataRegularSeason20242025!$E$3:$E$1315, P$1)</f>
        <v>69</v>
      </c>
      <c r="Q191" s="2">
        <f>SUMIFS(DataRegularSeason20242025!$AA$3:$AA$1315,DataRegularSeason20242025!$B$3:$B$1315, "&lt;=" &amp; $A191, DataRegularSeason20242025!$D$3:$D$1315, Q$1)+SUMIFS(DataRegularSeason20242025!$AB$3:$AB$1315,DataRegularSeason20242025!$B$3:$B$1315, "&lt;=" &amp; $A191, DataRegularSeason20242025!$E$3:$E$1315, Q$1)</f>
        <v>78</v>
      </c>
      <c r="R191" s="2">
        <f>SUMIFS(DataRegularSeason20242025!$AA$3:$AA$1315,DataRegularSeason20242025!$B$3:$B$1315, "&lt;=" &amp; $A191, DataRegularSeason20242025!$D$3:$D$1315, R$1)+SUMIFS(DataRegularSeason20242025!$AB$3:$AB$1315,DataRegularSeason20242025!$B$3:$B$1315, "&lt;=" &amp; $A191, DataRegularSeason20242025!$E$3:$E$1315, R$1)</f>
        <v>57</v>
      </c>
      <c r="S191" s="2">
        <f>SUMIFS(DataRegularSeason20242025!$AA$3:$AA$1315,DataRegularSeason20242025!$B$3:$B$1315, "&lt;=" &amp; $A191, DataRegularSeason20242025!$D$3:$D$1315, S$1)+SUMIFS(DataRegularSeason20242025!$AB$3:$AB$1315,DataRegularSeason20242025!$B$3:$B$1315, "&lt;=" &amp; $A191, DataRegularSeason20242025!$E$3:$E$1315, S$1)</f>
        <v>66</v>
      </c>
      <c r="T191" s="2">
        <f>SUMIFS(DataRegularSeason20242025!$AA$3:$AA$1315,DataRegularSeason20242025!$B$3:$B$1315, "&lt;=" &amp; $A191, DataRegularSeason20242025!$D$3:$D$1315, T$1)+SUMIFS(DataRegularSeason20242025!$AB$3:$AB$1315,DataRegularSeason20242025!$B$3:$B$1315, "&lt;=" &amp; $A191, DataRegularSeason20242025!$E$3:$E$1315, T$1)</f>
        <v>70</v>
      </c>
      <c r="U191" s="2">
        <f>SUMIFS(DataRegularSeason20242025!$AA$3:$AA$1315,DataRegularSeason20242025!$B$3:$B$1315, "&lt;=" &amp; $A191, DataRegularSeason20242025!$D$3:$D$1315, U$1)+SUMIFS(DataRegularSeason20242025!$AB$3:$AB$1315,DataRegularSeason20242025!$B$3:$B$1315, "&lt;=" &amp; $A191, DataRegularSeason20242025!$E$3:$E$1315, U$1)</f>
        <v>75</v>
      </c>
      <c r="V191" s="2">
        <f>SUMIFS(DataRegularSeason20242025!$AA$3:$AA$1315,DataRegularSeason20242025!$B$3:$B$1315, "&lt;=" &amp; $A191, DataRegularSeason20242025!$D$3:$D$1315, V$1)+SUMIFS(DataRegularSeason20242025!$AB$3:$AB$1315,DataRegularSeason20242025!$B$3:$B$1315, "&lt;=" &amp; $A191, DataRegularSeason20242025!$E$3:$E$1315, V$1)</f>
        <v>64</v>
      </c>
      <c r="W191" s="2">
        <f>SUMIFS(DataRegularSeason20242025!$AA$3:$AA$1315,DataRegularSeason20242025!$B$3:$B$1315, "&lt;=" &amp; $A191, DataRegularSeason20242025!$D$3:$D$1315, W$1)+SUMIFS(DataRegularSeason20242025!$AB$3:$AB$1315,DataRegularSeason20242025!$B$3:$B$1315, "&lt;=" &amp; $A191, DataRegularSeason20242025!$E$3:$E$1315, W$1)</f>
        <v>64</v>
      </c>
      <c r="X191" s="2">
        <f>SUMIFS(DataRegularSeason20242025!$AA$3:$AA$1315,DataRegularSeason20242025!$B$3:$B$1315, "&lt;=" &amp; $A191, DataRegularSeason20242025!$D$3:$D$1315, X$1)+SUMIFS(DataRegularSeason20242025!$AB$3:$AB$1315,DataRegularSeason20242025!$B$3:$B$1315, "&lt;=" &amp; $A191, DataRegularSeason20242025!$E$3:$E$1315, X$1)</f>
        <v>60</v>
      </c>
      <c r="Y191" s="2">
        <f>SUMIFS(DataRegularSeason20242025!$AA$3:$AA$1315,DataRegularSeason20242025!$B$3:$B$1315, "&lt;=" &amp; $A191, DataRegularSeason20242025!$D$3:$D$1315, Y$1)+SUMIFS(DataRegularSeason20242025!$AB$3:$AB$1315,DataRegularSeason20242025!$B$3:$B$1315, "&lt;=" &amp; $A191, DataRegularSeason20242025!$E$3:$E$1315, Y$1)</f>
        <v>45</v>
      </c>
      <c r="Z191" s="2">
        <f>SUMIFS(DataRegularSeason20242025!$AA$3:$AA$1315,DataRegularSeason20242025!$B$3:$B$1315, "&lt;=" &amp; $A191, DataRegularSeason20242025!$D$3:$D$1315, Z$1)+SUMIFS(DataRegularSeason20242025!$AB$3:$AB$1315,DataRegularSeason20242025!$B$3:$B$1315, "&lt;=" &amp; $A191, DataRegularSeason20242025!$E$3:$E$1315, Z$1)</f>
        <v>69</v>
      </c>
      <c r="AA191" s="2">
        <f>SUMIFS(DataRegularSeason20242025!$AA$3:$AA$1315,DataRegularSeason20242025!$B$3:$B$1315, "&lt;=" &amp; $A191, DataRegularSeason20242025!$D$3:$D$1315, AA$1)+SUMIFS(DataRegularSeason20242025!$AB$3:$AB$1315,DataRegularSeason20242025!$B$3:$B$1315, "&lt;=" &amp; $A191, DataRegularSeason20242025!$E$3:$E$1315, AA$1)</f>
        <v>79</v>
      </c>
      <c r="AB191" s="2">
        <f>SUMIFS(DataRegularSeason20242025!$AA$3:$AA$1315,DataRegularSeason20242025!$B$3:$B$1315, "&lt;=" &amp; $A191, DataRegularSeason20242025!$D$3:$D$1315, AB$1)+SUMIFS(DataRegularSeason20242025!$AB$3:$AB$1315,DataRegularSeason20242025!$B$3:$B$1315, "&lt;=" &amp; $A191, DataRegularSeason20242025!$E$3:$E$1315, AB$1)</f>
        <v>83</v>
      </c>
      <c r="AC191" s="2">
        <f>SUMIFS(DataRegularSeason20242025!$AA$3:$AA$1315,DataRegularSeason20242025!$B$3:$B$1315, "&lt;=" &amp; $A191, DataRegularSeason20242025!$D$3:$D$1315, AC$1)+SUMIFS(DataRegularSeason20242025!$AB$3:$AB$1315,DataRegularSeason20242025!$B$3:$B$1315, "&lt;=" &amp; $A191, DataRegularSeason20242025!$E$3:$E$1315, AC$1)</f>
        <v>69</v>
      </c>
      <c r="AD191" s="2">
        <f>SUMIFS(DataRegularSeason20242025!$AA$3:$AA$1315,DataRegularSeason20242025!$B$3:$B$1315, "&lt;=" &amp; $A191, DataRegularSeason20242025!$D$3:$D$1315, AD$1)+SUMIFS(DataRegularSeason20242025!$AB$3:$AB$1315,DataRegularSeason20242025!$B$3:$B$1315, "&lt;=" &amp; $A191, DataRegularSeason20242025!$E$3:$E$1315, AD$1)</f>
        <v>68</v>
      </c>
      <c r="AE191" s="2">
        <f>SUMIFS(DataRegularSeason20242025!$AA$3:$AA$1315,DataRegularSeason20242025!$B$3:$B$1315, "&lt;=" &amp; $A191, DataRegularSeason20242025!$D$3:$D$1315, AE$1)+SUMIFS(DataRegularSeason20242025!$AB$3:$AB$1315,DataRegularSeason20242025!$B$3:$B$1315, "&lt;=" &amp; $A191, DataRegularSeason20242025!$E$3:$E$1315, AE$1)</f>
        <v>85</v>
      </c>
      <c r="AF191" s="2">
        <f>SUMIFS(DataRegularSeason20242025!$AA$3:$AA$1315,DataRegularSeason20242025!$B$3:$B$1315, "&lt;=" &amp; $A191, DataRegularSeason20242025!$D$3:$D$1315, AF$1)+SUMIFS(DataRegularSeason20242025!$AB$3:$AB$1315,DataRegularSeason20242025!$B$3:$B$1315, "&lt;=" &amp; $A191, DataRegularSeason20242025!$E$3:$E$1315, AF$1)</f>
        <v>96</v>
      </c>
      <c r="AG191" s="2">
        <f>SUMIFS(DataRegularSeason20242025!$AA$3:$AA$1315,DataRegularSeason20242025!$B$3:$B$1315, "&lt;=" &amp; $A191, DataRegularSeason20242025!$D$3:$D$1315, AG$1)+SUMIFS(DataRegularSeason20242025!$AB$3:$AB$1315,DataRegularSeason20242025!$B$3:$B$1315, "&lt;=" &amp; $A191, DataRegularSeason20242025!$E$3:$E$1315, AG$1)</f>
        <v>92</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65</v>
      </c>
      <c r="C192" s="2">
        <f>SUMIFS(DataRegularSeason20242025!$AA$3:$AA$1315,DataRegularSeason20242025!$B$3:$B$1315, "&lt;=" &amp; $A192, DataRegularSeason20242025!$D$3:$D$1315, C$1)+SUMIFS(DataRegularSeason20242025!$AB$3:$AB$1315,DataRegularSeason20242025!$B$3:$B$1315, "&lt;=" &amp; $A192, DataRegularSeason20242025!$E$3:$E$1315, C$1)</f>
        <v>68</v>
      </c>
      <c r="D192" s="2">
        <f>SUMIFS(DataRegularSeason20242025!$AA$3:$AA$1315,DataRegularSeason20242025!$B$3:$B$1315, "&lt;=" &amp; $A192, DataRegularSeason20242025!$D$3:$D$1315, D$1)+SUMIFS(DataRegularSeason20242025!$AB$3:$AB$1315,DataRegularSeason20242025!$B$3:$B$1315, "&lt;=" &amp; $A192, DataRegularSeason20242025!$E$3:$E$1315, D$1)</f>
        <v>56</v>
      </c>
      <c r="E192" s="2">
        <f>SUMIFS(DataRegularSeason20242025!$AA$3:$AA$1315,DataRegularSeason20242025!$B$3:$B$1315, "&lt;=" &amp; $A192, DataRegularSeason20242025!$D$3:$D$1315, E$1)+SUMIFS(DataRegularSeason20242025!$AB$3:$AB$1315,DataRegularSeason20242025!$B$3:$B$1315, "&lt;=" &amp; $A192, DataRegularSeason20242025!$E$3:$E$1315, E$1)</f>
        <v>84</v>
      </c>
      <c r="F192" s="2">
        <f>SUMIFS(DataRegularSeason20242025!$AA$3:$AA$1315,DataRegularSeason20242025!$B$3:$B$1315, "&lt;=" &amp; $A192, DataRegularSeason20242025!$D$3:$D$1315, F$1)+SUMIFS(DataRegularSeason20242025!$AB$3:$AB$1315,DataRegularSeason20242025!$B$3:$B$1315, "&lt;=" &amp; $A192, DataRegularSeason20242025!$E$3:$E$1315, F$1)</f>
        <v>70</v>
      </c>
      <c r="G192" s="2">
        <f>SUMIFS(DataRegularSeason20242025!$AA$3:$AA$1315,DataRegularSeason20242025!$B$3:$B$1315, "&lt;=" &amp; $A192, DataRegularSeason20242025!$D$3:$D$1315, G$1)+SUMIFS(DataRegularSeason20242025!$AB$3:$AB$1315,DataRegularSeason20242025!$B$3:$B$1315, "&lt;=" &amp; $A192, DataRegularSeason20242025!$E$3:$E$1315, G$1)</f>
        <v>71</v>
      </c>
      <c r="H192" s="2">
        <f>SUMIFS(DataRegularSeason20242025!$AA$3:$AA$1315,DataRegularSeason20242025!$B$3:$B$1315, "&lt;=" &amp; $A192, DataRegularSeason20242025!$D$3:$D$1315, H$1)+SUMIFS(DataRegularSeason20242025!$AB$3:$AB$1315,DataRegularSeason20242025!$B$3:$B$1315, "&lt;=" &amp; $A192, DataRegularSeason20242025!$E$3:$E$1315, H$1)</f>
        <v>49</v>
      </c>
      <c r="I192" s="2">
        <f>SUMIFS(DataRegularSeason20242025!$AA$3:$AA$1315,DataRegularSeason20242025!$B$3:$B$1315, "&lt;=" &amp; $A192, DataRegularSeason20242025!$D$3:$D$1315, I$1)+SUMIFS(DataRegularSeason20242025!$AB$3:$AB$1315,DataRegularSeason20242025!$B$3:$B$1315, "&lt;=" &amp; $A192, DataRegularSeason20242025!$E$3:$E$1315, I$1)</f>
        <v>83</v>
      </c>
      <c r="J192" s="2">
        <f>SUMIFS(DataRegularSeason20242025!$AA$3:$AA$1315,DataRegularSeason20242025!$B$3:$B$1315, "&lt;=" &amp; $A192, DataRegularSeason20242025!$D$3:$D$1315, J$1)+SUMIFS(DataRegularSeason20242025!$AB$3:$AB$1315,DataRegularSeason20242025!$B$3:$B$1315, "&lt;=" &amp; $A192, DataRegularSeason20242025!$E$3:$E$1315, J$1)</f>
        <v>86</v>
      </c>
      <c r="K192" s="2">
        <f>SUMIFS(DataRegularSeason20242025!$AA$3:$AA$1315,DataRegularSeason20242025!$B$3:$B$1315, "&lt;=" &amp; $A192, DataRegularSeason20242025!$D$3:$D$1315, K$1)+SUMIFS(DataRegularSeason20242025!$AB$3:$AB$1315,DataRegularSeason20242025!$B$3:$B$1315, "&lt;=" &amp; $A192, DataRegularSeason20242025!$E$3:$E$1315, K$1)</f>
        <v>70</v>
      </c>
      <c r="L192" s="2">
        <f>SUMIFS(DataRegularSeason20242025!$AA$3:$AA$1315,DataRegularSeason20242025!$B$3:$B$1315, "&lt;=" &amp; $A192, DataRegularSeason20242025!$D$3:$D$1315, L$1)+SUMIFS(DataRegularSeason20242025!$AB$3:$AB$1315,DataRegularSeason20242025!$B$3:$B$1315, "&lt;=" &amp; $A192, DataRegularSeason20242025!$E$3:$E$1315, L$1)</f>
        <v>80</v>
      </c>
      <c r="M192" s="2">
        <f>SUMIFS(DataRegularSeason20242025!$AA$3:$AA$1315,DataRegularSeason20242025!$B$3:$B$1315, "&lt;=" &amp; $A192, DataRegularSeason20242025!$D$3:$D$1315, M$1)+SUMIFS(DataRegularSeason20242025!$AB$3:$AB$1315,DataRegularSeason20242025!$B$3:$B$1315, "&lt;=" &amp; $A192, DataRegularSeason20242025!$E$3:$E$1315, M$1)</f>
        <v>85</v>
      </c>
      <c r="N192" s="2">
        <f>SUMIFS(DataRegularSeason20242025!$AA$3:$AA$1315,DataRegularSeason20242025!$B$3:$B$1315, "&lt;=" &amp; $A192, DataRegularSeason20242025!$D$3:$D$1315, N$1)+SUMIFS(DataRegularSeason20242025!$AB$3:$AB$1315,DataRegularSeason20242025!$B$3:$B$1315, "&lt;=" &amp; $A192, DataRegularSeason20242025!$E$3:$E$1315, N$1)</f>
        <v>79</v>
      </c>
      <c r="O192" s="2">
        <f>SUMIFS(DataRegularSeason20242025!$AA$3:$AA$1315,DataRegularSeason20242025!$B$3:$B$1315, "&lt;=" &amp; $A192, DataRegularSeason20242025!$D$3:$D$1315, O$1)+SUMIFS(DataRegularSeason20242025!$AB$3:$AB$1315,DataRegularSeason20242025!$B$3:$B$1315, "&lt;=" &amp; $A192, DataRegularSeason20242025!$E$3:$E$1315, O$1)</f>
        <v>79</v>
      </c>
      <c r="P192" s="2">
        <f>SUMIFS(DataRegularSeason20242025!$AA$3:$AA$1315,DataRegularSeason20242025!$B$3:$B$1315, "&lt;=" &amp; $A192, DataRegularSeason20242025!$D$3:$D$1315, P$1)+SUMIFS(DataRegularSeason20242025!$AB$3:$AB$1315,DataRegularSeason20242025!$B$3:$B$1315, "&lt;=" &amp; $A192, DataRegularSeason20242025!$E$3:$E$1315, P$1)</f>
        <v>69</v>
      </c>
      <c r="Q192" s="2">
        <f>SUMIFS(DataRegularSeason20242025!$AA$3:$AA$1315,DataRegularSeason20242025!$B$3:$B$1315, "&lt;=" &amp; $A192, DataRegularSeason20242025!$D$3:$D$1315, Q$1)+SUMIFS(DataRegularSeason20242025!$AB$3:$AB$1315,DataRegularSeason20242025!$B$3:$B$1315, "&lt;=" &amp; $A192, DataRegularSeason20242025!$E$3:$E$1315, Q$1)</f>
        <v>78</v>
      </c>
      <c r="R192" s="2">
        <f>SUMIFS(DataRegularSeason20242025!$AA$3:$AA$1315,DataRegularSeason20242025!$B$3:$B$1315, "&lt;=" &amp; $A192, DataRegularSeason20242025!$D$3:$D$1315, R$1)+SUMIFS(DataRegularSeason20242025!$AB$3:$AB$1315,DataRegularSeason20242025!$B$3:$B$1315, "&lt;=" &amp; $A192, DataRegularSeason20242025!$E$3:$E$1315, R$1)</f>
        <v>57</v>
      </c>
      <c r="S192" s="2">
        <f>SUMIFS(DataRegularSeason20242025!$AA$3:$AA$1315,DataRegularSeason20242025!$B$3:$B$1315, "&lt;=" &amp; $A192, DataRegularSeason20242025!$D$3:$D$1315, S$1)+SUMIFS(DataRegularSeason20242025!$AB$3:$AB$1315,DataRegularSeason20242025!$B$3:$B$1315, "&lt;=" &amp; $A192, DataRegularSeason20242025!$E$3:$E$1315, S$1)</f>
        <v>66</v>
      </c>
      <c r="T192" s="2">
        <f>SUMIFS(DataRegularSeason20242025!$AA$3:$AA$1315,DataRegularSeason20242025!$B$3:$B$1315, "&lt;=" &amp; $A192, DataRegularSeason20242025!$D$3:$D$1315, T$1)+SUMIFS(DataRegularSeason20242025!$AB$3:$AB$1315,DataRegularSeason20242025!$B$3:$B$1315, "&lt;=" &amp; $A192, DataRegularSeason20242025!$E$3:$E$1315, T$1)</f>
        <v>70</v>
      </c>
      <c r="U192" s="2">
        <f>SUMIFS(DataRegularSeason20242025!$AA$3:$AA$1315,DataRegularSeason20242025!$B$3:$B$1315, "&lt;=" &amp; $A192, DataRegularSeason20242025!$D$3:$D$1315, U$1)+SUMIFS(DataRegularSeason20242025!$AB$3:$AB$1315,DataRegularSeason20242025!$B$3:$B$1315, "&lt;=" &amp; $A192, DataRegularSeason20242025!$E$3:$E$1315, U$1)</f>
        <v>75</v>
      </c>
      <c r="V192" s="2">
        <f>SUMIFS(DataRegularSeason20242025!$AA$3:$AA$1315,DataRegularSeason20242025!$B$3:$B$1315, "&lt;=" &amp; $A192, DataRegularSeason20242025!$D$3:$D$1315, V$1)+SUMIFS(DataRegularSeason20242025!$AB$3:$AB$1315,DataRegularSeason20242025!$B$3:$B$1315, "&lt;=" &amp; $A192, DataRegularSeason20242025!$E$3:$E$1315, V$1)</f>
        <v>64</v>
      </c>
      <c r="W192" s="2">
        <f>SUMIFS(DataRegularSeason20242025!$AA$3:$AA$1315,DataRegularSeason20242025!$B$3:$B$1315, "&lt;=" &amp; $A192, DataRegularSeason20242025!$D$3:$D$1315, W$1)+SUMIFS(DataRegularSeason20242025!$AB$3:$AB$1315,DataRegularSeason20242025!$B$3:$B$1315, "&lt;=" &amp; $A192, DataRegularSeason20242025!$E$3:$E$1315, W$1)</f>
        <v>64</v>
      </c>
      <c r="X192" s="2">
        <f>SUMIFS(DataRegularSeason20242025!$AA$3:$AA$1315,DataRegularSeason20242025!$B$3:$B$1315, "&lt;=" &amp; $A192, DataRegularSeason20242025!$D$3:$D$1315, X$1)+SUMIFS(DataRegularSeason20242025!$AB$3:$AB$1315,DataRegularSeason20242025!$B$3:$B$1315, "&lt;=" &amp; $A192, DataRegularSeason20242025!$E$3:$E$1315, X$1)</f>
        <v>60</v>
      </c>
      <c r="Y192" s="2">
        <f>SUMIFS(DataRegularSeason20242025!$AA$3:$AA$1315,DataRegularSeason20242025!$B$3:$B$1315, "&lt;=" &amp; $A192, DataRegularSeason20242025!$D$3:$D$1315, Y$1)+SUMIFS(DataRegularSeason20242025!$AB$3:$AB$1315,DataRegularSeason20242025!$B$3:$B$1315, "&lt;=" &amp; $A192, DataRegularSeason20242025!$E$3:$E$1315, Y$1)</f>
        <v>45</v>
      </c>
      <c r="Z192" s="2">
        <f>SUMIFS(DataRegularSeason20242025!$AA$3:$AA$1315,DataRegularSeason20242025!$B$3:$B$1315, "&lt;=" &amp; $A192, DataRegularSeason20242025!$D$3:$D$1315, Z$1)+SUMIFS(DataRegularSeason20242025!$AB$3:$AB$1315,DataRegularSeason20242025!$B$3:$B$1315, "&lt;=" &amp; $A192, DataRegularSeason20242025!$E$3:$E$1315, Z$1)</f>
        <v>69</v>
      </c>
      <c r="AA192" s="2">
        <f>SUMIFS(DataRegularSeason20242025!$AA$3:$AA$1315,DataRegularSeason20242025!$B$3:$B$1315, "&lt;=" &amp; $A192, DataRegularSeason20242025!$D$3:$D$1315, AA$1)+SUMIFS(DataRegularSeason20242025!$AB$3:$AB$1315,DataRegularSeason20242025!$B$3:$B$1315, "&lt;=" &amp; $A192, DataRegularSeason20242025!$E$3:$E$1315, AA$1)</f>
        <v>79</v>
      </c>
      <c r="AB192" s="2">
        <f>SUMIFS(DataRegularSeason20242025!$AA$3:$AA$1315,DataRegularSeason20242025!$B$3:$B$1315, "&lt;=" &amp; $A192, DataRegularSeason20242025!$D$3:$D$1315, AB$1)+SUMIFS(DataRegularSeason20242025!$AB$3:$AB$1315,DataRegularSeason20242025!$B$3:$B$1315, "&lt;=" &amp; $A192, DataRegularSeason20242025!$E$3:$E$1315, AB$1)</f>
        <v>83</v>
      </c>
      <c r="AC192" s="2">
        <f>SUMIFS(DataRegularSeason20242025!$AA$3:$AA$1315,DataRegularSeason20242025!$B$3:$B$1315, "&lt;=" &amp; $A192, DataRegularSeason20242025!$D$3:$D$1315, AC$1)+SUMIFS(DataRegularSeason20242025!$AB$3:$AB$1315,DataRegularSeason20242025!$B$3:$B$1315, "&lt;=" &amp; $A192, DataRegularSeason20242025!$E$3:$E$1315, AC$1)</f>
        <v>69</v>
      </c>
      <c r="AD192" s="2">
        <f>SUMIFS(DataRegularSeason20242025!$AA$3:$AA$1315,DataRegularSeason20242025!$B$3:$B$1315, "&lt;=" &amp; $A192, DataRegularSeason20242025!$D$3:$D$1315, AD$1)+SUMIFS(DataRegularSeason20242025!$AB$3:$AB$1315,DataRegularSeason20242025!$B$3:$B$1315, "&lt;=" &amp; $A192, DataRegularSeason20242025!$E$3:$E$1315, AD$1)</f>
        <v>68</v>
      </c>
      <c r="AE192" s="2">
        <f>SUMIFS(DataRegularSeason20242025!$AA$3:$AA$1315,DataRegularSeason20242025!$B$3:$B$1315, "&lt;=" &amp; $A192, DataRegularSeason20242025!$D$3:$D$1315, AE$1)+SUMIFS(DataRegularSeason20242025!$AB$3:$AB$1315,DataRegularSeason20242025!$B$3:$B$1315, "&lt;=" &amp; $A192, DataRegularSeason20242025!$E$3:$E$1315, AE$1)</f>
        <v>85</v>
      </c>
      <c r="AF192" s="2">
        <f>SUMIFS(DataRegularSeason20242025!$AA$3:$AA$1315,DataRegularSeason20242025!$B$3:$B$1315, "&lt;=" &amp; $A192, DataRegularSeason20242025!$D$3:$D$1315, AF$1)+SUMIFS(DataRegularSeason20242025!$AB$3:$AB$1315,DataRegularSeason20242025!$B$3:$B$1315, "&lt;=" &amp; $A192, DataRegularSeason20242025!$E$3:$E$1315, AF$1)</f>
        <v>96</v>
      </c>
      <c r="AG192" s="2">
        <f>SUMIFS(DataRegularSeason20242025!$AA$3:$AA$1315,DataRegularSeason20242025!$B$3:$B$1315, "&lt;=" &amp; $A192, DataRegularSeason20242025!$D$3:$D$1315, AG$1)+SUMIFS(DataRegularSeason20242025!$AB$3:$AB$1315,DataRegularSeason20242025!$B$3:$B$1315, "&lt;=" &amp; $A192, DataRegularSeason20242025!$E$3:$E$1315, AG$1)</f>
        <v>92</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65</v>
      </c>
      <c r="C193" s="2">
        <f>SUMIFS(DataRegularSeason20242025!$AA$3:$AA$1315,DataRegularSeason20242025!$B$3:$B$1315, "&lt;=" &amp; $A193, DataRegularSeason20242025!$D$3:$D$1315, C$1)+SUMIFS(DataRegularSeason20242025!$AB$3:$AB$1315,DataRegularSeason20242025!$B$3:$B$1315, "&lt;=" &amp; $A193, DataRegularSeason20242025!$E$3:$E$1315, C$1)</f>
        <v>68</v>
      </c>
      <c r="D193" s="2">
        <f>SUMIFS(DataRegularSeason20242025!$AA$3:$AA$1315,DataRegularSeason20242025!$B$3:$B$1315, "&lt;=" &amp; $A193, DataRegularSeason20242025!$D$3:$D$1315, D$1)+SUMIFS(DataRegularSeason20242025!$AB$3:$AB$1315,DataRegularSeason20242025!$B$3:$B$1315, "&lt;=" &amp; $A193, DataRegularSeason20242025!$E$3:$E$1315, D$1)</f>
        <v>56</v>
      </c>
      <c r="E193" s="2">
        <f>SUMIFS(DataRegularSeason20242025!$AA$3:$AA$1315,DataRegularSeason20242025!$B$3:$B$1315, "&lt;=" &amp; $A193, DataRegularSeason20242025!$D$3:$D$1315, E$1)+SUMIFS(DataRegularSeason20242025!$AB$3:$AB$1315,DataRegularSeason20242025!$B$3:$B$1315, "&lt;=" &amp; $A193, DataRegularSeason20242025!$E$3:$E$1315, E$1)</f>
        <v>84</v>
      </c>
      <c r="F193" s="2">
        <f>SUMIFS(DataRegularSeason20242025!$AA$3:$AA$1315,DataRegularSeason20242025!$B$3:$B$1315, "&lt;=" &amp; $A193, DataRegularSeason20242025!$D$3:$D$1315, F$1)+SUMIFS(DataRegularSeason20242025!$AB$3:$AB$1315,DataRegularSeason20242025!$B$3:$B$1315, "&lt;=" &amp; $A193, DataRegularSeason20242025!$E$3:$E$1315, F$1)</f>
        <v>70</v>
      </c>
      <c r="G193" s="2">
        <f>SUMIFS(DataRegularSeason20242025!$AA$3:$AA$1315,DataRegularSeason20242025!$B$3:$B$1315, "&lt;=" &amp; $A193, DataRegularSeason20242025!$D$3:$D$1315, G$1)+SUMIFS(DataRegularSeason20242025!$AB$3:$AB$1315,DataRegularSeason20242025!$B$3:$B$1315, "&lt;=" &amp; $A193, DataRegularSeason20242025!$E$3:$E$1315, G$1)</f>
        <v>71</v>
      </c>
      <c r="H193" s="2">
        <f>SUMIFS(DataRegularSeason20242025!$AA$3:$AA$1315,DataRegularSeason20242025!$B$3:$B$1315, "&lt;=" &amp; $A193, DataRegularSeason20242025!$D$3:$D$1315, H$1)+SUMIFS(DataRegularSeason20242025!$AB$3:$AB$1315,DataRegularSeason20242025!$B$3:$B$1315, "&lt;=" &amp; $A193, DataRegularSeason20242025!$E$3:$E$1315, H$1)</f>
        <v>49</v>
      </c>
      <c r="I193" s="2">
        <f>SUMIFS(DataRegularSeason20242025!$AA$3:$AA$1315,DataRegularSeason20242025!$B$3:$B$1315, "&lt;=" &amp; $A193, DataRegularSeason20242025!$D$3:$D$1315, I$1)+SUMIFS(DataRegularSeason20242025!$AB$3:$AB$1315,DataRegularSeason20242025!$B$3:$B$1315, "&lt;=" &amp; $A193, DataRegularSeason20242025!$E$3:$E$1315, I$1)</f>
        <v>83</v>
      </c>
      <c r="J193" s="2">
        <f>SUMIFS(DataRegularSeason20242025!$AA$3:$AA$1315,DataRegularSeason20242025!$B$3:$B$1315, "&lt;=" &amp; $A193, DataRegularSeason20242025!$D$3:$D$1315, J$1)+SUMIFS(DataRegularSeason20242025!$AB$3:$AB$1315,DataRegularSeason20242025!$B$3:$B$1315, "&lt;=" &amp; $A193, DataRegularSeason20242025!$E$3:$E$1315, J$1)</f>
        <v>86</v>
      </c>
      <c r="K193" s="2">
        <f>SUMIFS(DataRegularSeason20242025!$AA$3:$AA$1315,DataRegularSeason20242025!$B$3:$B$1315, "&lt;=" &amp; $A193, DataRegularSeason20242025!$D$3:$D$1315, K$1)+SUMIFS(DataRegularSeason20242025!$AB$3:$AB$1315,DataRegularSeason20242025!$B$3:$B$1315, "&lt;=" &amp; $A193, DataRegularSeason20242025!$E$3:$E$1315, K$1)</f>
        <v>70</v>
      </c>
      <c r="L193" s="2">
        <f>SUMIFS(DataRegularSeason20242025!$AA$3:$AA$1315,DataRegularSeason20242025!$B$3:$B$1315, "&lt;=" &amp; $A193, DataRegularSeason20242025!$D$3:$D$1315, L$1)+SUMIFS(DataRegularSeason20242025!$AB$3:$AB$1315,DataRegularSeason20242025!$B$3:$B$1315, "&lt;=" &amp; $A193, DataRegularSeason20242025!$E$3:$E$1315, L$1)</f>
        <v>80</v>
      </c>
      <c r="M193" s="2">
        <f>SUMIFS(DataRegularSeason20242025!$AA$3:$AA$1315,DataRegularSeason20242025!$B$3:$B$1315, "&lt;=" &amp; $A193, DataRegularSeason20242025!$D$3:$D$1315, M$1)+SUMIFS(DataRegularSeason20242025!$AB$3:$AB$1315,DataRegularSeason20242025!$B$3:$B$1315, "&lt;=" &amp; $A193, DataRegularSeason20242025!$E$3:$E$1315, M$1)</f>
        <v>85</v>
      </c>
      <c r="N193" s="2">
        <f>SUMIFS(DataRegularSeason20242025!$AA$3:$AA$1315,DataRegularSeason20242025!$B$3:$B$1315, "&lt;=" &amp; $A193, DataRegularSeason20242025!$D$3:$D$1315, N$1)+SUMIFS(DataRegularSeason20242025!$AB$3:$AB$1315,DataRegularSeason20242025!$B$3:$B$1315, "&lt;=" &amp; $A193, DataRegularSeason20242025!$E$3:$E$1315, N$1)</f>
        <v>79</v>
      </c>
      <c r="O193" s="2">
        <f>SUMIFS(DataRegularSeason20242025!$AA$3:$AA$1315,DataRegularSeason20242025!$B$3:$B$1315, "&lt;=" &amp; $A193, DataRegularSeason20242025!$D$3:$D$1315, O$1)+SUMIFS(DataRegularSeason20242025!$AB$3:$AB$1315,DataRegularSeason20242025!$B$3:$B$1315, "&lt;=" &amp; $A193, DataRegularSeason20242025!$E$3:$E$1315, O$1)</f>
        <v>79</v>
      </c>
      <c r="P193" s="2">
        <f>SUMIFS(DataRegularSeason20242025!$AA$3:$AA$1315,DataRegularSeason20242025!$B$3:$B$1315, "&lt;=" &amp; $A193, DataRegularSeason20242025!$D$3:$D$1315, P$1)+SUMIFS(DataRegularSeason20242025!$AB$3:$AB$1315,DataRegularSeason20242025!$B$3:$B$1315, "&lt;=" &amp; $A193, DataRegularSeason20242025!$E$3:$E$1315, P$1)</f>
        <v>69</v>
      </c>
      <c r="Q193" s="2">
        <f>SUMIFS(DataRegularSeason20242025!$AA$3:$AA$1315,DataRegularSeason20242025!$B$3:$B$1315, "&lt;=" &amp; $A193, DataRegularSeason20242025!$D$3:$D$1315, Q$1)+SUMIFS(DataRegularSeason20242025!$AB$3:$AB$1315,DataRegularSeason20242025!$B$3:$B$1315, "&lt;=" &amp; $A193, DataRegularSeason20242025!$E$3:$E$1315, Q$1)</f>
        <v>78</v>
      </c>
      <c r="R193" s="2">
        <f>SUMIFS(DataRegularSeason20242025!$AA$3:$AA$1315,DataRegularSeason20242025!$B$3:$B$1315, "&lt;=" &amp; $A193, DataRegularSeason20242025!$D$3:$D$1315, R$1)+SUMIFS(DataRegularSeason20242025!$AB$3:$AB$1315,DataRegularSeason20242025!$B$3:$B$1315, "&lt;=" &amp; $A193, DataRegularSeason20242025!$E$3:$E$1315, R$1)</f>
        <v>57</v>
      </c>
      <c r="S193" s="2">
        <f>SUMIFS(DataRegularSeason20242025!$AA$3:$AA$1315,DataRegularSeason20242025!$B$3:$B$1315, "&lt;=" &amp; $A193, DataRegularSeason20242025!$D$3:$D$1315, S$1)+SUMIFS(DataRegularSeason20242025!$AB$3:$AB$1315,DataRegularSeason20242025!$B$3:$B$1315, "&lt;=" &amp; $A193, DataRegularSeason20242025!$E$3:$E$1315, S$1)</f>
        <v>66</v>
      </c>
      <c r="T193" s="2">
        <f>SUMIFS(DataRegularSeason20242025!$AA$3:$AA$1315,DataRegularSeason20242025!$B$3:$B$1315, "&lt;=" &amp; $A193, DataRegularSeason20242025!$D$3:$D$1315, T$1)+SUMIFS(DataRegularSeason20242025!$AB$3:$AB$1315,DataRegularSeason20242025!$B$3:$B$1315, "&lt;=" &amp; $A193, DataRegularSeason20242025!$E$3:$E$1315, T$1)</f>
        <v>70</v>
      </c>
      <c r="U193" s="2">
        <f>SUMIFS(DataRegularSeason20242025!$AA$3:$AA$1315,DataRegularSeason20242025!$B$3:$B$1315, "&lt;=" &amp; $A193, DataRegularSeason20242025!$D$3:$D$1315, U$1)+SUMIFS(DataRegularSeason20242025!$AB$3:$AB$1315,DataRegularSeason20242025!$B$3:$B$1315, "&lt;=" &amp; $A193, DataRegularSeason20242025!$E$3:$E$1315, U$1)</f>
        <v>75</v>
      </c>
      <c r="V193" s="2">
        <f>SUMIFS(DataRegularSeason20242025!$AA$3:$AA$1315,DataRegularSeason20242025!$B$3:$B$1315, "&lt;=" &amp; $A193, DataRegularSeason20242025!$D$3:$D$1315, V$1)+SUMIFS(DataRegularSeason20242025!$AB$3:$AB$1315,DataRegularSeason20242025!$B$3:$B$1315, "&lt;=" &amp; $A193, DataRegularSeason20242025!$E$3:$E$1315, V$1)</f>
        <v>64</v>
      </c>
      <c r="W193" s="2">
        <f>SUMIFS(DataRegularSeason20242025!$AA$3:$AA$1315,DataRegularSeason20242025!$B$3:$B$1315, "&lt;=" &amp; $A193, DataRegularSeason20242025!$D$3:$D$1315, W$1)+SUMIFS(DataRegularSeason20242025!$AB$3:$AB$1315,DataRegularSeason20242025!$B$3:$B$1315, "&lt;=" &amp; $A193, DataRegularSeason20242025!$E$3:$E$1315, W$1)</f>
        <v>64</v>
      </c>
      <c r="X193" s="2">
        <f>SUMIFS(DataRegularSeason20242025!$AA$3:$AA$1315,DataRegularSeason20242025!$B$3:$B$1315, "&lt;=" &amp; $A193, DataRegularSeason20242025!$D$3:$D$1315, X$1)+SUMIFS(DataRegularSeason20242025!$AB$3:$AB$1315,DataRegularSeason20242025!$B$3:$B$1315, "&lt;=" &amp; $A193, DataRegularSeason20242025!$E$3:$E$1315, X$1)</f>
        <v>60</v>
      </c>
      <c r="Y193" s="2">
        <f>SUMIFS(DataRegularSeason20242025!$AA$3:$AA$1315,DataRegularSeason20242025!$B$3:$B$1315, "&lt;=" &amp; $A193, DataRegularSeason20242025!$D$3:$D$1315, Y$1)+SUMIFS(DataRegularSeason20242025!$AB$3:$AB$1315,DataRegularSeason20242025!$B$3:$B$1315, "&lt;=" &amp; $A193, DataRegularSeason20242025!$E$3:$E$1315, Y$1)</f>
        <v>45</v>
      </c>
      <c r="Z193" s="2">
        <f>SUMIFS(DataRegularSeason20242025!$AA$3:$AA$1315,DataRegularSeason20242025!$B$3:$B$1315, "&lt;=" &amp; $A193, DataRegularSeason20242025!$D$3:$D$1315, Z$1)+SUMIFS(DataRegularSeason20242025!$AB$3:$AB$1315,DataRegularSeason20242025!$B$3:$B$1315, "&lt;=" &amp; $A193, DataRegularSeason20242025!$E$3:$E$1315, Z$1)</f>
        <v>69</v>
      </c>
      <c r="AA193" s="2">
        <f>SUMIFS(DataRegularSeason20242025!$AA$3:$AA$1315,DataRegularSeason20242025!$B$3:$B$1315, "&lt;=" &amp; $A193, DataRegularSeason20242025!$D$3:$D$1315, AA$1)+SUMIFS(DataRegularSeason20242025!$AB$3:$AB$1315,DataRegularSeason20242025!$B$3:$B$1315, "&lt;=" &amp; $A193, DataRegularSeason20242025!$E$3:$E$1315, AA$1)</f>
        <v>79</v>
      </c>
      <c r="AB193" s="2">
        <f>SUMIFS(DataRegularSeason20242025!$AA$3:$AA$1315,DataRegularSeason20242025!$B$3:$B$1315, "&lt;=" &amp; $A193, DataRegularSeason20242025!$D$3:$D$1315, AB$1)+SUMIFS(DataRegularSeason20242025!$AB$3:$AB$1315,DataRegularSeason20242025!$B$3:$B$1315, "&lt;=" &amp; $A193, DataRegularSeason20242025!$E$3:$E$1315, AB$1)</f>
        <v>83</v>
      </c>
      <c r="AC193" s="2">
        <f>SUMIFS(DataRegularSeason20242025!$AA$3:$AA$1315,DataRegularSeason20242025!$B$3:$B$1315, "&lt;=" &amp; $A193, DataRegularSeason20242025!$D$3:$D$1315, AC$1)+SUMIFS(DataRegularSeason20242025!$AB$3:$AB$1315,DataRegularSeason20242025!$B$3:$B$1315, "&lt;=" &amp; $A193, DataRegularSeason20242025!$E$3:$E$1315, AC$1)</f>
        <v>69</v>
      </c>
      <c r="AD193" s="2">
        <f>SUMIFS(DataRegularSeason20242025!$AA$3:$AA$1315,DataRegularSeason20242025!$B$3:$B$1315, "&lt;=" &amp; $A193, DataRegularSeason20242025!$D$3:$D$1315, AD$1)+SUMIFS(DataRegularSeason20242025!$AB$3:$AB$1315,DataRegularSeason20242025!$B$3:$B$1315, "&lt;=" &amp; $A193, DataRegularSeason20242025!$E$3:$E$1315, AD$1)</f>
        <v>68</v>
      </c>
      <c r="AE193" s="2">
        <f>SUMIFS(DataRegularSeason20242025!$AA$3:$AA$1315,DataRegularSeason20242025!$B$3:$B$1315, "&lt;=" &amp; $A193, DataRegularSeason20242025!$D$3:$D$1315, AE$1)+SUMIFS(DataRegularSeason20242025!$AB$3:$AB$1315,DataRegularSeason20242025!$B$3:$B$1315, "&lt;=" &amp; $A193, DataRegularSeason20242025!$E$3:$E$1315, AE$1)</f>
        <v>85</v>
      </c>
      <c r="AF193" s="2">
        <f>SUMIFS(DataRegularSeason20242025!$AA$3:$AA$1315,DataRegularSeason20242025!$B$3:$B$1315, "&lt;=" &amp; $A193, DataRegularSeason20242025!$D$3:$D$1315, AF$1)+SUMIFS(DataRegularSeason20242025!$AB$3:$AB$1315,DataRegularSeason20242025!$B$3:$B$1315, "&lt;=" &amp; $A193, DataRegularSeason20242025!$E$3:$E$1315, AF$1)</f>
        <v>96</v>
      </c>
      <c r="AG193" s="2">
        <f>SUMIFS(DataRegularSeason20242025!$AA$3:$AA$1315,DataRegularSeason20242025!$B$3:$B$1315, "&lt;=" &amp; $A193, DataRegularSeason20242025!$D$3:$D$1315, AG$1)+SUMIFS(DataRegularSeason20242025!$AB$3:$AB$1315,DataRegularSeason20242025!$B$3:$B$1315, "&lt;=" &amp; $A193, DataRegularSeason20242025!$E$3:$E$1315, AG$1)</f>
        <v>92</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65</v>
      </c>
      <c r="C194" s="2">
        <f>SUMIFS(DataRegularSeason20242025!$AA$3:$AA$1315,DataRegularSeason20242025!$B$3:$B$1315, "&lt;=" &amp; $A194, DataRegularSeason20242025!$D$3:$D$1315, C$1)+SUMIFS(DataRegularSeason20242025!$AB$3:$AB$1315,DataRegularSeason20242025!$B$3:$B$1315, "&lt;=" &amp; $A194, DataRegularSeason20242025!$E$3:$E$1315, C$1)</f>
        <v>68</v>
      </c>
      <c r="D194" s="2">
        <f>SUMIFS(DataRegularSeason20242025!$AA$3:$AA$1315,DataRegularSeason20242025!$B$3:$B$1315, "&lt;=" &amp; $A194, DataRegularSeason20242025!$D$3:$D$1315, D$1)+SUMIFS(DataRegularSeason20242025!$AB$3:$AB$1315,DataRegularSeason20242025!$B$3:$B$1315, "&lt;=" &amp; $A194, DataRegularSeason20242025!$E$3:$E$1315, D$1)</f>
        <v>56</v>
      </c>
      <c r="E194" s="2">
        <f>SUMIFS(DataRegularSeason20242025!$AA$3:$AA$1315,DataRegularSeason20242025!$B$3:$B$1315, "&lt;=" &amp; $A194, DataRegularSeason20242025!$D$3:$D$1315, E$1)+SUMIFS(DataRegularSeason20242025!$AB$3:$AB$1315,DataRegularSeason20242025!$B$3:$B$1315, "&lt;=" &amp; $A194, DataRegularSeason20242025!$E$3:$E$1315, E$1)</f>
        <v>84</v>
      </c>
      <c r="F194" s="2">
        <f>SUMIFS(DataRegularSeason20242025!$AA$3:$AA$1315,DataRegularSeason20242025!$B$3:$B$1315, "&lt;=" &amp; $A194, DataRegularSeason20242025!$D$3:$D$1315, F$1)+SUMIFS(DataRegularSeason20242025!$AB$3:$AB$1315,DataRegularSeason20242025!$B$3:$B$1315, "&lt;=" &amp; $A194, DataRegularSeason20242025!$E$3:$E$1315, F$1)</f>
        <v>70</v>
      </c>
      <c r="G194" s="2">
        <f>SUMIFS(DataRegularSeason20242025!$AA$3:$AA$1315,DataRegularSeason20242025!$B$3:$B$1315, "&lt;=" &amp; $A194, DataRegularSeason20242025!$D$3:$D$1315, G$1)+SUMIFS(DataRegularSeason20242025!$AB$3:$AB$1315,DataRegularSeason20242025!$B$3:$B$1315, "&lt;=" &amp; $A194, DataRegularSeason20242025!$E$3:$E$1315, G$1)</f>
        <v>71</v>
      </c>
      <c r="H194" s="2">
        <f>SUMIFS(DataRegularSeason20242025!$AA$3:$AA$1315,DataRegularSeason20242025!$B$3:$B$1315, "&lt;=" &amp; $A194, DataRegularSeason20242025!$D$3:$D$1315, H$1)+SUMIFS(DataRegularSeason20242025!$AB$3:$AB$1315,DataRegularSeason20242025!$B$3:$B$1315, "&lt;=" &amp; $A194, DataRegularSeason20242025!$E$3:$E$1315, H$1)</f>
        <v>49</v>
      </c>
      <c r="I194" s="2">
        <f>SUMIFS(DataRegularSeason20242025!$AA$3:$AA$1315,DataRegularSeason20242025!$B$3:$B$1315, "&lt;=" &amp; $A194, DataRegularSeason20242025!$D$3:$D$1315, I$1)+SUMIFS(DataRegularSeason20242025!$AB$3:$AB$1315,DataRegularSeason20242025!$B$3:$B$1315, "&lt;=" &amp; $A194, DataRegularSeason20242025!$E$3:$E$1315, I$1)</f>
        <v>83</v>
      </c>
      <c r="J194" s="2">
        <f>SUMIFS(DataRegularSeason20242025!$AA$3:$AA$1315,DataRegularSeason20242025!$B$3:$B$1315, "&lt;=" &amp; $A194, DataRegularSeason20242025!$D$3:$D$1315, J$1)+SUMIFS(DataRegularSeason20242025!$AB$3:$AB$1315,DataRegularSeason20242025!$B$3:$B$1315, "&lt;=" &amp; $A194, DataRegularSeason20242025!$E$3:$E$1315, J$1)</f>
        <v>86</v>
      </c>
      <c r="K194" s="2">
        <f>SUMIFS(DataRegularSeason20242025!$AA$3:$AA$1315,DataRegularSeason20242025!$B$3:$B$1315, "&lt;=" &amp; $A194, DataRegularSeason20242025!$D$3:$D$1315, K$1)+SUMIFS(DataRegularSeason20242025!$AB$3:$AB$1315,DataRegularSeason20242025!$B$3:$B$1315, "&lt;=" &amp; $A194, DataRegularSeason20242025!$E$3:$E$1315, K$1)</f>
        <v>70</v>
      </c>
      <c r="L194" s="2">
        <f>SUMIFS(DataRegularSeason20242025!$AA$3:$AA$1315,DataRegularSeason20242025!$B$3:$B$1315, "&lt;=" &amp; $A194, DataRegularSeason20242025!$D$3:$D$1315, L$1)+SUMIFS(DataRegularSeason20242025!$AB$3:$AB$1315,DataRegularSeason20242025!$B$3:$B$1315, "&lt;=" &amp; $A194, DataRegularSeason20242025!$E$3:$E$1315, L$1)</f>
        <v>80</v>
      </c>
      <c r="M194" s="2">
        <f>SUMIFS(DataRegularSeason20242025!$AA$3:$AA$1315,DataRegularSeason20242025!$B$3:$B$1315, "&lt;=" &amp; $A194, DataRegularSeason20242025!$D$3:$D$1315, M$1)+SUMIFS(DataRegularSeason20242025!$AB$3:$AB$1315,DataRegularSeason20242025!$B$3:$B$1315, "&lt;=" &amp; $A194, DataRegularSeason20242025!$E$3:$E$1315, M$1)</f>
        <v>85</v>
      </c>
      <c r="N194" s="2">
        <f>SUMIFS(DataRegularSeason20242025!$AA$3:$AA$1315,DataRegularSeason20242025!$B$3:$B$1315, "&lt;=" &amp; $A194, DataRegularSeason20242025!$D$3:$D$1315, N$1)+SUMIFS(DataRegularSeason20242025!$AB$3:$AB$1315,DataRegularSeason20242025!$B$3:$B$1315, "&lt;=" &amp; $A194, DataRegularSeason20242025!$E$3:$E$1315, N$1)</f>
        <v>79</v>
      </c>
      <c r="O194" s="2">
        <f>SUMIFS(DataRegularSeason20242025!$AA$3:$AA$1315,DataRegularSeason20242025!$B$3:$B$1315, "&lt;=" &amp; $A194, DataRegularSeason20242025!$D$3:$D$1315, O$1)+SUMIFS(DataRegularSeason20242025!$AB$3:$AB$1315,DataRegularSeason20242025!$B$3:$B$1315, "&lt;=" &amp; $A194, DataRegularSeason20242025!$E$3:$E$1315, O$1)</f>
        <v>79</v>
      </c>
      <c r="P194" s="2">
        <f>SUMIFS(DataRegularSeason20242025!$AA$3:$AA$1315,DataRegularSeason20242025!$B$3:$B$1315, "&lt;=" &amp; $A194, DataRegularSeason20242025!$D$3:$D$1315, P$1)+SUMIFS(DataRegularSeason20242025!$AB$3:$AB$1315,DataRegularSeason20242025!$B$3:$B$1315, "&lt;=" &amp; $A194, DataRegularSeason20242025!$E$3:$E$1315, P$1)</f>
        <v>69</v>
      </c>
      <c r="Q194" s="2">
        <f>SUMIFS(DataRegularSeason20242025!$AA$3:$AA$1315,DataRegularSeason20242025!$B$3:$B$1315, "&lt;=" &amp; $A194, DataRegularSeason20242025!$D$3:$D$1315, Q$1)+SUMIFS(DataRegularSeason20242025!$AB$3:$AB$1315,DataRegularSeason20242025!$B$3:$B$1315, "&lt;=" &amp; $A194, DataRegularSeason20242025!$E$3:$E$1315, Q$1)</f>
        <v>78</v>
      </c>
      <c r="R194" s="2">
        <f>SUMIFS(DataRegularSeason20242025!$AA$3:$AA$1315,DataRegularSeason20242025!$B$3:$B$1315, "&lt;=" &amp; $A194, DataRegularSeason20242025!$D$3:$D$1315, R$1)+SUMIFS(DataRegularSeason20242025!$AB$3:$AB$1315,DataRegularSeason20242025!$B$3:$B$1315, "&lt;=" &amp; $A194, DataRegularSeason20242025!$E$3:$E$1315, R$1)</f>
        <v>57</v>
      </c>
      <c r="S194" s="2">
        <f>SUMIFS(DataRegularSeason20242025!$AA$3:$AA$1315,DataRegularSeason20242025!$B$3:$B$1315, "&lt;=" &amp; $A194, DataRegularSeason20242025!$D$3:$D$1315, S$1)+SUMIFS(DataRegularSeason20242025!$AB$3:$AB$1315,DataRegularSeason20242025!$B$3:$B$1315, "&lt;=" &amp; $A194, DataRegularSeason20242025!$E$3:$E$1315, S$1)</f>
        <v>66</v>
      </c>
      <c r="T194" s="2">
        <f>SUMIFS(DataRegularSeason20242025!$AA$3:$AA$1315,DataRegularSeason20242025!$B$3:$B$1315, "&lt;=" &amp; $A194, DataRegularSeason20242025!$D$3:$D$1315, T$1)+SUMIFS(DataRegularSeason20242025!$AB$3:$AB$1315,DataRegularSeason20242025!$B$3:$B$1315, "&lt;=" &amp; $A194, DataRegularSeason20242025!$E$3:$E$1315, T$1)</f>
        <v>70</v>
      </c>
      <c r="U194" s="2">
        <f>SUMIFS(DataRegularSeason20242025!$AA$3:$AA$1315,DataRegularSeason20242025!$B$3:$B$1315, "&lt;=" &amp; $A194, DataRegularSeason20242025!$D$3:$D$1315, U$1)+SUMIFS(DataRegularSeason20242025!$AB$3:$AB$1315,DataRegularSeason20242025!$B$3:$B$1315, "&lt;=" &amp; $A194, DataRegularSeason20242025!$E$3:$E$1315, U$1)</f>
        <v>75</v>
      </c>
      <c r="V194" s="2">
        <f>SUMIFS(DataRegularSeason20242025!$AA$3:$AA$1315,DataRegularSeason20242025!$B$3:$B$1315, "&lt;=" &amp; $A194, DataRegularSeason20242025!$D$3:$D$1315, V$1)+SUMIFS(DataRegularSeason20242025!$AB$3:$AB$1315,DataRegularSeason20242025!$B$3:$B$1315, "&lt;=" &amp; $A194, DataRegularSeason20242025!$E$3:$E$1315, V$1)</f>
        <v>64</v>
      </c>
      <c r="W194" s="2">
        <f>SUMIFS(DataRegularSeason20242025!$AA$3:$AA$1315,DataRegularSeason20242025!$B$3:$B$1315, "&lt;=" &amp; $A194, DataRegularSeason20242025!$D$3:$D$1315, W$1)+SUMIFS(DataRegularSeason20242025!$AB$3:$AB$1315,DataRegularSeason20242025!$B$3:$B$1315, "&lt;=" &amp; $A194, DataRegularSeason20242025!$E$3:$E$1315, W$1)</f>
        <v>64</v>
      </c>
      <c r="X194" s="2">
        <f>SUMIFS(DataRegularSeason20242025!$AA$3:$AA$1315,DataRegularSeason20242025!$B$3:$B$1315, "&lt;=" &amp; $A194, DataRegularSeason20242025!$D$3:$D$1315, X$1)+SUMIFS(DataRegularSeason20242025!$AB$3:$AB$1315,DataRegularSeason20242025!$B$3:$B$1315, "&lt;=" &amp; $A194, DataRegularSeason20242025!$E$3:$E$1315, X$1)</f>
        <v>60</v>
      </c>
      <c r="Y194" s="2">
        <f>SUMIFS(DataRegularSeason20242025!$AA$3:$AA$1315,DataRegularSeason20242025!$B$3:$B$1315, "&lt;=" &amp; $A194, DataRegularSeason20242025!$D$3:$D$1315, Y$1)+SUMIFS(DataRegularSeason20242025!$AB$3:$AB$1315,DataRegularSeason20242025!$B$3:$B$1315, "&lt;=" &amp; $A194, DataRegularSeason20242025!$E$3:$E$1315, Y$1)</f>
        <v>45</v>
      </c>
      <c r="Z194" s="2">
        <f>SUMIFS(DataRegularSeason20242025!$AA$3:$AA$1315,DataRegularSeason20242025!$B$3:$B$1315, "&lt;=" &amp; $A194, DataRegularSeason20242025!$D$3:$D$1315, Z$1)+SUMIFS(DataRegularSeason20242025!$AB$3:$AB$1315,DataRegularSeason20242025!$B$3:$B$1315, "&lt;=" &amp; $A194, DataRegularSeason20242025!$E$3:$E$1315, Z$1)</f>
        <v>69</v>
      </c>
      <c r="AA194" s="2">
        <f>SUMIFS(DataRegularSeason20242025!$AA$3:$AA$1315,DataRegularSeason20242025!$B$3:$B$1315, "&lt;=" &amp; $A194, DataRegularSeason20242025!$D$3:$D$1315, AA$1)+SUMIFS(DataRegularSeason20242025!$AB$3:$AB$1315,DataRegularSeason20242025!$B$3:$B$1315, "&lt;=" &amp; $A194, DataRegularSeason20242025!$E$3:$E$1315, AA$1)</f>
        <v>79</v>
      </c>
      <c r="AB194" s="2">
        <f>SUMIFS(DataRegularSeason20242025!$AA$3:$AA$1315,DataRegularSeason20242025!$B$3:$B$1315, "&lt;=" &amp; $A194, DataRegularSeason20242025!$D$3:$D$1315, AB$1)+SUMIFS(DataRegularSeason20242025!$AB$3:$AB$1315,DataRegularSeason20242025!$B$3:$B$1315, "&lt;=" &amp; $A194, DataRegularSeason20242025!$E$3:$E$1315, AB$1)</f>
        <v>83</v>
      </c>
      <c r="AC194" s="2">
        <f>SUMIFS(DataRegularSeason20242025!$AA$3:$AA$1315,DataRegularSeason20242025!$B$3:$B$1315, "&lt;=" &amp; $A194, DataRegularSeason20242025!$D$3:$D$1315, AC$1)+SUMIFS(DataRegularSeason20242025!$AB$3:$AB$1315,DataRegularSeason20242025!$B$3:$B$1315, "&lt;=" &amp; $A194, DataRegularSeason20242025!$E$3:$E$1315, AC$1)</f>
        <v>69</v>
      </c>
      <c r="AD194" s="2">
        <f>SUMIFS(DataRegularSeason20242025!$AA$3:$AA$1315,DataRegularSeason20242025!$B$3:$B$1315, "&lt;=" &amp; $A194, DataRegularSeason20242025!$D$3:$D$1315, AD$1)+SUMIFS(DataRegularSeason20242025!$AB$3:$AB$1315,DataRegularSeason20242025!$B$3:$B$1315, "&lt;=" &amp; $A194, DataRegularSeason20242025!$E$3:$E$1315, AD$1)</f>
        <v>68</v>
      </c>
      <c r="AE194" s="2">
        <f>SUMIFS(DataRegularSeason20242025!$AA$3:$AA$1315,DataRegularSeason20242025!$B$3:$B$1315, "&lt;=" &amp; $A194, DataRegularSeason20242025!$D$3:$D$1315, AE$1)+SUMIFS(DataRegularSeason20242025!$AB$3:$AB$1315,DataRegularSeason20242025!$B$3:$B$1315, "&lt;=" &amp; $A194, DataRegularSeason20242025!$E$3:$E$1315, AE$1)</f>
        <v>85</v>
      </c>
      <c r="AF194" s="2">
        <f>SUMIFS(DataRegularSeason20242025!$AA$3:$AA$1315,DataRegularSeason20242025!$B$3:$B$1315, "&lt;=" &amp; $A194, DataRegularSeason20242025!$D$3:$D$1315, AF$1)+SUMIFS(DataRegularSeason20242025!$AB$3:$AB$1315,DataRegularSeason20242025!$B$3:$B$1315, "&lt;=" &amp; $A194, DataRegularSeason20242025!$E$3:$E$1315, AF$1)</f>
        <v>96</v>
      </c>
      <c r="AG194" s="2">
        <f>SUMIFS(DataRegularSeason20242025!$AA$3:$AA$1315,DataRegularSeason20242025!$B$3:$B$1315, "&lt;=" &amp; $A194, DataRegularSeason20242025!$D$3:$D$1315, AG$1)+SUMIFS(DataRegularSeason20242025!$AB$3:$AB$1315,DataRegularSeason20242025!$B$3:$B$1315, "&lt;=" &amp; $A194, DataRegularSeason20242025!$E$3:$E$1315, AG$1)</f>
        <v>92</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65</v>
      </c>
      <c r="C195" s="2">
        <f>SUMIFS(DataRegularSeason20242025!$AA$3:$AA$1315,DataRegularSeason20242025!$B$3:$B$1315, "&lt;=" &amp; $A195, DataRegularSeason20242025!$D$3:$D$1315, C$1)+SUMIFS(DataRegularSeason20242025!$AB$3:$AB$1315,DataRegularSeason20242025!$B$3:$B$1315, "&lt;=" &amp; $A195, DataRegularSeason20242025!$E$3:$E$1315, C$1)</f>
        <v>68</v>
      </c>
      <c r="D195" s="2">
        <f>SUMIFS(DataRegularSeason20242025!$AA$3:$AA$1315,DataRegularSeason20242025!$B$3:$B$1315, "&lt;=" &amp; $A195, DataRegularSeason20242025!$D$3:$D$1315, D$1)+SUMIFS(DataRegularSeason20242025!$AB$3:$AB$1315,DataRegularSeason20242025!$B$3:$B$1315, "&lt;=" &amp; $A195, DataRegularSeason20242025!$E$3:$E$1315, D$1)</f>
        <v>56</v>
      </c>
      <c r="E195" s="2">
        <f>SUMIFS(DataRegularSeason20242025!$AA$3:$AA$1315,DataRegularSeason20242025!$B$3:$B$1315, "&lt;=" &amp; $A195, DataRegularSeason20242025!$D$3:$D$1315, E$1)+SUMIFS(DataRegularSeason20242025!$AB$3:$AB$1315,DataRegularSeason20242025!$B$3:$B$1315, "&lt;=" &amp; $A195, DataRegularSeason20242025!$E$3:$E$1315, E$1)</f>
        <v>84</v>
      </c>
      <c r="F195" s="2">
        <f>SUMIFS(DataRegularSeason20242025!$AA$3:$AA$1315,DataRegularSeason20242025!$B$3:$B$1315, "&lt;=" &amp; $A195, DataRegularSeason20242025!$D$3:$D$1315, F$1)+SUMIFS(DataRegularSeason20242025!$AB$3:$AB$1315,DataRegularSeason20242025!$B$3:$B$1315, "&lt;=" &amp; $A195, DataRegularSeason20242025!$E$3:$E$1315, F$1)</f>
        <v>70</v>
      </c>
      <c r="G195" s="2">
        <f>SUMIFS(DataRegularSeason20242025!$AA$3:$AA$1315,DataRegularSeason20242025!$B$3:$B$1315, "&lt;=" &amp; $A195, DataRegularSeason20242025!$D$3:$D$1315, G$1)+SUMIFS(DataRegularSeason20242025!$AB$3:$AB$1315,DataRegularSeason20242025!$B$3:$B$1315, "&lt;=" &amp; $A195, DataRegularSeason20242025!$E$3:$E$1315, G$1)</f>
        <v>71</v>
      </c>
      <c r="H195" s="2">
        <f>SUMIFS(DataRegularSeason20242025!$AA$3:$AA$1315,DataRegularSeason20242025!$B$3:$B$1315, "&lt;=" &amp; $A195, DataRegularSeason20242025!$D$3:$D$1315, H$1)+SUMIFS(DataRegularSeason20242025!$AB$3:$AB$1315,DataRegularSeason20242025!$B$3:$B$1315, "&lt;=" &amp; $A195, DataRegularSeason20242025!$E$3:$E$1315, H$1)</f>
        <v>49</v>
      </c>
      <c r="I195" s="2">
        <f>SUMIFS(DataRegularSeason20242025!$AA$3:$AA$1315,DataRegularSeason20242025!$B$3:$B$1315, "&lt;=" &amp; $A195, DataRegularSeason20242025!$D$3:$D$1315, I$1)+SUMIFS(DataRegularSeason20242025!$AB$3:$AB$1315,DataRegularSeason20242025!$B$3:$B$1315, "&lt;=" &amp; $A195, DataRegularSeason20242025!$E$3:$E$1315, I$1)</f>
        <v>83</v>
      </c>
      <c r="J195" s="2">
        <f>SUMIFS(DataRegularSeason20242025!$AA$3:$AA$1315,DataRegularSeason20242025!$B$3:$B$1315, "&lt;=" &amp; $A195, DataRegularSeason20242025!$D$3:$D$1315, J$1)+SUMIFS(DataRegularSeason20242025!$AB$3:$AB$1315,DataRegularSeason20242025!$B$3:$B$1315, "&lt;=" &amp; $A195, DataRegularSeason20242025!$E$3:$E$1315, J$1)</f>
        <v>86</v>
      </c>
      <c r="K195" s="2">
        <f>SUMIFS(DataRegularSeason20242025!$AA$3:$AA$1315,DataRegularSeason20242025!$B$3:$B$1315, "&lt;=" &amp; $A195, DataRegularSeason20242025!$D$3:$D$1315, K$1)+SUMIFS(DataRegularSeason20242025!$AB$3:$AB$1315,DataRegularSeason20242025!$B$3:$B$1315, "&lt;=" &amp; $A195, DataRegularSeason20242025!$E$3:$E$1315, K$1)</f>
        <v>70</v>
      </c>
      <c r="L195" s="2">
        <f>SUMIFS(DataRegularSeason20242025!$AA$3:$AA$1315,DataRegularSeason20242025!$B$3:$B$1315, "&lt;=" &amp; $A195, DataRegularSeason20242025!$D$3:$D$1315, L$1)+SUMIFS(DataRegularSeason20242025!$AB$3:$AB$1315,DataRegularSeason20242025!$B$3:$B$1315, "&lt;=" &amp; $A195, DataRegularSeason20242025!$E$3:$E$1315, L$1)</f>
        <v>80</v>
      </c>
      <c r="M195" s="2">
        <f>SUMIFS(DataRegularSeason20242025!$AA$3:$AA$1315,DataRegularSeason20242025!$B$3:$B$1315, "&lt;=" &amp; $A195, DataRegularSeason20242025!$D$3:$D$1315, M$1)+SUMIFS(DataRegularSeason20242025!$AB$3:$AB$1315,DataRegularSeason20242025!$B$3:$B$1315, "&lt;=" &amp; $A195, DataRegularSeason20242025!$E$3:$E$1315, M$1)</f>
        <v>85</v>
      </c>
      <c r="N195" s="2">
        <f>SUMIFS(DataRegularSeason20242025!$AA$3:$AA$1315,DataRegularSeason20242025!$B$3:$B$1315, "&lt;=" &amp; $A195, DataRegularSeason20242025!$D$3:$D$1315, N$1)+SUMIFS(DataRegularSeason20242025!$AB$3:$AB$1315,DataRegularSeason20242025!$B$3:$B$1315, "&lt;=" &amp; $A195, DataRegularSeason20242025!$E$3:$E$1315, N$1)</f>
        <v>79</v>
      </c>
      <c r="O195" s="2">
        <f>SUMIFS(DataRegularSeason20242025!$AA$3:$AA$1315,DataRegularSeason20242025!$B$3:$B$1315, "&lt;=" &amp; $A195, DataRegularSeason20242025!$D$3:$D$1315, O$1)+SUMIFS(DataRegularSeason20242025!$AB$3:$AB$1315,DataRegularSeason20242025!$B$3:$B$1315, "&lt;=" &amp; $A195, DataRegularSeason20242025!$E$3:$E$1315, O$1)</f>
        <v>79</v>
      </c>
      <c r="P195" s="2">
        <f>SUMIFS(DataRegularSeason20242025!$AA$3:$AA$1315,DataRegularSeason20242025!$B$3:$B$1315, "&lt;=" &amp; $A195, DataRegularSeason20242025!$D$3:$D$1315, P$1)+SUMIFS(DataRegularSeason20242025!$AB$3:$AB$1315,DataRegularSeason20242025!$B$3:$B$1315, "&lt;=" &amp; $A195, DataRegularSeason20242025!$E$3:$E$1315, P$1)</f>
        <v>69</v>
      </c>
      <c r="Q195" s="2">
        <f>SUMIFS(DataRegularSeason20242025!$AA$3:$AA$1315,DataRegularSeason20242025!$B$3:$B$1315, "&lt;=" &amp; $A195, DataRegularSeason20242025!$D$3:$D$1315, Q$1)+SUMIFS(DataRegularSeason20242025!$AB$3:$AB$1315,DataRegularSeason20242025!$B$3:$B$1315, "&lt;=" &amp; $A195, DataRegularSeason20242025!$E$3:$E$1315, Q$1)</f>
        <v>78</v>
      </c>
      <c r="R195" s="2">
        <f>SUMIFS(DataRegularSeason20242025!$AA$3:$AA$1315,DataRegularSeason20242025!$B$3:$B$1315, "&lt;=" &amp; $A195, DataRegularSeason20242025!$D$3:$D$1315, R$1)+SUMIFS(DataRegularSeason20242025!$AB$3:$AB$1315,DataRegularSeason20242025!$B$3:$B$1315, "&lt;=" &amp; $A195, DataRegularSeason20242025!$E$3:$E$1315, R$1)</f>
        <v>57</v>
      </c>
      <c r="S195" s="2">
        <f>SUMIFS(DataRegularSeason20242025!$AA$3:$AA$1315,DataRegularSeason20242025!$B$3:$B$1315, "&lt;=" &amp; $A195, DataRegularSeason20242025!$D$3:$D$1315, S$1)+SUMIFS(DataRegularSeason20242025!$AB$3:$AB$1315,DataRegularSeason20242025!$B$3:$B$1315, "&lt;=" &amp; $A195, DataRegularSeason20242025!$E$3:$E$1315, S$1)</f>
        <v>66</v>
      </c>
      <c r="T195" s="2">
        <f>SUMIFS(DataRegularSeason20242025!$AA$3:$AA$1315,DataRegularSeason20242025!$B$3:$B$1315, "&lt;=" &amp; $A195, DataRegularSeason20242025!$D$3:$D$1315, T$1)+SUMIFS(DataRegularSeason20242025!$AB$3:$AB$1315,DataRegularSeason20242025!$B$3:$B$1315, "&lt;=" &amp; $A195, DataRegularSeason20242025!$E$3:$E$1315, T$1)</f>
        <v>70</v>
      </c>
      <c r="U195" s="2">
        <f>SUMIFS(DataRegularSeason20242025!$AA$3:$AA$1315,DataRegularSeason20242025!$B$3:$B$1315, "&lt;=" &amp; $A195, DataRegularSeason20242025!$D$3:$D$1315, U$1)+SUMIFS(DataRegularSeason20242025!$AB$3:$AB$1315,DataRegularSeason20242025!$B$3:$B$1315, "&lt;=" &amp; $A195, DataRegularSeason20242025!$E$3:$E$1315, U$1)</f>
        <v>75</v>
      </c>
      <c r="V195" s="2">
        <f>SUMIFS(DataRegularSeason20242025!$AA$3:$AA$1315,DataRegularSeason20242025!$B$3:$B$1315, "&lt;=" &amp; $A195, DataRegularSeason20242025!$D$3:$D$1315, V$1)+SUMIFS(DataRegularSeason20242025!$AB$3:$AB$1315,DataRegularSeason20242025!$B$3:$B$1315, "&lt;=" &amp; $A195, DataRegularSeason20242025!$E$3:$E$1315, V$1)</f>
        <v>64</v>
      </c>
      <c r="W195" s="2">
        <f>SUMIFS(DataRegularSeason20242025!$AA$3:$AA$1315,DataRegularSeason20242025!$B$3:$B$1315, "&lt;=" &amp; $A195, DataRegularSeason20242025!$D$3:$D$1315, W$1)+SUMIFS(DataRegularSeason20242025!$AB$3:$AB$1315,DataRegularSeason20242025!$B$3:$B$1315, "&lt;=" &amp; $A195, DataRegularSeason20242025!$E$3:$E$1315, W$1)</f>
        <v>64</v>
      </c>
      <c r="X195" s="2">
        <f>SUMIFS(DataRegularSeason20242025!$AA$3:$AA$1315,DataRegularSeason20242025!$B$3:$B$1315, "&lt;=" &amp; $A195, DataRegularSeason20242025!$D$3:$D$1315, X$1)+SUMIFS(DataRegularSeason20242025!$AB$3:$AB$1315,DataRegularSeason20242025!$B$3:$B$1315, "&lt;=" &amp; $A195, DataRegularSeason20242025!$E$3:$E$1315, X$1)</f>
        <v>60</v>
      </c>
      <c r="Y195" s="2">
        <f>SUMIFS(DataRegularSeason20242025!$AA$3:$AA$1315,DataRegularSeason20242025!$B$3:$B$1315, "&lt;=" &amp; $A195, DataRegularSeason20242025!$D$3:$D$1315, Y$1)+SUMIFS(DataRegularSeason20242025!$AB$3:$AB$1315,DataRegularSeason20242025!$B$3:$B$1315, "&lt;=" &amp; $A195, DataRegularSeason20242025!$E$3:$E$1315, Y$1)</f>
        <v>45</v>
      </c>
      <c r="Z195" s="2">
        <f>SUMIFS(DataRegularSeason20242025!$AA$3:$AA$1315,DataRegularSeason20242025!$B$3:$B$1315, "&lt;=" &amp; $A195, DataRegularSeason20242025!$D$3:$D$1315, Z$1)+SUMIFS(DataRegularSeason20242025!$AB$3:$AB$1315,DataRegularSeason20242025!$B$3:$B$1315, "&lt;=" &amp; $A195, DataRegularSeason20242025!$E$3:$E$1315, Z$1)</f>
        <v>69</v>
      </c>
      <c r="AA195" s="2">
        <f>SUMIFS(DataRegularSeason20242025!$AA$3:$AA$1315,DataRegularSeason20242025!$B$3:$B$1315, "&lt;=" &amp; $A195, DataRegularSeason20242025!$D$3:$D$1315, AA$1)+SUMIFS(DataRegularSeason20242025!$AB$3:$AB$1315,DataRegularSeason20242025!$B$3:$B$1315, "&lt;=" &amp; $A195, DataRegularSeason20242025!$E$3:$E$1315, AA$1)</f>
        <v>79</v>
      </c>
      <c r="AB195" s="2">
        <f>SUMIFS(DataRegularSeason20242025!$AA$3:$AA$1315,DataRegularSeason20242025!$B$3:$B$1315, "&lt;=" &amp; $A195, DataRegularSeason20242025!$D$3:$D$1315, AB$1)+SUMIFS(DataRegularSeason20242025!$AB$3:$AB$1315,DataRegularSeason20242025!$B$3:$B$1315, "&lt;=" &amp; $A195, DataRegularSeason20242025!$E$3:$E$1315, AB$1)</f>
        <v>83</v>
      </c>
      <c r="AC195" s="2">
        <f>SUMIFS(DataRegularSeason20242025!$AA$3:$AA$1315,DataRegularSeason20242025!$B$3:$B$1315, "&lt;=" &amp; $A195, DataRegularSeason20242025!$D$3:$D$1315, AC$1)+SUMIFS(DataRegularSeason20242025!$AB$3:$AB$1315,DataRegularSeason20242025!$B$3:$B$1315, "&lt;=" &amp; $A195, DataRegularSeason20242025!$E$3:$E$1315, AC$1)</f>
        <v>69</v>
      </c>
      <c r="AD195" s="2">
        <f>SUMIFS(DataRegularSeason20242025!$AA$3:$AA$1315,DataRegularSeason20242025!$B$3:$B$1315, "&lt;=" &amp; $A195, DataRegularSeason20242025!$D$3:$D$1315, AD$1)+SUMIFS(DataRegularSeason20242025!$AB$3:$AB$1315,DataRegularSeason20242025!$B$3:$B$1315, "&lt;=" &amp; $A195, DataRegularSeason20242025!$E$3:$E$1315, AD$1)</f>
        <v>68</v>
      </c>
      <c r="AE195" s="2">
        <f>SUMIFS(DataRegularSeason20242025!$AA$3:$AA$1315,DataRegularSeason20242025!$B$3:$B$1315, "&lt;=" &amp; $A195, DataRegularSeason20242025!$D$3:$D$1315, AE$1)+SUMIFS(DataRegularSeason20242025!$AB$3:$AB$1315,DataRegularSeason20242025!$B$3:$B$1315, "&lt;=" &amp; $A195, DataRegularSeason20242025!$E$3:$E$1315, AE$1)</f>
        <v>85</v>
      </c>
      <c r="AF195" s="2">
        <f>SUMIFS(DataRegularSeason20242025!$AA$3:$AA$1315,DataRegularSeason20242025!$B$3:$B$1315, "&lt;=" &amp; $A195, DataRegularSeason20242025!$D$3:$D$1315, AF$1)+SUMIFS(DataRegularSeason20242025!$AB$3:$AB$1315,DataRegularSeason20242025!$B$3:$B$1315, "&lt;=" &amp; $A195, DataRegularSeason20242025!$E$3:$E$1315, AF$1)</f>
        <v>96</v>
      </c>
      <c r="AG195" s="2">
        <f>SUMIFS(DataRegularSeason20242025!$AA$3:$AA$1315,DataRegularSeason20242025!$B$3:$B$1315, "&lt;=" &amp; $A195, DataRegularSeason20242025!$D$3:$D$1315, AG$1)+SUMIFS(DataRegularSeason20242025!$AB$3:$AB$1315,DataRegularSeason20242025!$B$3:$B$1315, "&lt;=" &amp; $A195, DataRegularSeason20242025!$E$3:$E$1315, AG$1)</f>
        <v>92</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65</v>
      </c>
      <c r="C196" s="2">
        <f>SUMIFS(DataRegularSeason20242025!$AA$3:$AA$1315,DataRegularSeason20242025!$B$3:$B$1315, "&lt;=" &amp; $A196, DataRegularSeason20242025!$D$3:$D$1315, C$1)+SUMIFS(DataRegularSeason20242025!$AB$3:$AB$1315,DataRegularSeason20242025!$B$3:$B$1315, "&lt;=" &amp; $A196, DataRegularSeason20242025!$E$3:$E$1315, C$1)</f>
        <v>68</v>
      </c>
      <c r="D196" s="2">
        <f>SUMIFS(DataRegularSeason20242025!$AA$3:$AA$1315,DataRegularSeason20242025!$B$3:$B$1315, "&lt;=" &amp; $A196, DataRegularSeason20242025!$D$3:$D$1315, D$1)+SUMIFS(DataRegularSeason20242025!$AB$3:$AB$1315,DataRegularSeason20242025!$B$3:$B$1315, "&lt;=" &amp; $A196, DataRegularSeason20242025!$E$3:$E$1315, D$1)</f>
        <v>56</v>
      </c>
      <c r="E196" s="2">
        <f>SUMIFS(DataRegularSeason20242025!$AA$3:$AA$1315,DataRegularSeason20242025!$B$3:$B$1315, "&lt;=" &amp; $A196, DataRegularSeason20242025!$D$3:$D$1315, E$1)+SUMIFS(DataRegularSeason20242025!$AB$3:$AB$1315,DataRegularSeason20242025!$B$3:$B$1315, "&lt;=" &amp; $A196, DataRegularSeason20242025!$E$3:$E$1315, E$1)</f>
        <v>84</v>
      </c>
      <c r="F196" s="2">
        <f>SUMIFS(DataRegularSeason20242025!$AA$3:$AA$1315,DataRegularSeason20242025!$B$3:$B$1315, "&lt;=" &amp; $A196, DataRegularSeason20242025!$D$3:$D$1315, F$1)+SUMIFS(DataRegularSeason20242025!$AB$3:$AB$1315,DataRegularSeason20242025!$B$3:$B$1315, "&lt;=" &amp; $A196, DataRegularSeason20242025!$E$3:$E$1315, F$1)</f>
        <v>70</v>
      </c>
      <c r="G196" s="2">
        <f>SUMIFS(DataRegularSeason20242025!$AA$3:$AA$1315,DataRegularSeason20242025!$B$3:$B$1315, "&lt;=" &amp; $A196, DataRegularSeason20242025!$D$3:$D$1315, G$1)+SUMIFS(DataRegularSeason20242025!$AB$3:$AB$1315,DataRegularSeason20242025!$B$3:$B$1315, "&lt;=" &amp; $A196, DataRegularSeason20242025!$E$3:$E$1315, G$1)</f>
        <v>71</v>
      </c>
      <c r="H196" s="2">
        <f>SUMIFS(DataRegularSeason20242025!$AA$3:$AA$1315,DataRegularSeason20242025!$B$3:$B$1315, "&lt;=" &amp; $A196, DataRegularSeason20242025!$D$3:$D$1315, H$1)+SUMIFS(DataRegularSeason20242025!$AB$3:$AB$1315,DataRegularSeason20242025!$B$3:$B$1315, "&lt;=" &amp; $A196, DataRegularSeason20242025!$E$3:$E$1315, H$1)</f>
        <v>49</v>
      </c>
      <c r="I196" s="2">
        <f>SUMIFS(DataRegularSeason20242025!$AA$3:$AA$1315,DataRegularSeason20242025!$B$3:$B$1315, "&lt;=" &amp; $A196, DataRegularSeason20242025!$D$3:$D$1315, I$1)+SUMIFS(DataRegularSeason20242025!$AB$3:$AB$1315,DataRegularSeason20242025!$B$3:$B$1315, "&lt;=" &amp; $A196, DataRegularSeason20242025!$E$3:$E$1315, I$1)</f>
        <v>83</v>
      </c>
      <c r="J196" s="2">
        <f>SUMIFS(DataRegularSeason20242025!$AA$3:$AA$1315,DataRegularSeason20242025!$B$3:$B$1315, "&lt;=" &amp; $A196, DataRegularSeason20242025!$D$3:$D$1315, J$1)+SUMIFS(DataRegularSeason20242025!$AB$3:$AB$1315,DataRegularSeason20242025!$B$3:$B$1315, "&lt;=" &amp; $A196, DataRegularSeason20242025!$E$3:$E$1315, J$1)</f>
        <v>86</v>
      </c>
      <c r="K196" s="2">
        <f>SUMIFS(DataRegularSeason20242025!$AA$3:$AA$1315,DataRegularSeason20242025!$B$3:$B$1315, "&lt;=" &amp; $A196, DataRegularSeason20242025!$D$3:$D$1315, K$1)+SUMIFS(DataRegularSeason20242025!$AB$3:$AB$1315,DataRegularSeason20242025!$B$3:$B$1315, "&lt;=" &amp; $A196, DataRegularSeason20242025!$E$3:$E$1315, K$1)</f>
        <v>70</v>
      </c>
      <c r="L196" s="2">
        <f>SUMIFS(DataRegularSeason20242025!$AA$3:$AA$1315,DataRegularSeason20242025!$B$3:$B$1315, "&lt;=" &amp; $A196, DataRegularSeason20242025!$D$3:$D$1315, L$1)+SUMIFS(DataRegularSeason20242025!$AB$3:$AB$1315,DataRegularSeason20242025!$B$3:$B$1315, "&lt;=" &amp; $A196, DataRegularSeason20242025!$E$3:$E$1315, L$1)</f>
        <v>80</v>
      </c>
      <c r="M196" s="2">
        <f>SUMIFS(DataRegularSeason20242025!$AA$3:$AA$1315,DataRegularSeason20242025!$B$3:$B$1315, "&lt;=" &amp; $A196, DataRegularSeason20242025!$D$3:$D$1315, M$1)+SUMIFS(DataRegularSeason20242025!$AB$3:$AB$1315,DataRegularSeason20242025!$B$3:$B$1315, "&lt;=" &amp; $A196, DataRegularSeason20242025!$E$3:$E$1315, M$1)</f>
        <v>85</v>
      </c>
      <c r="N196" s="2">
        <f>SUMIFS(DataRegularSeason20242025!$AA$3:$AA$1315,DataRegularSeason20242025!$B$3:$B$1315, "&lt;=" &amp; $A196, DataRegularSeason20242025!$D$3:$D$1315, N$1)+SUMIFS(DataRegularSeason20242025!$AB$3:$AB$1315,DataRegularSeason20242025!$B$3:$B$1315, "&lt;=" &amp; $A196, DataRegularSeason20242025!$E$3:$E$1315, N$1)</f>
        <v>79</v>
      </c>
      <c r="O196" s="2">
        <f>SUMIFS(DataRegularSeason20242025!$AA$3:$AA$1315,DataRegularSeason20242025!$B$3:$B$1315, "&lt;=" &amp; $A196, DataRegularSeason20242025!$D$3:$D$1315, O$1)+SUMIFS(DataRegularSeason20242025!$AB$3:$AB$1315,DataRegularSeason20242025!$B$3:$B$1315, "&lt;=" &amp; $A196, DataRegularSeason20242025!$E$3:$E$1315, O$1)</f>
        <v>79</v>
      </c>
      <c r="P196" s="2">
        <f>SUMIFS(DataRegularSeason20242025!$AA$3:$AA$1315,DataRegularSeason20242025!$B$3:$B$1315, "&lt;=" &amp; $A196, DataRegularSeason20242025!$D$3:$D$1315, P$1)+SUMIFS(DataRegularSeason20242025!$AB$3:$AB$1315,DataRegularSeason20242025!$B$3:$B$1315, "&lt;=" &amp; $A196, DataRegularSeason20242025!$E$3:$E$1315, P$1)</f>
        <v>69</v>
      </c>
      <c r="Q196" s="2">
        <f>SUMIFS(DataRegularSeason20242025!$AA$3:$AA$1315,DataRegularSeason20242025!$B$3:$B$1315, "&lt;=" &amp; $A196, DataRegularSeason20242025!$D$3:$D$1315, Q$1)+SUMIFS(DataRegularSeason20242025!$AB$3:$AB$1315,DataRegularSeason20242025!$B$3:$B$1315, "&lt;=" &amp; $A196, DataRegularSeason20242025!$E$3:$E$1315, Q$1)</f>
        <v>78</v>
      </c>
      <c r="R196" s="2">
        <f>SUMIFS(DataRegularSeason20242025!$AA$3:$AA$1315,DataRegularSeason20242025!$B$3:$B$1315, "&lt;=" &amp; $A196, DataRegularSeason20242025!$D$3:$D$1315, R$1)+SUMIFS(DataRegularSeason20242025!$AB$3:$AB$1315,DataRegularSeason20242025!$B$3:$B$1315, "&lt;=" &amp; $A196, DataRegularSeason20242025!$E$3:$E$1315, R$1)</f>
        <v>57</v>
      </c>
      <c r="S196" s="2">
        <f>SUMIFS(DataRegularSeason20242025!$AA$3:$AA$1315,DataRegularSeason20242025!$B$3:$B$1315, "&lt;=" &amp; $A196, DataRegularSeason20242025!$D$3:$D$1315, S$1)+SUMIFS(DataRegularSeason20242025!$AB$3:$AB$1315,DataRegularSeason20242025!$B$3:$B$1315, "&lt;=" &amp; $A196, DataRegularSeason20242025!$E$3:$E$1315, S$1)</f>
        <v>66</v>
      </c>
      <c r="T196" s="2">
        <f>SUMIFS(DataRegularSeason20242025!$AA$3:$AA$1315,DataRegularSeason20242025!$B$3:$B$1315, "&lt;=" &amp; $A196, DataRegularSeason20242025!$D$3:$D$1315, T$1)+SUMIFS(DataRegularSeason20242025!$AB$3:$AB$1315,DataRegularSeason20242025!$B$3:$B$1315, "&lt;=" &amp; $A196, DataRegularSeason20242025!$E$3:$E$1315, T$1)</f>
        <v>70</v>
      </c>
      <c r="U196" s="2">
        <f>SUMIFS(DataRegularSeason20242025!$AA$3:$AA$1315,DataRegularSeason20242025!$B$3:$B$1315, "&lt;=" &amp; $A196, DataRegularSeason20242025!$D$3:$D$1315, U$1)+SUMIFS(DataRegularSeason20242025!$AB$3:$AB$1315,DataRegularSeason20242025!$B$3:$B$1315, "&lt;=" &amp; $A196, DataRegularSeason20242025!$E$3:$E$1315, U$1)</f>
        <v>75</v>
      </c>
      <c r="V196" s="2">
        <f>SUMIFS(DataRegularSeason20242025!$AA$3:$AA$1315,DataRegularSeason20242025!$B$3:$B$1315, "&lt;=" &amp; $A196, DataRegularSeason20242025!$D$3:$D$1315, V$1)+SUMIFS(DataRegularSeason20242025!$AB$3:$AB$1315,DataRegularSeason20242025!$B$3:$B$1315, "&lt;=" &amp; $A196, DataRegularSeason20242025!$E$3:$E$1315, V$1)</f>
        <v>64</v>
      </c>
      <c r="W196" s="2">
        <f>SUMIFS(DataRegularSeason20242025!$AA$3:$AA$1315,DataRegularSeason20242025!$B$3:$B$1315, "&lt;=" &amp; $A196, DataRegularSeason20242025!$D$3:$D$1315, W$1)+SUMIFS(DataRegularSeason20242025!$AB$3:$AB$1315,DataRegularSeason20242025!$B$3:$B$1315, "&lt;=" &amp; $A196, DataRegularSeason20242025!$E$3:$E$1315, W$1)</f>
        <v>64</v>
      </c>
      <c r="X196" s="2">
        <f>SUMIFS(DataRegularSeason20242025!$AA$3:$AA$1315,DataRegularSeason20242025!$B$3:$B$1315, "&lt;=" &amp; $A196, DataRegularSeason20242025!$D$3:$D$1315, X$1)+SUMIFS(DataRegularSeason20242025!$AB$3:$AB$1315,DataRegularSeason20242025!$B$3:$B$1315, "&lt;=" &amp; $A196, DataRegularSeason20242025!$E$3:$E$1315, X$1)</f>
        <v>60</v>
      </c>
      <c r="Y196" s="2">
        <f>SUMIFS(DataRegularSeason20242025!$AA$3:$AA$1315,DataRegularSeason20242025!$B$3:$B$1315, "&lt;=" &amp; $A196, DataRegularSeason20242025!$D$3:$D$1315, Y$1)+SUMIFS(DataRegularSeason20242025!$AB$3:$AB$1315,DataRegularSeason20242025!$B$3:$B$1315, "&lt;=" &amp; $A196, DataRegularSeason20242025!$E$3:$E$1315, Y$1)</f>
        <v>45</v>
      </c>
      <c r="Z196" s="2">
        <f>SUMIFS(DataRegularSeason20242025!$AA$3:$AA$1315,DataRegularSeason20242025!$B$3:$B$1315, "&lt;=" &amp; $A196, DataRegularSeason20242025!$D$3:$D$1315, Z$1)+SUMIFS(DataRegularSeason20242025!$AB$3:$AB$1315,DataRegularSeason20242025!$B$3:$B$1315, "&lt;=" &amp; $A196, DataRegularSeason20242025!$E$3:$E$1315, Z$1)</f>
        <v>69</v>
      </c>
      <c r="AA196" s="2">
        <f>SUMIFS(DataRegularSeason20242025!$AA$3:$AA$1315,DataRegularSeason20242025!$B$3:$B$1315, "&lt;=" &amp; $A196, DataRegularSeason20242025!$D$3:$D$1315, AA$1)+SUMIFS(DataRegularSeason20242025!$AB$3:$AB$1315,DataRegularSeason20242025!$B$3:$B$1315, "&lt;=" &amp; $A196, DataRegularSeason20242025!$E$3:$E$1315, AA$1)</f>
        <v>79</v>
      </c>
      <c r="AB196" s="2">
        <f>SUMIFS(DataRegularSeason20242025!$AA$3:$AA$1315,DataRegularSeason20242025!$B$3:$B$1315, "&lt;=" &amp; $A196, DataRegularSeason20242025!$D$3:$D$1315, AB$1)+SUMIFS(DataRegularSeason20242025!$AB$3:$AB$1315,DataRegularSeason20242025!$B$3:$B$1315, "&lt;=" &amp; $A196, DataRegularSeason20242025!$E$3:$E$1315, AB$1)</f>
        <v>83</v>
      </c>
      <c r="AC196" s="2">
        <f>SUMIFS(DataRegularSeason20242025!$AA$3:$AA$1315,DataRegularSeason20242025!$B$3:$B$1315, "&lt;=" &amp; $A196, DataRegularSeason20242025!$D$3:$D$1315, AC$1)+SUMIFS(DataRegularSeason20242025!$AB$3:$AB$1315,DataRegularSeason20242025!$B$3:$B$1315, "&lt;=" &amp; $A196, DataRegularSeason20242025!$E$3:$E$1315, AC$1)</f>
        <v>69</v>
      </c>
      <c r="AD196" s="2">
        <f>SUMIFS(DataRegularSeason20242025!$AA$3:$AA$1315,DataRegularSeason20242025!$B$3:$B$1315, "&lt;=" &amp; $A196, DataRegularSeason20242025!$D$3:$D$1315, AD$1)+SUMIFS(DataRegularSeason20242025!$AB$3:$AB$1315,DataRegularSeason20242025!$B$3:$B$1315, "&lt;=" &amp; $A196, DataRegularSeason20242025!$E$3:$E$1315, AD$1)</f>
        <v>68</v>
      </c>
      <c r="AE196" s="2">
        <f>SUMIFS(DataRegularSeason20242025!$AA$3:$AA$1315,DataRegularSeason20242025!$B$3:$B$1315, "&lt;=" &amp; $A196, DataRegularSeason20242025!$D$3:$D$1315, AE$1)+SUMIFS(DataRegularSeason20242025!$AB$3:$AB$1315,DataRegularSeason20242025!$B$3:$B$1315, "&lt;=" &amp; $A196, DataRegularSeason20242025!$E$3:$E$1315, AE$1)</f>
        <v>85</v>
      </c>
      <c r="AF196" s="2">
        <f>SUMIFS(DataRegularSeason20242025!$AA$3:$AA$1315,DataRegularSeason20242025!$B$3:$B$1315, "&lt;=" &amp; $A196, DataRegularSeason20242025!$D$3:$D$1315, AF$1)+SUMIFS(DataRegularSeason20242025!$AB$3:$AB$1315,DataRegularSeason20242025!$B$3:$B$1315, "&lt;=" &amp; $A196, DataRegularSeason20242025!$E$3:$E$1315, AF$1)</f>
        <v>96</v>
      </c>
      <c r="AG196" s="2">
        <f>SUMIFS(DataRegularSeason20242025!$AA$3:$AA$1315,DataRegularSeason20242025!$B$3:$B$1315, "&lt;=" &amp; $A196, DataRegularSeason20242025!$D$3:$D$1315, AG$1)+SUMIFS(DataRegularSeason20242025!$AB$3:$AB$1315,DataRegularSeason20242025!$B$3:$B$1315, "&lt;=" &amp; $A196, DataRegularSeason20242025!$E$3:$E$1315, AG$1)</f>
        <v>92</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65</v>
      </c>
      <c r="C197" s="2">
        <f>SUMIFS(DataRegularSeason20242025!$AA$3:$AA$1315,DataRegularSeason20242025!$B$3:$B$1315, "&lt;=" &amp; $A197, DataRegularSeason20242025!$D$3:$D$1315, C$1)+SUMIFS(DataRegularSeason20242025!$AB$3:$AB$1315,DataRegularSeason20242025!$B$3:$B$1315, "&lt;=" &amp; $A197, DataRegularSeason20242025!$E$3:$E$1315, C$1)</f>
        <v>68</v>
      </c>
      <c r="D197" s="2">
        <f>SUMIFS(DataRegularSeason20242025!$AA$3:$AA$1315,DataRegularSeason20242025!$B$3:$B$1315, "&lt;=" &amp; $A197, DataRegularSeason20242025!$D$3:$D$1315, D$1)+SUMIFS(DataRegularSeason20242025!$AB$3:$AB$1315,DataRegularSeason20242025!$B$3:$B$1315, "&lt;=" &amp; $A197, DataRegularSeason20242025!$E$3:$E$1315, D$1)</f>
        <v>56</v>
      </c>
      <c r="E197" s="2">
        <f>SUMIFS(DataRegularSeason20242025!$AA$3:$AA$1315,DataRegularSeason20242025!$B$3:$B$1315, "&lt;=" &amp; $A197, DataRegularSeason20242025!$D$3:$D$1315, E$1)+SUMIFS(DataRegularSeason20242025!$AB$3:$AB$1315,DataRegularSeason20242025!$B$3:$B$1315, "&lt;=" &amp; $A197, DataRegularSeason20242025!$E$3:$E$1315, E$1)</f>
        <v>84</v>
      </c>
      <c r="F197" s="2">
        <f>SUMIFS(DataRegularSeason20242025!$AA$3:$AA$1315,DataRegularSeason20242025!$B$3:$B$1315, "&lt;=" &amp; $A197, DataRegularSeason20242025!$D$3:$D$1315, F$1)+SUMIFS(DataRegularSeason20242025!$AB$3:$AB$1315,DataRegularSeason20242025!$B$3:$B$1315, "&lt;=" &amp; $A197, DataRegularSeason20242025!$E$3:$E$1315, F$1)</f>
        <v>70</v>
      </c>
      <c r="G197" s="2">
        <f>SUMIFS(DataRegularSeason20242025!$AA$3:$AA$1315,DataRegularSeason20242025!$B$3:$B$1315, "&lt;=" &amp; $A197, DataRegularSeason20242025!$D$3:$D$1315, G$1)+SUMIFS(DataRegularSeason20242025!$AB$3:$AB$1315,DataRegularSeason20242025!$B$3:$B$1315, "&lt;=" &amp; $A197, DataRegularSeason20242025!$E$3:$E$1315, G$1)</f>
        <v>71</v>
      </c>
      <c r="H197" s="2">
        <f>SUMIFS(DataRegularSeason20242025!$AA$3:$AA$1315,DataRegularSeason20242025!$B$3:$B$1315, "&lt;=" &amp; $A197, DataRegularSeason20242025!$D$3:$D$1315, H$1)+SUMIFS(DataRegularSeason20242025!$AB$3:$AB$1315,DataRegularSeason20242025!$B$3:$B$1315, "&lt;=" &amp; $A197, DataRegularSeason20242025!$E$3:$E$1315, H$1)</f>
        <v>49</v>
      </c>
      <c r="I197" s="2">
        <f>SUMIFS(DataRegularSeason20242025!$AA$3:$AA$1315,DataRegularSeason20242025!$B$3:$B$1315, "&lt;=" &amp; $A197, DataRegularSeason20242025!$D$3:$D$1315, I$1)+SUMIFS(DataRegularSeason20242025!$AB$3:$AB$1315,DataRegularSeason20242025!$B$3:$B$1315, "&lt;=" &amp; $A197, DataRegularSeason20242025!$E$3:$E$1315, I$1)</f>
        <v>83</v>
      </c>
      <c r="J197" s="2">
        <f>SUMIFS(DataRegularSeason20242025!$AA$3:$AA$1315,DataRegularSeason20242025!$B$3:$B$1315, "&lt;=" &amp; $A197, DataRegularSeason20242025!$D$3:$D$1315, J$1)+SUMIFS(DataRegularSeason20242025!$AB$3:$AB$1315,DataRegularSeason20242025!$B$3:$B$1315, "&lt;=" &amp; $A197, DataRegularSeason20242025!$E$3:$E$1315, J$1)</f>
        <v>86</v>
      </c>
      <c r="K197" s="2">
        <f>SUMIFS(DataRegularSeason20242025!$AA$3:$AA$1315,DataRegularSeason20242025!$B$3:$B$1315, "&lt;=" &amp; $A197, DataRegularSeason20242025!$D$3:$D$1315, K$1)+SUMIFS(DataRegularSeason20242025!$AB$3:$AB$1315,DataRegularSeason20242025!$B$3:$B$1315, "&lt;=" &amp; $A197, DataRegularSeason20242025!$E$3:$E$1315, K$1)</f>
        <v>70</v>
      </c>
      <c r="L197" s="2">
        <f>SUMIFS(DataRegularSeason20242025!$AA$3:$AA$1315,DataRegularSeason20242025!$B$3:$B$1315, "&lt;=" &amp; $A197, DataRegularSeason20242025!$D$3:$D$1315, L$1)+SUMIFS(DataRegularSeason20242025!$AB$3:$AB$1315,DataRegularSeason20242025!$B$3:$B$1315, "&lt;=" &amp; $A197, DataRegularSeason20242025!$E$3:$E$1315, L$1)</f>
        <v>80</v>
      </c>
      <c r="M197" s="2">
        <f>SUMIFS(DataRegularSeason20242025!$AA$3:$AA$1315,DataRegularSeason20242025!$B$3:$B$1315, "&lt;=" &amp; $A197, DataRegularSeason20242025!$D$3:$D$1315, M$1)+SUMIFS(DataRegularSeason20242025!$AB$3:$AB$1315,DataRegularSeason20242025!$B$3:$B$1315, "&lt;=" &amp; $A197, DataRegularSeason20242025!$E$3:$E$1315, M$1)</f>
        <v>85</v>
      </c>
      <c r="N197" s="2">
        <f>SUMIFS(DataRegularSeason20242025!$AA$3:$AA$1315,DataRegularSeason20242025!$B$3:$B$1315, "&lt;=" &amp; $A197, DataRegularSeason20242025!$D$3:$D$1315, N$1)+SUMIFS(DataRegularSeason20242025!$AB$3:$AB$1315,DataRegularSeason20242025!$B$3:$B$1315, "&lt;=" &amp; $A197, DataRegularSeason20242025!$E$3:$E$1315, N$1)</f>
        <v>79</v>
      </c>
      <c r="O197" s="2">
        <f>SUMIFS(DataRegularSeason20242025!$AA$3:$AA$1315,DataRegularSeason20242025!$B$3:$B$1315, "&lt;=" &amp; $A197, DataRegularSeason20242025!$D$3:$D$1315, O$1)+SUMIFS(DataRegularSeason20242025!$AB$3:$AB$1315,DataRegularSeason20242025!$B$3:$B$1315, "&lt;=" &amp; $A197, DataRegularSeason20242025!$E$3:$E$1315, O$1)</f>
        <v>79</v>
      </c>
      <c r="P197" s="2">
        <f>SUMIFS(DataRegularSeason20242025!$AA$3:$AA$1315,DataRegularSeason20242025!$B$3:$B$1315, "&lt;=" &amp; $A197, DataRegularSeason20242025!$D$3:$D$1315, P$1)+SUMIFS(DataRegularSeason20242025!$AB$3:$AB$1315,DataRegularSeason20242025!$B$3:$B$1315, "&lt;=" &amp; $A197, DataRegularSeason20242025!$E$3:$E$1315, P$1)</f>
        <v>69</v>
      </c>
      <c r="Q197" s="2">
        <f>SUMIFS(DataRegularSeason20242025!$AA$3:$AA$1315,DataRegularSeason20242025!$B$3:$B$1315, "&lt;=" &amp; $A197, DataRegularSeason20242025!$D$3:$D$1315, Q$1)+SUMIFS(DataRegularSeason20242025!$AB$3:$AB$1315,DataRegularSeason20242025!$B$3:$B$1315, "&lt;=" &amp; $A197, DataRegularSeason20242025!$E$3:$E$1315, Q$1)</f>
        <v>78</v>
      </c>
      <c r="R197" s="2">
        <f>SUMIFS(DataRegularSeason20242025!$AA$3:$AA$1315,DataRegularSeason20242025!$B$3:$B$1315, "&lt;=" &amp; $A197, DataRegularSeason20242025!$D$3:$D$1315, R$1)+SUMIFS(DataRegularSeason20242025!$AB$3:$AB$1315,DataRegularSeason20242025!$B$3:$B$1315, "&lt;=" &amp; $A197, DataRegularSeason20242025!$E$3:$E$1315, R$1)</f>
        <v>57</v>
      </c>
      <c r="S197" s="2">
        <f>SUMIFS(DataRegularSeason20242025!$AA$3:$AA$1315,DataRegularSeason20242025!$B$3:$B$1315, "&lt;=" &amp; $A197, DataRegularSeason20242025!$D$3:$D$1315, S$1)+SUMIFS(DataRegularSeason20242025!$AB$3:$AB$1315,DataRegularSeason20242025!$B$3:$B$1315, "&lt;=" &amp; $A197, DataRegularSeason20242025!$E$3:$E$1315, S$1)</f>
        <v>66</v>
      </c>
      <c r="T197" s="2">
        <f>SUMIFS(DataRegularSeason20242025!$AA$3:$AA$1315,DataRegularSeason20242025!$B$3:$B$1315, "&lt;=" &amp; $A197, DataRegularSeason20242025!$D$3:$D$1315, T$1)+SUMIFS(DataRegularSeason20242025!$AB$3:$AB$1315,DataRegularSeason20242025!$B$3:$B$1315, "&lt;=" &amp; $A197, DataRegularSeason20242025!$E$3:$E$1315, T$1)</f>
        <v>70</v>
      </c>
      <c r="U197" s="2">
        <f>SUMIFS(DataRegularSeason20242025!$AA$3:$AA$1315,DataRegularSeason20242025!$B$3:$B$1315, "&lt;=" &amp; $A197, DataRegularSeason20242025!$D$3:$D$1315, U$1)+SUMIFS(DataRegularSeason20242025!$AB$3:$AB$1315,DataRegularSeason20242025!$B$3:$B$1315, "&lt;=" &amp; $A197, DataRegularSeason20242025!$E$3:$E$1315, U$1)</f>
        <v>75</v>
      </c>
      <c r="V197" s="2">
        <f>SUMIFS(DataRegularSeason20242025!$AA$3:$AA$1315,DataRegularSeason20242025!$B$3:$B$1315, "&lt;=" &amp; $A197, DataRegularSeason20242025!$D$3:$D$1315, V$1)+SUMIFS(DataRegularSeason20242025!$AB$3:$AB$1315,DataRegularSeason20242025!$B$3:$B$1315, "&lt;=" &amp; $A197, DataRegularSeason20242025!$E$3:$E$1315, V$1)</f>
        <v>64</v>
      </c>
      <c r="W197" s="2">
        <f>SUMIFS(DataRegularSeason20242025!$AA$3:$AA$1315,DataRegularSeason20242025!$B$3:$B$1315, "&lt;=" &amp; $A197, DataRegularSeason20242025!$D$3:$D$1315, W$1)+SUMIFS(DataRegularSeason20242025!$AB$3:$AB$1315,DataRegularSeason20242025!$B$3:$B$1315, "&lt;=" &amp; $A197, DataRegularSeason20242025!$E$3:$E$1315, W$1)</f>
        <v>64</v>
      </c>
      <c r="X197" s="2">
        <f>SUMIFS(DataRegularSeason20242025!$AA$3:$AA$1315,DataRegularSeason20242025!$B$3:$B$1315, "&lt;=" &amp; $A197, DataRegularSeason20242025!$D$3:$D$1315, X$1)+SUMIFS(DataRegularSeason20242025!$AB$3:$AB$1315,DataRegularSeason20242025!$B$3:$B$1315, "&lt;=" &amp; $A197, DataRegularSeason20242025!$E$3:$E$1315, X$1)</f>
        <v>60</v>
      </c>
      <c r="Y197" s="2">
        <f>SUMIFS(DataRegularSeason20242025!$AA$3:$AA$1315,DataRegularSeason20242025!$B$3:$B$1315, "&lt;=" &amp; $A197, DataRegularSeason20242025!$D$3:$D$1315, Y$1)+SUMIFS(DataRegularSeason20242025!$AB$3:$AB$1315,DataRegularSeason20242025!$B$3:$B$1315, "&lt;=" &amp; $A197, DataRegularSeason20242025!$E$3:$E$1315, Y$1)</f>
        <v>45</v>
      </c>
      <c r="Z197" s="2">
        <f>SUMIFS(DataRegularSeason20242025!$AA$3:$AA$1315,DataRegularSeason20242025!$B$3:$B$1315, "&lt;=" &amp; $A197, DataRegularSeason20242025!$D$3:$D$1315, Z$1)+SUMIFS(DataRegularSeason20242025!$AB$3:$AB$1315,DataRegularSeason20242025!$B$3:$B$1315, "&lt;=" &amp; $A197, DataRegularSeason20242025!$E$3:$E$1315, Z$1)</f>
        <v>69</v>
      </c>
      <c r="AA197" s="2">
        <f>SUMIFS(DataRegularSeason20242025!$AA$3:$AA$1315,DataRegularSeason20242025!$B$3:$B$1315, "&lt;=" &amp; $A197, DataRegularSeason20242025!$D$3:$D$1315, AA$1)+SUMIFS(DataRegularSeason20242025!$AB$3:$AB$1315,DataRegularSeason20242025!$B$3:$B$1315, "&lt;=" &amp; $A197, DataRegularSeason20242025!$E$3:$E$1315, AA$1)</f>
        <v>79</v>
      </c>
      <c r="AB197" s="2">
        <f>SUMIFS(DataRegularSeason20242025!$AA$3:$AA$1315,DataRegularSeason20242025!$B$3:$B$1315, "&lt;=" &amp; $A197, DataRegularSeason20242025!$D$3:$D$1315, AB$1)+SUMIFS(DataRegularSeason20242025!$AB$3:$AB$1315,DataRegularSeason20242025!$B$3:$B$1315, "&lt;=" &amp; $A197, DataRegularSeason20242025!$E$3:$E$1315, AB$1)</f>
        <v>83</v>
      </c>
      <c r="AC197" s="2">
        <f>SUMIFS(DataRegularSeason20242025!$AA$3:$AA$1315,DataRegularSeason20242025!$B$3:$B$1315, "&lt;=" &amp; $A197, DataRegularSeason20242025!$D$3:$D$1315, AC$1)+SUMIFS(DataRegularSeason20242025!$AB$3:$AB$1315,DataRegularSeason20242025!$B$3:$B$1315, "&lt;=" &amp; $A197, DataRegularSeason20242025!$E$3:$E$1315, AC$1)</f>
        <v>69</v>
      </c>
      <c r="AD197" s="2">
        <f>SUMIFS(DataRegularSeason20242025!$AA$3:$AA$1315,DataRegularSeason20242025!$B$3:$B$1315, "&lt;=" &amp; $A197, DataRegularSeason20242025!$D$3:$D$1315, AD$1)+SUMIFS(DataRegularSeason20242025!$AB$3:$AB$1315,DataRegularSeason20242025!$B$3:$B$1315, "&lt;=" &amp; $A197, DataRegularSeason20242025!$E$3:$E$1315, AD$1)</f>
        <v>68</v>
      </c>
      <c r="AE197" s="2">
        <f>SUMIFS(DataRegularSeason20242025!$AA$3:$AA$1315,DataRegularSeason20242025!$B$3:$B$1315, "&lt;=" &amp; $A197, DataRegularSeason20242025!$D$3:$D$1315, AE$1)+SUMIFS(DataRegularSeason20242025!$AB$3:$AB$1315,DataRegularSeason20242025!$B$3:$B$1315, "&lt;=" &amp; $A197, DataRegularSeason20242025!$E$3:$E$1315, AE$1)</f>
        <v>85</v>
      </c>
      <c r="AF197" s="2">
        <f>SUMIFS(DataRegularSeason20242025!$AA$3:$AA$1315,DataRegularSeason20242025!$B$3:$B$1315, "&lt;=" &amp; $A197, DataRegularSeason20242025!$D$3:$D$1315, AF$1)+SUMIFS(DataRegularSeason20242025!$AB$3:$AB$1315,DataRegularSeason20242025!$B$3:$B$1315, "&lt;=" &amp; $A197, DataRegularSeason20242025!$E$3:$E$1315, AF$1)</f>
        <v>96</v>
      </c>
      <c r="AG197" s="2">
        <f>SUMIFS(DataRegularSeason20242025!$AA$3:$AA$1315,DataRegularSeason20242025!$B$3:$B$1315, "&lt;=" &amp; $A197, DataRegularSeason20242025!$D$3:$D$1315, AG$1)+SUMIFS(DataRegularSeason20242025!$AB$3:$AB$1315,DataRegularSeason20242025!$B$3:$B$1315, "&lt;=" &amp; $A197, DataRegularSeason20242025!$E$3:$E$1315, AG$1)</f>
        <v>92</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65</v>
      </c>
      <c r="C198" s="2">
        <f>SUMIFS(DataRegularSeason20242025!$AA$3:$AA$1315,DataRegularSeason20242025!$B$3:$B$1315, "&lt;=" &amp; $A198, DataRegularSeason20242025!$D$3:$D$1315, C$1)+SUMIFS(DataRegularSeason20242025!$AB$3:$AB$1315,DataRegularSeason20242025!$B$3:$B$1315, "&lt;=" &amp; $A198, DataRegularSeason20242025!$E$3:$E$1315, C$1)</f>
        <v>68</v>
      </c>
      <c r="D198" s="2">
        <f>SUMIFS(DataRegularSeason20242025!$AA$3:$AA$1315,DataRegularSeason20242025!$B$3:$B$1315, "&lt;=" &amp; $A198, DataRegularSeason20242025!$D$3:$D$1315, D$1)+SUMIFS(DataRegularSeason20242025!$AB$3:$AB$1315,DataRegularSeason20242025!$B$3:$B$1315, "&lt;=" &amp; $A198, DataRegularSeason20242025!$E$3:$E$1315, D$1)</f>
        <v>56</v>
      </c>
      <c r="E198" s="2">
        <f>SUMIFS(DataRegularSeason20242025!$AA$3:$AA$1315,DataRegularSeason20242025!$B$3:$B$1315, "&lt;=" &amp; $A198, DataRegularSeason20242025!$D$3:$D$1315, E$1)+SUMIFS(DataRegularSeason20242025!$AB$3:$AB$1315,DataRegularSeason20242025!$B$3:$B$1315, "&lt;=" &amp; $A198, DataRegularSeason20242025!$E$3:$E$1315, E$1)</f>
        <v>84</v>
      </c>
      <c r="F198" s="2">
        <f>SUMIFS(DataRegularSeason20242025!$AA$3:$AA$1315,DataRegularSeason20242025!$B$3:$B$1315, "&lt;=" &amp; $A198, DataRegularSeason20242025!$D$3:$D$1315, F$1)+SUMIFS(DataRegularSeason20242025!$AB$3:$AB$1315,DataRegularSeason20242025!$B$3:$B$1315, "&lt;=" &amp; $A198, DataRegularSeason20242025!$E$3:$E$1315, F$1)</f>
        <v>70</v>
      </c>
      <c r="G198" s="2">
        <f>SUMIFS(DataRegularSeason20242025!$AA$3:$AA$1315,DataRegularSeason20242025!$B$3:$B$1315, "&lt;=" &amp; $A198, DataRegularSeason20242025!$D$3:$D$1315, G$1)+SUMIFS(DataRegularSeason20242025!$AB$3:$AB$1315,DataRegularSeason20242025!$B$3:$B$1315, "&lt;=" &amp; $A198, DataRegularSeason20242025!$E$3:$E$1315, G$1)</f>
        <v>71</v>
      </c>
      <c r="H198" s="2">
        <f>SUMIFS(DataRegularSeason20242025!$AA$3:$AA$1315,DataRegularSeason20242025!$B$3:$B$1315, "&lt;=" &amp; $A198, DataRegularSeason20242025!$D$3:$D$1315, H$1)+SUMIFS(DataRegularSeason20242025!$AB$3:$AB$1315,DataRegularSeason20242025!$B$3:$B$1315, "&lt;=" &amp; $A198, DataRegularSeason20242025!$E$3:$E$1315, H$1)</f>
        <v>49</v>
      </c>
      <c r="I198" s="2">
        <f>SUMIFS(DataRegularSeason20242025!$AA$3:$AA$1315,DataRegularSeason20242025!$B$3:$B$1315, "&lt;=" &amp; $A198, DataRegularSeason20242025!$D$3:$D$1315, I$1)+SUMIFS(DataRegularSeason20242025!$AB$3:$AB$1315,DataRegularSeason20242025!$B$3:$B$1315, "&lt;=" &amp; $A198, DataRegularSeason20242025!$E$3:$E$1315, I$1)</f>
        <v>83</v>
      </c>
      <c r="J198" s="2">
        <f>SUMIFS(DataRegularSeason20242025!$AA$3:$AA$1315,DataRegularSeason20242025!$B$3:$B$1315, "&lt;=" &amp; $A198, DataRegularSeason20242025!$D$3:$D$1315, J$1)+SUMIFS(DataRegularSeason20242025!$AB$3:$AB$1315,DataRegularSeason20242025!$B$3:$B$1315, "&lt;=" &amp; $A198, DataRegularSeason20242025!$E$3:$E$1315, J$1)</f>
        <v>86</v>
      </c>
      <c r="K198" s="2">
        <f>SUMIFS(DataRegularSeason20242025!$AA$3:$AA$1315,DataRegularSeason20242025!$B$3:$B$1315, "&lt;=" &amp; $A198, DataRegularSeason20242025!$D$3:$D$1315, K$1)+SUMIFS(DataRegularSeason20242025!$AB$3:$AB$1315,DataRegularSeason20242025!$B$3:$B$1315, "&lt;=" &amp; $A198, DataRegularSeason20242025!$E$3:$E$1315, K$1)</f>
        <v>70</v>
      </c>
      <c r="L198" s="2">
        <f>SUMIFS(DataRegularSeason20242025!$AA$3:$AA$1315,DataRegularSeason20242025!$B$3:$B$1315, "&lt;=" &amp; $A198, DataRegularSeason20242025!$D$3:$D$1315, L$1)+SUMIFS(DataRegularSeason20242025!$AB$3:$AB$1315,DataRegularSeason20242025!$B$3:$B$1315, "&lt;=" &amp; $A198, DataRegularSeason20242025!$E$3:$E$1315, L$1)</f>
        <v>80</v>
      </c>
      <c r="M198" s="2">
        <f>SUMIFS(DataRegularSeason20242025!$AA$3:$AA$1315,DataRegularSeason20242025!$B$3:$B$1315, "&lt;=" &amp; $A198, DataRegularSeason20242025!$D$3:$D$1315, M$1)+SUMIFS(DataRegularSeason20242025!$AB$3:$AB$1315,DataRegularSeason20242025!$B$3:$B$1315, "&lt;=" &amp; $A198, DataRegularSeason20242025!$E$3:$E$1315, M$1)</f>
        <v>85</v>
      </c>
      <c r="N198" s="2">
        <f>SUMIFS(DataRegularSeason20242025!$AA$3:$AA$1315,DataRegularSeason20242025!$B$3:$B$1315, "&lt;=" &amp; $A198, DataRegularSeason20242025!$D$3:$D$1315, N$1)+SUMIFS(DataRegularSeason20242025!$AB$3:$AB$1315,DataRegularSeason20242025!$B$3:$B$1315, "&lt;=" &amp; $A198, DataRegularSeason20242025!$E$3:$E$1315, N$1)</f>
        <v>79</v>
      </c>
      <c r="O198" s="2">
        <f>SUMIFS(DataRegularSeason20242025!$AA$3:$AA$1315,DataRegularSeason20242025!$B$3:$B$1315, "&lt;=" &amp; $A198, DataRegularSeason20242025!$D$3:$D$1315, O$1)+SUMIFS(DataRegularSeason20242025!$AB$3:$AB$1315,DataRegularSeason20242025!$B$3:$B$1315, "&lt;=" &amp; $A198, DataRegularSeason20242025!$E$3:$E$1315, O$1)</f>
        <v>79</v>
      </c>
      <c r="P198" s="2">
        <f>SUMIFS(DataRegularSeason20242025!$AA$3:$AA$1315,DataRegularSeason20242025!$B$3:$B$1315, "&lt;=" &amp; $A198, DataRegularSeason20242025!$D$3:$D$1315, P$1)+SUMIFS(DataRegularSeason20242025!$AB$3:$AB$1315,DataRegularSeason20242025!$B$3:$B$1315, "&lt;=" &amp; $A198, DataRegularSeason20242025!$E$3:$E$1315, P$1)</f>
        <v>69</v>
      </c>
      <c r="Q198" s="2">
        <f>SUMIFS(DataRegularSeason20242025!$AA$3:$AA$1315,DataRegularSeason20242025!$B$3:$B$1315, "&lt;=" &amp; $A198, DataRegularSeason20242025!$D$3:$D$1315, Q$1)+SUMIFS(DataRegularSeason20242025!$AB$3:$AB$1315,DataRegularSeason20242025!$B$3:$B$1315, "&lt;=" &amp; $A198, DataRegularSeason20242025!$E$3:$E$1315, Q$1)</f>
        <v>78</v>
      </c>
      <c r="R198" s="2">
        <f>SUMIFS(DataRegularSeason20242025!$AA$3:$AA$1315,DataRegularSeason20242025!$B$3:$B$1315, "&lt;=" &amp; $A198, DataRegularSeason20242025!$D$3:$D$1315, R$1)+SUMIFS(DataRegularSeason20242025!$AB$3:$AB$1315,DataRegularSeason20242025!$B$3:$B$1315, "&lt;=" &amp; $A198, DataRegularSeason20242025!$E$3:$E$1315, R$1)</f>
        <v>57</v>
      </c>
      <c r="S198" s="2">
        <f>SUMIFS(DataRegularSeason20242025!$AA$3:$AA$1315,DataRegularSeason20242025!$B$3:$B$1315, "&lt;=" &amp; $A198, DataRegularSeason20242025!$D$3:$D$1315, S$1)+SUMIFS(DataRegularSeason20242025!$AB$3:$AB$1315,DataRegularSeason20242025!$B$3:$B$1315, "&lt;=" &amp; $A198, DataRegularSeason20242025!$E$3:$E$1315, S$1)</f>
        <v>66</v>
      </c>
      <c r="T198" s="2">
        <f>SUMIFS(DataRegularSeason20242025!$AA$3:$AA$1315,DataRegularSeason20242025!$B$3:$B$1315, "&lt;=" &amp; $A198, DataRegularSeason20242025!$D$3:$D$1315, T$1)+SUMIFS(DataRegularSeason20242025!$AB$3:$AB$1315,DataRegularSeason20242025!$B$3:$B$1315, "&lt;=" &amp; $A198, DataRegularSeason20242025!$E$3:$E$1315, T$1)</f>
        <v>70</v>
      </c>
      <c r="U198" s="2">
        <f>SUMIFS(DataRegularSeason20242025!$AA$3:$AA$1315,DataRegularSeason20242025!$B$3:$B$1315, "&lt;=" &amp; $A198, DataRegularSeason20242025!$D$3:$D$1315, U$1)+SUMIFS(DataRegularSeason20242025!$AB$3:$AB$1315,DataRegularSeason20242025!$B$3:$B$1315, "&lt;=" &amp; $A198, DataRegularSeason20242025!$E$3:$E$1315, U$1)</f>
        <v>75</v>
      </c>
      <c r="V198" s="2">
        <f>SUMIFS(DataRegularSeason20242025!$AA$3:$AA$1315,DataRegularSeason20242025!$B$3:$B$1315, "&lt;=" &amp; $A198, DataRegularSeason20242025!$D$3:$D$1315, V$1)+SUMIFS(DataRegularSeason20242025!$AB$3:$AB$1315,DataRegularSeason20242025!$B$3:$B$1315, "&lt;=" &amp; $A198, DataRegularSeason20242025!$E$3:$E$1315, V$1)</f>
        <v>64</v>
      </c>
      <c r="W198" s="2">
        <f>SUMIFS(DataRegularSeason20242025!$AA$3:$AA$1315,DataRegularSeason20242025!$B$3:$B$1315, "&lt;=" &amp; $A198, DataRegularSeason20242025!$D$3:$D$1315, W$1)+SUMIFS(DataRegularSeason20242025!$AB$3:$AB$1315,DataRegularSeason20242025!$B$3:$B$1315, "&lt;=" &amp; $A198, DataRegularSeason20242025!$E$3:$E$1315, W$1)</f>
        <v>64</v>
      </c>
      <c r="X198" s="2">
        <f>SUMIFS(DataRegularSeason20242025!$AA$3:$AA$1315,DataRegularSeason20242025!$B$3:$B$1315, "&lt;=" &amp; $A198, DataRegularSeason20242025!$D$3:$D$1315, X$1)+SUMIFS(DataRegularSeason20242025!$AB$3:$AB$1315,DataRegularSeason20242025!$B$3:$B$1315, "&lt;=" &amp; $A198, DataRegularSeason20242025!$E$3:$E$1315, X$1)</f>
        <v>60</v>
      </c>
      <c r="Y198" s="2">
        <f>SUMIFS(DataRegularSeason20242025!$AA$3:$AA$1315,DataRegularSeason20242025!$B$3:$B$1315, "&lt;=" &amp; $A198, DataRegularSeason20242025!$D$3:$D$1315, Y$1)+SUMIFS(DataRegularSeason20242025!$AB$3:$AB$1315,DataRegularSeason20242025!$B$3:$B$1315, "&lt;=" &amp; $A198, DataRegularSeason20242025!$E$3:$E$1315, Y$1)</f>
        <v>45</v>
      </c>
      <c r="Z198" s="2">
        <f>SUMIFS(DataRegularSeason20242025!$AA$3:$AA$1315,DataRegularSeason20242025!$B$3:$B$1315, "&lt;=" &amp; $A198, DataRegularSeason20242025!$D$3:$D$1315, Z$1)+SUMIFS(DataRegularSeason20242025!$AB$3:$AB$1315,DataRegularSeason20242025!$B$3:$B$1315, "&lt;=" &amp; $A198, DataRegularSeason20242025!$E$3:$E$1315, Z$1)</f>
        <v>69</v>
      </c>
      <c r="AA198" s="2">
        <f>SUMIFS(DataRegularSeason20242025!$AA$3:$AA$1315,DataRegularSeason20242025!$B$3:$B$1315, "&lt;=" &amp; $A198, DataRegularSeason20242025!$D$3:$D$1315, AA$1)+SUMIFS(DataRegularSeason20242025!$AB$3:$AB$1315,DataRegularSeason20242025!$B$3:$B$1315, "&lt;=" &amp; $A198, DataRegularSeason20242025!$E$3:$E$1315, AA$1)</f>
        <v>79</v>
      </c>
      <c r="AB198" s="2">
        <f>SUMIFS(DataRegularSeason20242025!$AA$3:$AA$1315,DataRegularSeason20242025!$B$3:$B$1315, "&lt;=" &amp; $A198, DataRegularSeason20242025!$D$3:$D$1315, AB$1)+SUMIFS(DataRegularSeason20242025!$AB$3:$AB$1315,DataRegularSeason20242025!$B$3:$B$1315, "&lt;=" &amp; $A198, DataRegularSeason20242025!$E$3:$E$1315, AB$1)</f>
        <v>83</v>
      </c>
      <c r="AC198" s="2">
        <f>SUMIFS(DataRegularSeason20242025!$AA$3:$AA$1315,DataRegularSeason20242025!$B$3:$B$1315, "&lt;=" &amp; $A198, DataRegularSeason20242025!$D$3:$D$1315, AC$1)+SUMIFS(DataRegularSeason20242025!$AB$3:$AB$1315,DataRegularSeason20242025!$B$3:$B$1315, "&lt;=" &amp; $A198, DataRegularSeason20242025!$E$3:$E$1315, AC$1)</f>
        <v>69</v>
      </c>
      <c r="AD198" s="2">
        <f>SUMIFS(DataRegularSeason20242025!$AA$3:$AA$1315,DataRegularSeason20242025!$B$3:$B$1315, "&lt;=" &amp; $A198, DataRegularSeason20242025!$D$3:$D$1315, AD$1)+SUMIFS(DataRegularSeason20242025!$AB$3:$AB$1315,DataRegularSeason20242025!$B$3:$B$1315, "&lt;=" &amp; $A198, DataRegularSeason20242025!$E$3:$E$1315, AD$1)</f>
        <v>68</v>
      </c>
      <c r="AE198" s="2">
        <f>SUMIFS(DataRegularSeason20242025!$AA$3:$AA$1315,DataRegularSeason20242025!$B$3:$B$1315, "&lt;=" &amp; $A198, DataRegularSeason20242025!$D$3:$D$1315, AE$1)+SUMIFS(DataRegularSeason20242025!$AB$3:$AB$1315,DataRegularSeason20242025!$B$3:$B$1315, "&lt;=" &amp; $A198, DataRegularSeason20242025!$E$3:$E$1315, AE$1)</f>
        <v>85</v>
      </c>
      <c r="AF198" s="2">
        <f>SUMIFS(DataRegularSeason20242025!$AA$3:$AA$1315,DataRegularSeason20242025!$B$3:$B$1315, "&lt;=" &amp; $A198, DataRegularSeason20242025!$D$3:$D$1315, AF$1)+SUMIFS(DataRegularSeason20242025!$AB$3:$AB$1315,DataRegularSeason20242025!$B$3:$B$1315, "&lt;=" &amp; $A198, DataRegularSeason20242025!$E$3:$E$1315, AF$1)</f>
        <v>96</v>
      </c>
      <c r="AG198" s="2">
        <f>SUMIFS(DataRegularSeason20242025!$AA$3:$AA$1315,DataRegularSeason20242025!$B$3:$B$1315, "&lt;=" &amp; $A198, DataRegularSeason20242025!$D$3:$D$1315, AG$1)+SUMIFS(DataRegularSeason20242025!$AB$3:$AB$1315,DataRegularSeason20242025!$B$3:$B$1315, "&lt;=" &amp; $A198, DataRegularSeason20242025!$E$3:$E$1315, AG$1)</f>
        <v>92</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65</v>
      </c>
      <c r="C199" s="2">
        <f>SUMIFS(DataRegularSeason20242025!$AA$3:$AA$1315,DataRegularSeason20242025!$B$3:$B$1315, "&lt;=" &amp; $A199, DataRegularSeason20242025!$D$3:$D$1315, C$1)+SUMIFS(DataRegularSeason20242025!$AB$3:$AB$1315,DataRegularSeason20242025!$B$3:$B$1315, "&lt;=" &amp; $A199, DataRegularSeason20242025!$E$3:$E$1315, C$1)</f>
        <v>68</v>
      </c>
      <c r="D199" s="2">
        <f>SUMIFS(DataRegularSeason20242025!$AA$3:$AA$1315,DataRegularSeason20242025!$B$3:$B$1315, "&lt;=" &amp; $A199, DataRegularSeason20242025!$D$3:$D$1315, D$1)+SUMIFS(DataRegularSeason20242025!$AB$3:$AB$1315,DataRegularSeason20242025!$B$3:$B$1315, "&lt;=" &amp; $A199, DataRegularSeason20242025!$E$3:$E$1315, D$1)</f>
        <v>56</v>
      </c>
      <c r="E199" s="2">
        <f>SUMIFS(DataRegularSeason20242025!$AA$3:$AA$1315,DataRegularSeason20242025!$B$3:$B$1315, "&lt;=" &amp; $A199, DataRegularSeason20242025!$D$3:$D$1315, E$1)+SUMIFS(DataRegularSeason20242025!$AB$3:$AB$1315,DataRegularSeason20242025!$B$3:$B$1315, "&lt;=" &amp; $A199, DataRegularSeason20242025!$E$3:$E$1315, E$1)</f>
        <v>84</v>
      </c>
      <c r="F199" s="2">
        <f>SUMIFS(DataRegularSeason20242025!$AA$3:$AA$1315,DataRegularSeason20242025!$B$3:$B$1315, "&lt;=" &amp; $A199, DataRegularSeason20242025!$D$3:$D$1315, F$1)+SUMIFS(DataRegularSeason20242025!$AB$3:$AB$1315,DataRegularSeason20242025!$B$3:$B$1315, "&lt;=" &amp; $A199, DataRegularSeason20242025!$E$3:$E$1315, F$1)</f>
        <v>70</v>
      </c>
      <c r="G199" s="2">
        <f>SUMIFS(DataRegularSeason20242025!$AA$3:$AA$1315,DataRegularSeason20242025!$B$3:$B$1315, "&lt;=" &amp; $A199, DataRegularSeason20242025!$D$3:$D$1315, G$1)+SUMIFS(DataRegularSeason20242025!$AB$3:$AB$1315,DataRegularSeason20242025!$B$3:$B$1315, "&lt;=" &amp; $A199, DataRegularSeason20242025!$E$3:$E$1315, G$1)</f>
        <v>71</v>
      </c>
      <c r="H199" s="2">
        <f>SUMIFS(DataRegularSeason20242025!$AA$3:$AA$1315,DataRegularSeason20242025!$B$3:$B$1315, "&lt;=" &amp; $A199, DataRegularSeason20242025!$D$3:$D$1315, H$1)+SUMIFS(DataRegularSeason20242025!$AB$3:$AB$1315,DataRegularSeason20242025!$B$3:$B$1315, "&lt;=" &amp; $A199, DataRegularSeason20242025!$E$3:$E$1315, H$1)</f>
        <v>49</v>
      </c>
      <c r="I199" s="2">
        <f>SUMIFS(DataRegularSeason20242025!$AA$3:$AA$1315,DataRegularSeason20242025!$B$3:$B$1315, "&lt;=" &amp; $A199, DataRegularSeason20242025!$D$3:$D$1315, I$1)+SUMIFS(DataRegularSeason20242025!$AB$3:$AB$1315,DataRegularSeason20242025!$B$3:$B$1315, "&lt;=" &amp; $A199, DataRegularSeason20242025!$E$3:$E$1315, I$1)</f>
        <v>83</v>
      </c>
      <c r="J199" s="2">
        <f>SUMIFS(DataRegularSeason20242025!$AA$3:$AA$1315,DataRegularSeason20242025!$B$3:$B$1315, "&lt;=" &amp; $A199, DataRegularSeason20242025!$D$3:$D$1315, J$1)+SUMIFS(DataRegularSeason20242025!$AB$3:$AB$1315,DataRegularSeason20242025!$B$3:$B$1315, "&lt;=" &amp; $A199, DataRegularSeason20242025!$E$3:$E$1315, J$1)</f>
        <v>86</v>
      </c>
      <c r="K199" s="2">
        <f>SUMIFS(DataRegularSeason20242025!$AA$3:$AA$1315,DataRegularSeason20242025!$B$3:$B$1315, "&lt;=" &amp; $A199, DataRegularSeason20242025!$D$3:$D$1315, K$1)+SUMIFS(DataRegularSeason20242025!$AB$3:$AB$1315,DataRegularSeason20242025!$B$3:$B$1315, "&lt;=" &amp; $A199, DataRegularSeason20242025!$E$3:$E$1315, K$1)</f>
        <v>70</v>
      </c>
      <c r="L199" s="2">
        <f>SUMIFS(DataRegularSeason20242025!$AA$3:$AA$1315,DataRegularSeason20242025!$B$3:$B$1315, "&lt;=" &amp; $A199, DataRegularSeason20242025!$D$3:$D$1315, L$1)+SUMIFS(DataRegularSeason20242025!$AB$3:$AB$1315,DataRegularSeason20242025!$B$3:$B$1315, "&lt;=" &amp; $A199, DataRegularSeason20242025!$E$3:$E$1315, L$1)</f>
        <v>80</v>
      </c>
      <c r="M199" s="2">
        <f>SUMIFS(DataRegularSeason20242025!$AA$3:$AA$1315,DataRegularSeason20242025!$B$3:$B$1315, "&lt;=" &amp; $A199, DataRegularSeason20242025!$D$3:$D$1315, M$1)+SUMIFS(DataRegularSeason20242025!$AB$3:$AB$1315,DataRegularSeason20242025!$B$3:$B$1315, "&lt;=" &amp; $A199, DataRegularSeason20242025!$E$3:$E$1315, M$1)</f>
        <v>85</v>
      </c>
      <c r="N199" s="2">
        <f>SUMIFS(DataRegularSeason20242025!$AA$3:$AA$1315,DataRegularSeason20242025!$B$3:$B$1315, "&lt;=" &amp; $A199, DataRegularSeason20242025!$D$3:$D$1315, N$1)+SUMIFS(DataRegularSeason20242025!$AB$3:$AB$1315,DataRegularSeason20242025!$B$3:$B$1315, "&lt;=" &amp; $A199, DataRegularSeason20242025!$E$3:$E$1315, N$1)</f>
        <v>79</v>
      </c>
      <c r="O199" s="2">
        <f>SUMIFS(DataRegularSeason20242025!$AA$3:$AA$1315,DataRegularSeason20242025!$B$3:$B$1315, "&lt;=" &amp; $A199, DataRegularSeason20242025!$D$3:$D$1315, O$1)+SUMIFS(DataRegularSeason20242025!$AB$3:$AB$1315,DataRegularSeason20242025!$B$3:$B$1315, "&lt;=" &amp; $A199, DataRegularSeason20242025!$E$3:$E$1315, O$1)</f>
        <v>79</v>
      </c>
      <c r="P199" s="2">
        <f>SUMIFS(DataRegularSeason20242025!$AA$3:$AA$1315,DataRegularSeason20242025!$B$3:$B$1315, "&lt;=" &amp; $A199, DataRegularSeason20242025!$D$3:$D$1315, P$1)+SUMIFS(DataRegularSeason20242025!$AB$3:$AB$1315,DataRegularSeason20242025!$B$3:$B$1315, "&lt;=" &amp; $A199, DataRegularSeason20242025!$E$3:$E$1315, P$1)</f>
        <v>69</v>
      </c>
      <c r="Q199" s="2">
        <f>SUMIFS(DataRegularSeason20242025!$AA$3:$AA$1315,DataRegularSeason20242025!$B$3:$B$1315, "&lt;=" &amp; $A199, DataRegularSeason20242025!$D$3:$D$1315, Q$1)+SUMIFS(DataRegularSeason20242025!$AB$3:$AB$1315,DataRegularSeason20242025!$B$3:$B$1315, "&lt;=" &amp; $A199, DataRegularSeason20242025!$E$3:$E$1315, Q$1)</f>
        <v>78</v>
      </c>
      <c r="R199" s="2">
        <f>SUMIFS(DataRegularSeason20242025!$AA$3:$AA$1315,DataRegularSeason20242025!$B$3:$B$1315, "&lt;=" &amp; $A199, DataRegularSeason20242025!$D$3:$D$1315, R$1)+SUMIFS(DataRegularSeason20242025!$AB$3:$AB$1315,DataRegularSeason20242025!$B$3:$B$1315, "&lt;=" &amp; $A199, DataRegularSeason20242025!$E$3:$E$1315, R$1)</f>
        <v>57</v>
      </c>
      <c r="S199" s="2">
        <f>SUMIFS(DataRegularSeason20242025!$AA$3:$AA$1315,DataRegularSeason20242025!$B$3:$B$1315, "&lt;=" &amp; $A199, DataRegularSeason20242025!$D$3:$D$1315, S$1)+SUMIFS(DataRegularSeason20242025!$AB$3:$AB$1315,DataRegularSeason20242025!$B$3:$B$1315, "&lt;=" &amp; $A199, DataRegularSeason20242025!$E$3:$E$1315, S$1)</f>
        <v>66</v>
      </c>
      <c r="T199" s="2">
        <f>SUMIFS(DataRegularSeason20242025!$AA$3:$AA$1315,DataRegularSeason20242025!$B$3:$B$1315, "&lt;=" &amp; $A199, DataRegularSeason20242025!$D$3:$D$1315, T$1)+SUMIFS(DataRegularSeason20242025!$AB$3:$AB$1315,DataRegularSeason20242025!$B$3:$B$1315, "&lt;=" &amp; $A199, DataRegularSeason20242025!$E$3:$E$1315, T$1)</f>
        <v>70</v>
      </c>
      <c r="U199" s="2">
        <f>SUMIFS(DataRegularSeason20242025!$AA$3:$AA$1315,DataRegularSeason20242025!$B$3:$B$1315, "&lt;=" &amp; $A199, DataRegularSeason20242025!$D$3:$D$1315, U$1)+SUMIFS(DataRegularSeason20242025!$AB$3:$AB$1315,DataRegularSeason20242025!$B$3:$B$1315, "&lt;=" &amp; $A199, DataRegularSeason20242025!$E$3:$E$1315, U$1)</f>
        <v>75</v>
      </c>
      <c r="V199" s="2">
        <f>SUMIFS(DataRegularSeason20242025!$AA$3:$AA$1315,DataRegularSeason20242025!$B$3:$B$1315, "&lt;=" &amp; $A199, DataRegularSeason20242025!$D$3:$D$1315, V$1)+SUMIFS(DataRegularSeason20242025!$AB$3:$AB$1315,DataRegularSeason20242025!$B$3:$B$1315, "&lt;=" &amp; $A199, DataRegularSeason20242025!$E$3:$E$1315, V$1)</f>
        <v>64</v>
      </c>
      <c r="W199" s="2">
        <f>SUMIFS(DataRegularSeason20242025!$AA$3:$AA$1315,DataRegularSeason20242025!$B$3:$B$1315, "&lt;=" &amp; $A199, DataRegularSeason20242025!$D$3:$D$1315, W$1)+SUMIFS(DataRegularSeason20242025!$AB$3:$AB$1315,DataRegularSeason20242025!$B$3:$B$1315, "&lt;=" &amp; $A199, DataRegularSeason20242025!$E$3:$E$1315, W$1)</f>
        <v>64</v>
      </c>
      <c r="X199" s="2">
        <f>SUMIFS(DataRegularSeason20242025!$AA$3:$AA$1315,DataRegularSeason20242025!$B$3:$B$1315, "&lt;=" &amp; $A199, DataRegularSeason20242025!$D$3:$D$1315, X$1)+SUMIFS(DataRegularSeason20242025!$AB$3:$AB$1315,DataRegularSeason20242025!$B$3:$B$1315, "&lt;=" &amp; $A199, DataRegularSeason20242025!$E$3:$E$1315, X$1)</f>
        <v>60</v>
      </c>
      <c r="Y199" s="2">
        <f>SUMIFS(DataRegularSeason20242025!$AA$3:$AA$1315,DataRegularSeason20242025!$B$3:$B$1315, "&lt;=" &amp; $A199, DataRegularSeason20242025!$D$3:$D$1315, Y$1)+SUMIFS(DataRegularSeason20242025!$AB$3:$AB$1315,DataRegularSeason20242025!$B$3:$B$1315, "&lt;=" &amp; $A199, DataRegularSeason20242025!$E$3:$E$1315, Y$1)</f>
        <v>45</v>
      </c>
      <c r="Z199" s="2">
        <f>SUMIFS(DataRegularSeason20242025!$AA$3:$AA$1315,DataRegularSeason20242025!$B$3:$B$1315, "&lt;=" &amp; $A199, DataRegularSeason20242025!$D$3:$D$1315, Z$1)+SUMIFS(DataRegularSeason20242025!$AB$3:$AB$1315,DataRegularSeason20242025!$B$3:$B$1315, "&lt;=" &amp; $A199, DataRegularSeason20242025!$E$3:$E$1315, Z$1)</f>
        <v>69</v>
      </c>
      <c r="AA199" s="2">
        <f>SUMIFS(DataRegularSeason20242025!$AA$3:$AA$1315,DataRegularSeason20242025!$B$3:$B$1315, "&lt;=" &amp; $A199, DataRegularSeason20242025!$D$3:$D$1315, AA$1)+SUMIFS(DataRegularSeason20242025!$AB$3:$AB$1315,DataRegularSeason20242025!$B$3:$B$1315, "&lt;=" &amp; $A199, DataRegularSeason20242025!$E$3:$E$1315, AA$1)</f>
        <v>79</v>
      </c>
      <c r="AB199" s="2">
        <f>SUMIFS(DataRegularSeason20242025!$AA$3:$AA$1315,DataRegularSeason20242025!$B$3:$B$1315, "&lt;=" &amp; $A199, DataRegularSeason20242025!$D$3:$D$1315, AB$1)+SUMIFS(DataRegularSeason20242025!$AB$3:$AB$1315,DataRegularSeason20242025!$B$3:$B$1315, "&lt;=" &amp; $A199, DataRegularSeason20242025!$E$3:$E$1315, AB$1)</f>
        <v>83</v>
      </c>
      <c r="AC199" s="2">
        <f>SUMIFS(DataRegularSeason20242025!$AA$3:$AA$1315,DataRegularSeason20242025!$B$3:$B$1315, "&lt;=" &amp; $A199, DataRegularSeason20242025!$D$3:$D$1315, AC$1)+SUMIFS(DataRegularSeason20242025!$AB$3:$AB$1315,DataRegularSeason20242025!$B$3:$B$1315, "&lt;=" &amp; $A199, DataRegularSeason20242025!$E$3:$E$1315, AC$1)</f>
        <v>69</v>
      </c>
      <c r="AD199" s="2">
        <f>SUMIFS(DataRegularSeason20242025!$AA$3:$AA$1315,DataRegularSeason20242025!$B$3:$B$1315, "&lt;=" &amp; $A199, DataRegularSeason20242025!$D$3:$D$1315, AD$1)+SUMIFS(DataRegularSeason20242025!$AB$3:$AB$1315,DataRegularSeason20242025!$B$3:$B$1315, "&lt;=" &amp; $A199, DataRegularSeason20242025!$E$3:$E$1315, AD$1)</f>
        <v>68</v>
      </c>
      <c r="AE199" s="2">
        <f>SUMIFS(DataRegularSeason20242025!$AA$3:$AA$1315,DataRegularSeason20242025!$B$3:$B$1315, "&lt;=" &amp; $A199, DataRegularSeason20242025!$D$3:$D$1315, AE$1)+SUMIFS(DataRegularSeason20242025!$AB$3:$AB$1315,DataRegularSeason20242025!$B$3:$B$1315, "&lt;=" &amp; $A199, DataRegularSeason20242025!$E$3:$E$1315, AE$1)</f>
        <v>85</v>
      </c>
      <c r="AF199" s="2">
        <f>SUMIFS(DataRegularSeason20242025!$AA$3:$AA$1315,DataRegularSeason20242025!$B$3:$B$1315, "&lt;=" &amp; $A199, DataRegularSeason20242025!$D$3:$D$1315, AF$1)+SUMIFS(DataRegularSeason20242025!$AB$3:$AB$1315,DataRegularSeason20242025!$B$3:$B$1315, "&lt;=" &amp; $A199, DataRegularSeason20242025!$E$3:$E$1315, AF$1)</f>
        <v>96</v>
      </c>
      <c r="AG199" s="2">
        <f>SUMIFS(DataRegularSeason20242025!$AA$3:$AA$1315,DataRegularSeason20242025!$B$3:$B$1315, "&lt;=" &amp; $A199, DataRegularSeason20242025!$D$3:$D$1315, AG$1)+SUMIFS(DataRegularSeason20242025!$AB$3:$AB$1315,DataRegularSeason20242025!$B$3:$B$1315, "&lt;=" &amp; $A199, DataRegularSeason20242025!$E$3:$E$1315, AG$1)</f>
        <v>92</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65</v>
      </c>
      <c r="C200" s="2">
        <f>SUMIFS(DataRegularSeason20242025!$AA$3:$AA$1315,DataRegularSeason20242025!$B$3:$B$1315, "&lt;=" &amp; $A200, DataRegularSeason20242025!$D$3:$D$1315, C$1)+SUMIFS(DataRegularSeason20242025!$AB$3:$AB$1315,DataRegularSeason20242025!$B$3:$B$1315, "&lt;=" &amp; $A200, DataRegularSeason20242025!$E$3:$E$1315, C$1)</f>
        <v>68</v>
      </c>
      <c r="D200" s="2">
        <f>SUMIFS(DataRegularSeason20242025!$AA$3:$AA$1315,DataRegularSeason20242025!$B$3:$B$1315, "&lt;=" &amp; $A200, DataRegularSeason20242025!$D$3:$D$1315, D$1)+SUMIFS(DataRegularSeason20242025!$AB$3:$AB$1315,DataRegularSeason20242025!$B$3:$B$1315, "&lt;=" &amp; $A200, DataRegularSeason20242025!$E$3:$E$1315, D$1)</f>
        <v>56</v>
      </c>
      <c r="E200" s="2">
        <f>SUMIFS(DataRegularSeason20242025!$AA$3:$AA$1315,DataRegularSeason20242025!$B$3:$B$1315, "&lt;=" &amp; $A200, DataRegularSeason20242025!$D$3:$D$1315, E$1)+SUMIFS(DataRegularSeason20242025!$AB$3:$AB$1315,DataRegularSeason20242025!$B$3:$B$1315, "&lt;=" &amp; $A200, DataRegularSeason20242025!$E$3:$E$1315, E$1)</f>
        <v>84</v>
      </c>
      <c r="F200" s="2">
        <f>SUMIFS(DataRegularSeason20242025!$AA$3:$AA$1315,DataRegularSeason20242025!$B$3:$B$1315, "&lt;=" &amp; $A200, DataRegularSeason20242025!$D$3:$D$1315, F$1)+SUMIFS(DataRegularSeason20242025!$AB$3:$AB$1315,DataRegularSeason20242025!$B$3:$B$1315, "&lt;=" &amp; $A200, DataRegularSeason20242025!$E$3:$E$1315, F$1)</f>
        <v>70</v>
      </c>
      <c r="G200" s="2">
        <f>SUMIFS(DataRegularSeason20242025!$AA$3:$AA$1315,DataRegularSeason20242025!$B$3:$B$1315, "&lt;=" &amp; $A200, DataRegularSeason20242025!$D$3:$D$1315, G$1)+SUMIFS(DataRegularSeason20242025!$AB$3:$AB$1315,DataRegularSeason20242025!$B$3:$B$1315, "&lt;=" &amp; $A200, DataRegularSeason20242025!$E$3:$E$1315, G$1)</f>
        <v>71</v>
      </c>
      <c r="H200" s="2">
        <f>SUMIFS(DataRegularSeason20242025!$AA$3:$AA$1315,DataRegularSeason20242025!$B$3:$B$1315, "&lt;=" &amp; $A200, DataRegularSeason20242025!$D$3:$D$1315, H$1)+SUMIFS(DataRegularSeason20242025!$AB$3:$AB$1315,DataRegularSeason20242025!$B$3:$B$1315, "&lt;=" &amp; $A200, DataRegularSeason20242025!$E$3:$E$1315, H$1)</f>
        <v>49</v>
      </c>
      <c r="I200" s="2">
        <f>SUMIFS(DataRegularSeason20242025!$AA$3:$AA$1315,DataRegularSeason20242025!$B$3:$B$1315, "&lt;=" &amp; $A200, DataRegularSeason20242025!$D$3:$D$1315, I$1)+SUMIFS(DataRegularSeason20242025!$AB$3:$AB$1315,DataRegularSeason20242025!$B$3:$B$1315, "&lt;=" &amp; $A200, DataRegularSeason20242025!$E$3:$E$1315, I$1)</f>
        <v>83</v>
      </c>
      <c r="J200" s="2">
        <f>SUMIFS(DataRegularSeason20242025!$AA$3:$AA$1315,DataRegularSeason20242025!$B$3:$B$1315, "&lt;=" &amp; $A200, DataRegularSeason20242025!$D$3:$D$1315, J$1)+SUMIFS(DataRegularSeason20242025!$AB$3:$AB$1315,DataRegularSeason20242025!$B$3:$B$1315, "&lt;=" &amp; $A200, DataRegularSeason20242025!$E$3:$E$1315, J$1)</f>
        <v>86</v>
      </c>
      <c r="K200" s="2">
        <f>SUMIFS(DataRegularSeason20242025!$AA$3:$AA$1315,DataRegularSeason20242025!$B$3:$B$1315, "&lt;=" &amp; $A200, DataRegularSeason20242025!$D$3:$D$1315, K$1)+SUMIFS(DataRegularSeason20242025!$AB$3:$AB$1315,DataRegularSeason20242025!$B$3:$B$1315, "&lt;=" &amp; $A200, DataRegularSeason20242025!$E$3:$E$1315, K$1)</f>
        <v>70</v>
      </c>
      <c r="L200" s="2">
        <f>SUMIFS(DataRegularSeason20242025!$AA$3:$AA$1315,DataRegularSeason20242025!$B$3:$B$1315, "&lt;=" &amp; $A200, DataRegularSeason20242025!$D$3:$D$1315, L$1)+SUMIFS(DataRegularSeason20242025!$AB$3:$AB$1315,DataRegularSeason20242025!$B$3:$B$1315, "&lt;=" &amp; $A200, DataRegularSeason20242025!$E$3:$E$1315, L$1)</f>
        <v>80</v>
      </c>
      <c r="M200" s="2">
        <f>SUMIFS(DataRegularSeason20242025!$AA$3:$AA$1315,DataRegularSeason20242025!$B$3:$B$1315, "&lt;=" &amp; $A200, DataRegularSeason20242025!$D$3:$D$1315, M$1)+SUMIFS(DataRegularSeason20242025!$AB$3:$AB$1315,DataRegularSeason20242025!$B$3:$B$1315, "&lt;=" &amp; $A200, DataRegularSeason20242025!$E$3:$E$1315, M$1)</f>
        <v>85</v>
      </c>
      <c r="N200" s="2">
        <f>SUMIFS(DataRegularSeason20242025!$AA$3:$AA$1315,DataRegularSeason20242025!$B$3:$B$1315, "&lt;=" &amp; $A200, DataRegularSeason20242025!$D$3:$D$1315, N$1)+SUMIFS(DataRegularSeason20242025!$AB$3:$AB$1315,DataRegularSeason20242025!$B$3:$B$1315, "&lt;=" &amp; $A200, DataRegularSeason20242025!$E$3:$E$1315, N$1)</f>
        <v>79</v>
      </c>
      <c r="O200" s="2">
        <f>SUMIFS(DataRegularSeason20242025!$AA$3:$AA$1315,DataRegularSeason20242025!$B$3:$B$1315, "&lt;=" &amp; $A200, DataRegularSeason20242025!$D$3:$D$1315, O$1)+SUMIFS(DataRegularSeason20242025!$AB$3:$AB$1315,DataRegularSeason20242025!$B$3:$B$1315, "&lt;=" &amp; $A200, DataRegularSeason20242025!$E$3:$E$1315, O$1)</f>
        <v>79</v>
      </c>
      <c r="P200" s="2">
        <f>SUMIFS(DataRegularSeason20242025!$AA$3:$AA$1315,DataRegularSeason20242025!$B$3:$B$1315, "&lt;=" &amp; $A200, DataRegularSeason20242025!$D$3:$D$1315, P$1)+SUMIFS(DataRegularSeason20242025!$AB$3:$AB$1315,DataRegularSeason20242025!$B$3:$B$1315, "&lt;=" &amp; $A200, DataRegularSeason20242025!$E$3:$E$1315, P$1)</f>
        <v>69</v>
      </c>
      <c r="Q200" s="2">
        <f>SUMIFS(DataRegularSeason20242025!$AA$3:$AA$1315,DataRegularSeason20242025!$B$3:$B$1315, "&lt;=" &amp; $A200, DataRegularSeason20242025!$D$3:$D$1315, Q$1)+SUMIFS(DataRegularSeason20242025!$AB$3:$AB$1315,DataRegularSeason20242025!$B$3:$B$1315, "&lt;=" &amp; $A200, DataRegularSeason20242025!$E$3:$E$1315, Q$1)</f>
        <v>78</v>
      </c>
      <c r="R200" s="2">
        <f>SUMIFS(DataRegularSeason20242025!$AA$3:$AA$1315,DataRegularSeason20242025!$B$3:$B$1315, "&lt;=" &amp; $A200, DataRegularSeason20242025!$D$3:$D$1315, R$1)+SUMIFS(DataRegularSeason20242025!$AB$3:$AB$1315,DataRegularSeason20242025!$B$3:$B$1315, "&lt;=" &amp; $A200, DataRegularSeason20242025!$E$3:$E$1315, R$1)</f>
        <v>57</v>
      </c>
      <c r="S200" s="2">
        <f>SUMIFS(DataRegularSeason20242025!$AA$3:$AA$1315,DataRegularSeason20242025!$B$3:$B$1315, "&lt;=" &amp; $A200, DataRegularSeason20242025!$D$3:$D$1315, S$1)+SUMIFS(DataRegularSeason20242025!$AB$3:$AB$1315,DataRegularSeason20242025!$B$3:$B$1315, "&lt;=" &amp; $A200, DataRegularSeason20242025!$E$3:$E$1315, S$1)</f>
        <v>66</v>
      </c>
      <c r="T200" s="2">
        <f>SUMIFS(DataRegularSeason20242025!$AA$3:$AA$1315,DataRegularSeason20242025!$B$3:$B$1315, "&lt;=" &amp; $A200, DataRegularSeason20242025!$D$3:$D$1315, T$1)+SUMIFS(DataRegularSeason20242025!$AB$3:$AB$1315,DataRegularSeason20242025!$B$3:$B$1315, "&lt;=" &amp; $A200, DataRegularSeason20242025!$E$3:$E$1315, T$1)</f>
        <v>70</v>
      </c>
      <c r="U200" s="2">
        <f>SUMIFS(DataRegularSeason20242025!$AA$3:$AA$1315,DataRegularSeason20242025!$B$3:$B$1315, "&lt;=" &amp; $A200, DataRegularSeason20242025!$D$3:$D$1315, U$1)+SUMIFS(DataRegularSeason20242025!$AB$3:$AB$1315,DataRegularSeason20242025!$B$3:$B$1315, "&lt;=" &amp; $A200, DataRegularSeason20242025!$E$3:$E$1315, U$1)</f>
        <v>75</v>
      </c>
      <c r="V200" s="2">
        <f>SUMIFS(DataRegularSeason20242025!$AA$3:$AA$1315,DataRegularSeason20242025!$B$3:$B$1315, "&lt;=" &amp; $A200, DataRegularSeason20242025!$D$3:$D$1315, V$1)+SUMIFS(DataRegularSeason20242025!$AB$3:$AB$1315,DataRegularSeason20242025!$B$3:$B$1315, "&lt;=" &amp; $A200, DataRegularSeason20242025!$E$3:$E$1315, V$1)</f>
        <v>64</v>
      </c>
      <c r="W200" s="2">
        <f>SUMIFS(DataRegularSeason20242025!$AA$3:$AA$1315,DataRegularSeason20242025!$B$3:$B$1315, "&lt;=" &amp; $A200, DataRegularSeason20242025!$D$3:$D$1315, W$1)+SUMIFS(DataRegularSeason20242025!$AB$3:$AB$1315,DataRegularSeason20242025!$B$3:$B$1315, "&lt;=" &amp; $A200, DataRegularSeason20242025!$E$3:$E$1315, W$1)</f>
        <v>64</v>
      </c>
      <c r="X200" s="2">
        <f>SUMIFS(DataRegularSeason20242025!$AA$3:$AA$1315,DataRegularSeason20242025!$B$3:$B$1315, "&lt;=" &amp; $A200, DataRegularSeason20242025!$D$3:$D$1315, X$1)+SUMIFS(DataRegularSeason20242025!$AB$3:$AB$1315,DataRegularSeason20242025!$B$3:$B$1315, "&lt;=" &amp; $A200, DataRegularSeason20242025!$E$3:$E$1315, X$1)</f>
        <v>60</v>
      </c>
      <c r="Y200" s="2">
        <f>SUMIFS(DataRegularSeason20242025!$AA$3:$AA$1315,DataRegularSeason20242025!$B$3:$B$1315, "&lt;=" &amp; $A200, DataRegularSeason20242025!$D$3:$D$1315, Y$1)+SUMIFS(DataRegularSeason20242025!$AB$3:$AB$1315,DataRegularSeason20242025!$B$3:$B$1315, "&lt;=" &amp; $A200, DataRegularSeason20242025!$E$3:$E$1315, Y$1)</f>
        <v>45</v>
      </c>
      <c r="Z200" s="2">
        <f>SUMIFS(DataRegularSeason20242025!$AA$3:$AA$1315,DataRegularSeason20242025!$B$3:$B$1315, "&lt;=" &amp; $A200, DataRegularSeason20242025!$D$3:$D$1315, Z$1)+SUMIFS(DataRegularSeason20242025!$AB$3:$AB$1315,DataRegularSeason20242025!$B$3:$B$1315, "&lt;=" &amp; $A200, DataRegularSeason20242025!$E$3:$E$1315, Z$1)</f>
        <v>69</v>
      </c>
      <c r="AA200" s="2">
        <f>SUMIFS(DataRegularSeason20242025!$AA$3:$AA$1315,DataRegularSeason20242025!$B$3:$B$1315, "&lt;=" &amp; $A200, DataRegularSeason20242025!$D$3:$D$1315, AA$1)+SUMIFS(DataRegularSeason20242025!$AB$3:$AB$1315,DataRegularSeason20242025!$B$3:$B$1315, "&lt;=" &amp; $A200, DataRegularSeason20242025!$E$3:$E$1315, AA$1)</f>
        <v>79</v>
      </c>
      <c r="AB200" s="2">
        <f>SUMIFS(DataRegularSeason20242025!$AA$3:$AA$1315,DataRegularSeason20242025!$B$3:$B$1315, "&lt;=" &amp; $A200, DataRegularSeason20242025!$D$3:$D$1315, AB$1)+SUMIFS(DataRegularSeason20242025!$AB$3:$AB$1315,DataRegularSeason20242025!$B$3:$B$1315, "&lt;=" &amp; $A200, DataRegularSeason20242025!$E$3:$E$1315, AB$1)</f>
        <v>83</v>
      </c>
      <c r="AC200" s="2">
        <f>SUMIFS(DataRegularSeason20242025!$AA$3:$AA$1315,DataRegularSeason20242025!$B$3:$B$1315, "&lt;=" &amp; $A200, DataRegularSeason20242025!$D$3:$D$1315, AC$1)+SUMIFS(DataRegularSeason20242025!$AB$3:$AB$1315,DataRegularSeason20242025!$B$3:$B$1315, "&lt;=" &amp; $A200, DataRegularSeason20242025!$E$3:$E$1315, AC$1)</f>
        <v>69</v>
      </c>
      <c r="AD200" s="2">
        <f>SUMIFS(DataRegularSeason20242025!$AA$3:$AA$1315,DataRegularSeason20242025!$B$3:$B$1315, "&lt;=" &amp; $A200, DataRegularSeason20242025!$D$3:$D$1315, AD$1)+SUMIFS(DataRegularSeason20242025!$AB$3:$AB$1315,DataRegularSeason20242025!$B$3:$B$1315, "&lt;=" &amp; $A200, DataRegularSeason20242025!$E$3:$E$1315, AD$1)</f>
        <v>68</v>
      </c>
      <c r="AE200" s="2">
        <f>SUMIFS(DataRegularSeason20242025!$AA$3:$AA$1315,DataRegularSeason20242025!$B$3:$B$1315, "&lt;=" &amp; $A200, DataRegularSeason20242025!$D$3:$D$1315, AE$1)+SUMIFS(DataRegularSeason20242025!$AB$3:$AB$1315,DataRegularSeason20242025!$B$3:$B$1315, "&lt;=" &amp; $A200, DataRegularSeason20242025!$E$3:$E$1315, AE$1)</f>
        <v>85</v>
      </c>
      <c r="AF200" s="2">
        <f>SUMIFS(DataRegularSeason20242025!$AA$3:$AA$1315,DataRegularSeason20242025!$B$3:$B$1315, "&lt;=" &amp; $A200, DataRegularSeason20242025!$D$3:$D$1315, AF$1)+SUMIFS(DataRegularSeason20242025!$AB$3:$AB$1315,DataRegularSeason20242025!$B$3:$B$1315, "&lt;=" &amp; $A200, DataRegularSeason20242025!$E$3:$E$1315, AF$1)</f>
        <v>96</v>
      </c>
      <c r="AG200" s="2">
        <f>SUMIFS(DataRegularSeason20242025!$AA$3:$AA$1315,DataRegularSeason20242025!$B$3:$B$1315, "&lt;=" &amp; $A200, DataRegularSeason20242025!$D$3:$D$1315, AG$1)+SUMIFS(DataRegularSeason20242025!$AB$3:$AB$1315,DataRegularSeason20242025!$B$3:$B$1315, "&lt;=" &amp; $A200, DataRegularSeason20242025!$E$3:$E$1315, AG$1)</f>
        <v>92</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65</v>
      </c>
      <c r="C201" s="2">
        <f>SUMIFS(DataRegularSeason20242025!$AA$3:$AA$1315,DataRegularSeason20242025!$B$3:$B$1315, "&lt;=" &amp; $A201, DataRegularSeason20242025!$D$3:$D$1315, C$1)+SUMIFS(DataRegularSeason20242025!$AB$3:$AB$1315,DataRegularSeason20242025!$B$3:$B$1315, "&lt;=" &amp; $A201, DataRegularSeason20242025!$E$3:$E$1315, C$1)</f>
        <v>68</v>
      </c>
      <c r="D201" s="2">
        <f>SUMIFS(DataRegularSeason20242025!$AA$3:$AA$1315,DataRegularSeason20242025!$B$3:$B$1315, "&lt;=" &amp; $A201, DataRegularSeason20242025!$D$3:$D$1315, D$1)+SUMIFS(DataRegularSeason20242025!$AB$3:$AB$1315,DataRegularSeason20242025!$B$3:$B$1315, "&lt;=" &amp; $A201, DataRegularSeason20242025!$E$3:$E$1315, D$1)</f>
        <v>56</v>
      </c>
      <c r="E201" s="2">
        <f>SUMIFS(DataRegularSeason20242025!$AA$3:$AA$1315,DataRegularSeason20242025!$B$3:$B$1315, "&lt;=" &amp; $A201, DataRegularSeason20242025!$D$3:$D$1315, E$1)+SUMIFS(DataRegularSeason20242025!$AB$3:$AB$1315,DataRegularSeason20242025!$B$3:$B$1315, "&lt;=" &amp; $A201, DataRegularSeason20242025!$E$3:$E$1315, E$1)</f>
        <v>84</v>
      </c>
      <c r="F201" s="2">
        <f>SUMIFS(DataRegularSeason20242025!$AA$3:$AA$1315,DataRegularSeason20242025!$B$3:$B$1315, "&lt;=" &amp; $A201, DataRegularSeason20242025!$D$3:$D$1315, F$1)+SUMIFS(DataRegularSeason20242025!$AB$3:$AB$1315,DataRegularSeason20242025!$B$3:$B$1315, "&lt;=" &amp; $A201, DataRegularSeason20242025!$E$3:$E$1315, F$1)</f>
        <v>70</v>
      </c>
      <c r="G201" s="2">
        <f>SUMIFS(DataRegularSeason20242025!$AA$3:$AA$1315,DataRegularSeason20242025!$B$3:$B$1315, "&lt;=" &amp; $A201, DataRegularSeason20242025!$D$3:$D$1315, G$1)+SUMIFS(DataRegularSeason20242025!$AB$3:$AB$1315,DataRegularSeason20242025!$B$3:$B$1315, "&lt;=" &amp; $A201, DataRegularSeason20242025!$E$3:$E$1315, G$1)</f>
        <v>71</v>
      </c>
      <c r="H201" s="2">
        <f>SUMIFS(DataRegularSeason20242025!$AA$3:$AA$1315,DataRegularSeason20242025!$B$3:$B$1315, "&lt;=" &amp; $A201, DataRegularSeason20242025!$D$3:$D$1315, H$1)+SUMIFS(DataRegularSeason20242025!$AB$3:$AB$1315,DataRegularSeason20242025!$B$3:$B$1315, "&lt;=" &amp; $A201, DataRegularSeason20242025!$E$3:$E$1315, H$1)</f>
        <v>49</v>
      </c>
      <c r="I201" s="2">
        <f>SUMIFS(DataRegularSeason20242025!$AA$3:$AA$1315,DataRegularSeason20242025!$B$3:$B$1315, "&lt;=" &amp; $A201, DataRegularSeason20242025!$D$3:$D$1315, I$1)+SUMIFS(DataRegularSeason20242025!$AB$3:$AB$1315,DataRegularSeason20242025!$B$3:$B$1315, "&lt;=" &amp; $A201, DataRegularSeason20242025!$E$3:$E$1315, I$1)</f>
        <v>83</v>
      </c>
      <c r="J201" s="2">
        <f>SUMIFS(DataRegularSeason20242025!$AA$3:$AA$1315,DataRegularSeason20242025!$B$3:$B$1315, "&lt;=" &amp; $A201, DataRegularSeason20242025!$D$3:$D$1315, J$1)+SUMIFS(DataRegularSeason20242025!$AB$3:$AB$1315,DataRegularSeason20242025!$B$3:$B$1315, "&lt;=" &amp; $A201, DataRegularSeason20242025!$E$3:$E$1315, J$1)</f>
        <v>86</v>
      </c>
      <c r="K201" s="2">
        <f>SUMIFS(DataRegularSeason20242025!$AA$3:$AA$1315,DataRegularSeason20242025!$B$3:$B$1315, "&lt;=" &amp; $A201, DataRegularSeason20242025!$D$3:$D$1315, K$1)+SUMIFS(DataRegularSeason20242025!$AB$3:$AB$1315,DataRegularSeason20242025!$B$3:$B$1315, "&lt;=" &amp; $A201, DataRegularSeason20242025!$E$3:$E$1315, K$1)</f>
        <v>70</v>
      </c>
      <c r="L201" s="2">
        <f>SUMIFS(DataRegularSeason20242025!$AA$3:$AA$1315,DataRegularSeason20242025!$B$3:$B$1315, "&lt;=" &amp; $A201, DataRegularSeason20242025!$D$3:$D$1315, L$1)+SUMIFS(DataRegularSeason20242025!$AB$3:$AB$1315,DataRegularSeason20242025!$B$3:$B$1315, "&lt;=" &amp; $A201, DataRegularSeason20242025!$E$3:$E$1315, L$1)</f>
        <v>80</v>
      </c>
      <c r="M201" s="2">
        <f>SUMIFS(DataRegularSeason20242025!$AA$3:$AA$1315,DataRegularSeason20242025!$B$3:$B$1315, "&lt;=" &amp; $A201, DataRegularSeason20242025!$D$3:$D$1315, M$1)+SUMIFS(DataRegularSeason20242025!$AB$3:$AB$1315,DataRegularSeason20242025!$B$3:$B$1315, "&lt;=" &amp; $A201, DataRegularSeason20242025!$E$3:$E$1315, M$1)</f>
        <v>85</v>
      </c>
      <c r="N201" s="2">
        <f>SUMIFS(DataRegularSeason20242025!$AA$3:$AA$1315,DataRegularSeason20242025!$B$3:$B$1315, "&lt;=" &amp; $A201, DataRegularSeason20242025!$D$3:$D$1315, N$1)+SUMIFS(DataRegularSeason20242025!$AB$3:$AB$1315,DataRegularSeason20242025!$B$3:$B$1315, "&lt;=" &amp; $A201, DataRegularSeason20242025!$E$3:$E$1315, N$1)</f>
        <v>79</v>
      </c>
      <c r="O201" s="2">
        <f>SUMIFS(DataRegularSeason20242025!$AA$3:$AA$1315,DataRegularSeason20242025!$B$3:$B$1315, "&lt;=" &amp; $A201, DataRegularSeason20242025!$D$3:$D$1315, O$1)+SUMIFS(DataRegularSeason20242025!$AB$3:$AB$1315,DataRegularSeason20242025!$B$3:$B$1315, "&lt;=" &amp; $A201, DataRegularSeason20242025!$E$3:$E$1315, O$1)</f>
        <v>79</v>
      </c>
      <c r="P201" s="2">
        <f>SUMIFS(DataRegularSeason20242025!$AA$3:$AA$1315,DataRegularSeason20242025!$B$3:$B$1315, "&lt;=" &amp; $A201, DataRegularSeason20242025!$D$3:$D$1315, P$1)+SUMIFS(DataRegularSeason20242025!$AB$3:$AB$1315,DataRegularSeason20242025!$B$3:$B$1315, "&lt;=" &amp; $A201, DataRegularSeason20242025!$E$3:$E$1315, P$1)</f>
        <v>69</v>
      </c>
      <c r="Q201" s="2">
        <f>SUMIFS(DataRegularSeason20242025!$AA$3:$AA$1315,DataRegularSeason20242025!$B$3:$B$1315, "&lt;=" &amp; $A201, DataRegularSeason20242025!$D$3:$D$1315, Q$1)+SUMIFS(DataRegularSeason20242025!$AB$3:$AB$1315,DataRegularSeason20242025!$B$3:$B$1315, "&lt;=" &amp; $A201, DataRegularSeason20242025!$E$3:$E$1315, Q$1)</f>
        <v>78</v>
      </c>
      <c r="R201" s="2">
        <f>SUMIFS(DataRegularSeason20242025!$AA$3:$AA$1315,DataRegularSeason20242025!$B$3:$B$1315, "&lt;=" &amp; $A201, DataRegularSeason20242025!$D$3:$D$1315, R$1)+SUMIFS(DataRegularSeason20242025!$AB$3:$AB$1315,DataRegularSeason20242025!$B$3:$B$1315, "&lt;=" &amp; $A201, DataRegularSeason20242025!$E$3:$E$1315, R$1)</f>
        <v>57</v>
      </c>
      <c r="S201" s="2">
        <f>SUMIFS(DataRegularSeason20242025!$AA$3:$AA$1315,DataRegularSeason20242025!$B$3:$B$1315, "&lt;=" &amp; $A201, DataRegularSeason20242025!$D$3:$D$1315, S$1)+SUMIFS(DataRegularSeason20242025!$AB$3:$AB$1315,DataRegularSeason20242025!$B$3:$B$1315, "&lt;=" &amp; $A201, DataRegularSeason20242025!$E$3:$E$1315, S$1)</f>
        <v>66</v>
      </c>
      <c r="T201" s="2">
        <f>SUMIFS(DataRegularSeason20242025!$AA$3:$AA$1315,DataRegularSeason20242025!$B$3:$B$1315, "&lt;=" &amp; $A201, DataRegularSeason20242025!$D$3:$D$1315, T$1)+SUMIFS(DataRegularSeason20242025!$AB$3:$AB$1315,DataRegularSeason20242025!$B$3:$B$1315, "&lt;=" &amp; $A201, DataRegularSeason20242025!$E$3:$E$1315, T$1)</f>
        <v>70</v>
      </c>
      <c r="U201" s="2">
        <f>SUMIFS(DataRegularSeason20242025!$AA$3:$AA$1315,DataRegularSeason20242025!$B$3:$B$1315, "&lt;=" &amp; $A201, DataRegularSeason20242025!$D$3:$D$1315, U$1)+SUMIFS(DataRegularSeason20242025!$AB$3:$AB$1315,DataRegularSeason20242025!$B$3:$B$1315, "&lt;=" &amp; $A201, DataRegularSeason20242025!$E$3:$E$1315, U$1)</f>
        <v>75</v>
      </c>
      <c r="V201" s="2">
        <f>SUMIFS(DataRegularSeason20242025!$AA$3:$AA$1315,DataRegularSeason20242025!$B$3:$B$1315, "&lt;=" &amp; $A201, DataRegularSeason20242025!$D$3:$D$1315, V$1)+SUMIFS(DataRegularSeason20242025!$AB$3:$AB$1315,DataRegularSeason20242025!$B$3:$B$1315, "&lt;=" &amp; $A201, DataRegularSeason20242025!$E$3:$E$1315, V$1)</f>
        <v>64</v>
      </c>
      <c r="W201" s="2">
        <f>SUMIFS(DataRegularSeason20242025!$AA$3:$AA$1315,DataRegularSeason20242025!$B$3:$B$1315, "&lt;=" &amp; $A201, DataRegularSeason20242025!$D$3:$D$1315, W$1)+SUMIFS(DataRegularSeason20242025!$AB$3:$AB$1315,DataRegularSeason20242025!$B$3:$B$1315, "&lt;=" &amp; $A201, DataRegularSeason20242025!$E$3:$E$1315, W$1)</f>
        <v>64</v>
      </c>
      <c r="X201" s="2">
        <f>SUMIFS(DataRegularSeason20242025!$AA$3:$AA$1315,DataRegularSeason20242025!$B$3:$B$1315, "&lt;=" &amp; $A201, DataRegularSeason20242025!$D$3:$D$1315, X$1)+SUMIFS(DataRegularSeason20242025!$AB$3:$AB$1315,DataRegularSeason20242025!$B$3:$B$1315, "&lt;=" &amp; $A201, DataRegularSeason20242025!$E$3:$E$1315, X$1)</f>
        <v>60</v>
      </c>
      <c r="Y201" s="2">
        <f>SUMIFS(DataRegularSeason20242025!$AA$3:$AA$1315,DataRegularSeason20242025!$B$3:$B$1315, "&lt;=" &amp; $A201, DataRegularSeason20242025!$D$3:$D$1315, Y$1)+SUMIFS(DataRegularSeason20242025!$AB$3:$AB$1315,DataRegularSeason20242025!$B$3:$B$1315, "&lt;=" &amp; $A201, DataRegularSeason20242025!$E$3:$E$1315, Y$1)</f>
        <v>45</v>
      </c>
      <c r="Z201" s="2">
        <f>SUMIFS(DataRegularSeason20242025!$AA$3:$AA$1315,DataRegularSeason20242025!$B$3:$B$1315, "&lt;=" &amp; $A201, DataRegularSeason20242025!$D$3:$D$1315, Z$1)+SUMIFS(DataRegularSeason20242025!$AB$3:$AB$1315,DataRegularSeason20242025!$B$3:$B$1315, "&lt;=" &amp; $A201, DataRegularSeason20242025!$E$3:$E$1315, Z$1)</f>
        <v>69</v>
      </c>
      <c r="AA201" s="2">
        <f>SUMIFS(DataRegularSeason20242025!$AA$3:$AA$1315,DataRegularSeason20242025!$B$3:$B$1315, "&lt;=" &amp; $A201, DataRegularSeason20242025!$D$3:$D$1315, AA$1)+SUMIFS(DataRegularSeason20242025!$AB$3:$AB$1315,DataRegularSeason20242025!$B$3:$B$1315, "&lt;=" &amp; $A201, DataRegularSeason20242025!$E$3:$E$1315, AA$1)</f>
        <v>79</v>
      </c>
      <c r="AB201" s="2">
        <f>SUMIFS(DataRegularSeason20242025!$AA$3:$AA$1315,DataRegularSeason20242025!$B$3:$B$1315, "&lt;=" &amp; $A201, DataRegularSeason20242025!$D$3:$D$1315, AB$1)+SUMIFS(DataRegularSeason20242025!$AB$3:$AB$1315,DataRegularSeason20242025!$B$3:$B$1315, "&lt;=" &amp; $A201, DataRegularSeason20242025!$E$3:$E$1315, AB$1)</f>
        <v>83</v>
      </c>
      <c r="AC201" s="2">
        <f>SUMIFS(DataRegularSeason20242025!$AA$3:$AA$1315,DataRegularSeason20242025!$B$3:$B$1315, "&lt;=" &amp; $A201, DataRegularSeason20242025!$D$3:$D$1315, AC$1)+SUMIFS(DataRegularSeason20242025!$AB$3:$AB$1315,DataRegularSeason20242025!$B$3:$B$1315, "&lt;=" &amp; $A201, DataRegularSeason20242025!$E$3:$E$1315, AC$1)</f>
        <v>69</v>
      </c>
      <c r="AD201" s="2">
        <f>SUMIFS(DataRegularSeason20242025!$AA$3:$AA$1315,DataRegularSeason20242025!$B$3:$B$1315, "&lt;=" &amp; $A201, DataRegularSeason20242025!$D$3:$D$1315, AD$1)+SUMIFS(DataRegularSeason20242025!$AB$3:$AB$1315,DataRegularSeason20242025!$B$3:$B$1315, "&lt;=" &amp; $A201, DataRegularSeason20242025!$E$3:$E$1315, AD$1)</f>
        <v>68</v>
      </c>
      <c r="AE201" s="2">
        <f>SUMIFS(DataRegularSeason20242025!$AA$3:$AA$1315,DataRegularSeason20242025!$B$3:$B$1315, "&lt;=" &amp; $A201, DataRegularSeason20242025!$D$3:$D$1315, AE$1)+SUMIFS(DataRegularSeason20242025!$AB$3:$AB$1315,DataRegularSeason20242025!$B$3:$B$1315, "&lt;=" &amp; $A201, DataRegularSeason20242025!$E$3:$E$1315, AE$1)</f>
        <v>85</v>
      </c>
      <c r="AF201" s="2">
        <f>SUMIFS(DataRegularSeason20242025!$AA$3:$AA$1315,DataRegularSeason20242025!$B$3:$B$1315, "&lt;=" &amp; $A201, DataRegularSeason20242025!$D$3:$D$1315, AF$1)+SUMIFS(DataRegularSeason20242025!$AB$3:$AB$1315,DataRegularSeason20242025!$B$3:$B$1315, "&lt;=" &amp; $A201, DataRegularSeason20242025!$E$3:$E$1315, AF$1)</f>
        <v>96</v>
      </c>
      <c r="AG201" s="2">
        <f>SUMIFS(DataRegularSeason20242025!$AA$3:$AA$1315,DataRegularSeason20242025!$B$3:$B$1315, "&lt;=" &amp; $A201, DataRegularSeason20242025!$D$3:$D$1315, AG$1)+SUMIFS(DataRegularSeason20242025!$AB$3:$AB$1315,DataRegularSeason20242025!$B$3:$B$1315, "&lt;=" &amp; $A201, DataRegularSeason20242025!$E$3:$E$1315, AG$1)</f>
        <v>92</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65</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65</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65</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65</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65</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65</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65</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65</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65</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65</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65</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65</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65</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65</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65</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65</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65</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65</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65</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65</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65</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65</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65</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65</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65</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65</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65</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65</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65</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65</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65</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65</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65</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65</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65</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65</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65</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65</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65</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65</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65</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65</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65</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65</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65</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65</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65</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65</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65</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65</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65</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65</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65</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65</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65</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65</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65</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65</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65</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65</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65</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65</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65</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65</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65</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65</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65</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65</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65</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65</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65</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65</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EY1" activePane="topRight" state="frozen"/>
      <selection pane="topRight" activeCell="FL44" sqref="FL44"/>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13</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73</v>
      </c>
      <c r="ET2">
        <f>SUMIFS(DataRegularSeason20242025!$AA$3:$AA$1315,DataRegularSeason20242025!$B$3:$B$1315, "&lt;=" &amp; ET$1, DataRegularSeason20242025!$D$3:$D$1315, $A2)+SUMIFS(DataRegularSeason20242025!$AB$3:$AB$1315,DataRegularSeason20242025!$B$3:$B$1315, "&lt;=" &amp; ET$1, DataRegularSeason20242025!$E$3:$E$1315, $A2)</f>
        <v>73</v>
      </c>
      <c r="EU2">
        <f>SUMIFS(DataRegularSeason20242025!$AA$3:$AA$1315,DataRegularSeason20242025!$B$3:$B$1315, "&lt;=" &amp; EU$1, DataRegularSeason20242025!$D$3:$D$1315, $A2)+SUMIFS(DataRegularSeason20242025!$AB$3:$AB$1315,DataRegularSeason20242025!$B$3:$B$1315, "&lt;=" &amp; EU$1, DataRegularSeason20242025!$E$3:$E$1315, $A2)</f>
        <v>75</v>
      </c>
      <c r="EV2">
        <f>SUMIFS(DataRegularSeason20242025!$AA$3:$AA$1315,DataRegularSeason20242025!$B$3:$B$1315, "&lt;=" &amp; EV$1, DataRegularSeason20242025!$D$3:$D$1315, $A2)+SUMIFS(DataRegularSeason20242025!$AB$3:$AB$1315,DataRegularSeason20242025!$B$3:$B$1315, "&lt;=" &amp; EV$1, DataRegularSeason20242025!$E$3:$E$1315, $A2)</f>
        <v>75</v>
      </c>
      <c r="EW2">
        <f>SUMIFS(DataRegularSeason20242025!$AA$3:$AA$1315,DataRegularSeason20242025!$B$3:$B$1315, "&lt;=" &amp; EW$1, DataRegularSeason20242025!$D$3:$D$1315, $A2)+SUMIFS(DataRegularSeason20242025!$AB$3:$AB$1315,DataRegularSeason20242025!$B$3:$B$1315, "&lt;=" &amp; EW$1, DataRegularSeason20242025!$E$3:$E$1315, $A2)</f>
        <v>77</v>
      </c>
      <c r="EX2">
        <f>SUMIFS(DataRegularSeason20242025!$AA$3:$AA$1315,DataRegularSeason20242025!$B$3:$B$1315, "&lt;=" &amp; EX$1, DataRegularSeason20242025!$D$3:$D$1315, $A2)+SUMIFS(DataRegularSeason20242025!$AB$3:$AB$1315,DataRegularSeason20242025!$B$3:$B$1315, "&lt;=" &amp; EX$1, DataRegularSeason20242025!$E$3:$E$1315, $A2)</f>
        <v>77</v>
      </c>
      <c r="EY2">
        <f>SUMIFS(DataRegularSeason20242025!$AA$3:$AA$1315,DataRegularSeason20242025!$B$3:$B$1315, "&lt;=" &amp; EY$1, DataRegularSeason20242025!$D$3:$D$1315, $A2)+SUMIFS(DataRegularSeason20242025!$AB$3:$AB$1315,DataRegularSeason20242025!$B$3:$B$1315, "&lt;=" &amp; EY$1, DataRegularSeason20242025!$E$3:$E$1315, $A2)</f>
        <v>79</v>
      </c>
      <c r="EZ2">
        <f>SUMIFS(DataRegularSeason20242025!$AA$3:$AA$1315,DataRegularSeason20242025!$B$3:$B$1315, "&lt;=" &amp; EZ$1, DataRegularSeason20242025!$D$3:$D$1315, $A2)+SUMIFS(DataRegularSeason20242025!$AB$3:$AB$1315,DataRegularSeason20242025!$B$3:$B$1315, "&lt;=" &amp; EZ$1, DataRegularSeason20242025!$E$3:$E$1315, $A2)</f>
        <v>79</v>
      </c>
      <c r="FA2">
        <f>SUMIFS(DataRegularSeason20242025!$AA$3:$AA$1315,DataRegularSeason20242025!$B$3:$B$1315, "&lt;=" &amp; FA$1, DataRegularSeason20242025!$D$3:$D$1315, $A2)+SUMIFS(DataRegularSeason20242025!$AB$3:$AB$1315,DataRegularSeason20242025!$B$3:$B$1315, "&lt;=" &amp; FA$1, DataRegularSeason20242025!$E$3:$E$1315, $A2)</f>
        <v>79</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83</v>
      </c>
      <c r="FE2">
        <f>SUMIFS(DataRegularSeason20242025!$AA$3:$AA$1315,DataRegularSeason20242025!$B$3:$B$1315, "&lt;=" &amp; FE$1, DataRegularSeason20242025!$D$3:$D$1315, $A2)+SUMIFS(DataRegularSeason20242025!$AB$3:$AB$1315,DataRegularSeason20242025!$B$3:$B$1315, "&lt;=" &amp; FE$1, DataRegularSeason20242025!$E$3:$E$1315, $A2)</f>
        <v>83</v>
      </c>
      <c r="FF2">
        <f>SUMIFS(DataRegularSeason20242025!$AA$3:$AA$1315,DataRegularSeason20242025!$B$3:$B$1315, "&lt;=" &amp; FF$1, DataRegularSeason20242025!$D$3:$D$1315, $A2)+SUMIFS(DataRegularSeason20242025!$AB$3:$AB$1315,DataRegularSeason20242025!$B$3:$B$1315, "&lt;=" &amp; FF$1, DataRegularSeason20242025!$E$3:$E$1315, $A2)</f>
        <v>83</v>
      </c>
      <c r="FG2">
        <f>SUMIFS(DataRegularSeason20242025!$AA$3:$AA$1315,DataRegularSeason20242025!$B$3:$B$1315, "&lt;=" &amp; FG$1, DataRegularSeason20242025!$D$3:$D$1315, $A2)+SUMIFS(DataRegularSeason20242025!$AB$3:$AB$1315,DataRegularSeason20242025!$B$3:$B$1315, "&lt;=" &amp; FG$1, DataRegularSeason20242025!$E$3:$E$1315, $A2)</f>
        <v>83</v>
      </c>
      <c r="FH2">
        <f>SUMIFS(DataRegularSeason20242025!$AA$3:$AA$1315,DataRegularSeason20242025!$B$3:$B$1315, "&lt;=" &amp; FH$1, DataRegularSeason20242025!$D$3:$D$1315, $A2)+SUMIFS(DataRegularSeason20242025!$AB$3:$AB$1315,DataRegularSeason20242025!$B$3:$B$1315, "&lt;=" &amp; FH$1, DataRegularSeason20242025!$E$3:$E$1315, $A2)</f>
        <v>83</v>
      </c>
      <c r="FI2">
        <f>SUMIFS(DataRegularSeason20242025!$AA$3:$AA$1315,DataRegularSeason20242025!$B$3:$B$1315, "&lt;=" &amp; FI$1, DataRegularSeason20242025!$D$3:$D$1315, $A2)+SUMIFS(DataRegularSeason20242025!$AB$3:$AB$1315,DataRegularSeason20242025!$B$3:$B$1315, "&lt;=" &amp; FI$1, DataRegularSeason20242025!$E$3:$E$1315, $A2)</f>
        <v>85</v>
      </c>
      <c r="FJ2">
        <f>SUMIFS(DataRegularSeason20242025!$AA$3:$AA$1315,DataRegularSeason20242025!$B$3:$B$1315, "&lt;=" &amp; FJ$1, DataRegularSeason20242025!$D$3:$D$1315, $A2)+SUMIFS(DataRegularSeason20242025!$AB$3:$AB$1315,DataRegularSeason20242025!$B$3:$B$1315, "&lt;=" &amp; FJ$1, DataRegularSeason20242025!$E$3:$E$1315, $A2)</f>
        <v>85</v>
      </c>
      <c r="FK2">
        <f>SUMIFS(DataRegularSeason20242025!$AA$3:$AA$1315,DataRegularSeason20242025!$B$3:$B$1315, "&lt;=" &amp; FK$1, DataRegularSeason20242025!$D$3:$D$1315, $A2)+SUMIFS(DataRegularSeason20242025!$AB$3:$AB$1315,DataRegularSeason20242025!$B$3:$B$1315, "&lt;=" &amp; FK$1, DataRegularSeason20242025!$E$3:$E$1315, $A2)</f>
        <v>85</v>
      </c>
      <c r="FL2">
        <f>SUMIFS(DataRegularSeason20242025!$AA$3:$AA$1315,DataRegularSeason20242025!$B$3:$B$1315, "&lt;=" &amp; FL$1, DataRegularSeason20242025!$D$3:$D$1315, $A2)+SUMIFS(DataRegularSeason20242025!$AB$3:$AB$1315,DataRegularSeason20242025!$B$3:$B$1315, "&lt;=" &amp; FL$1, DataRegularSeason20242025!$E$3:$E$1315, $A2)</f>
        <v>85</v>
      </c>
      <c r="FM2">
        <f>SUMIFS(DataRegularSeason20242025!$AA$3:$AA$1315,DataRegularSeason20242025!$B$3:$B$1315, "&lt;=" &amp; FM$1, DataRegularSeason20242025!$D$3:$D$1315, $A2)+SUMIFS(DataRegularSeason20242025!$AB$3:$AB$1315,DataRegularSeason20242025!$B$3:$B$1315, "&lt;=" &amp; FM$1, DataRegularSeason20242025!$E$3:$E$1315, $A2)</f>
        <v>85</v>
      </c>
      <c r="FN2">
        <f>SUMIFS(DataRegularSeason20242025!$AA$3:$AA$1315,DataRegularSeason20242025!$B$3:$B$1315, "&lt;=" &amp; FN$1, DataRegularSeason20242025!$D$3:$D$1315, $A2)+SUMIFS(DataRegularSeason20242025!$AB$3:$AB$1315,DataRegularSeason20242025!$B$3:$B$1315, "&lt;=" &amp; FN$1, DataRegularSeason20242025!$E$3:$E$1315, $A2)</f>
        <v>85</v>
      </c>
      <c r="FO2">
        <f>SUMIFS(DataRegularSeason20242025!$AA$3:$AA$1315,DataRegularSeason20242025!$B$3:$B$1315, "&lt;=" &amp; FO$1, DataRegularSeason20242025!$D$3:$D$1315, $A2)+SUMIFS(DataRegularSeason20242025!$AB$3:$AB$1315,DataRegularSeason20242025!$B$3:$B$1315, "&lt;=" &amp; FO$1, DataRegularSeason20242025!$E$3:$E$1315, $A2)</f>
        <v>85</v>
      </c>
      <c r="FP2">
        <f>SUMIFS(DataRegularSeason20242025!$AA$3:$AA$1315,DataRegularSeason20242025!$B$3:$B$1315, "&lt;=" &amp; FP$1, DataRegularSeason20242025!$D$3:$D$1315, $A2)+SUMIFS(DataRegularSeason20242025!$AB$3:$AB$1315,DataRegularSeason20242025!$B$3:$B$1315, "&lt;=" &amp; FP$1, DataRegularSeason20242025!$E$3:$E$1315, $A2)</f>
        <v>85</v>
      </c>
      <c r="FQ2">
        <f>SUMIFS(DataRegularSeason20242025!$AA$3:$AA$1315,DataRegularSeason20242025!$B$3:$B$1315, "&lt;=" &amp; FQ$1, DataRegularSeason20242025!$D$3:$D$1315, $A2)+SUMIFS(DataRegularSeason20242025!$AB$3:$AB$1315,DataRegularSeason20242025!$B$3:$B$1315, "&lt;=" &amp; FQ$1, DataRegularSeason20242025!$E$3:$E$1315, $A2)</f>
        <v>85</v>
      </c>
      <c r="FR2">
        <f>SUMIFS(DataRegularSeason20242025!$AA$3:$AA$1315,DataRegularSeason20242025!$B$3:$B$1315, "&lt;=" &amp; FR$1, DataRegularSeason20242025!$D$3:$D$1315, $A2)+SUMIFS(DataRegularSeason20242025!$AB$3:$AB$1315,DataRegularSeason20242025!$B$3:$B$1315, "&lt;=" &amp; FR$1, DataRegularSeason20242025!$E$3:$E$1315, $A2)</f>
        <v>85</v>
      </c>
      <c r="FS2">
        <f>SUMIFS(DataRegularSeason20242025!$AA$3:$AA$1315,DataRegularSeason20242025!$B$3:$B$1315, "&lt;=" &amp; FS$1, DataRegularSeason20242025!$D$3:$D$1315, $A2)+SUMIFS(DataRegularSeason20242025!$AB$3:$AB$1315,DataRegularSeason20242025!$B$3:$B$1315, "&lt;=" &amp; FS$1, DataRegularSeason20242025!$E$3:$E$1315, $A2)</f>
        <v>85</v>
      </c>
      <c r="FT2">
        <f>SUMIFS(DataRegularSeason20242025!$AA$3:$AA$1315,DataRegularSeason20242025!$B$3:$B$1315, "&lt;=" &amp; FT$1, DataRegularSeason20242025!$D$3:$D$1315, $A2)+SUMIFS(DataRegularSeason20242025!$AB$3:$AB$1315,DataRegularSeason20242025!$B$3:$B$1315, "&lt;=" &amp; FT$1, DataRegularSeason20242025!$E$3:$E$1315, $A2)</f>
        <v>85</v>
      </c>
      <c r="FU2">
        <f>SUMIFS(DataRegularSeason20242025!$AA$3:$AA$1315,DataRegularSeason20242025!$B$3:$B$1315, "&lt;=" &amp; FU$1, DataRegularSeason20242025!$D$3:$D$1315, $A2)+SUMIFS(DataRegularSeason20242025!$AB$3:$AB$1315,DataRegularSeason20242025!$B$3:$B$1315, "&lt;=" &amp; FU$1, DataRegularSeason20242025!$E$3:$E$1315, $A2)</f>
        <v>85</v>
      </c>
      <c r="FV2">
        <f>SUMIFS(DataRegularSeason20242025!$AA$3:$AA$1315,DataRegularSeason20242025!$B$3:$B$1315, "&lt;=" &amp; FV$1, DataRegularSeason20242025!$D$3:$D$1315, $A2)+SUMIFS(DataRegularSeason20242025!$AB$3:$AB$1315,DataRegularSeason20242025!$B$3:$B$1315, "&lt;=" &amp; FV$1, DataRegularSeason20242025!$E$3:$E$1315, $A2)</f>
        <v>85</v>
      </c>
      <c r="FW2">
        <f>SUMIFS(DataRegularSeason20242025!$AA$3:$AA$1315,DataRegularSeason20242025!$B$3:$B$1315, "&lt;=" &amp; FW$1, DataRegularSeason20242025!$D$3:$D$1315, $A2)+SUMIFS(DataRegularSeason20242025!$AB$3:$AB$1315,DataRegularSeason20242025!$B$3:$B$1315, "&lt;=" &amp; FW$1, DataRegularSeason20242025!$E$3:$E$1315, $A2)</f>
        <v>85</v>
      </c>
      <c r="FX2">
        <f>SUMIFS(DataRegularSeason20242025!$AA$3:$AA$1315,DataRegularSeason20242025!$B$3:$B$1315, "&lt;=" &amp; FX$1, DataRegularSeason20242025!$D$3:$D$1315, $A2)+SUMIFS(DataRegularSeason20242025!$AB$3:$AB$1315,DataRegularSeason20242025!$B$3:$B$1315, "&lt;=" &amp; FX$1, DataRegularSeason20242025!$E$3:$E$1315, $A2)</f>
        <v>85</v>
      </c>
      <c r="FY2">
        <f>SUMIFS(DataRegularSeason20242025!$AA$3:$AA$1315,DataRegularSeason20242025!$B$3:$B$1315, "&lt;=" &amp; FY$1, DataRegularSeason20242025!$D$3:$D$1315, $A2)+SUMIFS(DataRegularSeason20242025!$AB$3:$AB$1315,DataRegularSeason20242025!$B$3:$B$1315, "&lt;=" &amp; FY$1, DataRegularSeason20242025!$E$3:$E$1315, $A2)</f>
        <v>85</v>
      </c>
      <c r="FZ2">
        <f>SUMIFS(DataRegularSeason20242025!$AA$3:$AA$1315,DataRegularSeason20242025!$B$3:$B$1315, "&lt;=" &amp; FZ$1, DataRegularSeason20242025!$D$3:$D$1315, $A2)+SUMIFS(DataRegularSeason20242025!$AB$3:$AB$1315,DataRegularSeason20242025!$B$3:$B$1315, "&lt;=" &amp; FZ$1, DataRegularSeason20242025!$E$3:$E$1315, $A2)</f>
        <v>85</v>
      </c>
      <c r="GA2">
        <f>SUMIFS(DataRegularSeason20242025!$AA$3:$AA$1315,DataRegularSeason20242025!$B$3:$B$1315, "&lt;=" &amp; GA$1, DataRegularSeason20242025!$D$3:$D$1315, $A2)+SUMIFS(DataRegularSeason20242025!$AB$3:$AB$1315,DataRegularSeason20242025!$B$3:$B$1315, "&lt;=" &amp; GA$1, DataRegularSeason20242025!$E$3:$E$1315, $A2)</f>
        <v>85</v>
      </c>
      <c r="GB2">
        <f>SUMIFS(DataRegularSeason20242025!$AA$3:$AA$1315,DataRegularSeason20242025!$B$3:$B$1315, "&lt;=" &amp; GB$1, DataRegularSeason20242025!$D$3:$D$1315, $A2)+SUMIFS(DataRegularSeason20242025!$AB$3:$AB$1315,DataRegularSeason20242025!$B$3:$B$1315, "&lt;=" &amp; GB$1, DataRegularSeason20242025!$E$3:$E$1315, $A2)</f>
        <v>85</v>
      </c>
      <c r="GC2">
        <f>SUMIFS(DataRegularSeason20242025!$AA$3:$AA$1315,DataRegularSeason20242025!$B$3:$B$1315, "&lt;=" &amp; GC$1, DataRegularSeason20242025!$D$3:$D$1315, $A2)+SUMIFS(DataRegularSeason20242025!$AB$3:$AB$1315,DataRegularSeason20242025!$B$3:$B$1315, "&lt;=" &amp; GC$1, DataRegularSeason20242025!$E$3:$E$1315, $A2)</f>
        <v>85</v>
      </c>
      <c r="GD2">
        <f>SUMIFS(DataRegularSeason20242025!$AA$3:$AA$1315,DataRegularSeason20242025!$B$3:$B$1315, "&lt;=" &amp; GD$1, DataRegularSeason20242025!$D$3:$D$1315, $A2)+SUMIFS(DataRegularSeason20242025!$AB$3:$AB$1315,DataRegularSeason20242025!$B$3:$B$1315, "&lt;=" &amp; GD$1, DataRegularSeason20242025!$E$3:$E$1315, $A2)</f>
        <v>85</v>
      </c>
      <c r="GE2">
        <f>SUMIFS(DataRegularSeason20242025!$AA$3:$AA$1315,DataRegularSeason20242025!$B$3:$B$1315, "&lt;=" &amp; GE$1, DataRegularSeason20242025!$D$3:$D$1315, $A2)+SUMIFS(DataRegularSeason20242025!$AB$3:$AB$1315,DataRegularSeason20242025!$B$3:$B$1315, "&lt;=" &amp; GE$1, DataRegularSeason20242025!$E$3:$E$1315, $A2)</f>
        <v>85</v>
      </c>
      <c r="GF2">
        <f>SUMIFS(DataRegularSeason20242025!$AA$3:$AA$1315,DataRegularSeason20242025!$B$3:$B$1315, "&lt;=" &amp; GF$1, DataRegularSeason20242025!$D$3:$D$1315, $A2)+SUMIFS(DataRegularSeason20242025!$AB$3:$AB$1315,DataRegularSeason20242025!$B$3:$B$1315, "&lt;=" &amp; GF$1, DataRegularSeason20242025!$E$3:$E$1315, $A2)</f>
        <v>85</v>
      </c>
      <c r="GG2">
        <f>SUMIFS(DataRegularSeason20242025!$AA$3:$AA$1315,DataRegularSeason20242025!$B$3:$B$1315, "&lt;=" &amp; GG$1, DataRegularSeason20242025!$D$3:$D$1315, $A2)+SUMIFS(DataRegularSeason20242025!$AB$3:$AB$1315,DataRegularSeason20242025!$B$3:$B$1315, "&lt;=" &amp; GG$1, DataRegularSeason20242025!$E$3:$E$1315, $A2)</f>
        <v>85</v>
      </c>
      <c r="GH2">
        <f>SUMIFS(DataRegularSeason20242025!$AA$3:$AA$1315,DataRegularSeason20242025!$B$3:$B$1315, "&lt;=" &amp; GH$1, DataRegularSeason20242025!$D$3:$D$1315, $A2)+SUMIFS(DataRegularSeason20242025!$AB$3:$AB$1315,DataRegularSeason20242025!$B$3:$B$1315, "&lt;=" &amp; GH$1, DataRegularSeason20242025!$E$3:$E$1315, $A2)</f>
        <v>85</v>
      </c>
      <c r="GI2">
        <f>SUMIFS(DataRegularSeason20242025!$AA$3:$AA$1315,DataRegularSeason20242025!$B$3:$B$1315, "&lt;=" &amp; GI$1, DataRegularSeason20242025!$D$3:$D$1315, $A2)+SUMIFS(DataRegularSeason20242025!$AB$3:$AB$1315,DataRegularSeason20242025!$B$3:$B$1315, "&lt;=" &amp; GI$1, DataRegularSeason20242025!$E$3:$E$1315, $A2)</f>
        <v>85</v>
      </c>
      <c r="GJ2">
        <f>SUMIFS(DataRegularSeason20242025!$AA$3:$AA$1315,DataRegularSeason20242025!$B$3:$B$1315, "&lt;=" &amp; GJ$1, DataRegularSeason20242025!$D$3:$D$1315, $A2)+SUMIFS(DataRegularSeason20242025!$AB$3:$AB$1315,DataRegularSeason20242025!$B$3:$B$1315, "&lt;=" &amp; GJ$1, DataRegularSeason20242025!$E$3:$E$1315, $A2)</f>
        <v>85</v>
      </c>
      <c r="GK2">
        <f>SUMIFS(DataRegularSeason20242025!$AA$3:$AA$1315,DataRegularSeason20242025!$B$3:$B$1315, "&lt;=" &amp; GK$1, DataRegularSeason20242025!$D$3:$D$1315, $A2)+SUMIFS(DataRegularSeason20242025!$AB$3:$AB$1315,DataRegularSeason20242025!$B$3:$B$1315, "&lt;=" &amp; GK$1, DataRegularSeason20242025!$E$3:$E$1315, $A2)</f>
        <v>85</v>
      </c>
      <c r="GL2">
        <f>SUMIFS(DataRegularSeason20242025!$AA$3:$AA$1315,DataRegularSeason20242025!$B$3:$B$1315, "&lt;=" &amp; GL$1, DataRegularSeason20242025!$D$3:$D$1315, $A2)+SUMIFS(DataRegularSeason20242025!$AB$3:$AB$1315,DataRegularSeason20242025!$B$3:$B$1315, "&lt;=" &amp; GL$1, DataRegularSeason20242025!$E$3:$E$1315, $A2)</f>
        <v>85</v>
      </c>
      <c r="GM2">
        <f>SUMIFS(DataRegularSeason20242025!$AA$3:$AA$1315,DataRegularSeason20242025!$B$3:$B$1315, "&lt;=" &amp; GM$1, DataRegularSeason20242025!$D$3:$D$1315, $A2)+SUMIFS(DataRegularSeason20242025!$AB$3:$AB$1315,DataRegularSeason20242025!$B$3:$B$1315, "&lt;=" &amp; GM$1, DataRegularSeason20242025!$E$3:$E$1315, $A2)</f>
        <v>85</v>
      </c>
      <c r="GN2">
        <f>SUMIFS(DataRegularSeason20242025!$AA$3:$AA$1315,DataRegularSeason20242025!$B$3:$B$1315, "&lt;=" &amp; GN$1, DataRegularSeason20242025!$D$3:$D$1315, $A2)+SUMIFS(DataRegularSeason20242025!$AB$3:$AB$1315,DataRegularSeason20242025!$B$3:$B$1315, "&lt;=" &amp; GN$1, DataRegularSeason20242025!$E$3:$E$1315, $A2)</f>
        <v>85</v>
      </c>
      <c r="GO2">
        <f>SUMIFS(DataRegularSeason20242025!$AA$3:$AA$1315,DataRegularSeason20242025!$B$3:$B$1315, "&lt;=" &amp; GO$1, DataRegularSeason20242025!$D$3:$D$1315, $A2)+SUMIFS(DataRegularSeason20242025!$AB$3:$AB$1315,DataRegularSeason20242025!$B$3:$B$1315, "&lt;=" &amp; GO$1, DataRegularSeason20242025!$E$3:$E$1315, $A2)</f>
        <v>85</v>
      </c>
      <c r="GP2">
        <f>SUMIFS(DataRegularSeason20242025!$AA$3:$AA$1315,DataRegularSeason20242025!$B$3:$B$1315, "&lt;=" &amp; GP$1, DataRegularSeason20242025!$D$3:$D$1315, $A2)+SUMIFS(DataRegularSeason20242025!$AB$3:$AB$1315,DataRegularSeason20242025!$B$3:$B$1315, "&lt;=" &amp; GP$1, DataRegularSeason20242025!$E$3:$E$1315, $A2)</f>
        <v>85</v>
      </c>
      <c r="GQ2">
        <f>SUMIFS(DataRegularSeason20242025!$AA$3:$AA$1315,DataRegularSeason20242025!$B$3:$B$1315, "&lt;=" &amp; GQ$1, DataRegularSeason20242025!$D$3:$D$1315, $A2)+SUMIFS(DataRegularSeason20242025!$AB$3:$AB$1315,DataRegularSeason20242025!$B$3:$B$1315, "&lt;=" &amp; GQ$1, DataRegularSeason20242025!$E$3:$E$1315, $A2)</f>
        <v>85</v>
      </c>
      <c r="GR2">
        <f>SUMIFS(DataRegularSeason20242025!$AA$3:$AA$1315,DataRegularSeason20242025!$B$3:$B$1315, "&lt;=" &amp; GR$1, DataRegularSeason20242025!$D$3:$D$1315, $A2)+SUMIFS(DataRegularSeason20242025!$AB$3:$AB$1315,DataRegularSeason20242025!$B$3:$B$1315, "&lt;=" &amp; GR$1, DataRegularSeason20242025!$E$3:$E$1315, $A2)</f>
        <v>85</v>
      </c>
      <c r="GS2">
        <f>SUMIFS(DataRegularSeason20242025!$AA$3:$AA$1315,DataRegularSeason20242025!$B$3:$B$1315, "&lt;=" &amp; GS$1, DataRegularSeason20242025!$D$3:$D$1315, $A2)+SUMIFS(DataRegularSeason20242025!$AB$3:$AB$1315,DataRegularSeason20242025!$B$3:$B$1315, "&lt;=" &amp; GS$1, DataRegularSeason20242025!$E$3:$E$1315, $A2)</f>
        <v>85</v>
      </c>
      <c r="GT2">
        <f>SUMIFS(DataRegularSeason20242025!$AA$3:$AA$1315,DataRegularSeason20242025!$B$3:$B$1315, "&lt;=" &amp; GT$1, DataRegularSeason20242025!$D$3:$D$1315, $A2)+SUMIFS(DataRegularSeason20242025!$AB$3:$AB$1315,DataRegularSeason20242025!$B$3:$B$1315, "&lt;=" &amp; GT$1, DataRegularSeason20242025!$E$3:$E$1315, $A2)</f>
        <v>85</v>
      </c>
      <c r="GU2">
        <f>SUMIFS(DataRegularSeason20242025!$AA$3:$AA$1315,DataRegularSeason20242025!$B$3:$B$1315, "&lt;=" &amp; GU$1, DataRegularSeason20242025!$D$3:$D$1315, $A2)+SUMIFS(DataRegularSeason20242025!$AB$3:$AB$1315,DataRegularSeason20242025!$B$3:$B$1315, "&lt;=" &amp; GU$1, DataRegularSeason20242025!$E$3:$E$1315, $A2)</f>
        <v>85</v>
      </c>
    </row>
    <row r="3" spans="1:275" x14ac:dyDescent="0.25">
      <c r="A3" t="s">
        <v>17</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72</v>
      </c>
      <c r="EQ3">
        <f>SUMIFS(DataRegularSeason20242025!$AA$3:$AA$1315,DataRegularSeason20242025!$B$3:$B$1315, "&lt;=" &amp; EQ$1, DataRegularSeason20242025!$D$3:$D$1315, $A3)+SUMIFS(DataRegularSeason20242025!$AB$3:$AB$1315,DataRegularSeason20242025!$B$3:$B$1315, "&lt;=" &amp; EQ$1, DataRegularSeason20242025!$E$3:$E$1315, $A3)</f>
        <v>74</v>
      </c>
      <c r="ER3">
        <f>SUMIFS(DataRegularSeason20242025!$AA$3:$AA$1315,DataRegularSeason20242025!$B$3:$B$1315, "&lt;=" &amp; ER$1, DataRegularSeason20242025!$D$3:$D$1315, $A3)+SUMIFS(DataRegularSeason20242025!$AB$3:$AB$1315,DataRegularSeason20242025!$B$3:$B$1315, "&lt;=" &amp; ER$1, DataRegularSeason20242025!$E$3:$E$1315, $A3)</f>
        <v>74</v>
      </c>
      <c r="ES3">
        <f>SUMIFS(DataRegularSeason20242025!$AA$3:$AA$1315,DataRegularSeason20242025!$B$3:$B$1315, "&lt;=" &amp; ES$1, DataRegularSeason20242025!$D$3:$D$1315, $A3)+SUMIFS(DataRegularSeason20242025!$AB$3:$AB$1315,DataRegularSeason20242025!$B$3:$B$1315, "&lt;=" &amp; ES$1, DataRegularSeason20242025!$E$3:$E$1315, $A3)</f>
        <v>76</v>
      </c>
      <c r="ET3">
        <f>SUMIFS(DataRegularSeason20242025!$AA$3:$AA$1315,DataRegularSeason20242025!$B$3:$B$1315, "&lt;=" &amp; ET$1, DataRegularSeason20242025!$D$3:$D$1315, $A3)+SUMIFS(DataRegularSeason20242025!$AB$3:$AB$1315,DataRegularSeason20242025!$B$3:$B$1315, "&lt;=" &amp; ET$1, DataRegularSeason20242025!$E$3:$E$1315, $A3)</f>
        <v>76</v>
      </c>
      <c r="EU3">
        <f>SUMIFS(DataRegularSeason20242025!$AA$3:$AA$1315,DataRegularSeason20242025!$B$3:$B$1315, "&lt;=" &amp; EU$1, DataRegularSeason20242025!$D$3:$D$1315, $A3)+SUMIFS(DataRegularSeason20242025!$AB$3:$AB$1315,DataRegularSeason20242025!$B$3:$B$1315, "&lt;=" &amp; EU$1, DataRegularSeason20242025!$E$3:$E$1315, $A3)</f>
        <v>76</v>
      </c>
      <c r="EV3">
        <f>SUMIFS(DataRegularSeason20242025!$AA$3:$AA$1315,DataRegularSeason20242025!$B$3:$B$1315, "&lt;=" &amp; EV$1, DataRegularSeason20242025!$D$3:$D$1315, $A3)+SUMIFS(DataRegularSeason20242025!$AB$3:$AB$1315,DataRegularSeason20242025!$B$3:$B$1315, "&lt;=" &amp; EV$1, DataRegularSeason20242025!$E$3:$E$1315, $A3)</f>
        <v>78</v>
      </c>
      <c r="EW3">
        <f>SUMIFS(DataRegularSeason20242025!$AA$3:$AA$1315,DataRegularSeason20242025!$B$3:$B$1315, "&lt;=" &amp; EW$1, DataRegularSeason20242025!$D$3:$D$1315, $A3)+SUMIFS(DataRegularSeason20242025!$AB$3:$AB$1315,DataRegularSeason20242025!$B$3:$B$1315, "&lt;=" &amp; EW$1, DataRegularSeason20242025!$E$3:$E$1315, $A3)</f>
        <v>78</v>
      </c>
      <c r="EX3">
        <f>SUMIFS(DataRegularSeason20242025!$AA$3:$AA$1315,DataRegularSeason20242025!$B$3:$B$1315, "&lt;=" &amp; EX$1, DataRegularSeason20242025!$D$3:$D$1315, $A3)+SUMIFS(DataRegularSeason20242025!$AB$3:$AB$1315,DataRegularSeason20242025!$B$3:$B$1315, "&lt;=" &amp; EX$1, DataRegularSeason20242025!$E$3:$E$1315, $A3)</f>
        <v>80</v>
      </c>
      <c r="EY3">
        <f>SUMIFS(DataRegularSeason20242025!$AA$3:$AA$1315,DataRegularSeason20242025!$B$3:$B$1315, "&lt;=" &amp; EY$1, DataRegularSeason20242025!$D$3:$D$1315, $A3)+SUMIFS(DataRegularSeason20242025!$AB$3:$AB$1315,DataRegularSeason20242025!$B$3:$B$1315, "&lt;=" &amp; EY$1, DataRegularSeason20242025!$E$3:$E$1315, $A3)</f>
        <v>81</v>
      </c>
      <c r="EZ3">
        <f>SUMIFS(DataRegularSeason20242025!$AA$3:$AA$1315,DataRegularSeason20242025!$B$3:$B$1315, "&lt;=" &amp; EZ$1, DataRegularSeason20242025!$D$3:$D$1315, $A3)+SUMIFS(DataRegularSeason20242025!$AB$3:$AB$1315,DataRegularSeason20242025!$B$3:$B$1315, "&lt;=" &amp; EZ$1, DataRegularSeason20242025!$E$3:$E$1315, $A3)</f>
        <v>81</v>
      </c>
      <c r="FA3">
        <f>SUMIFS(DataRegularSeason20242025!$AA$3:$AA$1315,DataRegularSeason20242025!$B$3:$B$1315, "&lt;=" &amp; FA$1, DataRegularSeason20242025!$D$3:$D$1315, $A3)+SUMIFS(DataRegularSeason20242025!$AB$3:$AB$1315,DataRegularSeason20242025!$B$3:$B$1315, "&lt;=" &amp; FA$1, DataRegularSeason20242025!$E$3:$E$1315, $A3)</f>
        <v>81</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83</v>
      </c>
      <c r="FG3">
        <f>SUMIFS(DataRegularSeason20242025!$AA$3:$AA$1315,DataRegularSeason20242025!$B$3:$B$1315, "&lt;=" &amp; FG$1, DataRegularSeason20242025!$D$3:$D$1315, $A3)+SUMIFS(DataRegularSeason20242025!$AB$3:$AB$1315,DataRegularSeason20242025!$B$3:$B$1315, "&lt;=" &amp; FG$1, DataRegularSeason20242025!$E$3:$E$1315, $A3)</f>
        <v>83</v>
      </c>
      <c r="FH3">
        <f>SUMIFS(DataRegularSeason20242025!$AA$3:$AA$1315,DataRegularSeason20242025!$B$3:$B$1315, "&lt;=" &amp; FH$1, DataRegularSeason20242025!$D$3:$D$1315, $A3)+SUMIFS(DataRegularSeason20242025!$AB$3:$AB$1315,DataRegularSeason20242025!$B$3:$B$1315, "&lt;=" &amp; FH$1, DataRegularSeason20242025!$E$3:$E$1315, $A3)</f>
        <v>83</v>
      </c>
      <c r="FI3">
        <f>SUMIFS(DataRegularSeason20242025!$AA$3:$AA$1315,DataRegularSeason20242025!$B$3:$B$1315, "&lt;=" &amp; FI$1, DataRegularSeason20242025!$D$3:$D$1315, $A3)+SUMIFS(DataRegularSeason20242025!$AB$3:$AB$1315,DataRegularSeason20242025!$B$3:$B$1315, "&lt;=" &amp; FI$1, DataRegularSeason20242025!$E$3:$E$1315, $A3)</f>
        <v>83</v>
      </c>
      <c r="FJ3">
        <f>SUMIFS(DataRegularSeason20242025!$AA$3:$AA$1315,DataRegularSeason20242025!$B$3:$B$1315, "&lt;=" &amp; FJ$1, DataRegularSeason20242025!$D$3:$D$1315, $A3)+SUMIFS(DataRegularSeason20242025!$AB$3:$AB$1315,DataRegularSeason20242025!$B$3:$B$1315, "&lt;=" &amp; FJ$1, DataRegularSeason20242025!$E$3:$E$1315, $A3)</f>
        <v>83</v>
      </c>
      <c r="FK3">
        <f>SUMIFS(DataRegularSeason20242025!$AA$3:$AA$1315,DataRegularSeason20242025!$B$3:$B$1315, "&lt;=" &amp; FK$1, DataRegularSeason20242025!$D$3:$D$1315, $A3)+SUMIFS(DataRegularSeason20242025!$AB$3:$AB$1315,DataRegularSeason20242025!$B$3:$B$1315, "&lt;=" &amp; FK$1, DataRegularSeason20242025!$E$3:$E$1315, $A3)</f>
        <v>83</v>
      </c>
      <c r="FL3">
        <f>SUMIFS(DataRegularSeason20242025!$AA$3:$AA$1315,DataRegularSeason20242025!$B$3:$B$1315, "&lt;=" &amp; FL$1, DataRegularSeason20242025!$D$3:$D$1315, $A3)+SUMIFS(DataRegularSeason20242025!$AB$3:$AB$1315,DataRegularSeason20242025!$B$3:$B$1315, "&lt;=" &amp; FL$1, DataRegularSeason20242025!$E$3:$E$1315, $A3)</f>
        <v>83</v>
      </c>
      <c r="FM3">
        <f>SUMIFS(DataRegularSeason20242025!$AA$3:$AA$1315,DataRegularSeason20242025!$B$3:$B$1315, "&lt;=" &amp; FM$1, DataRegularSeason20242025!$D$3:$D$1315, $A3)+SUMIFS(DataRegularSeason20242025!$AB$3:$AB$1315,DataRegularSeason20242025!$B$3:$B$1315, "&lt;=" &amp; FM$1, DataRegularSeason20242025!$E$3:$E$1315, $A3)</f>
        <v>83</v>
      </c>
      <c r="FN3">
        <f>SUMIFS(DataRegularSeason20242025!$AA$3:$AA$1315,DataRegularSeason20242025!$B$3:$B$1315, "&lt;=" &amp; FN$1, DataRegularSeason20242025!$D$3:$D$1315, $A3)+SUMIFS(DataRegularSeason20242025!$AB$3:$AB$1315,DataRegularSeason20242025!$B$3:$B$1315, "&lt;=" &amp; FN$1, DataRegularSeason20242025!$E$3:$E$1315, $A3)</f>
        <v>83</v>
      </c>
      <c r="FO3">
        <f>SUMIFS(DataRegularSeason20242025!$AA$3:$AA$1315,DataRegularSeason20242025!$B$3:$B$1315, "&lt;=" &amp; FO$1, DataRegularSeason20242025!$D$3:$D$1315, $A3)+SUMIFS(DataRegularSeason20242025!$AB$3:$AB$1315,DataRegularSeason20242025!$B$3:$B$1315, "&lt;=" &amp; FO$1, DataRegularSeason20242025!$E$3:$E$1315, $A3)</f>
        <v>83</v>
      </c>
      <c r="FP3">
        <f>SUMIFS(DataRegularSeason20242025!$AA$3:$AA$1315,DataRegularSeason20242025!$B$3:$B$1315, "&lt;=" &amp; FP$1, DataRegularSeason20242025!$D$3:$D$1315, $A3)+SUMIFS(DataRegularSeason20242025!$AB$3:$AB$1315,DataRegularSeason20242025!$B$3:$B$1315, "&lt;=" &amp; FP$1, DataRegularSeason20242025!$E$3:$E$1315, $A3)</f>
        <v>83</v>
      </c>
      <c r="FQ3">
        <f>SUMIFS(DataRegularSeason20242025!$AA$3:$AA$1315,DataRegularSeason20242025!$B$3:$B$1315, "&lt;=" &amp; FQ$1, DataRegularSeason20242025!$D$3:$D$1315, $A3)+SUMIFS(DataRegularSeason20242025!$AB$3:$AB$1315,DataRegularSeason20242025!$B$3:$B$1315, "&lt;=" &amp; FQ$1, DataRegularSeason20242025!$E$3:$E$1315, $A3)</f>
        <v>83</v>
      </c>
      <c r="FR3">
        <f>SUMIFS(DataRegularSeason20242025!$AA$3:$AA$1315,DataRegularSeason20242025!$B$3:$B$1315, "&lt;=" &amp; FR$1, DataRegularSeason20242025!$D$3:$D$1315, $A3)+SUMIFS(DataRegularSeason20242025!$AB$3:$AB$1315,DataRegularSeason20242025!$B$3:$B$1315, "&lt;=" &amp; FR$1, DataRegularSeason20242025!$E$3:$E$1315, $A3)</f>
        <v>83</v>
      </c>
      <c r="FS3">
        <f>SUMIFS(DataRegularSeason20242025!$AA$3:$AA$1315,DataRegularSeason20242025!$B$3:$B$1315, "&lt;=" &amp; FS$1, DataRegularSeason20242025!$D$3:$D$1315, $A3)+SUMIFS(DataRegularSeason20242025!$AB$3:$AB$1315,DataRegularSeason20242025!$B$3:$B$1315, "&lt;=" &amp; FS$1, DataRegularSeason20242025!$E$3:$E$1315, $A3)</f>
        <v>83</v>
      </c>
      <c r="FT3">
        <f>SUMIFS(DataRegularSeason20242025!$AA$3:$AA$1315,DataRegularSeason20242025!$B$3:$B$1315, "&lt;=" &amp; FT$1, DataRegularSeason20242025!$D$3:$D$1315, $A3)+SUMIFS(DataRegularSeason20242025!$AB$3:$AB$1315,DataRegularSeason20242025!$B$3:$B$1315, "&lt;=" &amp; FT$1, DataRegularSeason20242025!$E$3:$E$1315, $A3)</f>
        <v>83</v>
      </c>
      <c r="FU3">
        <f>SUMIFS(DataRegularSeason20242025!$AA$3:$AA$1315,DataRegularSeason20242025!$B$3:$B$1315, "&lt;=" &amp; FU$1, DataRegularSeason20242025!$D$3:$D$1315, $A3)+SUMIFS(DataRegularSeason20242025!$AB$3:$AB$1315,DataRegularSeason20242025!$B$3:$B$1315, "&lt;=" &amp; FU$1, DataRegularSeason20242025!$E$3:$E$1315, $A3)</f>
        <v>83</v>
      </c>
      <c r="FV3">
        <f>SUMIFS(DataRegularSeason20242025!$AA$3:$AA$1315,DataRegularSeason20242025!$B$3:$B$1315, "&lt;=" &amp; FV$1, DataRegularSeason20242025!$D$3:$D$1315, $A3)+SUMIFS(DataRegularSeason20242025!$AB$3:$AB$1315,DataRegularSeason20242025!$B$3:$B$1315, "&lt;=" &amp; FV$1, DataRegularSeason20242025!$E$3:$E$1315, $A3)</f>
        <v>83</v>
      </c>
      <c r="FW3">
        <f>SUMIFS(DataRegularSeason20242025!$AA$3:$AA$1315,DataRegularSeason20242025!$B$3:$B$1315, "&lt;=" &amp; FW$1, DataRegularSeason20242025!$D$3:$D$1315, $A3)+SUMIFS(DataRegularSeason20242025!$AB$3:$AB$1315,DataRegularSeason20242025!$B$3:$B$1315, "&lt;=" &amp; FW$1, DataRegularSeason20242025!$E$3:$E$1315, $A3)</f>
        <v>83</v>
      </c>
      <c r="FX3">
        <f>SUMIFS(DataRegularSeason20242025!$AA$3:$AA$1315,DataRegularSeason20242025!$B$3:$B$1315, "&lt;=" &amp; FX$1, DataRegularSeason20242025!$D$3:$D$1315, $A3)+SUMIFS(DataRegularSeason20242025!$AB$3:$AB$1315,DataRegularSeason20242025!$B$3:$B$1315, "&lt;=" &amp; FX$1, DataRegularSeason20242025!$E$3:$E$1315, $A3)</f>
        <v>83</v>
      </c>
      <c r="FY3">
        <f>SUMIFS(DataRegularSeason20242025!$AA$3:$AA$1315,DataRegularSeason20242025!$B$3:$B$1315, "&lt;=" &amp; FY$1, DataRegularSeason20242025!$D$3:$D$1315, $A3)+SUMIFS(DataRegularSeason20242025!$AB$3:$AB$1315,DataRegularSeason20242025!$B$3:$B$1315, "&lt;=" &amp; FY$1, DataRegularSeason20242025!$E$3:$E$1315, $A3)</f>
        <v>83</v>
      </c>
      <c r="FZ3">
        <f>SUMIFS(DataRegularSeason20242025!$AA$3:$AA$1315,DataRegularSeason20242025!$B$3:$B$1315, "&lt;=" &amp; FZ$1, DataRegularSeason20242025!$D$3:$D$1315, $A3)+SUMIFS(DataRegularSeason20242025!$AB$3:$AB$1315,DataRegularSeason20242025!$B$3:$B$1315, "&lt;=" &amp; FZ$1, DataRegularSeason20242025!$E$3:$E$1315, $A3)</f>
        <v>83</v>
      </c>
      <c r="GA3">
        <f>SUMIFS(DataRegularSeason20242025!$AA$3:$AA$1315,DataRegularSeason20242025!$B$3:$B$1315, "&lt;=" &amp; GA$1, DataRegularSeason20242025!$D$3:$D$1315, $A3)+SUMIFS(DataRegularSeason20242025!$AB$3:$AB$1315,DataRegularSeason20242025!$B$3:$B$1315, "&lt;=" &amp; GA$1, DataRegularSeason20242025!$E$3:$E$1315, $A3)</f>
        <v>83</v>
      </c>
      <c r="GB3">
        <f>SUMIFS(DataRegularSeason20242025!$AA$3:$AA$1315,DataRegularSeason20242025!$B$3:$B$1315, "&lt;=" &amp; GB$1, DataRegularSeason20242025!$D$3:$D$1315, $A3)+SUMIFS(DataRegularSeason20242025!$AB$3:$AB$1315,DataRegularSeason20242025!$B$3:$B$1315, "&lt;=" &amp; GB$1, DataRegularSeason20242025!$E$3:$E$1315, $A3)</f>
        <v>83</v>
      </c>
      <c r="GC3">
        <f>SUMIFS(DataRegularSeason20242025!$AA$3:$AA$1315,DataRegularSeason20242025!$B$3:$B$1315, "&lt;=" &amp; GC$1, DataRegularSeason20242025!$D$3:$D$1315, $A3)+SUMIFS(DataRegularSeason20242025!$AB$3:$AB$1315,DataRegularSeason20242025!$B$3:$B$1315, "&lt;=" &amp; GC$1, DataRegularSeason20242025!$E$3:$E$1315, $A3)</f>
        <v>83</v>
      </c>
      <c r="GD3">
        <f>SUMIFS(DataRegularSeason20242025!$AA$3:$AA$1315,DataRegularSeason20242025!$B$3:$B$1315, "&lt;=" &amp; GD$1, DataRegularSeason20242025!$D$3:$D$1315, $A3)+SUMIFS(DataRegularSeason20242025!$AB$3:$AB$1315,DataRegularSeason20242025!$B$3:$B$1315, "&lt;=" &amp; GD$1, DataRegularSeason20242025!$E$3:$E$1315, $A3)</f>
        <v>83</v>
      </c>
      <c r="GE3">
        <f>SUMIFS(DataRegularSeason20242025!$AA$3:$AA$1315,DataRegularSeason20242025!$B$3:$B$1315, "&lt;=" &amp; GE$1, DataRegularSeason20242025!$D$3:$D$1315, $A3)+SUMIFS(DataRegularSeason20242025!$AB$3:$AB$1315,DataRegularSeason20242025!$B$3:$B$1315, "&lt;=" &amp; GE$1, DataRegularSeason20242025!$E$3:$E$1315, $A3)</f>
        <v>83</v>
      </c>
      <c r="GF3">
        <f>SUMIFS(DataRegularSeason20242025!$AA$3:$AA$1315,DataRegularSeason20242025!$B$3:$B$1315, "&lt;=" &amp; GF$1, DataRegularSeason20242025!$D$3:$D$1315, $A3)+SUMIFS(DataRegularSeason20242025!$AB$3:$AB$1315,DataRegularSeason20242025!$B$3:$B$1315, "&lt;=" &amp; GF$1, DataRegularSeason20242025!$E$3:$E$1315, $A3)</f>
        <v>83</v>
      </c>
      <c r="GG3">
        <f>SUMIFS(DataRegularSeason20242025!$AA$3:$AA$1315,DataRegularSeason20242025!$B$3:$B$1315, "&lt;=" &amp; GG$1, DataRegularSeason20242025!$D$3:$D$1315, $A3)+SUMIFS(DataRegularSeason20242025!$AB$3:$AB$1315,DataRegularSeason20242025!$B$3:$B$1315, "&lt;=" &amp; GG$1, DataRegularSeason20242025!$E$3:$E$1315, $A3)</f>
        <v>83</v>
      </c>
      <c r="GH3">
        <f>SUMIFS(DataRegularSeason20242025!$AA$3:$AA$1315,DataRegularSeason20242025!$B$3:$B$1315, "&lt;=" &amp; GH$1, DataRegularSeason20242025!$D$3:$D$1315, $A3)+SUMIFS(DataRegularSeason20242025!$AB$3:$AB$1315,DataRegularSeason20242025!$B$3:$B$1315, "&lt;=" &amp; GH$1, DataRegularSeason20242025!$E$3:$E$1315, $A3)</f>
        <v>83</v>
      </c>
      <c r="GI3">
        <f>SUMIFS(DataRegularSeason20242025!$AA$3:$AA$1315,DataRegularSeason20242025!$B$3:$B$1315, "&lt;=" &amp; GI$1, DataRegularSeason20242025!$D$3:$D$1315, $A3)+SUMIFS(DataRegularSeason20242025!$AB$3:$AB$1315,DataRegularSeason20242025!$B$3:$B$1315, "&lt;=" &amp; GI$1, DataRegularSeason20242025!$E$3:$E$1315, $A3)</f>
        <v>83</v>
      </c>
      <c r="GJ3">
        <f>SUMIFS(DataRegularSeason20242025!$AA$3:$AA$1315,DataRegularSeason20242025!$B$3:$B$1315, "&lt;=" &amp; GJ$1, DataRegularSeason20242025!$D$3:$D$1315, $A3)+SUMIFS(DataRegularSeason20242025!$AB$3:$AB$1315,DataRegularSeason20242025!$B$3:$B$1315, "&lt;=" &amp; GJ$1, DataRegularSeason20242025!$E$3:$E$1315, $A3)</f>
        <v>83</v>
      </c>
      <c r="GK3">
        <f>SUMIFS(DataRegularSeason20242025!$AA$3:$AA$1315,DataRegularSeason20242025!$B$3:$B$1315, "&lt;=" &amp; GK$1, DataRegularSeason20242025!$D$3:$D$1315, $A3)+SUMIFS(DataRegularSeason20242025!$AB$3:$AB$1315,DataRegularSeason20242025!$B$3:$B$1315, "&lt;=" &amp; GK$1, DataRegularSeason20242025!$E$3:$E$1315, $A3)</f>
        <v>83</v>
      </c>
      <c r="GL3">
        <f>SUMIFS(DataRegularSeason20242025!$AA$3:$AA$1315,DataRegularSeason20242025!$B$3:$B$1315, "&lt;=" &amp; GL$1, DataRegularSeason20242025!$D$3:$D$1315, $A3)+SUMIFS(DataRegularSeason20242025!$AB$3:$AB$1315,DataRegularSeason20242025!$B$3:$B$1315, "&lt;=" &amp; GL$1, DataRegularSeason20242025!$E$3:$E$1315, $A3)</f>
        <v>83</v>
      </c>
      <c r="GM3">
        <f>SUMIFS(DataRegularSeason20242025!$AA$3:$AA$1315,DataRegularSeason20242025!$B$3:$B$1315, "&lt;=" &amp; GM$1, DataRegularSeason20242025!$D$3:$D$1315, $A3)+SUMIFS(DataRegularSeason20242025!$AB$3:$AB$1315,DataRegularSeason20242025!$B$3:$B$1315, "&lt;=" &amp; GM$1, DataRegularSeason20242025!$E$3:$E$1315, $A3)</f>
        <v>83</v>
      </c>
      <c r="GN3">
        <f>SUMIFS(DataRegularSeason20242025!$AA$3:$AA$1315,DataRegularSeason20242025!$B$3:$B$1315, "&lt;=" &amp; GN$1, DataRegularSeason20242025!$D$3:$D$1315, $A3)+SUMIFS(DataRegularSeason20242025!$AB$3:$AB$1315,DataRegularSeason20242025!$B$3:$B$1315, "&lt;=" &amp; GN$1, DataRegularSeason20242025!$E$3:$E$1315, $A3)</f>
        <v>83</v>
      </c>
      <c r="GO3">
        <f>SUMIFS(DataRegularSeason20242025!$AA$3:$AA$1315,DataRegularSeason20242025!$B$3:$B$1315, "&lt;=" &amp; GO$1, DataRegularSeason20242025!$D$3:$D$1315, $A3)+SUMIFS(DataRegularSeason20242025!$AB$3:$AB$1315,DataRegularSeason20242025!$B$3:$B$1315, "&lt;=" &amp; GO$1, DataRegularSeason20242025!$E$3:$E$1315, $A3)</f>
        <v>83</v>
      </c>
      <c r="GP3">
        <f>SUMIFS(DataRegularSeason20242025!$AA$3:$AA$1315,DataRegularSeason20242025!$B$3:$B$1315, "&lt;=" &amp; GP$1, DataRegularSeason20242025!$D$3:$D$1315, $A3)+SUMIFS(DataRegularSeason20242025!$AB$3:$AB$1315,DataRegularSeason20242025!$B$3:$B$1315, "&lt;=" &amp; GP$1, DataRegularSeason20242025!$E$3:$E$1315, $A3)</f>
        <v>83</v>
      </c>
      <c r="GQ3">
        <f>SUMIFS(DataRegularSeason20242025!$AA$3:$AA$1315,DataRegularSeason20242025!$B$3:$B$1315, "&lt;=" &amp; GQ$1, DataRegularSeason20242025!$D$3:$D$1315, $A3)+SUMIFS(DataRegularSeason20242025!$AB$3:$AB$1315,DataRegularSeason20242025!$B$3:$B$1315, "&lt;=" &amp; GQ$1, DataRegularSeason20242025!$E$3:$E$1315, $A3)</f>
        <v>83</v>
      </c>
      <c r="GR3">
        <f>SUMIFS(DataRegularSeason20242025!$AA$3:$AA$1315,DataRegularSeason20242025!$B$3:$B$1315, "&lt;=" &amp; GR$1, DataRegularSeason20242025!$D$3:$D$1315, $A3)+SUMIFS(DataRegularSeason20242025!$AB$3:$AB$1315,DataRegularSeason20242025!$B$3:$B$1315, "&lt;=" &amp; GR$1, DataRegularSeason20242025!$E$3:$E$1315, $A3)</f>
        <v>83</v>
      </c>
      <c r="GS3">
        <f>SUMIFS(DataRegularSeason20242025!$AA$3:$AA$1315,DataRegularSeason20242025!$B$3:$B$1315, "&lt;=" &amp; GS$1, DataRegularSeason20242025!$D$3:$D$1315, $A3)+SUMIFS(DataRegularSeason20242025!$AB$3:$AB$1315,DataRegularSeason20242025!$B$3:$B$1315, "&lt;=" &amp; GS$1, DataRegularSeason20242025!$E$3:$E$1315, $A3)</f>
        <v>83</v>
      </c>
      <c r="GT3">
        <f>SUMIFS(DataRegularSeason20242025!$AA$3:$AA$1315,DataRegularSeason20242025!$B$3:$B$1315, "&lt;=" &amp; GT$1, DataRegularSeason20242025!$D$3:$D$1315, $A3)+SUMIFS(DataRegularSeason20242025!$AB$3:$AB$1315,DataRegularSeason20242025!$B$3:$B$1315, "&lt;=" &amp; GT$1, DataRegularSeason20242025!$E$3:$E$1315, $A3)</f>
        <v>83</v>
      </c>
      <c r="GU3">
        <f>SUMIFS(DataRegularSeason20242025!$AA$3:$AA$1315,DataRegularSeason20242025!$B$3:$B$1315, "&lt;=" &amp; GU$1, DataRegularSeason20242025!$D$3:$D$1315, $A3)+SUMIFS(DataRegularSeason20242025!$AB$3:$AB$1315,DataRegularSeason20242025!$B$3:$B$1315, "&lt;=" &amp; GU$1, DataRegularSeason20242025!$E$3:$E$1315, $A3)</f>
        <v>83</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79</v>
      </c>
      <c r="FJ4">
        <f>SUMIFS(DataRegularSeason20242025!$AA$3:$AA$1315,DataRegularSeason20242025!$B$3:$B$1315, "&lt;=" &amp; FJ$1, DataRegularSeason20242025!$D$3:$D$1315, $A4)+SUMIFS(DataRegularSeason20242025!$AB$3:$AB$1315,DataRegularSeason20242025!$B$3:$B$1315, "&lt;=" &amp; FJ$1, DataRegularSeason20242025!$E$3:$E$1315, $A4)</f>
        <v>79</v>
      </c>
      <c r="FK4">
        <f>SUMIFS(DataRegularSeason20242025!$AA$3:$AA$1315,DataRegularSeason20242025!$B$3:$B$1315, "&lt;=" &amp; FK$1, DataRegularSeason20242025!$D$3:$D$1315, $A4)+SUMIFS(DataRegularSeason20242025!$AB$3:$AB$1315,DataRegularSeason20242025!$B$3:$B$1315, "&lt;=" &amp; FK$1, DataRegularSeason20242025!$E$3:$E$1315, $A4)</f>
        <v>79</v>
      </c>
      <c r="FL4">
        <f>SUMIFS(DataRegularSeason20242025!$AA$3:$AA$1315,DataRegularSeason20242025!$B$3:$B$1315, "&lt;=" &amp; FL$1, DataRegularSeason20242025!$D$3:$D$1315, $A4)+SUMIFS(DataRegularSeason20242025!$AB$3:$AB$1315,DataRegularSeason20242025!$B$3:$B$1315, "&lt;=" &amp; FL$1, DataRegularSeason20242025!$E$3:$E$1315, $A4)</f>
        <v>79</v>
      </c>
      <c r="FM4">
        <f>SUMIFS(DataRegularSeason20242025!$AA$3:$AA$1315,DataRegularSeason20242025!$B$3:$B$1315, "&lt;=" &amp; FM$1, DataRegularSeason20242025!$D$3:$D$1315, $A4)+SUMIFS(DataRegularSeason20242025!$AB$3:$AB$1315,DataRegularSeason20242025!$B$3:$B$1315, "&lt;=" &amp; FM$1, DataRegularSeason20242025!$E$3:$E$1315, $A4)</f>
        <v>79</v>
      </c>
      <c r="FN4">
        <f>SUMIFS(DataRegularSeason20242025!$AA$3:$AA$1315,DataRegularSeason20242025!$B$3:$B$1315, "&lt;=" &amp; FN$1, DataRegularSeason20242025!$D$3:$D$1315, $A4)+SUMIFS(DataRegularSeason20242025!$AB$3:$AB$1315,DataRegularSeason20242025!$B$3:$B$1315, "&lt;=" &amp; FN$1, DataRegularSeason20242025!$E$3:$E$1315, $A4)</f>
        <v>79</v>
      </c>
      <c r="FO4">
        <f>SUMIFS(DataRegularSeason20242025!$AA$3:$AA$1315,DataRegularSeason20242025!$B$3:$B$1315, "&lt;=" &amp; FO$1, DataRegularSeason20242025!$D$3:$D$1315, $A4)+SUMIFS(DataRegularSeason20242025!$AB$3:$AB$1315,DataRegularSeason20242025!$B$3:$B$1315, "&lt;=" &amp; FO$1, DataRegularSeason20242025!$E$3:$E$1315, $A4)</f>
        <v>79</v>
      </c>
      <c r="FP4">
        <f>SUMIFS(DataRegularSeason20242025!$AA$3:$AA$1315,DataRegularSeason20242025!$B$3:$B$1315, "&lt;=" &amp; FP$1, DataRegularSeason20242025!$D$3:$D$1315, $A4)+SUMIFS(DataRegularSeason20242025!$AB$3:$AB$1315,DataRegularSeason20242025!$B$3:$B$1315, "&lt;=" &amp; FP$1, DataRegularSeason20242025!$E$3:$E$1315, $A4)</f>
        <v>79</v>
      </c>
      <c r="FQ4">
        <f>SUMIFS(DataRegularSeason20242025!$AA$3:$AA$1315,DataRegularSeason20242025!$B$3:$B$1315, "&lt;=" &amp; FQ$1, DataRegularSeason20242025!$D$3:$D$1315, $A4)+SUMIFS(DataRegularSeason20242025!$AB$3:$AB$1315,DataRegularSeason20242025!$B$3:$B$1315, "&lt;=" &amp; FQ$1, DataRegularSeason20242025!$E$3:$E$1315, $A4)</f>
        <v>79</v>
      </c>
      <c r="FR4">
        <f>SUMIFS(DataRegularSeason20242025!$AA$3:$AA$1315,DataRegularSeason20242025!$B$3:$B$1315, "&lt;=" &amp; FR$1, DataRegularSeason20242025!$D$3:$D$1315, $A4)+SUMIFS(DataRegularSeason20242025!$AB$3:$AB$1315,DataRegularSeason20242025!$B$3:$B$1315, "&lt;=" &amp; FR$1, DataRegularSeason20242025!$E$3:$E$1315, $A4)</f>
        <v>79</v>
      </c>
      <c r="FS4">
        <f>SUMIFS(DataRegularSeason20242025!$AA$3:$AA$1315,DataRegularSeason20242025!$B$3:$B$1315, "&lt;=" &amp; FS$1, DataRegularSeason20242025!$D$3:$D$1315, $A4)+SUMIFS(DataRegularSeason20242025!$AB$3:$AB$1315,DataRegularSeason20242025!$B$3:$B$1315, "&lt;=" &amp; FS$1, DataRegularSeason20242025!$E$3:$E$1315, $A4)</f>
        <v>79</v>
      </c>
      <c r="FT4">
        <f>SUMIFS(DataRegularSeason20242025!$AA$3:$AA$1315,DataRegularSeason20242025!$B$3:$B$1315, "&lt;=" &amp; FT$1, DataRegularSeason20242025!$D$3:$D$1315, $A4)+SUMIFS(DataRegularSeason20242025!$AB$3:$AB$1315,DataRegularSeason20242025!$B$3:$B$1315, "&lt;=" &amp; FT$1, DataRegularSeason20242025!$E$3:$E$1315, $A4)</f>
        <v>79</v>
      </c>
      <c r="FU4">
        <f>SUMIFS(DataRegularSeason20242025!$AA$3:$AA$1315,DataRegularSeason20242025!$B$3:$B$1315, "&lt;=" &amp; FU$1, DataRegularSeason20242025!$D$3:$D$1315, $A4)+SUMIFS(DataRegularSeason20242025!$AB$3:$AB$1315,DataRegularSeason20242025!$B$3:$B$1315, "&lt;=" &amp; FU$1, DataRegularSeason20242025!$E$3:$E$1315, $A4)</f>
        <v>79</v>
      </c>
      <c r="FV4">
        <f>SUMIFS(DataRegularSeason20242025!$AA$3:$AA$1315,DataRegularSeason20242025!$B$3:$B$1315, "&lt;=" &amp; FV$1, DataRegularSeason20242025!$D$3:$D$1315, $A4)+SUMIFS(DataRegularSeason20242025!$AB$3:$AB$1315,DataRegularSeason20242025!$B$3:$B$1315, "&lt;=" &amp; FV$1, DataRegularSeason20242025!$E$3:$E$1315, $A4)</f>
        <v>79</v>
      </c>
      <c r="FW4">
        <f>SUMIFS(DataRegularSeason20242025!$AA$3:$AA$1315,DataRegularSeason20242025!$B$3:$B$1315, "&lt;=" &amp; FW$1, DataRegularSeason20242025!$D$3:$D$1315, $A4)+SUMIFS(DataRegularSeason20242025!$AB$3:$AB$1315,DataRegularSeason20242025!$B$3:$B$1315, "&lt;=" &amp; FW$1, DataRegularSeason20242025!$E$3:$E$1315, $A4)</f>
        <v>79</v>
      </c>
      <c r="FX4">
        <f>SUMIFS(DataRegularSeason20242025!$AA$3:$AA$1315,DataRegularSeason20242025!$B$3:$B$1315, "&lt;=" &amp; FX$1, DataRegularSeason20242025!$D$3:$D$1315, $A4)+SUMIFS(DataRegularSeason20242025!$AB$3:$AB$1315,DataRegularSeason20242025!$B$3:$B$1315, "&lt;=" &amp; FX$1, DataRegularSeason20242025!$E$3:$E$1315, $A4)</f>
        <v>79</v>
      </c>
      <c r="FY4">
        <f>SUMIFS(DataRegularSeason20242025!$AA$3:$AA$1315,DataRegularSeason20242025!$B$3:$B$1315, "&lt;=" &amp; FY$1, DataRegularSeason20242025!$D$3:$D$1315, $A4)+SUMIFS(DataRegularSeason20242025!$AB$3:$AB$1315,DataRegularSeason20242025!$B$3:$B$1315, "&lt;=" &amp; FY$1, DataRegularSeason20242025!$E$3:$E$1315, $A4)</f>
        <v>79</v>
      </c>
      <c r="FZ4">
        <f>SUMIFS(DataRegularSeason20242025!$AA$3:$AA$1315,DataRegularSeason20242025!$B$3:$B$1315, "&lt;=" &amp; FZ$1, DataRegularSeason20242025!$D$3:$D$1315, $A4)+SUMIFS(DataRegularSeason20242025!$AB$3:$AB$1315,DataRegularSeason20242025!$B$3:$B$1315, "&lt;=" &amp; FZ$1, DataRegularSeason20242025!$E$3:$E$1315, $A4)</f>
        <v>79</v>
      </c>
      <c r="GA4">
        <f>SUMIFS(DataRegularSeason20242025!$AA$3:$AA$1315,DataRegularSeason20242025!$B$3:$B$1315, "&lt;=" &amp; GA$1, DataRegularSeason20242025!$D$3:$D$1315, $A4)+SUMIFS(DataRegularSeason20242025!$AB$3:$AB$1315,DataRegularSeason20242025!$B$3:$B$1315, "&lt;=" &amp; GA$1, DataRegularSeason20242025!$E$3:$E$1315, $A4)</f>
        <v>79</v>
      </c>
      <c r="GB4">
        <f>SUMIFS(DataRegularSeason20242025!$AA$3:$AA$1315,DataRegularSeason20242025!$B$3:$B$1315, "&lt;=" &amp; GB$1, DataRegularSeason20242025!$D$3:$D$1315, $A4)+SUMIFS(DataRegularSeason20242025!$AB$3:$AB$1315,DataRegularSeason20242025!$B$3:$B$1315, "&lt;=" &amp; GB$1, DataRegularSeason20242025!$E$3:$E$1315, $A4)</f>
        <v>79</v>
      </c>
      <c r="GC4">
        <f>SUMIFS(DataRegularSeason20242025!$AA$3:$AA$1315,DataRegularSeason20242025!$B$3:$B$1315, "&lt;=" &amp; GC$1, DataRegularSeason20242025!$D$3:$D$1315, $A4)+SUMIFS(DataRegularSeason20242025!$AB$3:$AB$1315,DataRegularSeason20242025!$B$3:$B$1315, "&lt;=" &amp; GC$1, DataRegularSeason20242025!$E$3:$E$1315, $A4)</f>
        <v>79</v>
      </c>
      <c r="GD4">
        <f>SUMIFS(DataRegularSeason20242025!$AA$3:$AA$1315,DataRegularSeason20242025!$B$3:$B$1315, "&lt;=" &amp; GD$1, DataRegularSeason20242025!$D$3:$D$1315, $A4)+SUMIFS(DataRegularSeason20242025!$AB$3:$AB$1315,DataRegularSeason20242025!$B$3:$B$1315, "&lt;=" &amp; GD$1, DataRegularSeason20242025!$E$3:$E$1315, $A4)</f>
        <v>79</v>
      </c>
      <c r="GE4">
        <f>SUMIFS(DataRegularSeason20242025!$AA$3:$AA$1315,DataRegularSeason20242025!$B$3:$B$1315, "&lt;=" &amp; GE$1, DataRegularSeason20242025!$D$3:$D$1315, $A4)+SUMIFS(DataRegularSeason20242025!$AB$3:$AB$1315,DataRegularSeason20242025!$B$3:$B$1315, "&lt;=" &amp; GE$1, DataRegularSeason20242025!$E$3:$E$1315, $A4)</f>
        <v>79</v>
      </c>
      <c r="GF4">
        <f>SUMIFS(DataRegularSeason20242025!$AA$3:$AA$1315,DataRegularSeason20242025!$B$3:$B$1315, "&lt;=" &amp; GF$1, DataRegularSeason20242025!$D$3:$D$1315, $A4)+SUMIFS(DataRegularSeason20242025!$AB$3:$AB$1315,DataRegularSeason20242025!$B$3:$B$1315, "&lt;=" &amp; GF$1, DataRegularSeason20242025!$E$3:$E$1315, $A4)</f>
        <v>79</v>
      </c>
      <c r="GG4">
        <f>SUMIFS(DataRegularSeason20242025!$AA$3:$AA$1315,DataRegularSeason20242025!$B$3:$B$1315, "&lt;=" &amp; GG$1, DataRegularSeason20242025!$D$3:$D$1315, $A4)+SUMIFS(DataRegularSeason20242025!$AB$3:$AB$1315,DataRegularSeason20242025!$B$3:$B$1315, "&lt;=" &amp; GG$1, DataRegularSeason20242025!$E$3:$E$1315, $A4)</f>
        <v>79</v>
      </c>
      <c r="GH4">
        <f>SUMIFS(DataRegularSeason20242025!$AA$3:$AA$1315,DataRegularSeason20242025!$B$3:$B$1315, "&lt;=" &amp; GH$1, DataRegularSeason20242025!$D$3:$D$1315, $A4)+SUMIFS(DataRegularSeason20242025!$AB$3:$AB$1315,DataRegularSeason20242025!$B$3:$B$1315, "&lt;=" &amp; GH$1, DataRegularSeason20242025!$E$3:$E$1315, $A4)</f>
        <v>79</v>
      </c>
      <c r="GI4">
        <f>SUMIFS(DataRegularSeason20242025!$AA$3:$AA$1315,DataRegularSeason20242025!$B$3:$B$1315, "&lt;=" &amp; GI$1, DataRegularSeason20242025!$D$3:$D$1315, $A4)+SUMIFS(DataRegularSeason20242025!$AB$3:$AB$1315,DataRegularSeason20242025!$B$3:$B$1315, "&lt;=" &amp; GI$1, DataRegularSeason20242025!$E$3:$E$1315, $A4)</f>
        <v>79</v>
      </c>
      <c r="GJ4">
        <f>SUMIFS(DataRegularSeason20242025!$AA$3:$AA$1315,DataRegularSeason20242025!$B$3:$B$1315, "&lt;=" &amp; GJ$1, DataRegularSeason20242025!$D$3:$D$1315, $A4)+SUMIFS(DataRegularSeason20242025!$AB$3:$AB$1315,DataRegularSeason20242025!$B$3:$B$1315, "&lt;=" &amp; GJ$1, DataRegularSeason20242025!$E$3:$E$1315, $A4)</f>
        <v>79</v>
      </c>
      <c r="GK4">
        <f>SUMIFS(DataRegularSeason20242025!$AA$3:$AA$1315,DataRegularSeason20242025!$B$3:$B$1315, "&lt;=" &amp; GK$1, DataRegularSeason20242025!$D$3:$D$1315, $A4)+SUMIFS(DataRegularSeason20242025!$AB$3:$AB$1315,DataRegularSeason20242025!$B$3:$B$1315, "&lt;=" &amp; GK$1, DataRegularSeason20242025!$E$3:$E$1315, $A4)</f>
        <v>79</v>
      </c>
      <c r="GL4">
        <f>SUMIFS(DataRegularSeason20242025!$AA$3:$AA$1315,DataRegularSeason20242025!$B$3:$B$1315, "&lt;=" &amp; GL$1, DataRegularSeason20242025!$D$3:$D$1315, $A4)+SUMIFS(DataRegularSeason20242025!$AB$3:$AB$1315,DataRegularSeason20242025!$B$3:$B$1315, "&lt;=" &amp; GL$1, DataRegularSeason20242025!$E$3:$E$1315, $A4)</f>
        <v>79</v>
      </c>
      <c r="GM4">
        <f>SUMIFS(DataRegularSeason20242025!$AA$3:$AA$1315,DataRegularSeason20242025!$B$3:$B$1315, "&lt;=" &amp; GM$1, DataRegularSeason20242025!$D$3:$D$1315, $A4)+SUMIFS(DataRegularSeason20242025!$AB$3:$AB$1315,DataRegularSeason20242025!$B$3:$B$1315, "&lt;=" &amp; GM$1, DataRegularSeason20242025!$E$3:$E$1315, $A4)</f>
        <v>79</v>
      </c>
      <c r="GN4">
        <f>SUMIFS(DataRegularSeason20242025!$AA$3:$AA$1315,DataRegularSeason20242025!$B$3:$B$1315, "&lt;=" &amp; GN$1, DataRegularSeason20242025!$D$3:$D$1315, $A4)+SUMIFS(DataRegularSeason20242025!$AB$3:$AB$1315,DataRegularSeason20242025!$B$3:$B$1315, "&lt;=" &amp; GN$1, DataRegularSeason20242025!$E$3:$E$1315, $A4)</f>
        <v>79</v>
      </c>
      <c r="GO4">
        <f>SUMIFS(DataRegularSeason20242025!$AA$3:$AA$1315,DataRegularSeason20242025!$B$3:$B$1315, "&lt;=" &amp; GO$1, DataRegularSeason20242025!$D$3:$D$1315, $A4)+SUMIFS(DataRegularSeason20242025!$AB$3:$AB$1315,DataRegularSeason20242025!$B$3:$B$1315, "&lt;=" &amp; GO$1, DataRegularSeason20242025!$E$3:$E$1315, $A4)</f>
        <v>79</v>
      </c>
      <c r="GP4">
        <f>SUMIFS(DataRegularSeason20242025!$AA$3:$AA$1315,DataRegularSeason20242025!$B$3:$B$1315, "&lt;=" &amp; GP$1, DataRegularSeason20242025!$D$3:$D$1315, $A4)+SUMIFS(DataRegularSeason20242025!$AB$3:$AB$1315,DataRegularSeason20242025!$B$3:$B$1315, "&lt;=" &amp; GP$1, DataRegularSeason20242025!$E$3:$E$1315, $A4)</f>
        <v>79</v>
      </c>
      <c r="GQ4">
        <f>SUMIFS(DataRegularSeason20242025!$AA$3:$AA$1315,DataRegularSeason20242025!$B$3:$B$1315, "&lt;=" &amp; GQ$1, DataRegularSeason20242025!$D$3:$D$1315, $A4)+SUMIFS(DataRegularSeason20242025!$AB$3:$AB$1315,DataRegularSeason20242025!$B$3:$B$1315, "&lt;=" &amp; GQ$1, DataRegularSeason20242025!$E$3:$E$1315, $A4)</f>
        <v>79</v>
      </c>
      <c r="GR4">
        <f>SUMIFS(DataRegularSeason20242025!$AA$3:$AA$1315,DataRegularSeason20242025!$B$3:$B$1315, "&lt;=" &amp; GR$1, DataRegularSeason20242025!$D$3:$D$1315, $A4)+SUMIFS(DataRegularSeason20242025!$AB$3:$AB$1315,DataRegularSeason20242025!$B$3:$B$1315, "&lt;=" &amp; GR$1, DataRegularSeason20242025!$E$3:$E$1315, $A4)</f>
        <v>79</v>
      </c>
      <c r="GS4">
        <f>SUMIFS(DataRegularSeason20242025!$AA$3:$AA$1315,DataRegularSeason20242025!$B$3:$B$1315, "&lt;=" &amp; GS$1, DataRegularSeason20242025!$D$3:$D$1315, $A4)+SUMIFS(DataRegularSeason20242025!$AB$3:$AB$1315,DataRegularSeason20242025!$B$3:$B$1315, "&lt;=" &amp; GS$1, DataRegularSeason20242025!$E$3:$E$1315, $A4)</f>
        <v>79</v>
      </c>
      <c r="GT4">
        <f>SUMIFS(DataRegularSeason20242025!$AA$3:$AA$1315,DataRegularSeason20242025!$B$3:$B$1315, "&lt;=" &amp; GT$1, DataRegularSeason20242025!$D$3:$D$1315, $A4)+SUMIFS(DataRegularSeason20242025!$AB$3:$AB$1315,DataRegularSeason20242025!$B$3:$B$1315, "&lt;=" &amp; GT$1, DataRegularSeason20242025!$E$3:$E$1315, $A4)</f>
        <v>79</v>
      </c>
      <c r="GU4">
        <f>SUMIFS(DataRegularSeason20242025!$AA$3:$AA$1315,DataRegularSeason20242025!$B$3:$B$1315, "&lt;=" &amp; GU$1, DataRegularSeason20242025!$D$3:$D$1315, $A4)+SUMIFS(DataRegularSeason20242025!$AB$3:$AB$1315,DataRegularSeason20242025!$B$3:$B$1315, "&lt;=" &amp; GU$1, DataRegularSeason20242025!$E$3:$E$1315, $A4)</f>
        <v>79</v>
      </c>
    </row>
    <row r="5" spans="1:275" x14ac:dyDescent="0.25">
      <c r="A5" t="s">
        <v>29</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64</v>
      </c>
      <c r="EX5">
        <f>SUMIFS(DataRegularSeason20242025!$AA$3:$AA$1315,DataRegularSeason20242025!$B$3:$B$1315, "&lt;=" &amp; EX$1, DataRegularSeason20242025!$D$3:$D$1315, $A5)+SUMIFS(DataRegularSeason20242025!$AB$3:$AB$1315,DataRegularSeason20242025!$B$3:$B$1315, "&lt;=" &amp; EX$1, DataRegularSeason20242025!$E$3:$E$1315, $A5)</f>
        <v>64</v>
      </c>
      <c r="EY5">
        <f>SUMIFS(DataRegularSeason20242025!$AA$3:$AA$1315,DataRegularSeason20242025!$B$3:$B$1315, "&lt;=" &amp; EY$1, DataRegularSeason20242025!$D$3:$D$1315, $A5)+SUMIFS(DataRegularSeason20242025!$AB$3:$AB$1315,DataRegularSeason20242025!$B$3:$B$1315, "&lt;=" &amp; EY$1, DataRegularSeason20242025!$E$3:$E$1315, $A5)</f>
        <v>65</v>
      </c>
      <c r="EZ5">
        <f>SUMIFS(DataRegularSeason20242025!$AA$3:$AA$1315,DataRegularSeason20242025!$B$3:$B$1315, "&lt;=" &amp; EZ$1, DataRegularSeason20242025!$D$3:$D$1315, $A5)+SUMIFS(DataRegularSeason20242025!$AB$3:$AB$1315,DataRegularSeason20242025!$B$3:$B$1315, "&lt;=" &amp; EZ$1, DataRegularSeason20242025!$E$3:$E$1315, $A5)</f>
        <v>65</v>
      </c>
      <c r="FA5">
        <f>SUMIFS(DataRegularSeason20242025!$AA$3:$AA$1315,DataRegularSeason20242025!$B$3:$B$1315, "&lt;=" &amp; FA$1, DataRegularSeason20242025!$D$3:$D$1315, $A5)+SUMIFS(DataRegularSeason20242025!$AB$3:$AB$1315,DataRegularSeason20242025!$B$3:$B$1315, "&lt;=" &amp; FA$1, DataRegularSeason20242025!$E$3:$E$1315, $A5)</f>
        <v>67</v>
      </c>
      <c r="FB5">
        <f>SUMIFS(DataRegularSeason20242025!$AA$3:$AA$1315,DataRegularSeason20242025!$B$3:$B$1315, "&lt;=" &amp; FB$1, DataRegularSeason20242025!$D$3:$D$1315, $A5)+SUMIFS(DataRegularSeason20242025!$AB$3:$AB$1315,DataRegularSeason20242025!$B$3:$B$1315, "&lt;=" &amp; FB$1, DataRegularSeason20242025!$E$3:$E$1315, $A5)</f>
        <v>67</v>
      </c>
      <c r="FC5">
        <f>SUMIFS(DataRegularSeason20242025!$AA$3:$AA$1315,DataRegularSeason20242025!$B$3:$B$1315, "&lt;=" &amp; FC$1, DataRegularSeason20242025!$D$3:$D$1315, $A5)+SUMIFS(DataRegularSeason20242025!$AB$3:$AB$1315,DataRegularSeason20242025!$B$3:$B$1315, "&lt;=" &amp; FC$1, DataRegularSeason20242025!$E$3:$E$1315, $A5)</f>
        <v>67</v>
      </c>
      <c r="FD5">
        <f>SUMIFS(DataRegularSeason20242025!$AA$3:$AA$1315,DataRegularSeason20242025!$B$3:$B$1315, "&lt;=" &amp; FD$1, DataRegularSeason20242025!$D$3:$D$1315, $A5)+SUMIFS(DataRegularSeason20242025!$AB$3:$AB$1315,DataRegularSeason20242025!$B$3:$B$1315, "&lt;=" &amp; FD$1, DataRegularSeason20242025!$E$3:$E$1315, $A5)</f>
        <v>69</v>
      </c>
      <c r="FE5">
        <f>SUMIFS(DataRegularSeason20242025!$AA$3:$AA$1315,DataRegularSeason20242025!$B$3:$B$1315, "&lt;=" &amp; FE$1, DataRegularSeason20242025!$D$3:$D$1315, $A5)+SUMIFS(DataRegularSeason20242025!$AB$3:$AB$1315,DataRegularSeason20242025!$B$3:$B$1315, "&lt;=" &amp; FE$1, DataRegularSeason20242025!$E$3:$E$1315, $A5)</f>
        <v>69</v>
      </c>
      <c r="FF5">
        <f>SUMIFS(DataRegularSeason20242025!$AA$3:$AA$1315,DataRegularSeason20242025!$B$3:$B$1315, "&lt;=" &amp; FF$1, DataRegularSeason20242025!$D$3:$D$1315, $A5)+SUMIFS(DataRegularSeason20242025!$AB$3:$AB$1315,DataRegularSeason20242025!$B$3:$B$1315, "&lt;=" &amp; FF$1, DataRegularSeason20242025!$E$3:$E$1315, $A5)</f>
        <v>71</v>
      </c>
      <c r="FG5">
        <f>SUMIFS(DataRegularSeason20242025!$AA$3:$AA$1315,DataRegularSeason20242025!$B$3:$B$1315, "&lt;=" &amp; FG$1, DataRegularSeason20242025!$D$3:$D$1315, $A5)+SUMIFS(DataRegularSeason20242025!$AB$3:$AB$1315,DataRegularSeason20242025!$B$3:$B$1315, "&lt;=" &amp; FG$1, DataRegularSeason20242025!$E$3:$E$1315, $A5)</f>
        <v>73</v>
      </c>
      <c r="FH5">
        <f>SUMIFS(DataRegularSeason20242025!$AA$3:$AA$1315,DataRegularSeason20242025!$B$3:$B$1315, "&lt;=" &amp; FH$1, DataRegularSeason20242025!$D$3:$D$1315, $A5)+SUMIFS(DataRegularSeason20242025!$AB$3:$AB$1315,DataRegularSeason20242025!$B$3:$B$1315, "&lt;=" &amp; FH$1, DataRegularSeason20242025!$E$3:$E$1315, $A5)</f>
        <v>73</v>
      </c>
      <c r="FI5">
        <f>SUMIFS(DataRegularSeason20242025!$AA$3:$AA$1315,DataRegularSeason20242025!$B$3:$B$1315, "&lt;=" &amp; FI$1, DataRegularSeason20242025!$D$3:$D$1315, $A5)+SUMIFS(DataRegularSeason20242025!$AB$3:$AB$1315,DataRegularSeason20242025!$B$3:$B$1315, "&lt;=" &amp; FI$1, DataRegularSeason20242025!$E$3:$E$1315, $A5)</f>
        <v>75</v>
      </c>
      <c r="FJ5">
        <f>SUMIFS(DataRegularSeason20242025!$AA$3:$AA$1315,DataRegularSeason20242025!$B$3:$B$1315, "&lt;=" &amp; FJ$1, DataRegularSeason20242025!$D$3:$D$1315, $A5)+SUMIFS(DataRegularSeason20242025!$AB$3:$AB$1315,DataRegularSeason20242025!$B$3:$B$1315, "&lt;=" &amp; FJ$1, DataRegularSeason20242025!$E$3:$E$1315, $A5)</f>
        <v>75</v>
      </c>
      <c r="FK5">
        <f>SUMIFS(DataRegularSeason20242025!$AA$3:$AA$1315,DataRegularSeason20242025!$B$3:$B$1315, "&lt;=" &amp; FK$1, DataRegularSeason20242025!$D$3:$D$1315, $A5)+SUMIFS(DataRegularSeason20242025!$AB$3:$AB$1315,DataRegularSeason20242025!$B$3:$B$1315, "&lt;=" &amp; FK$1, DataRegularSeason20242025!$E$3:$E$1315, $A5)</f>
        <v>75</v>
      </c>
      <c r="FL5">
        <f>SUMIFS(DataRegularSeason20242025!$AA$3:$AA$1315,DataRegularSeason20242025!$B$3:$B$1315, "&lt;=" &amp; FL$1, DataRegularSeason20242025!$D$3:$D$1315, $A5)+SUMIFS(DataRegularSeason20242025!$AB$3:$AB$1315,DataRegularSeason20242025!$B$3:$B$1315, "&lt;=" &amp; FL$1, DataRegularSeason20242025!$E$3:$E$1315, $A5)</f>
        <v>75</v>
      </c>
      <c r="FM5">
        <f>SUMIFS(DataRegularSeason20242025!$AA$3:$AA$1315,DataRegularSeason20242025!$B$3:$B$1315, "&lt;=" &amp; FM$1, DataRegularSeason20242025!$D$3:$D$1315, $A5)+SUMIFS(DataRegularSeason20242025!$AB$3:$AB$1315,DataRegularSeason20242025!$B$3:$B$1315, "&lt;=" &amp; FM$1, DataRegularSeason20242025!$E$3:$E$1315, $A5)</f>
        <v>75</v>
      </c>
      <c r="FN5">
        <f>SUMIFS(DataRegularSeason20242025!$AA$3:$AA$1315,DataRegularSeason20242025!$B$3:$B$1315, "&lt;=" &amp; FN$1, DataRegularSeason20242025!$D$3:$D$1315, $A5)+SUMIFS(DataRegularSeason20242025!$AB$3:$AB$1315,DataRegularSeason20242025!$B$3:$B$1315, "&lt;=" &amp; FN$1, DataRegularSeason20242025!$E$3:$E$1315, $A5)</f>
        <v>75</v>
      </c>
      <c r="FO5">
        <f>SUMIFS(DataRegularSeason20242025!$AA$3:$AA$1315,DataRegularSeason20242025!$B$3:$B$1315, "&lt;=" &amp; FO$1, DataRegularSeason20242025!$D$3:$D$1315, $A5)+SUMIFS(DataRegularSeason20242025!$AB$3:$AB$1315,DataRegularSeason20242025!$B$3:$B$1315, "&lt;=" &amp; FO$1, DataRegularSeason20242025!$E$3:$E$1315, $A5)</f>
        <v>75</v>
      </c>
      <c r="FP5">
        <f>SUMIFS(DataRegularSeason20242025!$AA$3:$AA$1315,DataRegularSeason20242025!$B$3:$B$1315, "&lt;=" &amp; FP$1, DataRegularSeason20242025!$D$3:$D$1315, $A5)+SUMIFS(DataRegularSeason20242025!$AB$3:$AB$1315,DataRegularSeason20242025!$B$3:$B$1315, "&lt;=" &amp; FP$1, DataRegularSeason20242025!$E$3:$E$1315, $A5)</f>
        <v>75</v>
      </c>
      <c r="FQ5">
        <f>SUMIFS(DataRegularSeason20242025!$AA$3:$AA$1315,DataRegularSeason20242025!$B$3:$B$1315, "&lt;=" &amp; FQ$1, DataRegularSeason20242025!$D$3:$D$1315, $A5)+SUMIFS(DataRegularSeason20242025!$AB$3:$AB$1315,DataRegularSeason20242025!$B$3:$B$1315, "&lt;=" &amp; FQ$1, DataRegularSeason20242025!$E$3:$E$1315, $A5)</f>
        <v>75</v>
      </c>
      <c r="FR5">
        <f>SUMIFS(DataRegularSeason20242025!$AA$3:$AA$1315,DataRegularSeason20242025!$B$3:$B$1315, "&lt;=" &amp; FR$1, DataRegularSeason20242025!$D$3:$D$1315, $A5)+SUMIFS(DataRegularSeason20242025!$AB$3:$AB$1315,DataRegularSeason20242025!$B$3:$B$1315, "&lt;=" &amp; FR$1, DataRegularSeason20242025!$E$3:$E$1315, $A5)</f>
        <v>75</v>
      </c>
      <c r="FS5">
        <f>SUMIFS(DataRegularSeason20242025!$AA$3:$AA$1315,DataRegularSeason20242025!$B$3:$B$1315, "&lt;=" &amp; FS$1, DataRegularSeason20242025!$D$3:$D$1315, $A5)+SUMIFS(DataRegularSeason20242025!$AB$3:$AB$1315,DataRegularSeason20242025!$B$3:$B$1315, "&lt;=" &amp; FS$1, DataRegularSeason20242025!$E$3:$E$1315, $A5)</f>
        <v>75</v>
      </c>
      <c r="FT5">
        <f>SUMIFS(DataRegularSeason20242025!$AA$3:$AA$1315,DataRegularSeason20242025!$B$3:$B$1315, "&lt;=" &amp; FT$1, DataRegularSeason20242025!$D$3:$D$1315, $A5)+SUMIFS(DataRegularSeason20242025!$AB$3:$AB$1315,DataRegularSeason20242025!$B$3:$B$1315, "&lt;=" &amp; FT$1, DataRegularSeason20242025!$E$3:$E$1315, $A5)</f>
        <v>75</v>
      </c>
      <c r="FU5">
        <f>SUMIFS(DataRegularSeason20242025!$AA$3:$AA$1315,DataRegularSeason20242025!$B$3:$B$1315, "&lt;=" &amp; FU$1, DataRegularSeason20242025!$D$3:$D$1315, $A5)+SUMIFS(DataRegularSeason20242025!$AB$3:$AB$1315,DataRegularSeason20242025!$B$3:$B$1315, "&lt;=" &amp; FU$1, DataRegularSeason20242025!$E$3:$E$1315, $A5)</f>
        <v>75</v>
      </c>
      <c r="FV5">
        <f>SUMIFS(DataRegularSeason20242025!$AA$3:$AA$1315,DataRegularSeason20242025!$B$3:$B$1315, "&lt;=" &amp; FV$1, DataRegularSeason20242025!$D$3:$D$1315, $A5)+SUMIFS(DataRegularSeason20242025!$AB$3:$AB$1315,DataRegularSeason20242025!$B$3:$B$1315, "&lt;=" &amp; FV$1, DataRegularSeason20242025!$E$3:$E$1315, $A5)</f>
        <v>75</v>
      </c>
      <c r="FW5">
        <f>SUMIFS(DataRegularSeason20242025!$AA$3:$AA$1315,DataRegularSeason20242025!$B$3:$B$1315, "&lt;=" &amp; FW$1, DataRegularSeason20242025!$D$3:$D$1315, $A5)+SUMIFS(DataRegularSeason20242025!$AB$3:$AB$1315,DataRegularSeason20242025!$B$3:$B$1315, "&lt;=" &amp; FW$1, DataRegularSeason20242025!$E$3:$E$1315, $A5)</f>
        <v>75</v>
      </c>
      <c r="FX5">
        <f>SUMIFS(DataRegularSeason20242025!$AA$3:$AA$1315,DataRegularSeason20242025!$B$3:$B$1315, "&lt;=" &amp; FX$1, DataRegularSeason20242025!$D$3:$D$1315, $A5)+SUMIFS(DataRegularSeason20242025!$AB$3:$AB$1315,DataRegularSeason20242025!$B$3:$B$1315, "&lt;=" &amp; FX$1, DataRegularSeason20242025!$E$3:$E$1315, $A5)</f>
        <v>75</v>
      </c>
      <c r="FY5">
        <f>SUMIFS(DataRegularSeason20242025!$AA$3:$AA$1315,DataRegularSeason20242025!$B$3:$B$1315, "&lt;=" &amp; FY$1, DataRegularSeason20242025!$D$3:$D$1315, $A5)+SUMIFS(DataRegularSeason20242025!$AB$3:$AB$1315,DataRegularSeason20242025!$B$3:$B$1315, "&lt;=" &amp; FY$1, DataRegularSeason20242025!$E$3:$E$1315, $A5)</f>
        <v>75</v>
      </c>
      <c r="FZ5">
        <f>SUMIFS(DataRegularSeason20242025!$AA$3:$AA$1315,DataRegularSeason20242025!$B$3:$B$1315, "&lt;=" &amp; FZ$1, DataRegularSeason20242025!$D$3:$D$1315, $A5)+SUMIFS(DataRegularSeason20242025!$AB$3:$AB$1315,DataRegularSeason20242025!$B$3:$B$1315, "&lt;=" &amp; FZ$1, DataRegularSeason20242025!$E$3:$E$1315, $A5)</f>
        <v>75</v>
      </c>
      <c r="GA5">
        <f>SUMIFS(DataRegularSeason20242025!$AA$3:$AA$1315,DataRegularSeason20242025!$B$3:$B$1315, "&lt;=" &amp; GA$1, DataRegularSeason20242025!$D$3:$D$1315, $A5)+SUMIFS(DataRegularSeason20242025!$AB$3:$AB$1315,DataRegularSeason20242025!$B$3:$B$1315, "&lt;=" &amp; GA$1, DataRegularSeason20242025!$E$3:$E$1315, $A5)</f>
        <v>75</v>
      </c>
      <c r="GB5">
        <f>SUMIFS(DataRegularSeason20242025!$AA$3:$AA$1315,DataRegularSeason20242025!$B$3:$B$1315, "&lt;=" &amp; GB$1, DataRegularSeason20242025!$D$3:$D$1315, $A5)+SUMIFS(DataRegularSeason20242025!$AB$3:$AB$1315,DataRegularSeason20242025!$B$3:$B$1315, "&lt;=" &amp; GB$1, DataRegularSeason20242025!$E$3:$E$1315, $A5)</f>
        <v>75</v>
      </c>
      <c r="GC5">
        <f>SUMIFS(DataRegularSeason20242025!$AA$3:$AA$1315,DataRegularSeason20242025!$B$3:$B$1315, "&lt;=" &amp; GC$1, DataRegularSeason20242025!$D$3:$D$1315, $A5)+SUMIFS(DataRegularSeason20242025!$AB$3:$AB$1315,DataRegularSeason20242025!$B$3:$B$1315, "&lt;=" &amp; GC$1, DataRegularSeason20242025!$E$3:$E$1315, $A5)</f>
        <v>75</v>
      </c>
      <c r="GD5">
        <f>SUMIFS(DataRegularSeason20242025!$AA$3:$AA$1315,DataRegularSeason20242025!$B$3:$B$1315, "&lt;=" &amp; GD$1, DataRegularSeason20242025!$D$3:$D$1315, $A5)+SUMIFS(DataRegularSeason20242025!$AB$3:$AB$1315,DataRegularSeason20242025!$B$3:$B$1315, "&lt;=" &amp; GD$1, DataRegularSeason20242025!$E$3:$E$1315, $A5)</f>
        <v>75</v>
      </c>
      <c r="GE5">
        <f>SUMIFS(DataRegularSeason20242025!$AA$3:$AA$1315,DataRegularSeason20242025!$B$3:$B$1315, "&lt;=" &amp; GE$1, DataRegularSeason20242025!$D$3:$D$1315, $A5)+SUMIFS(DataRegularSeason20242025!$AB$3:$AB$1315,DataRegularSeason20242025!$B$3:$B$1315, "&lt;=" &amp; GE$1, DataRegularSeason20242025!$E$3:$E$1315, $A5)</f>
        <v>75</v>
      </c>
      <c r="GF5">
        <f>SUMIFS(DataRegularSeason20242025!$AA$3:$AA$1315,DataRegularSeason20242025!$B$3:$B$1315, "&lt;=" &amp; GF$1, DataRegularSeason20242025!$D$3:$D$1315, $A5)+SUMIFS(DataRegularSeason20242025!$AB$3:$AB$1315,DataRegularSeason20242025!$B$3:$B$1315, "&lt;=" &amp; GF$1, DataRegularSeason20242025!$E$3:$E$1315, $A5)</f>
        <v>75</v>
      </c>
      <c r="GG5">
        <f>SUMIFS(DataRegularSeason20242025!$AA$3:$AA$1315,DataRegularSeason20242025!$B$3:$B$1315, "&lt;=" &amp; GG$1, DataRegularSeason20242025!$D$3:$D$1315, $A5)+SUMIFS(DataRegularSeason20242025!$AB$3:$AB$1315,DataRegularSeason20242025!$B$3:$B$1315, "&lt;=" &amp; GG$1, DataRegularSeason20242025!$E$3:$E$1315, $A5)</f>
        <v>75</v>
      </c>
      <c r="GH5">
        <f>SUMIFS(DataRegularSeason20242025!$AA$3:$AA$1315,DataRegularSeason20242025!$B$3:$B$1315, "&lt;=" &amp; GH$1, DataRegularSeason20242025!$D$3:$D$1315, $A5)+SUMIFS(DataRegularSeason20242025!$AB$3:$AB$1315,DataRegularSeason20242025!$B$3:$B$1315, "&lt;=" &amp; GH$1, DataRegularSeason20242025!$E$3:$E$1315, $A5)</f>
        <v>75</v>
      </c>
      <c r="GI5">
        <f>SUMIFS(DataRegularSeason20242025!$AA$3:$AA$1315,DataRegularSeason20242025!$B$3:$B$1315, "&lt;=" &amp; GI$1, DataRegularSeason20242025!$D$3:$D$1315, $A5)+SUMIFS(DataRegularSeason20242025!$AB$3:$AB$1315,DataRegularSeason20242025!$B$3:$B$1315, "&lt;=" &amp; GI$1, DataRegularSeason20242025!$E$3:$E$1315, $A5)</f>
        <v>75</v>
      </c>
      <c r="GJ5">
        <f>SUMIFS(DataRegularSeason20242025!$AA$3:$AA$1315,DataRegularSeason20242025!$B$3:$B$1315, "&lt;=" &amp; GJ$1, DataRegularSeason20242025!$D$3:$D$1315, $A5)+SUMIFS(DataRegularSeason20242025!$AB$3:$AB$1315,DataRegularSeason20242025!$B$3:$B$1315, "&lt;=" &amp; GJ$1, DataRegularSeason20242025!$E$3:$E$1315, $A5)</f>
        <v>75</v>
      </c>
      <c r="GK5">
        <f>SUMIFS(DataRegularSeason20242025!$AA$3:$AA$1315,DataRegularSeason20242025!$B$3:$B$1315, "&lt;=" &amp; GK$1, DataRegularSeason20242025!$D$3:$D$1315, $A5)+SUMIFS(DataRegularSeason20242025!$AB$3:$AB$1315,DataRegularSeason20242025!$B$3:$B$1315, "&lt;=" &amp; GK$1, DataRegularSeason20242025!$E$3:$E$1315, $A5)</f>
        <v>75</v>
      </c>
      <c r="GL5">
        <f>SUMIFS(DataRegularSeason20242025!$AA$3:$AA$1315,DataRegularSeason20242025!$B$3:$B$1315, "&lt;=" &amp; GL$1, DataRegularSeason20242025!$D$3:$D$1315, $A5)+SUMIFS(DataRegularSeason20242025!$AB$3:$AB$1315,DataRegularSeason20242025!$B$3:$B$1315, "&lt;=" &amp; GL$1, DataRegularSeason20242025!$E$3:$E$1315, $A5)</f>
        <v>75</v>
      </c>
      <c r="GM5">
        <f>SUMIFS(DataRegularSeason20242025!$AA$3:$AA$1315,DataRegularSeason20242025!$B$3:$B$1315, "&lt;=" &amp; GM$1, DataRegularSeason20242025!$D$3:$D$1315, $A5)+SUMIFS(DataRegularSeason20242025!$AB$3:$AB$1315,DataRegularSeason20242025!$B$3:$B$1315, "&lt;=" &amp; GM$1, DataRegularSeason20242025!$E$3:$E$1315, $A5)</f>
        <v>75</v>
      </c>
      <c r="GN5">
        <f>SUMIFS(DataRegularSeason20242025!$AA$3:$AA$1315,DataRegularSeason20242025!$B$3:$B$1315, "&lt;=" &amp; GN$1, DataRegularSeason20242025!$D$3:$D$1315, $A5)+SUMIFS(DataRegularSeason20242025!$AB$3:$AB$1315,DataRegularSeason20242025!$B$3:$B$1315, "&lt;=" &amp; GN$1, DataRegularSeason20242025!$E$3:$E$1315, $A5)</f>
        <v>75</v>
      </c>
      <c r="GO5">
        <f>SUMIFS(DataRegularSeason20242025!$AA$3:$AA$1315,DataRegularSeason20242025!$B$3:$B$1315, "&lt;=" &amp; GO$1, DataRegularSeason20242025!$D$3:$D$1315, $A5)+SUMIFS(DataRegularSeason20242025!$AB$3:$AB$1315,DataRegularSeason20242025!$B$3:$B$1315, "&lt;=" &amp; GO$1, DataRegularSeason20242025!$E$3:$E$1315, $A5)</f>
        <v>75</v>
      </c>
      <c r="GP5">
        <f>SUMIFS(DataRegularSeason20242025!$AA$3:$AA$1315,DataRegularSeason20242025!$B$3:$B$1315, "&lt;=" &amp; GP$1, DataRegularSeason20242025!$D$3:$D$1315, $A5)+SUMIFS(DataRegularSeason20242025!$AB$3:$AB$1315,DataRegularSeason20242025!$B$3:$B$1315, "&lt;=" &amp; GP$1, DataRegularSeason20242025!$E$3:$E$1315, $A5)</f>
        <v>75</v>
      </c>
      <c r="GQ5">
        <f>SUMIFS(DataRegularSeason20242025!$AA$3:$AA$1315,DataRegularSeason20242025!$B$3:$B$1315, "&lt;=" &amp; GQ$1, DataRegularSeason20242025!$D$3:$D$1315, $A5)+SUMIFS(DataRegularSeason20242025!$AB$3:$AB$1315,DataRegularSeason20242025!$B$3:$B$1315, "&lt;=" &amp; GQ$1, DataRegularSeason20242025!$E$3:$E$1315, $A5)</f>
        <v>75</v>
      </c>
      <c r="GR5">
        <f>SUMIFS(DataRegularSeason20242025!$AA$3:$AA$1315,DataRegularSeason20242025!$B$3:$B$1315, "&lt;=" &amp; GR$1, DataRegularSeason20242025!$D$3:$D$1315, $A5)+SUMIFS(DataRegularSeason20242025!$AB$3:$AB$1315,DataRegularSeason20242025!$B$3:$B$1315, "&lt;=" &amp; GR$1, DataRegularSeason20242025!$E$3:$E$1315, $A5)</f>
        <v>75</v>
      </c>
      <c r="GS5">
        <f>SUMIFS(DataRegularSeason20242025!$AA$3:$AA$1315,DataRegularSeason20242025!$B$3:$B$1315, "&lt;=" &amp; GS$1, DataRegularSeason20242025!$D$3:$D$1315, $A5)+SUMIFS(DataRegularSeason20242025!$AB$3:$AB$1315,DataRegularSeason20242025!$B$3:$B$1315, "&lt;=" &amp; GS$1, DataRegularSeason20242025!$E$3:$E$1315, $A5)</f>
        <v>75</v>
      </c>
      <c r="GT5">
        <f>SUMIFS(DataRegularSeason20242025!$AA$3:$AA$1315,DataRegularSeason20242025!$B$3:$B$1315, "&lt;=" &amp; GT$1, DataRegularSeason20242025!$D$3:$D$1315, $A5)+SUMIFS(DataRegularSeason20242025!$AB$3:$AB$1315,DataRegularSeason20242025!$B$3:$B$1315, "&lt;=" &amp; GT$1, DataRegularSeason20242025!$E$3:$E$1315, $A5)</f>
        <v>75</v>
      </c>
      <c r="GU5">
        <f>SUMIFS(DataRegularSeason20242025!$AA$3:$AA$1315,DataRegularSeason20242025!$B$3:$B$1315, "&lt;=" &amp; GU$1, DataRegularSeason20242025!$D$3:$D$1315, $A5)+SUMIFS(DataRegularSeason20242025!$AB$3:$AB$1315,DataRegularSeason20242025!$B$3:$B$1315, "&lt;=" &amp; GU$1, DataRegularSeason20242025!$E$3:$E$1315, $A5)</f>
        <v>75</v>
      </c>
    </row>
    <row r="6" spans="1:275" x14ac:dyDescent="0.25">
      <c r="A6" t="s">
        <v>30</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64</v>
      </c>
      <c r="ER6">
        <f>SUMIFS(DataRegularSeason20242025!$AA$3:$AA$1315,DataRegularSeason20242025!$B$3:$B$1315, "&lt;=" &amp; ER$1, DataRegularSeason20242025!$D$3:$D$1315, $A6)+SUMIFS(DataRegularSeason20242025!$AB$3:$AB$1315,DataRegularSeason20242025!$B$3:$B$1315, "&lt;=" &amp; ER$1, DataRegularSeason20242025!$E$3:$E$1315, $A6)</f>
        <v>64</v>
      </c>
      <c r="ES6">
        <f>SUMIFS(DataRegularSeason20242025!$AA$3:$AA$1315,DataRegularSeason20242025!$B$3:$B$1315, "&lt;=" &amp; ES$1, DataRegularSeason20242025!$D$3:$D$1315, $A6)+SUMIFS(DataRegularSeason20242025!$AB$3:$AB$1315,DataRegularSeason20242025!$B$3:$B$1315, "&lt;=" &amp; ES$1, DataRegularSeason20242025!$E$3:$E$1315, $A6)</f>
        <v>66</v>
      </c>
      <c r="ET6">
        <f>SUMIFS(DataRegularSeason20242025!$AA$3:$AA$1315,DataRegularSeason20242025!$B$3:$B$1315, "&lt;=" &amp; ET$1, DataRegularSeason20242025!$D$3:$D$1315, $A6)+SUMIFS(DataRegularSeason20242025!$AB$3:$AB$1315,DataRegularSeason20242025!$B$3:$B$1315, "&lt;=" &amp; ET$1, DataRegularSeason20242025!$E$3:$E$1315, $A6)</f>
        <v>66</v>
      </c>
      <c r="EU6">
        <f>SUMIFS(DataRegularSeason20242025!$AA$3:$AA$1315,DataRegularSeason20242025!$B$3:$B$1315, "&lt;=" &amp; EU$1, DataRegularSeason20242025!$D$3:$D$1315, $A6)+SUMIFS(DataRegularSeason20242025!$AB$3:$AB$1315,DataRegularSeason20242025!$B$3:$B$1315, "&lt;=" &amp; EU$1, DataRegularSeason20242025!$E$3:$E$1315, $A6)</f>
        <v>66</v>
      </c>
      <c r="EV6">
        <f>SUMIFS(DataRegularSeason20242025!$AA$3:$AA$1315,DataRegularSeason20242025!$B$3:$B$1315, "&lt;=" &amp; EV$1, DataRegularSeason20242025!$D$3:$D$1315, $A6)+SUMIFS(DataRegularSeason20242025!$AB$3:$AB$1315,DataRegularSeason20242025!$B$3:$B$1315, "&lt;=" &amp; EV$1, DataRegularSeason20242025!$E$3:$E$1315, $A6)</f>
        <v>66</v>
      </c>
      <c r="EW6">
        <f>SUMIFS(DataRegularSeason20242025!$AA$3:$AA$1315,DataRegularSeason20242025!$B$3:$B$1315, "&lt;=" &amp; EW$1, DataRegularSeason20242025!$D$3:$D$1315, $A6)+SUMIFS(DataRegularSeason20242025!$AB$3:$AB$1315,DataRegularSeason20242025!$B$3:$B$1315, "&lt;=" &amp; EW$1, DataRegularSeason20242025!$E$3:$E$1315, $A6)</f>
        <v>66</v>
      </c>
      <c r="EX6">
        <f>SUMIFS(DataRegularSeason20242025!$AA$3:$AA$1315,DataRegularSeason20242025!$B$3:$B$1315, "&lt;=" &amp; EX$1, DataRegularSeason20242025!$D$3:$D$1315, $A6)+SUMIFS(DataRegularSeason20242025!$AB$3:$AB$1315,DataRegularSeason20242025!$B$3:$B$1315, "&lt;=" &amp; EX$1, DataRegularSeason20242025!$E$3:$E$1315, $A6)</f>
        <v>66</v>
      </c>
      <c r="EY6">
        <f>SUMIFS(DataRegularSeason20242025!$AA$3:$AA$1315,DataRegularSeason20242025!$B$3:$B$1315, "&lt;=" &amp; EY$1, DataRegularSeason20242025!$D$3:$D$1315, $A6)+SUMIFS(DataRegularSeason20242025!$AB$3:$AB$1315,DataRegularSeason20242025!$B$3:$B$1315, "&lt;=" &amp; EY$1, DataRegularSeason20242025!$E$3:$E$1315, $A6)</f>
        <v>66</v>
      </c>
      <c r="EZ6">
        <f>SUMIFS(DataRegularSeason20242025!$AA$3:$AA$1315,DataRegularSeason20242025!$B$3:$B$1315, "&lt;=" &amp; EZ$1, DataRegularSeason20242025!$D$3:$D$1315, $A6)+SUMIFS(DataRegularSeason20242025!$AB$3:$AB$1315,DataRegularSeason20242025!$B$3:$B$1315, "&lt;=" &amp; EZ$1, DataRegularSeason20242025!$E$3:$E$1315, $A6)</f>
        <v>66</v>
      </c>
      <c r="FA6">
        <f>SUMIFS(DataRegularSeason20242025!$AA$3:$AA$1315,DataRegularSeason20242025!$B$3:$B$1315, "&lt;=" &amp; FA$1, DataRegularSeason20242025!$D$3:$D$1315, $A6)+SUMIFS(DataRegularSeason20242025!$AB$3:$AB$1315,DataRegularSeason20242025!$B$3:$B$1315, "&lt;=" &amp; FA$1, DataRegularSeason20242025!$E$3:$E$1315, $A6)</f>
        <v>66</v>
      </c>
      <c r="FB6">
        <f>SUMIFS(DataRegularSeason20242025!$AA$3:$AA$1315,DataRegularSeason20242025!$B$3:$B$1315, "&lt;=" &amp; FB$1, DataRegularSeason20242025!$D$3:$D$1315, $A6)+SUMIFS(DataRegularSeason20242025!$AB$3:$AB$1315,DataRegularSeason20242025!$B$3:$B$1315, "&lt;=" &amp; FB$1, DataRegularSeason20242025!$E$3:$E$1315, $A6)</f>
        <v>66</v>
      </c>
      <c r="FC6">
        <f>SUMIFS(DataRegularSeason20242025!$AA$3:$AA$1315,DataRegularSeason20242025!$B$3:$B$1315, "&lt;=" &amp; FC$1, DataRegularSeason20242025!$D$3:$D$1315, $A6)+SUMIFS(DataRegularSeason20242025!$AB$3:$AB$1315,DataRegularSeason20242025!$B$3:$B$1315, "&lt;=" &amp; FC$1, DataRegularSeason20242025!$E$3:$E$1315, $A6)</f>
        <v>68</v>
      </c>
      <c r="FD6">
        <f>SUMIFS(DataRegularSeason20242025!$AA$3:$AA$1315,DataRegularSeason20242025!$B$3:$B$1315, "&lt;=" &amp; FD$1, DataRegularSeason20242025!$D$3:$D$1315, $A6)+SUMIFS(DataRegularSeason20242025!$AB$3:$AB$1315,DataRegularSeason20242025!$B$3:$B$1315, "&lt;=" &amp; FD$1, DataRegularSeason20242025!$E$3:$E$1315, $A6)</f>
        <v>68</v>
      </c>
      <c r="FE6">
        <f>SUMIFS(DataRegularSeason20242025!$AA$3:$AA$1315,DataRegularSeason20242025!$B$3:$B$1315, "&lt;=" &amp; FE$1, DataRegularSeason20242025!$D$3:$D$1315, $A6)+SUMIFS(DataRegularSeason20242025!$AB$3:$AB$1315,DataRegularSeason20242025!$B$3:$B$1315, "&lt;=" &amp; FE$1, DataRegularSeason20242025!$E$3:$E$1315, $A6)</f>
        <v>68</v>
      </c>
      <c r="FF6">
        <f>SUMIFS(DataRegularSeason20242025!$AA$3:$AA$1315,DataRegularSeason20242025!$B$3:$B$1315, "&lt;=" &amp; FF$1, DataRegularSeason20242025!$D$3:$D$1315, $A6)+SUMIFS(DataRegularSeason20242025!$AB$3:$AB$1315,DataRegularSeason20242025!$B$3:$B$1315, "&lt;=" &amp; FF$1, DataRegularSeason20242025!$E$3:$E$1315, $A6)</f>
        <v>68</v>
      </c>
      <c r="FG6">
        <f>SUMIFS(DataRegularSeason20242025!$AA$3:$AA$1315,DataRegularSeason20242025!$B$3:$B$1315, "&lt;=" &amp; FG$1, DataRegularSeason20242025!$D$3:$D$1315, $A6)+SUMIFS(DataRegularSeason20242025!$AB$3:$AB$1315,DataRegularSeason20242025!$B$3:$B$1315, "&lt;=" &amp; FG$1, DataRegularSeason20242025!$E$3:$E$1315, $A6)</f>
        <v>68</v>
      </c>
      <c r="FH6">
        <f>SUMIFS(DataRegularSeason20242025!$AA$3:$AA$1315,DataRegularSeason20242025!$B$3:$B$1315, "&lt;=" &amp; FH$1, DataRegularSeason20242025!$D$3:$D$1315, $A6)+SUMIFS(DataRegularSeason20242025!$AB$3:$AB$1315,DataRegularSeason20242025!$B$3:$B$1315, "&lt;=" &amp; FH$1, DataRegularSeason20242025!$E$3:$E$1315, $A6)</f>
        <v>70</v>
      </c>
      <c r="FI6">
        <f>SUMIFS(DataRegularSeason20242025!$AA$3:$AA$1315,DataRegularSeason20242025!$B$3:$B$1315, "&lt;=" &amp; FI$1, DataRegularSeason20242025!$D$3:$D$1315, $A6)+SUMIFS(DataRegularSeason20242025!$AB$3:$AB$1315,DataRegularSeason20242025!$B$3:$B$1315, "&lt;=" &amp; FI$1, DataRegularSeason20242025!$E$3:$E$1315, $A6)</f>
        <v>70</v>
      </c>
      <c r="FJ6">
        <f>SUMIFS(DataRegularSeason20242025!$AA$3:$AA$1315,DataRegularSeason20242025!$B$3:$B$1315, "&lt;=" &amp; FJ$1, DataRegularSeason20242025!$D$3:$D$1315, $A6)+SUMIFS(DataRegularSeason20242025!$AB$3:$AB$1315,DataRegularSeason20242025!$B$3:$B$1315, "&lt;=" &amp; FJ$1, DataRegularSeason20242025!$E$3:$E$1315, $A6)</f>
        <v>70</v>
      </c>
      <c r="FK6">
        <f>SUMIFS(DataRegularSeason20242025!$AA$3:$AA$1315,DataRegularSeason20242025!$B$3:$B$1315, "&lt;=" &amp; FK$1, DataRegularSeason20242025!$D$3:$D$1315, $A6)+SUMIFS(DataRegularSeason20242025!$AB$3:$AB$1315,DataRegularSeason20242025!$B$3:$B$1315, "&lt;=" &amp; FK$1, DataRegularSeason20242025!$E$3:$E$1315, $A6)</f>
        <v>70</v>
      </c>
      <c r="FL6">
        <f>SUMIFS(DataRegularSeason20242025!$AA$3:$AA$1315,DataRegularSeason20242025!$B$3:$B$1315, "&lt;=" &amp; FL$1, DataRegularSeason20242025!$D$3:$D$1315, $A6)+SUMIFS(DataRegularSeason20242025!$AB$3:$AB$1315,DataRegularSeason20242025!$B$3:$B$1315, "&lt;=" &amp; FL$1, DataRegularSeason20242025!$E$3:$E$1315, $A6)</f>
        <v>70</v>
      </c>
      <c r="FM6">
        <f>SUMIFS(DataRegularSeason20242025!$AA$3:$AA$1315,DataRegularSeason20242025!$B$3:$B$1315, "&lt;=" &amp; FM$1, DataRegularSeason20242025!$D$3:$D$1315, $A6)+SUMIFS(DataRegularSeason20242025!$AB$3:$AB$1315,DataRegularSeason20242025!$B$3:$B$1315, "&lt;=" &amp; FM$1, DataRegularSeason20242025!$E$3:$E$1315, $A6)</f>
        <v>70</v>
      </c>
      <c r="FN6">
        <f>SUMIFS(DataRegularSeason20242025!$AA$3:$AA$1315,DataRegularSeason20242025!$B$3:$B$1315, "&lt;=" &amp; FN$1, DataRegularSeason20242025!$D$3:$D$1315, $A6)+SUMIFS(DataRegularSeason20242025!$AB$3:$AB$1315,DataRegularSeason20242025!$B$3:$B$1315, "&lt;=" &amp; FN$1, DataRegularSeason20242025!$E$3:$E$1315, $A6)</f>
        <v>70</v>
      </c>
      <c r="FO6">
        <f>SUMIFS(DataRegularSeason20242025!$AA$3:$AA$1315,DataRegularSeason20242025!$B$3:$B$1315, "&lt;=" &amp; FO$1, DataRegularSeason20242025!$D$3:$D$1315, $A6)+SUMIFS(DataRegularSeason20242025!$AB$3:$AB$1315,DataRegularSeason20242025!$B$3:$B$1315, "&lt;=" &amp; FO$1, DataRegularSeason20242025!$E$3:$E$1315, $A6)</f>
        <v>70</v>
      </c>
      <c r="FP6">
        <f>SUMIFS(DataRegularSeason20242025!$AA$3:$AA$1315,DataRegularSeason20242025!$B$3:$B$1315, "&lt;=" &amp; FP$1, DataRegularSeason20242025!$D$3:$D$1315, $A6)+SUMIFS(DataRegularSeason20242025!$AB$3:$AB$1315,DataRegularSeason20242025!$B$3:$B$1315, "&lt;=" &amp; FP$1, DataRegularSeason20242025!$E$3:$E$1315, $A6)</f>
        <v>70</v>
      </c>
      <c r="FQ6">
        <f>SUMIFS(DataRegularSeason20242025!$AA$3:$AA$1315,DataRegularSeason20242025!$B$3:$B$1315, "&lt;=" &amp; FQ$1, DataRegularSeason20242025!$D$3:$D$1315, $A6)+SUMIFS(DataRegularSeason20242025!$AB$3:$AB$1315,DataRegularSeason20242025!$B$3:$B$1315, "&lt;=" &amp; FQ$1, DataRegularSeason20242025!$E$3:$E$1315, $A6)</f>
        <v>70</v>
      </c>
      <c r="FR6">
        <f>SUMIFS(DataRegularSeason20242025!$AA$3:$AA$1315,DataRegularSeason20242025!$B$3:$B$1315, "&lt;=" &amp; FR$1, DataRegularSeason20242025!$D$3:$D$1315, $A6)+SUMIFS(DataRegularSeason20242025!$AB$3:$AB$1315,DataRegularSeason20242025!$B$3:$B$1315, "&lt;=" &amp; FR$1, DataRegularSeason20242025!$E$3:$E$1315, $A6)</f>
        <v>70</v>
      </c>
      <c r="FS6">
        <f>SUMIFS(DataRegularSeason20242025!$AA$3:$AA$1315,DataRegularSeason20242025!$B$3:$B$1315, "&lt;=" &amp; FS$1, DataRegularSeason20242025!$D$3:$D$1315, $A6)+SUMIFS(DataRegularSeason20242025!$AB$3:$AB$1315,DataRegularSeason20242025!$B$3:$B$1315, "&lt;=" &amp; FS$1, DataRegularSeason20242025!$E$3:$E$1315, $A6)</f>
        <v>70</v>
      </c>
      <c r="FT6">
        <f>SUMIFS(DataRegularSeason20242025!$AA$3:$AA$1315,DataRegularSeason20242025!$B$3:$B$1315, "&lt;=" &amp; FT$1, DataRegularSeason20242025!$D$3:$D$1315, $A6)+SUMIFS(DataRegularSeason20242025!$AB$3:$AB$1315,DataRegularSeason20242025!$B$3:$B$1315, "&lt;=" &amp; FT$1, DataRegularSeason20242025!$E$3:$E$1315, $A6)</f>
        <v>70</v>
      </c>
      <c r="FU6">
        <f>SUMIFS(DataRegularSeason20242025!$AA$3:$AA$1315,DataRegularSeason20242025!$B$3:$B$1315, "&lt;=" &amp; FU$1, DataRegularSeason20242025!$D$3:$D$1315, $A6)+SUMIFS(DataRegularSeason20242025!$AB$3:$AB$1315,DataRegularSeason20242025!$B$3:$B$1315, "&lt;=" &amp; FU$1, DataRegularSeason20242025!$E$3:$E$1315, $A6)</f>
        <v>70</v>
      </c>
      <c r="FV6">
        <f>SUMIFS(DataRegularSeason20242025!$AA$3:$AA$1315,DataRegularSeason20242025!$B$3:$B$1315, "&lt;=" &amp; FV$1, DataRegularSeason20242025!$D$3:$D$1315, $A6)+SUMIFS(DataRegularSeason20242025!$AB$3:$AB$1315,DataRegularSeason20242025!$B$3:$B$1315, "&lt;=" &amp; FV$1, DataRegularSeason20242025!$E$3:$E$1315, $A6)</f>
        <v>70</v>
      </c>
      <c r="FW6">
        <f>SUMIFS(DataRegularSeason20242025!$AA$3:$AA$1315,DataRegularSeason20242025!$B$3:$B$1315, "&lt;=" &amp; FW$1, DataRegularSeason20242025!$D$3:$D$1315, $A6)+SUMIFS(DataRegularSeason20242025!$AB$3:$AB$1315,DataRegularSeason20242025!$B$3:$B$1315, "&lt;=" &amp; FW$1, DataRegularSeason20242025!$E$3:$E$1315, $A6)</f>
        <v>70</v>
      </c>
      <c r="FX6">
        <f>SUMIFS(DataRegularSeason20242025!$AA$3:$AA$1315,DataRegularSeason20242025!$B$3:$B$1315, "&lt;=" &amp; FX$1, DataRegularSeason20242025!$D$3:$D$1315, $A6)+SUMIFS(DataRegularSeason20242025!$AB$3:$AB$1315,DataRegularSeason20242025!$B$3:$B$1315, "&lt;=" &amp; FX$1, DataRegularSeason20242025!$E$3:$E$1315, $A6)</f>
        <v>70</v>
      </c>
      <c r="FY6">
        <f>SUMIFS(DataRegularSeason20242025!$AA$3:$AA$1315,DataRegularSeason20242025!$B$3:$B$1315, "&lt;=" &amp; FY$1, DataRegularSeason20242025!$D$3:$D$1315, $A6)+SUMIFS(DataRegularSeason20242025!$AB$3:$AB$1315,DataRegularSeason20242025!$B$3:$B$1315, "&lt;=" &amp; FY$1, DataRegularSeason20242025!$E$3:$E$1315, $A6)</f>
        <v>70</v>
      </c>
      <c r="FZ6">
        <f>SUMIFS(DataRegularSeason20242025!$AA$3:$AA$1315,DataRegularSeason20242025!$B$3:$B$1315, "&lt;=" &amp; FZ$1, DataRegularSeason20242025!$D$3:$D$1315, $A6)+SUMIFS(DataRegularSeason20242025!$AB$3:$AB$1315,DataRegularSeason20242025!$B$3:$B$1315, "&lt;=" &amp; FZ$1, DataRegularSeason20242025!$E$3:$E$1315, $A6)</f>
        <v>70</v>
      </c>
      <c r="GA6">
        <f>SUMIFS(DataRegularSeason20242025!$AA$3:$AA$1315,DataRegularSeason20242025!$B$3:$B$1315, "&lt;=" &amp; GA$1, DataRegularSeason20242025!$D$3:$D$1315, $A6)+SUMIFS(DataRegularSeason20242025!$AB$3:$AB$1315,DataRegularSeason20242025!$B$3:$B$1315, "&lt;=" &amp; GA$1, DataRegularSeason20242025!$E$3:$E$1315, $A6)</f>
        <v>70</v>
      </c>
      <c r="GB6">
        <f>SUMIFS(DataRegularSeason20242025!$AA$3:$AA$1315,DataRegularSeason20242025!$B$3:$B$1315, "&lt;=" &amp; GB$1, DataRegularSeason20242025!$D$3:$D$1315, $A6)+SUMIFS(DataRegularSeason20242025!$AB$3:$AB$1315,DataRegularSeason20242025!$B$3:$B$1315, "&lt;=" &amp; GB$1, DataRegularSeason20242025!$E$3:$E$1315, $A6)</f>
        <v>70</v>
      </c>
      <c r="GC6">
        <f>SUMIFS(DataRegularSeason20242025!$AA$3:$AA$1315,DataRegularSeason20242025!$B$3:$B$1315, "&lt;=" &amp; GC$1, DataRegularSeason20242025!$D$3:$D$1315, $A6)+SUMIFS(DataRegularSeason20242025!$AB$3:$AB$1315,DataRegularSeason20242025!$B$3:$B$1315, "&lt;=" &amp; GC$1, DataRegularSeason20242025!$E$3:$E$1315, $A6)</f>
        <v>70</v>
      </c>
      <c r="GD6">
        <f>SUMIFS(DataRegularSeason20242025!$AA$3:$AA$1315,DataRegularSeason20242025!$B$3:$B$1315, "&lt;=" &amp; GD$1, DataRegularSeason20242025!$D$3:$D$1315, $A6)+SUMIFS(DataRegularSeason20242025!$AB$3:$AB$1315,DataRegularSeason20242025!$B$3:$B$1315, "&lt;=" &amp; GD$1, DataRegularSeason20242025!$E$3:$E$1315, $A6)</f>
        <v>70</v>
      </c>
      <c r="GE6">
        <f>SUMIFS(DataRegularSeason20242025!$AA$3:$AA$1315,DataRegularSeason20242025!$B$3:$B$1315, "&lt;=" &amp; GE$1, DataRegularSeason20242025!$D$3:$D$1315, $A6)+SUMIFS(DataRegularSeason20242025!$AB$3:$AB$1315,DataRegularSeason20242025!$B$3:$B$1315, "&lt;=" &amp; GE$1, DataRegularSeason20242025!$E$3:$E$1315, $A6)</f>
        <v>70</v>
      </c>
      <c r="GF6">
        <f>SUMIFS(DataRegularSeason20242025!$AA$3:$AA$1315,DataRegularSeason20242025!$B$3:$B$1315, "&lt;=" &amp; GF$1, DataRegularSeason20242025!$D$3:$D$1315, $A6)+SUMIFS(DataRegularSeason20242025!$AB$3:$AB$1315,DataRegularSeason20242025!$B$3:$B$1315, "&lt;=" &amp; GF$1, DataRegularSeason20242025!$E$3:$E$1315, $A6)</f>
        <v>70</v>
      </c>
      <c r="GG6">
        <f>SUMIFS(DataRegularSeason20242025!$AA$3:$AA$1315,DataRegularSeason20242025!$B$3:$B$1315, "&lt;=" &amp; GG$1, DataRegularSeason20242025!$D$3:$D$1315, $A6)+SUMIFS(DataRegularSeason20242025!$AB$3:$AB$1315,DataRegularSeason20242025!$B$3:$B$1315, "&lt;=" &amp; GG$1, DataRegularSeason20242025!$E$3:$E$1315, $A6)</f>
        <v>70</v>
      </c>
      <c r="GH6">
        <f>SUMIFS(DataRegularSeason20242025!$AA$3:$AA$1315,DataRegularSeason20242025!$B$3:$B$1315, "&lt;=" &amp; GH$1, DataRegularSeason20242025!$D$3:$D$1315, $A6)+SUMIFS(DataRegularSeason20242025!$AB$3:$AB$1315,DataRegularSeason20242025!$B$3:$B$1315, "&lt;=" &amp; GH$1, DataRegularSeason20242025!$E$3:$E$1315, $A6)</f>
        <v>70</v>
      </c>
      <c r="GI6">
        <f>SUMIFS(DataRegularSeason20242025!$AA$3:$AA$1315,DataRegularSeason20242025!$B$3:$B$1315, "&lt;=" &amp; GI$1, DataRegularSeason20242025!$D$3:$D$1315, $A6)+SUMIFS(DataRegularSeason20242025!$AB$3:$AB$1315,DataRegularSeason20242025!$B$3:$B$1315, "&lt;=" &amp; GI$1, DataRegularSeason20242025!$E$3:$E$1315, $A6)</f>
        <v>70</v>
      </c>
      <c r="GJ6">
        <f>SUMIFS(DataRegularSeason20242025!$AA$3:$AA$1315,DataRegularSeason20242025!$B$3:$B$1315, "&lt;=" &amp; GJ$1, DataRegularSeason20242025!$D$3:$D$1315, $A6)+SUMIFS(DataRegularSeason20242025!$AB$3:$AB$1315,DataRegularSeason20242025!$B$3:$B$1315, "&lt;=" &amp; GJ$1, DataRegularSeason20242025!$E$3:$E$1315, $A6)</f>
        <v>70</v>
      </c>
      <c r="GK6">
        <f>SUMIFS(DataRegularSeason20242025!$AA$3:$AA$1315,DataRegularSeason20242025!$B$3:$B$1315, "&lt;=" &amp; GK$1, DataRegularSeason20242025!$D$3:$D$1315, $A6)+SUMIFS(DataRegularSeason20242025!$AB$3:$AB$1315,DataRegularSeason20242025!$B$3:$B$1315, "&lt;=" &amp; GK$1, DataRegularSeason20242025!$E$3:$E$1315, $A6)</f>
        <v>70</v>
      </c>
      <c r="GL6">
        <f>SUMIFS(DataRegularSeason20242025!$AA$3:$AA$1315,DataRegularSeason20242025!$B$3:$B$1315, "&lt;=" &amp; GL$1, DataRegularSeason20242025!$D$3:$D$1315, $A6)+SUMIFS(DataRegularSeason20242025!$AB$3:$AB$1315,DataRegularSeason20242025!$B$3:$B$1315, "&lt;=" &amp; GL$1, DataRegularSeason20242025!$E$3:$E$1315, $A6)</f>
        <v>70</v>
      </c>
      <c r="GM6">
        <f>SUMIFS(DataRegularSeason20242025!$AA$3:$AA$1315,DataRegularSeason20242025!$B$3:$B$1315, "&lt;=" &amp; GM$1, DataRegularSeason20242025!$D$3:$D$1315, $A6)+SUMIFS(DataRegularSeason20242025!$AB$3:$AB$1315,DataRegularSeason20242025!$B$3:$B$1315, "&lt;=" &amp; GM$1, DataRegularSeason20242025!$E$3:$E$1315, $A6)</f>
        <v>70</v>
      </c>
      <c r="GN6">
        <f>SUMIFS(DataRegularSeason20242025!$AA$3:$AA$1315,DataRegularSeason20242025!$B$3:$B$1315, "&lt;=" &amp; GN$1, DataRegularSeason20242025!$D$3:$D$1315, $A6)+SUMIFS(DataRegularSeason20242025!$AB$3:$AB$1315,DataRegularSeason20242025!$B$3:$B$1315, "&lt;=" &amp; GN$1, DataRegularSeason20242025!$E$3:$E$1315, $A6)</f>
        <v>70</v>
      </c>
      <c r="GO6">
        <f>SUMIFS(DataRegularSeason20242025!$AA$3:$AA$1315,DataRegularSeason20242025!$B$3:$B$1315, "&lt;=" &amp; GO$1, DataRegularSeason20242025!$D$3:$D$1315, $A6)+SUMIFS(DataRegularSeason20242025!$AB$3:$AB$1315,DataRegularSeason20242025!$B$3:$B$1315, "&lt;=" &amp; GO$1, DataRegularSeason20242025!$E$3:$E$1315, $A6)</f>
        <v>70</v>
      </c>
      <c r="GP6">
        <f>SUMIFS(DataRegularSeason20242025!$AA$3:$AA$1315,DataRegularSeason20242025!$B$3:$B$1315, "&lt;=" &amp; GP$1, DataRegularSeason20242025!$D$3:$D$1315, $A6)+SUMIFS(DataRegularSeason20242025!$AB$3:$AB$1315,DataRegularSeason20242025!$B$3:$B$1315, "&lt;=" &amp; GP$1, DataRegularSeason20242025!$E$3:$E$1315, $A6)</f>
        <v>70</v>
      </c>
      <c r="GQ6">
        <f>SUMIFS(DataRegularSeason20242025!$AA$3:$AA$1315,DataRegularSeason20242025!$B$3:$B$1315, "&lt;=" &amp; GQ$1, DataRegularSeason20242025!$D$3:$D$1315, $A6)+SUMIFS(DataRegularSeason20242025!$AB$3:$AB$1315,DataRegularSeason20242025!$B$3:$B$1315, "&lt;=" &amp; GQ$1, DataRegularSeason20242025!$E$3:$E$1315, $A6)</f>
        <v>70</v>
      </c>
      <c r="GR6">
        <f>SUMIFS(DataRegularSeason20242025!$AA$3:$AA$1315,DataRegularSeason20242025!$B$3:$B$1315, "&lt;=" &amp; GR$1, DataRegularSeason20242025!$D$3:$D$1315, $A6)+SUMIFS(DataRegularSeason20242025!$AB$3:$AB$1315,DataRegularSeason20242025!$B$3:$B$1315, "&lt;=" &amp; GR$1, DataRegularSeason20242025!$E$3:$E$1315, $A6)</f>
        <v>70</v>
      </c>
      <c r="GS6">
        <f>SUMIFS(DataRegularSeason20242025!$AA$3:$AA$1315,DataRegularSeason20242025!$B$3:$B$1315, "&lt;=" &amp; GS$1, DataRegularSeason20242025!$D$3:$D$1315, $A6)+SUMIFS(DataRegularSeason20242025!$AB$3:$AB$1315,DataRegularSeason20242025!$B$3:$B$1315, "&lt;=" &amp; GS$1, DataRegularSeason20242025!$E$3:$E$1315, $A6)</f>
        <v>70</v>
      </c>
      <c r="GT6">
        <f>SUMIFS(DataRegularSeason20242025!$AA$3:$AA$1315,DataRegularSeason20242025!$B$3:$B$1315, "&lt;=" &amp; GT$1, DataRegularSeason20242025!$D$3:$D$1315, $A6)+SUMIFS(DataRegularSeason20242025!$AB$3:$AB$1315,DataRegularSeason20242025!$B$3:$B$1315, "&lt;=" &amp; GT$1, DataRegularSeason20242025!$E$3:$E$1315, $A6)</f>
        <v>70</v>
      </c>
      <c r="GU6">
        <f>SUMIFS(DataRegularSeason20242025!$AA$3:$AA$1315,DataRegularSeason20242025!$B$3:$B$1315, "&lt;=" &amp; GU$1, DataRegularSeason20242025!$D$3:$D$1315, $A6)+SUMIFS(DataRegularSeason20242025!$AB$3:$AB$1315,DataRegularSeason20242025!$B$3:$B$1315, "&lt;=" &amp; GU$1, DataRegularSeason20242025!$E$3:$E$1315, $A6)</f>
        <v>70</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66</v>
      </c>
      <c r="FC7">
        <f>SUMIFS(DataRegularSeason20242025!$AA$3:$AA$1315,DataRegularSeason20242025!$B$3:$B$1315, "&lt;=" &amp; FC$1, DataRegularSeason20242025!$D$3:$D$1315, $A7)+SUMIFS(DataRegularSeason20242025!$AB$3:$AB$1315,DataRegularSeason20242025!$B$3:$B$1315, "&lt;=" &amp; FC$1, DataRegularSeason20242025!$E$3:$E$1315, $A7)</f>
        <v>66</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68</v>
      </c>
      <c r="FH7">
        <f>SUMIFS(DataRegularSeason20242025!$AA$3:$AA$1315,DataRegularSeason20242025!$B$3:$B$1315, "&lt;=" &amp; FH$1, DataRegularSeason20242025!$D$3:$D$1315, $A7)+SUMIFS(DataRegularSeason20242025!$AB$3:$AB$1315,DataRegularSeason20242025!$B$3:$B$1315, "&lt;=" &amp; FH$1, DataRegularSeason20242025!$E$3:$E$1315, $A7)</f>
        <v>69</v>
      </c>
      <c r="FI7">
        <f>SUMIFS(DataRegularSeason20242025!$AA$3:$AA$1315,DataRegularSeason20242025!$B$3:$B$1315, "&lt;=" &amp; FI$1, DataRegularSeason20242025!$D$3:$D$1315, $A7)+SUMIFS(DataRegularSeason20242025!$AB$3:$AB$1315,DataRegularSeason20242025!$B$3:$B$1315, "&lt;=" &amp; FI$1, DataRegularSeason20242025!$E$3:$E$1315, $A7)</f>
        <v>69</v>
      </c>
      <c r="FJ7">
        <f>SUMIFS(DataRegularSeason20242025!$AA$3:$AA$1315,DataRegularSeason20242025!$B$3:$B$1315, "&lt;=" &amp; FJ$1, DataRegularSeason20242025!$D$3:$D$1315, $A7)+SUMIFS(DataRegularSeason20242025!$AB$3:$AB$1315,DataRegularSeason20242025!$B$3:$B$1315, "&lt;=" &amp; FJ$1, DataRegularSeason20242025!$E$3:$E$1315, $A7)</f>
        <v>69</v>
      </c>
      <c r="FK7">
        <f>SUMIFS(DataRegularSeason20242025!$AA$3:$AA$1315,DataRegularSeason20242025!$B$3:$B$1315, "&lt;=" &amp; FK$1, DataRegularSeason20242025!$D$3:$D$1315, $A7)+SUMIFS(DataRegularSeason20242025!$AB$3:$AB$1315,DataRegularSeason20242025!$B$3:$B$1315, "&lt;=" &amp; FK$1, DataRegularSeason20242025!$E$3:$E$1315, $A7)</f>
        <v>69</v>
      </c>
      <c r="FL7">
        <f>SUMIFS(DataRegularSeason20242025!$AA$3:$AA$1315,DataRegularSeason20242025!$B$3:$B$1315, "&lt;=" &amp; FL$1, DataRegularSeason20242025!$D$3:$D$1315, $A7)+SUMIFS(DataRegularSeason20242025!$AB$3:$AB$1315,DataRegularSeason20242025!$B$3:$B$1315, "&lt;=" &amp; FL$1, DataRegularSeason20242025!$E$3:$E$1315, $A7)</f>
        <v>69</v>
      </c>
      <c r="FM7">
        <f>SUMIFS(DataRegularSeason20242025!$AA$3:$AA$1315,DataRegularSeason20242025!$B$3:$B$1315, "&lt;=" &amp; FM$1, DataRegularSeason20242025!$D$3:$D$1315, $A7)+SUMIFS(DataRegularSeason20242025!$AB$3:$AB$1315,DataRegularSeason20242025!$B$3:$B$1315, "&lt;=" &amp; FM$1, DataRegularSeason20242025!$E$3:$E$1315, $A7)</f>
        <v>69</v>
      </c>
      <c r="FN7">
        <f>SUMIFS(DataRegularSeason20242025!$AA$3:$AA$1315,DataRegularSeason20242025!$B$3:$B$1315, "&lt;=" &amp; FN$1, DataRegularSeason20242025!$D$3:$D$1315, $A7)+SUMIFS(DataRegularSeason20242025!$AB$3:$AB$1315,DataRegularSeason20242025!$B$3:$B$1315, "&lt;=" &amp; FN$1, DataRegularSeason20242025!$E$3:$E$1315, $A7)</f>
        <v>69</v>
      </c>
      <c r="FO7">
        <f>SUMIFS(DataRegularSeason20242025!$AA$3:$AA$1315,DataRegularSeason20242025!$B$3:$B$1315, "&lt;=" &amp; FO$1, DataRegularSeason20242025!$D$3:$D$1315, $A7)+SUMIFS(DataRegularSeason20242025!$AB$3:$AB$1315,DataRegularSeason20242025!$B$3:$B$1315, "&lt;=" &amp; FO$1, DataRegularSeason20242025!$E$3:$E$1315, $A7)</f>
        <v>69</v>
      </c>
      <c r="FP7">
        <f>SUMIFS(DataRegularSeason20242025!$AA$3:$AA$1315,DataRegularSeason20242025!$B$3:$B$1315, "&lt;=" &amp; FP$1, DataRegularSeason20242025!$D$3:$D$1315, $A7)+SUMIFS(DataRegularSeason20242025!$AB$3:$AB$1315,DataRegularSeason20242025!$B$3:$B$1315, "&lt;=" &amp; FP$1, DataRegularSeason20242025!$E$3:$E$1315, $A7)</f>
        <v>69</v>
      </c>
      <c r="FQ7">
        <f>SUMIFS(DataRegularSeason20242025!$AA$3:$AA$1315,DataRegularSeason20242025!$B$3:$B$1315, "&lt;=" &amp; FQ$1, DataRegularSeason20242025!$D$3:$D$1315, $A7)+SUMIFS(DataRegularSeason20242025!$AB$3:$AB$1315,DataRegularSeason20242025!$B$3:$B$1315, "&lt;=" &amp; FQ$1, DataRegularSeason20242025!$E$3:$E$1315, $A7)</f>
        <v>69</v>
      </c>
      <c r="FR7">
        <f>SUMIFS(DataRegularSeason20242025!$AA$3:$AA$1315,DataRegularSeason20242025!$B$3:$B$1315, "&lt;=" &amp; FR$1, DataRegularSeason20242025!$D$3:$D$1315, $A7)+SUMIFS(DataRegularSeason20242025!$AB$3:$AB$1315,DataRegularSeason20242025!$B$3:$B$1315, "&lt;=" &amp; FR$1, DataRegularSeason20242025!$E$3:$E$1315, $A7)</f>
        <v>69</v>
      </c>
      <c r="FS7">
        <f>SUMIFS(DataRegularSeason20242025!$AA$3:$AA$1315,DataRegularSeason20242025!$B$3:$B$1315, "&lt;=" &amp; FS$1, DataRegularSeason20242025!$D$3:$D$1315, $A7)+SUMIFS(DataRegularSeason20242025!$AB$3:$AB$1315,DataRegularSeason20242025!$B$3:$B$1315, "&lt;=" &amp; FS$1, DataRegularSeason20242025!$E$3:$E$1315, $A7)</f>
        <v>69</v>
      </c>
      <c r="FT7">
        <f>SUMIFS(DataRegularSeason20242025!$AA$3:$AA$1315,DataRegularSeason20242025!$B$3:$B$1315, "&lt;=" &amp; FT$1, DataRegularSeason20242025!$D$3:$D$1315, $A7)+SUMIFS(DataRegularSeason20242025!$AB$3:$AB$1315,DataRegularSeason20242025!$B$3:$B$1315, "&lt;=" &amp; FT$1, DataRegularSeason20242025!$E$3:$E$1315, $A7)</f>
        <v>69</v>
      </c>
      <c r="FU7">
        <f>SUMIFS(DataRegularSeason20242025!$AA$3:$AA$1315,DataRegularSeason20242025!$B$3:$B$1315, "&lt;=" &amp; FU$1, DataRegularSeason20242025!$D$3:$D$1315, $A7)+SUMIFS(DataRegularSeason20242025!$AB$3:$AB$1315,DataRegularSeason20242025!$B$3:$B$1315, "&lt;=" &amp; FU$1, DataRegularSeason20242025!$E$3:$E$1315, $A7)</f>
        <v>69</v>
      </c>
      <c r="FV7">
        <f>SUMIFS(DataRegularSeason20242025!$AA$3:$AA$1315,DataRegularSeason20242025!$B$3:$B$1315, "&lt;=" &amp; FV$1, DataRegularSeason20242025!$D$3:$D$1315, $A7)+SUMIFS(DataRegularSeason20242025!$AB$3:$AB$1315,DataRegularSeason20242025!$B$3:$B$1315, "&lt;=" &amp; FV$1, DataRegularSeason20242025!$E$3:$E$1315, $A7)</f>
        <v>69</v>
      </c>
      <c r="FW7">
        <f>SUMIFS(DataRegularSeason20242025!$AA$3:$AA$1315,DataRegularSeason20242025!$B$3:$B$1315, "&lt;=" &amp; FW$1, DataRegularSeason20242025!$D$3:$D$1315, $A7)+SUMIFS(DataRegularSeason20242025!$AB$3:$AB$1315,DataRegularSeason20242025!$B$3:$B$1315, "&lt;=" &amp; FW$1, DataRegularSeason20242025!$E$3:$E$1315, $A7)</f>
        <v>69</v>
      </c>
      <c r="FX7">
        <f>SUMIFS(DataRegularSeason20242025!$AA$3:$AA$1315,DataRegularSeason20242025!$B$3:$B$1315, "&lt;=" &amp; FX$1, DataRegularSeason20242025!$D$3:$D$1315, $A7)+SUMIFS(DataRegularSeason20242025!$AB$3:$AB$1315,DataRegularSeason20242025!$B$3:$B$1315, "&lt;=" &amp; FX$1, DataRegularSeason20242025!$E$3:$E$1315, $A7)</f>
        <v>69</v>
      </c>
      <c r="FY7">
        <f>SUMIFS(DataRegularSeason20242025!$AA$3:$AA$1315,DataRegularSeason20242025!$B$3:$B$1315, "&lt;=" &amp; FY$1, DataRegularSeason20242025!$D$3:$D$1315, $A7)+SUMIFS(DataRegularSeason20242025!$AB$3:$AB$1315,DataRegularSeason20242025!$B$3:$B$1315, "&lt;=" &amp; FY$1, DataRegularSeason20242025!$E$3:$E$1315, $A7)</f>
        <v>69</v>
      </c>
      <c r="FZ7">
        <f>SUMIFS(DataRegularSeason20242025!$AA$3:$AA$1315,DataRegularSeason20242025!$B$3:$B$1315, "&lt;=" &amp; FZ$1, DataRegularSeason20242025!$D$3:$D$1315, $A7)+SUMIFS(DataRegularSeason20242025!$AB$3:$AB$1315,DataRegularSeason20242025!$B$3:$B$1315, "&lt;=" &amp; FZ$1, DataRegularSeason20242025!$E$3:$E$1315, $A7)</f>
        <v>69</v>
      </c>
      <c r="GA7">
        <f>SUMIFS(DataRegularSeason20242025!$AA$3:$AA$1315,DataRegularSeason20242025!$B$3:$B$1315, "&lt;=" &amp; GA$1, DataRegularSeason20242025!$D$3:$D$1315, $A7)+SUMIFS(DataRegularSeason20242025!$AB$3:$AB$1315,DataRegularSeason20242025!$B$3:$B$1315, "&lt;=" &amp; GA$1, DataRegularSeason20242025!$E$3:$E$1315, $A7)</f>
        <v>69</v>
      </c>
      <c r="GB7">
        <f>SUMIFS(DataRegularSeason20242025!$AA$3:$AA$1315,DataRegularSeason20242025!$B$3:$B$1315, "&lt;=" &amp; GB$1, DataRegularSeason20242025!$D$3:$D$1315, $A7)+SUMIFS(DataRegularSeason20242025!$AB$3:$AB$1315,DataRegularSeason20242025!$B$3:$B$1315, "&lt;=" &amp; GB$1, DataRegularSeason20242025!$E$3:$E$1315, $A7)</f>
        <v>69</v>
      </c>
      <c r="GC7">
        <f>SUMIFS(DataRegularSeason20242025!$AA$3:$AA$1315,DataRegularSeason20242025!$B$3:$B$1315, "&lt;=" &amp; GC$1, DataRegularSeason20242025!$D$3:$D$1315, $A7)+SUMIFS(DataRegularSeason20242025!$AB$3:$AB$1315,DataRegularSeason20242025!$B$3:$B$1315, "&lt;=" &amp; GC$1, DataRegularSeason20242025!$E$3:$E$1315, $A7)</f>
        <v>69</v>
      </c>
      <c r="GD7">
        <f>SUMIFS(DataRegularSeason20242025!$AA$3:$AA$1315,DataRegularSeason20242025!$B$3:$B$1315, "&lt;=" &amp; GD$1, DataRegularSeason20242025!$D$3:$D$1315, $A7)+SUMIFS(DataRegularSeason20242025!$AB$3:$AB$1315,DataRegularSeason20242025!$B$3:$B$1315, "&lt;=" &amp; GD$1, DataRegularSeason20242025!$E$3:$E$1315, $A7)</f>
        <v>69</v>
      </c>
      <c r="GE7">
        <f>SUMIFS(DataRegularSeason20242025!$AA$3:$AA$1315,DataRegularSeason20242025!$B$3:$B$1315, "&lt;=" &amp; GE$1, DataRegularSeason20242025!$D$3:$D$1315, $A7)+SUMIFS(DataRegularSeason20242025!$AB$3:$AB$1315,DataRegularSeason20242025!$B$3:$B$1315, "&lt;=" &amp; GE$1, DataRegularSeason20242025!$E$3:$E$1315, $A7)</f>
        <v>69</v>
      </c>
      <c r="GF7">
        <f>SUMIFS(DataRegularSeason20242025!$AA$3:$AA$1315,DataRegularSeason20242025!$B$3:$B$1315, "&lt;=" &amp; GF$1, DataRegularSeason20242025!$D$3:$D$1315, $A7)+SUMIFS(DataRegularSeason20242025!$AB$3:$AB$1315,DataRegularSeason20242025!$B$3:$B$1315, "&lt;=" &amp; GF$1, DataRegularSeason20242025!$E$3:$E$1315, $A7)</f>
        <v>69</v>
      </c>
      <c r="GG7">
        <f>SUMIFS(DataRegularSeason20242025!$AA$3:$AA$1315,DataRegularSeason20242025!$B$3:$B$1315, "&lt;=" &amp; GG$1, DataRegularSeason20242025!$D$3:$D$1315, $A7)+SUMIFS(DataRegularSeason20242025!$AB$3:$AB$1315,DataRegularSeason20242025!$B$3:$B$1315, "&lt;=" &amp; GG$1, DataRegularSeason20242025!$E$3:$E$1315, $A7)</f>
        <v>69</v>
      </c>
      <c r="GH7">
        <f>SUMIFS(DataRegularSeason20242025!$AA$3:$AA$1315,DataRegularSeason20242025!$B$3:$B$1315, "&lt;=" &amp; GH$1, DataRegularSeason20242025!$D$3:$D$1315, $A7)+SUMIFS(DataRegularSeason20242025!$AB$3:$AB$1315,DataRegularSeason20242025!$B$3:$B$1315, "&lt;=" &amp; GH$1, DataRegularSeason20242025!$E$3:$E$1315, $A7)</f>
        <v>69</v>
      </c>
      <c r="GI7">
        <f>SUMIFS(DataRegularSeason20242025!$AA$3:$AA$1315,DataRegularSeason20242025!$B$3:$B$1315, "&lt;=" &amp; GI$1, DataRegularSeason20242025!$D$3:$D$1315, $A7)+SUMIFS(DataRegularSeason20242025!$AB$3:$AB$1315,DataRegularSeason20242025!$B$3:$B$1315, "&lt;=" &amp; GI$1, DataRegularSeason20242025!$E$3:$E$1315, $A7)</f>
        <v>69</v>
      </c>
      <c r="GJ7">
        <f>SUMIFS(DataRegularSeason20242025!$AA$3:$AA$1315,DataRegularSeason20242025!$B$3:$B$1315, "&lt;=" &amp; GJ$1, DataRegularSeason20242025!$D$3:$D$1315, $A7)+SUMIFS(DataRegularSeason20242025!$AB$3:$AB$1315,DataRegularSeason20242025!$B$3:$B$1315, "&lt;=" &amp; GJ$1, DataRegularSeason20242025!$E$3:$E$1315, $A7)</f>
        <v>69</v>
      </c>
      <c r="GK7">
        <f>SUMIFS(DataRegularSeason20242025!$AA$3:$AA$1315,DataRegularSeason20242025!$B$3:$B$1315, "&lt;=" &amp; GK$1, DataRegularSeason20242025!$D$3:$D$1315, $A7)+SUMIFS(DataRegularSeason20242025!$AB$3:$AB$1315,DataRegularSeason20242025!$B$3:$B$1315, "&lt;=" &amp; GK$1, DataRegularSeason20242025!$E$3:$E$1315, $A7)</f>
        <v>69</v>
      </c>
      <c r="GL7">
        <f>SUMIFS(DataRegularSeason20242025!$AA$3:$AA$1315,DataRegularSeason20242025!$B$3:$B$1315, "&lt;=" &amp; GL$1, DataRegularSeason20242025!$D$3:$D$1315, $A7)+SUMIFS(DataRegularSeason20242025!$AB$3:$AB$1315,DataRegularSeason20242025!$B$3:$B$1315, "&lt;=" &amp; GL$1, DataRegularSeason20242025!$E$3:$E$1315, $A7)</f>
        <v>69</v>
      </c>
      <c r="GM7">
        <f>SUMIFS(DataRegularSeason20242025!$AA$3:$AA$1315,DataRegularSeason20242025!$B$3:$B$1315, "&lt;=" &amp; GM$1, DataRegularSeason20242025!$D$3:$D$1315, $A7)+SUMIFS(DataRegularSeason20242025!$AB$3:$AB$1315,DataRegularSeason20242025!$B$3:$B$1315, "&lt;=" &amp; GM$1, DataRegularSeason20242025!$E$3:$E$1315, $A7)</f>
        <v>69</v>
      </c>
      <c r="GN7">
        <f>SUMIFS(DataRegularSeason20242025!$AA$3:$AA$1315,DataRegularSeason20242025!$B$3:$B$1315, "&lt;=" &amp; GN$1, DataRegularSeason20242025!$D$3:$D$1315, $A7)+SUMIFS(DataRegularSeason20242025!$AB$3:$AB$1315,DataRegularSeason20242025!$B$3:$B$1315, "&lt;=" &amp; GN$1, DataRegularSeason20242025!$E$3:$E$1315, $A7)</f>
        <v>69</v>
      </c>
      <c r="GO7">
        <f>SUMIFS(DataRegularSeason20242025!$AA$3:$AA$1315,DataRegularSeason20242025!$B$3:$B$1315, "&lt;=" &amp; GO$1, DataRegularSeason20242025!$D$3:$D$1315, $A7)+SUMIFS(DataRegularSeason20242025!$AB$3:$AB$1315,DataRegularSeason20242025!$B$3:$B$1315, "&lt;=" &amp; GO$1, DataRegularSeason20242025!$E$3:$E$1315, $A7)</f>
        <v>69</v>
      </c>
      <c r="GP7">
        <f>SUMIFS(DataRegularSeason20242025!$AA$3:$AA$1315,DataRegularSeason20242025!$B$3:$B$1315, "&lt;=" &amp; GP$1, DataRegularSeason20242025!$D$3:$D$1315, $A7)+SUMIFS(DataRegularSeason20242025!$AB$3:$AB$1315,DataRegularSeason20242025!$B$3:$B$1315, "&lt;=" &amp; GP$1, DataRegularSeason20242025!$E$3:$E$1315, $A7)</f>
        <v>69</v>
      </c>
      <c r="GQ7">
        <f>SUMIFS(DataRegularSeason20242025!$AA$3:$AA$1315,DataRegularSeason20242025!$B$3:$B$1315, "&lt;=" &amp; GQ$1, DataRegularSeason20242025!$D$3:$D$1315, $A7)+SUMIFS(DataRegularSeason20242025!$AB$3:$AB$1315,DataRegularSeason20242025!$B$3:$B$1315, "&lt;=" &amp; GQ$1, DataRegularSeason20242025!$E$3:$E$1315, $A7)</f>
        <v>69</v>
      </c>
      <c r="GR7">
        <f>SUMIFS(DataRegularSeason20242025!$AA$3:$AA$1315,DataRegularSeason20242025!$B$3:$B$1315, "&lt;=" &amp; GR$1, DataRegularSeason20242025!$D$3:$D$1315, $A7)+SUMIFS(DataRegularSeason20242025!$AB$3:$AB$1315,DataRegularSeason20242025!$B$3:$B$1315, "&lt;=" &amp; GR$1, DataRegularSeason20242025!$E$3:$E$1315, $A7)</f>
        <v>69</v>
      </c>
      <c r="GS7">
        <f>SUMIFS(DataRegularSeason20242025!$AA$3:$AA$1315,DataRegularSeason20242025!$B$3:$B$1315, "&lt;=" &amp; GS$1, DataRegularSeason20242025!$D$3:$D$1315, $A7)+SUMIFS(DataRegularSeason20242025!$AB$3:$AB$1315,DataRegularSeason20242025!$B$3:$B$1315, "&lt;=" &amp; GS$1, DataRegularSeason20242025!$E$3:$E$1315, $A7)</f>
        <v>69</v>
      </c>
      <c r="GT7">
        <f>SUMIFS(DataRegularSeason20242025!$AA$3:$AA$1315,DataRegularSeason20242025!$B$3:$B$1315, "&lt;=" &amp; GT$1, DataRegularSeason20242025!$D$3:$D$1315, $A7)+SUMIFS(DataRegularSeason20242025!$AB$3:$AB$1315,DataRegularSeason20242025!$B$3:$B$1315, "&lt;=" &amp; GT$1, DataRegularSeason20242025!$E$3:$E$1315, $A7)</f>
        <v>69</v>
      </c>
      <c r="GU7">
        <f>SUMIFS(DataRegularSeason20242025!$AA$3:$AA$1315,DataRegularSeason20242025!$B$3:$B$1315, "&lt;=" &amp; GU$1, DataRegularSeason20242025!$D$3:$D$1315, $A7)+SUMIFS(DataRegularSeason20242025!$AB$3:$AB$1315,DataRegularSeason20242025!$B$3:$B$1315, "&lt;=" &amp; GU$1, DataRegularSeason20242025!$E$3:$E$1315, $A7)</f>
        <v>69</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66</v>
      </c>
      <c r="FE8">
        <f>SUMIFS(DataRegularSeason20242025!$AA$3:$AA$1315,DataRegularSeason20242025!$B$3:$B$1315, "&lt;=" &amp; FE$1, DataRegularSeason20242025!$D$3:$D$1315, $A8)+SUMIFS(DataRegularSeason20242025!$AB$3:$AB$1315,DataRegularSeason20242025!$B$3:$B$1315, "&lt;=" &amp; FE$1, DataRegularSeason20242025!$E$3:$E$1315, $A8)</f>
        <v>66</v>
      </c>
      <c r="FF8">
        <f>SUMIFS(DataRegularSeason20242025!$AA$3:$AA$1315,DataRegularSeason20242025!$B$3:$B$1315, "&lt;=" &amp; FF$1, DataRegularSeason20242025!$D$3:$D$1315, $A8)+SUMIFS(DataRegularSeason20242025!$AB$3:$AB$1315,DataRegularSeason20242025!$B$3:$B$1315, "&lt;=" &amp; FF$1, DataRegularSeason20242025!$E$3:$E$1315, $A8)</f>
        <v>66</v>
      </c>
      <c r="FG8">
        <f>SUMIFS(DataRegularSeason20242025!$AA$3:$AA$1315,DataRegularSeason20242025!$B$3:$B$1315, "&lt;=" &amp; FG$1, DataRegularSeason20242025!$D$3:$D$1315, $A8)+SUMIFS(DataRegularSeason20242025!$AB$3:$AB$1315,DataRegularSeason20242025!$B$3:$B$1315, "&lt;=" &amp; FG$1, DataRegularSeason20242025!$E$3:$E$1315, $A8)</f>
        <v>68</v>
      </c>
      <c r="FH8">
        <f>SUMIFS(DataRegularSeason20242025!$AA$3:$AA$1315,DataRegularSeason20242025!$B$3:$B$1315, "&lt;=" &amp; FH$1, DataRegularSeason20242025!$D$3:$D$1315, $A8)+SUMIFS(DataRegularSeason20242025!$AB$3:$AB$1315,DataRegularSeason20242025!$B$3:$B$1315, "&lt;=" &amp; FH$1, DataRegularSeason20242025!$E$3:$E$1315, $A8)</f>
        <v>68</v>
      </c>
      <c r="FI8">
        <f>SUMIFS(DataRegularSeason20242025!$AA$3:$AA$1315,DataRegularSeason20242025!$B$3:$B$1315, "&lt;=" &amp; FI$1, DataRegularSeason20242025!$D$3:$D$1315, $A8)+SUMIFS(DataRegularSeason20242025!$AB$3:$AB$1315,DataRegularSeason20242025!$B$3:$B$1315, "&lt;=" &amp; FI$1, DataRegularSeason20242025!$E$3:$E$1315, $A8)</f>
        <v>68</v>
      </c>
      <c r="FJ8">
        <f>SUMIFS(DataRegularSeason20242025!$AA$3:$AA$1315,DataRegularSeason20242025!$B$3:$B$1315, "&lt;=" &amp; FJ$1, DataRegularSeason20242025!$D$3:$D$1315, $A8)+SUMIFS(DataRegularSeason20242025!$AB$3:$AB$1315,DataRegularSeason20242025!$B$3:$B$1315, "&lt;=" &amp; FJ$1, DataRegularSeason20242025!$E$3:$E$1315, $A8)</f>
        <v>68</v>
      </c>
      <c r="FK8">
        <f>SUMIFS(DataRegularSeason20242025!$AA$3:$AA$1315,DataRegularSeason20242025!$B$3:$B$1315, "&lt;=" &amp; FK$1, DataRegularSeason20242025!$D$3:$D$1315, $A8)+SUMIFS(DataRegularSeason20242025!$AB$3:$AB$1315,DataRegularSeason20242025!$B$3:$B$1315, "&lt;=" &amp; FK$1, DataRegularSeason20242025!$E$3:$E$1315, $A8)</f>
        <v>68</v>
      </c>
      <c r="FL8">
        <f>SUMIFS(DataRegularSeason20242025!$AA$3:$AA$1315,DataRegularSeason20242025!$B$3:$B$1315, "&lt;=" &amp; FL$1, DataRegularSeason20242025!$D$3:$D$1315, $A8)+SUMIFS(DataRegularSeason20242025!$AB$3:$AB$1315,DataRegularSeason20242025!$B$3:$B$1315, "&lt;=" &amp; FL$1, DataRegularSeason20242025!$E$3:$E$1315, $A8)</f>
        <v>68</v>
      </c>
      <c r="FM8">
        <f>SUMIFS(DataRegularSeason20242025!$AA$3:$AA$1315,DataRegularSeason20242025!$B$3:$B$1315, "&lt;=" &amp; FM$1, DataRegularSeason20242025!$D$3:$D$1315, $A8)+SUMIFS(DataRegularSeason20242025!$AB$3:$AB$1315,DataRegularSeason20242025!$B$3:$B$1315, "&lt;=" &amp; FM$1, DataRegularSeason20242025!$E$3:$E$1315, $A8)</f>
        <v>68</v>
      </c>
      <c r="FN8">
        <f>SUMIFS(DataRegularSeason20242025!$AA$3:$AA$1315,DataRegularSeason20242025!$B$3:$B$1315, "&lt;=" &amp; FN$1, DataRegularSeason20242025!$D$3:$D$1315, $A8)+SUMIFS(DataRegularSeason20242025!$AB$3:$AB$1315,DataRegularSeason20242025!$B$3:$B$1315, "&lt;=" &amp; FN$1, DataRegularSeason20242025!$E$3:$E$1315, $A8)</f>
        <v>68</v>
      </c>
      <c r="FO8">
        <f>SUMIFS(DataRegularSeason20242025!$AA$3:$AA$1315,DataRegularSeason20242025!$B$3:$B$1315, "&lt;=" &amp; FO$1, DataRegularSeason20242025!$D$3:$D$1315, $A8)+SUMIFS(DataRegularSeason20242025!$AB$3:$AB$1315,DataRegularSeason20242025!$B$3:$B$1315, "&lt;=" &amp; FO$1, DataRegularSeason20242025!$E$3:$E$1315, $A8)</f>
        <v>68</v>
      </c>
      <c r="FP8">
        <f>SUMIFS(DataRegularSeason20242025!$AA$3:$AA$1315,DataRegularSeason20242025!$B$3:$B$1315, "&lt;=" &amp; FP$1, DataRegularSeason20242025!$D$3:$D$1315, $A8)+SUMIFS(DataRegularSeason20242025!$AB$3:$AB$1315,DataRegularSeason20242025!$B$3:$B$1315, "&lt;=" &amp; FP$1, DataRegularSeason20242025!$E$3:$E$1315, $A8)</f>
        <v>68</v>
      </c>
      <c r="FQ8">
        <f>SUMIFS(DataRegularSeason20242025!$AA$3:$AA$1315,DataRegularSeason20242025!$B$3:$B$1315, "&lt;=" &amp; FQ$1, DataRegularSeason20242025!$D$3:$D$1315, $A8)+SUMIFS(DataRegularSeason20242025!$AB$3:$AB$1315,DataRegularSeason20242025!$B$3:$B$1315, "&lt;=" &amp; FQ$1, DataRegularSeason20242025!$E$3:$E$1315, $A8)</f>
        <v>68</v>
      </c>
      <c r="FR8">
        <f>SUMIFS(DataRegularSeason20242025!$AA$3:$AA$1315,DataRegularSeason20242025!$B$3:$B$1315, "&lt;=" &amp; FR$1, DataRegularSeason20242025!$D$3:$D$1315, $A8)+SUMIFS(DataRegularSeason20242025!$AB$3:$AB$1315,DataRegularSeason20242025!$B$3:$B$1315, "&lt;=" &amp; FR$1, DataRegularSeason20242025!$E$3:$E$1315, $A8)</f>
        <v>68</v>
      </c>
      <c r="FS8">
        <f>SUMIFS(DataRegularSeason20242025!$AA$3:$AA$1315,DataRegularSeason20242025!$B$3:$B$1315, "&lt;=" &amp; FS$1, DataRegularSeason20242025!$D$3:$D$1315, $A8)+SUMIFS(DataRegularSeason20242025!$AB$3:$AB$1315,DataRegularSeason20242025!$B$3:$B$1315, "&lt;=" &amp; FS$1, DataRegularSeason20242025!$E$3:$E$1315, $A8)</f>
        <v>68</v>
      </c>
      <c r="FT8">
        <f>SUMIFS(DataRegularSeason20242025!$AA$3:$AA$1315,DataRegularSeason20242025!$B$3:$B$1315, "&lt;=" &amp; FT$1, DataRegularSeason20242025!$D$3:$D$1315, $A8)+SUMIFS(DataRegularSeason20242025!$AB$3:$AB$1315,DataRegularSeason20242025!$B$3:$B$1315, "&lt;=" &amp; FT$1, DataRegularSeason20242025!$E$3:$E$1315, $A8)</f>
        <v>68</v>
      </c>
      <c r="FU8">
        <f>SUMIFS(DataRegularSeason20242025!$AA$3:$AA$1315,DataRegularSeason20242025!$B$3:$B$1315, "&lt;=" &amp; FU$1, DataRegularSeason20242025!$D$3:$D$1315, $A8)+SUMIFS(DataRegularSeason20242025!$AB$3:$AB$1315,DataRegularSeason20242025!$B$3:$B$1315, "&lt;=" &amp; FU$1, DataRegularSeason20242025!$E$3:$E$1315, $A8)</f>
        <v>68</v>
      </c>
      <c r="FV8">
        <f>SUMIFS(DataRegularSeason20242025!$AA$3:$AA$1315,DataRegularSeason20242025!$B$3:$B$1315, "&lt;=" &amp; FV$1, DataRegularSeason20242025!$D$3:$D$1315, $A8)+SUMIFS(DataRegularSeason20242025!$AB$3:$AB$1315,DataRegularSeason20242025!$B$3:$B$1315, "&lt;=" &amp; FV$1, DataRegularSeason20242025!$E$3:$E$1315, $A8)</f>
        <v>68</v>
      </c>
      <c r="FW8">
        <f>SUMIFS(DataRegularSeason20242025!$AA$3:$AA$1315,DataRegularSeason20242025!$B$3:$B$1315, "&lt;=" &amp; FW$1, DataRegularSeason20242025!$D$3:$D$1315, $A8)+SUMIFS(DataRegularSeason20242025!$AB$3:$AB$1315,DataRegularSeason20242025!$B$3:$B$1315, "&lt;=" &amp; FW$1, DataRegularSeason20242025!$E$3:$E$1315, $A8)</f>
        <v>68</v>
      </c>
      <c r="FX8">
        <f>SUMIFS(DataRegularSeason20242025!$AA$3:$AA$1315,DataRegularSeason20242025!$B$3:$B$1315, "&lt;=" &amp; FX$1, DataRegularSeason20242025!$D$3:$D$1315, $A8)+SUMIFS(DataRegularSeason20242025!$AB$3:$AB$1315,DataRegularSeason20242025!$B$3:$B$1315, "&lt;=" &amp; FX$1, DataRegularSeason20242025!$E$3:$E$1315, $A8)</f>
        <v>68</v>
      </c>
      <c r="FY8">
        <f>SUMIFS(DataRegularSeason20242025!$AA$3:$AA$1315,DataRegularSeason20242025!$B$3:$B$1315, "&lt;=" &amp; FY$1, DataRegularSeason20242025!$D$3:$D$1315, $A8)+SUMIFS(DataRegularSeason20242025!$AB$3:$AB$1315,DataRegularSeason20242025!$B$3:$B$1315, "&lt;=" &amp; FY$1, DataRegularSeason20242025!$E$3:$E$1315, $A8)</f>
        <v>68</v>
      </c>
      <c r="FZ8">
        <f>SUMIFS(DataRegularSeason20242025!$AA$3:$AA$1315,DataRegularSeason20242025!$B$3:$B$1315, "&lt;=" &amp; FZ$1, DataRegularSeason20242025!$D$3:$D$1315, $A8)+SUMIFS(DataRegularSeason20242025!$AB$3:$AB$1315,DataRegularSeason20242025!$B$3:$B$1315, "&lt;=" &amp; FZ$1, DataRegularSeason20242025!$E$3:$E$1315, $A8)</f>
        <v>68</v>
      </c>
      <c r="GA8">
        <f>SUMIFS(DataRegularSeason20242025!$AA$3:$AA$1315,DataRegularSeason20242025!$B$3:$B$1315, "&lt;=" &amp; GA$1, DataRegularSeason20242025!$D$3:$D$1315, $A8)+SUMIFS(DataRegularSeason20242025!$AB$3:$AB$1315,DataRegularSeason20242025!$B$3:$B$1315, "&lt;=" &amp; GA$1, DataRegularSeason20242025!$E$3:$E$1315, $A8)</f>
        <v>68</v>
      </c>
      <c r="GB8">
        <f>SUMIFS(DataRegularSeason20242025!$AA$3:$AA$1315,DataRegularSeason20242025!$B$3:$B$1315, "&lt;=" &amp; GB$1, DataRegularSeason20242025!$D$3:$D$1315, $A8)+SUMIFS(DataRegularSeason20242025!$AB$3:$AB$1315,DataRegularSeason20242025!$B$3:$B$1315, "&lt;=" &amp; GB$1, DataRegularSeason20242025!$E$3:$E$1315, $A8)</f>
        <v>68</v>
      </c>
      <c r="GC8">
        <f>SUMIFS(DataRegularSeason20242025!$AA$3:$AA$1315,DataRegularSeason20242025!$B$3:$B$1315, "&lt;=" &amp; GC$1, DataRegularSeason20242025!$D$3:$D$1315, $A8)+SUMIFS(DataRegularSeason20242025!$AB$3:$AB$1315,DataRegularSeason20242025!$B$3:$B$1315, "&lt;=" &amp; GC$1, DataRegularSeason20242025!$E$3:$E$1315, $A8)</f>
        <v>68</v>
      </c>
      <c r="GD8">
        <f>SUMIFS(DataRegularSeason20242025!$AA$3:$AA$1315,DataRegularSeason20242025!$B$3:$B$1315, "&lt;=" &amp; GD$1, DataRegularSeason20242025!$D$3:$D$1315, $A8)+SUMIFS(DataRegularSeason20242025!$AB$3:$AB$1315,DataRegularSeason20242025!$B$3:$B$1315, "&lt;=" &amp; GD$1, DataRegularSeason20242025!$E$3:$E$1315, $A8)</f>
        <v>68</v>
      </c>
      <c r="GE8">
        <f>SUMIFS(DataRegularSeason20242025!$AA$3:$AA$1315,DataRegularSeason20242025!$B$3:$B$1315, "&lt;=" &amp; GE$1, DataRegularSeason20242025!$D$3:$D$1315, $A8)+SUMIFS(DataRegularSeason20242025!$AB$3:$AB$1315,DataRegularSeason20242025!$B$3:$B$1315, "&lt;=" &amp; GE$1, DataRegularSeason20242025!$E$3:$E$1315, $A8)</f>
        <v>68</v>
      </c>
      <c r="GF8">
        <f>SUMIFS(DataRegularSeason20242025!$AA$3:$AA$1315,DataRegularSeason20242025!$B$3:$B$1315, "&lt;=" &amp; GF$1, DataRegularSeason20242025!$D$3:$D$1315, $A8)+SUMIFS(DataRegularSeason20242025!$AB$3:$AB$1315,DataRegularSeason20242025!$B$3:$B$1315, "&lt;=" &amp; GF$1, DataRegularSeason20242025!$E$3:$E$1315, $A8)</f>
        <v>68</v>
      </c>
      <c r="GG8">
        <f>SUMIFS(DataRegularSeason20242025!$AA$3:$AA$1315,DataRegularSeason20242025!$B$3:$B$1315, "&lt;=" &amp; GG$1, DataRegularSeason20242025!$D$3:$D$1315, $A8)+SUMIFS(DataRegularSeason20242025!$AB$3:$AB$1315,DataRegularSeason20242025!$B$3:$B$1315, "&lt;=" &amp; GG$1, DataRegularSeason20242025!$E$3:$E$1315, $A8)</f>
        <v>68</v>
      </c>
      <c r="GH8">
        <f>SUMIFS(DataRegularSeason20242025!$AA$3:$AA$1315,DataRegularSeason20242025!$B$3:$B$1315, "&lt;=" &amp; GH$1, DataRegularSeason20242025!$D$3:$D$1315, $A8)+SUMIFS(DataRegularSeason20242025!$AB$3:$AB$1315,DataRegularSeason20242025!$B$3:$B$1315, "&lt;=" &amp; GH$1, DataRegularSeason20242025!$E$3:$E$1315, $A8)</f>
        <v>68</v>
      </c>
      <c r="GI8">
        <f>SUMIFS(DataRegularSeason20242025!$AA$3:$AA$1315,DataRegularSeason20242025!$B$3:$B$1315, "&lt;=" &amp; GI$1, DataRegularSeason20242025!$D$3:$D$1315, $A8)+SUMIFS(DataRegularSeason20242025!$AB$3:$AB$1315,DataRegularSeason20242025!$B$3:$B$1315, "&lt;=" &amp; GI$1, DataRegularSeason20242025!$E$3:$E$1315, $A8)</f>
        <v>68</v>
      </c>
      <c r="GJ8">
        <f>SUMIFS(DataRegularSeason20242025!$AA$3:$AA$1315,DataRegularSeason20242025!$B$3:$B$1315, "&lt;=" &amp; GJ$1, DataRegularSeason20242025!$D$3:$D$1315, $A8)+SUMIFS(DataRegularSeason20242025!$AB$3:$AB$1315,DataRegularSeason20242025!$B$3:$B$1315, "&lt;=" &amp; GJ$1, DataRegularSeason20242025!$E$3:$E$1315, $A8)</f>
        <v>68</v>
      </c>
      <c r="GK8">
        <f>SUMIFS(DataRegularSeason20242025!$AA$3:$AA$1315,DataRegularSeason20242025!$B$3:$B$1315, "&lt;=" &amp; GK$1, DataRegularSeason20242025!$D$3:$D$1315, $A8)+SUMIFS(DataRegularSeason20242025!$AB$3:$AB$1315,DataRegularSeason20242025!$B$3:$B$1315, "&lt;=" &amp; GK$1, DataRegularSeason20242025!$E$3:$E$1315, $A8)</f>
        <v>68</v>
      </c>
      <c r="GL8">
        <f>SUMIFS(DataRegularSeason20242025!$AA$3:$AA$1315,DataRegularSeason20242025!$B$3:$B$1315, "&lt;=" &amp; GL$1, DataRegularSeason20242025!$D$3:$D$1315, $A8)+SUMIFS(DataRegularSeason20242025!$AB$3:$AB$1315,DataRegularSeason20242025!$B$3:$B$1315, "&lt;=" &amp; GL$1, DataRegularSeason20242025!$E$3:$E$1315, $A8)</f>
        <v>68</v>
      </c>
      <c r="GM8">
        <f>SUMIFS(DataRegularSeason20242025!$AA$3:$AA$1315,DataRegularSeason20242025!$B$3:$B$1315, "&lt;=" &amp; GM$1, DataRegularSeason20242025!$D$3:$D$1315, $A8)+SUMIFS(DataRegularSeason20242025!$AB$3:$AB$1315,DataRegularSeason20242025!$B$3:$B$1315, "&lt;=" &amp; GM$1, DataRegularSeason20242025!$E$3:$E$1315, $A8)</f>
        <v>68</v>
      </c>
      <c r="GN8">
        <f>SUMIFS(DataRegularSeason20242025!$AA$3:$AA$1315,DataRegularSeason20242025!$B$3:$B$1315, "&lt;=" &amp; GN$1, DataRegularSeason20242025!$D$3:$D$1315, $A8)+SUMIFS(DataRegularSeason20242025!$AB$3:$AB$1315,DataRegularSeason20242025!$B$3:$B$1315, "&lt;=" &amp; GN$1, DataRegularSeason20242025!$E$3:$E$1315, $A8)</f>
        <v>68</v>
      </c>
      <c r="GO8">
        <f>SUMIFS(DataRegularSeason20242025!$AA$3:$AA$1315,DataRegularSeason20242025!$B$3:$B$1315, "&lt;=" &amp; GO$1, DataRegularSeason20242025!$D$3:$D$1315, $A8)+SUMIFS(DataRegularSeason20242025!$AB$3:$AB$1315,DataRegularSeason20242025!$B$3:$B$1315, "&lt;=" &amp; GO$1, DataRegularSeason20242025!$E$3:$E$1315, $A8)</f>
        <v>68</v>
      </c>
      <c r="GP8">
        <f>SUMIFS(DataRegularSeason20242025!$AA$3:$AA$1315,DataRegularSeason20242025!$B$3:$B$1315, "&lt;=" &amp; GP$1, DataRegularSeason20242025!$D$3:$D$1315, $A8)+SUMIFS(DataRegularSeason20242025!$AB$3:$AB$1315,DataRegularSeason20242025!$B$3:$B$1315, "&lt;=" &amp; GP$1, DataRegularSeason20242025!$E$3:$E$1315, $A8)</f>
        <v>68</v>
      </c>
      <c r="GQ8">
        <f>SUMIFS(DataRegularSeason20242025!$AA$3:$AA$1315,DataRegularSeason20242025!$B$3:$B$1315, "&lt;=" &amp; GQ$1, DataRegularSeason20242025!$D$3:$D$1315, $A8)+SUMIFS(DataRegularSeason20242025!$AB$3:$AB$1315,DataRegularSeason20242025!$B$3:$B$1315, "&lt;=" &amp; GQ$1, DataRegularSeason20242025!$E$3:$E$1315, $A8)</f>
        <v>68</v>
      </c>
      <c r="GR8">
        <f>SUMIFS(DataRegularSeason20242025!$AA$3:$AA$1315,DataRegularSeason20242025!$B$3:$B$1315, "&lt;=" &amp; GR$1, DataRegularSeason20242025!$D$3:$D$1315, $A8)+SUMIFS(DataRegularSeason20242025!$AB$3:$AB$1315,DataRegularSeason20242025!$B$3:$B$1315, "&lt;=" &amp; GR$1, DataRegularSeason20242025!$E$3:$E$1315, $A8)</f>
        <v>68</v>
      </c>
      <c r="GS8">
        <f>SUMIFS(DataRegularSeason20242025!$AA$3:$AA$1315,DataRegularSeason20242025!$B$3:$B$1315, "&lt;=" &amp; GS$1, DataRegularSeason20242025!$D$3:$D$1315, $A8)+SUMIFS(DataRegularSeason20242025!$AB$3:$AB$1315,DataRegularSeason20242025!$B$3:$B$1315, "&lt;=" &amp; GS$1, DataRegularSeason20242025!$E$3:$E$1315, $A8)</f>
        <v>68</v>
      </c>
      <c r="GT8">
        <f>SUMIFS(DataRegularSeason20242025!$AA$3:$AA$1315,DataRegularSeason20242025!$B$3:$B$1315, "&lt;=" &amp; GT$1, DataRegularSeason20242025!$D$3:$D$1315, $A8)+SUMIFS(DataRegularSeason20242025!$AB$3:$AB$1315,DataRegularSeason20242025!$B$3:$B$1315, "&lt;=" &amp; GT$1, DataRegularSeason20242025!$E$3:$E$1315, $A8)</f>
        <v>68</v>
      </c>
      <c r="GU8">
        <f>SUMIFS(DataRegularSeason20242025!$AA$3:$AA$1315,DataRegularSeason20242025!$B$3:$B$1315, "&lt;=" &amp; GU$1, DataRegularSeason20242025!$D$3:$D$1315, $A8)+SUMIFS(DataRegularSeason20242025!$AB$3:$AB$1315,DataRegularSeason20242025!$B$3:$B$1315, "&lt;=" &amp; GU$1, DataRegularSeason20242025!$E$3:$E$1315, $A8)</f>
        <v>68</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56</v>
      </c>
      <c r="FG9">
        <f>SUMIFS(DataRegularSeason20242025!$AA$3:$AA$1315,DataRegularSeason20242025!$B$3:$B$1315, "&lt;=" &amp; FG$1, DataRegularSeason20242025!$D$3:$D$1315, $A9)+SUMIFS(DataRegularSeason20242025!$AB$3:$AB$1315,DataRegularSeason20242025!$B$3:$B$1315, "&lt;=" &amp; FG$1, DataRegularSeason20242025!$E$3:$E$1315, $A9)</f>
        <v>56</v>
      </c>
      <c r="FH9">
        <f>SUMIFS(DataRegularSeason20242025!$AA$3:$AA$1315,DataRegularSeason20242025!$B$3:$B$1315, "&lt;=" &amp; FH$1, DataRegularSeason20242025!$D$3:$D$1315, $A9)+SUMIFS(DataRegularSeason20242025!$AB$3:$AB$1315,DataRegularSeason20242025!$B$3:$B$1315, "&lt;=" &amp; FH$1, DataRegularSeason20242025!$E$3:$E$1315, $A9)</f>
        <v>56</v>
      </c>
      <c r="FI9">
        <f>SUMIFS(DataRegularSeason20242025!$AA$3:$AA$1315,DataRegularSeason20242025!$B$3:$B$1315, "&lt;=" &amp; FI$1, DataRegularSeason20242025!$D$3:$D$1315, $A9)+SUMIFS(DataRegularSeason20242025!$AB$3:$AB$1315,DataRegularSeason20242025!$B$3:$B$1315, "&lt;=" &amp; FI$1, DataRegularSeason20242025!$E$3:$E$1315, $A9)</f>
        <v>56</v>
      </c>
      <c r="FJ9">
        <f>SUMIFS(DataRegularSeason20242025!$AA$3:$AA$1315,DataRegularSeason20242025!$B$3:$B$1315, "&lt;=" &amp; FJ$1, DataRegularSeason20242025!$D$3:$D$1315, $A9)+SUMIFS(DataRegularSeason20242025!$AB$3:$AB$1315,DataRegularSeason20242025!$B$3:$B$1315, "&lt;=" &amp; FJ$1, DataRegularSeason20242025!$E$3:$E$1315, $A9)</f>
        <v>56</v>
      </c>
      <c r="FK9">
        <f>SUMIFS(DataRegularSeason20242025!$AA$3:$AA$1315,DataRegularSeason20242025!$B$3:$B$1315, "&lt;=" &amp; FK$1, DataRegularSeason20242025!$D$3:$D$1315, $A9)+SUMIFS(DataRegularSeason20242025!$AB$3:$AB$1315,DataRegularSeason20242025!$B$3:$B$1315, "&lt;=" &amp; FK$1, DataRegularSeason20242025!$E$3:$E$1315, $A9)</f>
        <v>56</v>
      </c>
      <c r="FL9">
        <f>SUMIFS(DataRegularSeason20242025!$AA$3:$AA$1315,DataRegularSeason20242025!$B$3:$B$1315, "&lt;=" &amp; FL$1, DataRegularSeason20242025!$D$3:$D$1315, $A9)+SUMIFS(DataRegularSeason20242025!$AB$3:$AB$1315,DataRegularSeason20242025!$B$3:$B$1315, "&lt;=" &amp; FL$1, DataRegularSeason20242025!$E$3:$E$1315, $A9)</f>
        <v>56</v>
      </c>
      <c r="FM9">
        <f>SUMIFS(DataRegularSeason20242025!$AA$3:$AA$1315,DataRegularSeason20242025!$B$3:$B$1315, "&lt;=" &amp; FM$1, DataRegularSeason20242025!$D$3:$D$1315, $A9)+SUMIFS(DataRegularSeason20242025!$AB$3:$AB$1315,DataRegularSeason20242025!$B$3:$B$1315, "&lt;=" &amp; FM$1, DataRegularSeason20242025!$E$3:$E$1315, $A9)</f>
        <v>56</v>
      </c>
      <c r="FN9">
        <f>SUMIFS(DataRegularSeason20242025!$AA$3:$AA$1315,DataRegularSeason20242025!$B$3:$B$1315, "&lt;=" &amp; FN$1, DataRegularSeason20242025!$D$3:$D$1315, $A9)+SUMIFS(DataRegularSeason20242025!$AB$3:$AB$1315,DataRegularSeason20242025!$B$3:$B$1315, "&lt;=" &amp; FN$1, DataRegularSeason20242025!$E$3:$E$1315, $A9)</f>
        <v>56</v>
      </c>
      <c r="FO9">
        <f>SUMIFS(DataRegularSeason20242025!$AA$3:$AA$1315,DataRegularSeason20242025!$B$3:$B$1315, "&lt;=" &amp; FO$1, DataRegularSeason20242025!$D$3:$D$1315, $A9)+SUMIFS(DataRegularSeason20242025!$AB$3:$AB$1315,DataRegularSeason20242025!$B$3:$B$1315, "&lt;=" &amp; FO$1, DataRegularSeason20242025!$E$3:$E$1315, $A9)</f>
        <v>56</v>
      </c>
      <c r="FP9">
        <f>SUMIFS(DataRegularSeason20242025!$AA$3:$AA$1315,DataRegularSeason20242025!$B$3:$B$1315, "&lt;=" &amp; FP$1, DataRegularSeason20242025!$D$3:$D$1315, $A9)+SUMIFS(DataRegularSeason20242025!$AB$3:$AB$1315,DataRegularSeason20242025!$B$3:$B$1315, "&lt;=" &amp; FP$1, DataRegularSeason20242025!$E$3:$E$1315, $A9)</f>
        <v>56</v>
      </c>
      <c r="FQ9">
        <f>SUMIFS(DataRegularSeason20242025!$AA$3:$AA$1315,DataRegularSeason20242025!$B$3:$B$1315, "&lt;=" &amp; FQ$1, DataRegularSeason20242025!$D$3:$D$1315, $A9)+SUMIFS(DataRegularSeason20242025!$AB$3:$AB$1315,DataRegularSeason20242025!$B$3:$B$1315, "&lt;=" &amp; FQ$1, DataRegularSeason20242025!$E$3:$E$1315, $A9)</f>
        <v>56</v>
      </c>
      <c r="FR9">
        <f>SUMIFS(DataRegularSeason20242025!$AA$3:$AA$1315,DataRegularSeason20242025!$B$3:$B$1315, "&lt;=" &amp; FR$1, DataRegularSeason20242025!$D$3:$D$1315, $A9)+SUMIFS(DataRegularSeason20242025!$AB$3:$AB$1315,DataRegularSeason20242025!$B$3:$B$1315, "&lt;=" &amp; FR$1, DataRegularSeason20242025!$E$3:$E$1315, $A9)</f>
        <v>56</v>
      </c>
      <c r="FS9">
        <f>SUMIFS(DataRegularSeason20242025!$AA$3:$AA$1315,DataRegularSeason20242025!$B$3:$B$1315, "&lt;=" &amp; FS$1, DataRegularSeason20242025!$D$3:$D$1315, $A9)+SUMIFS(DataRegularSeason20242025!$AB$3:$AB$1315,DataRegularSeason20242025!$B$3:$B$1315, "&lt;=" &amp; FS$1, DataRegularSeason20242025!$E$3:$E$1315, $A9)</f>
        <v>56</v>
      </c>
      <c r="FT9">
        <f>SUMIFS(DataRegularSeason20242025!$AA$3:$AA$1315,DataRegularSeason20242025!$B$3:$B$1315, "&lt;=" &amp; FT$1, DataRegularSeason20242025!$D$3:$D$1315, $A9)+SUMIFS(DataRegularSeason20242025!$AB$3:$AB$1315,DataRegularSeason20242025!$B$3:$B$1315, "&lt;=" &amp; FT$1, DataRegularSeason20242025!$E$3:$E$1315, $A9)</f>
        <v>56</v>
      </c>
      <c r="FU9">
        <f>SUMIFS(DataRegularSeason20242025!$AA$3:$AA$1315,DataRegularSeason20242025!$B$3:$B$1315, "&lt;=" &amp; FU$1, DataRegularSeason20242025!$D$3:$D$1315, $A9)+SUMIFS(DataRegularSeason20242025!$AB$3:$AB$1315,DataRegularSeason20242025!$B$3:$B$1315, "&lt;=" &amp; FU$1, DataRegularSeason20242025!$E$3:$E$1315, $A9)</f>
        <v>56</v>
      </c>
      <c r="FV9">
        <f>SUMIFS(DataRegularSeason20242025!$AA$3:$AA$1315,DataRegularSeason20242025!$B$3:$B$1315, "&lt;=" &amp; FV$1, DataRegularSeason20242025!$D$3:$D$1315, $A9)+SUMIFS(DataRegularSeason20242025!$AB$3:$AB$1315,DataRegularSeason20242025!$B$3:$B$1315, "&lt;=" &amp; FV$1, DataRegularSeason20242025!$E$3:$E$1315, $A9)</f>
        <v>56</v>
      </c>
      <c r="FW9">
        <f>SUMIFS(DataRegularSeason20242025!$AA$3:$AA$1315,DataRegularSeason20242025!$B$3:$B$1315, "&lt;=" &amp; FW$1, DataRegularSeason20242025!$D$3:$D$1315, $A9)+SUMIFS(DataRegularSeason20242025!$AB$3:$AB$1315,DataRegularSeason20242025!$B$3:$B$1315, "&lt;=" &amp; FW$1, DataRegularSeason20242025!$E$3:$E$1315, $A9)</f>
        <v>56</v>
      </c>
      <c r="FX9">
        <f>SUMIFS(DataRegularSeason20242025!$AA$3:$AA$1315,DataRegularSeason20242025!$B$3:$B$1315, "&lt;=" &amp; FX$1, DataRegularSeason20242025!$D$3:$D$1315, $A9)+SUMIFS(DataRegularSeason20242025!$AB$3:$AB$1315,DataRegularSeason20242025!$B$3:$B$1315, "&lt;=" &amp; FX$1, DataRegularSeason20242025!$E$3:$E$1315, $A9)</f>
        <v>56</v>
      </c>
      <c r="FY9">
        <f>SUMIFS(DataRegularSeason20242025!$AA$3:$AA$1315,DataRegularSeason20242025!$B$3:$B$1315, "&lt;=" &amp; FY$1, DataRegularSeason20242025!$D$3:$D$1315, $A9)+SUMIFS(DataRegularSeason20242025!$AB$3:$AB$1315,DataRegularSeason20242025!$B$3:$B$1315, "&lt;=" &amp; FY$1, DataRegularSeason20242025!$E$3:$E$1315, $A9)</f>
        <v>56</v>
      </c>
      <c r="FZ9">
        <f>SUMIFS(DataRegularSeason20242025!$AA$3:$AA$1315,DataRegularSeason20242025!$B$3:$B$1315, "&lt;=" &amp; FZ$1, DataRegularSeason20242025!$D$3:$D$1315, $A9)+SUMIFS(DataRegularSeason20242025!$AB$3:$AB$1315,DataRegularSeason20242025!$B$3:$B$1315, "&lt;=" &amp; FZ$1, DataRegularSeason20242025!$E$3:$E$1315, $A9)</f>
        <v>56</v>
      </c>
      <c r="GA9">
        <f>SUMIFS(DataRegularSeason20242025!$AA$3:$AA$1315,DataRegularSeason20242025!$B$3:$B$1315, "&lt;=" &amp; GA$1, DataRegularSeason20242025!$D$3:$D$1315, $A9)+SUMIFS(DataRegularSeason20242025!$AB$3:$AB$1315,DataRegularSeason20242025!$B$3:$B$1315, "&lt;=" &amp; GA$1, DataRegularSeason20242025!$E$3:$E$1315, $A9)</f>
        <v>56</v>
      </c>
      <c r="GB9">
        <f>SUMIFS(DataRegularSeason20242025!$AA$3:$AA$1315,DataRegularSeason20242025!$B$3:$B$1315, "&lt;=" &amp; GB$1, DataRegularSeason20242025!$D$3:$D$1315, $A9)+SUMIFS(DataRegularSeason20242025!$AB$3:$AB$1315,DataRegularSeason20242025!$B$3:$B$1315, "&lt;=" &amp; GB$1, DataRegularSeason20242025!$E$3:$E$1315, $A9)</f>
        <v>56</v>
      </c>
      <c r="GC9">
        <f>SUMIFS(DataRegularSeason20242025!$AA$3:$AA$1315,DataRegularSeason20242025!$B$3:$B$1315, "&lt;=" &amp; GC$1, DataRegularSeason20242025!$D$3:$D$1315, $A9)+SUMIFS(DataRegularSeason20242025!$AB$3:$AB$1315,DataRegularSeason20242025!$B$3:$B$1315, "&lt;=" &amp; GC$1, DataRegularSeason20242025!$E$3:$E$1315, $A9)</f>
        <v>56</v>
      </c>
      <c r="GD9">
        <f>SUMIFS(DataRegularSeason20242025!$AA$3:$AA$1315,DataRegularSeason20242025!$B$3:$B$1315, "&lt;=" &amp; GD$1, DataRegularSeason20242025!$D$3:$D$1315, $A9)+SUMIFS(DataRegularSeason20242025!$AB$3:$AB$1315,DataRegularSeason20242025!$B$3:$B$1315, "&lt;=" &amp; GD$1, DataRegularSeason20242025!$E$3:$E$1315, $A9)</f>
        <v>56</v>
      </c>
      <c r="GE9">
        <f>SUMIFS(DataRegularSeason20242025!$AA$3:$AA$1315,DataRegularSeason20242025!$B$3:$B$1315, "&lt;=" &amp; GE$1, DataRegularSeason20242025!$D$3:$D$1315, $A9)+SUMIFS(DataRegularSeason20242025!$AB$3:$AB$1315,DataRegularSeason20242025!$B$3:$B$1315, "&lt;=" &amp; GE$1, DataRegularSeason20242025!$E$3:$E$1315, $A9)</f>
        <v>56</v>
      </c>
      <c r="GF9">
        <f>SUMIFS(DataRegularSeason20242025!$AA$3:$AA$1315,DataRegularSeason20242025!$B$3:$B$1315, "&lt;=" &amp; GF$1, DataRegularSeason20242025!$D$3:$D$1315, $A9)+SUMIFS(DataRegularSeason20242025!$AB$3:$AB$1315,DataRegularSeason20242025!$B$3:$B$1315, "&lt;=" &amp; GF$1, DataRegularSeason20242025!$E$3:$E$1315, $A9)</f>
        <v>56</v>
      </c>
      <c r="GG9">
        <f>SUMIFS(DataRegularSeason20242025!$AA$3:$AA$1315,DataRegularSeason20242025!$B$3:$B$1315, "&lt;=" &amp; GG$1, DataRegularSeason20242025!$D$3:$D$1315, $A9)+SUMIFS(DataRegularSeason20242025!$AB$3:$AB$1315,DataRegularSeason20242025!$B$3:$B$1315, "&lt;=" &amp; GG$1, DataRegularSeason20242025!$E$3:$E$1315, $A9)</f>
        <v>56</v>
      </c>
      <c r="GH9">
        <f>SUMIFS(DataRegularSeason20242025!$AA$3:$AA$1315,DataRegularSeason20242025!$B$3:$B$1315, "&lt;=" &amp; GH$1, DataRegularSeason20242025!$D$3:$D$1315, $A9)+SUMIFS(DataRegularSeason20242025!$AB$3:$AB$1315,DataRegularSeason20242025!$B$3:$B$1315, "&lt;=" &amp; GH$1, DataRegularSeason20242025!$E$3:$E$1315, $A9)</f>
        <v>56</v>
      </c>
      <c r="GI9">
        <f>SUMIFS(DataRegularSeason20242025!$AA$3:$AA$1315,DataRegularSeason20242025!$B$3:$B$1315, "&lt;=" &amp; GI$1, DataRegularSeason20242025!$D$3:$D$1315, $A9)+SUMIFS(DataRegularSeason20242025!$AB$3:$AB$1315,DataRegularSeason20242025!$B$3:$B$1315, "&lt;=" &amp; GI$1, DataRegularSeason20242025!$E$3:$E$1315, $A9)</f>
        <v>56</v>
      </c>
      <c r="GJ9">
        <f>SUMIFS(DataRegularSeason20242025!$AA$3:$AA$1315,DataRegularSeason20242025!$B$3:$B$1315, "&lt;=" &amp; GJ$1, DataRegularSeason20242025!$D$3:$D$1315, $A9)+SUMIFS(DataRegularSeason20242025!$AB$3:$AB$1315,DataRegularSeason20242025!$B$3:$B$1315, "&lt;=" &amp; GJ$1, DataRegularSeason20242025!$E$3:$E$1315, $A9)</f>
        <v>56</v>
      </c>
      <c r="GK9">
        <f>SUMIFS(DataRegularSeason20242025!$AA$3:$AA$1315,DataRegularSeason20242025!$B$3:$B$1315, "&lt;=" &amp; GK$1, DataRegularSeason20242025!$D$3:$D$1315, $A9)+SUMIFS(DataRegularSeason20242025!$AB$3:$AB$1315,DataRegularSeason20242025!$B$3:$B$1315, "&lt;=" &amp; GK$1, DataRegularSeason20242025!$E$3:$E$1315, $A9)</f>
        <v>56</v>
      </c>
      <c r="GL9">
        <f>SUMIFS(DataRegularSeason20242025!$AA$3:$AA$1315,DataRegularSeason20242025!$B$3:$B$1315, "&lt;=" &amp; GL$1, DataRegularSeason20242025!$D$3:$D$1315, $A9)+SUMIFS(DataRegularSeason20242025!$AB$3:$AB$1315,DataRegularSeason20242025!$B$3:$B$1315, "&lt;=" &amp; GL$1, DataRegularSeason20242025!$E$3:$E$1315, $A9)</f>
        <v>56</v>
      </c>
      <c r="GM9">
        <f>SUMIFS(DataRegularSeason20242025!$AA$3:$AA$1315,DataRegularSeason20242025!$B$3:$B$1315, "&lt;=" &amp; GM$1, DataRegularSeason20242025!$D$3:$D$1315, $A9)+SUMIFS(DataRegularSeason20242025!$AB$3:$AB$1315,DataRegularSeason20242025!$B$3:$B$1315, "&lt;=" &amp; GM$1, DataRegularSeason20242025!$E$3:$E$1315, $A9)</f>
        <v>56</v>
      </c>
      <c r="GN9">
        <f>SUMIFS(DataRegularSeason20242025!$AA$3:$AA$1315,DataRegularSeason20242025!$B$3:$B$1315, "&lt;=" &amp; GN$1, DataRegularSeason20242025!$D$3:$D$1315, $A9)+SUMIFS(DataRegularSeason20242025!$AB$3:$AB$1315,DataRegularSeason20242025!$B$3:$B$1315, "&lt;=" &amp; GN$1, DataRegularSeason20242025!$E$3:$E$1315, $A9)</f>
        <v>56</v>
      </c>
      <c r="GO9">
        <f>SUMIFS(DataRegularSeason20242025!$AA$3:$AA$1315,DataRegularSeason20242025!$B$3:$B$1315, "&lt;=" &amp; GO$1, DataRegularSeason20242025!$D$3:$D$1315, $A9)+SUMIFS(DataRegularSeason20242025!$AB$3:$AB$1315,DataRegularSeason20242025!$B$3:$B$1315, "&lt;=" &amp; GO$1, DataRegularSeason20242025!$E$3:$E$1315, $A9)</f>
        <v>56</v>
      </c>
      <c r="GP9">
        <f>SUMIFS(DataRegularSeason20242025!$AA$3:$AA$1315,DataRegularSeason20242025!$B$3:$B$1315, "&lt;=" &amp; GP$1, DataRegularSeason20242025!$D$3:$D$1315, $A9)+SUMIFS(DataRegularSeason20242025!$AB$3:$AB$1315,DataRegularSeason20242025!$B$3:$B$1315, "&lt;=" &amp; GP$1, DataRegularSeason20242025!$E$3:$E$1315, $A9)</f>
        <v>56</v>
      </c>
      <c r="GQ9">
        <f>SUMIFS(DataRegularSeason20242025!$AA$3:$AA$1315,DataRegularSeason20242025!$B$3:$B$1315, "&lt;=" &amp; GQ$1, DataRegularSeason20242025!$D$3:$D$1315, $A9)+SUMIFS(DataRegularSeason20242025!$AB$3:$AB$1315,DataRegularSeason20242025!$B$3:$B$1315, "&lt;=" &amp; GQ$1, DataRegularSeason20242025!$E$3:$E$1315, $A9)</f>
        <v>56</v>
      </c>
      <c r="GR9">
        <f>SUMIFS(DataRegularSeason20242025!$AA$3:$AA$1315,DataRegularSeason20242025!$B$3:$B$1315, "&lt;=" &amp; GR$1, DataRegularSeason20242025!$D$3:$D$1315, $A9)+SUMIFS(DataRegularSeason20242025!$AB$3:$AB$1315,DataRegularSeason20242025!$B$3:$B$1315, "&lt;=" &amp; GR$1, DataRegularSeason20242025!$E$3:$E$1315, $A9)</f>
        <v>56</v>
      </c>
      <c r="GS9">
        <f>SUMIFS(DataRegularSeason20242025!$AA$3:$AA$1315,DataRegularSeason20242025!$B$3:$B$1315, "&lt;=" &amp; GS$1, DataRegularSeason20242025!$D$3:$D$1315, $A9)+SUMIFS(DataRegularSeason20242025!$AB$3:$AB$1315,DataRegularSeason20242025!$B$3:$B$1315, "&lt;=" &amp; GS$1, DataRegularSeason20242025!$E$3:$E$1315, $A9)</f>
        <v>56</v>
      </c>
      <c r="GT9">
        <f>SUMIFS(DataRegularSeason20242025!$AA$3:$AA$1315,DataRegularSeason20242025!$B$3:$B$1315, "&lt;=" &amp; GT$1, DataRegularSeason20242025!$D$3:$D$1315, $A9)+SUMIFS(DataRegularSeason20242025!$AB$3:$AB$1315,DataRegularSeason20242025!$B$3:$B$1315, "&lt;=" &amp; GT$1, DataRegularSeason20242025!$E$3:$E$1315, $A9)</f>
        <v>56</v>
      </c>
      <c r="GU9">
        <f>SUMIFS(DataRegularSeason20242025!$AA$3:$AA$1315,DataRegularSeason20242025!$B$3:$B$1315, "&lt;=" &amp; GU$1, DataRegularSeason20242025!$D$3:$D$1315, $A9)+SUMIFS(DataRegularSeason20242025!$AB$3:$AB$1315,DataRegularSeason20242025!$B$3:$B$1315, "&lt;=" &amp; GU$1, DataRegularSeason20242025!$E$3:$E$1315, $A9)</f>
        <v>56</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90</v>
      </c>
      <c r="FF10">
        <f>SUMIFS(DataRegularSeason20242025!$AA$3:$AA$1315,DataRegularSeason20242025!$B$3:$B$1315, "&lt;=" &amp; FF$1, DataRegularSeason20242025!$D$3:$D$1315, $A10)+SUMIFS(DataRegularSeason20242025!$AB$3:$AB$1315,DataRegularSeason20242025!$B$3:$B$1315, "&lt;=" &amp; FF$1, DataRegularSeason20242025!$E$3:$E$1315, $A10)</f>
        <v>90</v>
      </c>
      <c r="FG10">
        <f>SUMIFS(DataRegularSeason20242025!$AA$3:$AA$1315,DataRegularSeason20242025!$B$3:$B$1315, "&lt;=" &amp; FG$1, DataRegularSeason20242025!$D$3:$D$1315, $A10)+SUMIFS(DataRegularSeason20242025!$AB$3:$AB$1315,DataRegularSeason20242025!$B$3:$B$1315, "&lt;=" &amp; FG$1, DataRegularSeason20242025!$E$3:$E$1315, $A10)</f>
        <v>92</v>
      </c>
      <c r="FH10">
        <f>SUMIFS(DataRegularSeason20242025!$AA$3:$AA$1315,DataRegularSeason20242025!$B$3:$B$1315, "&lt;=" &amp; FH$1, DataRegularSeason20242025!$D$3:$D$1315, $A10)+SUMIFS(DataRegularSeason20242025!$AB$3:$AB$1315,DataRegularSeason20242025!$B$3:$B$1315, "&lt;=" &amp; FH$1, DataRegularSeason20242025!$E$3:$E$1315, $A10)</f>
        <v>92</v>
      </c>
      <c r="FI10">
        <f>SUMIFS(DataRegularSeason20242025!$AA$3:$AA$1315,DataRegularSeason20242025!$B$3:$B$1315, "&lt;=" &amp; FI$1, DataRegularSeason20242025!$D$3:$D$1315, $A10)+SUMIFS(DataRegularSeason20242025!$AB$3:$AB$1315,DataRegularSeason20242025!$B$3:$B$1315, "&lt;=" &amp; FI$1, DataRegularSeason20242025!$E$3:$E$1315, $A10)</f>
        <v>92</v>
      </c>
      <c r="FJ10">
        <f>SUMIFS(DataRegularSeason20242025!$AA$3:$AA$1315,DataRegularSeason20242025!$B$3:$B$1315, "&lt;=" &amp; FJ$1, DataRegularSeason20242025!$D$3:$D$1315, $A10)+SUMIFS(DataRegularSeason20242025!$AB$3:$AB$1315,DataRegularSeason20242025!$B$3:$B$1315, "&lt;=" &amp; FJ$1, DataRegularSeason20242025!$E$3:$E$1315, $A10)</f>
        <v>92</v>
      </c>
      <c r="FK10">
        <f>SUMIFS(DataRegularSeason20242025!$AA$3:$AA$1315,DataRegularSeason20242025!$B$3:$B$1315, "&lt;=" &amp; FK$1, DataRegularSeason20242025!$D$3:$D$1315, $A10)+SUMIFS(DataRegularSeason20242025!$AB$3:$AB$1315,DataRegularSeason20242025!$B$3:$B$1315, "&lt;=" &amp; FK$1, DataRegularSeason20242025!$E$3:$E$1315, $A10)</f>
        <v>92</v>
      </c>
      <c r="FL10">
        <f>SUMIFS(DataRegularSeason20242025!$AA$3:$AA$1315,DataRegularSeason20242025!$B$3:$B$1315, "&lt;=" &amp; FL$1, DataRegularSeason20242025!$D$3:$D$1315, $A10)+SUMIFS(DataRegularSeason20242025!$AB$3:$AB$1315,DataRegularSeason20242025!$B$3:$B$1315, "&lt;=" &amp; FL$1, DataRegularSeason20242025!$E$3:$E$1315, $A10)</f>
        <v>92</v>
      </c>
      <c r="FM10">
        <f>SUMIFS(DataRegularSeason20242025!$AA$3:$AA$1315,DataRegularSeason20242025!$B$3:$B$1315, "&lt;=" &amp; FM$1, DataRegularSeason20242025!$D$3:$D$1315, $A10)+SUMIFS(DataRegularSeason20242025!$AB$3:$AB$1315,DataRegularSeason20242025!$B$3:$B$1315, "&lt;=" &amp; FM$1, DataRegularSeason20242025!$E$3:$E$1315, $A10)</f>
        <v>92</v>
      </c>
      <c r="FN10">
        <f>SUMIFS(DataRegularSeason20242025!$AA$3:$AA$1315,DataRegularSeason20242025!$B$3:$B$1315, "&lt;=" &amp; FN$1, DataRegularSeason20242025!$D$3:$D$1315, $A10)+SUMIFS(DataRegularSeason20242025!$AB$3:$AB$1315,DataRegularSeason20242025!$B$3:$B$1315, "&lt;=" &amp; FN$1, DataRegularSeason20242025!$E$3:$E$1315, $A10)</f>
        <v>92</v>
      </c>
      <c r="FO10">
        <f>SUMIFS(DataRegularSeason20242025!$AA$3:$AA$1315,DataRegularSeason20242025!$B$3:$B$1315, "&lt;=" &amp; FO$1, DataRegularSeason20242025!$D$3:$D$1315, $A10)+SUMIFS(DataRegularSeason20242025!$AB$3:$AB$1315,DataRegularSeason20242025!$B$3:$B$1315, "&lt;=" &amp; FO$1, DataRegularSeason20242025!$E$3:$E$1315, $A10)</f>
        <v>92</v>
      </c>
      <c r="FP10">
        <f>SUMIFS(DataRegularSeason20242025!$AA$3:$AA$1315,DataRegularSeason20242025!$B$3:$B$1315, "&lt;=" &amp; FP$1, DataRegularSeason20242025!$D$3:$D$1315, $A10)+SUMIFS(DataRegularSeason20242025!$AB$3:$AB$1315,DataRegularSeason20242025!$B$3:$B$1315, "&lt;=" &amp; FP$1, DataRegularSeason20242025!$E$3:$E$1315, $A10)</f>
        <v>92</v>
      </c>
      <c r="FQ10">
        <f>SUMIFS(DataRegularSeason20242025!$AA$3:$AA$1315,DataRegularSeason20242025!$B$3:$B$1315, "&lt;=" &amp; FQ$1, DataRegularSeason20242025!$D$3:$D$1315, $A10)+SUMIFS(DataRegularSeason20242025!$AB$3:$AB$1315,DataRegularSeason20242025!$B$3:$B$1315, "&lt;=" &amp; FQ$1, DataRegularSeason20242025!$E$3:$E$1315, $A10)</f>
        <v>92</v>
      </c>
      <c r="FR10">
        <f>SUMIFS(DataRegularSeason20242025!$AA$3:$AA$1315,DataRegularSeason20242025!$B$3:$B$1315, "&lt;=" &amp; FR$1, DataRegularSeason20242025!$D$3:$D$1315, $A10)+SUMIFS(DataRegularSeason20242025!$AB$3:$AB$1315,DataRegularSeason20242025!$B$3:$B$1315, "&lt;=" &amp; FR$1, DataRegularSeason20242025!$E$3:$E$1315, $A10)</f>
        <v>92</v>
      </c>
      <c r="FS10">
        <f>SUMIFS(DataRegularSeason20242025!$AA$3:$AA$1315,DataRegularSeason20242025!$B$3:$B$1315, "&lt;=" &amp; FS$1, DataRegularSeason20242025!$D$3:$D$1315, $A10)+SUMIFS(DataRegularSeason20242025!$AB$3:$AB$1315,DataRegularSeason20242025!$B$3:$B$1315, "&lt;=" &amp; FS$1, DataRegularSeason20242025!$E$3:$E$1315, $A10)</f>
        <v>92</v>
      </c>
      <c r="FT10">
        <f>SUMIFS(DataRegularSeason20242025!$AA$3:$AA$1315,DataRegularSeason20242025!$B$3:$B$1315, "&lt;=" &amp; FT$1, DataRegularSeason20242025!$D$3:$D$1315, $A10)+SUMIFS(DataRegularSeason20242025!$AB$3:$AB$1315,DataRegularSeason20242025!$B$3:$B$1315, "&lt;=" &amp; FT$1, DataRegularSeason20242025!$E$3:$E$1315, $A10)</f>
        <v>92</v>
      </c>
      <c r="FU10">
        <f>SUMIFS(DataRegularSeason20242025!$AA$3:$AA$1315,DataRegularSeason20242025!$B$3:$B$1315, "&lt;=" &amp; FU$1, DataRegularSeason20242025!$D$3:$D$1315, $A10)+SUMIFS(DataRegularSeason20242025!$AB$3:$AB$1315,DataRegularSeason20242025!$B$3:$B$1315, "&lt;=" &amp; FU$1, DataRegularSeason20242025!$E$3:$E$1315, $A10)</f>
        <v>92</v>
      </c>
      <c r="FV10">
        <f>SUMIFS(DataRegularSeason20242025!$AA$3:$AA$1315,DataRegularSeason20242025!$B$3:$B$1315, "&lt;=" &amp; FV$1, DataRegularSeason20242025!$D$3:$D$1315, $A10)+SUMIFS(DataRegularSeason20242025!$AB$3:$AB$1315,DataRegularSeason20242025!$B$3:$B$1315, "&lt;=" &amp; FV$1, DataRegularSeason20242025!$E$3:$E$1315, $A10)</f>
        <v>92</v>
      </c>
      <c r="FW10">
        <f>SUMIFS(DataRegularSeason20242025!$AA$3:$AA$1315,DataRegularSeason20242025!$B$3:$B$1315, "&lt;=" &amp; FW$1, DataRegularSeason20242025!$D$3:$D$1315, $A10)+SUMIFS(DataRegularSeason20242025!$AB$3:$AB$1315,DataRegularSeason20242025!$B$3:$B$1315, "&lt;=" &amp; FW$1, DataRegularSeason20242025!$E$3:$E$1315, $A10)</f>
        <v>92</v>
      </c>
      <c r="FX10">
        <f>SUMIFS(DataRegularSeason20242025!$AA$3:$AA$1315,DataRegularSeason20242025!$B$3:$B$1315, "&lt;=" &amp; FX$1, DataRegularSeason20242025!$D$3:$D$1315, $A10)+SUMIFS(DataRegularSeason20242025!$AB$3:$AB$1315,DataRegularSeason20242025!$B$3:$B$1315, "&lt;=" &amp; FX$1, DataRegularSeason20242025!$E$3:$E$1315, $A10)</f>
        <v>92</v>
      </c>
      <c r="FY10">
        <f>SUMIFS(DataRegularSeason20242025!$AA$3:$AA$1315,DataRegularSeason20242025!$B$3:$B$1315, "&lt;=" &amp; FY$1, DataRegularSeason20242025!$D$3:$D$1315, $A10)+SUMIFS(DataRegularSeason20242025!$AB$3:$AB$1315,DataRegularSeason20242025!$B$3:$B$1315, "&lt;=" &amp; FY$1, DataRegularSeason20242025!$E$3:$E$1315, $A10)</f>
        <v>92</v>
      </c>
      <c r="FZ10">
        <f>SUMIFS(DataRegularSeason20242025!$AA$3:$AA$1315,DataRegularSeason20242025!$B$3:$B$1315, "&lt;=" &amp; FZ$1, DataRegularSeason20242025!$D$3:$D$1315, $A10)+SUMIFS(DataRegularSeason20242025!$AB$3:$AB$1315,DataRegularSeason20242025!$B$3:$B$1315, "&lt;=" &amp; FZ$1, DataRegularSeason20242025!$E$3:$E$1315, $A10)</f>
        <v>92</v>
      </c>
      <c r="GA10">
        <f>SUMIFS(DataRegularSeason20242025!$AA$3:$AA$1315,DataRegularSeason20242025!$B$3:$B$1315, "&lt;=" &amp; GA$1, DataRegularSeason20242025!$D$3:$D$1315, $A10)+SUMIFS(DataRegularSeason20242025!$AB$3:$AB$1315,DataRegularSeason20242025!$B$3:$B$1315, "&lt;=" &amp; GA$1, DataRegularSeason20242025!$E$3:$E$1315, $A10)</f>
        <v>92</v>
      </c>
      <c r="GB10">
        <f>SUMIFS(DataRegularSeason20242025!$AA$3:$AA$1315,DataRegularSeason20242025!$B$3:$B$1315, "&lt;=" &amp; GB$1, DataRegularSeason20242025!$D$3:$D$1315, $A10)+SUMIFS(DataRegularSeason20242025!$AB$3:$AB$1315,DataRegularSeason20242025!$B$3:$B$1315, "&lt;=" &amp; GB$1, DataRegularSeason20242025!$E$3:$E$1315, $A10)</f>
        <v>92</v>
      </c>
      <c r="GC10">
        <f>SUMIFS(DataRegularSeason20242025!$AA$3:$AA$1315,DataRegularSeason20242025!$B$3:$B$1315, "&lt;=" &amp; GC$1, DataRegularSeason20242025!$D$3:$D$1315, $A10)+SUMIFS(DataRegularSeason20242025!$AB$3:$AB$1315,DataRegularSeason20242025!$B$3:$B$1315, "&lt;=" &amp; GC$1, DataRegularSeason20242025!$E$3:$E$1315, $A10)</f>
        <v>92</v>
      </c>
      <c r="GD10">
        <f>SUMIFS(DataRegularSeason20242025!$AA$3:$AA$1315,DataRegularSeason20242025!$B$3:$B$1315, "&lt;=" &amp; GD$1, DataRegularSeason20242025!$D$3:$D$1315, $A10)+SUMIFS(DataRegularSeason20242025!$AB$3:$AB$1315,DataRegularSeason20242025!$B$3:$B$1315, "&lt;=" &amp; GD$1, DataRegularSeason20242025!$E$3:$E$1315, $A10)</f>
        <v>92</v>
      </c>
      <c r="GE10">
        <f>SUMIFS(DataRegularSeason20242025!$AA$3:$AA$1315,DataRegularSeason20242025!$B$3:$B$1315, "&lt;=" &amp; GE$1, DataRegularSeason20242025!$D$3:$D$1315, $A10)+SUMIFS(DataRegularSeason20242025!$AB$3:$AB$1315,DataRegularSeason20242025!$B$3:$B$1315, "&lt;=" &amp; GE$1, DataRegularSeason20242025!$E$3:$E$1315, $A10)</f>
        <v>92</v>
      </c>
      <c r="GF10">
        <f>SUMIFS(DataRegularSeason20242025!$AA$3:$AA$1315,DataRegularSeason20242025!$B$3:$B$1315, "&lt;=" &amp; GF$1, DataRegularSeason20242025!$D$3:$D$1315, $A10)+SUMIFS(DataRegularSeason20242025!$AB$3:$AB$1315,DataRegularSeason20242025!$B$3:$B$1315, "&lt;=" &amp; GF$1, DataRegularSeason20242025!$E$3:$E$1315, $A10)</f>
        <v>92</v>
      </c>
      <c r="GG10">
        <f>SUMIFS(DataRegularSeason20242025!$AA$3:$AA$1315,DataRegularSeason20242025!$B$3:$B$1315, "&lt;=" &amp; GG$1, DataRegularSeason20242025!$D$3:$D$1315, $A10)+SUMIFS(DataRegularSeason20242025!$AB$3:$AB$1315,DataRegularSeason20242025!$B$3:$B$1315, "&lt;=" &amp; GG$1, DataRegularSeason20242025!$E$3:$E$1315, $A10)</f>
        <v>92</v>
      </c>
      <c r="GH10">
        <f>SUMIFS(DataRegularSeason20242025!$AA$3:$AA$1315,DataRegularSeason20242025!$B$3:$B$1315, "&lt;=" &amp; GH$1, DataRegularSeason20242025!$D$3:$D$1315, $A10)+SUMIFS(DataRegularSeason20242025!$AB$3:$AB$1315,DataRegularSeason20242025!$B$3:$B$1315, "&lt;=" &amp; GH$1, DataRegularSeason20242025!$E$3:$E$1315, $A10)</f>
        <v>92</v>
      </c>
      <c r="GI10">
        <f>SUMIFS(DataRegularSeason20242025!$AA$3:$AA$1315,DataRegularSeason20242025!$B$3:$B$1315, "&lt;=" &amp; GI$1, DataRegularSeason20242025!$D$3:$D$1315, $A10)+SUMIFS(DataRegularSeason20242025!$AB$3:$AB$1315,DataRegularSeason20242025!$B$3:$B$1315, "&lt;=" &amp; GI$1, DataRegularSeason20242025!$E$3:$E$1315, $A10)</f>
        <v>92</v>
      </c>
      <c r="GJ10">
        <f>SUMIFS(DataRegularSeason20242025!$AA$3:$AA$1315,DataRegularSeason20242025!$B$3:$B$1315, "&lt;=" &amp; GJ$1, DataRegularSeason20242025!$D$3:$D$1315, $A10)+SUMIFS(DataRegularSeason20242025!$AB$3:$AB$1315,DataRegularSeason20242025!$B$3:$B$1315, "&lt;=" &amp; GJ$1, DataRegularSeason20242025!$E$3:$E$1315, $A10)</f>
        <v>92</v>
      </c>
      <c r="GK10">
        <f>SUMIFS(DataRegularSeason20242025!$AA$3:$AA$1315,DataRegularSeason20242025!$B$3:$B$1315, "&lt;=" &amp; GK$1, DataRegularSeason20242025!$D$3:$D$1315, $A10)+SUMIFS(DataRegularSeason20242025!$AB$3:$AB$1315,DataRegularSeason20242025!$B$3:$B$1315, "&lt;=" &amp; GK$1, DataRegularSeason20242025!$E$3:$E$1315, $A10)</f>
        <v>92</v>
      </c>
      <c r="GL10">
        <f>SUMIFS(DataRegularSeason20242025!$AA$3:$AA$1315,DataRegularSeason20242025!$B$3:$B$1315, "&lt;=" &amp; GL$1, DataRegularSeason20242025!$D$3:$D$1315, $A10)+SUMIFS(DataRegularSeason20242025!$AB$3:$AB$1315,DataRegularSeason20242025!$B$3:$B$1315, "&lt;=" &amp; GL$1, DataRegularSeason20242025!$E$3:$E$1315, $A10)</f>
        <v>92</v>
      </c>
      <c r="GM10">
        <f>SUMIFS(DataRegularSeason20242025!$AA$3:$AA$1315,DataRegularSeason20242025!$B$3:$B$1315, "&lt;=" &amp; GM$1, DataRegularSeason20242025!$D$3:$D$1315, $A10)+SUMIFS(DataRegularSeason20242025!$AB$3:$AB$1315,DataRegularSeason20242025!$B$3:$B$1315, "&lt;=" &amp; GM$1, DataRegularSeason20242025!$E$3:$E$1315, $A10)</f>
        <v>92</v>
      </c>
      <c r="GN10">
        <f>SUMIFS(DataRegularSeason20242025!$AA$3:$AA$1315,DataRegularSeason20242025!$B$3:$B$1315, "&lt;=" &amp; GN$1, DataRegularSeason20242025!$D$3:$D$1315, $A10)+SUMIFS(DataRegularSeason20242025!$AB$3:$AB$1315,DataRegularSeason20242025!$B$3:$B$1315, "&lt;=" &amp; GN$1, DataRegularSeason20242025!$E$3:$E$1315, $A10)</f>
        <v>92</v>
      </c>
      <c r="GO10">
        <f>SUMIFS(DataRegularSeason20242025!$AA$3:$AA$1315,DataRegularSeason20242025!$B$3:$B$1315, "&lt;=" &amp; GO$1, DataRegularSeason20242025!$D$3:$D$1315, $A10)+SUMIFS(DataRegularSeason20242025!$AB$3:$AB$1315,DataRegularSeason20242025!$B$3:$B$1315, "&lt;=" &amp; GO$1, DataRegularSeason20242025!$E$3:$E$1315, $A10)</f>
        <v>92</v>
      </c>
      <c r="GP10">
        <f>SUMIFS(DataRegularSeason20242025!$AA$3:$AA$1315,DataRegularSeason20242025!$B$3:$B$1315, "&lt;=" &amp; GP$1, DataRegularSeason20242025!$D$3:$D$1315, $A10)+SUMIFS(DataRegularSeason20242025!$AB$3:$AB$1315,DataRegularSeason20242025!$B$3:$B$1315, "&lt;=" &amp; GP$1, DataRegularSeason20242025!$E$3:$E$1315, $A10)</f>
        <v>92</v>
      </c>
      <c r="GQ10">
        <f>SUMIFS(DataRegularSeason20242025!$AA$3:$AA$1315,DataRegularSeason20242025!$B$3:$B$1315, "&lt;=" &amp; GQ$1, DataRegularSeason20242025!$D$3:$D$1315, $A10)+SUMIFS(DataRegularSeason20242025!$AB$3:$AB$1315,DataRegularSeason20242025!$B$3:$B$1315, "&lt;=" &amp; GQ$1, DataRegularSeason20242025!$E$3:$E$1315, $A10)</f>
        <v>92</v>
      </c>
      <c r="GR10">
        <f>SUMIFS(DataRegularSeason20242025!$AA$3:$AA$1315,DataRegularSeason20242025!$B$3:$B$1315, "&lt;=" &amp; GR$1, DataRegularSeason20242025!$D$3:$D$1315, $A10)+SUMIFS(DataRegularSeason20242025!$AB$3:$AB$1315,DataRegularSeason20242025!$B$3:$B$1315, "&lt;=" &amp; GR$1, DataRegularSeason20242025!$E$3:$E$1315, $A10)</f>
        <v>92</v>
      </c>
      <c r="GS10">
        <f>SUMIFS(DataRegularSeason20242025!$AA$3:$AA$1315,DataRegularSeason20242025!$B$3:$B$1315, "&lt;=" &amp; GS$1, DataRegularSeason20242025!$D$3:$D$1315, $A10)+SUMIFS(DataRegularSeason20242025!$AB$3:$AB$1315,DataRegularSeason20242025!$B$3:$B$1315, "&lt;=" &amp; GS$1, DataRegularSeason20242025!$E$3:$E$1315, $A10)</f>
        <v>92</v>
      </c>
      <c r="GT10">
        <f>SUMIFS(DataRegularSeason20242025!$AA$3:$AA$1315,DataRegularSeason20242025!$B$3:$B$1315, "&lt;=" &amp; GT$1, DataRegularSeason20242025!$D$3:$D$1315, $A10)+SUMIFS(DataRegularSeason20242025!$AB$3:$AB$1315,DataRegularSeason20242025!$B$3:$B$1315, "&lt;=" &amp; GT$1, DataRegularSeason20242025!$E$3:$E$1315, $A10)</f>
        <v>92</v>
      </c>
      <c r="GU10">
        <f>SUMIFS(DataRegularSeason20242025!$AA$3:$AA$1315,DataRegularSeason20242025!$B$3:$B$1315, "&lt;=" &amp; GU$1, DataRegularSeason20242025!$D$3:$D$1315, $A10)+SUMIFS(DataRegularSeason20242025!$AB$3:$AB$1315,DataRegularSeason20242025!$B$3:$B$1315, "&lt;=" &amp; GU$1, DataRegularSeason20242025!$E$3:$E$1315, $A10)</f>
        <v>92</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80</v>
      </c>
      <c r="FF11">
        <f>SUMIFS(DataRegularSeason20242025!$AA$3:$AA$1315,DataRegularSeason20242025!$B$3:$B$1315, "&lt;=" &amp; FF$1, DataRegularSeason20242025!$D$3:$D$1315, $A11)+SUMIFS(DataRegularSeason20242025!$AB$3:$AB$1315,DataRegularSeason20242025!$B$3:$B$1315, "&lt;=" &amp; FF$1, DataRegularSeason20242025!$E$3:$E$1315, $A11)</f>
        <v>80</v>
      </c>
      <c r="FG11">
        <f>SUMIFS(DataRegularSeason20242025!$AA$3:$AA$1315,DataRegularSeason20242025!$B$3:$B$1315, "&lt;=" &amp; FG$1, DataRegularSeason20242025!$D$3:$D$1315, $A11)+SUMIFS(DataRegularSeason20242025!$AB$3:$AB$1315,DataRegularSeason20242025!$B$3:$B$1315, "&lt;=" &amp; FG$1, DataRegularSeason20242025!$E$3:$E$1315, $A11)</f>
        <v>82</v>
      </c>
      <c r="FH11">
        <f>SUMIFS(DataRegularSeason20242025!$AA$3:$AA$1315,DataRegularSeason20242025!$B$3:$B$1315, "&lt;=" &amp; FH$1, DataRegularSeason20242025!$D$3:$D$1315, $A11)+SUMIFS(DataRegularSeason20242025!$AB$3:$AB$1315,DataRegularSeason20242025!$B$3:$B$1315, "&lt;=" &amp; FH$1, DataRegularSeason20242025!$E$3:$E$1315, $A11)</f>
        <v>82</v>
      </c>
      <c r="FI11">
        <f>SUMIFS(DataRegularSeason20242025!$AA$3:$AA$1315,DataRegularSeason20242025!$B$3:$B$1315, "&lt;=" &amp; FI$1, DataRegularSeason20242025!$D$3:$D$1315, $A11)+SUMIFS(DataRegularSeason20242025!$AB$3:$AB$1315,DataRegularSeason20242025!$B$3:$B$1315, "&lt;=" &amp; FI$1, DataRegularSeason20242025!$E$3:$E$1315, $A11)</f>
        <v>82</v>
      </c>
      <c r="FJ11">
        <f>SUMIFS(DataRegularSeason20242025!$AA$3:$AA$1315,DataRegularSeason20242025!$B$3:$B$1315, "&lt;=" &amp; FJ$1, DataRegularSeason20242025!$D$3:$D$1315, $A11)+SUMIFS(DataRegularSeason20242025!$AB$3:$AB$1315,DataRegularSeason20242025!$B$3:$B$1315, "&lt;=" &amp; FJ$1, DataRegularSeason20242025!$E$3:$E$1315, $A11)</f>
        <v>84</v>
      </c>
      <c r="FK11">
        <f>SUMIFS(DataRegularSeason20242025!$AA$3:$AA$1315,DataRegularSeason20242025!$B$3:$B$1315, "&lt;=" &amp; FK$1, DataRegularSeason20242025!$D$3:$D$1315, $A11)+SUMIFS(DataRegularSeason20242025!$AB$3:$AB$1315,DataRegularSeason20242025!$B$3:$B$1315, "&lt;=" &amp; FK$1, DataRegularSeason20242025!$E$3:$E$1315, $A11)</f>
        <v>84</v>
      </c>
      <c r="FL11">
        <f>SUMIFS(DataRegularSeason20242025!$AA$3:$AA$1315,DataRegularSeason20242025!$B$3:$B$1315, "&lt;=" &amp; FL$1, DataRegularSeason20242025!$D$3:$D$1315, $A11)+SUMIFS(DataRegularSeason20242025!$AB$3:$AB$1315,DataRegularSeason20242025!$B$3:$B$1315, "&lt;=" &amp; FL$1, DataRegularSeason20242025!$E$3:$E$1315, $A11)</f>
        <v>84</v>
      </c>
      <c r="FM11">
        <f>SUMIFS(DataRegularSeason20242025!$AA$3:$AA$1315,DataRegularSeason20242025!$B$3:$B$1315, "&lt;=" &amp; FM$1, DataRegularSeason20242025!$D$3:$D$1315, $A11)+SUMIFS(DataRegularSeason20242025!$AB$3:$AB$1315,DataRegularSeason20242025!$B$3:$B$1315, "&lt;=" &amp; FM$1, DataRegularSeason20242025!$E$3:$E$1315, $A11)</f>
        <v>84</v>
      </c>
      <c r="FN11">
        <f>SUMIFS(DataRegularSeason20242025!$AA$3:$AA$1315,DataRegularSeason20242025!$B$3:$B$1315, "&lt;=" &amp; FN$1, DataRegularSeason20242025!$D$3:$D$1315, $A11)+SUMIFS(DataRegularSeason20242025!$AB$3:$AB$1315,DataRegularSeason20242025!$B$3:$B$1315, "&lt;=" &amp; FN$1, DataRegularSeason20242025!$E$3:$E$1315, $A11)</f>
        <v>84</v>
      </c>
      <c r="FO11">
        <f>SUMIFS(DataRegularSeason20242025!$AA$3:$AA$1315,DataRegularSeason20242025!$B$3:$B$1315, "&lt;=" &amp; FO$1, DataRegularSeason20242025!$D$3:$D$1315, $A11)+SUMIFS(DataRegularSeason20242025!$AB$3:$AB$1315,DataRegularSeason20242025!$B$3:$B$1315, "&lt;=" &amp; FO$1, DataRegularSeason20242025!$E$3:$E$1315, $A11)</f>
        <v>84</v>
      </c>
      <c r="FP11">
        <f>SUMIFS(DataRegularSeason20242025!$AA$3:$AA$1315,DataRegularSeason20242025!$B$3:$B$1315, "&lt;=" &amp; FP$1, DataRegularSeason20242025!$D$3:$D$1315, $A11)+SUMIFS(DataRegularSeason20242025!$AB$3:$AB$1315,DataRegularSeason20242025!$B$3:$B$1315, "&lt;=" &amp; FP$1, DataRegularSeason20242025!$E$3:$E$1315, $A11)</f>
        <v>84</v>
      </c>
      <c r="FQ11">
        <f>SUMIFS(DataRegularSeason20242025!$AA$3:$AA$1315,DataRegularSeason20242025!$B$3:$B$1315, "&lt;=" &amp; FQ$1, DataRegularSeason20242025!$D$3:$D$1315, $A11)+SUMIFS(DataRegularSeason20242025!$AB$3:$AB$1315,DataRegularSeason20242025!$B$3:$B$1315, "&lt;=" &amp; FQ$1, DataRegularSeason20242025!$E$3:$E$1315, $A11)</f>
        <v>84</v>
      </c>
      <c r="FR11">
        <f>SUMIFS(DataRegularSeason20242025!$AA$3:$AA$1315,DataRegularSeason20242025!$B$3:$B$1315, "&lt;=" &amp; FR$1, DataRegularSeason20242025!$D$3:$D$1315, $A11)+SUMIFS(DataRegularSeason20242025!$AB$3:$AB$1315,DataRegularSeason20242025!$B$3:$B$1315, "&lt;=" &amp; FR$1, DataRegularSeason20242025!$E$3:$E$1315, $A11)</f>
        <v>84</v>
      </c>
      <c r="FS11">
        <f>SUMIFS(DataRegularSeason20242025!$AA$3:$AA$1315,DataRegularSeason20242025!$B$3:$B$1315, "&lt;=" &amp; FS$1, DataRegularSeason20242025!$D$3:$D$1315, $A11)+SUMIFS(DataRegularSeason20242025!$AB$3:$AB$1315,DataRegularSeason20242025!$B$3:$B$1315, "&lt;=" &amp; FS$1, DataRegularSeason20242025!$E$3:$E$1315, $A11)</f>
        <v>84</v>
      </c>
      <c r="FT11">
        <f>SUMIFS(DataRegularSeason20242025!$AA$3:$AA$1315,DataRegularSeason20242025!$B$3:$B$1315, "&lt;=" &amp; FT$1, DataRegularSeason20242025!$D$3:$D$1315, $A11)+SUMIFS(DataRegularSeason20242025!$AB$3:$AB$1315,DataRegularSeason20242025!$B$3:$B$1315, "&lt;=" &amp; FT$1, DataRegularSeason20242025!$E$3:$E$1315, $A11)</f>
        <v>84</v>
      </c>
      <c r="FU11">
        <f>SUMIFS(DataRegularSeason20242025!$AA$3:$AA$1315,DataRegularSeason20242025!$B$3:$B$1315, "&lt;=" &amp; FU$1, DataRegularSeason20242025!$D$3:$D$1315, $A11)+SUMIFS(DataRegularSeason20242025!$AB$3:$AB$1315,DataRegularSeason20242025!$B$3:$B$1315, "&lt;=" &amp; FU$1, DataRegularSeason20242025!$E$3:$E$1315, $A11)</f>
        <v>84</v>
      </c>
      <c r="FV11">
        <f>SUMIFS(DataRegularSeason20242025!$AA$3:$AA$1315,DataRegularSeason20242025!$B$3:$B$1315, "&lt;=" &amp; FV$1, DataRegularSeason20242025!$D$3:$D$1315, $A11)+SUMIFS(DataRegularSeason20242025!$AB$3:$AB$1315,DataRegularSeason20242025!$B$3:$B$1315, "&lt;=" &amp; FV$1, DataRegularSeason20242025!$E$3:$E$1315, $A11)</f>
        <v>84</v>
      </c>
      <c r="FW11">
        <f>SUMIFS(DataRegularSeason20242025!$AA$3:$AA$1315,DataRegularSeason20242025!$B$3:$B$1315, "&lt;=" &amp; FW$1, DataRegularSeason20242025!$D$3:$D$1315, $A11)+SUMIFS(DataRegularSeason20242025!$AB$3:$AB$1315,DataRegularSeason20242025!$B$3:$B$1315, "&lt;=" &amp; FW$1, DataRegularSeason20242025!$E$3:$E$1315, $A11)</f>
        <v>84</v>
      </c>
      <c r="FX11">
        <f>SUMIFS(DataRegularSeason20242025!$AA$3:$AA$1315,DataRegularSeason20242025!$B$3:$B$1315, "&lt;=" &amp; FX$1, DataRegularSeason20242025!$D$3:$D$1315, $A11)+SUMIFS(DataRegularSeason20242025!$AB$3:$AB$1315,DataRegularSeason20242025!$B$3:$B$1315, "&lt;=" &amp; FX$1, DataRegularSeason20242025!$E$3:$E$1315, $A11)</f>
        <v>84</v>
      </c>
      <c r="FY11">
        <f>SUMIFS(DataRegularSeason20242025!$AA$3:$AA$1315,DataRegularSeason20242025!$B$3:$B$1315, "&lt;=" &amp; FY$1, DataRegularSeason20242025!$D$3:$D$1315, $A11)+SUMIFS(DataRegularSeason20242025!$AB$3:$AB$1315,DataRegularSeason20242025!$B$3:$B$1315, "&lt;=" &amp; FY$1, DataRegularSeason20242025!$E$3:$E$1315, $A11)</f>
        <v>84</v>
      </c>
      <c r="FZ11">
        <f>SUMIFS(DataRegularSeason20242025!$AA$3:$AA$1315,DataRegularSeason20242025!$B$3:$B$1315, "&lt;=" &amp; FZ$1, DataRegularSeason20242025!$D$3:$D$1315, $A11)+SUMIFS(DataRegularSeason20242025!$AB$3:$AB$1315,DataRegularSeason20242025!$B$3:$B$1315, "&lt;=" &amp; FZ$1, DataRegularSeason20242025!$E$3:$E$1315, $A11)</f>
        <v>84</v>
      </c>
      <c r="GA11">
        <f>SUMIFS(DataRegularSeason20242025!$AA$3:$AA$1315,DataRegularSeason20242025!$B$3:$B$1315, "&lt;=" &amp; GA$1, DataRegularSeason20242025!$D$3:$D$1315, $A11)+SUMIFS(DataRegularSeason20242025!$AB$3:$AB$1315,DataRegularSeason20242025!$B$3:$B$1315, "&lt;=" &amp; GA$1, DataRegularSeason20242025!$E$3:$E$1315, $A11)</f>
        <v>84</v>
      </c>
      <c r="GB11">
        <f>SUMIFS(DataRegularSeason20242025!$AA$3:$AA$1315,DataRegularSeason20242025!$B$3:$B$1315, "&lt;=" &amp; GB$1, DataRegularSeason20242025!$D$3:$D$1315, $A11)+SUMIFS(DataRegularSeason20242025!$AB$3:$AB$1315,DataRegularSeason20242025!$B$3:$B$1315, "&lt;=" &amp; GB$1, DataRegularSeason20242025!$E$3:$E$1315, $A11)</f>
        <v>84</v>
      </c>
      <c r="GC11">
        <f>SUMIFS(DataRegularSeason20242025!$AA$3:$AA$1315,DataRegularSeason20242025!$B$3:$B$1315, "&lt;=" &amp; GC$1, DataRegularSeason20242025!$D$3:$D$1315, $A11)+SUMIFS(DataRegularSeason20242025!$AB$3:$AB$1315,DataRegularSeason20242025!$B$3:$B$1315, "&lt;=" &amp; GC$1, DataRegularSeason20242025!$E$3:$E$1315, $A11)</f>
        <v>84</v>
      </c>
      <c r="GD11">
        <f>SUMIFS(DataRegularSeason20242025!$AA$3:$AA$1315,DataRegularSeason20242025!$B$3:$B$1315, "&lt;=" &amp; GD$1, DataRegularSeason20242025!$D$3:$D$1315, $A11)+SUMIFS(DataRegularSeason20242025!$AB$3:$AB$1315,DataRegularSeason20242025!$B$3:$B$1315, "&lt;=" &amp; GD$1, DataRegularSeason20242025!$E$3:$E$1315, $A11)</f>
        <v>84</v>
      </c>
      <c r="GE11">
        <f>SUMIFS(DataRegularSeason20242025!$AA$3:$AA$1315,DataRegularSeason20242025!$B$3:$B$1315, "&lt;=" &amp; GE$1, DataRegularSeason20242025!$D$3:$D$1315, $A11)+SUMIFS(DataRegularSeason20242025!$AB$3:$AB$1315,DataRegularSeason20242025!$B$3:$B$1315, "&lt;=" &amp; GE$1, DataRegularSeason20242025!$E$3:$E$1315, $A11)</f>
        <v>84</v>
      </c>
      <c r="GF11">
        <f>SUMIFS(DataRegularSeason20242025!$AA$3:$AA$1315,DataRegularSeason20242025!$B$3:$B$1315, "&lt;=" &amp; GF$1, DataRegularSeason20242025!$D$3:$D$1315, $A11)+SUMIFS(DataRegularSeason20242025!$AB$3:$AB$1315,DataRegularSeason20242025!$B$3:$B$1315, "&lt;=" &amp; GF$1, DataRegularSeason20242025!$E$3:$E$1315, $A11)</f>
        <v>84</v>
      </c>
      <c r="GG11">
        <f>SUMIFS(DataRegularSeason20242025!$AA$3:$AA$1315,DataRegularSeason20242025!$B$3:$B$1315, "&lt;=" &amp; GG$1, DataRegularSeason20242025!$D$3:$D$1315, $A11)+SUMIFS(DataRegularSeason20242025!$AB$3:$AB$1315,DataRegularSeason20242025!$B$3:$B$1315, "&lt;=" &amp; GG$1, DataRegularSeason20242025!$E$3:$E$1315, $A11)</f>
        <v>84</v>
      </c>
      <c r="GH11">
        <f>SUMIFS(DataRegularSeason20242025!$AA$3:$AA$1315,DataRegularSeason20242025!$B$3:$B$1315, "&lt;=" &amp; GH$1, DataRegularSeason20242025!$D$3:$D$1315, $A11)+SUMIFS(DataRegularSeason20242025!$AB$3:$AB$1315,DataRegularSeason20242025!$B$3:$B$1315, "&lt;=" &amp; GH$1, DataRegularSeason20242025!$E$3:$E$1315, $A11)</f>
        <v>84</v>
      </c>
      <c r="GI11">
        <f>SUMIFS(DataRegularSeason20242025!$AA$3:$AA$1315,DataRegularSeason20242025!$B$3:$B$1315, "&lt;=" &amp; GI$1, DataRegularSeason20242025!$D$3:$D$1315, $A11)+SUMIFS(DataRegularSeason20242025!$AB$3:$AB$1315,DataRegularSeason20242025!$B$3:$B$1315, "&lt;=" &amp; GI$1, DataRegularSeason20242025!$E$3:$E$1315, $A11)</f>
        <v>84</v>
      </c>
      <c r="GJ11">
        <f>SUMIFS(DataRegularSeason20242025!$AA$3:$AA$1315,DataRegularSeason20242025!$B$3:$B$1315, "&lt;=" &amp; GJ$1, DataRegularSeason20242025!$D$3:$D$1315, $A11)+SUMIFS(DataRegularSeason20242025!$AB$3:$AB$1315,DataRegularSeason20242025!$B$3:$B$1315, "&lt;=" &amp; GJ$1, DataRegularSeason20242025!$E$3:$E$1315, $A11)</f>
        <v>84</v>
      </c>
      <c r="GK11">
        <f>SUMIFS(DataRegularSeason20242025!$AA$3:$AA$1315,DataRegularSeason20242025!$B$3:$B$1315, "&lt;=" &amp; GK$1, DataRegularSeason20242025!$D$3:$D$1315, $A11)+SUMIFS(DataRegularSeason20242025!$AB$3:$AB$1315,DataRegularSeason20242025!$B$3:$B$1315, "&lt;=" &amp; GK$1, DataRegularSeason20242025!$E$3:$E$1315, $A11)</f>
        <v>84</v>
      </c>
      <c r="GL11">
        <f>SUMIFS(DataRegularSeason20242025!$AA$3:$AA$1315,DataRegularSeason20242025!$B$3:$B$1315, "&lt;=" &amp; GL$1, DataRegularSeason20242025!$D$3:$D$1315, $A11)+SUMIFS(DataRegularSeason20242025!$AB$3:$AB$1315,DataRegularSeason20242025!$B$3:$B$1315, "&lt;=" &amp; GL$1, DataRegularSeason20242025!$E$3:$E$1315, $A11)</f>
        <v>84</v>
      </c>
      <c r="GM11">
        <f>SUMIFS(DataRegularSeason20242025!$AA$3:$AA$1315,DataRegularSeason20242025!$B$3:$B$1315, "&lt;=" &amp; GM$1, DataRegularSeason20242025!$D$3:$D$1315, $A11)+SUMIFS(DataRegularSeason20242025!$AB$3:$AB$1315,DataRegularSeason20242025!$B$3:$B$1315, "&lt;=" &amp; GM$1, DataRegularSeason20242025!$E$3:$E$1315, $A11)</f>
        <v>84</v>
      </c>
      <c r="GN11">
        <f>SUMIFS(DataRegularSeason20242025!$AA$3:$AA$1315,DataRegularSeason20242025!$B$3:$B$1315, "&lt;=" &amp; GN$1, DataRegularSeason20242025!$D$3:$D$1315, $A11)+SUMIFS(DataRegularSeason20242025!$AB$3:$AB$1315,DataRegularSeason20242025!$B$3:$B$1315, "&lt;=" &amp; GN$1, DataRegularSeason20242025!$E$3:$E$1315, $A11)</f>
        <v>84</v>
      </c>
      <c r="GO11">
        <f>SUMIFS(DataRegularSeason20242025!$AA$3:$AA$1315,DataRegularSeason20242025!$B$3:$B$1315, "&lt;=" &amp; GO$1, DataRegularSeason20242025!$D$3:$D$1315, $A11)+SUMIFS(DataRegularSeason20242025!$AB$3:$AB$1315,DataRegularSeason20242025!$B$3:$B$1315, "&lt;=" &amp; GO$1, DataRegularSeason20242025!$E$3:$E$1315, $A11)</f>
        <v>84</v>
      </c>
      <c r="GP11">
        <f>SUMIFS(DataRegularSeason20242025!$AA$3:$AA$1315,DataRegularSeason20242025!$B$3:$B$1315, "&lt;=" &amp; GP$1, DataRegularSeason20242025!$D$3:$D$1315, $A11)+SUMIFS(DataRegularSeason20242025!$AB$3:$AB$1315,DataRegularSeason20242025!$B$3:$B$1315, "&lt;=" &amp; GP$1, DataRegularSeason20242025!$E$3:$E$1315, $A11)</f>
        <v>84</v>
      </c>
      <c r="GQ11">
        <f>SUMIFS(DataRegularSeason20242025!$AA$3:$AA$1315,DataRegularSeason20242025!$B$3:$B$1315, "&lt;=" &amp; GQ$1, DataRegularSeason20242025!$D$3:$D$1315, $A11)+SUMIFS(DataRegularSeason20242025!$AB$3:$AB$1315,DataRegularSeason20242025!$B$3:$B$1315, "&lt;=" &amp; GQ$1, DataRegularSeason20242025!$E$3:$E$1315, $A11)</f>
        <v>84</v>
      </c>
      <c r="GR11">
        <f>SUMIFS(DataRegularSeason20242025!$AA$3:$AA$1315,DataRegularSeason20242025!$B$3:$B$1315, "&lt;=" &amp; GR$1, DataRegularSeason20242025!$D$3:$D$1315, $A11)+SUMIFS(DataRegularSeason20242025!$AB$3:$AB$1315,DataRegularSeason20242025!$B$3:$B$1315, "&lt;=" &amp; GR$1, DataRegularSeason20242025!$E$3:$E$1315, $A11)</f>
        <v>84</v>
      </c>
      <c r="GS11">
        <f>SUMIFS(DataRegularSeason20242025!$AA$3:$AA$1315,DataRegularSeason20242025!$B$3:$B$1315, "&lt;=" &amp; GS$1, DataRegularSeason20242025!$D$3:$D$1315, $A11)+SUMIFS(DataRegularSeason20242025!$AB$3:$AB$1315,DataRegularSeason20242025!$B$3:$B$1315, "&lt;=" &amp; GS$1, DataRegularSeason20242025!$E$3:$E$1315, $A11)</f>
        <v>84</v>
      </c>
      <c r="GT11">
        <f>SUMIFS(DataRegularSeason20242025!$AA$3:$AA$1315,DataRegularSeason20242025!$B$3:$B$1315, "&lt;=" &amp; GT$1, DataRegularSeason20242025!$D$3:$D$1315, $A11)+SUMIFS(DataRegularSeason20242025!$AB$3:$AB$1315,DataRegularSeason20242025!$B$3:$B$1315, "&lt;=" &amp; GT$1, DataRegularSeason20242025!$E$3:$E$1315, $A11)</f>
        <v>84</v>
      </c>
      <c r="GU11">
        <f>SUMIFS(DataRegularSeason20242025!$AA$3:$AA$1315,DataRegularSeason20242025!$B$3:$B$1315, "&lt;=" &amp; GU$1, DataRegularSeason20242025!$D$3:$D$1315, $A11)+SUMIFS(DataRegularSeason20242025!$AB$3:$AB$1315,DataRegularSeason20242025!$B$3:$B$1315, "&lt;=" &amp; GU$1, DataRegularSeason20242025!$E$3:$E$1315, $A11)</f>
        <v>84</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74</v>
      </c>
      <c r="FF12">
        <f>SUMIFS(DataRegularSeason20242025!$AA$3:$AA$1315,DataRegularSeason20242025!$B$3:$B$1315, "&lt;=" &amp; FF$1, DataRegularSeason20242025!$D$3:$D$1315, $A12)+SUMIFS(DataRegularSeason20242025!$AB$3:$AB$1315,DataRegularSeason20242025!$B$3:$B$1315, "&lt;=" &amp; FF$1, DataRegularSeason20242025!$E$3:$E$1315, $A12)</f>
        <v>74</v>
      </c>
      <c r="FG12">
        <f>SUMIFS(DataRegularSeason20242025!$AA$3:$AA$1315,DataRegularSeason20242025!$B$3:$B$1315, "&lt;=" &amp; FG$1, DataRegularSeason20242025!$D$3:$D$1315, $A12)+SUMIFS(DataRegularSeason20242025!$AB$3:$AB$1315,DataRegularSeason20242025!$B$3:$B$1315, "&lt;=" &amp; FG$1, DataRegularSeason20242025!$E$3:$E$1315, $A12)</f>
        <v>76</v>
      </c>
      <c r="FH12">
        <f>SUMIFS(DataRegularSeason20242025!$AA$3:$AA$1315,DataRegularSeason20242025!$B$3:$B$1315, "&lt;=" &amp; FH$1, DataRegularSeason20242025!$D$3:$D$1315, $A12)+SUMIFS(DataRegularSeason20242025!$AB$3:$AB$1315,DataRegularSeason20242025!$B$3:$B$1315, "&lt;=" &amp; FH$1, DataRegularSeason20242025!$E$3:$E$1315, $A12)</f>
        <v>76</v>
      </c>
      <c r="FI12">
        <f>SUMIFS(DataRegularSeason20242025!$AA$3:$AA$1315,DataRegularSeason20242025!$B$3:$B$1315, "&lt;=" &amp; FI$1, DataRegularSeason20242025!$D$3:$D$1315, $A12)+SUMIFS(DataRegularSeason20242025!$AB$3:$AB$1315,DataRegularSeason20242025!$B$3:$B$1315, "&lt;=" &amp; FI$1, DataRegularSeason20242025!$E$3:$E$1315, $A12)</f>
        <v>78</v>
      </c>
      <c r="FJ12">
        <f>SUMIFS(DataRegularSeason20242025!$AA$3:$AA$1315,DataRegularSeason20242025!$B$3:$B$1315, "&lt;=" &amp; FJ$1, DataRegularSeason20242025!$D$3:$D$1315, $A12)+SUMIFS(DataRegularSeason20242025!$AB$3:$AB$1315,DataRegularSeason20242025!$B$3:$B$1315, "&lt;=" &amp; FJ$1, DataRegularSeason20242025!$E$3:$E$1315, $A12)</f>
        <v>78</v>
      </c>
      <c r="FK12">
        <f>SUMIFS(DataRegularSeason20242025!$AA$3:$AA$1315,DataRegularSeason20242025!$B$3:$B$1315, "&lt;=" &amp; FK$1, DataRegularSeason20242025!$D$3:$D$1315, $A12)+SUMIFS(DataRegularSeason20242025!$AB$3:$AB$1315,DataRegularSeason20242025!$B$3:$B$1315, "&lt;=" &amp; FK$1, DataRegularSeason20242025!$E$3:$E$1315, $A12)</f>
        <v>78</v>
      </c>
      <c r="FL12">
        <f>SUMIFS(DataRegularSeason20242025!$AA$3:$AA$1315,DataRegularSeason20242025!$B$3:$B$1315, "&lt;=" &amp; FL$1, DataRegularSeason20242025!$D$3:$D$1315, $A12)+SUMIFS(DataRegularSeason20242025!$AB$3:$AB$1315,DataRegularSeason20242025!$B$3:$B$1315, "&lt;=" &amp; FL$1, DataRegularSeason20242025!$E$3:$E$1315, $A12)</f>
        <v>78</v>
      </c>
      <c r="FM12">
        <f>SUMIFS(DataRegularSeason20242025!$AA$3:$AA$1315,DataRegularSeason20242025!$B$3:$B$1315, "&lt;=" &amp; FM$1, DataRegularSeason20242025!$D$3:$D$1315, $A12)+SUMIFS(DataRegularSeason20242025!$AB$3:$AB$1315,DataRegularSeason20242025!$B$3:$B$1315, "&lt;=" &amp; FM$1, DataRegularSeason20242025!$E$3:$E$1315, $A12)</f>
        <v>78</v>
      </c>
      <c r="FN12">
        <f>SUMIFS(DataRegularSeason20242025!$AA$3:$AA$1315,DataRegularSeason20242025!$B$3:$B$1315, "&lt;=" &amp; FN$1, DataRegularSeason20242025!$D$3:$D$1315, $A12)+SUMIFS(DataRegularSeason20242025!$AB$3:$AB$1315,DataRegularSeason20242025!$B$3:$B$1315, "&lt;=" &amp; FN$1, DataRegularSeason20242025!$E$3:$E$1315, $A12)</f>
        <v>78</v>
      </c>
      <c r="FO12">
        <f>SUMIFS(DataRegularSeason20242025!$AA$3:$AA$1315,DataRegularSeason20242025!$B$3:$B$1315, "&lt;=" &amp; FO$1, DataRegularSeason20242025!$D$3:$D$1315, $A12)+SUMIFS(DataRegularSeason20242025!$AB$3:$AB$1315,DataRegularSeason20242025!$B$3:$B$1315, "&lt;=" &amp; FO$1, DataRegularSeason20242025!$E$3:$E$1315, $A12)</f>
        <v>78</v>
      </c>
      <c r="FP12">
        <f>SUMIFS(DataRegularSeason20242025!$AA$3:$AA$1315,DataRegularSeason20242025!$B$3:$B$1315, "&lt;=" &amp; FP$1, DataRegularSeason20242025!$D$3:$D$1315, $A12)+SUMIFS(DataRegularSeason20242025!$AB$3:$AB$1315,DataRegularSeason20242025!$B$3:$B$1315, "&lt;=" &amp; FP$1, DataRegularSeason20242025!$E$3:$E$1315, $A12)</f>
        <v>78</v>
      </c>
      <c r="FQ12">
        <f>SUMIFS(DataRegularSeason20242025!$AA$3:$AA$1315,DataRegularSeason20242025!$B$3:$B$1315, "&lt;=" &amp; FQ$1, DataRegularSeason20242025!$D$3:$D$1315, $A12)+SUMIFS(DataRegularSeason20242025!$AB$3:$AB$1315,DataRegularSeason20242025!$B$3:$B$1315, "&lt;=" &amp; FQ$1, DataRegularSeason20242025!$E$3:$E$1315, $A12)</f>
        <v>78</v>
      </c>
      <c r="FR12">
        <f>SUMIFS(DataRegularSeason20242025!$AA$3:$AA$1315,DataRegularSeason20242025!$B$3:$B$1315, "&lt;=" &amp; FR$1, DataRegularSeason20242025!$D$3:$D$1315, $A12)+SUMIFS(DataRegularSeason20242025!$AB$3:$AB$1315,DataRegularSeason20242025!$B$3:$B$1315, "&lt;=" &amp; FR$1, DataRegularSeason20242025!$E$3:$E$1315, $A12)</f>
        <v>78</v>
      </c>
      <c r="FS12">
        <f>SUMIFS(DataRegularSeason20242025!$AA$3:$AA$1315,DataRegularSeason20242025!$B$3:$B$1315, "&lt;=" &amp; FS$1, DataRegularSeason20242025!$D$3:$D$1315, $A12)+SUMIFS(DataRegularSeason20242025!$AB$3:$AB$1315,DataRegularSeason20242025!$B$3:$B$1315, "&lt;=" &amp; FS$1, DataRegularSeason20242025!$E$3:$E$1315, $A12)</f>
        <v>78</v>
      </c>
      <c r="FT12">
        <f>SUMIFS(DataRegularSeason20242025!$AA$3:$AA$1315,DataRegularSeason20242025!$B$3:$B$1315, "&lt;=" &amp; FT$1, DataRegularSeason20242025!$D$3:$D$1315, $A12)+SUMIFS(DataRegularSeason20242025!$AB$3:$AB$1315,DataRegularSeason20242025!$B$3:$B$1315, "&lt;=" &amp; FT$1, DataRegularSeason20242025!$E$3:$E$1315, $A12)</f>
        <v>78</v>
      </c>
      <c r="FU12">
        <f>SUMIFS(DataRegularSeason20242025!$AA$3:$AA$1315,DataRegularSeason20242025!$B$3:$B$1315, "&lt;=" &amp; FU$1, DataRegularSeason20242025!$D$3:$D$1315, $A12)+SUMIFS(DataRegularSeason20242025!$AB$3:$AB$1315,DataRegularSeason20242025!$B$3:$B$1315, "&lt;=" &amp; FU$1, DataRegularSeason20242025!$E$3:$E$1315, $A12)</f>
        <v>78</v>
      </c>
      <c r="FV12">
        <f>SUMIFS(DataRegularSeason20242025!$AA$3:$AA$1315,DataRegularSeason20242025!$B$3:$B$1315, "&lt;=" &amp; FV$1, DataRegularSeason20242025!$D$3:$D$1315, $A12)+SUMIFS(DataRegularSeason20242025!$AB$3:$AB$1315,DataRegularSeason20242025!$B$3:$B$1315, "&lt;=" &amp; FV$1, DataRegularSeason20242025!$E$3:$E$1315, $A12)</f>
        <v>78</v>
      </c>
      <c r="FW12">
        <f>SUMIFS(DataRegularSeason20242025!$AA$3:$AA$1315,DataRegularSeason20242025!$B$3:$B$1315, "&lt;=" &amp; FW$1, DataRegularSeason20242025!$D$3:$D$1315, $A12)+SUMIFS(DataRegularSeason20242025!$AB$3:$AB$1315,DataRegularSeason20242025!$B$3:$B$1315, "&lt;=" &amp; FW$1, DataRegularSeason20242025!$E$3:$E$1315, $A12)</f>
        <v>78</v>
      </c>
      <c r="FX12">
        <f>SUMIFS(DataRegularSeason20242025!$AA$3:$AA$1315,DataRegularSeason20242025!$B$3:$B$1315, "&lt;=" &amp; FX$1, DataRegularSeason20242025!$D$3:$D$1315, $A12)+SUMIFS(DataRegularSeason20242025!$AB$3:$AB$1315,DataRegularSeason20242025!$B$3:$B$1315, "&lt;=" &amp; FX$1, DataRegularSeason20242025!$E$3:$E$1315, $A12)</f>
        <v>78</v>
      </c>
      <c r="FY12">
        <f>SUMIFS(DataRegularSeason20242025!$AA$3:$AA$1315,DataRegularSeason20242025!$B$3:$B$1315, "&lt;=" &amp; FY$1, DataRegularSeason20242025!$D$3:$D$1315, $A12)+SUMIFS(DataRegularSeason20242025!$AB$3:$AB$1315,DataRegularSeason20242025!$B$3:$B$1315, "&lt;=" &amp; FY$1, DataRegularSeason20242025!$E$3:$E$1315, $A12)</f>
        <v>78</v>
      </c>
      <c r="FZ12">
        <f>SUMIFS(DataRegularSeason20242025!$AA$3:$AA$1315,DataRegularSeason20242025!$B$3:$B$1315, "&lt;=" &amp; FZ$1, DataRegularSeason20242025!$D$3:$D$1315, $A12)+SUMIFS(DataRegularSeason20242025!$AB$3:$AB$1315,DataRegularSeason20242025!$B$3:$B$1315, "&lt;=" &amp; FZ$1, DataRegularSeason20242025!$E$3:$E$1315, $A12)</f>
        <v>78</v>
      </c>
      <c r="GA12">
        <f>SUMIFS(DataRegularSeason20242025!$AA$3:$AA$1315,DataRegularSeason20242025!$B$3:$B$1315, "&lt;=" &amp; GA$1, DataRegularSeason20242025!$D$3:$D$1315, $A12)+SUMIFS(DataRegularSeason20242025!$AB$3:$AB$1315,DataRegularSeason20242025!$B$3:$B$1315, "&lt;=" &amp; GA$1, DataRegularSeason20242025!$E$3:$E$1315, $A12)</f>
        <v>78</v>
      </c>
      <c r="GB12">
        <f>SUMIFS(DataRegularSeason20242025!$AA$3:$AA$1315,DataRegularSeason20242025!$B$3:$B$1315, "&lt;=" &amp; GB$1, DataRegularSeason20242025!$D$3:$D$1315, $A12)+SUMIFS(DataRegularSeason20242025!$AB$3:$AB$1315,DataRegularSeason20242025!$B$3:$B$1315, "&lt;=" &amp; GB$1, DataRegularSeason20242025!$E$3:$E$1315, $A12)</f>
        <v>78</v>
      </c>
      <c r="GC12">
        <f>SUMIFS(DataRegularSeason20242025!$AA$3:$AA$1315,DataRegularSeason20242025!$B$3:$B$1315, "&lt;=" &amp; GC$1, DataRegularSeason20242025!$D$3:$D$1315, $A12)+SUMIFS(DataRegularSeason20242025!$AB$3:$AB$1315,DataRegularSeason20242025!$B$3:$B$1315, "&lt;=" &amp; GC$1, DataRegularSeason20242025!$E$3:$E$1315, $A12)</f>
        <v>78</v>
      </c>
      <c r="GD12">
        <f>SUMIFS(DataRegularSeason20242025!$AA$3:$AA$1315,DataRegularSeason20242025!$B$3:$B$1315, "&lt;=" &amp; GD$1, DataRegularSeason20242025!$D$3:$D$1315, $A12)+SUMIFS(DataRegularSeason20242025!$AB$3:$AB$1315,DataRegularSeason20242025!$B$3:$B$1315, "&lt;=" &amp; GD$1, DataRegularSeason20242025!$E$3:$E$1315, $A12)</f>
        <v>78</v>
      </c>
      <c r="GE12">
        <f>SUMIFS(DataRegularSeason20242025!$AA$3:$AA$1315,DataRegularSeason20242025!$B$3:$B$1315, "&lt;=" &amp; GE$1, DataRegularSeason20242025!$D$3:$D$1315, $A12)+SUMIFS(DataRegularSeason20242025!$AB$3:$AB$1315,DataRegularSeason20242025!$B$3:$B$1315, "&lt;=" &amp; GE$1, DataRegularSeason20242025!$E$3:$E$1315, $A12)</f>
        <v>78</v>
      </c>
      <c r="GF12">
        <f>SUMIFS(DataRegularSeason20242025!$AA$3:$AA$1315,DataRegularSeason20242025!$B$3:$B$1315, "&lt;=" &amp; GF$1, DataRegularSeason20242025!$D$3:$D$1315, $A12)+SUMIFS(DataRegularSeason20242025!$AB$3:$AB$1315,DataRegularSeason20242025!$B$3:$B$1315, "&lt;=" &amp; GF$1, DataRegularSeason20242025!$E$3:$E$1315, $A12)</f>
        <v>78</v>
      </c>
      <c r="GG12">
        <f>SUMIFS(DataRegularSeason20242025!$AA$3:$AA$1315,DataRegularSeason20242025!$B$3:$B$1315, "&lt;=" &amp; GG$1, DataRegularSeason20242025!$D$3:$D$1315, $A12)+SUMIFS(DataRegularSeason20242025!$AB$3:$AB$1315,DataRegularSeason20242025!$B$3:$B$1315, "&lt;=" &amp; GG$1, DataRegularSeason20242025!$E$3:$E$1315, $A12)</f>
        <v>78</v>
      </c>
      <c r="GH12">
        <f>SUMIFS(DataRegularSeason20242025!$AA$3:$AA$1315,DataRegularSeason20242025!$B$3:$B$1315, "&lt;=" &amp; GH$1, DataRegularSeason20242025!$D$3:$D$1315, $A12)+SUMIFS(DataRegularSeason20242025!$AB$3:$AB$1315,DataRegularSeason20242025!$B$3:$B$1315, "&lt;=" &amp; GH$1, DataRegularSeason20242025!$E$3:$E$1315, $A12)</f>
        <v>78</v>
      </c>
      <c r="GI12">
        <f>SUMIFS(DataRegularSeason20242025!$AA$3:$AA$1315,DataRegularSeason20242025!$B$3:$B$1315, "&lt;=" &amp; GI$1, DataRegularSeason20242025!$D$3:$D$1315, $A12)+SUMIFS(DataRegularSeason20242025!$AB$3:$AB$1315,DataRegularSeason20242025!$B$3:$B$1315, "&lt;=" &amp; GI$1, DataRegularSeason20242025!$E$3:$E$1315, $A12)</f>
        <v>78</v>
      </c>
      <c r="GJ12">
        <f>SUMIFS(DataRegularSeason20242025!$AA$3:$AA$1315,DataRegularSeason20242025!$B$3:$B$1315, "&lt;=" &amp; GJ$1, DataRegularSeason20242025!$D$3:$D$1315, $A12)+SUMIFS(DataRegularSeason20242025!$AB$3:$AB$1315,DataRegularSeason20242025!$B$3:$B$1315, "&lt;=" &amp; GJ$1, DataRegularSeason20242025!$E$3:$E$1315, $A12)</f>
        <v>78</v>
      </c>
      <c r="GK12">
        <f>SUMIFS(DataRegularSeason20242025!$AA$3:$AA$1315,DataRegularSeason20242025!$B$3:$B$1315, "&lt;=" &amp; GK$1, DataRegularSeason20242025!$D$3:$D$1315, $A12)+SUMIFS(DataRegularSeason20242025!$AB$3:$AB$1315,DataRegularSeason20242025!$B$3:$B$1315, "&lt;=" &amp; GK$1, DataRegularSeason20242025!$E$3:$E$1315, $A12)</f>
        <v>78</v>
      </c>
      <c r="GL12">
        <f>SUMIFS(DataRegularSeason20242025!$AA$3:$AA$1315,DataRegularSeason20242025!$B$3:$B$1315, "&lt;=" &amp; GL$1, DataRegularSeason20242025!$D$3:$D$1315, $A12)+SUMIFS(DataRegularSeason20242025!$AB$3:$AB$1315,DataRegularSeason20242025!$B$3:$B$1315, "&lt;=" &amp; GL$1, DataRegularSeason20242025!$E$3:$E$1315, $A12)</f>
        <v>78</v>
      </c>
      <c r="GM12">
        <f>SUMIFS(DataRegularSeason20242025!$AA$3:$AA$1315,DataRegularSeason20242025!$B$3:$B$1315, "&lt;=" &amp; GM$1, DataRegularSeason20242025!$D$3:$D$1315, $A12)+SUMIFS(DataRegularSeason20242025!$AB$3:$AB$1315,DataRegularSeason20242025!$B$3:$B$1315, "&lt;=" &amp; GM$1, DataRegularSeason20242025!$E$3:$E$1315, $A12)</f>
        <v>78</v>
      </c>
      <c r="GN12">
        <f>SUMIFS(DataRegularSeason20242025!$AA$3:$AA$1315,DataRegularSeason20242025!$B$3:$B$1315, "&lt;=" &amp; GN$1, DataRegularSeason20242025!$D$3:$D$1315, $A12)+SUMIFS(DataRegularSeason20242025!$AB$3:$AB$1315,DataRegularSeason20242025!$B$3:$B$1315, "&lt;=" &amp; GN$1, DataRegularSeason20242025!$E$3:$E$1315, $A12)</f>
        <v>78</v>
      </c>
      <c r="GO12">
        <f>SUMIFS(DataRegularSeason20242025!$AA$3:$AA$1315,DataRegularSeason20242025!$B$3:$B$1315, "&lt;=" &amp; GO$1, DataRegularSeason20242025!$D$3:$D$1315, $A12)+SUMIFS(DataRegularSeason20242025!$AB$3:$AB$1315,DataRegularSeason20242025!$B$3:$B$1315, "&lt;=" &amp; GO$1, DataRegularSeason20242025!$E$3:$E$1315, $A12)</f>
        <v>78</v>
      </c>
      <c r="GP12">
        <f>SUMIFS(DataRegularSeason20242025!$AA$3:$AA$1315,DataRegularSeason20242025!$B$3:$B$1315, "&lt;=" &amp; GP$1, DataRegularSeason20242025!$D$3:$D$1315, $A12)+SUMIFS(DataRegularSeason20242025!$AB$3:$AB$1315,DataRegularSeason20242025!$B$3:$B$1315, "&lt;=" &amp; GP$1, DataRegularSeason20242025!$E$3:$E$1315, $A12)</f>
        <v>78</v>
      </c>
      <c r="GQ12">
        <f>SUMIFS(DataRegularSeason20242025!$AA$3:$AA$1315,DataRegularSeason20242025!$B$3:$B$1315, "&lt;=" &amp; GQ$1, DataRegularSeason20242025!$D$3:$D$1315, $A12)+SUMIFS(DataRegularSeason20242025!$AB$3:$AB$1315,DataRegularSeason20242025!$B$3:$B$1315, "&lt;=" &amp; GQ$1, DataRegularSeason20242025!$E$3:$E$1315, $A12)</f>
        <v>78</v>
      </c>
      <c r="GR12">
        <f>SUMIFS(DataRegularSeason20242025!$AA$3:$AA$1315,DataRegularSeason20242025!$B$3:$B$1315, "&lt;=" &amp; GR$1, DataRegularSeason20242025!$D$3:$D$1315, $A12)+SUMIFS(DataRegularSeason20242025!$AB$3:$AB$1315,DataRegularSeason20242025!$B$3:$B$1315, "&lt;=" &amp; GR$1, DataRegularSeason20242025!$E$3:$E$1315, $A12)</f>
        <v>78</v>
      </c>
      <c r="GS12">
        <f>SUMIFS(DataRegularSeason20242025!$AA$3:$AA$1315,DataRegularSeason20242025!$B$3:$B$1315, "&lt;=" &amp; GS$1, DataRegularSeason20242025!$D$3:$D$1315, $A12)+SUMIFS(DataRegularSeason20242025!$AB$3:$AB$1315,DataRegularSeason20242025!$B$3:$B$1315, "&lt;=" &amp; GS$1, DataRegularSeason20242025!$E$3:$E$1315, $A12)</f>
        <v>78</v>
      </c>
      <c r="GT12">
        <f>SUMIFS(DataRegularSeason20242025!$AA$3:$AA$1315,DataRegularSeason20242025!$B$3:$B$1315, "&lt;=" &amp; GT$1, DataRegularSeason20242025!$D$3:$D$1315, $A12)+SUMIFS(DataRegularSeason20242025!$AB$3:$AB$1315,DataRegularSeason20242025!$B$3:$B$1315, "&lt;=" &amp; GT$1, DataRegularSeason20242025!$E$3:$E$1315, $A12)</f>
        <v>78</v>
      </c>
      <c r="GU12">
        <f>SUMIFS(DataRegularSeason20242025!$AA$3:$AA$1315,DataRegularSeason20242025!$B$3:$B$1315, "&lt;=" &amp; GU$1, DataRegularSeason20242025!$D$3:$D$1315, $A12)+SUMIFS(DataRegularSeason20242025!$AB$3:$AB$1315,DataRegularSeason20242025!$B$3:$B$1315, "&lt;=" &amp; GU$1, DataRegularSeason20242025!$E$3:$E$1315, $A12)</f>
        <v>78</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70</v>
      </c>
      <c r="FF13">
        <f>SUMIFS(DataRegularSeason20242025!$AA$3:$AA$1315,DataRegularSeason20242025!$B$3:$B$1315, "&lt;=" &amp; FF$1, DataRegularSeason20242025!$D$3:$D$1315, $A13)+SUMIFS(DataRegularSeason20242025!$AB$3:$AB$1315,DataRegularSeason20242025!$B$3:$B$1315, "&lt;=" &amp; FF$1, DataRegularSeason20242025!$E$3:$E$1315, $A13)</f>
        <v>70</v>
      </c>
      <c r="FG13">
        <f>SUMIFS(DataRegularSeason20242025!$AA$3:$AA$1315,DataRegularSeason20242025!$B$3:$B$1315, "&lt;=" &amp; FG$1, DataRegularSeason20242025!$D$3:$D$1315, $A13)+SUMIFS(DataRegularSeason20242025!$AB$3:$AB$1315,DataRegularSeason20242025!$B$3:$B$1315, "&lt;=" &amp; FG$1, DataRegularSeason20242025!$E$3:$E$1315, $A13)</f>
        <v>70</v>
      </c>
      <c r="FH13">
        <f>SUMIFS(DataRegularSeason20242025!$AA$3:$AA$1315,DataRegularSeason20242025!$B$3:$B$1315, "&lt;=" &amp; FH$1, DataRegularSeason20242025!$D$3:$D$1315, $A13)+SUMIFS(DataRegularSeason20242025!$AB$3:$AB$1315,DataRegularSeason20242025!$B$3:$B$1315, "&lt;=" &amp; FH$1, DataRegularSeason20242025!$E$3:$E$1315, $A13)</f>
        <v>70</v>
      </c>
      <c r="FI13">
        <f>SUMIFS(DataRegularSeason20242025!$AA$3:$AA$1315,DataRegularSeason20242025!$B$3:$B$1315, "&lt;=" &amp; FI$1, DataRegularSeason20242025!$D$3:$D$1315, $A13)+SUMIFS(DataRegularSeason20242025!$AB$3:$AB$1315,DataRegularSeason20242025!$B$3:$B$1315, "&lt;=" &amp; FI$1, DataRegularSeason20242025!$E$3:$E$1315, $A13)</f>
        <v>70</v>
      </c>
      <c r="FJ13">
        <f>SUMIFS(DataRegularSeason20242025!$AA$3:$AA$1315,DataRegularSeason20242025!$B$3:$B$1315, "&lt;=" &amp; FJ$1, DataRegularSeason20242025!$D$3:$D$1315, $A13)+SUMIFS(DataRegularSeason20242025!$AB$3:$AB$1315,DataRegularSeason20242025!$B$3:$B$1315, "&lt;=" &amp; FJ$1, DataRegularSeason20242025!$E$3:$E$1315, $A13)</f>
        <v>70</v>
      </c>
      <c r="FK13">
        <f>SUMIFS(DataRegularSeason20242025!$AA$3:$AA$1315,DataRegularSeason20242025!$B$3:$B$1315, "&lt;=" &amp; FK$1, DataRegularSeason20242025!$D$3:$D$1315, $A13)+SUMIFS(DataRegularSeason20242025!$AB$3:$AB$1315,DataRegularSeason20242025!$B$3:$B$1315, "&lt;=" &amp; FK$1, DataRegularSeason20242025!$E$3:$E$1315, $A13)</f>
        <v>70</v>
      </c>
      <c r="FL13">
        <f>SUMIFS(DataRegularSeason20242025!$AA$3:$AA$1315,DataRegularSeason20242025!$B$3:$B$1315, "&lt;=" &amp; FL$1, DataRegularSeason20242025!$D$3:$D$1315, $A13)+SUMIFS(DataRegularSeason20242025!$AB$3:$AB$1315,DataRegularSeason20242025!$B$3:$B$1315, "&lt;=" &amp; FL$1, DataRegularSeason20242025!$E$3:$E$1315, $A13)</f>
        <v>70</v>
      </c>
      <c r="FM13">
        <f>SUMIFS(DataRegularSeason20242025!$AA$3:$AA$1315,DataRegularSeason20242025!$B$3:$B$1315, "&lt;=" &amp; FM$1, DataRegularSeason20242025!$D$3:$D$1315, $A13)+SUMIFS(DataRegularSeason20242025!$AB$3:$AB$1315,DataRegularSeason20242025!$B$3:$B$1315, "&lt;=" &amp; FM$1, DataRegularSeason20242025!$E$3:$E$1315, $A13)</f>
        <v>70</v>
      </c>
      <c r="FN13">
        <f>SUMIFS(DataRegularSeason20242025!$AA$3:$AA$1315,DataRegularSeason20242025!$B$3:$B$1315, "&lt;=" &amp; FN$1, DataRegularSeason20242025!$D$3:$D$1315, $A13)+SUMIFS(DataRegularSeason20242025!$AB$3:$AB$1315,DataRegularSeason20242025!$B$3:$B$1315, "&lt;=" &amp; FN$1, DataRegularSeason20242025!$E$3:$E$1315, $A13)</f>
        <v>70</v>
      </c>
      <c r="FO13">
        <f>SUMIFS(DataRegularSeason20242025!$AA$3:$AA$1315,DataRegularSeason20242025!$B$3:$B$1315, "&lt;=" &amp; FO$1, DataRegularSeason20242025!$D$3:$D$1315, $A13)+SUMIFS(DataRegularSeason20242025!$AB$3:$AB$1315,DataRegularSeason20242025!$B$3:$B$1315, "&lt;=" &amp; FO$1, DataRegularSeason20242025!$E$3:$E$1315, $A13)</f>
        <v>70</v>
      </c>
      <c r="FP13">
        <f>SUMIFS(DataRegularSeason20242025!$AA$3:$AA$1315,DataRegularSeason20242025!$B$3:$B$1315, "&lt;=" &amp; FP$1, DataRegularSeason20242025!$D$3:$D$1315, $A13)+SUMIFS(DataRegularSeason20242025!$AB$3:$AB$1315,DataRegularSeason20242025!$B$3:$B$1315, "&lt;=" &amp; FP$1, DataRegularSeason20242025!$E$3:$E$1315, $A13)</f>
        <v>70</v>
      </c>
      <c r="FQ13">
        <f>SUMIFS(DataRegularSeason20242025!$AA$3:$AA$1315,DataRegularSeason20242025!$B$3:$B$1315, "&lt;=" &amp; FQ$1, DataRegularSeason20242025!$D$3:$D$1315, $A13)+SUMIFS(DataRegularSeason20242025!$AB$3:$AB$1315,DataRegularSeason20242025!$B$3:$B$1315, "&lt;=" &amp; FQ$1, DataRegularSeason20242025!$E$3:$E$1315, $A13)</f>
        <v>70</v>
      </c>
      <c r="FR13">
        <f>SUMIFS(DataRegularSeason20242025!$AA$3:$AA$1315,DataRegularSeason20242025!$B$3:$B$1315, "&lt;=" &amp; FR$1, DataRegularSeason20242025!$D$3:$D$1315, $A13)+SUMIFS(DataRegularSeason20242025!$AB$3:$AB$1315,DataRegularSeason20242025!$B$3:$B$1315, "&lt;=" &amp; FR$1, DataRegularSeason20242025!$E$3:$E$1315, $A13)</f>
        <v>70</v>
      </c>
      <c r="FS13">
        <f>SUMIFS(DataRegularSeason20242025!$AA$3:$AA$1315,DataRegularSeason20242025!$B$3:$B$1315, "&lt;=" &amp; FS$1, DataRegularSeason20242025!$D$3:$D$1315, $A13)+SUMIFS(DataRegularSeason20242025!$AB$3:$AB$1315,DataRegularSeason20242025!$B$3:$B$1315, "&lt;=" &amp; FS$1, DataRegularSeason20242025!$E$3:$E$1315, $A13)</f>
        <v>70</v>
      </c>
      <c r="FT13">
        <f>SUMIFS(DataRegularSeason20242025!$AA$3:$AA$1315,DataRegularSeason20242025!$B$3:$B$1315, "&lt;=" &amp; FT$1, DataRegularSeason20242025!$D$3:$D$1315, $A13)+SUMIFS(DataRegularSeason20242025!$AB$3:$AB$1315,DataRegularSeason20242025!$B$3:$B$1315, "&lt;=" &amp; FT$1, DataRegularSeason20242025!$E$3:$E$1315, $A13)</f>
        <v>70</v>
      </c>
      <c r="FU13">
        <f>SUMIFS(DataRegularSeason20242025!$AA$3:$AA$1315,DataRegularSeason20242025!$B$3:$B$1315, "&lt;=" &amp; FU$1, DataRegularSeason20242025!$D$3:$D$1315, $A13)+SUMIFS(DataRegularSeason20242025!$AB$3:$AB$1315,DataRegularSeason20242025!$B$3:$B$1315, "&lt;=" &amp; FU$1, DataRegularSeason20242025!$E$3:$E$1315, $A13)</f>
        <v>70</v>
      </c>
      <c r="FV13">
        <f>SUMIFS(DataRegularSeason20242025!$AA$3:$AA$1315,DataRegularSeason20242025!$B$3:$B$1315, "&lt;=" &amp; FV$1, DataRegularSeason20242025!$D$3:$D$1315, $A13)+SUMIFS(DataRegularSeason20242025!$AB$3:$AB$1315,DataRegularSeason20242025!$B$3:$B$1315, "&lt;=" &amp; FV$1, DataRegularSeason20242025!$E$3:$E$1315, $A13)</f>
        <v>70</v>
      </c>
      <c r="FW13">
        <f>SUMIFS(DataRegularSeason20242025!$AA$3:$AA$1315,DataRegularSeason20242025!$B$3:$B$1315, "&lt;=" &amp; FW$1, DataRegularSeason20242025!$D$3:$D$1315, $A13)+SUMIFS(DataRegularSeason20242025!$AB$3:$AB$1315,DataRegularSeason20242025!$B$3:$B$1315, "&lt;=" &amp; FW$1, DataRegularSeason20242025!$E$3:$E$1315, $A13)</f>
        <v>70</v>
      </c>
      <c r="FX13">
        <f>SUMIFS(DataRegularSeason20242025!$AA$3:$AA$1315,DataRegularSeason20242025!$B$3:$B$1315, "&lt;=" &amp; FX$1, DataRegularSeason20242025!$D$3:$D$1315, $A13)+SUMIFS(DataRegularSeason20242025!$AB$3:$AB$1315,DataRegularSeason20242025!$B$3:$B$1315, "&lt;=" &amp; FX$1, DataRegularSeason20242025!$E$3:$E$1315, $A13)</f>
        <v>70</v>
      </c>
      <c r="FY13">
        <f>SUMIFS(DataRegularSeason20242025!$AA$3:$AA$1315,DataRegularSeason20242025!$B$3:$B$1315, "&lt;=" &amp; FY$1, DataRegularSeason20242025!$D$3:$D$1315, $A13)+SUMIFS(DataRegularSeason20242025!$AB$3:$AB$1315,DataRegularSeason20242025!$B$3:$B$1315, "&lt;=" &amp; FY$1, DataRegularSeason20242025!$E$3:$E$1315, $A13)</f>
        <v>70</v>
      </c>
      <c r="FZ13">
        <f>SUMIFS(DataRegularSeason20242025!$AA$3:$AA$1315,DataRegularSeason20242025!$B$3:$B$1315, "&lt;=" &amp; FZ$1, DataRegularSeason20242025!$D$3:$D$1315, $A13)+SUMIFS(DataRegularSeason20242025!$AB$3:$AB$1315,DataRegularSeason20242025!$B$3:$B$1315, "&lt;=" &amp; FZ$1, DataRegularSeason20242025!$E$3:$E$1315, $A13)</f>
        <v>70</v>
      </c>
      <c r="GA13">
        <f>SUMIFS(DataRegularSeason20242025!$AA$3:$AA$1315,DataRegularSeason20242025!$B$3:$B$1315, "&lt;=" &amp; GA$1, DataRegularSeason20242025!$D$3:$D$1315, $A13)+SUMIFS(DataRegularSeason20242025!$AB$3:$AB$1315,DataRegularSeason20242025!$B$3:$B$1315, "&lt;=" &amp; GA$1, DataRegularSeason20242025!$E$3:$E$1315, $A13)</f>
        <v>70</v>
      </c>
      <c r="GB13">
        <f>SUMIFS(DataRegularSeason20242025!$AA$3:$AA$1315,DataRegularSeason20242025!$B$3:$B$1315, "&lt;=" &amp; GB$1, DataRegularSeason20242025!$D$3:$D$1315, $A13)+SUMIFS(DataRegularSeason20242025!$AB$3:$AB$1315,DataRegularSeason20242025!$B$3:$B$1315, "&lt;=" &amp; GB$1, DataRegularSeason20242025!$E$3:$E$1315, $A13)</f>
        <v>70</v>
      </c>
      <c r="GC13">
        <f>SUMIFS(DataRegularSeason20242025!$AA$3:$AA$1315,DataRegularSeason20242025!$B$3:$B$1315, "&lt;=" &amp; GC$1, DataRegularSeason20242025!$D$3:$D$1315, $A13)+SUMIFS(DataRegularSeason20242025!$AB$3:$AB$1315,DataRegularSeason20242025!$B$3:$B$1315, "&lt;=" &amp; GC$1, DataRegularSeason20242025!$E$3:$E$1315, $A13)</f>
        <v>70</v>
      </c>
      <c r="GD13">
        <f>SUMIFS(DataRegularSeason20242025!$AA$3:$AA$1315,DataRegularSeason20242025!$B$3:$B$1315, "&lt;=" &amp; GD$1, DataRegularSeason20242025!$D$3:$D$1315, $A13)+SUMIFS(DataRegularSeason20242025!$AB$3:$AB$1315,DataRegularSeason20242025!$B$3:$B$1315, "&lt;=" &amp; GD$1, DataRegularSeason20242025!$E$3:$E$1315, $A13)</f>
        <v>70</v>
      </c>
      <c r="GE13">
        <f>SUMIFS(DataRegularSeason20242025!$AA$3:$AA$1315,DataRegularSeason20242025!$B$3:$B$1315, "&lt;=" &amp; GE$1, DataRegularSeason20242025!$D$3:$D$1315, $A13)+SUMIFS(DataRegularSeason20242025!$AB$3:$AB$1315,DataRegularSeason20242025!$B$3:$B$1315, "&lt;=" &amp; GE$1, DataRegularSeason20242025!$E$3:$E$1315, $A13)</f>
        <v>70</v>
      </c>
      <c r="GF13">
        <f>SUMIFS(DataRegularSeason20242025!$AA$3:$AA$1315,DataRegularSeason20242025!$B$3:$B$1315, "&lt;=" &amp; GF$1, DataRegularSeason20242025!$D$3:$D$1315, $A13)+SUMIFS(DataRegularSeason20242025!$AB$3:$AB$1315,DataRegularSeason20242025!$B$3:$B$1315, "&lt;=" &amp; GF$1, DataRegularSeason20242025!$E$3:$E$1315, $A13)</f>
        <v>70</v>
      </c>
      <c r="GG13">
        <f>SUMIFS(DataRegularSeason20242025!$AA$3:$AA$1315,DataRegularSeason20242025!$B$3:$B$1315, "&lt;=" &amp; GG$1, DataRegularSeason20242025!$D$3:$D$1315, $A13)+SUMIFS(DataRegularSeason20242025!$AB$3:$AB$1315,DataRegularSeason20242025!$B$3:$B$1315, "&lt;=" &amp; GG$1, DataRegularSeason20242025!$E$3:$E$1315, $A13)</f>
        <v>70</v>
      </c>
      <c r="GH13">
        <f>SUMIFS(DataRegularSeason20242025!$AA$3:$AA$1315,DataRegularSeason20242025!$B$3:$B$1315, "&lt;=" &amp; GH$1, DataRegularSeason20242025!$D$3:$D$1315, $A13)+SUMIFS(DataRegularSeason20242025!$AB$3:$AB$1315,DataRegularSeason20242025!$B$3:$B$1315, "&lt;=" &amp; GH$1, DataRegularSeason20242025!$E$3:$E$1315, $A13)</f>
        <v>70</v>
      </c>
      <c r="GI13">
        <f>SUMIFS(DataRegularSeason20242025!$AA$3:$AA$1315,DataRegularSeason20242025!$B$3:$B$1315, "&lt;=" &amp; GI$1, DataRegularSeason20242025!$D$3:$D$1315, $A13)+SUMIFS(DataRegularSeason20242025!$AB$3:$AB$1315,DataRegularSeason20242025!$B$3:$B$1315, "&lt;=" &amp; GI$1, DataRegularSeason20242025!$E$3:$E$1315, $A13)</f>
        <v>70</v>
      </c>
      <c r="GJ13">
        <f>SUMIFS(DataRegularSeason20242025!$AA$3:$AA$1315,DataRegularSeason20242025!$B$3:$B$1315, "&lt;=" &amp; GJ$1, DataRegularSeason20242025!$D$3:$D$1315, $A13)+SUMIFS(DataRegularSeason20242025!$AB$3:$AB$1315,DataRegularSeason20242025!$B$3:$B$1315, "&lt;=" &amp; GJ$1, DataRegularSeason20242025!$E$3:$E$1315, $A13)</f>
        <v>70</v>
      </c>
      <c r="GK13">
        <f>SUMIFS(DataRegularSeason20242025!$AA$3:$AA$1315,DataRegularSeason20242025!$B$3:$B$1315, "&lt;=" &amp; GK$1, DataRegularSeason20242025!$D$3:$D$1315, $A13)+SUMIFS(DataRegularSeason20242025!$AB$3:$AB$1315,DataRegularSeason20242025!$B$3:$B$1315, "&lt;=" &amp; GK$1, DataRegularSeason20242025!$E$3:$E$1315, $A13)</f>
        <v>70</v>
      </c>
      <c r="GL13">
        <f>SUMIFS(DataRegularSeason20242025!$AA$3:$AA$1315,DataRegularSeason20242025!$B$3:$B$1315, "&lt;=" &amp; GL$1, DataRegularSeason20242025!$D$3:$D$1315, $A13)+SUMIFS(DataRegularSeason20242025!$AB$3:$AB$1315,DataRegularSeason20242025!$B$3:$B$1315, "&lt;=" &amp; GL$1, DataRegularSeason20242025!$E$3:$E$1315, $A13)</f>
        <v>70</v>
      </c>
      <c r="GM13">
        <f>SUMIFS(DataRegularSeason20242025!$AA$3:$AA$1315,DataRegularSeason20242025!$B$3:$B$1315, "&lt;=" &amp; GM$1, DataRegularSeason20242025!$D$3:$D$1315, $A13)+SUMIFS(DataRegularSeason20242025!$AB$3:$AB$1315,DataRegularSeason20242025!$B$3:$B$1315, "&lt;=" &amp; GM$1, DataRegularSeason20242025!$E$3:$E$1315, $A13)</f>
        <v>70</v>
      </c>
      <c r="GN13">
        <f>SUMIFS(DataRegularSeason20242025!$AA$3:$AA$1315,DataRegularSeason20242025!$B$3:$B$1315, "&lt;=" &amp; GN$1, DataRegularSeason20242025!$D$3:$D$1315, $A13)+SUMIFS(DataRegularSeason20242025!$AB$3:$AB$1315,DataRegularSeason20242025!$B$3:$B$1315, "&lt;=" &amp; GN$1, DataRegularSeason20242025!$E$3:$E$1315, $A13)</f>
        <v>70</v>
      </c>
      <c r="GO13">
        <f>SUMIFS(DataRegularSeason20242025!$AA$3:$AA$1315,DataRegularSeason20242025!$B$3:$B$1315, "&lt;=" &amp; GO$1, DataRegularSeason20242025!$D$3:$D$1315, $A13)+SUMIFS(DataRegularSeason20242025!$AB$3:$AB$1315,DataRegularSeason20242025!$B$3:$B$1315, "&lt;=" &amp; GO$1, DataRegularSeason20242025!$E$3:$E$1315, $A13)</f>
        <v>70</v>
      </c>
      <c r="GP13">
        <f>SUMIFS(DataRegularSeason20242025!$AA$3:$AA$1315,DataRegularSeason20242025!$B$3:$B$1315, "&lt;=" &amp; GP$1, DataRegularSeason20242025!$D$3:$D$1315, $A13)+SUMIFS(DataRegularSeason20242025!$AB$3:$AB$1315,DataRegularSeason20242025!$B$3:$B$1315, "&lt;=" &amp; GP$1, DataRegularSeason20242025!$E$3:$E$1315, $A13)</f>
        <v>70</v>
      </c>
      <c r="GQ13">
        <f>SUMIFS(DataRegularSeason20242025!$AA$3:$AA$1315,DataRegularSeason20242025!$B$3:$B$1315, "&lt;=" &amp; GQ$1, DataRegularSeason20242025!$D$3:$D$1315, $A13)+SUMIFS(DataRegularSeason20242025!$AB$3:$AB$1315,DataRegularSeason20242025!$B$3:$B$1315, "&lt;=" &amp; GQ$1, DataRegularSeason20242025!$E$3:$E$1315, $A13)</f>
        <v>70</v>
      </c>
      <c r="GR13">
        <f>SUMIFS(DataRegularSeason20242025!$AA$3:$AA$1315,DataRegularSeason20242025!$B$3:$B$1315, "&lt;=" &amp; GR$1, DataRegularSeason20242025!$D$3:$D$1315, $A13)+SUMIFS(DataRegularSeason20242025!$AB$3:$AB$1315,DataRegularSeason20242025!$B$3:$B$1315, "&lt;=" &amp; GR$1, DataRegularSeason20242025!$E$3:$E$1315, $A13)</f>
        <v>70</v>
      </c>
      <c r="GS13">
        <f>SUMIFS(DataRegularSeason20242025!$AA$3:$AA$1315,DataRegularSeason20242025!$B$3:$B$1315, "&lt;=" &amp; GS$1, DataRegularSeason20242025!$D$3:$D$1315, $A13)+SUMIFS(DataRegularSeason20242025!$AB$3:$AB$1315,DataRegularSeason20242025!$B$3:$B$1315, "&lt;=" &amp; GS$1, DataRegularSeason20242025!$E$3:$E$1315, $A13)</f>
        <v>70</v>
      </c>
      <c r="GT13">
        <f>SUMIFS(DataRegularSeason20242025!$AA$3:$AA$1315,DataRegularSeason20242025!$B$3:$B$1315, "&lt;=" &amp; GT$1, DataRegularSeason20242025!$D$3:$D$1315, $A13)+SUMIFS(DataRegularSeason20242025!$AB$3:$AB$1315,DataRegularSeason20242025!$B$3:$B$1315, "&lt;=" &amp; GT$1, DataRegularSeason20242025!$E$3:$E$1315, $A13)</f>
        <v>70</v>
      </c>
      <c r="GU13">
        <f>SUMIFS(DataRegularSeason20242025!$AA$3:$AA$1315,DataRegularSeason20242025!$B$3:$B$1315, "&lt;=" &amp; GU$1, DataRegularSeason20242025!$D$3:$D$1315, $A13)+SUMIFS(DataRegularSeason20242025!$AB$3:$AB$1315,DataRegularSeason20242025!$B$3:$B$1315, "&lt;=" &amp; GU$1, DataRegularSeason20242025!$E$3:$E$1315, $A13)</f>
        <v>70</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68</v>
      </c>
      <c r="FE14">
        <f>SUMIFS(DataRegularSeason20242025!$AA$3:$AA$1315,DataRegularSeason20242025!$B$3:$B$1315, "&lt;=" &amp; FE$1, DataRegularSeason20242025!$D$3:$D$1315, $A14)+SUMIFS(DataRegularSeason20242025!$AB$3:$AB$1315,DataRegularSeason20242025!$B$3:$B$1315, "&lt;=" &amp; FE$1, DataRegularSeason20242025!$E$3:$E$1315, $A14)</f>
        <v>68</v>
      </c>
      <c r="FF14">
        <f>SUMIFS(DataRegularSeason20242025!$AA$3:$AA$1315,DataRegularSeason20242025!$B$3:$B$1315, "&lt;=" &amp; FF$1, DataRegularSeason20242025!$D$3:$D$1315, $A14)+SUMIFS(DataRegularSeason20242025!$AB$3:$AB$1315,DataRegularSeason20242025!$B$3:$B$1315, "&lt;=" &amp; FF$1, DataRegularSeason20242025!$E$3:$E$1315, $A14)</f>
        <v>68</v>
      </c>
      <c r="FG14">
        <f>SUMIFS(DataRegularSeason20242025!$AA$3:$AA$1315,DataRegularSeason20242025!$B$3:$B$1315, "&lt;=" &amp; FG$1, DataRegularSeason20242025!$D$3:$D$1315, $A14)+SUMIFS(DataRegularSeason20242025!$AB$3:$AB$1315,DataRegularSeason20242025!$B$3:$B$1315, "&lt;=" &amp; FG$1, DataRegularSeason20242025!$E$3:$E$1315, $A14)</f>
        <v>68</v>
      </c>
      <c r="FH14">
        <f>SUMIFS(DataRegularSeason20242025!$AA$3:$AA$1315,DataRegularSeason20242025!$B$3:$B$1315, "&lt;=" &amp; FH$1, DataRegularSeason20242025!$D$3:$D$1315, $A14)+SUMIFS(DataRegularSeason20242025!$AB$3:$AB$1315,DataRegularSeason20242025!$B$3:$B$1315, "&lt;=" &amp; FH$1, DataRegularSeason20242025!$E$3:$E$1315, $A14)</f>
        <v>68</v>
      </c>
      <c r="FI14">
        <f>SUMIFS(DataRegularSeason20242025!$AA$3:$AA$1315,DataRegularSeason20242025!$B$3:$B$1315, "&lt;=" &amp; FI$1, DataRegularSeason20242025!$D$3:$D$1315, $A14)+SUMIFS(DataRegularSeason20242025!$AB$3:$AB$1315,DataRegularSeason20242025!$B$3:$B$1315, "&lt;=" &amp; FI$1, DataRegularSeason20242025!$E$3:$E$1315, $A14)</f>
        <v>70</v>
      </c>
      <c r="FJ14">
        <f>SUMIFS(DataRegularSeason20242025!$AA$3:$AA$1315,DataRegularSeason20242025!$B$3:$B$1315, "&lt;=" &amp; FJ$1, DataRegularSeason20242025!$D$3:$D$1315, $A14)+SUMIFS(DataRegularSeason20242025!$AB$3:$AB$1315,DataRegularSeason20242025!$B$3:$B$1315, "&lt;=" &amp; FJ$1, DataRegularSeason20242025!$E$3:$E$1315, $A14)</f>
        <v>70</v>
      </c>
      <c r="FK14">
        <f>SUMIFS(DataRegularSeason20242025!$AA$3:$AA$1315,DataRegularSeason20242025!$B$3:$B$1315, "&lt;=" &amp; FK$1, DataRegularSeason20242025!$D$3:$D$1315, $A14)+SUMIFS(DataRegularSeason20242025!$AB$3:$AB$1315,DataRegularSeason20242025!$B$3:$B$1315, "&lt;=" &amp; FK$1, DataRegularSeason20242025!$E$3:$E$1315, $A14)</f>
        <v>70</v>
      </c>
      <c r="FL14">
        <f>SUMIFS(DataRegularSeason20242025!$AA$3:$AA$1315,DataRegularSeason20242025!$B$3:$B$1315, "&lt;=" &amp; FL$1, DataRegularSeason20242025!$D$3:$D$1315, $A14)+SUMIFS(DataRegularSeason20242025!$AB$3:$AB$1315,DataRegularSeason20242025!$B$3:$B$1315, "&lt;=" &amp; FL$1, DataRegularSeason20242025!$E$3:$E$1315, $A14)</f>
        <v>70</v>
      </c>
      <c r="FM14">
        <f>SUMIFS(DataRegularSeason20242025!$AA$3:$AA$1315,DataRegularSeason20242025!$B$3:$B$1315, "&lt;=" &amp; FM$1, DataRegularSeason20242025!$D$3:$D$1315, $A14)+SUMIFS(DataRegularSeason20242025!$AB$3:$AB$1315,DataRegularSeason20242025!$B$3:$B$1315, "&lt;=" &amp; FM$1, DataRegularSeason20242025!$E$3:$E$1315, $A14)</f>
        <v>70</v>
      </c>
      <c r="FN14">
        <f>SUMIFS(DataRegularSeason20242025!$AA$3:$AA$1315,DataRegularSeason20242025!$B$3:$B$1315, "&lt;=" &amp; FN$1, DataRegularSeason20242025!$D$3:$D$1315, $A14)+SUMIFS(DataRegularSeason20242025!$AB$3:$AB$1315,DataRegularSeason20242025!$B$3:$B$1315, "&lt;=" &amp; FN$1, DataRegularSeason20242025!$E$3:$E$1315, $A14)</f>
        <v>70</v>
      </c>
      <c r="FO14">
        <f>SUMIFS(DataRegularSeason20242025!$AA$3:$AA$1315,DataRegularSeason20242025!$B$3:$B$1315, "&lt;=" &amp; FO$1, DataRegularSeason20242025!$D$3:$D$1315, $A14)+SUMIFS(DataRegularSeason20242025!$AB$3:$AB$1315,DataRegularSeason20242025!$B$3:$B$1315, "&lt;=" &amp; FO$1, DataRegularSeason20242025!$E$3:$E$1315, $A14)</f>
        <v>70</v>
      </c>
      <c r="FP14">
        <f>SUMIFS(DataRegularSeason20242025!$AA$3:$AA$1315,DataRegularSeason20242025!$B$3:$B$1315, "&lt;=" &amp; FP$1, DataRegularSeason20242025!$D$3:$D$1315, $A14)+SUMIFS(DataRegularSeason20242025!$AB$3:$AB$1315,DataRegularSeason20242025!$B$3:$B$1315, "&lt;=" &amp; FP$1, DataRegularSeason20242025!$E$3:$E$1315, $A14)</f>
        <v>70</v>
      </c>
      <c r="FQ14">
        <f>SUMIFS(DataRegularSeason20242025!$AA$3:$AA$1315,DataRegularSeason20242025!$B$3:$B$1315, "&lt;=" &amp; FQ$1, DataRegularSeason20242025!$D$3:$D$1315, $A14)+SUMIFS(DataRegularSeason20242025!$AB$3:$AB$1315,DataRegularSeason20242025!$B$3:$B$1315, "&lt;=" &amp; FQ$1, DataRegularSeason20242025!$E$3:$E$1315, $A14)</f>
        <v>70</v>
      </c>
      <c r="FR14">
        <f>SUMIFS(DataRegularSeason20242025!$AA$3:$AA$1315,DataRegularSeason20242025!$B$3:$B$1315, "&lt;=" &amp; FR$1, DataRegularSeason20242025!$D$3:$D$1315, $A14)+SUMIFS(DataRegularSeason20242025!$AB$3:$AB$1315,DataRegularSeason20242025!$B$3:$B$1315, "&lt;=" &amp; FR$1, DataRegularSeason20242025!$E$3:$E$1315, $A14)</f>
        <v>70</v>
      </c>
      <c r="FS14">
        <f>SUMIFS(DataRegularSeason20242025!$AA$3:$AA$1315,DataRegularSeason20242025!$B$3:$B$1315, "&lt;=" &amp; FS$1, DataRegularSeason20242025!$D$3:$D$1315, $A14)+SUMIFS(DataRegularSeason20242025!$AB$3:$AB$1315,DataRegularSeason20242025!$B$3:$B$1315, "&lt;=" &amp; FS$1, DataRegularSeason20242025!$E$3:$E$1315, $A14)</f>
        <v>70</v>
      </c>
      <c r="FT14">
        <f>SUMIFS(DataRegularSeason20242025!$AA$3:$AA$1315,DataRegularSeason20242025!$B$3:$B$1315, "&lt;=" &amp; FT$1, DataRegularSeason20242025!$D$3:$D$1315, $A14)+SUMIFS(DataRegularSeason20242025!$AB$3:$AB$1315,DataRegularSeason20242025!$B$3:$B$1315, "&lt;=" &amp; FT$1, DataRegularSeason20242025!$E$3:$E$1315, $A14)</f>
        <v>70</v>
      </c>
      <c r="FU14">
        <f>SUMIFS(DataRegularSeason20242025!$AA$3:$AA$1315,DataRegularSeason20242025!$B$3:$B$1315, "&lt;=" &amp; FU$1, DataRegularSeason20242025!$D$3:$D$1315, $A14)+SUMIFS(DataRegularSeason20242025!$AB$3:$AB$1315,DataRegularSeason20242025!$B$3:$B$1315, "&lt;=" &amp; FU$1, DataRegularSeason20242025!$E$3:$E$1315, $A14)</f>
        <v>70</v>
      </c>
      <c r="FV14">
        <f>SUMIFS(DataRegularSeason20242025!$AA$3:$AA$1315,DataRegularSeason20242025!$B$3:$B$1315, "&lt;=" &amp; FV$1, DataRegularSeason20242025!$D$3:$D$1315, $A14)+SUMIFS(DataRegularSeason20242025!$AB$3:$AB$1315,DataRegularSeason20242025!$B$3:$B$1315, "&lt;=" &amp; FV$1, DataRegularSeason20242025!$E$3:$E$1315, $A14)</f>
        <v>70</v>
      </c>
      <c r="FW14">
        <f>SUMIFS(DataRegularSeason20242025!$AA$3:$AA$1315,DataRegularSeason20242025!$B$3:$B$1315, "&lt;=" &amp; FW$1, DataRegularSeason20242025!$D$3:$D$1315, $A14)+SUMIFS(DataRegularSeason20242025!$AB$3:$AB$1315,DataRegularSeason20242025!$B$3:$B$1315, "&lt;=" &amp; FW$1, DataRegularSeason20242025!$E$3:$E$1315, $A14)</f>
        <v>70</v>
      </c>
      <c r="FX14">
        <f>SUMIFS(DataRegularSeason20242025!$AA$3:$AA$1315,DataRegularSeason20242025!$B$3:$B$1315, "&lt;=" &amp; FX$1, DataRegularSeason20242025!$D$3:$D$1315, $A14)+SUMIFS(DataRegularSeason20242025!$AB$3:$AB$1315,DataRegularSeason20242025!$B$3:$B$1315, "&lt;=" &amp; FX$1, DataRegularSeason20242025!$E$3:$E$1315, $A14)</f>
        <v>70</v>
      </c>
      <c r="FY14">
        <f>SUMIFS(DataRegularSeason20242025!$AA$3:$AA$1315,DataRegularSeason20242025!$B$3:$B$1315, "&lt;=" &amp; FY$1, DataRegularSeason20242025!$D$3:$D$1315, $A14)+SUMIFS(DataRegularSeason20242025!$AB$3:$AB$1315,DataRegularSeason20242025!$B$3:$B$1315, "&lt;=" &amp; FY$1, DataRegularSeason20242025!$E$3:$E$1315, $A14)</f>
        <v>70</v>
      </c>
      <c r="FZ14">
        <f>SUMIFS(DataRegularSeason20242025!$AA$3:$AA$1315,DataRegularSeason20242025!$B$3:$B$1315, "&lt;=" &amp; FZ$1, DataRegularSeason20242025!$D$3:$D$1315, $A14)+SUMIFS(DataRegularSeason20242025!$AB$3:$AB$1315,DataRegularSeason20242025!$B$3:$B$1315, "&lt;=" &amp; FZ$1, DataRegularSeason20242025!$E$3:$E$1315, $A14)</f>
        <v>70</v>
      </c>
      <c r="GA14">
        <f>SUMIFS(DataRegularSeason20242025!$AA$3:$AA$1315,DataRegularSeason20242025!$B$3:$B$1315, "&lt;=" &amp; GA$1, DataRegularSeason20242025!$D$3:$D$1315, $A14)+SUMIFS(DataRegularSeason20242025!$AB$3:$AB$1315,DataRegularSeason20242025!$B$3:$B$1315, "&lt;=" &amp; GA$1, DataRegularSeason20242025!$E$3:$E$1315, $A14)</f>
        <v>70</v>
      </c>
      <c r="GB14">
        <f>SUMIFS(DataRegularSeason20242025!$AA$3:$AA$1315,DataRegularSeason20242025!$B$3:$B$1315, "&lt;=" &amp; GB$1, DataRegularSeason20242025!$D$3:$D$1315, $A14)+SUMIFS(DataRegularSeason20242025!$AB$3:$AB$1315,DataRegularSeason20242025!$B$3:$B$1315, "&lt;=" &amp; GB$1, DataRegularSeason20242025!$E$3:$E$1315, $A14)</f>
        <v>70</v>
      </c>
      <c r="GC14">
        <f>SUMIFS(DataRegularSeason20242025!$AA$3:$AA$1315,DataRegularSeason20242025!$B$3:$B$1315, "&lt;=" &amp; GC$1, DataRegularSeason20242025!$D$3:$D$1315, $A14)+SUMIFS(DataRegularSeason20242025!$AB$3:$AB$1315,DataRegularSeason20242025!$B$3:$B$1315, "&lt;=" &amp; GC$1, DataRegularSeason20242025!$E$3:$E$1315, $A14)</f>
        <v>70</v>
      </c>
      <c r="GD14">
        <f>SUMIFS(DataRegularSeason20242025!$AA$3:$AA$1315,DataRegularSeason20242025!$B$3:$B$1315, "&lt;=" &amp; GD$1, DataRegularSeason20242025!$D$3:$D$1315, $A14)+SUMIFS(DataRegularSeason20242025!$AB$3:$AB$1315,DataRegularSeason20242025!$B$3:$B$1315, "&lt;=" &amp; GD$1, DataRegularSeason20242025!$E$3:$E$1315, $A14)</f>
        <v>70</v>
      </c>
      <c r="GE14">
        <f>SUMIFS(DataRegularSeason20242025!$AA$3:$AA$1315,DataRegularSeason20242025!$B$3:$B$1315, "&lt;=" &amp; GE$1, DataRegularSeason20242025!$D$3:$D$1315, $A14)+SUMIFS(DataRegularSeason20242025!$AB$3:$AB$1315,DataRegularSeason20242025!$B$3:$B$1315, "&lt;=" &amp; GE$1, DataRegularSeason20242025!$E$3:$E$1315, $A14)</f>
        <v>70</v>
      </c>
      <c r="GF14">
        <f>SUMIFS(DataRegularSeason20242025!$AA$3:$AA$1315,DataRegularSeason20242025!$B$3:$B$1315, "&lt;=" &amp; GF$1, DataRegularSeason20242025!$D$3:$D$1315, $A14)+SUMIFS(DataRegularSeason20242025!$AB$3:$AB$1315,DataRegularSeason20242025!$B$3:$B$1315, "&lt;=" &amp; GF$1, DataRegularSeason20242025!$E$3:$E$1315, $A14)</f>
        <v>70</v>
      </c>
      <c r="GG14">
        <f>SUMIFS(DataRegularSeason20242025!$AA$3:$AA$1315,DataRegularSeason20242025!$B$3:$B$1315, "&lt;=" &amp; GG$1, DataRegularSeason20242025!$D$3:$D$1315, $A14)+SUMIFS(DataRegularSeason20242025!$AB$3:$AB$1315,DataRegularSeason20242025!$B$3:$B$1315, "&lt;=" &amp; GG$1, DataRegularSeason20242025!$E$3:$E$1315, $A14)</f>
        <v>70</v>
      </c>
      <c r="GH14">
        <f>SUMIFS(DataRegularSeason20242025!$AA$3:$AA$1315,DataRegularSeason20242025!$B$3:$B$1315, "&lt;=" &amp; GH$1, DataRegularSeason20242025!$D$3:$D$1315, $A14)+SUMIFS(DataRegularSeason20242025!$AB$3:$AB$1315,DataRegularSeason20242025!$B$3:$B$1315, "&lt;=" &amp; GH$1, DataRegularSeason20242025!$E$3:$E$1315, $A14)</f>
        <v>70</v>
      </c>
      <c r="GI14">
        <f>SUMIFS(DataRegularSeason20242025!$AA$3:$AA$1315,DataRegularSeason20242025!$B$3:$B$1315, "&lt;=" &amp; GI$1, DataRegularSeason20242025!$D$3:$D$1315, $A14)+SUMIFS(DataRegularSeason20242025!$AB$3:$AB$1315,DataRegularSeason20242025!$B$3:$B$1315, "&lt;=" &amp; GI$1, DataRegularSeason20242025!$E$3:$E$1315, $A14)</f>
        <v>70</v>
      </c>
      <c r="GJ14">
        <f>SUMIFS(DataRegularSeason20242025!$AA$3:$AA$1315,DataRegularSeason20242025!$B$3:$B$1315, "&lt;=" &amp; GJ$1, DataRegularSeason20242025!$D$3:$D$1315, $A14)+SUMIFS(DataRegularSeason20242025!$AB$3:$AB$1315,DataRegularSeason20242025!$B$3:$B$1315, "&lt;=" &amp; GJ$1, DataRegularSeason20242025!$E$3:$E$1315, $A14)</f>
        <v>70</v>
      </c>
      <c r="GK14">
        <f>SUMIFS(DataRegularSeason20242025!$AA$3:$AA$1315,DataRegularSeason20242025!$B$3:$B$1315, "&lt;=" &amp; GK$1, DataRegularSeason20242025!$D$3:$D$1315, $A14)+SUMIFS(DataRegularSeason20242025!$AB$3:$AB$1315,DataRegularSeason20242025!$B$3:$B$1315, "&lt;=" &amp; GK$1, DataRegularSeason20242025!$E$3:$E$1315, $A14)</f>
        <v>70</v>
      </c>
      <c r="GL14">
        <f>SUMIFS(DataRegularSeason20242025!$AA$3:$AA$1315,DataRegularSeason20242025!$B$3:$B$1315, "&lt;=" &amp; GL$1, DataRegularSeason20242025!$D$3:$D$1315, $A14)+SUMIFS(DataRegularSeason20242025!$AB$3:$AB$1315,DataRegularSeason20242025!$B$3:$B$1315, "&lt;=" &amp; GL$1, DataRegularSeason20242025!$E$3:$E$1315, $A14)</f>
        <v>70</v>
      </c>
      <c r="GM14">
        <f>SUMIFS(DataRegularSeason20242025!$AA$3:$AA$1315,DataRegularSeason20242025!$B$3:$B$1315, "&lt;=" &amp; GM$1, DataRegularSeason20242025!$D$3:$D$1315, $A14)+SUMIFS(DataRegularSeason20242025!$AB$3:$AB$1315,DataRegularSeason20242025!$B$3:$B$1315, "&lt;=" &amp; GM$1, DataRegularSeason20242025!$E$3:$E$1315, $A14)</f>
        <v>70</v>
      </c>
      <c r="GN14">
        <f>SUMIFS(DataRegularSeason20242025!$AA$3:$AA$1315,DataRegularSeason20242025!$B$3:$B$1315, "&lt;=" &amp; GN$1, DataRegularSeason20242025!$D$3:$D$1315, $A14)+SUMIFS(DataRegularSeason20242025!$AB$3:$AB$1315,DataRegularSeason20242025!$B$3:$B$1315, "&lt;=" &amp; GN$1, DataRegularSeason20242025!$E$3:$E$1315, $A14)</f>
        <v>70</v>
      </c>
      <c r="GO14">
        <f>SUMIFS(DataRegularSeason20242025!$AA$3:$AA$1315,DataRegularSeason20242025!$B$3:$B$1315, "&lt;=" &amp; GO$1, DataRegularSeason20242025!$D$3:$D$1315, $A14)+SUMIFS(DataRegularSeason20242025!$AB$3:$AB$1315,DataRegularSeason20242025!$B$3:$B$1315, "&lt;=" &amp; GO$1, DataRegularSeason20242025!$E$3:$E$1315, $A14)</f>
        <v>70</v>
      </c>
      <c r="GP14">
        <f>SUMIFS(DataRegularSeason20242025!$AA$3:$AA$1315,DataRegularSeason20242025!$B$3:$B$1315, "&lt;=" &amp; GP$1, DataRegularSeason20242025!$D$3:$D$1315, $A14)+SUMIFS(DataRegularSeason20242025!$AB$3:$AB$1315,DataRegularSeason20242025!$B$3:$B$1315, "&lt;=" &amp; GP$1, DataRegularSeason20242025!$E$3:$E$1315, $A14)</f>
        <v>70</v>
      </c>
      <c r="GQ14">
        <f>SUMIFS(DataRegularSeason20242025!$AA$3:$AA$1315,DataRegularSeason20242025!$B$3:$B$1315, "&lt;=" &amp; GQ$1, DataRegularSeason20242025!$D$3:$D$1315, $A14)+SUMIFS(DataRegularSeason20242025!$AB$3:$AB$1315,DataRegularSeason20242025!$B$3:$B$1315, "&lt;=" &amp; GQ$1, DataRegularSeason20242025!$E$3:$E$1315, $A14)</f>
        <v>70</v>
      </c>
      <c r="GR14">
        <f>SUMIFS(DataRegularSeason20242025!$AA$3:$AA$1315,DataRegularSeason20242025!$B$3:$B$1315, "&lt;=" &amp; GR$1, DataRegularSeason20242025!$D$3:$D$1315, $A14)+SUMIFS(DataRegularSeason20242025!$AB$3:$AB$1315,DataRegularSeason20242025!$B$3:$B$1315, "&lt;=" &amp; GR$1, DataRegularSeason20242025!$E$3:$E$1315, $A14)</f>
        <v>70</v>
      </c>
      <c r="GS14">
        <f>SUMIFS(DataRegularSeason20242025!$AA$3:$AA$1315,DataRegularSeason20242025!$B$3:$B$1315, "&lt;=" &amp; GS$1, DataRegularSeason20242025!$D$3:$D$1315, $A14)+SUMIFS(DataRegularSeason20242025!$AB$3:$AB$1315,DataRegularSeason20242025!$B$3:$B$1315, "&lt;=" &amp; GS$1, DataRegularSeason20242025!$E$3:$E$1315, $A14)</f>
        <v>70</v>
      </c>
      <c r="GT14">
        <f>SUMIFS(DataRegularSeason20242025!$AA$3:$AA$1315,DataRegularSeason20242025!$B$3:$B$1315, "&lt;=" &amp; GT$1, DataRegularSeason20242025!$D$3:$D$1315, $A14)+SUMIFS(DataRegularSeason20242025!$AB$3:$AB$1315,DataRegularSeason20242025!$B$3:$B$1315, "&lt;=" &amp; GT$1, DataRegularSeason20242025!$E$3:$E$1315, $A14)</f>
        <v>70</v>
      </c>
      <c r="GU14">
        <f>SUMIFS(DataRegularSeason20242025!$AA$3:$AA$1315,DataRegularSeason20242025!$B$3:$B$1315, "&lt;=" &amp; GU$1, DataRegularSeason20242025!$D$3:$D$1315, $A14)+SUMIFS(DataRegularSeason20242025!$AB$3:$AB$1315,DataRegularSeason20242025!$B$3:$B$1315, "&lt;=" &amp; GU$1, DataRegularSeason20242025!$E$3:$E$1315, $A14)</f>
        <v>70</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63</v>
      </c>
      <c r="FA15">
        <f>SUMIFS(DataRegularSeason20242025!$AA$3:$AA$1315,DataRegularSeason20242025!$B$3:$B$1315, "&lt;=" &amp; FA$1, DataRegularSeason20242025!$D$3:$D$1315, $A15)+SUMIFS(DataRegularSeason20242025!$AB$3:$AB$1315,DataRegularSeason20242025!$B$3:$B$1315, "&lt;=" &amp; FA$1, DataRegularSeason20242025!$E$3:$E$1315, $A15)</f>
        <v>63</v>
      </c>
      <c r="FB15">
        <f>SUMIFS(DataRegularSeason20242025!$AA$3:$AA$1315,DataRegularSeason20242025!$B$3:$B$1315, "&lt;=" &amp; FB$1, DataRegularSeason20242025!$D$3:$D$1315, $A15)+SUMIFS(DataRegularSeason20242025!$AB$3:$AB$1315,DataRegularSeason20242025!$B$3:$B$1315, "&lt;=" &amp; FB$1, DataRegularSeason20242025!$E$3:$E$1315, $A15)</f>
        <v>63</v>
      </c>
      <c r="FC15">
        <f>SUMIFS(DataRegularSeason20242025!$AA$3:$AA$1315,DataRegularSeason20242025!$B$3:$B$1315, "&lt;=" &amp; FC$1, DataRegularSeason20242025!$D$3:$D$1315, $A15)+SUMIFS(DataRegularSeason20242025!$AB$3:$AB$1315,DataRegularSeason20242025!$B$3:$B$1315, "&lt;=" &amp; FC$1, DataRegularSeason20242025!$E$3:$E$1315, $A15)</f>
        <v>63</v>
      </c>
      <c r="FD15">
        <f>SUMIFS(DataRegularSeason20242025!$AA$3:$AA$1315,DataRegularSeason20242025!$B$3:$B$1315, "&lt;=" &amp; FD$1, DataRegularSeason20242025!$D$3:$D$1315, $A15)+SUMIFS(DataRegularSeason20242025!$AB$3:$AB$1315,DataRegularSeason20242025!$B$3:$B$1315, "&lt;=" &amp; FD$1, DataRegularSeason20242025!$E$3:$E$1315, $A15)</f>
        <v>65</v>
      </c>
      <c r="FE15">
        <f>SUMIFS(DataRegularSeason20242025!$AA$3:$AA$1315,DataRegularSeason20242025!$B$3:$B$1315, "&lt;=" &amp; FE$1, DataRegularSeason20242025!$D$3:$D$1315, $A15)+SUMIFS(DataRegularSeason20242025!$AB$3:$AB$1315,DataRegularSeason20242025!$B$3:$B$1315, "&lt;=" &amp; FE$1, DataRegularSeason20242025!$E$3:$E$1315, $A15)</f>
        <v>65</v>
      </c>
      <c r="FF15">
        <f>SUMIFS(DataRegularSeason20242025!$AA$3:$AA$1315,DataRegularSeason20242025!$B$3:$B$1315, "&lt;=" &amp; FF$1, DataRegularSeason20242025!$D$3:$D$1315, $A15)+SUMIFS(DataRegularSeason20242025!$AB$3:$AB$1315,DataRegularSeason20242025!$B$3:$B$1315, "&lt;=" &amp; FF$1, DataRegularSeason20242025!$E$3:$E$1315, $A15)</f>
        <v>65</v>
      </c>
      <c r="FG15">
        <f>SUMIFS(DataRegularSeason20242025!$AA$3:$AA$1315,DataRegularSeason20242025!$B$3:$B$1315, "&lt;=" &amp; FG$1, DataRegularSeason20242025!$D$3:$D$1315, $A15)+SUMIFS(DataRegularSeason20242025!$AB$3:$AB$1315,DataRegularSeason20242025!$B$3:$B$1315, "&lt;=" &amp; FG$1, DataRegularSeason20242025!$E$3:$E$1315, $A15)</f>
        <v>65</v>
      </c>
      <c r="FH15">
        <f>SUMIFS(DataRegularSeason20242025!$AA$3:$AA$1315,DataRegularSeason20242025!$B$3:$B$1315, "&lt;=" &amp; FH$1, DataRegularSeason20242025!$D$3:$D$1315, $A15)+SUMIFS(DataRegularSeason20242025!$AB$3:$AB$1315,DataRegularSeason20242025!$B$3:$B$1315, "&lt;=" &amp; FH$1, DataRegularSeason20242025!$E$3:$E$1315, $A15)</f>
        <v>65</v>
      </c>
      <c r="FI15">
        <f>SUMIFS(DataRegularSeason20242025!$AA$3:$AA$1315,DataRegularSeason20242025!$B$3:$B$1315, "&lt;=" &amp; FI$1, DataRegularSeason20242025!$D$3:$D$1315, $A15)+SUMIFS(DataRegularSeason20242025!$AB$3:$AB$1315,DataRegularSeason20242025!$B$3:$B$1315, "&lt;=" &amp; FI$1, DataRegularSeason20242025!$E$3:$E$1315, $A15)</f>
        <v>65</v>
      </c>
      <c r="FJ15">
        <f>SUMIFS(DataRegularSeason20242025!$AA$3:$AA$1315,DataRegularSeason20242025!$B$3:$B$1315, "&lt;=" &amp; FJ$1, DataRegularSeason20242025!$D$3:$D$1315, $A15)+SUMIFS(DataRegularSeason20242025!$AB$3:$AB$1315,DataRegularSeason20242025!$B$3:$B$1315, "&lt;=" &amp; FJ$1, DataRegularSeason20242025!$E$3:$E$1315, $A15)</f>
        <v>66</v>
      </c>
      <c r="FK15">
        <f>SUMIFS(DataRegularSeason20242025!$AA$3:$AA$1315,DataRegularSeason20242025!$B$3:$B$1315, "&lt;=" &amp; FK$1, DataRegularSeason20242025!$D$3:$D$1315, $A15)+SUMIFS(DataRegularSeason20242025!$AB$3:$AB$1315,DataRegularSeason20242025!$B$3:$B$1315, "&lt;=" &amp; FK$1, DataRegularSeason20242025!$E$3:$E$1315, $A15)</f>
        <v>66</v>
      </c>
      <c r="FL15">
        <f>SUMIFS(DataRegularSeason20242025!$AA$3:$AA$1315,DataRegularSeason20242025!$B$3:$B$1315, "&lt;=" &amp; FL$1, DataRegularSeason20242025!$D$3:$D$1315, $A15)+SUMIFS(DataRegularSeason20242025!$AB$3:$AB$1315,DataRegularSeason20242025!$B$3:$B$1315, "&lt;=" &amp; FL$1, DataRegularSeason20242025!$E$3:$E$1315, $A15)</f>
        <v>66</v>
      </c>
      <c r="FM15">
        <f>SUMIFS(DataRegularSeason20242025!$AA$3:$AA$1315,DataRegularSeason20242025!$B$3:$B$1315, "&lt;=" &amp; FM$1, DataRegularSeason20242025!$D$3:$D$1315, $A15)+SUMIFS(DataRegularSeason20242025!$AB$3:$AB$1315,DataRegularSeason20242025!$B$3:$B$1315, "&lt;=" &amp; FM$1, DataRegularSeason20242025!$E$3:$E$1315, $A15)</f>
        <v>66</v>
      </c>
      <c r="FN15">
        <f>SUMIFS(DataRegularSeason20242025!$AA$3:$AA$1315,DataRegularSeason20242025!$B$3:$B$1315, "&lt;=" &amp; FN$1, DataRegularSeason20242025!$D$3:$D$1315, $A15)+SUMIFS(DataRegularSeason20242025!$AB$3:$AB$1315,DataRegularSeason20242025!$B$3:$B$1315, "&lt;=" &amp; FN$1, DataRegularSeason20242025!$E$3:$E$1315, $A15)</f>
        <v>66</v>
      </c>
      <c r="FO15">
        <f>SUMIFS(DataRegularSeason20242025!$AA$3:$AA$1315,DataRegularSeason20242025!$B$3:$B$1315, "&lt;=" &amp; FO$1, DataRegularSeason20242025!$D$3:$D$1315, $A15)+SUMIFS(DataRegularSeason20242025!$AB$3:$AB$1315,DataRegularSeason20242025!$B$3:$B$1315, "&lt;=" &amp; FO$1, DataRegularSeason20242025!$E$3:$E$1315, $A15)</f>
        <v>66</v>
      </c>
      <c r="FP15">
        <f>SUMIFS(DataRegularSeason20242025!$AA$3:$AA$1315,DataRegularSeason20242025!$B$3:$B$1315, "&lt;=" &amp; FP$1, DataRegularSeason20242025!$D$3:$D$1315, $A15)+SUMIFS(DataRegularSeason20242025!$AB$3:$AB$1315,DataRegularSeason20242025!$B$3:$B$1315, "&lt;=" &amp; FP$1, DataRegularSeason20242025!$E$3:$E$1315, $A15)</f>
        <v>66</v>
      </c>
      <c r="FQ15">
        <f>SUMIFS(DataRegularSeason20242025!$AA$3:$AA$1315,DataRegularSeason20242025!$B$3:$B$1315, "&lt;=" &amp; FQ$1, DataRegularSeason20242025!$D$3:$D$1315, $A15)+SUMIFS(DataRegularSeason20242025!$AB$3:$AB$1315,DataRegularSeason20242025!$B$3:$B$1315, "&lt;=" &amp; FQ$1, DataRegularSeason20242025!$E$3:$E$1315, $A15)</f>
        <v>66</v>
      </c>
      <c r="FR15">
        <f>SUMIFS(DataRegularSeason20242025!$AA$3:$AA$1315,DataRegularSeason20242025!$B$3:$B$1315, "&lt;=" &amp; FR$1, DataRegularSeason20242025!$D$3:$D$1315, $A15)+SUMIFS(DataRegularSeason20242025!$AB$3:$AB$1315,DataRegularSeason20242025!$B$3:$B$1315, "&lt;=" &amp; FR$1, DataRegularSeason20242025!$E$3:$E$1315, $A15)</f>
        <v>66</v>
      </c>
      <c r="FS15">
        <f>SUMIFS(DataRegularSeason20242025!$AA$3:$AA$1315,DataRegularSeason20242025!$B$3:$B$1315, "&lt;=" &amp; FS$1, DataRegularSeason20242025!$D$3:$D$1315, $A15)+SUMIFS(DataRegularSeason20242025!$AB$3:$AB$1315,DataRegularSeason20242025!$B$3:$B$1315, "&lt;=" &amp; FS$1, DataRegularSeason20242025!$E$3:$E$1315, $A15)</f>
        <v>66</v>
      </c>
      <c r="FT15">
        <f>SUMIFS(DataRegularSeason20242025!$AA$3:$AA$1315,DataRegularSeason20242025!$B$3:$B$1315, "&lt;=" &amp; FT$1, DataRegularSeason20242025!$D$3:$D$1315, $A15)+SUMIFS(DataRegularSeason20242025!$AB$3:$AB$1315,DataRegularSeason20242025!$B$3:$B$1315, "&lt;=" &amp; FT$1, DataRegularSeason20242025!$E$3:$E$1315, $A15)</f>
        <v>66</v>
      </c>
      <c r="FU15">
        <f>SUMIFS(DataRegularSeason20242025!$AA$3:$AA$1315,DataRegularSeason20242025!$B$3:$B$1315, "&lt;=" &amp; FU$1, DataRegularSeason20242025!$D$3:$D$1315, $A15)+SUMIFS(DataRegularSeason20242025!$AB$3:$AB$1315,DataRegularSeason20242025!$B$3:$B$1315, "&lt;=" &amp; FU$1, DataRegularSeason20242025!$E$3:$E$1315, $A15)</f>
        <v>66</v>
      </c>
      <c r="FV15">
        <f>SUMIFS(DataRegularSeason20242025!$AA$3:$AA$1315,DataRegularSeason20242025!$B$3:$B$1315, "&lt;=" &amp; FV$1, DataRegularSeason20242025!$D$3:$D$1315, $A15)+SUMIFS(DataRegularSeason20242025!$AB$3:$AB$1315,DataRegularSeason20242025!$B$3:$B$1315, "&lt;=" &amp; FV$1, DataRegularSeason20242025!$E$3:$E$1315, $A15)</f>
        <v>66</v>
      </c>
      <c r="FW15">
        <f>SUMIFS(DataRegularSeason20242025!$AA$3:$AA$1315,DataRegularSeason20242025!$B$3:$B$1315, "&lt;=" &amp; FW$1, DataRegularSeason20242025!$D$3:$D$1315, $A15)+SUMIFS(DataRegularSeason20242025!$AB$3:$AB$1315,DataRegularSeason20242025!$B$3:$B$1315, "&lt;=" &amp; FW$1, DataRegularSeason20242025!$E$3:$E$1315, $A15)</f>
        <v>66</v>
      </c>
      <c r="FX15">
        <f>SUMIFS(DataRegularSeason20242025!$AA$3:$AA$1315,DataRegularSeason20242025!$B$3:$B$1315, "&lt;=" &amp; FX$1, DataRegularSeason20242025!$D$3:$D$1315, $A15)+SUMIFS(DataRegularSeason20242025!$AB$3:$AB$1315,DataRegularSeason20242025!$B$3:$B$1315, "&lt;=" &amp; FX$1, DataRegularSeason20242025!$E$3:$E$1315, $A15)</f>
        <v>66</v>
      </c>
      <c r="FY15">
        <f>SUMIFS(DataRegularSeason20242025!$AA$3:$AA$1315,DataRegularSeason20242025!$B$3:$B$1315, "&lt;=" &amp; FY$1, DataRegularSeason20242025!$D$3:$D$1315, $A15)+SUMIFS(DataRegularSeason20242025!$AB$3:$AB$1315,DataRegularSeason20242025!$B$3:$B$1315, "&lt;=" &amp; FY$1, DataRegularSeason20242025!$E$3:$E$1315, $A15)</f>
        <v>66</v>
      </c>
      <c r="FZ15">
        <f>SUMIFS(DataRegularSeason20242025!$AA$3:$AA$1315,DataRegularSeason20242025!$B$3:$B$1315, "&lt;=" &amp; FZ$1, DataRegularSeason20242025!$D$3:$D$1315, $A15)+SUMIFS(DataRegularSeason20242025!$AB$3:$AB$1315,DataRegularSeason20242025!$B$3:$B$1315, "&lt;=" &amp; FZ$1, DataRegularSeason20242025!$E$3:$E$1315, $A15)</f>
        <v>66</v>
      </c>
      <c r="GA15">
        <f>SUMIFS(DataRegularSeason20242025!$AA$3:$AA$1315,DataRegularSeason20242025!$B$3:$B$1315, "&lt;=" &amp; GA$1, DataRegularSeason20242025!$D$3:$D$1315, $A15)+SUMIFS(DataRegularSeason20242025!$AB$3:$AB$1315,DataRegularSeason20242025!$B$3:$B$1315, "&lt;=" &amp; GA$1, DataRegularSeason20242025!$E$3:$E$1315, $A15)</f>
        <v>66</v>
      </c>
      <c r="GB15">
        <f>SUMIFS(DataRegularSeason20242025!$AA$3:$AA$1315,DataRegularSeason20242025!$B$3:$B$1315, "&lt;=" &amp; GB$1, DataRegularSeason20242025!$D$3:$D$1315, $A15)+SUMIFS(DataRegularSeason20242025!$AB$3:$AB$1315,DataRegularSeason20242025!$B$3:$B$1315, "&lt;=" &amp; GB$1, DataRegularSeason20242025!$E$3:$E$1315, $A15)</f>
        <v>66</v>
      </c>
      <c r="GC15">
        <f>SUMIFS(DataRegularSeason20242025!$AA$3:$AA$1315,DataRegularSeason20242025!$B$3:$B$1315, "&lt;=" &amp; GC$1, DataRegularSeason20242025!$D$3:$D$1315, $A15)+SUMIFS(DataRegularSeason20242025!$AB$3:$AB$1315,DataRegularSeason20242025!$B$3:$B$1315, "&lt;=" &amp; GC$1, DataRegularSeason20242025!$E$3:$E$1315, $A15)</f>
        <v>66</v>
      </c>
      <c r="GD15">
        <f>SUMIFS(DataRegularSeason20242025!$AA$3:$AA$1315,DataRegularSeason20242025!$B$3:$B$1315, "&lt;=" &amp; GD$1, DataRegularSeason20242025!$D$3:$D$1315, $A15)+SUMIFS(DataRegularSeason20242025!$AB$3:$AB$1315,DataRegularSeason20242025!$B$3:$B$1315, "&lt;=" &amp; GD$1, DataRegularSeason20242025!$E$3:$E$1315, $A15)</f>
        <v>66</v>
      </c>
      <c r="GE15">
        <f>SUMIFS(DataRegularSeason20242025!$AA$3:$AA$1315,DataRegularSeason20242025!$B$3:$B$1315, "&lt;=" &amp; GE$1, DataRegularSeason20242025!$D$3:$D$1315, $A15)+SUMIFS(DataRegularSeason20242025!$AB$3:$AB$1315,DataRegularSeason20242025!$B$3:$B$1315, "&lt;=" &amp; GE$1, DataRegularSeason20242025!$E$3:$E$1315, $A15)</f>
        <v>66</v>
      </c>
      <c r="GF15">
        <f>SUMIFS(DataRegularSeason20242025!$AA$3:$AA$1315,DataRegularSeason20242025!$B$3:$B$1315, "&lt;=" &amp; GF$1, DataRegularSeason20242025!$D$3:$D$1315, $A15)+SUMIFS(DataRegularSeason20242025!$AB$3:$AB$1315,DataRegularSeason20242025!$B$3:$B$1315, "&lt;=" &amp; GF$1, DataRegularSeason20242025!$E$3:$E$1315, $A15)</f>
        <v>66</v>
      </c>
      <c r="GG15">
        <f>SUMIFS(DataRegularSeason20242025!$AA$3:$AA$1315,DataRegularSeason20242025!$B$3:$B$1315, "&lt;=" &amp; GG$1, DataRegularSeason20242025!$D$3:$D$1315, $A15)+SUMIFS(DataRegularSeason20242025!$AB$3:$AB$1315,DataRegularSeason20242025!$B$3:$B$1315, "&lt;=" &amp; GG$1, DataRegularSeason20242025!$E$3:$E$1315, $A15)</f>
        <v>66</v>
      </c>
      <c r="GH15">
        <f>SUMIFS(DataRegularSeason20242025!$AA$3:$AA$1315,DataRegularSeason20242025!$B$3:$B$1315, "&lt;=" &amp; GH$1, DataRegularSeason20242025!$D$3:$D$1315, $A15)+SUMIFS(DataRegularSeason20242025!$AB$3:$AB$1315,DataRegularSeason20242025!$B$3:$B$1315, "&lt;=" &amp; GH$1, DataRegularSeason20242025!$E$3:$E$1315, $A15)</f>
        <v>66</v>
      </c>
      <c r="GI15">
        <f>SUMIFS(DataRegularSeason20242025!$AA$3:$AA$1315,DataRegularSeason20242025!$B$3:$B$1315, "&lt;=" &amp; GI$1, DataRegularSeason20242025!$D$3:$D$1315, $A15)+SUMIFS(DataRegularSeason20242025!$AB$3:$AB$1315,DataRegularSeason20242025!$B$3:$B$1315, "&lt;=" &amp; GI$1, DataRegularSeason20242025!$E$3:$E$1315, $A15)</f>
        <v>66</v>
      </c>
      <c r="GJ15">
        <f>SUMIFS(DataRegularSeason20242025!$AA$3:$AA$1315,DataRegularSeason20242025!$B$3:$B$1315, "&lt;=" &amp; GJ$1, DataRegularSeason20242025!$D$3:$D$1315, $A15)+SUMIFS(DataRegularSeason20242025!$AB$3:$AB$1315,DataRegularSeason20242025!$B$3:$B$1315, "&lt;=" &amp; GJ$1, DataRegularSeason20242025!$E$3:$E$1315, $A15)</f>
        <v>66</v>
      </c>
      <c r="GK15">
        <f>SUMIFS(DataRegularSeason20242025!$AA$3:$AA$1315,DataRegularSeason20242025!$B$3:$B$1315, "&lt;=" &amp; GK$1, DataRegularSeason20242025!$D$3:$D$1315, $A15)+SUMIFS(DataRegularSeason20242025!$AB$3:$AB$1315,DataRegularSeason20242025!$B$3:$B$1315, "&lt;=" &amp; GK$1, DataRegularSeason20242025!$E$3:$E$1315, $A15)</f>
        <v>66</v>
      </c>
      <c r="GL15">
        <f>SUMIFS(DataRegularSeason20242025!$AA$3:$AA$1315,DataRegularSeason20242025!$B$3:$B$1315, "&lt;=" &amp; GL$1, DataRegularSeason20242025!$D$3:$D$1315, $A15)+SUMIFS(DataRegularSeason20242025!$AB$3:$AB$1315,DataRegularSeason20242025!$B$3:$B$1315, "&lt;=" &amp; GL$1, DataRegularSeason20242025!$E$3:$E$1315, $A15)</f>
        <v>66</v>
      </c>
      <c r="GM15">
        <f>SUMIFS(DataRegularSeason20242025!$AA$3:$AA$1315,DataRegularSeason20242025!$B$3:$B$1315, "&lt;=" &amp; GM$1, DataRegularSeason20242025!$D$3:$D$1315, $A15)+SUMIFS(DataRegularSeason20242025!$AB$3:$AB$1315,DataRegularSeason20242025!$B$3:$B$1315, "&lt;=" &amp; GM$1, DataRegularSeason20242025!$E$3:$E$1315, $A15)</f>
        <v>66</v>
      </c>
      <c r="GN15">
        <f>SUMIFS(DataRegularSeason20242025!$AA$3:$AA$1315,DataRegularSeason20242025!$B$3:$B$1315, "&lt;=" &amp; GN$1, DataRegularSeason20242025!$D$3:$D$1315, $A15)+SUMIFS(DataRegularSeason20242025!$AB$3:$AB$1315,DataRegularSeason20242025!$B$3:$B$1315, "&lt;=" &amp; GN$1, DataRegularSeason20242025!$E$3:$E$1315, $A15)</f>
        <v>66</v>
      </c>
      <c r="GO15">
        <f>SUMIFS(DataRegularSeason20242025!$AA$3:$AA$1315,DataRegularSeason20242025!$B$3:$B$1315, "&lt;=" &amp; GO$1, DataRegularSeason20242025!$D$3:$D$1315, $A15)+SUMIFS(DataRegularSeason20242025!$AB$3:$AB$1315,DataRegularSeason20242025!$B$3:$B$1315, "&lt;=" &amp; GO$1, DataRegularSeason20242025!$E$3:$E$1315, $A15)</f>
        <v>66</v>
      </c>
      <c r="GP15">
        <f>SUMIFS(DataRegularSeason20242025!$AA$3:$AA$1315,DataRegularSeason20242025!$B$3:$B$1315, "&lt;=" &amp; GP$1, DataRegularSeason20242025!$D$3:$D$1315, $A15)+SUMIFS(DataRegularSeason20242025!$AB$3:$AB$1315,DataRegularSeason20242025!$B$3:$B$1315, "&lt;=" &amp; GP$1, DataRegularSeason20242025!$E$3:$E$1315, $A15)</f>
        <v>66</v>
      </c>
      <c r="GQ15">
        <f>SUMIFS(DataRegularSeason20242025!$AA$3:$AA$1315,DataRegularSeason20242025!$B$3:$B$1315, "&lt;=" &amp; GQ$1, DataRegularSeason20242025!$D$3:$D$1315, $A15)+SUMIFS(DataRegularSeason20242025!$AB$3:$AB$1315,DataRegularSeason20242025!$B$3:$B$1315, "&lt;=" &amp; GQ$1, DataRegularSeason20242025!$E$3:$E$1315, $A15)</f>
        <v>66</v>
      </c>
      <c r="GR15">
        <f>SUMIFS(DataRegularSeason20242025!$AA$3:$AA$1315,DataRegularSeason20242025!$B$3:$B$1315, "&lt;=" &amp; GR$1, DataRegularSeason20242025!$D$3:$D$1315, $A15)+SUMIFS(DataRegularSeason20242025!$AB$3:$AB$1315,DataRegularSeason20242025!$B$3:$B$1315, "&lt;=" &amp; GR$1, DataRegularSeason20242025!$E$3:$E$1315, $A15)</f>
        <v>66</v>
      </c>
      <c r="GS15">
        <f>SUMIFS(DataRegularSeason20242025!$AA$3:$AA$1315,DataRegularSeason20242025!$B$3:$B$1315, "&lt;=" &amp; GS$1, DataRegularSeason20242025!$D$3:$D$1315, $A15)+SUMIFS(DataRegularSeason20242025!$AB$3:$AB$1315,DataRegularSeason20242025!$B$3:$B$1315, "&lt;=" &amp; GS$1, DataRegularSeason20242025!$E$3:$E$1315, $A15)</f>
        <v>66</v>
      </c>
      <c r="GT15">
        <f>SUMIFS(DataRegularSeason20242025!$AA$3:$AA$1315,DataRegularSeason20242025!$B$3:$B$1315, "&lt;=" &amp; GT$1, DataRegularSeason20242025!$D$3:$D$1315, $A15)+SUMIFS(DataRegularSeason20242025!$AB$3:$AB$1315,DataRegularSeason20242025!$B$3:$B$1315, "&lt;=" &amp; GT$1, DataRegularSeason20242025!$E$3:$E$1315, $A15)</f>
        <v>66</v>
      </c>
      <c r="GU15">
        <f>SUMIFS(DataRegularSeason20242025!$AA$3:$AA$1315,DataRegularSeason20242025!$B$3:$B$1315, "&lt;=" &amp; GU$1, DataRegularSeason20242025!$D$3:$D$1315, $A15)+SUMIFS(DataRegularSeason20242025!$AB$3:$AB$1315,DataRegularSeason20242025!$B$3:$B$1315, "&lt;=" &amp; GU$1, DataRegularSeason20242025!$E$3:$E$1315, $A15)</f>
        <v>66</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64</v>
      </c>
      <c r="FJ16">
        <f>SUMIFS(DataRegularSeason20242025!$AA$3:$AA$1315,DataRegularSeason20242025!$B$3:$B$1315, "&lt;=" &amp; FJ$1, DataRegularSeason20242025!$D$3:$D$1315, $A16)+SUMIFS(DataRegularSeason20242025!$AB$3:$AB$1315,DataRegularSeason20242025!$B$3:$B$1315, "&lt;=" &amp; FJ$1, DataRegularSeason20242025!$E$3:$E$1315, $A16)</f>
        <v>64</v>
      </c>
      <c r="FK16">
        <f>SUMIFS(DataRegularSeason20242025!$AA$3:$AA$1315,DataRegularSeason20242025!$B$3:$B$1315, "&lt;=" &amp; FK$1, DataRegularSeason20242025!$D$3:$D$1315, $A16)+SUMIFS(DataRegularSeason20242025!$AB$3:$AB$1315,DataRegularSeason20242025!$B$3:$B$1315, "&lt;=" &amp; FK$1, DataRegularSeason20242025!$E$3:$E$1315, $A16)</f>
        <v>64</v>
      </c>
      <c r="FL16">
        <f>SUMIFS(DataRegularSeason20242025!$AA$3:$AA$1315,DataRegularSeason20242025!$B$3:$B$1315, "&lt;=" &amp; FL$1, DataRegularSeason20242025!$D$3:$D$1315, $A16)+SUMIFS(DataRegularSeason20242025!$AB$3:$AB$1315,DataRegularSeason20242025!$B$3:$B$1315, "&lt;=" &amp; FL$1, DataRegularSeason20242025!$E$3:$E$1315, $A16)</f>
        <v>64</v>
      </c>
      <c r="FM16">
        <f>SUMIFS(DataRegularSeason20242025!$AA$3:$AA$1315,DataRegularSeason20242025!$B$3:$B$1315, "&lt;=" &amp; FM$1, DataRegularSeason20242025!$D$3:$D$1315, $A16)+SUMIFS(DataRegularSeason20242025!$AB$3:$AB$1315,DataRegularSeason20242025!$B$3:$B$1315, "&lt;=" &amp; FM$1, DataRegularSeason20242025!$E$3:$E$1315, $A16)</f>
        <v>64</v>
      </c>
      <c r="FN16">
        <f>SUMIFS(DataRegularSeason20242025!$AA$3:$AA$1315,DataRegularSeason20242025!$B$3:$B$1315, "&lt;=" &amp; FN$1, DataRegularSeason20242025!$D$3:$D$1315, $A16)+SUMIFS(DataRegularSeason20242025!$AB$3:$AB$1315,DataRegularSeason20242025!$B$3:$B$1315, "&lt;=" &amp; FN$1, DataRegularSeason20242025!$E$3:$E$1315, $A16)</f>
        <v>64</v>
      </c>
      <c r="FO16">
        <f>SUMIFS(DataRegularSeason20242025!$AA$3:$AA$1315,DataRegularSeason20242025!$B$3:$B$1315, "&lt;=" &amp; FO$1, DataRegularSeason20242025!$D$3:$D$1315, $A16)+SUMIFS(DataRegularSeason20242025!$AB$3:$AB$1315,DataRegularSeason20242025!$B$3:$B$1315, "&lt;=" &amp; FO$1, DataRegularSeason20242025!$E$3:$E$1315, $A16)</f>
        <v>64</v>
      </c>
      <c r="FP16">
        <f>SUMIFS(DataRegularSeason20242025!$AA$3:$AA$1315,DataRegularSeason20242025!$B$3:$B$1315, "&lt;=" &amp; FP$1, DataRegularSeason20242025!$D$3:$D$1315, $A16)+SUMIFS(DataRegularSeason20242025!$AB$3:$AB$1315,DataRegularSeason20242025!$B$3:$B$1315, "&lt;=" &amp; FP$1, DataRegularSeason20242025!$E$3:$E$1315, $A16)</f>
        <v>64</v>
      </c>
      <c r="FQ16">
        <f>SUMIFS(DataRegularSeason20242025!$AA$3:$AA$1315,DataRegularSeason20242025!$B$3:$B$1315, "&lt;=" &amp; FQ$1, DataRegularSeason20242025!$D$3:$D$1315, $A16)+SUMIFS(DataRegularSeason20242025!$AB$3:$AB$1315,DataRegularSeason20242025!$B$3:$B$1315, "&lt;=" &amp; FQ$1, DataRegularSeason20242025!$E$3:$E$1315, $A16)</f>
        <v>64</v>
      </c>
      <c r="FR16">
        <f>SUMIFS(DataRegularSeason20242025!$AA$3:$AA$1315,DataRegularSeason20242025!$B$3:$B$1315, "&lt;=" &amp; FR$1, DataRegularSeason20242025!$D$3:$D$1315, $A16)+SUMIFS(DataRegularSeason20242025!$AB$3:$AB$1315,DataRegularSeason20242025!$B$3:$B$1315, "&lt;=" &amp; FR$1, DataRegularSeason20242025!$E$3:$E$1315, $A16)</f>
        <v>64</v>
      </c>
      <c r="FS16">
        <f>SUMIFS(DataRegularSeason20242025!$AA$3:$AA$1315,DataRegularSeason20242025!$B$3:$B$1315, "&lt;=" &amp; FS$1, DataRegularSeason20242025!$D$3:$D$1315, $A16)+SUMIFS(DataRegularSeason20242025!$AB$3:$AB$1315,DataRegularSeason20242025!$B$3:$B$1315, "&lt;=" &amp; FS$1, DataRegularSeason20242025!$E$3:$E$1315, $A16)</f>
        <v>64</v>
      </c>
      <c r="FT16">
        <f>SUMIFS(DataRegularSeason20242025!$AA$3:$AA$1315,DataRegularSeason20242025!$B$3:$B$1315, "&lt;=" &amp; FT$1, DataRegularSeason20242025!$D$3:$D$1315, $A16)+SUMIFS(DataRegularSeason20242025!$AB$3:$AB$1315,DataRegularSeason20242025!$B$3:$B$1315, "&lt;=" &amp; FT$1, DataRegularSeason20242025!$E$3:$E$1315, $A16)</f>
        <v>64</v>
      </c>
      <c r="FU16">
        <f>SUMIFS(DataRegularSeason20242025!$AA$3:$AA$1315,DataRegularSeason20242025!$B$3:$B$1315, "&lt;=" &amp; FU$1, DataRegularSeason20242025!$D$3:$D$1315, $A16)+SUMIFS(DataRegularSeason20242025!$AB$3:$AB$1315,DataRegularSeason20242025!$B$3:$B$1315, "&lt;=" &amp; FU$1, DataRegularSeason20242025!$E$3:$E$1315, $A16)</f>
        <v>64</v>
      </c>
      <c r="FV16">
        <f>SUMIFS(DataRegularSeason20242025!$AA$3:$AA$1315,DataRegularSeason20242025!$B$3:$B$1315, "&lt;=" &amp; FV$1, DataRegularSeason20242025!$D$3:$D$1315, $A16)+SUMIFS(DataRegularSeason20242025!$AB$3:$AB$1315,DataRegularSeason20242025!$B$3:$B$1315, "&lt;=" &amp; FV$1, DataRegularSeason20242025!$E$3:$E$1315, $A16)</f>
        <v>64</v>
      </c>
      <c r="FW16">
        <f>SUMIFS(DataRegularSeason20242025!$AA$3:$AA$1315,DataRegularSeason20242025!$B$3:$B$1315, "&lt;=" &amp; FW$1, DataRegularSeason20242025!$D$3:$D$1315, $A16)+SUMIFS(DataRegularSeason20242025!$AB$3:$AB$1315,DataRegularSeason20242025!$B$3:$B$1315, "&lt;=" &amp; FW$1, DataRegularSeason20242025!$E$3:$E$1315, $A16)</f>
        <v>64</v>
      </c>
      <c r="FX16">
        <f>SUMIFS(DataRegularSeason20242025!$AA$3:$AA$1315,DataRegularSeason20242025!$B$3:$B$1315, "&lt;=" &amp; FX$1, DataRegularSeason20242025!$D$3:$D$1315, $A16)+SUMIFS(DataRegularSeason20242025!$AB$3:$AB$1315,DataRegularSeason20242025!$B$3:$B$1315, "&lt;=" &amp; FX$1, DataRegularSeason20242025!$E$3:$E$1315, $A16)</f>
        <v>64</v>
      </c>
      <c r="FY16">
        <f>SUMIFS(DataRegularSeason20242025!$AA$3:$AA$1315,DataRegularSeason20242025!$B$3:$B$1315, "&lt;=" &amp; FY$1, DataRegularSeason20242025!$D$3:$D$1315, $A16)+SUMIFS(DataRegularSeason20242025!$AB$3:$AB$1315,DataRegularSeason20242025!$B$3:$B$1315, "&lt;=" &amp; FY$1, DataRegularSeason20242025!$E$3:$E$1315, $A16)</f>
        <v>64</v>
      </c>
      <c r="FZ16">
        <f>SUMIFS(DataRegularSeason20242025!$AA$3:$AA$1315,DataRegularSeason20242025!$B$3:$B$1315, "&lt;=" &amp; FZ$1, DataRegularSeason20242025!$D$3:$D$1315, $A16)+SUMIFS(DataRegularSeason20242025!$AB$3:$AB$1315,DataRegularSeason20242025!$B$3:$B$1315, "&lt;=" &amp; FZ$1, DataRegularSeason20242025!$E$3:$E$1315, $A16)</f>
        <v>64</v>
      </c>
      <c r="GA16">
        <f>SUMIFS(DataRegularSeason20242025!$AA$3:$AA$1315,DataRegularSeason20242025!$B$3:$B$1315, "&lt;=" &amp; GA$1, DataRegularSeason20242025!$D$3:$D$1315, $A16)+SUMIFS(DataRegularSeason20242025!$AB$3:$AB$1315,DataRegularSeason20242025!$B$3:$B$1315, "&lt;=" &amp; GA$1, DataRegularSeason20242025!$E$3:$E$1315, $A16)</f>
        <v>64</v>
      </c>
      <c r="GB16">
        <f>SUMIFS(DataRegularSeason20242025!$AA$3:$AA$1315,DataRegularSeason20242025!$B$3:$B$1315, "&lt;=" &amp; GB$1, DataRegularSeason20242025!$D$3:$D$1315, $A16)+SUMIFS(DataRegularSeason20242025!$AB$3:$AB$1315,DataRegularSeason20242025!$B$3:$B$1315, "&lt;=" &amp; GB$1, DataRegularSeason20242025!$E$3:$E$1315, $A16)</f>
        <v>64</v>
      </c>
      <c r="GC16">
        <f>SUMIFS(DataRegularSeason20242025!$AA$3:$AA$1315,DataRegularSeason20242025!$B$3:$B$1315, "&lt;=" &amp; GC$1, DataRegularSeason20242025!$D$3:$D$1315, $A16)+SUMIFS(DataRegularSeason20242025!$AB$3:$AB$1315,DataRegularSeason20242025!$B$3:$B$1315, "&lt;=" &amp; GC$1, DataRegularSeason20242025!$E$3:$E$1315, $A16)</f>
        <v>64</v>
      </c>
      <c r="GD16">
        <f>SUMIFS(DataRegularSeason20242025!$AA$3:$AA$1315,DataRegularSeason20242025!$B$3:$B$1315, "&lt;=" &amp; GD$1, DataRegularSeason20242025!$D$3:$D$1315, $A16)+SUMIFS(DataRegularSeason20242025!$AB$3:$AB$1315,DataRegularSeason20242025!$B$3:$B$1315, "&lt;=" &amp; GD$1, DataRegularSeason20242025!$E$3:$E$1315, $A16)</f>
        <v>64</v>
      </c>
      <c r="GE16">
        <f>SUMIFS(DataRegularSeason20242025!$AA$3:$AA$1315,DataRegularSeason20242025!$B$3:$B$1315, "&lt;=" &amp; GE$1, DataRegularSeason20242025!$D$3:$D$1315, $A16)+SUMIFS(DataRegularSeason20242025!$AB$3:$AB$1315,DataRegularSeason20242025!$B$3:$B$1315, "&lt;=" &amp; GE$1, DataRegularSeason20242025!$E$3:$E$1315, $A16)</f>
        <v>64</v>
      </c>
      <c r="GF16">
        <f>SUMIFS(DataRegularSeason20242025!$AA$3:$AA$1315,DataRegularSeason20242025!$B$3:$B$1315, "&lt;=" &amp; GF$1, DataRegularSeason20242025!$D$3:$D$1315, $A16)+SUMIFS(DataRegularSeason20242025!$AB$3:$AB$1315,DataRegularSeason20242025!$B$3:$B$1315, "&lt;=" &amp; GF$1, DataRegularSeason20242025!$E$3:$E$1315, $A16)</f>
        <v>64</v>
      </c>
      <c r="GG16">
        <f>SUMIFS(DataRegularSeason20242025!$AA$3:$AA$1315,DataRegularSeason20242025!$B$3:$B$1315, "&lt;=" &amp; GG$1, DataRegularSeason20242025!$D$3:$D$1315, $A16)+SUMIFS(DataRegularSeason20242025!$AB$3:$AB$1315,DataRegularSeason20242025!$B$3:$B$1315, "&lt;=" &amp; GG$1, DataRegularSeason20242025!$E$3:$E$1315, $A16)</f>
        <v>64</v>
      </c>
      <c r="GH16">
        <f>SUMIFS(DataRegularSeason20242025!$AA$3:$AA$1315,DataRegularSeason20242025!$B$3:$B$1315, "&lt;=" &amp; GH$1, DataRegularSeason20242025!$D$3:$D$1315, $A16)+SUMIFS(DataRegularSeason20242025!$AB$3:$AB$1315,DataRegularSeason20242025!$B$3:$B$1315, "&lt;=" &amp; GH$1, DataRegularSeason20242025!$E$3:$E$1315, $A16)</f>
        <v>64</v>
      </c>
      <c r="GI16">
        <f>SUMIFS(DataRegularSeason20242025!$AA$3:$AA$1315,DataRegularSeason20242025!$B$3:$B$1315, "&lt;=" &amp; GI$1, DataRegularSeason20242025!$D$3:$D$1315, $A16)+SUMIFS(DataRegularSeason20242025!$AB$3:$AB$1315,DataRegularSeason20242025!$B$3:$B$1315, "&lt;=" &amp; GI$1, DataRegularSeason20242025!$E$3:$E$1315, $A16)</f>
        <v>64</v>
      </c>
      <c r="GJ16">
        <f>SUMIFS(DataRegularSeason20242025!$AA$3:$AA$1315,DataRegularSeason20242025!$B$3:$B$1315, "&lt;=" &amp; GJ$1, DataRegularSeason20242025!$D$3:$D$1315, $A16)+SUMIFS(DataRegularSeason20242025!$AB$3:$AB$1315,DataRegularSeason20242025!$B$3:$B$1315, "&lt;=" &amp; GJ$1, DataRegularSeason20242025!$E$3:$E$1315, $A16)</f>
        <v>64</v>
      </c>
      <c r="GK16">
        <f>SUMIFS(DataRegularSeason20242025!$AA$3:$AA$1315,DataRegularSeason20242025!$B$3:$B$1315, "&lt;=" &amp; GK$1, DataRegularSeason20242025!$D$3:$D$1315, $A16)+SUMIFS(DataRegularSeason20242025!$AB$3:$AB$1315,DataRegularSeason20242025!$B$3:$B$1315, "&lt;=" &amp; GK$1, DataRegularSeason20242025!$E$3:$E$1315, $A16)</f>
        <v>64</v>
      </c>
      <c r="GL16">
        <f>SUMIFS(DataRegularSeason20242025!$AA$3:$AA$1315,DataRegularSeason20242025!$B$3:$B$1315, "&lt;=" &amp; GL$1, DataRegularSeason20242025!$D$3:$D$1315, $A16)+SUMIFS(DataRegularSeason20242025!$AB$3:$AB$1315,DataRegularSeason20242025!$B$3:$B$1315, "&lt;=" &amp; GL$1, DataRegularSeason20242025!$E$3:$E$1315, $A16)</f>
        <v>64</v>
      </c>
      <c r="GM16">
        <f>SUMIFS(DataRegularSeason20242025!$AA$3:$AA$1315,DataRegularSeason20242025!$B$3:$B$1315, "&lt;=" &amp; GM$1, DataRegularSeason20242025!$D$3:$D$1315, $A16)+SUMIFS(DataRegularSeason20242025!$AB$3:$AB$1315,DataRegularSeason20242025!$B$3:$B$1315, "&lt;=" &amp; GM$1, DataRegularSeason20242025!$E$3:$E$1315, $A16)</f>
        <v>64</v>
      </c>
      <c r="GN16">
        <f>SUMIFS(DataRegularSeason20242025!$AA$3:$AA$1315,DataRegularSeason20242025!$B$3:$B$1315, "&lt;=" &amp; GN$1, DataRegularSeason20242025!$D$3:$D$1315, $A16)+SUMIFS(DataRegularSeason20242025!$AB$3:$AB$1315,DataRegularSeason20242025!$B$3:$B$1315, "&lt;=" &amp; GN$1, DataRegularSeason20242025!$E$3:$E$1315, $A16)</f>
        <v>64</v>
      </c>
      <c r="GO16">
        <f>SUMIFS(DataRegularSeason20242025!$AA$3:$AA$1315,DataRegularSeason20242025!$B$3:$B$1315, "&lt;=" &amp; GO$1, DataRegularSeason20242025!$D$3:$D$1315, $A16)+SUMIFS(DataRegularSeason20242025!$AB$3:$AB$1315,DataRegularSeason20242025!$B$3:$B$1315, "&lt;=" &amp; GO$1, DataRegularSeason20242025!$E$3:$E$1315, $A16)</f>
        <v>64</v>
      </c>
      <c r="GP16">
        <f>SUMIFS(DataRegularSeason20242025!$AA$3:$AA$1315,DataRegularSeason20242025!$B$3:$B$1315, "&lt;=" &amp; GP$1, DataRegularSeason20242025!$D$3:$D$1315, $A16)+SUMIFS(DataRegularSeason20242025!$AB$3:$AB$1315,DataRegularSeason20242025!$B$3:$B$1315, "&lt;=" &amp; GP$1, DataRegularSeason20242025!$E$3:$E$1315, $A16)</f>
        <v>64</v>
      </c>
      <c r="GQ16">
        <f>SUMIFS(DataRegularSeason20242025!$AA$3:$AA$1315,DataRegularSeason20242025!$B$3:$B$1315, "&lt;=" &amp; GQ$1, DataRegularSeason20242025!$D$3:$D$1315, $A16)+SUMIFS(DataRegularSeason20242025!$AB$3:$AB$1315,DataRegularSeason20242025!$B$3:$B$1315, "&lt;=" &amp; GQ$1, DataRegularSeason20242025!$E$3:$E$1315, $A16)</f>
        <v>64</v>
      </c>
      <c r="GR16">
        <f>SUMIFS(DataRegularSeason20242025!$AA$3:$AA$1315,DataRegularSeason20242025!$B$3:$B$1315, "&lt;=" &amp; GR$1, DataRegularSeason20242025!$D$3:$D$1315, $A16)+SUMIFS(DataRegularSeason20242025!$AB$3:$AB$1315,DataRegularSeason20242025!$B$3:$B$1315, "&lt;=" &amp; GR$1, DataRegularSeason20242025!$E$3:$E$1315, $A16)</f>
        <v>64</v>
      </c>
      <c r="GS16">
        <f>SUMIFS(DataRegularSeason20242025!$AA$3:$AA$1315,DataRegularSeason20242025!$B$3:$B$1315, "&lt;=" &amp; GS$1, DataRegularSeason20242025!$D$3:$D$1315, $A16)+SUMIFS(DataRegularSeason20242025!$AB$3:$AB$1315,DataRegularSeason20242025!$B$3:$B$1315, "&lt;=" &amp; GS$1, DataRegularSeason20242025!$E$3:$E$1315, $A16)</f>
        <v>64</v>
      </c>
      <c r="GT16">
        <f>SUMIFS(DataRegularSeason20242025!$AA$3:$AA$1315,DataRegularSeason20242025!$B$3:$B$1315, "&lt;=" &amp; GT$1, DataRegularSeason20242025!$D$3:$D$1315, $A16)+SUMIFS(DataRegularSeason20242025!$AB$3:$AB$1315,DataRegularSeason20242025!$B$3:$B$1315, "&lt;=" &amp; GT$1, DataRegularSeason20242025!$E$3:$E$1315, $A16)</f>
        <v>64</v>
      </c>
      <c r="GU16">
        <f>SUMIFS(DataRegularSeason20242025!$AA$3:$AA$1315,DataRegularSeason20242025!$B$3:$B$1315, "&lt;=" &amp; GU$1, DataRegularSeason20242025!$D$3:$D$1315, $A16)+SUMIFS(DataRegularSeason20242025!$AB$3:$AB$1315,DataRegularSeason20242025!$B$3:$B$1315, "&lt;=" &amp; GU$1, DataRegularSeason20242025!$E$3:$E$1315, $A16)</f>
        <v>64</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60</v>
      </c>
      <c r="FF17">
        <f>SUMIFS(DataRegularSeason20242025!$AA$3:$AA$1315,DataRegularSeason20242025!$B$3:$B$1315, "&lt;=" &amp; FF$1, DataRegularSeason20242025!$D$3:$D$1315, $A17)+SUMIFS(DataRegularSeason20242025!$AB$3:$AB$1315,DataRegularSeason20242025!$B$3:$B$1315, "&lt;=" &amp; FF$1, DataRegularSeason20242025!$E$3:$E$1315, $A17)</f>
        <v>60</v>
      </c>
      <c r="FG17">
        <f>SUMIFS(DataRegularSeason20242025!$AA$3:$AA$1315,DataRegularSeason20242025!$B$3:$B$1315, "&lt;=" &amp; FG$1, DataRegularSeason20242025!$D$3:$D$1315, $A17)+SUMIFS(DataRegularSeason20242025!$AB$3:$AB$1315,DataRegularSeason20242025!$B$3:$B$1315, "&lt;=" &amp; FG$1, DataRegularSeason20242025!$E$3:$E$1315, $A17)</f>
        <v>62</v>
      </c>
      <c r="FH17">
        <f>SUMIFS(DataRegularSeason20242025!$AA$3:$AA$1315,DataRegularSeason20242025!$B$3:$B$1315, "&lt;=" &amp; FH$1, DataRegularSeason20242025!$D$3:$D$1315, $A17)+SUMIFS(DataRegularSeason20242025!$AB$3:$AB$1315,DataRegularSeason20242025!$B$3:$B$1315, "&lt;=" &amp; FH$1, DataRegularSeason20242025!$E$3:$E$1315, $A17)</f>
        <v>62</v>
      </c>
      <c r="FI17">
        <f>SUMIFS(DataRegularSeason20242025!$AA$3:$AA$1315,DataRegularSeason20242025!$B$3:$B$1315, "&lt;=" &amp; FI$1, DataRegularSeason20242025!$D$3:$D$1315, $A17)+SUMIFS(DataRegularSeason20242025!$AB$3:$AB$1315,DataRegularSeason20242025!$B$3:$B$1315, "&lt;=" &amp; FI$1, DataRegularSeason20242025!$E$3:$E$1315, $A17)</f>
        <v>64</v>
      </c>
      <c r="FJ17">
        <f>SUMIFS(DataRegularSeason20242025!$AA$3:$AA$1315,DataRegularSeason20242025!$B$3:$B$1315, "&lt;=" &amp; FJ$1, DataRegularSeason20242025!$D$3:$D$1315, $A17)+SUMIFS(DataRegularSeason20242025!$AB$3:$AB$1315,DataRegularSeason20242025!$B$3:$B$1315, "&lt;=" &amp; FJ$1, DataRegularSeason20242025!$E$3:$E$1315, $A17)</f>
        <v>64</v>
      </c>
      <c r="FK17">
        <f>SUMIFS(DataRegularSeason20242025!$AA$3:$AA$1315,DataRegularSeason20242025!$B$3:$B$1315, "&lt;=" &amp; FK$1, DataRegularSeason20242025!$D$3:$D$1315, $A17)+SUMIFS(DataRegularSeason20242025!$AB$3:$AB$1315,DataRegularSeason20242025!$B$3:$B$1315, "&lt;=" &amp; FK$1, DataRegularSeason20242025!$E$3:$E$1315, $A17)</f>
        <v>64</v>
      </c>
      <c r="FL17">
        <f>SUMIFS(DataRegularSeason20242025!$AA$3:$AA$1315,DataRegularSeason20242025!$B$3:$B$1315, "&lt;=" &amp; FL$1, DataRegularSeason20242025!$D$3:$D$1315, $A17)+SUMIFS(DataRegularSeason20242025!$AB$3:$AB$1315,DataRegularSeason20242025!$B$3:$B$1315, "&lt;=" &amp; FL$1, DataRegularSeason20242025!$E$3:$E$1315, $A17)</f>
        <v>64</v>
      </c>
      <c r="FM17">
        <f>SUMIFS(DataRegularSeason20242025!$AA$3:$AA$1315,DataRegularSeason20242025!$B$3:$B$1315, "&lt;=" &amp; FM$1, DataRegularSeason20242025!$D$3:$D$1315, $A17)+SUMIFS(DataRegularSeason20242025!$AB$3:$AB$1315,DataRegularSeason20242025!$B$3:$B$1315, "&lt;=" &amp; FM$1, DataRegularSeason20242025!$E$3:$E$1315, $A17)</f>
        <v>64</v>
      </c>
      <c r="FN17">
        <f>SUMIFS(DataRegularSeason20242025!$AA$3:$AA$1315,DataRegularSeason20242025!$B$3:$B$1315, "&lt;=" &amp; FN$1, DataRegularSeason20242025!$D$3:$D$1315, $A17)+SUMIFS(DataRegularSeason20242025!$AB$3:$AB$1315,DataRegularSeason20242025!$B$3:$B$1315, "&lt;=" &amp; FN$1, DataRegularSeason20242025!$E$3:$E$1315, $A17)</f>
        <v>64</v>
      </c>
      <c r="FO17">
        <f>SUMIFS(DataRegularSeason20242025!$AA$3:$AA$1315,DataRegularSeason20242025!$B$3:$B$1315, "&lt;=" &amp; FO$1, DataRegularSeason20242025!$D$3:$D$1315, $A17)+SUMIFS(DataRegularSeason20242025!$AB$3:$AB$1315,DataRegularSeason20242025!$B$3:$B$1315, "&lt;=" &amp; FO$1, DataRegularSeason20242025!$E$3:$E$1315, $A17)</f>
        <v>64</v>
      </c>
      <c r="FP17">
        <f>SUMIFS(DataRegularSeason20242025!$AA$3:$AA$1315,DataRegularSeason20242025!$B$3:$B$1315, "&lt;=" &amp; FP$1, DataRegularSeason20242025!$D$3:$D$1315, $A17)+SUMIFS(DataRegularSeason20242025!$AB$3:$AB$1315,DataRegularSeason20242025!$B$3:$B$1315, "&lt;=" &amp; FP$1, DataRegularSeason20242025!$E$3:$E$1315, $A17)</f>
        <v>64</v>
      </c>
      <c r="FQ17">
        <f>SUMIFS(DataRegularSeason20242025!$AA$3:$AA$1315,DataRegularSeason20242025!$B$3:$B$1315, "&lt;=" &amp; FQ$1, DataRegularSeason20242025!$D$3:$D$1315, $A17)+SUMIFS(DataRegularSeason20242025!$AB$3:$AB$1315,DataRegularSeason20242025!$B$3:$B$1315, "&lt;=" &amp; FQ$1, DataRegularSeason20242025!$E$3:$E$1315, $A17)</f>
        <v>64</v>
      </c>
      <c r="FR17">
        <f>SUMIFS(DataRegularSeason20242025!$AA$3:$AA$1315,DataRegularSeason20242025!$B$3:$B$1315, "&lt;=" &amp; FR$1, DataRegularSeason20242025!$D$3:$D$1315, $A17)+SUMIFS(DataRegularSeason20242025!$AB$3:$AB$1315,DataRegularSeason20242025!$B$3:$B$1315, "&lt;=" &amp; FR$1, DataRegularSeason20242025!$E$3:$E$1315, $A17)</f>
        <v>64</v>
      </c>
      <c r="FS17">
        <f>SUMIFS(DataRegularSeason20242025!$AA$3:$AA$1315,DataRegularSeason20242025!$B$3:$B$1315, "&lt;=" &amp; FS$1, DataRegularSeason20242025!$D$3:$D$1315, $A17)+SUMIFS(DataRegularSeason20242025!$AB$3:$AB$1315,DataRegularSeason20242025!$B$3:$B$1315, "&lt;=" &amp; FS$1, DataRegularSeason20242025!$E$3:$E$1315, $A17)</f>
        <v>64</v>
      </c>
      <c r="FT17">
        <f>SUMIFS(DataRegularSeason20242025!$AA$3:$AA$1315,DataRegularSeason20242025!$B$3:$B$1315, "&lt;=" &amp; FT$1, DataRegularSeason20242025!$D$3:$D$1315, $A17)+SUMIFS(DataRegularSeason20242025!$AB$3:$AB$1315,DataRegularSeason20242025!$B$3:$B$1315, "&lt;=" &amp; FT$1, DataRegularSeason20242025!$E$3:$E$1315, $A17)</f>
        <v>64</v>
      </c>
      <c r="FU17">
        <f>SUMIFS(DataRegularSeason20242025!$AA$3:$AA$1315,DataRegularSeason20242025!$B$3:$B$1315, "&lt;=" &amp; FU$1, DataRegularSeason20242025!$D$3:$D$1315, $A17)+SUMIFS(DataRegularSeason20242025!$AB$3:$AB$1315,DataRegularSeason20242025!$B$3:$B$1315, "&lt;=" &amp; FU$1, DataRegularSeason20242025!$E$3:$E$1315, $A17)</f>
        <v>64</v>
      </c>
      <c r="FV17">
        <f>SUMIFS(DataRegularSeason20242025!$AA$3:$AA$1315,DataRegularSeason20242025!$B$3:$B$1315, "&lt;=" &amp; FV$1, DataRegularSeason20242025!$D$3:$D$1315, $A17)+SUMIFS(DataRegularSeason20242025!$AB$3:$AB$1315,DataRegularSeason20242025!$B$3:$B$1315, "&lt;=" &amp; FV$1, DataRegularSeason20242025!$E$3:$E$1315, $A17)</f>
        <v>64</v>
      </c>
      <c r="FW17">
        <f>SUMIFS(DataRegularSeason20242025!$AA$3:$AA$1315,DataRegularSeason20242025!$B$3:$B$1315, "&lt;=" &amp; FW$1, DataRegularSeason20242025!$D$3:$D$1315, $A17)+SUMIFS(DataRegularSeason20242025!$AB$3:$AB$1315,DataRegularSeason20242025!$B$3:$B$1315, "&lt;=" &amp; FW$1, DataRegularSeason20242025!$E$3:$E$1315, $A17)</f>
        <v>64</v>
      </c>
      <c r="FX17">
        <f>SUMIFS(DataRegularSeason20242025!$AA$3:$AA$1315,DataRegularSeason20242025!$B$3:$B$1315, "&lt;=" &amp; FX$1, DataRegularSeason20242025!$D$3:$D$1315, $A17)+SUMIFS(DataRegularSeason20242025!$AB$3:$AB$1315,DataRegularSeason20242025!$B$3:$B$1315, "&lt;=" &amp; FX$1, DataRegularSeason20242025!$E$3:$E$1315, $A17)</f>
        <v>64</v>
      </c>
      <c r="FY17">
        <f>SUMIFS(DataRegularSeason20242025!$AA$3:$AA$1315,DataRegularSeason20242025!$B$3:$B$1315, "&lt;=" &amp; FY$1, DataRegularSeason20242025!$D$3:$D$1315, $A17)+SUMIFS(DataRegularSeason20242025!$AB$3:$AB$1315,DataRegularSeason20242025!$B$3:$B$1315, "&lt;=" &amp; FY$1, DataRegularSeason20242025!$E$3:$E$1315, $A17)</f>
        <v>64</v>
      </c>
      <c r="FZ17">
        <f>SUMIFS(DataRegularSeason20242025!$AA$3:$AA$1315,DataRegularSeason20242025!$B$3:$B$1315, "&lt;=" &amp; FZ$1, DataRegularSeason20242025!$D$3:$D$1315, $A17)+SUMIFS(DataRegularSeason20242025!$AB$3:$AB$1315,DataRegularSeason20242025!$B$3:$B$1315, "&lt;=" &amp; FZ$1, DataRegularSeason20242025!$E$3:$E$1315, $A17)</f>
        <v>64</v>
      </c>
      <c r="GA17">
        <f>SUMIFS(DataRegularSeason20242025!$AA$3:$AA$1315,DataRegularSeason20242025!$B$3:$B$1315, "&lt;=" &amp; GA$1, DataRegularSeason20242025!$D$3:$D$1315, $A17)+SUMIFS(DataRegularSeason20242025!$AB$3:$AB$1315,DataRegularSeason20242025!$B$3:$B$1315, "&lt;=" &amp; GA$1, DataRegularSeason20242025!$E$3:$E$1315, $A17)</f>
        <v>64</v>
      </c>
      <c r="GB17">
        <f>SUMIFS(DataRegularSeason20242025!$AA$3:$AA$1315,DataRegularSeason20242025!$B$3:$B$1315, "&lt;=" &amp; GB$1, DataRegularSeason20242025!$D$3:$D$1315, $A17)+SUMIFS(DataRegularSeason20242025!$AB$3:$AB$1315,DataRegularSeason20242025!$B$3:$B$1315, "&lt;=" &amp; GB$1, DataRegularSeason20242025!$E$3:$E$1315, $A17)</f>
        <v>64</v>
      </c>
      <c r="GC17">
        <f>SUMIFS(DataRegularSeason20242025!$AA$3:$AA$1315,DataRegularSeason20242025!$B$3:$B$1315, "&lt;=" &amp; GC$1, DataRegularSeason20242025!$D$3:$D$1315, $A17)+SUMIFS(DataRegularSeason20242025!$AB$3:$AB$1315,DataRegularSeason20242025!$B$3:$B$1315, "&lt;=" &amp; GC$1, DataRegularSeason20242025!$E$3:$E$1315, $A17)</f>
        <v>64</v>
      </c>
      <c r="GD17">
        <f>SUMIFS(DataRegularSeason20242025!$AA$3:$AA$1315,DataRegularSeason20242025!$B$3:$B$1315, "&lt;=" &amp; GD$1, DataRegularSeason20242025!$D$3:$D$1315, $A17)+SUMIFS(DataRegularSeason20242025!$AB$3:$AB$1315,DataRegularSeason20242025!$B$3:$B$1315, "&lt;=" &amp; GD$1, DataRegularSeason20242025!$E$3:$E$1315, $A17)</f>
        <v>64</v>
      </c>
      <c r="GE17">
        <f>SUMIFS(DataRegularSeason20242025!$AA$3:$AA$1315,DataRegularSeason20242025!$B$3:$B$1315, "&lt;=" &amp; GE$1, DataRegularSeason20242025!$D$3:$D$1315, $A17)+SUMIFS(DataRegularSeason20242025!$AB$3:$AB$1315,DataRegularSeason20242025!$B$3:$B$1315, "&lt;=" &amp; GE$1, DataRegularSeason20242025!$E$3:$E$1315, $A17)</f>
        <v>64</v>
      </c>
      <c r="GF17">
        <f>SUMIFS(DataRegularSeason20242025!$AA$3:$AA$1315,DataRegularSeason20242025!$B$3:$B$1315, "&lt;=" &amp; GF$1, DataRegularSeason20242025!$D$3:$D$1315, $A17)+SUMIFS(DataRegularSeason20242025!$AB$3:$AB$1315,DataRegularSeason20242025!$B$3:$B$1315, "&lt;=" &amp; GF$1, DataRegularSeason20242025!$E$3:$E$1315, $A17)</f>
        <v>64</v>
      </c>
      <c r="GG17">
        <f>SUMIFS(DataRegularSeason20242025!$AA$3:$AA$1315,DataRegularSeason20242025!$B$3:$B$1315, "&lt;=" &amp; GG$1, DataRegularSeason20242025!$D$3:$D$1315, $A17)+SUMIFS(DataRegularSeason20242025!$AB$3:$AB$1315,DataRegularSeason20242025!$B$3:$B$1315, "&lt;=" &amp; GG$1, DataRegularSeason20242025!$E$3:$E$1315, $A17)</f>
        <v>64</v>
      </c>
      <c r="GH17">
        <f>SUMIFS(DataRegularSeason20242025!$AA$3:$AA$1315,DataRegularSeason20242025!$B$3:$B$1315, "&lt;=" &amp; GH$1, DataRegularSeason20242025!$D$3:$D$1315, $A17)+SUMIFS(DataRegularSeason20242025!$AB$3:$AB$1315,DataRegularSeason20242025!$B$3:$B$1315, "&lt;=" &amp; GH$1, DataRegularSeason20242025!$E$3:$E$1315, $A17)</f>
        <v>64</v>
      </c>
      <c r="GI17">
        <f>SUMIFS(DataRegularSeason20242025!$AA$3:$AA$1315,DataRegularSeason20242025!$B$3:$B$1315, "&lt;=" &amp; GI$1, DataRegularSeason20242025!$D$3:$D$1315, $A17)+SUMIFS(DataRegularSeason20242025!$AB$3:$AB$1315,DataRegularSeason20242025!$B$3:$B$1315, "&lt;=" &amp; GI$1, DataRegularSeason20242025!$E$3:$E$1315, $A17)</f>
        <v>64</v>
      </c>
      <c r="GJ17">
        <f>SUMIFS(DataRegularSeason20242025!$AA$3:$AA$1315,DataRegularSeason20242025!$B$3:$B$1315, "&lt;=" &amp; GJ$1, DataRegularSeason20242025!$D$3:$D$1315, $A17)+SUMIFS(DataRegularSeason20242025!$AB$3:$AB$1315,DataRegularSeason20242025!$B$3:$B$1315, "&lt;=" &amp; GJ$1, DataRegularSeason20242025!$E$3:$E$1315, $A17)</f>
        <v>64</v>
      </c>
      <c r="GK17">
        <f>SUMIFS(DataRegularSeason20242025!$AA$3:$AA$1315,DataRegularSeason20242025!$B$3:$B$1315, "&lt;=" &amp; GK$1, DataRegularSeason20242025!$D$3:$D$1315, $A17)+SUMIFS(DataRegularSeason20242025!$AB$3:$AB$1315,DataRegularSeason20242025!$B$3:$B$1315, "&lt;=" &amp; GK$1, DataRegularSeason20242025!$E$3:$E$1315, $A17)</f>
        <v>64</v>
      </c>
      <c r="GL17">
        <f>SUMIFS(DataRegularSeason20242025!$AA$3:$AA$1315,DataRegularSeason20242025!$B$3:$B$1315, "&lt;=" &amp; GL$1, DataRegularSeason20242025!$D$3:$D$1315, $A17)+SUMIFS(DataRegularSeason20242025!$AB$3:$AB$1315,DataRegularSeason20242025!$B$3:$B$1315, "&lt;=" &amp; GL$1, DataRegularSeason20242025!$E$3:$E$1315, $A17)</f>
        <v>64</v>
      </c>
      <c r="GM17">
        <f>SUMIFS(DataRegularSeason20242025!$AA$3:$AA$1315,DataRegularSeason20242025!$B$3:$B$1315, "&lt;=" &amp; GM$1, DataRegularSeason20242025!$D$3:$D$1315, $A17)+SUMIFS(DataRegularSeason20242025!$AB$3:$AB$1315,DataRegularSeason20242025!$B$3:$B$1315, "&lt;=" &amp; GM$1, DataRegularSeason20242025!$E$3:$E$1315, $A17)</f>
        <v>64</v>
      </c>
      <c r="GN17">
        <f>SUMIFS(DataRegularSeason20242025!$AA$3:$AA$1315,DataRegularSeason20242025!$B$3:$B$1315, "&lt;=" &amp; GN$1, DataRegularSeason20242025!$D$3:$D$1315, $A17)+SUMIFS(DataRegularSeason20242025!$AB$3:$AB$1315,DataRegularSeason20242025!$B$3:$B$1315, "&lt;=" &amp; GN$1, DataRegularSeason20242025!$E$3:$E$1315, $A17)</f>
        <v>64</v>
      </c>
      <c r="GO17">
        <f>SUMIFS(DataRegularSeason20242025!$AA$3:$AA$1315,DataRegularSeason20242025!$B$3:$B$1315, "&lt;=" &amp; GO$1, DataRegularSeason20242025!$D$3:$D$1315, $A17)+SUMIFS(DataRegularSeason20242025!$AB$3:$AB$1315,DataRegularSeason20242025!$B$3:$B$1315, "&lt;=" &amp; GO$1, DataRegularSeason20242025!$E$3:$E$1315, $A17)</f>
        <v>64</v>
      </c>
      <c r="GP17">
        <f>SUMIFS(DataRegularSeason20242025!$AA$3:$AA$1315,DataRegularSeason20242025!$B$3:$B$1315, "&lt;=" &amp; GP$1, DataRegularSeason20242025!$D$3:$D$1315, $A17)+SUMIFS(DataRegularSeason20242025!$AB$3:$AB$1315,DataRegularSeason20242025!$B$3:$B$1315, "&lt;=" &amp; GP$1, DataRegularSeason20242025!$E$3:$E$1315, $A17)</f>
        <v>64</v>
      </c>
      <c r="GQ17">
        <f>SUMIFS(DataRegularSeason20242025!$AA$3:$AA$1315,DataRegularSeason20242025!$B$3:$B$1315, "&lt;=" &amp; GQ$1, DataRegularSeason20242025!$D$3:$D$1315, $A17)+SUMIFS(DataRegularSeason20242025!$AB$3:$AB$1315,DataRegularSeason20242025!$B$3:$B$1315, "&lt;=" &amp; GQ$1, DataRegularSeason20242025!$E$3:$E$1315, $A17)</f>
        <v>64</v>
      </c>
      <c r="GR17">
        <f>SUMIFS(DataRegularSeason20242025!$AA$3:$AA$1315,DataRegularSeason20242025!$B$3:$B$1315, "&lt;=" &amp; GR$1, DataRegularSeason20242025!$D$3:$D$1315, $A17)+SUMIFS(DataRegularSeason20242025!$AB$3:$AB$1315,DataRegularSeason20242025!$B$3:$B$1315, "&lt;=" &amp; GR$1, DataRegularSeason20242025!$E$3:$E$1315, $A17)</f>
        <v>64</v>
      </c>
      <c r="GS17">
        <f>SUMIFS(DataRegularSeason20242025!$AA$3:$AA$1315,DataRegularSeason20242025!$B$3:$B$1315, "&lt;=" &amp; GS$1, DataRegularSeason20242025!$D$3:$D$1315, $A17)+SUMIFS(DataRegularSeason20242025!$AB$3:$AB$1315,DataRegularSeason20242025!$B$3:$B$1315, "&lt;=" &amp; GS$1, DataRegularSeason20242025!$E$3:$E$1315, $A17)</f>
        <v>64</v>
      </c>
      <c r="GT17">
        <f>SUMIFS(DataRegularSeason20242025!$AA$3:$AA$1315,DataRegularSeason20242025!$B$3:$B$1315, "&lt;=" &amp; GT$1, DataRegularSeason20242025!$D$3:$D$1315, $A17)+SUMIFS(DataRegularSeason20242025!$AB$3:$AB$1315,DataRegularSeason20242025!$B$3:$B$1315, "&lt;=" &amp; GT$1, DataRegularSeason20242025!$E$3:$E$1315, $A17)</f>
        <v>64</v>
      </c>
      <c r="GU17">
        <f>SUMIFS(DataRegularSeason20242025!$AA$3:$AA$1315,DataRegularSeason20242025!$B$3:$B$1315, "&lt;=" &amp; GU$1, DataRegularSeason20242025!$D$3:$D$1315, $A17)+SUMIFS(DataRegularSeason20242025!$AB$3:$AB$1315,DataRegularSeason20242025!$B$3:$B$1315, "&lt;=" &amp; GU$1, DataRegularSeason20242025!$E$3:$E$1315, $A17)</f>
        <v>64</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94</v>
      </c>
      <c r="FH18">
        <f>SUMIFS(DataRegularSeason20242025!$AA$3:$AA$1315,DataRegularSeason20242025!$B$3:$B$1315, "&lt;=" &amp; FH$1, DataRegularSeason20242025!$D$3:$D$1315, $A18)+SUMIFS(DataRegularSeason20242025!$AB$3:$AB$1315,DataRegularSeason20242025!$B$3:$B$1315, "&lt;=" &amp; FH$1, DataRegularSeason20242025!$E$3:$E$1315, $A18)</f>
        <v>94</v>
      </c>
      <c r="FI18">
        <f>SUMIFS(DataRegularSeason20242025!$AA$3:$AA$1315,DataRegularSeason20242025!$B$3:$B$1315, "&lt;=" &amp; FI$1, DataRegularSeason20242025!$D$3:$D$1315, $A18)+SUMIFS(DataRegularSeason20242025!$AB$3:$AB$1315,DataRegularSeason20242025!$B$3:$B$1315, "&lt;=" &amp; FI$1, DataRegularSeason20242025!$E$3:$E$1315, $A18)</f>
        <v>94</v>
      </c>
      <c r="FJ18">
        <f>SUMIFS(DataRegularSeason20242025!$AA$3:$AA$1315,DataRegularSeason20242025!$B$3:$B$1315, "&lt;=" &amp; FJ$1, DataRegularSeason20242025!$D$3:$D$1315, $A18)+SUMIFS(DataRegularSeason20242025!$AB$3:$AB$1315,DataRegularSeason20242025!$B$3:$B$1315, "&lt;=" &amp; FJ$1, DataRegularSeason20242025!$E$3:$E$1315, $A18)</f>
        <v>96</v>
      </c>
      <c r="FK18">
        <f>SUMIFS(DataRegularSeason20242025!$AA$3:$AA$1315,DataRegularSeason20242025!$B$3:$B$1315, "&lt;=" &amp; FK$1, DataRegularSeason20242025!$D$3:$D$1315, $A18)+SUMIFS(DataRegularSeason20242025!$AB$3:$AB$1315,DataRegularSeason20242025!$B$3:$B$1315, "&lt;=" &amp; FK$1, DataRegularSeason20242025!$E$3:$E$1315, $A18)</f>
        <v>96</v>
      </c>
      <c r="FL18">
        <f>SUMIFS(DataRegularSeason20242025!$AA$3:$AA$1315,DataRegularSeason20242025!$B$3:$B$1315, "&lt;=" &amp; FL$1, DataRegularSeason20242025!$D$3:$D$1315, $A18)+SUMIFS(DataRegularSeason20242025!$AB$3:$AB$1315,DataRegularSeason20242025!$B$3:$B$1315, "&lt;=" &amp; FL$1, DataRegularSeason20242025!$E$3:$E$1315, $A18)</f>
        <v>96</v>
      </c>
      <c r="FM18">
        <f>SUMIFS(DataRegularSeason20242025!$AA$3:$AA$1315,DataRegularSeason20242025!$B$3:$B$1315, "&lt;=" &amp; FM$1, DataRegularSeason20242025!$D$3:$D$1315, $A18)+SUMIFS(DataRegularSeason20242025!$AB$3:$AB$1315,DataRegularSeason20242025!$B$3:$B$1315, "&lt;=" &amp; FM$1, DataRegularSeason20242025!$E$3:$E$1315, $A18)</f>
        <v>96</v>
      </c>
      <c r="FN18">
        <f>SUMIFS(DataRegularSeason20242025!$AA$3:$AA$1315,DataRegularSeason20242025!$B$3:$B$1315, "&lt;=" &amp; FN$1, DataRegularSeason20242025!$D$3:$D$1315, $A18)+SUMIFS(DataRegularSeason20242025!$AB$3:$AB$1315,DataRegularSeason20242025!$B$3:$B$1315, "&lt;=" &amp; FN$1, DataRegularSeason20242025!$E$3:$E$1315, $A18)</f>
        <v>96</v>
      </c>
      <c r="FO18">
        <f>SUMIFS(DataRegularSeason20242025!$AA$3:$AA$1315,DataRegularSeason20242025!$B$3:$B$1315, "&lt;=" &amp; FO$1, DataRegularSeason20242025!$D$3:$D$1315, $A18)+SUMIFS(DataRegularSeason20242025!$AB$3:$AB$1315,DataRegularSeason20242025!$B$3:$B$1315, "&lt;=" &amp; FO$1, DataRegularSeason20242025!$E$3:$E$1315, $A18)</f>
        <v>96</v>
      </c>
      <c r="FP18">
        <f>SUMIFS(DataRegularSeason20242025!$AA$3:$AA$1315,DataRegularSeason20242025!$B$3:$B$1315, "&lt;=" &amp; FP$1, DataRegularSeason20242025!$D$3:$D$1315, $A18)+SUMIFS(DataRegularSeason20242025!$AB$3:$AB$1315,DataRegularSeason20242025!$B$3:$B$1315, "&lt;=" &amp; FP$1, DataRegularSeason20242025!$E$3:$E$1315, $A18)</f>
        <v>96</v>
      </c>
      <c r="FQ18">
        <f>SUMIFS(DataRegularSeason20242025!$AA$3:$AA$1315,DataRegularSeason20242025!$B$3:$B$1315, "&lt;=" &amp; FQ$1, DataRegularSeason20242025!$D$3:$D$1315, $A18)+SUMIFS(DataRegularSeason20242025!$AB$3:$AB$1315,DataRegularSeason20242025!$B$3:$B$1315, "&lt;=" &amp; FQ$1, DataRegularSeason20242025!$E$3:$E$1315, $A18)</f>
        <v>96</v>
      </c>
      <c r="FR18">
        <f>SUMIFS(DataRegularSeason20242025!$AA$3:$AA$1315,DataRegularSeason20242025!$B$3:$B$1315, "&lt;=" &amp; FR$1, DataRegularSeason20242025!$D$3:$D$1315, $A18)+SUMIFS(DataRegularSeason20242025!$AB$3:$AB$1315,DataRegularSeason20242025!$B$3:$B$1315, "&lt;=" &amp; FR$1, DataRegularSeason20242025!$E$3:$E$1315, $A18)</f>
        <v>96</v>
      </c>
      <c r="FS18">
        <f>SUMIFS(DataRegularSeason20242025!$AA$3:$AA$1315,DataRegularSeason20242025!$B$3:$B$1315, "&lt;=" &amp; FS$1, DataRegularSeason20242025!$D$3:$D$1315, $A18)+SUMIFS(DataRegularSeason20242025!$AB$3:$AB$1315,DataRegularSeason20242025!$B$3:$B$1315, "&lt;=" &amp; FS$1, DataRegularSeason20242025!$E$3:$E$1315, $A18)</f>
        <v>96</v>
      </c>
      <c r="FT18">
        <f>SUMIFS(DataRegularSeason20242025!$AA$3:$AA$1315,DataRegularSeason20242025!$B$3:$B$1315, "&lt;=" &amp; FT$1, DataRegularSeason20242025!$D$3:$D$1315, $A18)+SUMIFS(DataRegularSeason20242025!$AB$3:$AB$1315,DataRegularSeason20242025!$B$3:$B$1315, "&lt;=" &amp; FT$1, DataRegularSeason20242025!$E$3:$E$1315, $A18)</f>
        <v>96</v>
      </c>
      <c r="FU18">
        <f>SUMIFS(DataRegularSeason20242025!$AA$3:$AA$1315,DataRegularSeason20242025!$B$3:$B$1315, "&lt;=" &amp; FU$1, DataRegularSeason20242025!$D$3:$D$1315, $A18)+SUMIFS(DataRegularSeason20242025!$AB$3:$AB$1315,DataRegularSeason20242025!$B$3:$B$1315, "&lt;=" &amp; FU$1, DataRegularSeason20242025!$E$3:$E$1315, $A18)</f>
        <v>96</v>
      </c>
      <c r="FV18">
        <f>SUMIFS(DataRegularSeason20242025!$AA$3:$AA$1315,DataRegularSeason20242025!$B$3:$B$1315, "&lt;=" &amp; FV$1, DataRegularSeason20242025!$D$3:$D$1315, $A18)+SUMIFS(DataRegularSeason20242025!$AB$3:$AB$1315,DataRegularSeason20242025!$B$3:$B$1315, "&lt;=" &amp; FV$1, DataRegularSeason20242025!$E$3:$E$1315, $A18)</f>
        <v>96</v>
      </c>
      <c r="FW18">
        <f>SUMIFS(DataRegularSeason20242025!$AA$3:$AA$1315,DataRegularSeason20242025!$B$3:$B$1315, "&lt;=" &amp; FW$1, DataRegularSeason20242025!$D$3:$D$1315, $A18)+SUMIFS(DataRegularSeason20242025!$AB$3:$AB$1315,DataRegularSeason20242025!$B$3:$B$1315, "&lt;=" &amp; FW$1, DataRegularSeason20242025!$E$3:$E$1315, $A18)</f>
        <v>96</v>
      </c>
      <c r="FX18">
        <f>SUMIFS(DataRegularSeason20242025!$AA$3:$AA$1315,DataRegularSeason20242025!$B$3:$B$1315, "&lt;=" &amp; FX$1, DataRegularSeason20242025!$D$3:$D$1315, $A18)+SUMIFS(DataRegularSeason20242025!$AB$3:$AB$1315,DataRegularSeason20242025!$B$3:$B$1315, "&lt;=" &amp; FX$1, DataRegularSeason20242025!$E$3:$E$1315, $A18)</f>
        <v>96</v>
      </c>
      <c r="FY18">
        <f>SUMIFS(DataRegularSeason20242025!$AA$3:$AA$1315,DataRegularSeason20242025!$B$3:$B$1315, "&lt;=" &amp; FY$1, DataRegularSeason20242025!$D$3:$D$1315, $A18)+SUMIFS(DataRegularSeason20242025!$AB$3:$AB$1315,DataRegularSeason20242025!$B$3:$B$1315, "&lt;=" &amp; FY$1, DataRegularSeason20242025!$E$3:$E$1315, $A18)</f>
        <v>96</v>
      </c>
      <c r="FZ18">
        <f>SUMIFS(DataRegularSeason20242025!$AA$3:$AA$1315,DataRegularSeason20242025!$B$3:$B$1315, "&lt;=" &amp; FZ$1, DataRegularSeason20242025!$D$3:$D$1315, $A18)+SUMIFS(DataRegularSeason20242025!$AB$3:$AB$1315,DataRegularSeason20242025!$B$3:$B$1315, "&lt;=" &amp; FZ$1, DataRegularSeason20242025!$E$3:$E$1315, $A18)</f>
        <v>96</v>
      </c>
      <c r="GA18">
        <f>SUMIFS(DataRegularSeason20242025!$AA$3:$AA$1315,DataRegularSeason20242025!$B$3:$B$1315, "&lt;=" &amp; GA$1, DataRegularSeason20242025!$D$3:$D$1315, $A18)+SUMIFS(DataRegularSeason20242025!$AB$3:$AB$1315,DataRegularSeason20242025!$B$3:$B$1315, "&lt;=" &amp; GA$1, DataRegularSeason20242025!$E$3:$E$1315, $A18)</f>
        <v>96</v>
      </c>
      <c r="GB18">
        <f>SUMIFS(DataRegularSeason20242025!$AA$3:$AA$1315,DataRegularSeason20242025!$B$3:$B$1315, "&lt;=" &amp; GB$1, DataRegularSeason20242025!$D$3:$D$1315, $A18)+SUMIFS(DataRegularSeason20242025!$AB$3:$AB$1315,DataRegularSeason20242025!$B$3:$B$1315, "&lt;=" &amp; GB$1, DataRegularSeason20242025!$E$3:$E$1315, $A18)</f>
        <v>96</v>
      </c>
      <c r="GC18">
        <f>SUMIFS(DataRegularSeason20242025!$AA$3:$AA$1315,DataRegularSeason20242025!$B$3:$B$1315, "&lt;=" &amp; GC$1, DataRegularSeason20242025!$D$3:$D$1315, $A18)+SUMIFS(DataRegularSeason20242025!$AB$3:$AB$1315,DataRegularSeason20242025!$B$3:$B$1315, "&lt;=" &amp; GC$1, DataRegularSeason20242025!$E$3:$E$1315, $A18)</f>
        <v>96</v>
      </c>
      <c r="GD18">
        <f>SUMIFS(DataRegularSeason20242025!$AA$3:$AA$1315,DataRegularSeason20242025!$B$3:$B$1315, "&lt;=" &amp; GD$1, DataRegularSeason20242025!$D$3:$D$1315, $A18)+SUMIFS(DataRegularSeason20242025!$AB$3:$AB$1315,DataRegularSeason20242025!$B$3:$B$1315, "&lt;=" &amp; GD$1, DataRegularSeason20242025!$E$3:$E$1315, $A18)</f>
        <v>96</v>
      </c>
      <c r="GE18">
        <f>SUMIFS(DataRegularSeason20242025!$AA$3:$AA$1315,DataRegularSeason20242025!$B$3:$B$1315, "&lt;=" &amp; GE$1, DataRegularSeason20242025!$D$3:$D$1315, $A18)+SUMIFS(DataRegularSeason20242025!$AB$3:$AB$1315,DataRegularSeason20242025!$B$3:$B$1315, "&lt;=" &amp; GE$1, DataRegularSeason20242025!$E$3:$E$1315, $A18)</f>
        <v>96</v>
      </c>
      <c r="GF18">
        <f>SUMIFS(DataRegularSeason20242025!$AA$3:$AA$1315,DataRegularSeason20242025!$B$3:$B$1315, "&lt;=" &amp; GF$1, DataRegularSeason20242025!$D$3:$D$1315, $A18)+SUMIFS(DataRegularSeason20242025!$AB$3:$AB$1315,DataRegularSeason20242025!$B$3:$B$1315, "&lt;=" &amp; GF$1, DataRegularSeason20242025!$E$3:$E$1315, $A18)</f>
        <v>96</v>
      </c>
      <c r="GG18">
        <f>SUMIFS(DataRegularSeason20242025!$AA$3:$AA$1315,DataRegularSeason20242025!$B$3:$B$1315, "&lt;=" &amp; GG$1, DataRegularSeason20242025!$D$3:$D$1315, $A18)+SUMIFS(DataRegularSeason20242025!$AB$3:$AB$1315,DataRegularSeason20242025!$B$3:$B$1315, "&lt;=" &amp; GG$1, DataRegularSeason20242025!$E$3:$E$1315, $A18)</f>
        <v>96</v>
      </c>
      <c r="GH18">
        <f>SUMIFS(DataRegularSeason20242025!$AA$3:$AA$1315,DataRegularSeason20242025!$B$3:$B$1315, "&lt;=" &amp; GH$1, DataRegularSeason20242025!$D$3:$D$1315, $A18)+SUMIFS(DataRegularSeason20242025!$AB$3:$AB$1315,DataRegularSeason20242025!$B$3:$B$1315, "&lt;=" &amp; GH$1, DataRegularSeason20242025!$E$3:$E$1315, $A18)</f>
        <v>96</v>
      </c>
      <c r="GI18">
        <f>SUMIFS(DataRegularSeason20242025!$AA$3:$AA$1315,DataRegularSeason20242025!$B$3:$B$1315, "&lt;=" &amp; GI$1, DataRegularSeason20242025!$D$3:$D$1315, $A18)+SUMIFS(DataRegularSeason20242025!$AB$3:$AB$1315,DataRegularSeason20242025!$B$3:$B$1315, "&lt;=" &amp; GI$1, DataRegularSeason20242025!$E$3:$E$1315, $A18)</f>
        <v>96</v>
      </c>
      <c r="GJ18">
        <f>SUMIFS(DataRegularSeason20242025!$AA$3:$AA$1315,DataRegularSeason20242025!$B$3:$B$1315, "&lt;=" &amp; GJ$1, DataRegularSeason20242025!$D$3:$D$1315, $A18)+SUMIFS(DataRegularSeason20242025!$AB$3:$AB$1315,DataRegularSeason20242025!$B$3:$B$1315, "&lt;=" &amp; GJ$1, DataRegularSeason20242025!$E$3:$E$1315, $A18)</f>
        <v>96</v>
      </c>
      <c r="GK18">
        <f>SUMIFS(DataRegularSeason20242025!$AA$3:$AA$1315,DataRegularSeason20242025!$B$3:$B$1315, "&lt;=" &amp; GK$1, DataRegularSeason20242025!$D$3:$D$1315, $A18)+SUMIFS(DataRegularSeason20242025!$AB$3:$AB$1315,DataRegularSeason20242025!$B$3:$B$1315, "&lt;=" &amp; GK$1, DataRegularSeason20242025!$E$3:$E$1315, $A18)</f>
        <v>96</v>
      </c>
      <c r="GL18">
        <f>SUMIFS(DataRegularSeason20242025!$AA$3:$AA$1315,DataRegularSeason20242025!$B$3:$B$1315, "&lt;=" &amp; GL$1, DataRegularSeason20242025!$D$3:$D$1315, $A18)+SUMIFS(DataRegularSeason20242025!$AB$3:$AB$1315,DataRegularSeason20242025!$B$3:$B$1315, "&lt;=" &amp; GL$1, DataRegularSeason20242025!$E$3:$E$1315, $A18)</f>
        <v>96</v>
      </c>
      <c r="GM18">
        <f>SUMIFS(DataRegularSeason20242025!$AA$3:$AA$1315,DataRegularSeason20242025!$B$3:$B$1315, "&lt;=" &amp; GM$1, DataRegularSeason20242025!$D$3:$D$1315, $A18)+SUMIFS(DataRegularSeason20242025!$AB$3:$AB$1315,DataRegularSeason20242025!$B$3:$B$1315, "&lt;=" &amp; GM$1, DataRegularSeason20242025!$E$3:$E$1315, $A18)</f>
        <v>96</v>
      </c>
      <c r="GN18">
        <f>SUMIFS(DataRegularSeason20242025!$AA$3:$AA$1315,DataRegularSeason20242025!$B$3:$B$1315, "&lt;=" &amp; GN$1, DataRegularSeason20242025!$D$3:$D$1315, $A18)+SUMIFS(DataRegularSeason20242025!$AB$3:$AB$1315,DataRegularSeason20242025!$B$3:$B$1315, "&lt;=" &amp; GN$1, DataRegularSeason20242025!$E$3:$E$1315, $A18)</f>
        <v>96</v>
      </c>
      <c r="GO18">
        <f>SUMIFS(DataRegularSeason20242025!$AA$3:$AA$1315,DataRegularSeason20242025!$B$3:$B$1315, "&lt;=" &amp; GO$1, DataRegularSeason20242025!$D$3:$D$1315, $A18)+SUMIFS(DataRegularSeason20242025!$AB$3:$AB$1315,DataRegularSeason20242025!$B$3:$B$1315, "&lt;=" &amp; GO$1, DataRegularSeason20242025!$E$3:$E$1315, $A18)</f>
        <v>96</v>
      </c>
      <c r="GP18">
        <f>SUMIFS(DataRegularSeason20242025!$AA$3:$AA$1315,DataRegularSeason20242025!$B$3:$B$1315, "&lt;=" &amp; GP$1, DataRegularSeason20242025!$D$3:$D$1315, $A18)+SUMIFS(DataRegularSeason20242025!$AB$3:$AB$1315,DataRegularSeason20242025!$B$3:$B$1315, "&lt;=" &amp; GP$1, DataRegularSeason20242025!$E$3:$E$1315, $A18)</f>
        <v>96</v>
      </c>
      <c r="GQ18">
        <f>SUMIFS(DataRegularSeason20242025!$AA$3:$AA$1315,DataRegularSeason20242025!$B$3:$B$1315, "&lt;=" &amp; GQ$1, DataRegularSeason20242025!$D$3:$D$1315, $A18)+SUMIFS(DataRegularSeason20242025!$AB$3:$AB$1315,DataRegularSeason20242025!$B$3:$B$1315, "&lt;=" &amp; GQ$1, DataRegularSeason20242025!$E$3:$E$1315, $A18)</f>
        <v>96</v>
      </c>
      <c r="GR18">
        <f>SUMIFS(DataRegularSeason20242025!$AA$3:$AA$1315,DataRegularSeason20242025!$B$3:$B$1315, "&lt;=" &amp; GR$1, DataRegularSeason20242025!$D$3:$D$1315, $A18)+SUMIFS(DataRegularSeason20242025!$AB$3:$AB$1315,DataRegularSeason20242025!$B$3:$B$1315, "&lt;=" &amp; GR$1, DataRegularSeason20242025!$E$3:$E$1315, $A18)</f>
        <v>96</v>
      </c>
      <c r="GS18">
        <f>SUMIFS(DataRegularSeason20242025!$AA$3:$AA$1315,DataRegularSeason20242025!$B$3:$B$1315, "&lt;=" &amp; GS$1, DataRegularSeason20242025!$D$3:$D$1315, $A18)+SUMIFS(DataRegularSeason20242025!$AB$3:$AB$1315,DataRegularSeason20242025!$B$3:$B$1315, "&lt;=" &amp; GS$1, DataRegularSeason20242025!$E$3:$E$1315, $A18)</f>
        <v>96</v>
      </c>
      <c r="GT18">
        <f>SUMIFS(DataRegularSeason20242025!$AA$3:$AA$1315,DataRegularSeason20242025!$B$3:$B$1315, "&lt;=" &amp; GT$1, DataRegularSeason20242025!$D$3:$D$1315, $A18)+SUMIFS(DataRegularSeason20242025!$AB$3:$AB$1315,DataRegularSeason20242025!$B$3:$B$1315, "&lt;=" &amp; GT$1, DataRegularSeason20242025!$E$3:$E$1315, $A18)</f>
        <v>96</v>
      </c>
      <c r="GU18">
        <f>SUMIFS(DataRegularSeason20242025!$AA$3:$AA$1315,DataRegularSeason20242025!$B$3:$B$1315, "&lt;=" &amp; GU$1, DataRegularSeason20242025!$D$3:$D$1315, $A18)+SUMIFS(DataRegularSeason20242025!$AB$3:$AB$1315,DataRegularSeason20242025!$B$3:$B$1315, "&lt;=" &amp; GU$1, DataRegularSeason20242025!$E$3:$E$1315, $A18)</f>
        <v>96</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86</v>
      </c>
      <c r="FF19">
        <f>SUMIFS(DataRegularSeason20242025!$AA$3:$AA$1315,DataRegularSeason20242025!$B$3:$B$1315, "&lt;=" &amp; FF$1, DataRegularSeason20242025!$D$3:$D$1315, $A19)+SUMIFS(DataRegularSeason20242025!$AB$3:$AB$1315,DataRegularSeason20242025!$B$3:$B$1315, "&lt;=" &amp; FF$1, DataRegularSeason20242025!$E$3:$E$1315, $A19)</f>
        <v>86</v>
      </c>
      <c r="FG19">
        <f>SUMIFS(DataRegularSeason20242025!$AA$3:$AA$1315,DataRegularSeason20242025!$B$3:$B$1315, "&lt;=" &amp; FG$1, DataRegularSeason20242025!$D$3:$D$1315, $A19)+SUMIFS(DataRegularSeason20242025!$AB$3:$AB$1315,DataRegularSeason20242025!$B$3:$B$1315, "&lt;=" &amp; FG$1, DataRegularSeason20242025!$E$3:$E$1315, $A19)</f>
        <v>86</v>
      </c>
      <c r="FH19">
        <f>SUMIFS(DataRegularSeason20242025!$AA$3:$AA$1315,DataRegularSeason20242025!$B$3:$B$1315, "&lt;=" &amp; FH$1, DataRegularSeason20242025!$D$3:$D$1315, $A19)+SUMIFS(DataRegularSeason20242025!$AB$3:$AB$1315,DataRegularSeason20242025!$B$3:$B$1315, "&lt;=" &amp; FH$1, DataRegularSeason20242025!$E$3:$E$1315, $A19)</f>
        <v>86</v>
      </c>
      <c r="FI19">
        <f>SUMIFS(DataRegularSeason20242025!$AA$3:$AA$1315,DataRegularSeason20242025!$B$3:$B$1315, "&lt;=" &amp; FI$1, DataRegularSeason20242025!$D$3:$D$1315, $A19)+SUMIFS(DataRegularSeason20242025!$AB$3:$AB$1315,DataRegularSeason20242025!$B$3:$B$1315, "&lt;=" &amp; FI$1, DataRegularSeason20242025!$E$3:$E$1315, $A19)</f>
        <v>86</v>
      </c>
      <c r="FJ19">
        <f>SUMIFS(DataRegularSeason20242025!$AA$3:$AA$1315,DataRegularSeason20242025!$B$3:$B$1315, "&lt;=" &amp; FJ$1, DataRegularSeason20242025!$D$3:$D$1315, $A19)+SUMIFS(DataRegularSeason20242025!$AB$3:$AB$1315,DataRegularSeason20242025!$B$3:$B$1315, "&lt;=" &amp; FJ$1, DataRegularSeason20242025!$E$3:$E$1315, $A19)</f>
        <v>86</v>
      </c>
      <c r="FK19">
        <f>SUMIFS(DataRegularSeason20242025!$AA$3:$AA$1315,DataRegularSeason20242025!$B$3:$B$1315, "&lt;=" &amp; FK$1, DataRegularSeason20242025!$D$3:$D$1315, $A19)+SUMIFS(DataRegularSeason20242025!$AB$3:$AB$1315,DataRegularSeason20242025!$B$3:$B$1315, "&lt;=" &amp; FK$1, DataRegularSeason20242025!$E$3:$E$1315, $A19)</f>
        <v>86</v>
      </c>
      <c r="FL19">
        <f>SUMIFS(DataRegularSeason20242025!$AA$3:$AA$1315,DataRegularSeason20242025!$B$3:$B$1315, "&lt;=" &amp; FL$1, DataRegularSeason20242025!$D$3:$D$1315, $A19)+SUMIFS(DataRegularSeason20242025!$AB$3:$AB$1315,DataRegularSeason20242025!$B$3:$B$1315, "&lt;=" &amp; FL$1, DataRegularSeason20242025!$E$3:$E$1315, $A19)</f>
        <v>86</v>
      </c>
      <c r="FM19">
        <f>SUMIFS(DataRegularSeason20242025!$AA$3:$AA$1315,DataRegularSeason20242025!$B$3:$B$1315, "&lt;=" &amp; FM$1, DataRegularSeason20242025!$D$3:$D$1315, $A19)+SUMIFS(DataRegularSeason20242025!$AB$3:$AB$1315,DataRegularSeason20242025!$B$3:$B$1315, "&lt;=" &amp; FM$1, DataRegularSeason20242025!$E$3:$E$1315, $A19)</f>
        <v>86</v>
      </c>
      <c r="FN19">
        <f>SUMIFS(DataRegularSeason20242025!$AA$3:$AA$1315,DataRegularSeason20242025!$B$3:$B$1315, "&lt;=" &amp; FN$1, DataRegularSeason20242025!$D$3:$D$1315, $A19)+SUMIFS(DataRegularSeason20242025!$AB$3:$AB$1315,DataRegularSeason20242025!$B$3:$B$1315, "&lt;=" &amp; FN$1, DataRegularSeason20242025!$E$3:$E$1315, $A19)</f>
        <v>86</v>
      </c>
      <c r="FO19">
        <f>SUMIFS(DataRegularSeason20242025!$AA$3:$AA$1315,DataRegularSeason20242025!$B$3:$B$1315, "&lt;=" &amp; FO$1, DataRegularSeason20242025!$D$3:$D$1315, $A19)+SUMIFS(DataRegularSeason20242025!$AB$3:$AB$1315,DataRegularSeason20242025!$B$3:$B$1315, "&lt;=" &amp; FO$1, DataRegularSeason20242025!$E$3:$E$1315, $A19)</f>
        <v>86</v>
      </c>
      <c r="FP19">
        <f>SUMIFS(DataRegularSeason20242025!$AA$3:$AA$1315,DataRegularSeason20242025!$B$3:$B$1315, "&lt;=" &amp; FP$1, DataRegularSeason20242025!$D$3:$D$1315, $A19)+SUMIFS(DataRegularSeason20242025!$AB$3:$AB$1315,DataRegularSeason20242025!$B$3:$B$1315, "&lt;=" &amp; FP$1, DataRegularSeason20242025!$E$3:$E$1315, $A19)</f>
        <v>86</v>
      </c>
      <c r="FQ19">
        <f>SUMIFS(DataRegularSeason20242025!$AA$3:$AA$1315,DataRegularSeason20242025!$B$3:$B$1315, "&lt;=" &amp; FQ$1, DataRegularSeason20242025!$D$3:$D$1315, $A19)+SUMIFS(DataRegularSeason20242025!$AB$3:$AB$1315,DataRegularSeason20242025!$B$3:$B$1315, "&lt;=" &amp; FQ$1, DataRegularSeason20242025!$E$3:$E$1315, $A19)</f>
        <v>86</v>
      </c>
      <c r="FR19">
        <f>SUMIFS(DataRegularSeason20242025!$AA$3:$AA$1315,DataRegularSeason20242025!$B$3:$B$1315, "&lt;=" &amp; FR$1, DataRegularSeason20242025!$D$3:$D$1315, $A19)+SUMIFS(DataRegularSeason20242025!$AB$3:$AB$1315,DataRegularSeason20242025!$B$3:$B$1315, "&lt;=" &amp; FR$1, DataRegularSeason20242025!$E$3:$E$1315, $A19)</f>
        <v>86</v>
      </c>
      <c r="FS19">
        <f>SUMIFS(DataRegularSeason20242025!$AA$3:$AA$1315,DataRegularSeason20242025!$B$3:$B$1315, "&lt;=" &amp; FS$1, DataRegularSeason20242025!$D$3:$D$1315, $A19)+SUMIFS(DataRegularSeason20242025!$AB$3:$AB$1315,DataRegularSeason20242025!$B$3:$B$1315, "&lt;=" &amp; FS$1, DataRegularSeason20242025!$E$3:$E$1315, $A19)</f>
        <v>86</v>
      </c>
      <c r="FT19">
        <f>SUMIFS(DataRegularSeason20242025!$AA$3:$AA$1315,DataRegularSeason20242025!$B$3:$B$1315, "&lt;=" &amp; FT$1, DataRegularSeason20242025!$D$3:$D$1315, $A19)+SUMIFS(DataRegularSeason20242025!$AB$3:$AB$1315,DataRegularSeason20242025!$B$3:$B$1315, "&lt;=" &amp; FT$1, DataRegularSeason20242025!$E$3:$E$1315, $A19)</f>
        <v>86</v>
      </c>
      <c r="FU19">
        <f>SUMIFS(DataRegularSeason20242025!$AA$3:$AA$1315,DataRegularSeason20242025!$B$3:$B$1315, "&lt;=" &amp; FU$1, DataRegularSeason20242025!$D$3:$D$1315, $A19)+SUMIFS(DataRegularSeason20242025!$AB$3:$AB$1315,DataRegularSeason20242025!$B$3:$B$1315, "&lt;=" &amp; FU$1, DataRegularSeason20242025!$E$3:$E$1315, $A19)</f>
        <v>86</v>
      </c>
      <c r="FV19">
        <f>SUMIFS(DataRegularSeason20242025!$AA$3:$AA$1315,DataRegularSeason20242025!$B$3:$B$1315, "&lt;=" &amp; FV$1, DataRegularSeason20242025!$D$3:$D$1315, $A19)+SUMIFS(DataRegularSeason20242025!$AB$3:$AB$1315,DataRegularSeason20242025!$B$3:$B$1315, "&lt;=" &amp; FV$1, DataRegularSeason20242025!$E$3:$E$1315, $A19)</f>
        <v>86</v>
      </c>
      <c r="FW19">
        <f>SUMIFS(DataRegularSeason20242025!$AA$3:$AA$1315,DataRegularSeason20242025!$B$3:$B$1315, "&lt;=" &amp; FW$1, DataRegularSeason20242025!$D$3:$D$1315, $A19)+SUMIFS(DataRegularSeason20242025!$AB$3:$AB$1315,DataRegularSeason20242025!$B$3:$B$1315, "&lt;=" &amp; FW$1, DataRegularSeason20242025!$E$3:$E$1315, $A19)</f>
        <v>86</v>
      </c>
      <c r="FX19">
        <f>SUMIFS(DataRegularSeason20242025!$AA$3:$AA$1315,DataRegularSeason20242025!$B$3:$B$1315, "&lt;=" &amp; FX$1, DataRegularSeason20242025!$D$3:$D$1315, $A19)+SUMIFS(DataRegularSeason20242025!$AB$3:$AB$1315,DataRegularSeason20242025!$B$3:$B$1315, "&lt;=" &amp; FX$1, DataRegularSeason20242025!$E$3:$E$1315, $A19)</f>
        <v>86</v>
      </c>
      <c r="FY19">
        <f>SUMIFS(DataRegularSeason20242025!$AA$3:$AA$1315,DataRegularSeason20242025!$B$3:$B$1315, "&lt;=" &amp; FY$1, DataRegularSeason20242025!$D$3:$D$1315, $A19)+SUMIFS(DataRegularSeason20242025!$AB$3:$AB$1315,DataRegularSeason20242025!$B$3:$B$1315, "&lt;=" &amp; FY$1, DataRegularSeason20242025!$E$3:$E$1315, $A19)</f>
        <v>86</v>
      </c>
      <c r="FZ19">
        <f>SUMIFS(DataRegularSeason20242025!$AA$3:$AA$1315,DataRegularSeason20242025!$B$3:$B$1315, "&lt;=" &amp; FZ$1, DataRegularSeason20242025!$D$3:$D$1315, $A19)+SUMIFS(DataRegularSeason20242025!$AB$3:$AB$1315,DataRegularSeason20242025!$B$3:$B$1315, "&lt;=" &amp; FZ$1, DataRegularSeason20242025!$E$3:$E$1315, $A19)</f>
        <v>86</v>
      </c>
      <c r="GA19">
        <f>SUMIFS(DataRegularSeason20242025!$AA$3:$AA$1315,DataRegularSeason20242025!$B$3:$B$1315, "&lt;=" &amp; GA$1, DataRegularSeason20242025!$D$3:$D$1315, $A19)+SUMIFS(DataRegularSeason20242025!$AB$3:$AB$1315,DataRegularSeason20242025!$B$3:$B$1315, "&lt;=" &amp; GA$1, DataRegularSeason20242025!$E$3:$E$1315, $A19)</f>
        <v>86</v>
      </c>
      <c r="GB19">
        <f>SUMIFS(DataRegularSeason20242025!$AA$3:$AA$1315,DataRegularSeason20242025!$B$3:$B$1315, "&lt;=" &amp; GB$1, DataRegularSeason20242025!$D$3:$D$1315, $A19)+SUMIFS(DataRegularSeason20242025!$AB$3:$AB$1315,DataRegularSeason20242025!$B$3:$B$1315, "&lt;=" &amp; GB$1, DataRegularSeason20242025!$E$3:$E$1315, $A19)</f>
        <v>86</v>
      </c>
      <c r="GC19">
        <f>SUMIFS(DataRegularSeason20242025!$AA$3:$AA$1315,DataRegularSeason20242025!$B$3:$B$1315, "&lt;=" &amp; GC$1, DataRegularSeason20242025!$D$3:$D$1315, $A19)+SUMIFS(DataRegularSeason20242025!$AB$3:$AB$1315,DataRegularSeason20242025!$B$3:$B$1315, "&lt;=" &amp; GC$1, DataRegularSeason20242025!$E$3:$E$1315, $A19)</f>
        <v>86</v>
      </c>
      <c r="GD19">
        <f>SUMIFS(DataRegularSeason20242025!$AA$3:$AA$1315,DataRegularSeason20242025!$B$3:$B$1315, "&lt;=" &amp; GD$1, DataRegularSeason20242025!$D$3:$D$1315, $A19)+SUMIFS(DataRegularSeason20242025!$AB$3:$AB$1315,DataRegularSeason20242025!$B$3:$B$1315, "&lt;=" &amp; GD$1, DataRegularSeason20242025!$E$3:$E$1315, $A19)</f>
        <v>86</v>
      </c>
      <c r="GE19">
        <f>SUMIFS(DataRegularSeason20242025!$AA$3:$AA$1315,DataRegularSeason20242025!$B$3:$B$1315, "&lt;=" &amp; GE$1, DataRegularSeason20242025!$D$3:$D$1315, $A19)+SUMIFS(DataRegularSeason20242025!$AB$3:$AB$1315,DataRegularSeason20242025!$B$3:$B$1315, "&lt;=" &amp; GE$1, DataRegularSeason20242025!$E$3:$E$1315, $A19)</f>
        <v>86</v>
      </c>
      <c r="GF19">
        <f>SUMIFS(DataRegularSeason20242025!$AA$3:$AA$1315,DataRegularSeason20242025!$B$3:$B$1315, "&lt;=" &amp; GF$1, DataRegularSeason20242025!$D$3:$D$1315, $A19)+SUMIFS(DataRegularSeason20242025!$AB$3:$AB$1315,DataRegularSeason20242025!$B$3:$B$1315, "&lt;=" &amp; GF$1, DataRegularSeason20242025!$E$3:$E$1315, $A19)</f>
        <v>86</v>
      </c>
      <c r="GG19">
        <f>SUMIFS(DataRegularSeason20242025!$AA$3:$AA$1315,DataRegularSeason20242025!$B$3:$B$1315, "&lt;=" &amp; GG$1, DataRegularSeason20242025!$D$3:$D$1315, $A19)+SUMIFS(DataRegularSeason20242025!$AB$3:$AB$1315,DataRegularSeason20242025!$B$3:$B$1315, "&lt;=" &amp; GG$1, DataRegularSeason20242025!$E$3:$E$1315, $A19)</f>
        <v>86</v>
      </c>
      <c r="GH19">
        <f>SUMIFS(DataRegularSeason20242025!$AA$3:$AA$1315,DataRegularSeason20242025!$B$3:$B$1315, "&lt;=" &amp; GH$1, DataRegularSeason20242025!$D$3:$D$1315, $A19)+SUMIFS(DataRegularSeason20242025!$AB$3:$AB$1315,DataRegularSeason20242025!$B$3:$B$1315, "&lt;=" &amp; GH$1, DataRegularSeason20242025!$E$3:$E$1315, $A19)</f>
        <v>86</v>
      </c>
      <c r="GI19">
        <f>SUMIFS(DataRegularSeason20242025!$AA$3:$AA$1315,DataRegularSeason20242025!$B$3:$B$1315, "&lt;=" &amp; GI$1, DataRegularSeason20242025!$D$3:$D$1315, $A19)+SUMIFS(DataRegularSeason20242025!$AB$3:$AB$1315,DataRegularSeason20242025!$B$3:$B$1315, "&lt;=" &amp; GI$1, DataRegularSeason20242025!$E$3:$E$1315, $A19)</f>
        <v>86</v>
      </c>
      <c r="GJ19">
        <f>SUMIFS(DataRegularSeason20242025!$AA$3:$AA$1315,DataRegularSeason20242025!$B$3:$B$1315, "&lt;=" &amp; GJ$1, DataRegularSeason20242025!$D$3:$D$1315, $A19)+SUMIFS(DataRegularSeason20242025!$AB$3:$AB$1315,DataRegularSeason20242025!$B$3:$B$1315, "&lt;=" &amp; GJ$1, DataRegularSeason20242025!$E$3:$E$1315, $A19)</f>
        <v>86</v>
      </c>
      <c r="GK19">
        <f>SUMIFS(DataRegularSeason20242025!$AA$3:$AA$1315,DataRegularSeason20242025!$B$3:$B$1315, "&lt;=" &amp; GK$1, DataRegularSeason20242025!$D$3:$D$1315, $A19)+SUMIFS(DataRegularSeason20242025!$AB$3:$AB$1315,DataRegularSeason20242025!$B$3:$B$1315, "&lt;=" &amp; GK$1, DataRegularSeason20242025!$E$3:$E$1315, $A19)</f>
        <v>86</v>
      </c>
      <c r="GL19">
        <f>SUMIFS(DataRegularSeason20242025!$AA$3:$AA$1315,DataRegularSeason20242025!$B$3:$B$1315, "&lt;=" &amp; GL$1, DataRegularSeason20242025!$D$3:$D$1315, $A19)+SUMIFS(DataRegularSeason20242025!$AB$3:$AB$1315,DataRegularSeason20242025!$B$3:$B$1315, "&lt;=" &amp; GL$1, DataRegularSeason20242025!$E$3:$E$1315, $A19)</f>
        <v>86</v>
      </c>
      <c r="GM19">
        <f>SUMIFS(DataRegularSeason20242025!$AA$3:$AA$1315,DataRegularSeason20242025!$B$3:$B$1315, "&lt;=" &amp; GM$1, DataRegularSeason20242025!$D$3:$D$1315, $A19)+SUMIFS(DataRegularSeason20242025!$AB$3:$AB$1315,DataRegularSeason20242025!$B$3:$B$1315, "&lt;=" &amp; GM$1, DataRegularSeason20242025!$E$3:$E$1315, $A19)</f>
        <v>86</v>
      </c>
      <c r="GN19">
        <f>SUMIFS(DataRegularSeason20242025!$AA$3:$AA$1315,DataRegularSeason20242025!$B$3:$B$1315, "&lt;=" &amp; GN$1, DataRegularSeason20242025!$D$3:$D$1315, $A19)+SUMIFS(DataRegularSeason20242025!$AB$3:$AB$1315,DataRegularSeason20242025!$B$3:$B$1315, "&lt;=" &amp; GN$1, DataRegularSeason20242025!$E$3:$E$1315, $A19)</f>
        <v>86</v>
      </c>
      <c r="GO19">
        <f>SUMIFS(DataRegularSeason20242025!$AA$3:$AA$1315,DataRegularSeason20242025!$B$3:$B$1315, "&lt;=" &amp; GO$1, DataRegularSeason20242025!$D$3:$D$1315, $A19)+SUMIFS(DataRegularSeason20242025!$AB$3:$AB$1315,DataRegularSeason20242025!$B$3:$B$1315, "&lt;=" &amp; GO$1, DataRegularSeason20242025!$E$3:$E$1315, $A19)</f>
        <v>86</v>
      </c>
      <c r="GP19">
        <f>SUMIFS(DataRegularSeason20242025!$AA$3:$AA$1315,DataRegularSeason20242025!$B$3:$B$1315, "&lt;=" &amp; GP$1, DataRegularSeason20242025!$D$3:$D$1315, $A19)+SUMIFS(DataRegularSeason20242025!$AB$3:$AB$1315,DataRegularSeason20242025!$B$3:$B$1315, "&lt;=" &amp; GP$1, DataRegularSeason20242025!$E$3:$E$1315, $A19)</f>
        <v>86</v>
      </c>
      <c r="GQ19">
        <f>SUMIFS(DataRegularSeason20242025!$AA$3:$AA$1315,DataRegularSeason20242025!$B$3:$B$1315, "&lt;=" &amp; GQ$1, DataRegularSeason20242025!$D$3:$D$1315, $A19)+SUMIFS(DataRegularSeason20242025!$AB$3:$AB$1315,DataRegularSeason20242025!$B$3:$B$1315, "&lt;=" &amp; GQ$1, DataRegularSeason20242025!$E$3:$E$1315, $A19)</f>
        <v>86</v>
      </c>
      <c r="GR19">
        <f>SUMIFS(DataRegularSeason20242025!$AA$3:$AA$1315,DataRegularSeason20242025!$B$3:$B$1315, "&lt;=" &amp; GR$1, DataRegularSeason20242025!$D$3:$D$1315, $A19)+SUMIFS(DataRegularSeason20242025!$AB$3:$AB$1315,DataRegularSeason20242025!$B$3:$B$1315, "&lt;=" &amp; GR$1, DataRegularSeason20242025!$E$3:$E$1315, $A19)</f>
        <v>86</v>
      </c>
      <c r="GS19">
        <f>SUMIFS(DataRegularSeason20242025!$AA$3:$AA$1315,DataRegularSeason20242025!$B$3:$B$1315, "&lt;=" &amp; GS$1, DataRegularSeason20242025!$D$3:$D$1315, $A19)+SUMIFS(DataRegularSeason20242025!$AB$3:$AB$1315,DataRegularSeason20242025!$B$3:$B$1315, "&lt;=" &amp; GS$1, DataRegularSeason20242025!$E$3:$E$1315, $A19)</f>
        <v>86</v>
      </c>
      <c r="GT19">
        <f>SUMIFS(DataRegularSeason20242025!$AA$3:$AA$1315,DataRegularSeason20242025!$B$3:$B$1315, "&lt;=" &amp; GT$1, DataRegularSeason20242025!$D$3:$D$1315, $A19)+SUMIFS(DataRegularSeason20242025!$AB$3:$AB$1315,DataRegularSeason20242025!$B$3:$B$1315, "&lt;=" &amp; GT$1, DataRegularSeason20242025!$E$3:$E$1315, $A19)</f>
        <v>86</v>
      </c>
      <c r="GU19">
        <f>SUMIFS(DataRegularSeason20242025!$AA$3:$AA$1315,DataRegularSeason20242025!$B$3:$B$1315, "&lt;=" &amp; GU$1, DataRegularSeason20242025!$D$3:$D$1315, $A19)+SUMIFS(DataRegularSeason20242025!$AB$3:$AB$1315,DataRegularSeason20242025!$B$3:$B$1315, "&lt;=" &amp; GU$1, DataRegularSeason20242025!$E$3:$E$1315, $A19)</f>
        <v>86</v>
      </c>
    </row>
    <row r="20" spans="1:203" x14ac:dyDescent="0.25">
      <c r="A20" t="s">
        <v>25</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0</v>
      </c>
      <c r="L20">
        <f>SUMIFS(DataRegularSeason20242025!$AA$3:$AA$1315,DataRegularSeason20242025!$B$3:$B$1315, "&lt;=" &amp; L$1, DataRegularSeason20242025!$D$3:$D$1315, $A20)+SUMIFS(DataRegularSeason20242025!$AB$3:$AB$1315,DataRegularSeason20242025!$B$3:$B$1315, "&lt;=" &amp; L$1, DataRegularSeason20242025!$E$3:$E$1315, $A20)</f>
        <v>0</v>
      </c>
      <c r="M20">
        <f>SUMIFS(DataRegularSeason20242025!$AA$3:$AA$1315,DataRegularSeason20242025!$B$3:$B$1315, "&lt;=" &amp; M$1, DataRegularSeason20242025!$D$3:$D$1315, $A20)+SUMIFS(DataRegularSeason20242025!$AB$3:$AB$1315,DataRegularSeason20242025!$B$3:$B$1315, "&lt;=" &amp; M$1, DataRegularSeason20242025!$E$3:$E$1315, $A20)</f>
        <v>0</v>
      </c>
      <c r="N20">
        <f>SUMIFS(DataRegularSeason20242025!$AA$3:$AA$1315,DataRegularSeason20242025!$B$3:$B$1315, "&lt;=" &amp; N$1, DataRegularSeason20242025!$D$3:$D$1315, $A20)+SUMIFS(DataRegularSeason20242025!$AB$3:$AB$1315,DataRegularSeason20242025!$B$3:$B$1315, "&lt;=" &amp; N$1, DataRegularSeason20242025!$E$3:$E$1315, $A20)</f>
        <v>0</v>
      </c>
      <c r="O20">
        <f>SUMIFS(DataRegularSeason20242025!$AA$3:$AA$1315,DataRegularSeason20242025!$B$3:$B$1315, "&lt;=" &amp; O$1, DataRegularSeason20242025!$D$3:$D$1315, $A20)+SUMIFS(DataRegularSeason20242025!$AB$3:$AB$1315,DataRegularSeason20242025!$B$3:$B$1315, "&lt;=" &amp; O$1, DataRegularSeason20242025!$E$3:$E$1315, $A20)</f>
        <v>0</v>
      </c>
      <c r="P20">
        <f>SUMIFS(DataRegularSeason20242025!$AA$3:$AA$1315,DataRegularSeason20242025!$B$3:$B$1315, "&lt;=" &amp; P$1, DataRegularSeason20242025!$D$3:$D$1315, $A20)+SUMIFS(DataRegularSeason20242025!$AB$3:$AB$1315,DataRegularSeason20242025!$B$3:$B$1315, "&lt;=" &amp; P$1, DataRegularSeason20242025!$E$3:$E$1315, $A20)</f>
        <v>0</v>
      </c>
      <c r="Q20">
        <f>SUMIFS(DataRegularSeason20242025!$AA$3:$AA$1315,DataRegularSeason20242025!$B$3:$B$1315, "&lt;=" &amp; Q$1, DataRegularSeason20242025!$D$3:$D$1315, $A20)+SUMIFS(DataRegularSeason20242025!$AB$3:$AB$1315,DataRegularSeason20242025!$B$3:$B$1315, "&lt;=" &amp; Q$1, DataRegularSeason20242025!$E$3:$E$1315, $A20)</f>
        <v>0</v>
      </c>
      <c r="R20">
        <f>SUMIFS(DataRegularSeason20242025!$AA$3:$AA$1315,DataRegularSeason20242025!$B$3:$B$1315, "&lt;=" &amp; R$1, DataRegularSeason20242025!$D$3:$D$1315, $A20)+SUMIFS(DataRegularSeason20242025!$AB$3:$AB$1315,DataRegularSeason20242025!$B$3:$B$1315, "&lt;=" &amp; R$1, DataRegularSeason20242025!$E$3:$E$1315, $A20)</f>
        <v>0</v>
      </c>
      <c r="S20">
        <f>SUMIFS(DataRegularSeason20242025!$AA$3:$AA$1315,DataRegularSeason20242025!$B$3:$B$1315, "&lt;=" &amp; S$1, DataRegularSeason20242025!$D$3:$D$1315, $A20)+SUMIFS(DataRegularSeason20242025!$AB$3:$AB$1315,DataRegularSeason20242025!$B$3:$B$1315, "&lt;=" &amp; S$1, DataRegularSeason20242025!$E$3:$E$1315, $A20)</f>
        <v>2</v>
      </c>
      <c r="T20">
        <f>SUMIFS(DataRegularSeason20242025!$AA$3:$AA$1315,DataRegularSeason20242025!$B$3:$B$1315, "&lt;=" &amp; T$1, DataRegularSeason20242025!$D$3:$D$1315, $A20)+SUMIFS(DataRegularSeason20242025!$AB$3:$AB$1315,DataRegularSeason20242025!$B$3:$B$1315, "&lt;=" &amp; T$1, DataRegularSeason20242025!$E$3:$E$1315, $A20)</f>
        <v>2</v>
      </c>
      <c r="U20">
        <f>SUMIFS(DataRegularSeason20242025!$AA$3:$AA$1315,DataRegularSeason20242025!$B$3:$B$1315, "&lt;=" &amp; U$1, DataRegularSeason20242025!$D$3:$D$1315, $A20)+SUMIFS(DataRegularSeason20242025!$AB$3:$AB$1315,DataRegularSeason20242025!$B$3:$B$1315, "&lt;=" &amp; U$1, DataRegularSeason20242025!$E$3:$E$1315, $A20)</f>
        <v>4</v>
      </c>
      <c r="V20">
        <f>SUMIFS(DataRegularSeason20242025!$AA$3:$AA$1315,DataRegularSeason20242025!$B$3:$B$1315, "&lt;=" &amp; V$1, DataRegularSeason20242025!$D$3:$D$1315, $A20)+SUMIFS(DataRegularSeason20242025!$AB$3:$AB$1315,DataRegularSeason20242025!$B$3:$B$1315, "&lt;=" &amp; V$1, DataRegularSeason20242025!$E$3:$E$1315, $A20)</f>
        <v>4</v>
      </c>
      <c r="W20">
        <f>SUMIFS(DataRegularSeason20242025!$AA$3:$AA$1315,DataRegularSeason20242025!$B$3:$B$1315, "&lt;=" &amp; W$1, DataRegularSeason20242025!$D$3:$D$1315, $A20)+SUMIFS(DataRegularSeason20242025!$AB$3:$AB$1315,DataRegularSeason20242025!$B$3:$B$1315, "&lt;=" &amp; W$1, DataRegularSeason20242025!$E$3:$E$1315, $A20)</f>
        <v>6</v>
      </c>
      <c r="X20">
        <f>SUMIFS(DataRegularSeason20242025!$AA$3:$AA$1315,DataRegularSeason20242025!$B$3:$B$1315, "&lt;=" &amp; X$1, DataRegularSeason20242025!$D$3:$D$1315, $A20)+SUMIFS(DataRegularSeason20242025!$AB$3:$AB$1315,DataRegularSeason20242025!$B$3:$B$1315, "&lt;=" &amp; X$1, DataRegularSeason20242025!$E$3:$E$1315, $A20)</f>
        <v>6</v>
      </c>
      <c r="Y20">
        <f>SUMIFS(DataRegularSeason20242025!$AA$3:$AA$1315,DataRegularSeason20242025!$B$3:$B$1315, "&lt;=" &amp; Y$1, DataRegularSeason20242025!$D$3:$D$1315, $A20)+SUMIFS(DataRegularSeason20242025!$AB$3:$AB$1315,DataRegularSeason20242025!$B$3:$B$1315, "&lt;=" &amp; Y$1, DataRegularSeason20242025!$E$3:$E$1315, $A20)</f>
        <v>8</v>
      </c>
      <c r="Z20">
        <f>SUMIFS(DataRegularSeason20242025!$AA$3:$AA$1315,DataRegularSeason20242025!$B$3:$B$1315, "&lt;=" &amp; Z$1, DataRegularSeason20242025!$D$3:$D$1315, $A20)+SUMIFS(DataRegularSeason20242025!$AB$3:$AB$1315,DataRegularSeason20242025!$B$3:$B$1315, "&lt;=" &amp; Z$1, DataRegularSeason20242025!$E$3:$E$1315, $A20)</f>
        <v>8</v>
      </c>
      <c r="AA20">
        <f>SUMIFS(DataRegularSeason20242025!$AA$3:$AA$1315,DataRegularSeason20242025!$B$3:$B$1315, "&lt;=" &amp; AA$1, DataRegularSeason20242025!$D$3:$D$1315, $A20)+SUMIFS(DataRegularSeason20242025!$AB$3:$AB$1315,DataRegularSeason20242025!$B$3:$B$1315, "&lt;=" &amp; AA$1, DataRegularSeason20242025!$E$3:$E$1315, $A20)</f>
        <v>8</v>
      </c>
      <c r="AB20">
        <f>SUMIFS(DataRegularSeason20242025!$AA$3:$AA$1315,DataRegularSeason20242025!$B$3:$B$1315, "&lt;=" &amp; AB$1, DataRegularSeason20242025!$D$3:$D$1315, $A20)+SUMIFS(DataRegularSeason20242025!$AB$3:$AB$1315,DataRegularSeason20242025!$B$3:$B$1315, "&lt;=" &amp; AB$1, DataRegularSeason20242025!$E$3:$E$1315, $A20)</f>
        <v>10</v>
      </c>
      <c r="AC20">
        <f>SUMIFS(DataRegularSeason20242025!$AA$3:$AA$1315,DataRegularSeason20242025!$B$3:$B$1315, "&lt;=" &amp; AC$1, DataRegularSeason20242025!$D$3:$D$1315, $A20)+SUMIFS(DataRegularSeason20242025!$AB$3:$AB$1315,DataRegularSeason20242025!$B$3:$B$1315, "&lt;=" &amp; AC$1, DataRegularSeason20242025!$E$3:$E$1315, $A20)</f>
        <v>10</v>
      </c>
      <c r="AD20">
        <f>SUMIFS(DataRegularSeason20242025!$AA$3:$AA$1315,DataRegularSeason20242025!$B$3:$B$1315, "&lt;=" &amp; AD$1, DataRegularSeason20242025!$D$3:$D$1315, $A20)+SUMIFS(DataRegularSeason20242025!$AB$3:$AB$1315,DataRegularSeason20242025!$B$3:$B$1315, "&lt;=" &amp; AD$1, DataRegularSeason20242025!$E$3:$E$1315, $A20)</f>
        <v>10</v>
      </c>
      <c r="AE20">
        <f>SUMIFS(DataRegularSeason20242025!$AA$3:$AA$1315,DataRegularSeason20242025!$B$3:$B$1315, "&lt;=" &amp; AE$1, DataRegularSeason20242025!$D$3:$D$1315, $A20)+SUMIFS(DataRegularSeason20242025!$AB$3:$AB$1315,DataRegularSeason20242025!$B$3:$B$1315, "&lt;=" &amp; AE$1, DataRegularSeason20242025!$E$3:$E$1315, $A20)</f>
        <v>10</v>
      </c>
      <c r="AF20">
        <f>SUMIFS(DataRegularSeason20242025!$AA$3:$AA$1315,DataRegularSeason20242025!$B$3:$B$1315, "&lt;=" &amp; AF$1, DataRegularSeason20242025!$D$3:$D$1315, $A20)+SUMIFS(DataRegularSeason20242025!$AB$3:$AB$1315,DataRegularSeason20242025!$B$3:$B$1315, "&lt;=" &amp; AF$1, DataRegularSeason20242025!$E$3:$E$1315, $A20)</f>
        <v>10</v>
      </c>
      <c r="AG20">
        <f>SUMIFS(DataRegularSeason20242025!$AA$3:$AA$1315,DataRegularSeason20242025!$B$3:$B$1315, "&lt;=" &amp; AG$1, DataRegularSeason20242025!$D$3:$D$1315, $A20)+SUMIFS(DataRegularSeason20242025!$AB$3:$AB$1315,DataRegularSeason20242025!$B$3:$B$1315, "&lt;=" &amp; AG$1, DataRegularSeason20242025!$E$3:$E$1315, $A20)</f>
        <v>10</v>
      </c>
      <c r="AH20">
        <f>SUMIFS(DataRegularSeason20242025!$AA$3:$AA$1315,DataRegularSeason20242025!$B$3:$B$1315, "&lt;=" &amp; AH$1, DataRegularSeason20242025!$D$3:$D$1315, $A20)+SUMIFS(DataRegularSeason20242025!$AB$3:$AB$1315,DataRegularSeason20242025!$B$3:$B$1315, "&lt;=" &amp; AH$1, DataRegularSeason20242025!$E$3:$E$1315, $A20)</f>
        <v>10</v>
      </c>
      <c r="AI20">
        <f>SUMIFS(DataRegularSeason20242025!$AA$3:$AA$1315,DataRegularSeason20242025!$B$3:$B$1315, "&lt;=" &amp; AI$1, DataRegularSeason20242025!$D$3:$D$1315, $A20)+SUMIFS(DataRegularSeason20242025!$AB$3:$AB$1315,DataRegularSeason20242025!$B$3:$B$1315, "&lt;=" &amp; AI$1, DataRegularSeason20242025!$E$3:$E$1315, $A20)</f>
        <v>10</v>
      </c>
      <c r="AJ20">
        <f>SUMIFS(DataRegularSeason20242025!$AA$3:$AA$1315,DataRegularSeason20242025!$B$3:$B$1315, "&lt;=" &amp; AJ$1, DataRegularSeason20242025!$D$3:$D$1315, $A20)+SUMIFS(DataRegularSeason20242025!$AB$3:$AB$1315,DataRegularSeason20242025!$B$3:$B$1315, "&lt;=" &amp; AJ$1, DataRegularSeason20242025!$E$3:$E$1315, $A20)</f>
        <v>10</v>
      </c>
      <c r="AK20">
        <f>SUMIFS(DataRegularSeason20242025!$AA$3:$AA$1315,DataRegularSeason20242025!$B$3:$B$1315, "&lt;=" &amp; AK$1, DataRegularSeason20242025!$D$3:$D$1315, $A20)+SUMIFS(DataRegularSeason20242025!$AB$3:$AB$1315,DataRegularSeason20242025!$B$3:$B$1315, "&lt;=" &amp; AK$1, DataRegularSeason20242025!$E$3:$E$1315, $A20)</f>
        <v>12</v>
      </c>
      <c r="AL20">
        <f>SUMIFS(DataRegularSeason20242025!$AA$3:$AA$1315,DataRegularSeason20242025!$B$3:$B$1315, "&lt;=" &amp; AL$1, DataRegularSeason20242025!$D$3:$D$1315, $A20)+SUMIFS(DataRegularSeason20242025!$AB$3:$AB$1315,DataRegularSeason20242025!$B$3:$B$1315, "&lt;=" &amp; AL$1, DataRegularSeason20242025!$E$3:$E$1315, $A20)</f>
        <v>12</v>
      </c>
      <c r="AM20">
        <f>SUMIFS(DataRegularSeason20242025!$AA$3:$AA$1315,DataRegularSeason20242025!$B$3:$B$1315, "&lt;=" &amp; AM$1, DataRegularSeason20242025!$D$3:$D$1315, $A20)+SUMIFS(DataRegularSeason20242025!$AB$3:$AB$1315,DataRegularSeason20242025!$B$3:$B$1315, "&lt;=" &amp; AM$1, DataRegularSeason20242025!$E$3:$E$1315, $A20)</f>
        <v>12</v>
      </c>
      <c r="AN20">
        <f>SUMIFS(DataRegularSeason20242025!$AA$3:$AA$1315,DataRegularSeason20242025!$B$3:$B$1315, "&lt;=" &amp; AN$1, DataRegularSeason20242025!$D$3:$D$1315, $A20)+SUMIFS(DataRegularSeason20242025!$AB$3:$AB$1315,DataRegularSeason20242025!$B$3:$B$1315, "&lt;=" &amp; AN$1, DataRegularSeason20242025!$E$3:$E$1315, $A20)</f>
        <v>12</v>
      </c>
      <c r="AO20">
        <f>SUMIFS(DataRegularSeason20242025!$AA$3:$AA$1315,DataRegularSeason20242025!$B$3:$B$1315, "&lt;=" &amp; AO$1, DataRegularSeason20242025!$D$3:$D$1315, $A20)+SUMIFS(DataRegularSeason20242025!$AB$3:$AB$1315,DataRegularSeason20242025!$B$3:$B$1315, "&lt;=" &amp; AO$1, DataRegularSeason20242025!$E$3:$E$1315, $A20)</f>
        <v>14</v>
      </c>
      <c r="AP20">
        <f>SUMIFS(DataRegularSeason20242025!$AA$3:$AA$1315,DataRegularSeason20242025!$B$3:$B$1315, "&lt;=" &amp; AP$1, DataRegularSeason20242025!$D$3:$D$1315, $A20)+SUMIFS(DataRegularSeason20242025!$AB$3:$AB$1315,DataRegularSeason20242025!$B$3:$B$1315, "&lt;=" &amp; AP$1, DataRegularSeason20242025!$E$3:$E$1315, $A20)</f>
        <v>14</v>
      </c>
      <c r="AQ20">
        <f>SUMIFS(DataRegularSeason20242025!$AA$3:$AA$1315,DataRegularSeason20242025!$B$3:$B$1315, "&lt;=" &amp; AQ$1, DataRegularSeason20242025!$D$3:$D$1315, $A20)+SUMIFS(DataRegularSeason20242025!$AB$3:$AB$1315,DataRegularSeason20242025!$B$3:$B$1315, "&lt;=" &amp; AQ$1, DataRegularSeason20242025!$E$3:$E$1315, $A20)</f>
        <v>16</v>
      </c>
      <c r="AR20">
        <f>SUMIFS(DataRegularSeason20242025!$AA$3:$AA$1315,DataRegularSeason20242025!$B$3:$B$1315, "&lt;=" &amp; AR$1, DataRegularSeason20242025!$D$3:$D$1315, $A20)+SUMIFS(DataRegularSeason20242025!$AB$3:$AB$1315,DataRegularSeason20242025!$B$3:$B$1315, "&lt;=" &amp; AR$1, DataRegularSeason20242025!$E$3:$E$1315, $A20)</f>
        <v>16</v>
      </c>
      <c r="AS20">
        <f>SUMIFS(DataRegularSeason20242025!$AA$3:$AA$1315,DataRegularSeason20242025!$B$3:$B$1315, "&lt;=" &amp; AS$1, DataRegularSeason20242025!$D$3:$D$1315, $A20)+SUMIFS(DataRegularSeason20242025!$AB$3:$AB$1315,DataRegularSeason20242025!$B$3:$B$1315, "&lt;=" &amp; AS$1, DataRegularSeason20242025!$E$3:$E$1315, $A20)</f>
        <v>18</v>
      </c>
      <c r="AT20">
        <f>SUMIFS(DataRegularSeason20242025!$AA$3:$AA$1315,DataRegularSeason20242025!$B$3:$B$1315, "&lt;=" &amp; AT$1, DataRegularSeason20242025!$D$3:$D$1315, $A20)+SUMIFS(DataRegularSeason20242025!$AB$3:$AB$1315,DataRegularSeason20242025!$B$3:$B$1315, "&lt;=" &amp; AT$1, DataRegularSeason20242025!$E$3:$E$1315, $A20)</f>
        <v>18</v>
      </c>
      <c r="AU20">
        <f>SUMIFS(DataRegularSeason20242025!$AA$3:$AA$1315,DataRegularSeason20242025!$B$3:$B$1315, "&lt;=" &amp; AU$1, DataRegularSeason20242025!$D$3:$D$1315, $A20)+SUMIFS(DataRegularSeason20242025!$AB$3:$AB$1315,DataRegularSeason20242025!$B$3:$B$1315, "&lt;=" &amp; AU$1, DataRegularSeason20242025!$E$3:$E$1315, $A20)</f>
        <v>18</v>
      </c>
      <c r="AV20">
        <f>SUMIFS(DataRegularSeason20242025!$AA$3:$AA$1315,DataRegularSeason20242025!$B$3:$B$1315, "&lt;=" &amp; AV$1, DataRegularSeason20242025!$D$3:$D$1315, $A20)+SUMIFS(DataRegularSeason20242025!$AB$3:$AB$1315,DataRegularSeason20242025!$B$3:$B$1315, "&lt;=" &amp; AV$1, DataRegularSeason20242025!$E$3:$E$1315, $A20)</f>
        <v>18</v>
      </c>
      <c r="AW20">
        <f>SUMIFS(DataRegularSeason20242025!$AA$3:$AA$1315,DataRegularSeason20242025!$B$3:$B$1315, "&lt;=" &amp; AW$1, DataRegularSeason20242025!$D$3:$D$1315, $A20)+SUMIFS(DataRegularSeason20242025!$AB$3:$AB$1315,DataRegularSeason20242025!$B$3:$B$1315, "&lt;=" &amp; AW$1, DataRegularSeason20242025!$E$3:$E$1315, $A20)</f>
        <v>18</v>
      </c>
      <c r="AX20">
        <f>SUMIFS(DataRegularSeason20242025!$AA$3:$AA$1315,DataRegularSeason20242025!$B$3:$B$1315, "&lt;=" &amp; AX$1, DataRegularSeason20242025!$D$3:$D$1315, $A20)+SUMIFS(DataRegularSeason20242025!$AB$3:$AB$1315,DataRegularSeason20242025!$B$3:$B$1315, "&lt;=" &amp; AX$1, DataRegularSeason20242025!$E$3:$E$1315, $A20)</f>
        <v>20</v>
      </c>
      <c r="AY20">
        <f>SUMIFS(DataRegularSeason20242025!$AA$3:$AA$1315,DataRegularSeason20242025!$B$3:$B$1315, "&lt;=" &amp; AY$1, DataRegularSeason20242025!$D$3:$D$1315, $A20)+SUMIFS(DataRegularSeason20242025!$AB$3:$AB$1315,DataRegularSeason20242025!$B$3:$B$1315, "&lt;=" &amp; AY$1, DataRegularSeason20242025!$E$3:$E$1315, $A20)</f>
        <v>20</v>
      </c>
      <c r="AZ20">
        <f>SUMIFS(DataRegularSeason20242025!$AA$3:$AA$1315,DataRegularSeason20242025!$B$3:$B$1315, "&lt;=" &amp; AZ$1, DataRegularSeason20242025!$D$3:$D$1315, $A20)+SUMIFS(DataRegularSeason20242025!$AB$3:$AB$1315,DataRegularSeason20242025!$B$3:$B$1315, "&lt;=" &amp; AZ$1, DataRegularSeason20242025!$E$3:$E$1315, $A20)</f>
        <v>20</v>
      </c>
      <c r="BA20">
        <f>SUMIFS(DataRegularSeason20242025!$AA$3:$AA$1315,DataRegularSeason20242025!$B$3:$B$1315, "&lt;=" &amp; BA$1, DataRegularSeason20242025!$D$3:$D$1315, $A20)+SUMIFS(DataRegularSeason20242025!$AB$3:$AB$1315,DataRegularSeason20242025!$B$3:$B$1315, "&lt;=" &amp; BA$1, DataRegularSeason20242025!$E$3:$E$1315, $A20)</f>
        <v>22</v>
      </c>
      <c r="BB20">
        <f>SUMIFS(DataRegularSeason20242025!$AA$3:$AA$1315,DataRegularSeason20242025!$B$3:$B$1315, "&lt;=" &amp; BB$1, DataRegularSeason20242025!$D$3:$D$1315, $A20)+SUMIFS(DataRegularSeason20242025!$AB$3:$AB$1315,DataRegularSeason20242025!$B$3:$B$1315, "&lt;=" &amp; BB$1, DataRegularSeason20242025!$E$3:$E$1315, $A20)</f>
        <v>22</v>
      </c>
      <c r="BC20">
        <f>SUMIFS(DataRegularSeason20242025!$AA$3:$AA$1315,DataRegularSeason20242025!$B$3:$B$1315, "&lt;=" &amp; BC$1, DataRegularSeason20242025!$D$3:$D$1315, $A20)+SUMIFS(DataRegularSeason20242025!$AB$3:$AB$1315,DataRegularSeason20242025!$B$3:$B$1315, "&lt;=" &amp; BC$1, DataRegularSeason20242025!$E$3:$E$1315, $A20)</f>
        <v>24</v>
      </c>
      <c r="BD20">
        <f>SUMIFS(DataRegularSeason20242025!$AA$3:$AA$1315,DataRegularSeason20242025!$B$3:$B$1315, "&lt;=" &amp; BD$1, DataRegularSeason20242025!$D$3:$D$1315, $A20)+SUMIFS(DataRegularSeason20242025!$AB$3:$AB$1315,DataRegularSeason20242025!$B$3:$B$1315, "&lt;=" &amp; BD$1, DataRegularSeason20242025!$E$3:$E$1315, $A20)</f>
        <v>24</v>
      </c>
      <c r="BE20">
        <f>SUMIFS(DataRegularSeason20242025!$AA$3:$AA$1315,DataRegularSeason20242025!$B$3:$B$1315, "&lt;=" &amp; BE$1, DataRegularSeason20242025!$D$3:$D$1315, $A20)+SUMIFS(DataRegularSeason20242025!$AB$3:$AB$1315,DataRegularSeason20242025!$B$3:$B$1315, "&lt;=" &amp; BE$1, DataRegularSeason20242025!$E$3:$E$1315, $A20)</f>
        <v>24</v>
      </c>
      <c r="BF20">
        <f>SUMIFS(DataRegularSeason20242025!$AA$3:$AA$1315,DataRegularSeason20242025!$B$3:$B$1315, "&lt;=" &amp; BF$1, DataRegularSeason20242025!$D$3:$D$1315, $A20)+SUMIFS(DataRegularSeason20242025!$AB$3:$AB$1315,DataRegularSeason20242025!$B$3:$B$1315, "&lt;=" &amp; BF$1, DataRegularSeason20242025!$E$3:$E$1315, $A20)</f>
        <v>24</v>
      </c>
      <c r="BG20">
        <f>SUMIFS(DataRegularSeason20242025!$AA$3:$AA$1315,DataRegularSeason20242025!$B$3:$B$1315, "&lt;=" &amp; BG$1, DataRegularSeason20242025!$D$3:$D$1315, $A20)+SUMIFS(DataRegularSeason20242025!$AB$3:$AB$1315,DataRegularSeason20242025!$B$3:$B$1315, "&lt;=" &amp; BG$1, DataRegularSeason20242025!$E$3:$E$1315, $A20)</f>
        <v>26</v>
      </c>
      <c r="BH20">
        <f>SUMIFS(DataRegularSeason20242025!$AA$3:$AA$1315,DataRegularSeason20242025!$B$3:$B$1315, "&lt;=" &amp; BH$1, DataRegularSeason20242025!$D$3:$D$1315, $A20)+SUMIFS(DataRegularSeason20242025!$AB$3:$AB$1315,DataRegularSeason20242025!$B$3:$B$1315, "&lt;=" &amp; BH$1, DataRegularSeason20242025!$E$3:$E$1315, $A20)</f>
        <v>26</v>
      </c>
      <c r="BI20">
        <f>SUMIFS(DataRegularSeason20242025!$AA$3:$AA$1315,DataRegularSeason20242025!$B$3:$B$1315, "&lt;=" &amp; BI$1, DataRegularSeason20242025!$D$3:$D$1315, $A20)+SUMIFS(DataRegularSeason20242025!$AB$3:$AB$1315,DataRegularSeason20242025!$B$3:$B$1315, "&lt;=" &amp; BI$1, DataRegularSeason20242025!$E$3:$E$1315, $A20)</f>
        <v>26</v>
      </c>
      <c r="BJ20">
        <f>SUMIFS(DataRegularSeason20242025!$AA$3:$AA$1315,DataRegularSeason20242025!$B$3:$B$1315, "&lt;=" &amp; BJ$1, DataRegularSeason20242025!$D$3:$D$1315, $A20)+SUMIFS(DataRegularSeason20242025!$AB$3:$AB$1315,DataRegularSeason20242025!$B$3:$B$1315, "&lt;=" &amp; BJ$1, DataRegularSeason20242025!$E$3:$E$1315, $A20)</f>
        <v>26</v>
      </c>
      <c r="BK20">
        <f>SUMIFS(DataRegularSeason20242025!$AA$3:$AA$1315,DataRegularSeason20242025!$B$3:$B$1315, "&lt;=" &amp; BK$1, DataRegularSeason20242025!$D$3:$D$1315, $A20)+SUMIFS(DataRegularSeason20242025!$AB$3:$AB$1315,DataRegularSeason20242025!$B$3:$B$1315, "&lt;=" &amp; BK$1, DataRegularSeason20242025!$E$3:$E$1315, $A20)</f>
        <v>26</v>
      </c>
      <c r="BL20">
        <f>SUMIFS(DataRegularSeason20242025!$AA$3:$AA$1315,DataRegularSeason20242025!$B$3:$B$1315, "&lt;=" &amp; BL$1, DataRegularSeason20242025!$D$3:$D$1315, $A20)+SUMIFS(DataRegularSeason20242025!$AB$3:$AB$1315,DataRegularSeason20242025!$B$3:$B$1315, "&lt;=" &amp; BL$1, DataRegularSeason20242025!$E$3:$E$1315, $A20)</f>
        <v>26</v>
      </c>
      <c r="BM20">
        <f>SUMIFS(DataRegularSeason20242025!$AA$3:$AA$1315,DataRegularSeason20242025!$B$3:$B$1315, "&lt;=" &amp; BM$1, DataRegularSeason20242025!$D$3:$D$1315, $A20)+SUMIFS(DataRegularSeason20242025!$AB$3:$AB$1315,DataRegularSeason20242025!$B$3:$B$1315, "&lt;=" &amp; BM$1, DataRegularSeason20242025!$E$3:$E$1315, $A20)</f>
        <v>28</v>
      </c>
      <c r="BN20">
        <f>SUMIFS(DataRegularSeason20242025!$AA$3:$AA$1315,DataRegularSeason20242025!$B$3:$B$1315, "&lt;=" &amp; BN$1, DataRegularSeason20242025!$D$3:$D$1315, $A20)+SUMIFS(DataRegularSeason20242025!$AB$3:$AB$1315,DataRegularSeason20242025!$B$3:$B$1315, "&lt;=" &amp; BN$1, DataRegularSeason20242025!$E$3:$E$1315, $A20)</f>
        <v>28</v>
      </c>
      <c r="BO20">
        <f>SUMIFS(DataRegularSeason20242025!$AA$3:$AA$1315,DataRegularSeason20242025!$B$3:$B$1315, "&lt;=" &amp; BO$1, DataRegularSeason20242025!$D$3:$D$1315, $A20)+SUMIFS(DataRegularSeason20242025!$AB$3:$AB$1315,DataRegularSeason20242025!$B$3:$B$1315, "&lt;=" &amp; BO$1, DataRegularSeason20242025!$E$3:$E$1315, $A20)</f>
        <v>28</v>
      </c>
      <c r="BP20">
        <f>SUMIFS(DataRegularSeason20242025!$AA$3:$AA$1315,DataRegularSeason20242025!$B$3:$B$1315, "&lt;=" &amp; BP$1, DataRegularSeason20242025!$D$3:$D$1315, $A20)+SUMIFS(DataRegularSeason20242025!$AB$3:$AB$1315,DataRegularSeason20242025!$B$3:$B$1315, "&lt;=" &amp; BP$1, DataRegularSeason20242025!$E$3:$E$1315, $A20)</f>
        <v>28</v>
      </c>
      <c r="BQ20">
        <f>SUMIFS(DataRegularSeason20242025!$AA$3:$AA$1315,DataRegularSeason20242025!$B$3:$B$1315, "&lt;=" &amp; BQ$1, DataRegularSeason20242025!$D$3:$D$1315, $A20)+SUMIFS(DataRegularSeason20242025!$AB$3:$AB$1315,DataRegularSeason20242025!$B$3:$B$1315, "&lt;=" &amp; BQ$1, DataRegularSeason20242025!$E$3:$E$1315, $A20)</f>
        <v>30</v>
      </c>
      <c r="BR20">
        <f>SUMIFS(DataRegularSeason20242025!$AA$3:$AA$1315,DataRegularSeason20242025!$B$3:$B$1315, "&lt;=" &amp; BR$1, DataRegularSeason20242025!$D$3:$D$1315, $A20)+SUMIFS(DataRegularSeason20242025!$AB$3:$AB$1315,DataRegularSeason20242025!$B$3:$B$1315, "&lt;=" &amp; BR$1, DataRegularSeason20242025!$E$3:$E$1315, $A20)</f>
        <v>32</v>
      </c>
      <c r="BS20">
        <f>SUMIFS(DataRegularSeason20242025!$AA$3:$AA$1315,DataRegularSeason20242025!$B$3:$B$1315, "&lt;=" &amp; BS$1, DataRegularSeason20242025!$D$3:$D$1315, $A20)+SUMIFS(DataRegularSeason20242025!$AB$3:$AB$1315,DataRegularSeason20242025!$B$3:$B$1315, "&lt;=" &amp; BS$1, DataRegularSeason20242025!$E$3:$E$1315, $A20)</f>
        <v>32</v>
      </c>
      <c r="BT20">
        <f>SUMIFS(DataRegularSeason20242025!$AA$3:$AA$1315,DataRegularSeason20242025!$B$3:$B$1315, "&lt;=" &amp; BT$1, DataRegularSeason20242025!$D$3:$D$1315, $A20)+SUMIFS(DataRegularSeason20242025!$AB$3:$AB$1315,DataRegularSeason20242025!$B$3:$B$1315, "&lt;=" &amp; BT$1, DataRegularSeason20242025!$E$3:$E$1315, $A20)</f>
        <v>34</v>
      </c>
      <c r="BU20">
        <f>SUMIFS(DataRegularSeason20242025!$AA$3:$AA$1315,DataRegularSeason20242025!$B$3:$B$1315, "&lt;=" &amp; BU$1, DataRegularSeason20242025!$D$3:$D$1315, $A20)+SUMIFS(DataRegularSeason20242025!$AB$3:$AB$1315,DataRegularSeason20242025!$B$3:$B$1315, "&lt;=" &amp; BU$1, DataRegularSeason20242025!$E$3:$E$1315, $A20)</f>
        <v>34</v>
      </c>
      <c r="BV20">
        <f>SUMIFS(DataRegularSeason20242025!$AA$3:$AA$1315,DataRegularSeason20242025!$B$3:$B$1315, "&lt;=" &amp; BV$1, DataRegularSeason20242025!$D$3:$D$1315, $A20)+SUMIFS(DataRegularSeason20242025!$AB$3:$AB$1315,DataRegularSeason20242025!$B$3:$B$1315, "&lt;=" &amp; BV$1, DataRegularSeason20242025!$E$3:$E$1315, $A20)</f>
        <v>34</v>
      </c>
      <c r="BW20">
        <f>SUMIFS(DataRegularSeason20242025!$AA$3:$AA$1315,DataRegularSeason20242025!$B$3:$B$1315, "&lt;=" &amp; BW$1, DataRegularSeason20242025!$D$3:$D$1315, $A20)+SUMIFS(DataRegularSeason20242025!$AB$3:$AB$1315,DataRegularSeason20242025!$B$3:$B$1315, "&lt;=" &amp; BW$1, DataRegularSeason20242025!$E$3:$E$1315, $A20)</f>
        <v>34</v>
      </c>
      <c r="BX20">
        <f>SUMIFS(DataRegularSeason20242025!$AA$3:$AA$1315,DataRegularSeason20242025!$B$3:$B$1315, "&lt;=" &amp; BX$1, DataRegularSeason20242025!$D$3:$D$1315, $A20)+SUMIFS(DataRegularSeason20242025!$AB$3:$AB$1315,DataRegularSeason20242025!$B$3:$B$1315, "&lt;=" &amp; BX$1, DataRegularSeason20242025!$E$3:$E$1315, $A20)</f>
        <v>36</v>
      </c>
      <c r="BY20">
        <f>SUMIFS(DataRegularSeason20242025!$AA$3:$AA$1315,DataRegularSeason20242025!$B$3:$B$1315, "&lt;=" &amp; BY$1, DataRegularSeason20242025!$D$3:$D$1315, $A20)+SUMIFS(DataRegularSeason20242025!$AB$3:$AB$1315,DataRegularSeason20242025!$B$3:$B$1315, "&lt;=" &amp; BY$1, DataRegularSeason20242025!$E$3:$E$1315, $A20)</f>
        <v>36</v>
      </c>
      <c r="BZ20">
        <f>SUMIFS(DataRegularSeason20242025!$AA$3:$AA$1315,DataRegularSeason20242025!$B$3:$B$1315, "&lt;=" &amp; BZ$1, DataRegularSeason20242025!$D$3:$D$1315, $A20)+SUMIFS(DataRegularSeason20242025!$AB$3:$AB$1315,DataRegularSeason20242025!$B$3:$B$1315, "&lt;=" &amp; BZ$1, DataRegularSeason20242025!$E$3:$E$1315, $A20)</f>
        <v>36</v>
      </c>
      <c r="CA20">
        <f>SUMIFS(DataRegularSeason20242025!$AA$3:$AA$1315,DataRegularSeason20242025!$B$3:$B$1315, "&lt;=" &amp; CA$1, DataRegularSeason20242025!$D$3:$D$1315, $A20)+SUMIFS(DataRegularSeason20242025!$AB$3:$AB$1315,DataRegularSeason20242025!$B$3:$B$1315, "&lt;=" &amp; CA$1, DataRegularSeason20242025!$E$3:$E$1315, $A20)</f>
        <v>36</v>
      </c>
      <c r="CB20">
        <f>SUMIFS(DataRegularSeason20242025!$AA$3:$AA$1315,DataRegularSeason20242025!$B$3:$B$1315, "&lt;=" &amp; CB$1, DataRegularSeason20242025!$D$3:$D$1315, $A20)+SUMIFS(DataRegularSeason20242025!$AB$3:$AB$1315,DataRegularSeason20242025!$B$3:$B$1315, "&lt;=" &amp; CB$1, DataRegularSeason20242025!$E$3:$E$1315, $A20)</f>
        <v>36</v>
      </c>
      <c r="CC20">
        <f>SUMIFS(DataRegularSeason20242025!$AA$3:$AA$1315,DataRegularSeason20242025!$B$3:$B$1315, "&lt;=" &amp; CC$1, DataRegularSeason20242025!$D$3:$D$1315, $A20)+SUMIFS(DataRegularSeason20242025!$AB$3:$AB$1315,DataRegularSeason20242025!$B$3:$B$1315, "&lt;=" &amp; CC$1, DataRegularSeason20242025!$E$3:$E$1315, $A20)</f>
        <v>38</v>
      </c>
      <c r="CD20">
        <f>SUMIFS(DataRegularSeason20242025!$AA$3:$AA$1315,DataRegularSeason20242025!$B$3:$B$1315, "&lt;=" &amp; CD$1, DataRegularSeason20242025!$D$3:$D$1315, $A20)+SUMIFS(DataRegularSeason20242025!$AB$3:$AB$1315,DataRegularSeason20242025!$B$3:$B$1315, "&lt;=" &amp; CD$1, DataRegularSeason20242025!$E$3:$E$1315, $A20)</f>
        <v>40</v>
      </c>
      <c r="CE20">
        <f>SUMIFS(DataRegularSeason20242025!$AA$3:$AA$1315,DataRegularSeason20242025!$B$3:$B$1315, "&lt;=" &amp; CE$1, DataRegularSeason20242025!$D$3:$D$1315, $A20)+SUMIFS(DataRegularSeason20242025!$AB$3:$AB$1315,DataRegularSeason20242025!$B$3:$B$1315, "&lt;=" &amp; CE$1, DataRegularSeason20242025!$E$3:$E$1315, $A20)</f>
        <v>40</v>
      </c>
      <c r="CF20">
        <f>SUMIFS(DataRegularSeason20242025!$AA$3:$AA$1315,DataRegularSeason20242025!$B$3:$B$1315, "&lt;=" &amp; CF$1, DataRegularSeason20242025!$D$3:$D$1315, $A20)+SUMIFS(DataRegularSeason20242025!$AB$3:$AB$1315,DataRegularSeason20242025!$B$3:$B$1315, "&lt;=" &amp; CF$1, DataRegularSeason20242025!$E$3:$E$1315, $A20)</f>
        <v>42</v>
      </c>
      <c r="CG20">
        <f>SUMIFS(DataRegularSeason20242025!$AA$3:$AA$1315,DataRegularSeason20242025!$B$3:$B$1315, "&lt;=" &amp; CG$1, DataRegularSeason20242025!$D$3:$D$1315, $A20)+SUMIFS(DataRegularSeason20242025!$AB$3:$AB$1315,DataRegularSeason20242025!$B$3:$B$1315, "&lt;=" &amp; CG$1, DataRegularSeason20242025!$E$3:$E$1315, $A20)</f>
        <v>42</v>
      </c>
      <c r="CH20">
        <f>SUMIFS(DataRegularSeason20242025!$AA$3:$AA$1315,DataRegularSeason20242025!$B$3:$B$1315, "&lt;=" &amp; CH$1, DataRegularSeason20242025!$D$3:$D$1315, $A20)+SUMIFS(DataRegularSeason20242025!$AB$3:$AB$1315,DataRegularSeason20242025!$B$3:$B$1315, "&lt;=" &amp; CH$1, DataRegularSeason20242025!$E$3:$E$1315, $A20)</f>
        <v>42</v>
      </c>
      <c r="CI20">
        <f>SUMIFS(DataRegularSeason20242025!$AA$3:$AA$1315,DataRegularSeason20242025!$B$3:$B$1315, "&lt;=" &amp; CI$1, DataRegularSeason20242025!$D$3:$D$1315, $A20)+SUMIFS(DataRegularSeason20242025!$AB$3:$AB$1315,DataRegularSeason20242025!$B$3:$B$1315, "&lt;=" &amp; CI$1, DataRegularSeason20242025!$E$3:$E$1315, $A20)</f>
        <v>42</v>
      </c>
      <c r="CJ20">
        <f>SUMIFS(DataRegularSeason20242025!$AA$3:$AA$1315,DataRegularSeason20242025!$B$3:$B$1315, "&lt;=" &amp; CJ$1, DataRegularSeason20242025!$D$3:$D$1315, $A20)+SUMIFS(DataRegularSeason20242025!$AB$3:$AB$1315,DataRegularSeason20242025!$B$3:$B$1315, "&lt;=" &amp; CJ$1, DataRegularSeason20242025!$E$3:$E$1315, $A20)</f>
        <v>42</v>
      </c>
      <c r="CK20">
        <f>SUMIFS(DataRegularSeason20242025!$AA$3:$AA$1315,DataRegularSeason20242025!$B$3:$B$1315, "&lt;=" &amp; CK$1, DataRegularSeason20242025!$D$3:$D$1315, $A20)+SUMIFS(DataRegularSeason20242025!$AB$3:$AB$1315,DataRegularSeason20242025!$B$3:$B$1315, "&lt;=" &amp; CK$1, DataRegularSeason20242025!$E$3:$E$1315, $A20)</f>
        <v>44</v>
      </c>
      <c r="CL20">
        <f>SUMIFS(DataRegularSeason20242025!$AA$3:$AA$1315,DataRegularSeason20242025!$B$3:$B$1315, "&lt;=" &amp; CL$1, DataRegularSeason20242025!$D$3:$D$1315, $A20)+SUMIFS(DataRegularSeason20242025!$AB$3:$AB$1315,DataRegularSeason20242025!$B$3:$B$1315, "&lt;=" &amp; CL$1, DataRegularSeason20242025!$E$3:$E$1315, $A20)</f>
        <v>44</v>
      </c>
      <c r="CM20">
        <f>SUMIFS(DataRegularSeason20242025!$AA$3:$AA$1315,DataRegularSeason20242025!$B$3:$B$1315, "&lt;=" &amp; CM$1, DataRegularSeason20242025!$D$3:$D$1315, $A20)+SUMIFS(DataRegularSeason20242025!$AB$3:$AB$1315,DataRegularSeason20242025!$B$3:$B$1315, "&lt;=" &amp; CM$1, DataRegularSeason20242025!$E$3:$E$1315, $A20)</f>
        <v>44</v>
      </c>
      <c r="CN20">
        <f>SUMIFS(DataRegularSeason20242025!$AA$3:$AA$1315,DataRegularSeason20242025!$B$3:$B$1315, "&lt;=" &amp; CN$1, DataRegularSeason20242025!$D$3:$D$1315, $A20)+SUMIFS(DataRegularSeason20242025!$AB$3:$AB$1315,DataRegularSeason20242025!$B$3:$B$1315, "&lt;=" &amp; CN$1, DataRegularSeason20242025!$E$3:$E$1315, $A20)</f>
        <v>44</v>
      </c>
      <c r="CO20">
        <f>SUMIFS(DataRegularSeason20242025!$AA$3:$AA$1315,DataRegularSeason20242025!$B$3:$B$1315, "&lt;=" &amp; CO$1, DataRegularSeason20242025!$D$3:$D$1315, $A20)+SUMIFS(DataRegularSeason20242025!$AB$3:$AB$1315,DataRegularSeason20242025!$B$3:$B$1315, "&lt;=" &amp; CO$1, DataRegularSeason20242025!$E$3:$E$1315, $A20)</f>
        <v>46</v>
      </c>
      <c r="CP20">
        <f>SUMIFS(DataRegularSeason20242025!$AA$3:$AA$1315,DataRegularSeason20242025!$B$3:$B$1315, "&lt;=" &amp; CP$1, DataRegularSeason20242025!$D$3:$D$1315, $A20)+SUMIFS(DataRegularSeason20242025!$AB$3:$AB$1315,DataRegularSeason20242025!$B$3:$B$1315, "&lt;=" &amp; CP$1, DataRegularSeason20242025!$E$3:$E$1315, $A20)</f>
        <v>46</v>
      </c>
      <c r="CQ20">
        <f>SUMIFS(DataRegularSeason20242025!$AA$3:$AA$1315,DataRegularSeason20242025!$B$3:$B$1315, "&lt;=" &amp; CQ$1, DataRegularSeason20242025!$D$3:$D$1315, $A20)+SUMIFS(DataRegularSeason20242025!$AB$3:$AB$1315,DataRegularSeason20242025!$B$3:$B$1315, "&lt;=" &amp; CQ$1, DataRegularSeason20242025!$E$3:$E$1315, $A20)</f>
        <v>48</v>
      </c>
      <c r="CR20">
        <f>SUMIFS(DataRegularSeason20242025!$AA$3:$AA$1315,DataRegularSeason20242025!$B$3:$B$1315, "&lt;=" &amp; CR$1, DataRegularSeason20242025!$D$3:$D$1315, $A20)+SUMIFS(DataRegularSeason20242025!$AB$3:$AB$1315,DataRegularSeason20242025!$B$3:$B$1315, "&lt;=" &amp; CR$1, DataRegularSeason20242025!$E$3:$E$1315, $A20)</f>
        <v>48</v>
      </c>
      <c r="CS20">
        <f>SUMIFS(DataRegularSeason20242025!$AA$3:$AA$1315,DataRegularSeason20242025!$B$3:$B$1315, "&lt;=" &amp; CS$1, DataRegularSeason20242025!$D$3:$D$1315, $A20)+SUMIFS(DataRegularSeason20242025!$AB$3:$AB$1315,DataRegularSeason20242025!$B$3:$B$1315, "&lt;=" &amp; CS$1, DataRegularSeason20242025!$E$3:$E$1315, $A20)</f>
        <v>49</v>
      </c>
      <c r="CT20">
        <f>SUMIFS(DataRegularSeason20242025!$AA$3:$AA$1315,DataRegularSeason20242025!$B$3:$B$1315, "&lt;=" &amp; CT$1, DataRegularSeason20242025!$D$3:$D$1315, $A20)+SUMIFS(DataRegularSeason20242025!$AB$3:$AB$1315,DataRegularSeason20242025!$B$3:$B$1315, "&lt;=" &amp; CT$1, DataRegularSeason20242025!$E$3:$E$1315, $A20)</f>
        <v>49</v>
      </c>
      <c r="CU20">
        <f>SUMIFS(DataRegularSeason20242025!$AA$3:$AA$1315,DataRegularSeason20242025!$B$3:$B$1315, "&lt;=" &amp; CU$1, DataRegularSeason20242025!$D$3:$D$1315, $A20)+SUMIFS(DataRegularSeason20242025!$AB$3:$AB$1315,DataRegularSeason20242025!$B$3:$B$1315, "&lt;=" &amp; CU$1, DataRegularSeason20242025!$E$3:$E$1315, $A20)</f>
        <v>51</v>
      </c>
      <c r="CV20">
        <f>SUMIFS(DataRegularSeason20242025!$AA$3:$AA$1315,DataRegularSeason20242025!$B$3:$B$1315, "&lt;=" &amp; CV$1, DataRegularSeason20242025!$D$3:$D$1315, $A20)+SUMIFS(DataRegularSeason20242025!$AB$3:$AB$1315,DataRegularSeason20242025!$B$3:$B$1315, "&lt;=" &amp; CV$1, DataRegularSeason20242025!$E$3:$E$1315, $A20)</f>
        <v>51</v>
      </c>
      <c r="CW20">
        <f>SUMIFS(DataRegularSeason20242025!$AA$3:$AA$1315,DataRegularSeason20242025!$B$3:$B$1315, "&lt;=" &amp; CW$1, DataRegularSeason20242025!$D$3:$D$1315, $A20)+SUMIFS(DataRegularSeason20242025!$AB$3:$AB$1315,DataRegularSeason20242025!$B$3:$B$1315, "&lt;=" &amp; CW$1, DataRegularSeason20242025!$E$3:$E$1315, $A20)</f>
        <v>51</v>
      </c>
      <c r="CX20">
        <f>SUMIFS(DataRegularSeason20242025!$AA$3:$AA$1315,DataRegularSeason20242025!$B$3:$B$1315, "&lt;=" &amp; CX$1, DataRegularSeason20242025!$D$3:$D$1315, $A20)+SUMIFS(DataRegularSeason20242025!$AB$3:$AB$1315,DataRegularSeason20242025!$B$3:$B$1315, "&lt;=" &amp; CX$1, DataRegularSeason20242025!$E$3:$E$1315, $A20)</f>
        <v>53</v>
      </c>
      <c r="CY20">
        <f>SUMIFS(DataRegularSeason20242025!$AA$3:$AA$1315,DataRegularSeason20242025!$B$3:$B$1315, "&lt;=" &amp; CY$1, DataRegularSeason20242025!$D$3:$D$1315, $A20)+SUMIFS(DataRegularSeason20242025!$AB$3:$AB$1315,DataRegularSeason20242025!$B$3:$B$1315, "&lt;=" &amp; CY$1, DataRegularSeason20242025!$E$3:$E$1315, $A20)</f>
        <v>53</v>
      </c>
      <c r="CZ20">
        <f>SUMIFS(DataRegularSeason20242025!$AA$3:$AA$1315,DataRegularSeason20242025!$B$3:$B$1315, "&lt;=" &amp; CZ$1, DataRegularSeason20242025!$D$3:$D$1315, $A20)+SUMIFS(DataRegularSeason20242025!$AB$3:$AB$1315,DataRegularSeason20242025!$B$3:$B$1315, "&lt;=" &amp; CZ$1, DataRegularSeason20242025!$E$3:$E$1315, $A20)</f>
        <v>53</v>
      </c>
      <c r="DA20">
        <f>SUMIFS(DataRegularSeason20242025!$AA$3:$AA$1315,DataRegularSeason20242025!$B$3:$B$1315, "&lt;=" &amp; DA$1, DataRegularSeason20242025!$D$3:$D$1315, $A20)+SUMIFS(DataRegularSeason20242025!$AB$3:$AB$1315,DataRegularSeason20242025!$B$3:$B$1315, "&lt;=" &amp; DA$1, DataRegularSeason20242025!$E$3:$E$1315, $A20)</f>
        <v>53</v>
      </c>
      <c r="DB20">
        <f>SUMIFS(DataRegularSeason20242025!$AA$3:$AA$1315,DataRegularSeason20242025!$B$3:$B$1315, "&lt;=" &amp; DB$1, DataRegularSeason20242025!$D$3:$D$1315, $A20)+SUMIFS(DataRegularSeason20242025!$AB$3:$AB$1315,DataRegularSeason20242025!$B$3:$B$1315, "&lt;=" &amp; DB$1, DataRegularSeason20242025!$E$3:$E$1315, $A20)</f>
        <v>53</v>
      </c>
      <c r="DC20">
        <f>SUMIFS(DataRegularSeason20242025!$AA$3:$AA$1315,DataRegularSeason20242025!$B$3:$B$1315, "&lt;=" &amp; DC$1, DataRegularSeason20242025!$D$3:$D$1315, $A20)+SUMIFS(DataRegularSeason20242025!$AB$3:$AB$1315,DataRegularSeason20242025!$B$3:$B$1315, "&lt;=" &amp; DC$1, DataRegularSeason20242025!$E$3:$E$1315, $A20)</f>
        <v>55</v>
      </c>
      <c r="DD20">
        <f>SUMIFS(DataRegularSeason20242025!$AA$3:$AA$1315,DataRegularSeason20242025!$B$3:$B$1315, "&lt;=" &amp; DD$1, DataRegularSeason20242025!$D$3:$D$1315, $A20)+SUMIFS(DataRegularSeason20242025!$AB$3:$AB$1315,DataRegularSeason20242025!$B$3:$B$1315, "&lt;=" &amp; DD$1, DataRegularSeason20242025!$E$3:$E$1315, $A20)</f>
        <v>55</v>
      </c>
      <c r="DE20">
        <f>SUMIFS(DataRegularSeason20242025!$AA$3:$AA$1315,DataRegularSeason20242025!$B$3:$B$1315, "&lt;=" &amp; DE$1, DataRegularSeason20242025!$D$3:$D$1315, $A20)+SUMIFS(DataRegularSeason20242025!$AB$3:$AB$1315,DataRegularSeason20242025!$B$3:$B$1315, "&lt;=" &amp; DE$1, DataRegularSeason20242025!$E$3:$E$1315, $A20)</f>
        <v>55</v>
      </c>
      <c r="DF20">
        <f>SUMIFS(DataRegularSeason20242025!$AA$3:$AA$1315,DataRegularSeason20242025!$B$3:$B$1315, "&lt;=" &amp; DF$1, DataRegularSeason20242025!$D$3:$D$1315, $A20)+SUMIFS(DataRegularSeason20242025!$AB$3:$AB$1315,DataRegularSeason20242025!$B$3:$B$1315, "&lt;=" &amp; DF$1, DataRegularSeason20242025!$E$3:$E$1315, $A20)</f>
        <v>55</v>
      </c>
      <c r="DG20">
        <f>SUMIFS(DataRegularSeason20242025!$AA$3:$AA$1315,DataRegularSeason20242025!$B$3:$B$1315, "&lt;=" &amp; DG$1, DataRegularSeason20242025!$D$3:$D$1315, $A20)+SUMIFS(DataRegularSeason20242025!$AB$3:$AB$1315,DataRegularSeason20242025!$B$3:$B$1315, "&lt;=" &amp; DG$1, DataRegularSeason20242025!$E$3:$E$1315, $A20)</f>
        <v>57</v>
      </c>
      <c r="DH20">
        <f>SUMIFS(DataRegularSeason20242025!$AA$3:$AA$1315,DataRegularSeason20242025!$B$3:$B$1315, "&lt;=" &amp; DH$1, DataRegularSeason20242025!$D$3:$D$1315, $A20)+SUMIFS(DataRegularSeason20242025!$AB$3:$AB$1315,DataRegularSeason20242025!$B$3:$B$1315, "&lt;=" &amp; DH$1, DataRegularSeason20242025!$E$3:$E$1315, $A20)</f>
        <v>57</v>
      </c>
      <c r="DI20">
        <f>SUMIFS(DataRegularSeason20242025!$AA$3:$AA$1315,DataRegularSeason20242025!$B$3:$B$1315, "&lt;=" &amp; DI$1, DataRegularSeason20242025!$D$3:$D$1315, $A20)+SUMIFS(DataRegularSeason20242025!$AB$3:$AB$1315,DataRegularSeason20242025!$B$3:$B$1315, "&lt;=" &amp; DI$1, DataRegularSeason20242025!$E$3:$E$1315, $A20)</f>
        <v>57</v>
      </c>
      <c r="DJ20">
        <f>SUMIFS(DataRegularSeason20242025!$AA$3:$AA$1315,DataRegularSeason20242025!$B$3:$B$1315, "&lt;=" &amp; DJ$1, DataRegularSeason20242025!$D$3:$D$1315, $A20)+SUMIFS(DataRegularSeason20242025!$AB$3:$AB$1315,DataRegularSeason20242025!$B$3:$B$1315, "&lt;=" &amp; DJ$1, DataRegularSeason20242025!$E$3:$E$1315, $A20)</f>
        <v>57</v>
      </c>
      <c r="DK20">
        <f>SUMIFS(DataRegularSeason20242025!$AA$3:$AA$1315,DataRegularSeason20242025!$B$3:$B$1315, "&lt;=" &amp; DK$1, DataRegularSeason20242025!$D$3:$D$1315, $A20)+SUMIFS(DataRegularSeason20242025!$AB$3:$AB$1315,DataRegularSeason20242025!$B$3:$B$1315, "&lt;=" &amp; DK$1, DataRegularSeason20242025!$E$3:$E$1315, $A20)</f>
        <v>58</v>
      </c>
      <c r="DL20">
        <f>SUMIFS(DataRegularSeason20242025!$AA$3:$AA$1315,DataRegularSeason20242025!$B$3:$B$1315, "&lt;=" &amp; DL$1, DataRegularSeason20242025!$D$3:$D$1315, $A20)+SUMIFS(DataRegularSeason20242025!$AB$3:$AB$1315,DataRegularSeason20242025!$B$3:$B$1315, "&lt;=" &amp; DL$1, DataRegularSeason20242025!$E$3:$E$1315, $A20)</f>
        <v>58</v>
      </c>
      <c r="DM20">
        <f>SUMIFS(DataRegularSeason20242025!$AA$3:$AA$1315,DataRegularSeason20242025!$B$3:$B$1315, "&lt;=" &amp; DM$1, DataRegularSeason20242025!$D$3:$D$1315, $A20)+SUMIFS(DataRegularSeason20242025!$AB$3:$AB$1315,DataRegularSeason20242025!$B$3:$B$1315, "&lt;=" &amp; DM$1, DataRegularSeason20242025!$E$3:$E$1315, $A20)</f>
        <v>58</v>
      </c>
      <c r="DN20">
        <f>SUMIFS(DataRegularSeason20242025!$AA$3:$AA$1315,DataRegularSeason20242025!$B$3:$B$1315, "&lt;=" &amp; DN$1, DataRegularSeason20242025!$D$3:$D$1315, $A20)+SUMIFS(DataRegularSeason20242025!$AB$3:$AB$1315,DataRegularSeason20242025!$B$3:$B$1315, "&lt;=" &amp; DN$1, DataRegularSeason20242025!$E$3:$E$1315, $A20)</f>
        <v>58</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64</v>
      </c>
      <c r="DW20">
        <f>SUMIFS(DataRegularSeason20242025!$AA$3:$AA$1315,DataRegularSeason20242025!$B$3:$B$1315, "&lt;=" &amp; DW$1, DataRegularSeason20242025!$D$3:$D$1315, $A20)+SUMIFS(DataRegularSeason20242025!$AB$3:$AB$1315,DataRegularSeason20242025!$B$3:$B$1315, "&lt;=" &amp; DW$1, DataRegularSeason20242025!$E$3:$E$1315, $A20)</f>
        <v>64</v>
      </c>
      <c r="DX20">
        <f>SUMIFS(DataRegularSeason20242025!$AA$3:$AA$1315,DataRegularSeason20242025!$B$3:$B$1315, "&lt;=" &amp; DX$1, DataRegularSeason20242025!$D$3:$D$1315, $A20)+SUMIFS(DataRegularSeason20242025!$AB$3:$AB$1315,DataRegularSeason20242025!$B$3:$B$1315, "&lt;=" &amp; DX$1, DataRegularSeason20242025!$E$3:$E$1315, $A20)</f>
        <v>64</v>
      </c>
      <c r="DY20">
        <f>SUMIFS(DataRegularSeason20242025!$AA$3:$AA$1315,DataRegularSeason20242025!$B$3:$B$1315, "&lt;=" &amp; DY$1, DataRegularSeason20242025!$D$3:$D$1315, $A20)+SUMIFS(DataRegularSeason20242025!$AB$3:$AB$1315,DataRegularSeason20242025!$B$3:$B$1315, "&lt;=" &amp; DY$1, DataRegularSeason20242025!$E$3:$E$1315, $A20)</f>
        <v>64</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68</v>
      </c>
      <c r="EC20">
        <f>SUMIFS(DataRegularSeason20242025!$AA$3:$AA$1315,DataRegularSeason20242025!$B$3:$B$1315, "&lt;=" &amp; EC$1, DataRegularSeason20242025!$D$3:$D$1315, $A20)+SUMIFS(DataRegularSeason20242025!$AB$3:$AB$1315,DataRegularSeason20242025!$B$3:$B$1315, "&lt;=" &amp; EC$1, DataRegularSeason20242025!$E$3:$E$1315, $A20)</f>
        <v>68</v>
      </c>
      <c r="ED20">
        <f>SUMIFS(DataRegularSeason20242025!$AA$3:$AA$1315,DataRegularSeason20242025!$B$3:$B$1315, "&lt;=" &amp; ED$1, DataRegularSeason20242025!$D$3:$D$1315, $A20)+SUMIFS(DataRegularSeason20242025!$AB$3:$AB$1315,DataRegularSeason20242025!$B$3:$B$1315, "&lt;=" &amp; ED$1, DataRegularSeason20242025!$E$3:$E$1315, $A20)</f>
        <v>68</v>
      </c>
      <c r="EE20">
        <f>SUMIFS(DataRegularSeason20242025!$AA$3:$AA$1315,DataRegularSeason20242025!$B$3:$B$1315, "&lt;=" &amp; EE$1, DataRegularSeason20242025!$D$3:$D$1315, $A20)+SUMIFS(DataRegularSeason20242025!$AB$3:$AB$1315,DataRegularSeason20242025!$B$3:$B$1315, "&lt;=" &amp; EE$1, DataRegularSeason20242025!$E$3:$E$1315, $A20)</f>
        <v>68</v>
      </c>
      <c r="EF20">
        <f>SUMIFS(DataRegularSeason20242025!$AA$3:$AA$1315,DataRegularSeason20242025!$B$3:$B$1315, "&lt;=" &amp; EF$1, DataRegularSeason20242025!$D$3:$D$1315, $A20)+SUMIFS(DataRegularSeason20242025!$AB$3:$AB$1315,DataRegularSeason20242025!$B$3:$B$1315, "&lt;=" &amp; EF$1, DataRegularSeason20242025!$E$3:$E$1315, $A20)</f>
        <v>68</v>
      </c>
      <c r="EG20">
        <f>SUMIFS(DataRegularSeason20242025!$AA$3:$AA$1315,DataRegularSeason20242025!$B$3:$B$1315, "&lt;=" &amp; EG$1, DataRegularSeason20242025!$D$3:$D$1315, $A20)+SUMIFS(DataRegularSeason20242025!$AB$3:$AB$1315,DataRegularSeason20242025!$B$3:$B$1315, "&lt;=" &amp; EG$1, DataRegularSeason20242025!$E$3:$E$1315, $A20)</f>
        <v>68</v>
      </c>
      <c r="EH20">
        <f>SUMIFS(DataRegularSeason20242025!$AA$3:$AA$1315,DataRegularSeason20242025!$B$3:$B$1315, "&lt;=" &amp; EH$1, DataRegularSeason20242025!$D$3:$D$1315, $A20)+SUMIFS(DataRegularSeason20242025!$AB$3:$AB$1315,DataRegularSeason20242025!$B$3:$B$1315, "&lt;=" &amp; EH$1, DataRegularSeason20242025!$E$3:$E$1315, $A20)</f>
        <v>68</v>
      </c>
      <c r="EI20">
        <f>SUMIFS(DataRegularSeason20242025!$AA$3:$AA$1315,DataRegularSeason20242025!$B$3:$B$1315, "&lt;=" &amp; EI$1, DataRegularSeason20242025!$D$3:$D$1315, $A20)+SUMIFS(DataRegularSeason20242025!$AB$3:$AB$1315,DataRegularSeason20242025!$B$3:$B$1315, "&lt;=" &amp; EI$1, DataRegularSeason20242025!$E$3:$E$1315, $A20)</f>
        <v>68</v>
      </c>
      <c r="EJ20">
        <f>SUMIFS(DataRegularSeason20242025!$AA$3:$AA$1315,DataRegularSeason20242025!$B$3:$B$1315, "&lt;=" &amp; EJ$1, DataRegularSeason20242025!$D$3:$D$1315, $A20)+SUMIFS(DataRegularSeason20242025!$AB$3:$AB$1315,DataRegularSeason20242025!$B$3:$B$1315, "&lt;=" &amp; EJ$1, DataRegularSeason20242025!$E$3:$E$1315, $A20)</f>
        <v>68</v>
      </c>
      <c r="EK20">
        <f>SUMIFS(DataRegularSeason20242025!$AA$3:$AA$1315,DataRegularSeason20242025!$B$3:$B$1315, "&lt;=" &amp; EK$1, DataRegularSeason20242025!$D$3:$D$1315, $A20)+SUMIFS(DataRegularSeason20242025!$AB$3:$AB$1315,DataRegularSeason20242025!$B$3:$B$1315, "&lt;=" &amp; EK$1, DataRegularSeason20242025!$E$3:$E$1315, $A20)</f>
        <v>68</v>
      </c>
      <c r="EL20">
        <f>SUMIFS(DataRegularSeason20242025!$AA$3:$AA$1315,DataRegularSeason20242025!$B$3:$B$1315, "&lt;=" &amp; EL$1, DataRegularSeason20242025!$D$3:$D$1315, $A20)+SUMIFS(DataRegularSeason20242025!$AB$3:$AB$1315,DataRegularSeason20242025!$B$3:$B$1315, "&lt;=" &amp; EL$1, DataRegularSeason20242025!$E$3:$E$1315, $A20)</f>
        <v>68</v>
      </c>
      <c r="EM20">
        <f>SUMIFS(DataRegularSeason20242025!$AA$3:$AA$1315,DataRegularSeason20242025!$B$3:$B$1315, "&lt;=" &amp; EM$1, DataRegularSeason20242025!$D$3:$D$1315, $A20)+SUMIFS(DataRegularSeason20242025!$AB$3:$AB$1315,DataRegularSeason20242025!$B$3:$B$1315, "&lt;=" &amp; EM$1, DataRegularSeason20242025!$E$3:$E$1315, $A20)</f>
        <v>68</v>
      </c>
      <c r="EN20">
        <f>SUMIFS(DataRegularSeason20242025!$AA$3:$AA$1315,DataRegularSeason20242025!$B$3:$B$1315, "&lt;=" &amp; EN$1, DataRegularSeason20242025!$D$3:$D$1315, $A20)+SUMIFS(DataRegularSeason20242025!$AB$3:$AB$1315,DataRegularSeason20242025!$B$3:$B$1315, "&lt;=" &amp; EN$1, DataRegularSeason20242025!$E$3:$E$1315, $A20)</f>
        <v>68</v>
      </c>
      <c r="EO20">
        <f>SUMIFS(DataRegularSeason20242025!$AA$3:$AA$1315,DataRegularSeason20242025!$B$3:$B$1315, "&lt;=" &amp; EO$1, DataRegularSeason20242025!$D$3:$D$1315, $A20)+SUMIFS(DataRegularSeason20242025!$AB$3:$AB$1315,DataRegularSeason20242025!$B$3:$B$1315, "&lt;=" &amp; EO$1, DataRegularSeason20242025!$E$3:$E$1315, $A20)</f>
        <v>68</v>
      </c>
      <c r="EP20">
        <f>SUMIFS(DataRegularSeason20242025!$AA$3:$AA$1315,DataRegularSeason20242025!$B$3:$B$1315, "&lt;=" &amp; EP$1, DataRegularSeason20242025!$D$3:$D$1315, $A20)+SUMIFS(DataRegularSeason20242025!$AB$3:$AB$1315,DataRegularSeason20242025!$B$3:$B$1315, "&lt;=" &amp; EP$1, DataRegularSeason20242025!$E$3:$E$1315, $A20)</f>
        <v>68</v>
      </c>
      <c r="EQ20">
        <f>SUMIFS(DataRegularSeason20242025!$AA$3:$AA$1315,DataRegularSeason20242025!$B$3:$B$1315, "&lt;=" &amp; EQ$1, DataRegularSeason20242025!$D$3:$D$1315, $A20)+SUMIFS(DataRegularSeason20242025!$AB$3:$AB$1315,DataRegularSeason20242025!$B$3:$B$1315, "&lt;=" &amp; EQ$1, DataRegularSeason20242025!$E$3:$E$1315, $A20)</f>
        <v>68</v>
      </c>
      <c r="ER20">
        <f>SUMIFS(DataRegularSeason20242025!$AA$3:$AA$1315,DataRegularSeason20242025!$B$3:$B$1315, "&lt;=" &amp; ER$1, DataRegularSeason20242025!$D$3:$D$1315, $A20)+SUMIFS(DataRegularSeason20242025!$AB$3:$AB$1315,DataRegularSeason20242025!$B$3:$B$1315, "&lt;=" &amp; ER$1, DataRegularSeason20242025!$E$3:$E$1315, $A20)</f>
        <v>68</v>
      </c>
      <c r="ES20">
        <f>SUMIFS(DataRegularSeason20242025!$AA$3:$AA$1315,DataRegularSeason20242025!$B$3:$B$1315, "&lt;=" &amp; ES$1, DataRegularSeason20242025!$D$3:$D$1315, $A20)+SUMIFS(DataRegularSeason20242025!$AB$3:$AB$1315,DataRegularSeason20242025!$B$3:$B$1315, "&lt;=" &amp; ES$1, DataRegularSeason20242025!$E$3:$E$1315, $A20)</f>
        <v>68</v>
      </c>
      <c r="ET20">
        <f>SUMIFS(DataRegularSeason20242025!$AA$3:$AA$1315,DataRegularSeason20242025!$B$3:$B$1315, "&lt;=" &amp; ET$1, DataRegularSeason20242025!$D$3:$D$1315, $A20)+SUMIFS(DataRegularSeason20242025!$AB$3:$AB$1315,DataRegularSeason20242025!$B$3:$B$1315, "&lt;=" &amp; ET$1, DataRegularSeason20242025!$E$3:$E$1315, $A20)</f>
        <v>70</v>
      </c>
      <c r="EU20">
        <f>SUMIFS(DataRegularSeason20242025!$AA$3:$AA$1315,DataRegularSeason20242025!$B$3:$B$1315, "&lt;=" &amp; EU$1, DataRegularSeason20242025!$D$3:$D$1315, $A20)+SUMIFS(DataRegularSeason20242025!$AB$3:$AB$1315,DataRegularSeason20242025!$B$3:$B$1315, "&lt;=" &amp; EU$1, DataRegularSeason20242025!$E$3:$E$1315, $A20)</f>
        <v>70</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74</v>
      </c>
      <c r="FA20">
        <f>SUMIFS(DataRegularSeason20242025!$AA$3:$AA$1315,DataRegularSeason20242025!$B$3:$B$1315, "&lt;=" &amp; FA$1, DataRegularSeason20242025!$D$3:$D$1315, $A20)+SUMIFS(DataRegularSeason20242025!$AB$3:$AB$1315,DataRegularSeason20242025!$B$3:$B$1315, "&lt;=" &amp; FA$1, DataRegularSeason20242025!$E$3:$E$1315, $A20)</f>
        <v>74</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78</v>
      </c>
      <c r="FE20">
        <f>SUMIFS(DataRegularSeason20242025!$AA$3:$AA$1315,DataRegularSeason20242025!$B$3:$B$1315, "&lt;=" &amp; FE$1, DataRegularSeason20242025!$D$3:$D$1315, $A20)+SUMIFS(DataRegularSeason20242025!$AB$3:$AB$1315,DataRegularSeason20242025!$B$3:$B$1315, "&lt;=" &amp; FE$1, DataRegularSeason20242025!$E$3:$E$1315, $A20)</f>
        <v>78</v>
      </c>
      <c r="FF20">
        <f>SUMIFS(DataRegularSeason20242025!$AA$3:$AA$1315,DataRegularSeason20242025!$B$3:$B$1315, "&lt;=" &amp; FF$1, DataRegularSeason20242025!$D$3:$D$1315, $A20)+SUMIFS(DataRegularSeason20242025!$AB$3:$AB$1315,DataRegularSeason20242025!$B$3:$B$1315, "&lt;=" &amp; FF$1, DataRegularSeason20242025!$E$3:$E$1315, $A20)</f>
        <v>80</v>
      </c>
      <c r="FG20">
        <f>SUMIFS(DataRegularSeason20242025!$AA$3:$AA$1315,DataRegularSeason20242025!$B$3:$B$1315, "&lt;=" &amp; FG$1, DataRegularSeason20242025!$D$3:$D$1315, $A20)+SUMIFS(DataRegularSeason20242025!$AB$3:$AB$1315,DataRegularSeason20242025!$B$3:$B$1315, "&lt;=" &amp; FG$1, DataRegularSeason20242025!$E$3:$E$1315, $A20)</f>
        <v>81</v>
      </c>
      <c r="FH20">
        <f>SUMIFS(DataRegularSeason20242025!$AA$3:$AA$1315,DataRegularSeason20242025!$B$3:$B$1315, "&lt;=" &amp; FH$1, DataRegularSeason20242025!$D$3:$D$1315, $A20)+SUMIFS(DataRegularSeason20242025!$AB$3:$AB$1315,DataRegularSeason20242025!$B$3:$B$1315, "&lt;=" &amp; FH$1, DataRegularSeason20242025!$E$3:$E$1315, $A20)</f>
        <v>81</v>
      </c>
      <c r="FI20">
        <f>SUMIFS(DataRegularSeason20242025!$AA$3:$AA$1315,DataRegularSeason20242025!$B$3:$B$1315, "&lt;=" &amp; FI$1, DataRegularSeason20242025!$D$3:$D$1315, $A20)+SUMIFS(DataRegularSeason20242025!$AB$3:$AB$1315,DataRegularSeason20242025!$B$3:$B$1315, "&lt;=" &amp; FI$1, DataRegularSeason20242025!$E$3:$E$1315, $A20)</f>
        <v>81</v>
      </c>
      <c r="FJ20">
        <f>SUMIFS(DataRegularSeason20242025!$AA$3:$AA$1315,DataRegularSeason20242025!$B$3:$B$1315, "&lt;=" &amp; FJ$1, DataRegularSeason20242025!$D$3:$D$1315, $A20)+SUMIFS(DataRegularSeason20242025!$AB$3:$AB$1315,DataRegularSeason20242025!$B$3:$B$1315, "&lt;=" &amp; FJ$1, DataRegularSeason20242025!$E$3:$E$1315, $A20)</f>
        <v>83</v>
      </c>
      <c r="FK20">
        <f>SUMIFS(DataRegularSeason20242025!$AA$3:$AA$1315,DataRegularSeason20242025!$B$3:$B$1315, "&lt;=" &amp; FK$1, DataRegularSeason20242025!$D$3:$D$1315, $A20)+SUMIFS(DataRegularSeason20242025!$AB$3:$AB$1315,DataRegularSeason20242025!$B$3:$B$1315, "&lt;=" &amp; FK$1, DataRegularSeason20242025!$E$3:$E$1315, $A20)</f>
        <v>83</v>
      </c>
      <c r="FL20">
        <f>SUMIFS(DataRegularSeason20242025!$AA$3:$AA$1315,DataRegularSeason20242025!$B$3:$B$1315, "&lt;=" &amp; FL$1, DataRegularSeason20242025!$D$3:$D$1315, $A20)+SUMIFS(DataRegularSeason20242025!$AB$3:$AB$1315,DataRegularSeason20242025!$B$3:$B$1315, "&lt;=" &amp; FL$1, DataRegularSeason20242025!$E$3:$E$1315, $A20)</f>
        <v>83</v>
      </c>
      <c r="FM20">
        <f>SUMIFS(DataRegularSeason20242025!$AA$3:$AA$1315,DataRegularSeason20242025!$B$3:$B$1315, "&lt;=" &amp; FM$1, DataRegularSeason20242025!$D$3:$D$1315, $A20)+SUMIFS(DataRegularSeason20242025!$AB$3:$AB$1315,DataRegularSeason20242025!$B$3:$B$1315, "&lt;=" &amp; FM$1, DataRegularSeason20242025!$E$3:$E$1315, $A20)</f>
        <v>83</v>
      </c>
      <c r="FN20">
        <f>SUMIFS(DataRegularSeason20242025!$AA$3:$AA$1315,DataRegularSeason20242025!$B$3:$B$1315, "&lt;=" &amp; FN$1, DataRegularSeason20242025!$D$3:$D$1315, $A20)+SUMIFS(DataRegularSeason20242025!$AB$3:$AB$1315,DataRegularSeason20242025!$B$3:$B$1315, "&lt;=" &amp; FN$1, DataRegularSeason20242025!$E$3:$E$1315, $A20)</f>
        <v>83</v>
      </c>
      <c r="FO20">
        <f>SUMIFS(DataRegularSeason20242025!$AA$3:$AA$1315,DataRegularSeason20242025!$B$3:$B$1315, "&lt;=" &amp; FO$1, DataRegularSeason20242025!$D$3:$D$1315, $A20)+SUMIFS(DataRegularSeason20242025!$AB$3:$AB$1315,DataRegularSeason20242025!$B$3:$B$1315, "&lt;=" &amp; FO$1, DataRegularSeason20242025!$E$3:$E$1315, $A20)</f>
        <v>83</v>
      </c>
      <c r="FP20">
        <f>SUMIFS(DataRegularSeason20242025!$AA$3:$AA$1315,DataRegularSeason20242025!$B$3:$B$1315, "&lt;=" &amp; FP$1, DataRegularSeason20242025!$D$3:$D$1315, $A20)+SUMIFS(DataRegularSeason20242025!$AB$3:$AB$1315,DataRegularSeason20242025!$B$3:$B$1315, "&lt;=" &amp; FP$1, DataRegularSeason20242025!$E$3:$E$1315, $A20)</f>
        <v>83</v>
      </c>
      <c r="FQ20">
        <f>SUMIFS(DataRegularSeason20242025!$AA$3:$AA$1315,DataRegularSeason20242025!$B$3:$B$1315, "&lt;=" &amp; FQ$1, DataRegularSeason20242025!$D$3:$D$1315, $A20)+SUMIFS(DataRegularSeason20242025!$AB$3:$AB$1315,DataRegularSeason20242025!$B$3:$B$1315, "&lt;=" &amp; FQ$1, DataRegularSeason20242025!$E$3:$E$1315, $A20)</f>
        <v>83</v>
      </c>
      <c r="FR20">
        <f>SUMIFS(DataRegularSeason20242025!$AA$3:$AA$1315,DataRegularSeason20242025!$B$3:$B$1315, "&lt;=" &amp; FR$1, DataRegularSeason20242025!$D$3:$D$1315, $A20)+SUMIFS(DataRegularSeason20242025!$AB$3:$AB$1315,DataRegularSeason20242025!$B$3:$B$1315, "&lt;=" &amp; FR$1, DataRegularSeason20242025!$E$3:$E$1315, $A20)</f>
        <v>83</v>
      </c>
      <c r="FS20">
        <f>SUMIFS(DataRegularSeason20242025!$AA$3:$AA$1315,DataRegularSeason20242025!$B$3:$B$1315, "&lt;=" &amp; FS$1, DataRegularSeason20242025!$D$3:$D$1315, $A20)+SUMIFS(DataRegularSeason20242025!$AB$3:$AB$1315,DataRegularSeason20242025!$B$3:$B$1315, "&lt;=" &amp; FS$1, DataRegularSeason20242025!$E$3:$E$1315, $A20)</f>
        <v>83</v>
      </c>
      <c r="FT20">
        <f>SUMIFS(DataRegularSeason20242025!$AA$3:$AA$1315,DataRegularSeason20242025!$B$3:$B$1315, "&lt;=" &amp; FT$1, DataRegularSeason20242025!$D$3:$D$1315, $A20)+SUMIFS(DataRegularSeason20242025!$AB$3:$AB$1315,DataRegularSeason20242025!$B$3:$B$1315, "&lt;=" &amp; FT$1, DataRegularSeason20242025!$E$3:$E$1315, $A20)</f>
        <v>83</v>
      </c>
      <c r="FU20">
        <f>SUMIFS(DataRegularSeason20242025!$AA$3:$AA$1315,DataRegularSeason20242025!$B$3:$B$1315, "&lt;=" &amp; FU$1, DataRegularSeason20242025!$D$3:$D$1315, $A20)+SUMIFS(DataRegularSeason20242025!$AB$3:$AB$1315,DataRegularSeason20242025!$B$3:$B$1315, "&lt;=" &amp; FU$1, DataRegularSeason20242025!$E$3:$E$1315, $A20)</f>
        <v>83</v>
      </c>
      <c r="FV20">
        <f>SUMIFS(DataRegularSeason20242025!$AA$3:$AA$1315,DataRegularSeason20242025!$B$3:$B$1315, "&lt;=" &amp; FV$1, DataRegularSeason20242025!$D$3:$D$1315, $A20)+SUMIFS(DataRegularSeason20242025!$AB$3:$AB$1315,DataRegularSeason20242025!$B$3:$B$1315, "&lt;=" &amp; FV$1, DataRegularSeason20242025!$E$3:$E$1315, $A20)</f>
        <v>83</v>
      </c>
      <c r="FW20">
        <f>SUMIFS(DataRegularSeason20242025!$AA$3:$AA$1315,DataRegularSeason20242025!$B$3:$B$1315, "&lt;=" &amp; FW$1, DataRegularSeason20242025!$D$3:$D$1315, $A20)+SUMIFS(DataRegularSeason20242025!$AB$3:$AB$1315,DataRegularSeason20242025!$B$3:$B$1315, "&lt;=" &amp; FW$1, DataRegularSeason20242025!$E$3:$E$1315, $A20)</f>
        <v>83</v>
      </c>
      <c r="FX20">
        <f>SUMIFS(DataRegularSeason20242025!$AA$3:$AA$1315,DataRegularSeason20242025!$B$3:$B$1315, "&lt;=" &amp; FX$1, DataRegularSeason20242025!$D$3:$D$1315, $A20)+SUMIFS(DataRegularSeason20242025!$AB$3:$AB$1315,DataRegularSeason20242025!$B$3:$B$1315, "&lt;=" &amp; FX$1, DataRegularSeason20242025!$E$3:$E$1315, $A20)</f>
        <v>83</v>
      </c>
      <c r="FY20">
        <f>SUMIFS(DataRegularSeason20242025!$AA$3:$AA$1315,DataRegularSeason20242025!$B$3:$B$1315, "&lt;=" &amp; FY$1, DataRegularSeason20242025!$D$3:$D$1315, $A20)+SUMIFS(DataRegularSeason20242025!$AB$3:$AB$1315,DataRegularSeason20242025!$B$3:$B$1315, "&lt;=" &amp; FY$1, DataRegularSeason20242025!$E$3:$E$1315, $A20)</f>
        <v>83</v>
      </c>
      <c r="FZ20">
        <f>SUMIFS(DataRegularSeason20242025!$AA$3:$AA$1315,DataRegularSeason20242025!$B$3:$B$1315, "&lt;=" &amp; FZ$1, DataRegularSeason20242025!$D$3:$D$1315, $A20)+SUMIFS(DataRegularSeason20242025!$AB$3:$AB$1315,DataRegularSeason20242025!$B$3:$B$1315, "&lt;=" &amp; FZ$1, DataRegularSeason20242025!$E$3:$E$1315, $A20)</f>
        <v>83</v>
      </c>
      <c r="GA20">
        <f>SUMIFS(DataRegularSeason20242025!$AA$3:$AA$1315,DataRegularSeason20242025!$B$3:$B$1315, "&lt;=" &amp; GA$1, DataRegularSeason20242025!$D$3:$D$1315, $A20)+SUMIFS(DataRegularSeason20242025!$AB$3:$AB$1315,DataRegularSeason20242025!$B$3:$B$1315, "&lt;=" &amp; GA$1, DataRegularSeason20242025!$E$3:$E$1315, $A20)</f>
        <v>83</v>
      </c>
      <c r="GB20">
        <f>SUMIFS(DataRegularSeason20242025!$AA$3:$AA$1315,DataRegularSeason20242025!$B$3:$B$1315, "&lt;=" &amp; GB$1, DataRegularSeason20242025!$D$3:$D$1315, $A20)+SUMIFS(DataRegularSeason20242025!$AB$3:$AB$1315,DataRegularSeason20242025!$B$3:$B$1315, "&lt;=" &amp; GB$1, DataRegularSeason20242025!$E$3:$E$1315, $A20)</f>
        <v>83</v>
      </c>
      <c r="GC20">
        <f>SUMIFS(DataRegularSeason20242025!$AA$3:$AA$1315,DataRegularSeason20242025!$B$3:$B$1315, "&lt;=" &amp; GC$1, DataRegularSeason20242025!$D$3:$D$1315, $A20)+SUMIFS(DataRegularSeason20242025!$AB$3:$AB$1315,DataRegularSeason20242025!$B$3:$B$1315, "&lt;=" &amp; GC$1, DataRegularSeason20242025!$E$3:$E$1315, $A20)</f>
        <v>83</v>
      </c>
      <c r="GD20">
        <f>SUMIFS(DataRegularSeason20242025!$AA$3:$AA$1315,DataRegularSeason20242025!$B$3:$B$1315, "&lt;=" &amp; GD$1, DataRegularSeason20242025!$D$3:$D$1315, $A20)+SUMIFS(DataRegularSeason20242025!$AB$3:$AB$1315,DataRegularSeason20242025!$B$3:$B$1315, "&lt;=" &amp; GD$1, DataRegularSeason20242025!$E$3:$E$1315, $A20)</f>
        <v>83</v>
      </c>
      <c r="GE20">
        <f>SUMIFS(DataRegularSeason20242025!$AA$3:$AA$1315,DataRegularSeason20242025!$B$3:$B$1315, "&lt;=" &amp; GE$1, DataRegularSeason20242025!$D$3:$D$1315, $A20)+SUMIFS(DataRegularSeason20242025!$AB$3:$AB$1315,DataRegularSeason20242025!$B$3:$B$1315, "&lt;=" &amp; GE$1, DataRegularSeason20242025!$E$3:$E$1315, $A20)</f>
        <v>83</v>
      </c>
      <c r="GF20">
        <f>SUMIFS(DataRegularSeason20242025!$AA$3:$AA$1315,DataRegularSeason20242025!$B$3:$B$1315, "&lt;=" &amp; GF$1, DataRegularSeason20242025!$D$3:$D$1315, $A20)+SUMIFS(DataRegularSeason20242025!$AB$3:$AB$1315,DataRegularSeason20242025!$B$3:$B$1315, "&lt;=" &amp; GF$1, DataRegularSeason20242025!$E$3:$E$1315, $A20)</f>
        <v>83</v>
      </c>
      <c r="GG20">
        <f>SUMIFS(DataRegularSeason20242025!$AA$3:$AA$1315,DataRegularSeason20242025!$B$3:$B$1315, "&lt;=" &amp; GG$1, DataRegularSeason20242025!$D$3:$D$1315, $A20)+SUMIFS(DataRegularSeason20242025!$AB$3:$AB$1315,DataRegularSeason20242025!$B$3:$B$1315, "&lt;=" &amp; GG$1, DataRegularSeason20242025!$E$3:$E$1315, $A20)</f>
        <v>83</v>
      </c>
      <c r="GH20">
        <f>SUMIFS(DataRegularSeason20242025!$AA$3:$AA$1315,DataRegularSeason20242025!$B$3:$B$1315, "&lt;=" &amp; GH$1, DataRegularSeason20242025!$D$3:$D$1315, $A20)+SUMIFS(DataRegularSeason20242025!$AB$3:$AB$1315,DataRegularSeason20242025!$B$3:$B$1315, "&lt;=" &amp; GH$1, DataRegularSeason20242025!$E$3:$E$1315, $A20)</f>
        <v>83</v>
      </c>
      <c r="GI20">
        <f>SUMIFS(DataRegularSeason20242025!$AA$3:$AA$1315,DataRegularSeason20242025!$B$3:$B$1315, "&lt;=" &amp; GI$1, DataRegularSeason20242025!$D$3:$D$1315, $A20)+SUMIFS(DataRegularSeason20242025!$AB$3:$AB$1315,DataRegularSeason20242025!$B$3:$B$1315, "&lt;=" &amp; GI$1, DataRegularSeason20242025!$E$3:$E$1315, $A20)</f>
        <v>83</v>
      </c>
      <c r="GJ20">
        <f>SUMIFS(DataRegularSeason20242025!$AA$3:$AA$1315,DataRegularSeason20242025!$B$3:$B$1315, "&lt;=" &amp; GJ$1, DataRegularSeason20242025!$D$3:$D$1315, $A20)+SUMIFS(DataRegularSeason20242025!$AB$3:$AB$1315,DataRegularSeason20242025!$B$3:$B$1315, "&lt;=" &amp; GJ$1, DataRegularSeason20242025!$E$3:$E$1315, $A20)</f>
        <v>83</v>
      </c>
      <c r="GK20">
        <f>SUMIFS(DataRegularSeason20242025!$AA$3:$AA$1315,DataRegularSeason20242025!$B$3:$B$1315, "&lt;=" &amp; GK$1, DataRegularSeason20242025!$D$3:$D$1315, $A20)+SUMIFS(DataRegularSeason20242025!$AB$3:$AB$1315,DataRegularSeason20242025!$B$3:$B$1315, "&lt;=" &amp; GK$1, DataRegularSeason20242025!$E$3:$E$1315, $A20)</f>
        <v>83</v>
      </c>
      <c r="GL20">
        <f>SUMIFS(DataRegularSeason20242025!$AA$3:$AA$1315,DataRegularSeason20242025!$B$3:$B$1315, "&lt;=" &amp; GL$1, DataRegularSeason20242025!$D$3:$D$1315, $A20)+SUMIFS(DataRegularSeason20242025!$AB$3:$AB$1315,DataRegularSeason20242025!$B$3:$B$1315, "&lt;=" &amp; GL$1, DataRegularSeason20242025!$E$3:$E$1315, $A20)</f>
        <v>83</v>
      </c>
      <c r="GM20">
        <f>SUMIFS(DataRegularSeason20242025!$AA$3:$AA$1315,DataRegularSeason20242025!$B$3:$B$1315, "&lt;=" &amp; GM$1, DataRegularSeason20242025!$D$3:$D$1315, $A20)+SUMIFS(DataRegularSeason20242025!$AB$3:$AB$1315,DataRegularSeason20242025!$B$3:$B$1315, "&lt;=" &amp; GM$1, DataRegularSeason20242025!$E$3:$E$1315, $A20)</f>
        <v>83</v>
      </c>
      <c r="GN20">
        <f>SUMIFS(DataRegularSeason20242025!$AA$3:$AA$1315,DataRegularSeason20242025!$B$3:$B$1315, "&lt;=" &amp; GN$1, DataRegularSeason20242025!$D$3:$D$1315, $A20)+SUMIFS(DataRegularSeason20242025!$AB$3:$AB$1315,DataRegularSeason20242025!$B$3:$B$1315, "&lt;=" &amp; GN$1, DataRegularSeason20242025!$E$3:$E$1315, $A20)</f>
        <v>83</v>
      </c>
      <c r="GO20">
        <f>SUMIFS(DataRegularSeason20242025!$AA$3:$AA$1315,DataRegularSeason20242025!$B$3:$B$1315, "&lt;=" &amp; GO$1, DataRegularSeason20242025!$D$3:$D$1315, $A20)+SUMIFS(DataRegularSeason20242025!$AB$3:$AB$1315,DataRegularSeason20242025!$B$3:$B$1315, "&lt;=" &amp; GO$1, DataRegularSeason20242025!$E$3:$E$1315, $A20)</f>
        <v>83</v>
      </c>
      <c r="GP20">
        <f>SUMIFS(DataRegularSeason20242025!$AA$3:$AA$1315,DataRegularSeason20242025!$B$3:$B$1315, "&lt;=" &amp; GP$1, DataRegularSeason20242025!$D$3:$D$1315, $A20)+SUMIFS(DataRegularSeason20242025!$AB$3:$AB$1315,DataRegularSeason20242025!$B$3:$B$1315, "&lt;=" &amp; GP$1, DataRegularSeason20242025!$E$3:$E$1315, $A20)</f>
        <v>83</v>
      </c>
      <c r="GQ20">
        <f>SUMIFS(DataRegularSeason20242025!$AA$3:$AA$1315,DataRegularSeason20242025!$B$3:$B$1315, "&lt;=" &amp; GQ$1, DataRegularSeason20242025!$D$3:$D$1315, $A20)+SUMIFS(DataRegularSeason20242025!$AB$3:$AB$1315,DataRegularSeason20242025!$B$3:$B$1315, "&lt;=" &amp; GQ$1, DataRegularSeason20242025!$E$3:$E$1315, $A20)</f>
        <v>83</v>
      </c>
      <c r="GR20">
        <f>SUMIFS(DataRegularSeason20242025!$AA$3:$AA$1315,DataRegularSeason20242025!$B$3:$B$1315, "&lt;=" &amp; GR$1, DataRegularSeason20242025!$D$3:$D$1315, $A20)+SUMIFS(DataRegularSeason20242025!$AB$3:$AB$1315,DataRegularSeason20242025!$B$3:$B$1315, "&lt;=" &amp; GR$1, DataRegularSeason20242025!$E$3:$E$1315, $A20)</f>
        <v>83</v>
      </c>
      <c r="GS20">
        <f>SUMIFS(DataRegularSeason20242025!$AA$3:$AA$1315,DataRegularSeason20242025!$B$3:$B$1315, "&lt;=" &amp; GS$1, DataRegularSeason20242025!$D$3:$D$1315, $A20)+SUMIFS(DataRegularSeason20242025!$AB$3:$AB$1315,DataRegularSeason20242025!$B$3:$B$1315, "&lt;=" &amp; GS$1, DataRegularSeason20242025!$E$3:$E$1315, $A20)</f>
        <v>83</v>
      </c>
      <c r="GT20">
        <f>SUMIFS(DataRegularSeason20242025!$AA$3:$AA$1315,DataRegularSeason20242025!$B$3:$B$1315, "&lt;=" &amp; GT$1, DataRegularSeason20242025!$D$3:$D$1315, $A20)+SUMIFS(DataRegularSeason20242025!$AB$3:$AB$1315,DataRegularSeason20242025!$B$3:$B$1315, "&lt;=" &amp; GT$1, DataRegularSeason20242025!$E$3:$E$1315, $A20)</f>
        <v>83</v>
      </c>
      <c r="GU20">
        <f>SUMIFS(DataRegularSeason20242025!$AA$3:$AA$1315,DataRegularSeason20242025!$B$3:$B$1315, "&lt;=" &amp; GU$1, DataRegularSeason20242025!$D$3:$D$1315, $A20)+SUMIFS(DataRegularSeason20242025!$AB$3:$AB$1315,DataRegularSeason20242025!$B$3:$B$1315, "&lt;=" &amp; GU$1, DataRegularSeason20242025!$E$3:$E$1315, $A20)</f>
        <v>83</v>
      </c>
    </row>
    <row r="21" spans="1:203" x14ac:dyDescent="0.25">
      <c r="A21" t="s">
        <v>36</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2</v>
      </c>
      <c r="L21">
        <f>SUMIFS(DataRegularSeason20242025!$AA$3:$AA$1315,DataRegularSeason20242025!$B$3:$B$1315, "&lt;=" &amp; L$1, DataRegularSeason20242025!$D$3:$D$1315, $A21)+SUMIFS(DataRegularSeason20242025!$AB$3:$AB$1315,DataRegularSeason20242025!$B$3:$B$1315, "&lt;=" &amp; L$1, DataRegularSeason20242025!$E$3:$E$1315, $A21)</f>
        <v>2</v>
      </c>
      <c r="M21">
        <f>SUMIFS(DataRegularSeason20242025!$AA$3:$AA$1315,DataRegularSeason20242025!$B$3:$B$1315, "&lt;=" &amp; M$1, DataRegularSeason20242025!$D$3:$D$1315, $A21)+SUMIFS(DataRegularSeason20242025!$AB$3:$AB$1315,DataRegularSeason20242025!$B$3:$B$1315, "&lt;=" &amp; M$1, DataRegularSeason20242025!$E$3:$E$1315, $A21)</f>
        <v>3</v>
      </c>
      <c r="N21">
        <f>SUMIFS(DataRegularSeason20242025!$AA$3:$AA$1315,DataRegularSeason20242025!$B$3:$B$1315, "&lt;=" &amp; N$1, DataRegularSeason20242025!$D$3:$D$1315, $A21)+SUMIFS(DataRegularSeason20242025!$AB$3:$AB$1315,DataRegularSeason20242025!$B$3:$B$1315, "&lt;=" &amp; N$1, DataRegularSeason20242025!$E$3:$E$1315, $A21)</f>
        <v>4</v>
      </c>
      <c r="O21">
        <f>SUMIFS(DataRegularSeason20242025!$AA$3:$AA$1315,DataRegularSeason20242025!$B$3:$B$1315, "&lt;=" &amp; O$1, DataRegularSeason20242025!$D$3:$D$1315, $A21)+SUMIFS(DataRegularSeason20242025!$AB$3:$AB$1315,DataRegularSeason20242025!$B$3:$B$1315, "&lt;=" &amp; O$1, DataRegularSeason20242025!$E$3:$E$1315, $A21)</f>
        <v>4</v>
      </c>
      <c r="P21">
        <f>SUMIFS(DataRegularSeason20242025!$AA$3:$AA$1315,DataRegularSeason20242025!$B$3:$B$1315, "&lt;=" &amp; P$1, DataRegularSeason20242025!$D$3:$D$1315, $A21)+SUMIFS(DataRegularSeason20242025!$AB$3:$AB$1315,DataRegularSeason20242025!$B$3:$B$1315, "&lt;=" &amp; P$1, DataRegularSeason20242025!$E$3:$E$1315, $A21)</f>
        <v>6</v>
      </c>
      <c r="Q21">
        <f>SUMIFS(DataRegularSeason20242025!$AA$3:$AA$1315,DataRegularSeason20242025!$B$3:$B$1315, "&lt;=" &amp; Q$1, DataRegularSeason20242025!$D$3:$D$1315, $A21)+SUMIFS(DataRegularSeason20242025!$AB$3:$AB$1315,DataRegularSeason20242025!$B$3:$B$1315, "&lt;=" &amp; Q$1, DataRegularSeason20242025!$E$3:$E$1315, $A21)</f>
        <v>6</v>
      </c>
      <c r="R21">
        <f>SUMIFS(DataRegularSeason20242025!$AA$3:$AA$1315,DataRegularSeason20242025!$B$3:$B$1315, "&lt;=" &amp; R$1, DataRegularSeason20242025!$D$3:$D$1315, $A21)+SUMIFS(DataRegularSeason20242025!$AB$3:$AB$1315,DataRegularSeason20242025!$B$3:$B$1315, "&lt;=" &amp; R$1, DataRegularSeason20242025!$E$3:$E$1315, $A21)</f>
        <v>6</v>
      </c>
      <c r="S21">
        <f>SUMIFS(DataRegularSeason20242025!$AA$3:$AA$1315,DataRegularSeason20242025!$B$3:$B$1315, "&lt;=" &amp; S$1, DataRegularSeason20242025!$D$3:$D$1315, $A21)+SUMIFS(DataRegularSeason20242025!$AB$3:$AB$1315,DataRegularSeason20242025!$B$3:$B$1315, "&lt;=" &amp; S$1, DataRegularSeason20242025!$E$3:$E$1315, $A21)</f>
        <v>6</v>
      </c>
      <c r="T21">
        <f>SUMIFS(DataRegularSeason20242025!$AA$3:$AA$1315,DataRegularSeason20242025!$B$3:$B$1315, "&lt;=" &amp; T$1, DataRegularSeason20242025!$D$3:$D$1315, $A21)+SUMIFS(DataRegularSeason20242025!$AB$3:$AB$1315,DataRegularSeason20242025!$B$3:$B$1315, "&lt;=" &amp; T$1, DataRegularSeason20242025!$E$3:$E$1315, $A21)</f>
        <v>8</v>
      </c>
      <c r="U21">
        <f>SUMIFS(DataRegularSeason20242025!$AA$3:$AA$1315,DataRegularSeason20242025!$B$3:$B$1315, "&lt;=" &amp; U$1, DataRegularSeason20242025!$D$3:$D$1315, $A21)+SUMIFS(DataRegularSeason20242025!$AB$3:$AB$1315,DataRegularSeason20242025!$B$3:$B$1315, "&lt;=" &amp; U$1, DataRegularSeason20242025!$E$3:$E$1315, $A21)</f>
        <v>8</v>
      </c>
      <c r="V21">
        <f>SUMIFS(DataRegularSeason20242025!$AA$3:$AA$1315,DataRegularSeason20242025!$B$3:$B$1315, "&lt;=" &amp; V$1, DataRegularSeason20242025!$D$3:$D$1315, $A21)+SUMIFS(DataRegularSeason20242025!$AB$3:$AB$1315,DataRegularSeason20242025!$B$3:$B$1315, "&lt;=" &amp; V$1, DataRegularSeason20242025!$E$3:$E$1315, $A21)</f>
        <v>8</v>
      </c>
      <c r="W21">
        <f>SUMIFS(DataRegularSeason20242025!$AA$3:$AA$1315,DataRegularSeason20242025!$B$3:$B$1315, "&lt;=" &amp; W$1, DataRegularSeason20242025!$D$3:$D$1315, $A21)+SUMIFS(DataRegularSeason20242025!$AB$3:$AB$1315,DataRegularSeason20242025!$B$3:$B$1315, "&lt;=" &amp; W$1, DataRegularSeason20242025!$E$3:$E$1315, $A21)</f>
        <v>10</v>
      </c>
      <c r="X21">
        <f>SUMIFS(DataRegularSeason20242025!$AA$3:$AA$1315,DataRegularSeason20242025!$B$3:$B$1315, "&lt;=" &amp; X$1, DataRegularSeason20242025!$D$3:$D$1315, $A21)+SUMIFS(DataRegularSeason20242025!$AB$3:$AB$1315,DataRegularSeason20242025!$B$3:$B$1315, "&lt;=" &amp; X$1, DataRegularSeason20242025!$E$3:$E$1315, $A21)</f>
        <v>10</v>
      </c>
      <c r="Y21">
        <f>SUMIFS(DataRegularSeason20242025!$AA$3:$AA$1315,DataRegularSeason20242025!$B$3:$B$1315, "&lt;=" &amp; Y$1, DataRegularSeason20242025!$D$3:$D$1315, $A21)+SUMIFS(DataRegularSeason20242025!$AB$3:$AB$1315,DataRegularSeason20242025!$B$3:$B$1315, "&lt;=" &amp; Y$1, DataRegularSeason20242025!$E$3:$E$1315, $A21)</f>
        <v>12</v>
      </c>
      <c r="Z21">
        <f>SUMIFS(DataRegularSeason20242025!$AA$3:$AA$1315,DataRegularSeason20242025!$B$3:$B$1315, "&lt;=" &amp; Z$1, DataRegularSeason20242025!$D$3:$D$1315, $A21)+SUMIFS(DataRegularSeason20242025!$AB$3:$AB$1315,DataRegularSeason20242025!$B$3:$B$1315, "&lt;=" &amp; Z$1, DataRegularSeason20242025!$E$3:$E$1315, $A21)</f>
        <v>12</v>
      </c>
      <c r="AA21">
        <f>SUMIFS(DataRegularSeason20242025!$AA$3:$AA$1315,DataRegularSeason20242025!$B$3:$B$1315, "&lt;=" &amp; AA$1, DataRegularSeason20242025!$D$3:$D$1315, $A21)+SUMIFS(DataRegularSeason20242025!$AB$3:$AB$1315,DataRegularSeason20242025!$B$3:$B$1315, "&lt;=" &amp; AA$1, DataRegularSeason20242025!$E$3:$E$1315, $A21)</f>
        <v>12</v>
      </c>
      <c r="AB21">
        <f>SUMIFS(DataRegularSeason20242025!$AA$3:$AA$1315,DataRegularSeason20242025!$B$3:$B$1315, "&lt;=" &amp; AB$1, DataRegularSeason20242025!$D$3:$D$1315, $A21)+SUMIFS(DataRegularSeason20242025!$AB$3:$AB$1315,DataRegularSeason20242025!$B$3:$B$1315, "&lt;=" &amp; AB$1, DataRegularSeason20242025!$E$3:$E$1315, $A21)</f>
        <v>12</v>
      </c>
      <c r="AC21">
        <f>SUMIFS(DataRegularSeason20242025!$AA$3:$AA$1315,DataRegularSeason20242025!$B$3:$B$1315, "&lt;=" &amp; AC$1, DataRegularSeason20242025!$D$3:$D$1315, $A21)+SUMIFS(DataRegularSeason20242025!$AB$3:$AB$1315,DataRegularSeason20242025!$B$3:$B$1315, "&lt;=" &amp; AC$1, DataRegularSeason20242025!$E$3:$E$1315, $A21)</f>
        <v>12</v>
      </c>
      <c r="AD21">
        <f>SUMIFS(DataRegularSeason20242025!$AA$3:$AA$1315,DataRegularSeason20242025!$B$3:$B$1315, "&lt;=" &amp; AD$1, DataRegularSeason20242025!$D$3:$D$1315, $A21)+SUMIFS(DataRegularSeason20242025!$AB$3:$AB$1315,DataRegularSeason20242025!$B$3:$B$1315, "&lt;=" &amp; AD$1, DataRegularSeason20242025!$E$3:$E$1315, $A21)</f>
        <v>14</v>
      </c>
      <c r="AE21">
        <f>SUMIFS(DataRegularSeason20242025!$AA$3:$AA$1315,DataRegularSeason20242025!$B$3:$B$1315, "&lt;=" &amp; AE$1, DataRegularSeason20242025!$D$3:$D$1315, $A21)+SUMIFS(DataRegularSeason20242025!$AB$3:$AB$1315,DataRegularSeason20242025!$B$3:$B$1315, "&lt;=" &amp; AE$1, DataRegularSeason20242025!$E$3:$E$1315, $A21)</f>
        <v>14</v>
      </c>
      <c r="AF21">
        <f>SUMIFS(DataRegularSeason20242025!$AA$3:$AA$1315,DataRegularSeason20242025!$B$3:$B$1315, "&lt;=" &amp; AF$1, DataRegularSeason20242025!$D$3:$D$1315, $A21)+SUMIFS(DataRegularSeason20242025!$AB$3:$AB$1315,DataRegularSeason20242025!$B$3:$B$1315, "&lt;=" &amp; AF$1, DataRegularSeason20242025!$E$3:$E$1315, $A21)</f>
        <v>14</v>
      </c>
      <c r="AG21">
        <f>SUMIFS(DataRegularSeason20242025!$AA$3:$AA$1315,DataRegularSeason20242025!$B$3:$B$1315, "&lt;=" &amp; AG$1, DataRegularSeason20242025!$D$3:$D$1315, $A21)+SUMIFS(DataRegularSeason20242025!$AB$3:$AB$1315,DataRegularSeason20242025!$B$3:$B$1315, "&lt;=" &amp; AG$1, DataRegularSeason20242025!$E$3:$E$1315, $A21)</f>
        <v>16</v>
      </c>
      <c r="AH21">
        <f>SUMIFS(DataRegularSeason20242025!$AA$3:$AA$1315,DataRegularSeason20242025!$B$3:$B$1315, "&lt;=" &amp; AH$1, DataRegularSeason20242025!$D$3:$D$1315, $A21)+SUMIFS(DataRegularSeason20242025!$AB$3:$AB$1315,DataRegularSeason20242025!$B$3:$B$1315, "&lt;=" &amp; AH$1, DataRegularSeason20242025!$E$3:$E$1315, $A21)</f>
        <v>16</v>
      </c>
      <c r="AI21">
        <f>SUMIFS(DataRegularSeason20242025!$AA$3:$AA$1315,DataRegularSeason20242025!$B$3:$B$1315, "&lt;=" &amp; AI$1, DataRegularSeason20242025!$D$3:$D$1315, $A21)+SUMIFS(DataRegularSeason20242025!$AB$3:$AB$1315,DataRegularSeason20242025!$B$3:$B$1315, "&lt;=" &amp; AI$1, DataRegularSeason20242025!$E$3:$E$1315, $A21)</f>
        <v>18</v>
      </c>
      <c r="AJ21">
        <f>SUMIFS(DataRegularSeason20242025!$AA$3:$AA$1315,DataRegularSeason20242025!$B$3:$B$1315, "&lt;=" &amp; AJ$1, DataRegularSeason20242025!$D$3:$D$1315, $A21)+SUMIFS(DataRegularSeason20242025!$AB$3:$AB$1315,DataRegularSeason20242025!$B$3:$B$1315, "&lt;=" &amp; AJ$1, DataRegularSeason20242025!$E$3:$E$1315, $A21)</f>
        <v>18</v>
      </c>
      <c r="AK21">
        <f>SUMIFS(DataRegularSeason20242025!$AA$3:$AA$1315,DataRegularSeason20242025!$B$3:$B$1315, "&lt;=" &amp; AK$1, DataRegularSeason20242025!$D$3:$D$1315, $A21)+SUMIFS(DataRegularSeason20242025!$AB$3:$AB$1315,DataRegularSeason20242025!$B$3:$B$1315, "&lt;=" &amp; AK$1, DataRegularSeason20242025!$E$3:$E$1315, $A21)</f>
        <v>18</v>
      </c>
      <c r="AL21">
        <f>SUMIFS(DataRegularSeason20242025!$AA$3:$AA$1315,DataRegularSeason20242025!$B$3:$B$1315, "&lt;=" &amp; AL$1, DataRegularSeason20242025!$D$3:$D$1315, $A21)+SUMIFS(DataRegularSeason20242025!$AB$3:$AB$1315,DataRegularSeason20242025!$B$3:$B$1315, "&lt;=" &amp; AL$1, DataRegularSeason20242025!$E$3:$E$1315, $A21)</f>
        <v>18</v>
      </c>
      <c r="AM21">
        <f>SUMIFS(DataRegularSeason20242025!$AA$3:$AA$1315,DataRegularSeason20242025!$B$3:$B$1315, "&lt;=" &amp; AM$1, DataRegularSeason20242025!$D$3:$D$1315, $A21)+SUMIFS(DataRegularSeason20242025!$AB$3:$AB$1315,DataRegularSeason20242025!$B$3:$B$1315, "&lt;=" &amp; AM$1, DataRegularSeason20242025!$E$3:$E$1315, $A21)</f>
        <v>20</v>
      </c>
      <c r="AN21">
        <f>SUMIFS(DataRegularSeason20242025!$AA$3:$AA$1315,DataRegularSeason20242025!$B$3:$B$1315, "&lt;=" &amp; AN$1, DataRegularSeason20242025!$D$3:$D$1315, $A21)+SUMIFS(DataRegularSeason20242025!$AB$3:$AB$1315,DataRegularSeason20242025!$B$3:$B$1315, "&lt;=" &amp; AN$1, DataRegularSeason20242025!$E$3:$E$1315, $A21)</f>
        <v>22</v>
      </c>
      <c r="AO21">
        <f>SUMIFS(DataRegularSeason20242025!$AA$3:$AA$1315,DataRegularSeason20242025!$B$3:$B$1315, "&lt;=" &amp; AO$1, DataRegularSeason20242025!$D$3:$D$1315, $A21)+SUMIFS(DataRegularSeason20242025!$AB$3:$AB$1315,DataRegularSeason20242025!$B$3:$B$1315, "&lt;=" &amp; AO$1, DataRegularSeason20242025!$E$3:$E$1315, $A21)</f>
        <v>22</v>
      </c>
      <c r="AP21">
        <f>SUMIFS(DataRegularSeason20242025!$AA$3:$AA$1315,DataRegularSeason20242025!$B$3:$B$1315, "&lt;=" &amp; AP$1, DataRegularSeason20242025!$D$3:$D$1315, $A21)+SUMIFS(DataRegularSeason20242025!$AB$3:$AB$1315,DataRegularSeason20242025!$B$3:$B$1315, "&lt;=" &amp; AP$1, DataRegularSeason20242025!$E$3:$E$1315, $A21)</f>
        <v>23</v>
      </c>
      <c r="AQ21">
        <f>SUMIFS(DataRegularSeason20242025!$AA$3:$AA$1315,DataRegularSeason20242025!$B$3:$B$1315, "&lt;=" &amp; AQ$1, DataRegularSeason20242025!$D$3:$D$1315, $A21)+SUMIFS(DataRegularSeason20242025!$AB$3:$AB$1315,DataRegularSeason20242025!$B$3:$B$1315, "&lt;=" &amp; AQ$1, DataRegularSeason20242025!$E$3:$E$1315, $A21)</f>
        <v>23</v>
      </c>
      <c r="AR21">
        <f>SUMIFS(DataRegularSeason20242025!$AA$3:$AA$1315,DataRegularSeason20242025!$B$3:$B$1315, "&lt;=" &amp; AR$1, DataRegularSeason20242025!$D$3:$D$1315, $A21)+SUMIFS(DataRegularSeason20242025!$AB$3:$AB$1315,DataRegularSeason20242025!$B$3:$B$1315, "&lt;=" &amp; AR$1, DataRegularSeason20242025!$E$3:$E$1315, $A21)</f>
        <v>23</v>
      </c>
      <c r="AS21">
        <f>SUMIFS(DataRegularSeason20242025!$AA$3:$AA$1315,DataRegularSeason20242025!$B$3:$B$1315, "&lt;=" &amp; AS$1, DataRegularSeason20242025!$D$3:$D$1315, $A21)+SUMIFS(DataRegularSeason20242025!$AB$3:$AB$1315,DataRegularSeason20242025!$B$3:$B$1315, "&lt;=" &amp; AS$1, DataRegularSeason20242025!$E$3:$E$1315, $A21)</f>
        <v>23</v>
      </c>
      <c r="AT21">
        <f>SUMIFS(DataRegularSeason20242025!$AA$3:$AA$1315,DataRegularSeason20242025!$B$3:$B$1315, "&lt;=" &amp; AT$1, DataRegularSeason20242025!$D$3:$D$1315, $A21)+SUMIFS(DataRegularSeason20242025!$AB$3:$AB$1315,DataRegularSeason20242025!$B$3:$B$1315, "&lt;=" &amp; AT$1, DataRegularSeason20242025!$E$3:$E$1315, $A21)</f>
        <v>25</v>
      </c>
      <c r="AU21">
        <f>SUMIFS(DataRegularSeason20242025!$AA$3:$AA$1315,DataRegularSeason20242025!$B$3:$B$1315, "&lt;=" &amp; AU$1, DataRegularSeason20242025!$D$3:$D$1315, $A21)+SUMIFS(DataRegularSeason20242025!$AB$3:$AB$1315,DataRegularSeason20242025!$B$3:$B$1315, "&lt;=" &amp; AU$1, DataRegularSeason20242025!$E$3:$E$1315, $A21)</f>
        <v>25</v>
      </c>
      <c r="AV21">
        <f>SUMIFS(DataRegularSeason20242025!$AA$3:$AA$1315,DataRegularSeason20242025!$B$3:$B$1315, "&lt;=" &amp; AV$1, DataRegularSeason20242025!$D$3:$D$1315, $A21)+SUMIFS(DataRegularSeason20242025!$AB$3:$AB$1315,DataRegularSeason20242025!$B$3:$B$1315, "&lt;=" &amp; AV$1, DataRegularSeason20242025!$E$3:$E$1315, $A21)</f>
        <v>25</v>
      </c>
      <c r="AW21">
        <f>SUMIFS(DataRegularSeason20242025!$AA$3:$AA$1315,DataRegularSeason20242025!$B$3:$B$1315, "&lt;=" &amp; AW$1, DataRegularSeason20242025!$D$3:$D$1315, $A21)+SUMIFS(DataRegularSeason20242025!$AB$3:$AB$1315,DataRegularSeason20242025!$B$3:$B$1315, "&lt;=" &amp; AW$1, DataRegularSeason20242025!$E$3:$E$1315, $A21)</f>
        <v>25</v>
      </c>
      <c r="AX21">
        <f>SUMIFS(DataRegularSeason20242025!$AA$3:$AA$1315,DataRegularSeason20242025!$B$3:$B$1315, "&lt;=" &amp; AX$1, DataRegularSeason20242025!$D$3:$D$1315, $A21)+SUMIFS(DataRegularSeason20242025!$AB$3:$AB$1315,DataRegularSeason20242025!$B$3:$B$1315, "&lt;=" &amp; AX$1, DataRegularSeason20242025!$E$3:$E$1315, $A21)</f>
        <v>25</v>
      </c>
      <c r="AY21">
        <f>SUMIFS(DataRegularSeason20242025!$AA$3:$AA$1315,DataRegularSeason20242025!$B$3:$B$1315, "&lt;=" &amp; AY$1, DataRegularSeason20242025!$D$3:$D$1315, $A21)+SUMIFS(DataRegularSeason20242025!$AB$3:$AB$1315,DataRegularSeason20242025!$B$3:$B$1315, "&lt;=" &amp; AY$1, DataRegularSeason20242025!$E$3:$E$1315, $A21)</f>
        <v>27</v>
      </c>
      <c r="AZ21">
        <f>SUMIFS(DataRegularSeason20242025!$AA$3:$AA$1315,DataRegularSeason20242025!$B$3:$B$1315, "&lt;=" &amp; AZ$1, DataRegularSeason20242025!$D$3:$D$1315, $A21)+SUMIFS(DataRegularSeason20242025!$AB$3:$AB$1315,DataRegularSeason20242025!$B$3:$B$1315, "&lt;=" &amp; AZ$1, DataRegularSeason20242025!$E$3:$E$1315, $A21)</f>
        <v>27</v>
      </c>
      <c r="BA21">
        <f>SUMIFS(DataRegularSeason20242025!$AA$3:$AA$1315,DataRegularSeason20242025!$B$3:$B$1315, "&lt;=" &amp; BA$1, DataRegularSeason20242025!$D$3:$D$1315, $A21)+SUMIFS(DataRegularSeason20242025!$AB$3:$AB$1315,DataRegularSeason20242025!$B$3:$B$1315, "&lt;=" &amp; BA$1, DataRegularSeason20242025!$E$3:$E$1315, $A21)</f>
        <v>29</v>
      </c>
      <c r="BB21">
        <f>SUMIFS(DataRegularSeason20242025!$AA$3:$AA$1315,DataRegularSeason20242025!$B$3:$B$1315, "&lt;=" &amp; BB$1, DataRegularSeason20242025!$D$3:$D$1315, $A21)+SUMIFS(DataRegularSeason20242025!$AB$3:$AB$1315,DataRegularSeason20242025!$B$3:$B$1315, "&lt;=" &amp; BB$1, DataRegularSeason20242025!$E$3:$E$1315, $A21)</f>
        <v>29</v>
      </c>
      <c r="BC21">
        <f>SUMIFS(DataRegularSeason20242025!$AA$3:$AA$1315,DataRegularSeason20242025!$B$3:$B$1315, "&lt;=" &amp; BC$1, DataRegularSeason20242025!$D$3:$D$1315, $A21)+SUMIFS(DataRegularSeason20242025!$AB$3:$AB$1315,DataRegularSeason20242025!$B$3:$B$1315, "&lt;=" &amp; BC$1, DataRegularSeason20242025!$E$3:$E$1315, $A21)</f>
        <v>30</v>
      </c>
      <c r="BD21">
        <f>SUMIFS(DataRegularSeason20242025!$AA$3:$AA$1315,DataRegularSeason20242025!$B$3:$B$1315, "&lt;=" &amp; BD$1, DataRegularSeason20242025!$D$3:$D$1315, $A21)+SUMIFS(DataRegularSeason20242025!$AB$3:$AB$1315,DataRegularSeason20242025!$B$3:$B$1315, "&lt;=" &amp; BD$1, DataRegularSeason20242025!$E$3:$E$1315, $A21)</f>
        <v>30</v>
      </c>
      <c r="BE21">
        <f>SUMIFS(DataRegularSeason20242025!$AA$3:$AA$1315,DataRegularSeason20242025!$B$3:$B$1315, "&lt;=" &amp; BE$1, DataRegularSeason20242025!$D$3:$D$1315, $A21)+SUMIFS(DataRegularSeason20242025!$AB$3:$AB$1315,DataRegularSeason20242025!$B$3:$B$1315, "&lt;=" &amp; BE$1, DataRegularSeason20242025!$E$3:$E$1315, $A21)</f>
        <v>30</v>
      </c>
      <c r="BF21">
        <f>SUMIFS(DataRegularSeason20242025!$AA$3:$AA$1315,DataRegularSeason20242025!$B$3:$B$1315, "&lt;=" &amp; BF$1, DataRegularSeason20242025!$D$3:$D$1315, $A21)+SUMIFS(DataRegularSeason20242025!$AB$3:$AB$1315,DataRegularSeason20242025!$B$3:$B$1315, "&lt;=" &amp; BF$1, DataRegularSeason20242025!$E$3:$E$1315, $A21)</f>
        <v>30</v>
      </c>
      <c r="BG21">
        <f>SUMIFS(DataRegularSeason20242025!$AA$3:$AA$1315,DataRegularSeason20242025!$B$3:$B$1315, "&lt;=" &amp; BG$1, DataRegularSeason20242025!$D$3:$D$1315, $A21)+SUMIFS(DataRegularSeason20242025!$AB$3:$AB$1315,DataRegularSeason20242025!$B$3:$B$1315, "&lt;=" &amp; BG$1, DataRegularSeason20242025!$E$3:$E$1315, $A21)</f>
        <v>32</v>
      </c>
      <c r="BH21">
        <f>SUMIFS(DataRegularSeason20242025!$AA$3:$AA$1315,DataRegularSeason20242025!$B$3:$B$1315, "&lt;=" &amp; BH$1, DataRegularSeason20242025!$D$3:$D$1315, $A21)+SUMIFS(DataRegularSeason20242025!$AB$3:$AB$1315,DataRegularSeason20242025!$B$3:$B$1315, "&lt;=" &amp; BH$1, DataRegularSeason20242025!$E$3:$E$1315, $A21)</f>
        <v>32</v>
      </c>
      <c r="BI21">
        <f>SUMIFS(DataRegularSeason20242025!$AA$3:$AA$1315,DataRegularSeason20242025!$B$3:$B$1315, "&lt;=" &amp; BI$1, DataRegularSeason20242025!$D$3:$D$1315, $A21)+SUMIFS(DataRegularSeason20242025!$AB$3:$AB$1315,DataRegularSeason20242025!$B$3:$B$1315, "&lt;=" &amp; BI$1, DataRegularSeason20242025!$E$3:$E$1315, $A21)</f>
        <v>34</v>
      </c>
      <c r="BJ21">
        <f>SUMIFS(DataRegularSeason20242025!$AA$3:$AA$1315,DataRegularSeason20242025!$B$3:$B$1315, "&lt;=" &amp; BJ$1, DataRegularSeason20242025!$D$3:$D$1315, $A21)+SUMIFS(DataRegularSeason20242025!$AB$3:$AB$1315,DataRegularSeason20242025!$B$3:$B$1315, "&lt;=" &amp; BJ$1, DataRegularSeason20242025!$E$3:$E$1315, $A21)</f>
        <v>36</v>
      </c>
      <c r="BK21">
        <f>SUMIFS(DataRegularSeason20242025!$AA$3:$AA$1315,DataRegularSeason20242025!$B$3:$B$1315, "&lt;=" &amp; BK$1, DataRegularSeason20242025!$D$3:$D$1315, $A21)+SUMIFS(DataRegularSeason20242025!$AB$3:$AB$1315,DataRegularSeason20242025!$B$3:$B$1315, "&lt;=" &amp; BK$1, DataRegularSeason20242025!$E$3:$E$1315, $A21)</f>
        <v>36</v>
      </c>
      <c r="BL21">
        <f>SUMIFS(DataRegularSeason20242025!$AA$3:$AA$1315,DataRegularSeason20242025!$B$3:$B$1315, "&lt;=" &amp; BL$1, DataRegularSeason20242025!$D$3:$D$1315, $A21)+SUMIFS(DataRegularSeason20242025!$AB$3:$AB$1315,DataRegularSeason20242025!$B$3:$B$1315, "&lt;=" &amp; BL$1, DataRegularSeason20242025!$E$3:$E$1315, $A21)</f>
        <v>36</v>
      </c>
      <c r="BM21">
        <f>SUMIFS(DataRegularSeason20242025!$AA$3:$AA$1315,DataRegularSeason20242025!$B$3:$B$1315, "&lt;=" &amp; BM$1, DataRegularSeason20242025!$D$3:$D$1315, $A21)+SUMIFS(DataRegularSeason20242025!$AB$3:$AB$1315,DataRegularSeason20242025!$B$3:$B$1315, "&lt;=" &amp; BM$1, DataRegularSeason20242025!$E$3:$E$1315, $A21)</f>
        <v>38</v>
      </c>
      <c r="BN21">
        <f>SUMIFS(DataRegularSeason20242025!$AA$3:$AA$1315,DataRegularSeason20242025!$B$3:$B$1315, "&lt;=" &amp; BN$1, DataRegularSeason20242025!$D$3:$D$1315, $A21)+SUMIFS(DataRegularSeason20242025!$AB$3:$AB$1315,DataRegularSeason20242025!$B$3:$B$1315, "&lt;=" &amp; BN$1, DataRegularSeason20242025!$E$3:$E$1315, $A21)</f>
        <v>38</v>
      </c>
      <c r="BO21">
        <f>SUMIFS(DataRegularSeason20242025!$AA$3:$AA$1315,DataRegularSeason20242025!$B$3:$B$1315, "&lt;=" &amp; BO$1, DataRegularSeason20242025!$D$3:$D$1315, $A21)+SUMIFS(DataRegularSeason20242025!$AB$3:$AB$1315,DataRegularSeason20242025!$B$3:$B$1315, "&lt;=" &amp; BO$1, DataRegularSeason20242025!$E$3:$E$1315, $A21)</f>
        <v>38</v>
      </c>
      <c r="BP21">
        <f>SUMIFS(DataRegularSeason20242025!$AA$3:$AA$1315,DataRegularSeason20242025!$B$3:$B$1315, "&lt;=" &amp; BP$1, DataRegularSeason20242025!$D$3:$D$1315, $A21)+SUMIFS(DataRegularSeason20242025!$AB$3:$AB$1315,DataRegularSeason20242025!$B$3:$B$1315, "&lt;=" &amp; BP$1, DataRegularSeason20242025!$E$3:$E$1315, $A21)</f>
        <v>40</v>
      </c>
      <c r="BQ21">
        <f>SUMIFS(DataRegularSeason20242025!$AA$3:$AA$1315,DataRegularSeason20242025!$B$3:$B$1315, "&lt;=" &amp; BQ$1, DataRegularSeason20242025!$D$3:$D$1315, $A21)+SUMIFS(DataRegularSeason20242025!$AB$3:$AB$1315,DataRegularSeason20242025!$B$3:$B$1315, "&lt;=" &amp; BQ$1, DataRegularSeason20242025!$E$3:$E$1315, $A21)</f>
        <v>40</v>
      </c>
      <c r="BR21">
        <f>SUMIFS(DataRegularSeason20242025!$AA$3:$AA$1315,DataRegularSeason20242025!$B$3:$B$1315, "&lt;=" &amp; BR$1, DataRegularSeason20242025!$D$3:$D$1315, $A21)+SUMIFS(DataRegularSeason20242025!$AB$3:$AB$1315,DataRegularSeason20242025!$B$3:$B$1315, "&lt;=" &amp; BR$1, DataRegularSeason20242025!$E$3:$E$1315, $A21)</f>
        <v>40</v>
      </c>
      <c r="BS21">
        <f>SUMIFS(DataRegularSeason20242025!$AA$3:$AA$1315,DataRegularSeason20242025!$B$3:$B$1315, "&lt;=" &amp; BS$1, DataRegularSeason20242025!$D$3:$D$1315, $A21)+SUMIFS(DataRegularSeason20242025!$AB$3:$AB$1315,DataRegularSeason20242025!$B$3:$B$1315, "&lt;=" &amp; BS$1, DataRegularSeason20242025!$E$3:$E$1315, $A21)</f>
        <v>40</v>
      </c>
      <c r="BT21">
        <f>SUMIFS(DataRegularSeason20242025!$AA$3:$AA$1315,DataRegularSeason20242025!$B$3:$B$1315, "&lt;=" &amp; BT$1, DataRegularSeason20242025!$D$3:$D$1315, $A21)+SUMIFS(DataRegularSeason20242025!$AB$3:$AB$1315,DataRegularSeason20242025!$B$3:$B$1315, "&lt;=" &amp; BT$1, DataRegularSeason20242025!$E$3:$E$1315, $A21)</f>
        <v>42</v>
      </c>
      <c r="BU21">
        <f>SUMIFS(DataRegularSeason20242025!$AA$3:$AA$1315,DataRegularSeason20242025!$B$3:$B$1315, "&lt;=" &amp; BU$1, DataRegularSeason20242025!$D$3:$D$1315, $A21)+SUMIFS(DataRegularSeason20242025!$AB$3:$AB$1315,DataRegularSeason20242025!$B$3:$B$1315, "&lt;=" &amp; BU$1, DataRegularSeason20242025!$E$3:$E$1315, $A21)</f>
        <v>42</v>
      </c>
      <c r="BV21">
        <f>SUMIFS(DataRegularSeason20242025!$AA$3:$AA$1315,DataRegularSeason20242025!$B$3:$B$1315, "&lt;=" &amp; BV$1, DataRegularSeason20242025!$D$3:$D$1315, $A21)+SUMIFS(DataRegularSeason20242025!$AB$3:$AB$1315,DataRegularSeason20242025!$B$3:$B$1315, "&lt;=" &amp; BV$1, DataRegularSeason20242025!$E$3:$E$1315, $A21)</f>
        <v>42</v>
      </c>
      <c r="BW21">
        <f>SUMIFS(DataRegularSeason20242025!$AA$3:$AA$1315,DataRegularSeason20242025!$B$3:$B$1315, "&lt;=" &amp; BW$1, DataRegularSeason20242025!$D$3:$D$1315, $A21)+SUMIFS(DataRegularSeason20242025!$AB$3:$AB$1315,DataRegularSeason20242025!$B$3:$B$1315, "&lt;=" &amp; BW$1, DataRegularSeason20242025!$E$3:$E$1315, $A21)</f>
        <v>42</v>
      </c>
      <c r="BX21">
        <f>SUMIFS(DataRegularSeason20242025!$AA$3:$AA$1315,DataRegularSeason20242025!$B$3:$B$1315, "&lt;=" &amp; BX$1, DataRegularSeason20242025!$D$3:$D$1315, $A21)+SUMIFS(DataRegularSeason20242025!$AB$3:$AB$1315,DataRegularSeason20242025!$B$3:$B$1315, "&lt;=" &amp; BX$1, DataRegularSeason20242025!$E$3:$E$1315, $A21)</f>
        <v>44</v>
      </c>
      <c r="BY21">
        <f>SUMIFS(DataRegularSeason20242025!$AA$3:$AA$1315,DataRegularSeason20242025!$B$3:$B$1315, "&lt;=" &amp; BY$1, DataRegularSeason20242025!$D$3:$D$1315, $A21)+SUMIFS(DataRegularSeason20242025!$AB$3:$AB$1315,DataRegularSeason20242025!$B$3:$B$1315, "&lt;=" &amp; BY$1, DataRegularSeason20242025!$E$3:$E$1315, $A21)</f>
        <v>44</v>
      </c>
      <c r="BZ21">
        <f>SUMIFS(DataRegularSeason20242025!$AA$3:$AA$1315,DataRegularSeason20242025!$B$3:$B$1315, "&lt;=" &amp; BZ$1, DataRegularSeason20242025!$D$3:$D$1315, $A21)+SUMIFS(DataRegularSeason20242025!$AB$3:$AB$1315,DataRegularSeason20242025!$B$3:$B$1315, "&lt;=" &amp; BZ$1, DataRegularSeason20242025!$E$3:$E$1315, $A21)</f>
        <v>44</v>
      </c>
      <c r="CA21">
        <f>SUMIFS(DataRegularSeason20242025!$AA$3:$AA$1315,DataRegularSeason20242025!$B$3:$B$1315, "&lt;=" &amp; CA$1, DataRegularSeason20242025!$D$3:$D$1315, $A21)+SUMIFS(DataRegularSeason20242025!$AB$3:$AB$1315,DataRegularSeason20242025!$B$3:$B$1315, "&lt;=" &amp; CA$1, DataRegularSeason20242025!$E$3:$E$1315, $A21)</f>
        <v>44</v>
      </c>
      <c r="CB21">
        <f>SUMIFS(DataRegularSeason20242025!$AA$3:$AA$1315,DataRegularSeason20242025!$B$3:$B$1315, "&lt;=" &amp; CB$1, DataRegularSeason20242025!$D$3:$D$1315, $A21)+SUMIFS(DataRegularSeason20242025!$AB$3:$AB$1315,DataRegularSeason20242025!$B$3:$B$1315, "&lt;=" &amp; CB$1, DataRegularSeason20242025!$E$3:$E$1315, $A21)</f>
        <v>44</v>
      </c>
      <c r="CC21">
        <f>SUMIFS(DataRegularSeason20242025!$AA$3:$AA$1315,DataRegularSeason20242025!$B$3:$B$1315, "&lt;=" &amp; CC$1, DataRegularSeason20242025!$D$3:$D$1315, $A21)+SUMIFS(DataRegularSeason20242025!$AB$3:$AB$1315,DataRegularSeason20242025!$B$3:$B$1315, "&lt;=" &amp; CC$1, DataRegularSeason20242025!$E$3:$E$1315, $A21)</f>
        <v>44</v>
      </c>
      <c r="CD21">
        <f>SUMIFS(DataRegularSeason20242025!$AA$3:$AA$1315,DataRegularSeason20242025!$B$3:$B$1315, "&lt;=" &amp; CD$1, DataRegularSeason20242025!$D$3:$D$1315, $A21)+SUMIFS(DataRegularSeason20242025!$AB$3:$AB$1315,DataRegularSeason20242025!$B$3:$B$1315, "&lt;=" &amp; CD$1, DataRegularSeason20242025!$E$3:$E$1315, $A21)</f>
        <v>44</v>
      </c>
      <c r="CE21">
        <f>SUMIFS(DataRegularSeason20242025!$AA$3:$AA$1315,DataRegularSeason20242025!$B$3:$B$1315, "&lt;=" &amp; CE$1, DataRegularSeason20242025!$D$3:$D$1315, $A21)+SUMIFS(DataRegularSeason20242025!$AB$3:$AB$1315,DataRegularSeason20242025!$B$3:$B$1315, "&lt;=" &amp; CE$1, DataRegularSeason20242025!$E$3:$E$1315, $A21)</f>
        <v>44</v>
      </c>
      <c r="CF21">
        <f>SUMIFS(DataRegularSeason20242025!$AA$3:$AA$1315,DataRegularSeason20242025!$B$3:$B$1315, "&lt;=" &amp; CF$1, DataRegularSeason20242025!$D$3:$D$1315, $A21)+SUMIFS(DataRegularSeason20242025!$AB$3:$AB$1315,DataRegularSeason20242025!$B$3:$B$1315, "&lt;=" &amp; CF$1, DataRegularSeason20242025!$E$3:$E$1315, $A21)</f>
        <v>44</v>
      </c>
      <c r="CG21">
        <f>SUMIFS(DataRegularSeason20242025!$AA$3:$AA$1315,DataRegularSeason20242025!$B$3:$B$1315, "&lt;=" &amp; CG$1, DataRegularSeason20242025!$D$3:$D$1315, $A21)+SUMIFS(DataRegularSeason20242025!$AB$3:$AB$1315,DataRegularSeason20242025!$B$3:$B$1315, "&lt;=" &amp; CG$1, DataRegularSeason20242025!$E$3:$E$1315, $A21)</f>
        <v>46</v>
      </c>
      <c r="CH21">
        <f>SUMIFS(DataRegularSeason20242025!$AA$3:$AA$1315,DataRegularSeason20242025!$B$3:$B$1315, "&lt;=" &amp; CH$1, DataRegularSeason20242025!$D$3:$D$1315, $A21)+SUMIFS(DataRegularSeason20242025!$AB$3:$AB$1315,DataRegularSeason20242025!$B$3:$B$1315, "&lt;=" &amp; CH$1, DataRegularSeason20242025!$E$3:$E$1315, $A21)</f>
        <v>46</v>
      </c>
      <c r="CI21">
        <f>SUMIFS(DataRegularSeason20242025!$AA$3:$AA$1315,DataRegularSeason20242025!$B$3:$B$1315, "&lt;=" &amp; CI$1, DataRegularSeason20242025!$D$3:$D$1315, $A21)+SUMIFS(DataRegularSeason20242025!$AB$3:$AB$1315,DataRegularSeason20242025!$B$3:$B$1315, "&lt;=" &amp; CI$1, DataRegularSeason20242025!$E$3:$E$1315, $A21)</f>
        <v>46</v>
      </c>
      <c r="CJ21">
        <f>SUMIFS(DataRegularSeason20242025!$AA$3:$AA$1315,DataRegularSeason20242025!$B$3:$B$1315, "&lt;=" &amp; CJ$1, DataRegularSeason20242025!$D$3:$D$1315, $A21)+SUMIFS(DataRegularSeason20242025!$AB$3:$AB$1315,DataRegularSeason20242025!$B$3:$B$1315, "&lt;=" &amp; CJ$1, DataRegularSeason20242025!$E$3:$E$1315, $A21)</f>
        <v>46</v>
      </c>
      <c r="CK21">
        <f>SUMIFS(DataRegularSeason20242025!$AA$3:$AA$1315,DataRegularSeason20242025!$B$3:$B$1315, "&lt;=" &amp; CK$1, DataRegularSeason20242025!$D$3:$D$1315, $A21)+SUMIFS(DataRegularSeason20242025!$AB$3:$AB$1315,DataRegularSeason20242025!$B$3:$B$1315, "&lt;=" &amp; CK$1, DataRegularSeason20242025!$E$3:$E$1315, $A21)</f>
        <v>48</v>
      </c>
      <c r="CL21">
        <f>SUMIFS(DataRegularSeason20242025!$AA$3:$AA$1315,DataRegularSeason20242025!$B$3:$B$1315, "&lt;=" &amp; CL$1, DataRegularSeason20242025!$D$3:$D$1315, $A21)+SUMIFS(DataRegularSeason20242025!$AB$3:$AB$1315,DataRegularSeason20242025!$B$3:$B$1315, "&lt;=" &amp; CL$1, DataRegularSeason20242025!$E$3:$E$1315, $A21)</f>
        <v>48</v>
      </c>
      <c r="CM21">
        <f>SUMIFS(DataRegularSeason20242025!$AA$3:$AA$1315,DataRegularSeason20242025!$B$3:$B$1315, "&lt;=" &amp; CM$1, DataRegularSeason20242025!$D$3:$D$1315, $A21)+SUMIFS(DataRegularSeason20242025!$AB$3:$AB$1315,DataRegularSeason20242025!$B$3:$B$1315, "&lt;=" &amp; CM$1, DataRegularSeason20242025!$E$3:$E$1315, $A21)</f>
        <v>48</v>
      </c>
      <c r="CN21">
        <f>SUMIFS(DataRegularSeason20242025!$AA$3:$AA$1315,DataRegularSeason20242025!$B$3:$B$1315, "&lt;=" &amp; CN$1, DataRegularSeason20242025!$D$3:$D$1315, $A21)+SUMIFS(DataRegularSeason20242025!$AB$3:$AB$1315,DataRegularSeason20242025!$B$3:$B$1315, "&lt;=" &amp; CN$1, DataRegularSeason20242025!$E$3:$E$1315, $A21)</f>
        <v>48</v>
      </c>
      <c r="CO21">
        <f>SUMIFS(DataRegularSeason20242025!$AA$3:$AA$1315,DataRegularSeason20242025!$B$3:$B$1315, "&lt;=" &amp; CO$1, DataRegularSeason20242025!$D$3:$D$1315, $A21)+SUMIFS(DataRegularSeason20242025!$AB$3:$AB$1315,DataRegularSeason20242025!$B$3:$B$1315, "&lt;=" &amp; CO$1, DataRegularSeason20242025!$E$3:$E$1315, $A21)</f>
        <v>50</v>
      </c>
      <c r="CP21">
        <f>SUMIFS(DataRegularSeason20242025!$AA$3:$AA$1315,DataRegularSeason20242025!$B$3:$B$1315, "&lt;=" &amp; CP$1, DataRegularSeason20242025!$D$3:$D$1315, $A21)+SUMIFS(DataRegularSeason20242025!$AB$3:$AB$1315,DataRegularSeason20242025!$B$3:$B$1315, "&lt;=" &amp; CP$1, DataRegularSeason20242025!$E$3:$E$1315, $A21)</f>
        <v>50</v>
      </c>
      <c r="CQ21">
        <f>SUMIFS(DataRegularSeason20242025!$AA$3:$AA$1315,DataRegularSeason20242025!$B$3:$B$1315, "&lt;=" &amp; CQ$1, DataRegularSeason20242025!$D$3:$D$1315, $A21)+SUMIFS(DataRegularSeason20242025!$AB$3:$AB$1315,DataRegularSeason20242025!$B$3:$B$1315, "&lt;=" &amp; CQ$1, DataRegularSeason20242025!$E$3:$E$1315, $A21)</f>
        <v>52</v>
      </c>
      <c r="CR21">
        <f>SUMIFS(DataRegularSeason20242025!$AA$3:$AA$1315,DataRegularSeason20242025!$B$3:$B$1315, "&lt;=" &amp; CR$1, DataRegularSeason20242025!$D$3:$D$1315, $A21)+SUMIFS(DataRegularSeason20242025!$AB$3:$AB$1315,DataRegularSeason20242025!$B$3:$B$1315, "&lt;=" &amp; CR$1, DataRegularSeason20242025!$E$3:$E$1315, $A21)</f>
        <v>52</v>
      </c>
      <c r="CS21">
        <f>SUMIFS(DataRegularSeason20242025!$AA$3:$AA$1315,DataRegularSeason20242025!$B$3:$B$1315, "&lt;=" &amp; CS$1, DataRegularSeason20242025!$D$3:$D$1315, $A21)+SUMIFS(DataRegularSeason20242025!$AB$3:$AB$1315,DataRegularSeason20242025!$B$3:$B$1315, "&lt;=" &amp; CS$1, DataRegularSeason20242025!$E$3:$E$1315, $A21)</f>
        <v>54</v>
      </c>
      <c r="CT21">
        <f>SUMIFS(DataRegularSeason20242025!$AA$3:$AA$1315,DataRegularSeason20242025!$B$3:$B$1315, "&lt;=" &amp; CT$1, DataRegularSeason20242025!$D$3:$D$1315, $A21)+SUMIFS(DataRegularSeason20242025!$AB$3:$AB$1315,DataRegularSeason20242025!$B$3:$B$1315, "&lt;=" &amp; CT$1, DataRegularSeason20242025!$E$3:$E$1315, $A21)</f>
        <v>54</v>
      </c>
      <c r="CU21">
        <f>SUMIFS(DataRegularSeason20242025!$AA$3:$AA$1315,DataRegularSeason20242025!$B$3:$B$1315, "&lt;=" &amp; CU$1, DataRegularSeason20242025!$D$3:$D$1315, $A21)+SUMIFS(DataRegularSeason20242025!$AB$3:$AB$1315,DataRegularSeason20242025!$B$3:$B$1315, "&lt;=" &amp; CU$1, DataRegularSeason20242025!$E$3:$E$1315, $A21)</f>
        <v>54</v>
      </c>
      <c r="CV21">
        <f>SUMIFS(DataRegularSeason20242025!$AA$3:$AA$1315,DataRegularSeason20242025!$B$3:$B$1315, "&lt;=" &amp; CV$1, DataRegularSeason20242025!$D$3:$D$1315, $A21)+SUMIFS(DataRegularSeason20242025!$AB$3:$AB$1315,DataRegularSeason20242025!$B$3:$B$1315, "&lt;=" &amp; CV$1, DataRegularSeason20242025!$E$3:$E$1315, $A21)</f>
        <v>56</v>
      </c>
      <c r="CW21">
        <f>SUMIFS(DataRegularSeason20242025!$AA$3:$AA$1315,DataRegularSeason20242025!$B$3:$B$1315, "&lt;=" &amp; CW$1, DataRegularSeason20242025!$D$3:$D$1315, $A21)+SUMIFS(DataRegularSeason20242025!$AB$3:$AB$1315,DataRegularSeason20242025!$B$3:$B$1315, "&lt;=" &amp; CW$1, DataRegularSeason20242025!$E$3:$E$1315, $A21)</f>
        <v>56</v>
      </c>
      <c r="CX21">
        <f>SUMIFS(DataRegularSeason20242025!$AA$3:$AA$1315,DataRegularSeason20242025!$B$3:$B$1315, "&lt;=" &amp; CX$1, DataRegularSeason20242025!$D$3:$D$1315, $A21)+SUMIFS(DataRegularSeason20242025!$AB$3:$AB$1315,DataRegularSeason20242025!$B$3:$B$1315, "&lt;=" &amp; CX$1, DataRegularSeason20242025!$E$3:$E$1315, $A21)</f>
        <v>56</v>
      </c>
      <c r="CY21">
        <f>SUMIFS(DataRegularSeason20242025!$AA$3:$AA$1315,DataRegularSeason20242025!$B$3:$B$1315, "&lt;=" &amp; CY$1, DataRegularSeason20242025!$D$3:$D$1315, $A21)+SUMIFS(DataRegularSeason20242025!$AB$3:$AB$1315,DataRegularSeason20242025!$B$3:$B$1315, "&lt;=" &amp; CY$1, DataRegularSeason20242025!$E$3:$E$1315, $A21)</f>
        <v>56</v>
      </c>
      <c r="CZ21">
        <f>SUMIFS(DataRegularSeason20242025!$AA$3:$AA$1315,DataRegularSeason20242025!$B$3:$B$1315, "&lt;=" &amp; CZ$1, DataRegularSeason20242025!$D$3:$D$1315, $A21)+SUMIFS(DataRegularSeason20242025!$AB$3:$AB$1315,DataRegularSeason20242025!$B$3:$B$1315, "&lt;=" &amp; CZ$1, DataRegularSeason20242025!$E$3:$E$1315, $A21)</f>
        <v>58</v>
      </c>
      <c r="DA21">
        <f>SUMIFS(DataRegularSeason20242025!$AA$3:$AA$1315,DataRegularSeason20242025!$B$3:$B$1315, "&lt;=" &amp; DA$1, DataRegularSeason20242025!$D$3:$D$1315, $A21)+SUMIFS(DataRegularSeason20242025!$AB$3:$AB$1315,DataRegularSeason20242025!$B$3:$B$1315, "&lt;=" &amp; DA$1, DataRegularSeason20242025!$E$3:$E$1315, $A21)</f>
        <v>58</v>
      </c>
      <c r="DB21">
        <f>SUMIFS(DataRegularSeason20242025!$AA$3:$AA$1315,DataRegularSeason20242025!$B$3:$B$1315, "&lt;=" &amp; DB$1, DataRegularSeason20242025!$D$3:$D$1315, $A21)+SUMIFS(DataRegularSeason20242025!$AB$3:$AB$1315,DataRegularSeason20242025!$B$3:$B$1315, "&lt;=" &amp; DB$1, DataRegularSeason20242025!$E$3:$E$1315, $A21)</f>
        <v>58</v>
      </c>
      <c r="DC21">
        <f>SUMIFS(DataRegularSeason20242025!$AA$3:$AA$1315,DataRegularSeason20242025!$B$3:$B$1315, "&lt;=" &amp; DC$1, DataRegularSeason20242025!$D$3:$D$1315, $A21)+SUMIFS(DataRegularSeason20242025!$AB$3:$AB$1315,DataRegularSeason20242025!$B$3:$B$1315, "&lt;=" &amp; DC$1, DataRegularSeason20242025!$E$3:$E$1315, $A21)</f>
        <v>58</v>
      </c>
      <c r="DD21">
        <f>SUMIFS(DataRegularSeason20242025!$AA$3:$AA$1315,DataRegularSeason20242025!$B$3:$B$1315, "&lt;=" &amp; DD$1, DataRegularSeason20242025!$D$3:$D$1315, $A21)+SUMIFS(DataRegularSeason20242025!$AB$3:$AB$1315,DataRegularSeason20242025!$B$3:$B$1315, "&lt;=" &amp; DD$1, DataRegularSeason20242025!$E$3:$E$1315, $A21)</f>
        <v>58</v>
      </c>
      <c r="DE21">
        <f>SUMIFS(DataRegularSeason20242025!$AA$3:$AA$1315,DataRegularSeason20242025!$B$3:$B$1315, "&lt;=" &amp; DE$1, DataRegularSeason20242025!$D$3:$D$1315, $A21)+SUMIFS(DataRegularSeason20242025!$AB$3:$AB$1315,DataRegularSeason20242025!$B$3:$B$1315, "&lt;=" &amp; DE$1, DataRegularSeason20242025!$E$3:$E$1315, $A21)</f>
        <v>58</v>
      </c>
      <c r="DF21">
        <f>SUMIFS(DataRegularSeason20242025!$AA$3:$AA$1315,DataRegularSeason20242025!$B$3:$B$1315, "&lt;=" &amp; DF$1, DataRegularSeason20242025!$D$3:$D$1315, $A21)+SUMIFS(DataRegularSeason20242025!$AB$3:$AB$1315,DataRegularSeason20242025!$B$3:$B$1315, "&lt;=" &amp; DF$1, DataRegularSeason20242025!$E$3:$E$1315, $A21)</f>
        <v>58</v>
      </c>
      <c r="DG21">
        <f>SUMIFS(DataRegularSeason20242025!$AA$3:$AA$1315,DataRegularSeason20242025!$B$3:$B$1315, "&lt;=" &amp; DG$1, DataRegularSeason20242025!$D$3:$D$1315, $A21)+SUMIFS(DataRegularSeason20242025!$AB$3:$AB$1315,DataRegularSeason20242025!$B$3:$B$1315, "&lt;=" &amp; DG$1, DataRegularSeason20242025!$E$3:$E$1315, $A21)</f>
        <v>58</v>
      </c>
      <c r="DH21">
        <f>SUMIFS(DataRegularSeason20242025!$AA$3:$AA$1315,DataRegularSeason20242025!$B$3:$B$1315, "&lt;=" &amp; DH$1, DataRegularSeason20242025!$D$3:$D$1315, $A21)+SUMIFS(DataRegularSeason20242025!$AB$3:$AB$1315,DataRegularSeason20242025!$B$3:$B$1315, "&lt;=" &amp; DH$1, DataRegularSeason20242025!$E$3:$E$1315, $A21)</f>
        <v>58</v>
      </c>
      <c r="DI21">
        <f>SUMIFS(DataRegularSeason20242025!$AA$3:$AA$1315,DataRegularSeason20242025!$B$3:$B$1315, "&lt;=" &amp; DI$1, DataRegularSeason20242025!$D$3:$D$1315, $A21)+SUMIFS(DataRegularSeason20242025!$AB$3:$AB$1315,DataRegularSeason20242025!$B$3:$B$1315, "&lt;=" &amp; DI$1, DataRegularSeason20242025!$E$3:$E$1315, $A21)</f>
        <v>60</v>
      </c>
      <c r="DJ21">
        <f>SUMIFS(DataRegularSeason20242025!$AA$3:$AA$1315,DataRegularSeason20242025!$B$3:$B$1315, "&lt;=" &amp; DJ$1, DataRegularSeason20242025!$D$3:$D$1315, $A21)+SUMIFS(DataRegularSeason20242025!$AB$3:$AB$1315,DataRegularSeason20242025!$B$3:$B$1315, "&lt;=" &amp; DJ$1, DataRegularSeason20242025!$E$3:$E$1315, $A21)</f>
        <v>60</v>
      </c>
      <c r="DK21">
        <f>SUMIFS(DataRegularSeason20242025!$AA$3:$AA$1315,DataRegularSeason20242025!$B$3:$B$1315, "&lt;=" &amp; DK$1, DataRegularSeason20242025!$D$3:$D$1315, $A21)+SUMIFS(DataRegularSeason20242025!$AB$3:$AB$1315,DataRegularSeason20242025!$B$3:$B$1315, "&lt;=" &amp; DK$1, DataRegularSeason20242025!$E$3:$E$1315, $A21)</f>
        <v>60</v>
      </c>
      <c r="DL21">
        <f>SUMIFS(DataRegularSeason20242025!$AA$3:$AA$1315,DataRegularSeason20242025!$B$3:$B$1315, "&lt;=" &amp; DL$1, DataRegularSeason20242025!$D$3:$D$1315, $A21)+SUMIFS(DataRegularSeason20242025!$AB$3:$AB$1315,DataRegularSeason20242025!$B$3:$B$1315, "&lt;=" &amp; DL$1, DataRegularSeason20242025!$E$3:$E$1315, $A21)</f>
        <v>60</v>
      </c>
      <c r="DM21">
        <f>SUMIFS(DataRegularSeason20242025!$AA$3:$AA$1315,DataRegularSeason20242025!$B$3:$B$1315, "&lt;=" &amp; DM$1, DataRegularSeason20242025!$D$3:$D$1315, $A21)+SUMIFS(DataRegularSeason20242025!$AB$3:$AB$1315,DataRegularSeason20242025!$B$3:$B$1315, "&lt;=" &amp; DM$1, DataRegularSeason20242025!$E$3:$E$1315, $A21)</f>
        <v>60</v>
      </c>
      <c r="DN21">
        <f>SUMIFS(DataRegularSeason20242025!$AA$3:$AA$1315,DataRegularSeason20242025!$B$3:$B$1315, "&lt;=" &amp; DN$1, DataRegularSeason20242025!$D$3:$D$1315, $A21)+SUMIFS(DataRegularSeason20242025!$AB$3:$AB$1315,DataRegularSeason20242025!$B$3:$B$1315, "&lt;=" &amp; DN$1, DataRegularSeason20242025!$E$3:$E$1315, $A21)</f>
        <v>60</v>
      </c>
      <c r="DO21">
        <f>SUMIFS(DataRegularSeason20242025!$AA$3:$AA$1315,DataRegularSeason20242025!$B$3:$B$1315, "&lt;=" &amp; DO$1, DataRegularSeason20242025!$D$3:$D$1315, $A21)+SUMIFS(DataRegularSeason20242025!$AB$3:$AB$1315,DataRegularSeason20242025!$B$3:$B$1315, "&lt;=" &amp; DO$1, DataRegularSeason20242025!$E$3:$E$1315, $A21)</f>
        <v>62</v>
      </c>
      <c r="DP21">
        <f>SUMIFS(DataRegularSeason20242025!$AA$3:$AA$1315,DataRegularSeason20242025!$B$3:$B$1315, "&lt;=" &amp; DP$1, DataRegularSeason20242025!$D$3:$D$1315, $A21)+SUMIFS(DataRegularSeason20242025!$AB$3:$AB$1315,DataRegularSeason20242025!$B$3:$B$1315, "&lt;=" &amp; DP$1, DataRegularSeason20242025!$E$3:$E$1315, $A21)</f>
        <v>62</v>
      </c>
      <c r="DQ21">
        <f>SUMIFS(DataRegularSeason20242025!$AA$3:$AA$1315,DataRegularSeason20242025!$B$3:$B$1315, "&lt;=" &amp; DQ$1, DataRegularSeason20242025!$D$3:$D$1315, $A21)+SUMIFS(DataRegularSeason20242025!$AB$3:$AB$1315,DataRegularSeason20242025!$B$3:$B$1315, "&lt;=" &amp; DQ$1, DataRegularSeason20242025!$E$3:$E$1315, $A21)</f>
        <v>62</v>
      </c>
      <c r="DR21">
        <f>SUMIFS(DataRegularSeason20242025!$AA$3:$AA$1315,DataRegularSeason20242025!$B$3:$B$1315, "&lt;=" &amp; DR$1, DataRegularSeason20242025!$D$3:$D$1315, $A21)+SUMIFS(DataRegularSeason20242025!$AB$3:$AB$1315,DataRegularSeason20242025!$B$3:$B$1315, "&lt;=" &amp; DR$1, DataRegularSeason20242025!$E$3:$E$1315, $A21)</f>
        <v>64</v>
      </c>
      <c r="DS21">
        <f>SUMIFS(DataRegularSeason20242025!$AA$3:$AA$1315,DataRegularSeason20242025!$B$3:$B$1315, "&lt;=" &amp; DS$1, DataRegularSeason20242025!$D$3:$D$1315, $A21)+SUMIFS(DataRegularSeason20242025!$AB$3:$AB$1315,DataRegularSeason20242025!$B$3:$B$1315, "&lt;=" &amp; DS$1, DataRegularSeason20242025!$E$3:$E$1315, $A21)</f>
        <v>66</v>
      </c>
      <c r="DT21">
        <f>SUMIFS(DataRegularSeason20242025!$AA$3:$AA$1315,DataRegularSeason20242025!$B$3:$B$1315, "&lt;=" &amp; DT$1, DataRegularSeason20242025!$D$3:$D$1315, $A21)+SUMIFS(DataRegularSeason20242025!$AB$3:$AB$1315,DataRegularSeason20242025!$B$3:$B$1315, "&lt;=" &amp; DT$1, DataRegularSeason20242025!$E$3:$E$1315, $A21)</f>
        <v>66</v>
      </c>
      <c r="DU21">
        <f>SUMIFS(DataRegularSeason20242025!$AA$3:$AA$1315,DataRegularSeason20242025!$B$3:$B$1315, "&lt;=" &amp; DU$1, DataRegularSeason20242025!$D$3:$D$1315, $A21)+SUMIFS(DataRegularSeason20242025!$AB$3:$AB$1315,DataRegularSeason20242025!$B$3:$B$1315, "&lt;=" &amp; DU$1, DataRegularSeason20242025!$E$3:$E$1315, $A21)</f>
        <v>66</v>
      </c>
      <c r="DV21">
        <f>SUMIFS(DataRegularSeason20242025!$AA$3:$AA$1315,DataRegularSeason20242025!$B$3:$B$1315, "&lt;=" &amp; DV$1, DataRegularSeason20242025!$D$3:$D$1315, $A21)+SUMIFS(DataRegularSeason20242025!$AB$3:$AB$1315,DataRegularSeason20242025!$B$3:$B$1315, "&lt;=" &amp; DV$1, DataRegularSeason20242025!$E$3:$E$1315, $A21)</f>
        <v>66</v>
      </c>
      <c r="DW21">
        <f>SUMIFS(DataRegularSeason20242025!$AA$3:$AA$1315,DataRegularSeason20242025!$B$3:$B$1315, "&lt;=" &amp; DW$1, DataRegularSeason20242025!$D$3:$D$1315, $A21)+SUMIFS(DataRegularSeason20242025!$AB$3:$AB$1315,DataRegularSeason20242025!$B$3:$B$1315, "&lt;=" &amp; DW$1, DataRegularSeason20242025!$E$3:$E$1315, $A21)</f>
        <v>66</v>
      </c>
      <c r="DX21">
        <f>SUMIFS(DataRegularSeason20242025!$AA$3:$AA$1315,DataRegularSeason20242025!$B$3:$B$1315, "&lt;=" &amp; DX$1, DataRegularSeason20242025!$D$3:$D$1315, $A21)+SUMIFS(DataRegularSeason20242025!$AB$3:$AB$1315,DataRegularSeason20242025!$B$3:$B$1315, "&lt;=" &amp; DX$1, DataRegularSeason20242025!$E$3:$E$1315, $A21)</f>
        <v>66</v>
      </c>
      <c r="DY21">
        <f>SUMIFS(DataRegularSeason20242025!$AA$3:$AA$1315,DataRegularSeason20242025!$B$3:$B$1315, "&lt;=" &amp; DY$1, DataRegularSeason20242025!$D$3:$D$1315, $A21)+SUMIFS(DataRegularSeason20242025!$AB$3:$AB$1315,DataRegularSeason20242025!$B$3:$B$1315, "&lt;=" &amp; DY$1, DataRegularSeason20242025!$E$3:$E$1315, $A21)</f>
        <v>66</v>
      </c>
      <c r="DZ21">
        <f>SUMIFS(DataRegularSeason20242025!$AA$3:$AA$1315,DataRegularSeason20242025!$B$3:$B$1315, "&lt;=" &amp; DZ$1, DataRegularSeason20242025!$D$3:$D$1315, $A21)+SUMIFS(DataRegularSeason20242025!$AB$3:$AB$1315,DataRegularSeason20242025!$B$3:$B$1315, "&lt;=" &amp; DZ$1, DataRegularSeason20242025!$E$3:$E$1315, $A21)</f>
        <v>68</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70</v>
      </c>
      <c r="EC21">
        <f>SUMIFS(DataRegularSeason20242025!$AA$3:$AA$1315,DataRegularSeason20242025!$B$3:$B$1315, "&lt;=" &amp; EC$1, DataRegularSeason20242025!$D$3:$D$1315, $A21)+SUMIFS(DataRegularSeason20242025!$AB$3:$AB$1315,DataRegularSeason20242025!$B$3:$B$1315, "&lt;=" &amp; EC$1, DataRegularSeason20242025!$E$3:$E$1315, $A21)</f>
        <v>70</v>
      </c>
      <c r="ED21">
        <f>SUMIFS(DataRegularSeason20242025!$AA$3:$AA$1315,DataRegularSeason20242025!$B$3:$B$1315, "&lt;=" &amp; ED$1, DataRegularSeason20242025!$D$3:$D$1315, $A21)+SUMIFS(DataRegularSeason20242025!$AB$3:$AB$1315,DataRegularSeason20242025!$B$3:$B$1315, "&lt;=" &amp; ED$1, DataRegularSeason20242025!$E$3:$E$1315, $A21)</f>
        <v>70</v>
      </c>
      <c r="EE21">
        <f>SUMIFS(DataRegularSeason20242025!$AA$3:$AA$1315,DataRegularSeason20242025!$B$3:$B$1315, "&lt;=" &amp; EE$1, DataRegularSeason20242025!$D$3:$D$1315, $A21)+SUMIFS(DataRegularSeason20242025!$AB$3:$AB$1315,DataRegularSeason20242025!$B$3:$B$1315, "&lt;=" &amp; EE$1, DataRegularSeason20242025!$E$3:$E$1315, $A21)</f>
        <v>70</v>
      </c>
      <c r="EF21">
        <f>SUMIFS(DataRegularSeason20242025!$AA$3:$AA$1315,DataRegularSeason20242025!$B$3:$B$1315, "&lt;=" &amp; EF$1, DataRegularSeason20242025!$D$3:$D$1315, $A21)+SUMIFS(DataRegularSeason20242025!$AB$3:$AB$1315,DataRegularSeason20242025!$B$3:$B$1315, "&lt;=" &amp; EF$1, DataRegularSeason20242025!$E$3:$E$1315, $A21)</f>
        <v>70</v>
      </c>
      <c r="EG21">
        <f>SUMIFS(DataRegularSeason20242025!$AA$3:$AA$1315,DataRegularSeason20242025!$B$3:$B$1315, "&lt;=" &amp; EG$1, DataRegularSeason20242025!$D$3:$D$1315, $A21)+SUMIFS(DataRegularSeason20242025!$AB$3:$AB$1315,DataRegularSeason20242025!$B$3:$B$1315, "&lt;=" &amp; EG$1, DataRegularSeason20242025!$E$3:$E$1315, $A21)</f>
        <v>70</v>
      </c>
      <c r="EH21">
        <f>SUMIFS(DataRegularSeason20242025!$AA$3:$AA$1315,DataRegularSeason20242025!$B$3:$B$1315, "&lt;=" &amp; EH$1, DataRegularSeason20242025!$D$3:$D$1315, $A21)+SUMIFS(DataRegularSeason20242025!$AB$3:$AB$1315,DataRegularSeason20242025!$B$3:$B$1315, "&lt;=" &amp; EH$1, DataRegularSeason20242025!$E$3:$E$1315, $A21)</f>
        <v>70</v>
      </c>
      <c r="EI21">
        <f>SUMIFS(DataRegularSeason20242025!$AA$3:$AA$1315,DataRegularSeason20242025!$B$3:$B$1315, "&lt;=" &amp; EI$1, DataRegularSeason20242025!$D$3:$D$1315, $A21)+SUMIFS(DataRegularSeason20242025!$AB$3:$AB$1315,DataRegularSeason20242025!$B$3:$B$1315, "&lt;=" &amp; EI$1, DataRegularSeason20242025!$E$3:$E$1315, $A21)</f>
        <v>70</v>
      </c>
      <c r="EJ21">
        <f>SUMIFS(DataRegularSeason20242025!$AA$3:$AA$1315,DataRegularSeason20242025!$B$3:$B$1315, "&lt;=" &amp; EJ$1, DataRegularSeason20242025!$D$3:$D$1315, $A21)+SUMIFS(DataRegularSeason20242025!$AB$3:$AB$1315,DataRegularSeason20242025!$B$3:$B$1315, "&lt;=" &amp; EJ$1, DataRegularSeason20242025!$E$3:$E$1315, $A21)</f>
        <v>70</v>
      </c>
      <c r="EK21">
        <f>SUMIFS(DataRegularSeason20242025!$AA$3:$AA$1315,DataRegularSeason20242025!$B$3:$B$1315, "&lt;=" &amp; EK$1, DataRegularSeason20242025!$D$3:$D$1315, $A21)+SUMIFS(DataRegularSeason20242025!$AB$3:$AB$1315,DataRegularSeason20242025!$B$3:$B$1315, "&lt;=" &amp; EK$1, DataRegularSeason20242025!$E$3:$E$1315, $A21)</f>
        <v>70</v>
      </c>
      <c r="EL21">
        <f>SUMIFS(DataRegularSeason20242025!$AA$3:$AA$1315,DataRegularSeason20242025!$B$3:$B$1315, "&lt;=" &amp; EL$1, DataRegularSeason20242025!$D$3:$D$1315, $A21)+SUMIFS(DataRegularSeason20242025!$AB$3:$AB$1315,DataRegularSeason20242025!$B$3:$B$1315, "&lt;=" &amp; EL$1, DataRegularSeason20242025!$E$3:$E$1315, $A21)</f>
        <v>70</v>
      </c>
      <c r="EM21">
        <f>SUMIFS(DataRegularSeason20242025!$AA$3:$AA$1315,DataRegularSeason20242025!$B$3:$B$1315, "&lt;=" &amp; EM$1, DataRegularSeason20242025!$D$3:$D$1315, $A21)+SUMIFS(DataRegularSeason20242025!$AB$3:$AB$1315,DataRegularSeason20242025!$B$3:$B$1315, "&lt;=" &amp; EM$1, DataRegularSeason20242025!$E$3:$E$1315, $A21)</f>
        <v>70</v>
      </c>
      <c r="EN21">
        <f>SUMIFS(DataRegularSeason20242025!$AA$3:$AA$1315,DataRegularSeason20242025!$B$3:$B$1315, "&lt;=" &amp; EN$1, DataRegularSeason20242025!$D$3:$D$1315, $A21)+SUMIFS(DataRegularSeason20242025!$AB$3:$AB$1315,DataRegularSeason20242025!$B$3:$B$1315, "&lt;=" &amp; EN$1, DataRegularSeason20242025!$E$3:$E$1315, $A21)</f>
        <v>70</v>
      </c>
      <c r="EO21">
        <f>SUMIFS(DataRegularSeason20242025!$AA$3:$AA$1315,DataRegularSeason20242025!$B$3:$B$1315, "&lt;=" &amp; EO$1, DataRegularSeason20242025!$D$3:$D$1315, $A21)+SUMIFS(DataRegularSeason20242025!$AB$3:$AB$1315,DataRegularSeason20242025!$B$3:$B$1315, "&lt;=" &amp; EO$1, DataRegularSeason20242025!$E$3:$E$1315, $A21)</f>
        <v>70</v>
      </c>
      <c r="EP21">
        <f>SUMIFS(DataRegularSeason20242025!$AA$3:$AA$1315,DataRegularSeason20242025!$B$3:$B$1315, "&lt;=" &amp; EP$1, DataRegularSeason20242025!$D$3:$D$1315, $A21)+SUMIFS(DataRegularSeason20242025!$AB$3:$AB$1315,DataRegularSeason20242025!$B$3:$B$1315, "&lt;=" &amp; EP$1, DataRegularSeason20242025!$E$3:$E$1315, $A21)</f>
        <v>72</v>
      </c>
      <c r="EQ21">
        <f>SUMIFS(DataRegularSeason20242025!$AA$3:$AA$1315,DataRegularSeason20242025!$B$3:$B$1315, "&lt;=" &amp; EQ$1, DataRegularSeason20242025!$D$3:$D$1315, $A21)+SUMIFS(DataRegularSeason20242025!$AB$3:$AB$1315,DataRegularSeason20242025!$B$3:$B$1315, "&lt;=" &amp; EQ$1, DataRegularSeason20242025!$E$3:$E$1315, $A21)</f>
        <v>72</v>
      </c>
      <c r="ER21">
        <f>SUMIFS(DataRegularSeason20242025!$AA$3:$AA$1315,DataRegularSeason20242025!$B$3:$B$1315, "&lt;=" &amp; ER$1, DataRegularSeason20242025!$D$3:$D$1315, $A21)+SUMIFS(DataRegularSeason20242025!$AB$3:$AB$1315,DataRegularSeason20242025!$B$3:$B$1315, "&lt;=" &amp; ER$1, DataRegularSeason20242025!$E$3:$E$1315, $A21)</f>
        <v>72</v>
      </c>
      <c r="ES21">
        <f>SUMIFS(DataRegularSeason20242025!$AA$3:$AA$1315,DataRegularSeason20242025!$B$3:$B$1315, "&lt;=" &amp; ES$1, DataRegularSeason20242025!$D$3:$D$1315, $A21)+SUMIFS(DataRegularSeason20242025!$AB$3:$AB$1315,DataRegularSeason20242025!$B$3:$B$1315, "&lt;=" &amp; ES$1, DataRegularSeason20242025!$E$3:$E$1315, $A21)</f>
        <v>72</v>
      </c>
      <c r="ET21">
        <f>SUMIFS(DataRegularSeason20242025!$AA$3:$AA$1315,DataRegularSeason20242025!$B$3:$B$1315, "&lt;=" &amp; ET$1, DataRegularSeason20242025!$D$3:$D$1315, $A21)+SUMIFS(DataRegularSeason20242025!$AB$3:$AB$1315,DataRegularSeason20242025!$B$3:$B$1315, "&lt;=" &amp; ET$1, DataRegularSeason20242025!$E$3:$E$1315, $A21)</f>
        <v>72</v>
      </c>
      <c r="EU21">
        <f>SUMIFS(DataRegularSeason20242025!$AA$3:$AA$1315,DataRegularSeason20242025!$B$3:$B$1315, "&lt;=" &amp; EU$1, DataRegularSeason20242025!$D$3:$D$1315, $A21)+SUMIFS(DataRegularSeason20242025!$AB$3:$AB$1315,DataRegularSeason20242025!$B$3:$B$1315, "&lt;=" &amp; EU$1, DataRegularSeason20242025!$E$3:$E$1315, $A21)</f>
        <v>72</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74</v>
      </c>
      <c r="EY21">
        <f>SUMIFS(DataRegularSeason20242025!$AA$3:$AA$1315,DataRegularSeason20242025!$B$3:$B$1315, "&lt;=" &amp; EY$1, DataRegularSeason20242025!$D$3:$D$1315, $A21)+SUMIFS(DataRegularSeason20242025!$AB$3:$AB$1315,DataRegularSeason20242025!$B$3:$B$1315, "&lt;=" &amp; EY$1, DataRegularSeason20242025!$E$3:$E$1315, $A21)</f>
        <v>74</v>
      </c>
      <c r="EZ21">
        <f>SUMIFS(DataRegularSeason20242025!$AA$3:$AA$1315,DataRegularSeason20242025!$B$3:$B$1315, "&lt;=" &amp; EZ$1, DataRegularSeason20242025!$D$3:$D$1315, $A21)+SUMIFS(DataRegularSeason20242025!$AB$3:$AB$1315,DataRegularSeason20242025!$B$3:$B$1315, "&lt;=" &amp; EZ$1, DataRegularSeason20242025!$E$3:$E$1315, $A21)</f>
        <v>76</v>
      </c>
      <c r="FA21">
        <f>SUMIFS(DataRegularSeason20242025!$AA$3:$AA$1315,DataRegularSeason20242025!$B$3:$B$1315, "&lt;=" &amp; FA$1, DataRegularSeason20242025!$D$3:$D$1315, $A21)+SUMIFS(DataRegularSeason20242025!$AB$3:$AB$1315,DataRegularSeason20242025!$B$3:$B$1315, "&lt;=" &amp; FA$1, DataRegularSeason20242025!$E$3:$E$1315, $A21)</f>
        <v>76</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78</v>
      </c>
      <c r="FH21">
        <f>SUMIFS(DataRegularSeason20242025!$AA$3:$AA$1315,DataRegularSeason20242025!$B$3:$B$1315, "&lt;=" &amp; FH$1, DataRegularSeason20242025!$D$3:$D$1315, $A21)+SUMIFS(DataRegularSeason20242025!$AB$3:$AB$1315,DataRegularSeason20242025!$B$3:$B$1315, "&lt;=" &amp; FH$1, DataRegularSeason20242025!$E$3:$E$1315, $A21)</f>
        <v>78</v>
      </c>
      <c r="FI21">
        <f>SUMIFS(DataRegularSeason20242025!$AA$3:$AA$1315,DataRegularSeason20242025!$B$3:$B$1315, "&lt;=" &amp; FI$1, DataRegularSeason20242025!$D$3:$D$1315, $A21)+SUMIFS(DataRegularSeason20242025!$AB$3:$AB$1315,DataRegularSeason20242025!$B$3:$B$1315, "&lt;=" &amp; FI$1, DataRegularSeason20242025!$E$3:$E$1315, $A21)</f>
        <v>79</v>
      </c>
      <c r="FJ21">
        <f>SUMIFS(DataRegularSeason20242025!$AA$3:$AA$1315,DataRegularSeason20242025!$B$3:$B$1315, "&lt;=" &amp; FJ$1, DataRegularSeason20242025!$D$3:$D$1315, $A21)+SUMIFS(DataRegularSeason20242025!$AB$3:$AB$1315,DataRegularSeason20242025!$B$3:$B$1315, "&lt;=" &amp; FJ$1, DataRegularSeason20242025!$E$3:$E$1315, $A21)</f>
        <v>79</v>
      </c>
      <c r="FK21">
        <f>SUMIFS(DataRegularSeason20242025!$AA$3:$AA$1315,DataRegularSeason20242025!$B$3:$B$1315, "&lt;=" &amp; FK$1, DataRegularSeason20242025!$D$3:$D$1315, $A21)+SUMIFS(DataRegularSeason20242025!$AB$3:$AB$1315,DataRegularSeason20242025!$B$3:$B$1315, "&lt;=" &amp; FK$1, DataRegularSeason20242025!$E$3:$E$1315, $A21)</f>
        <v>79</v>
      </c>
      <c r="FL21">
        <f>SUMIFS(DataRegularSeason20242025!$AA$3:$AA$1315,DataRegularSeason20242025!$B$3:$B$1315, "&lt;=" &amp; FL$1, DataRegularSeason20242025!$D$3:$D$1315, $A21)+SUMIFS(DataRegularSeason20242025!$AB$3:$AB$1315,DataRegularSeason20242025!$B$3:$B$1315, "&lt;=" &amp; FL$1, DataRegularSeason20242025!$E$3:$E$1315, $A21)</f>
        <v>79</v>
      </c>
      <c r="FM21">
        <f>SUMIFS(DataRegularSeason20242025!$AA$3:$AA$1315,DataRegularSeason20242025!$B$3:$B$1315, "&lt;=" &amp; FM$1, DataRegularSeason20242025!$D$3:$D$1315, $A21)+SUMIFS(DataRegularSeason20242025!$AB$3:$AB$1315,DataRegularSeason20242025!$B$3:$B$1315, "&lt;=" &amp; FM$1, DataRegularSeason20242025!$E$3:$E$1315, $A21)</f>
        <v>79</v>
      </c>
      <c r="FN21">
        <f>SUMIFS(DataRegularSeason20242025!$AA$3:$AA$1315,DataRegularSeason20242025!$B$3:$B$1315, "&lt;=" &amp; FN$1, DataRegularSeason20242025!$D$3:$D$1315, $A21)+SUMIFS(DataRegularSeason20242025!$AB$3:$AB$1315,DataRegularSeason20242025!$B$3:$B$1315, "&lt;=" &amp; FN$1, DataRegularSeason20242025!$E$3:$E$1315, $A21)</f>
        <v>79</v>
      </c>
      <c r="FO21">
        <f>SUMIFS(DataRegularSeason20242025!$AA$3:$AA$1315,DataRegularSeason20242025!$B$3:$B$1315, "&lt;=" &amp; FO$1, DataRegularSeason20242025!$D$3:$D$1315, $A21)+SUMIFS(DataRegularSeason20242025!$AB$3:$AB$1315,DataRegularSeason20242025!$B$3:$B$1315, "&lt;=" &amp; FO$1, DataRegularSeason20242025!$E$3:$E$1315, $A21)</f>
        <v>79</v>
      </c>
      <c r="FP21">
        <f>SUMIFS(DataRegularSeason20242025!$AA$3:$AA$1315,DataRegularSeason20242025!$B$3:$B$1315, "&lt;=" &amp; FP$1, DataRegularSeason20242025!$D$3:$D$1315, $A21)+SUMIFS(DataRegularSeason20242025!$AB$3:$AB$1315,DataRegularSeason20242025!$B$3:$B$1315, "&lt;=" &amp; FP$1, DataRegularSeason20242025!$E$3:$E$1315, $A21)</f>
        <v>79</v>
      </c>
      <c r="FQ21">
        <f>SUMIFS(DataRegularSeason20242025!$AA$3:$AA$1315,DataRegularSeason20242025!$B$3:$B$1315, "&lt;=" &amp; FQ$1, DataRegularSeason20242025!$D$3:$D$1315, $A21)+SUMIFS(DataRegularSeason20242025!$AB$3:$AB$1315,DataRegularSeason20242025!$B$3:$B$1315, "&lt;=" &amp; FQ$1, DataRegularSeason20242025!$E$3:$E$1315, $A21)</f>
        <v>79</v>
      </c>
      <c r="FR21">
        <f>SUMIFS(DataRegularSeason20242025!$AA$3:$AA$1315,DataRegularSeason20242025!$B$3:$B$1315, "&lt;=" &amp; FR$1, DataRegularSeason20242025!$D$3:$D$1315, $A21)+SUMIFS(DataRegularSeason20242025!$AB$3:$AB$1315,DataRegularSeason20242025!$B$3:$B$1315, "&lt;=" &amp; FR$1, DataRegularSeason20242025!$E$3:$E$1315, $A21)</f>
        <v>79</v>
      </c>
      <c r="FS21">
        <f>SUMIFS(DataRegularSeason20242025!$AA$3:$AA$1315,DataRegularSeason20242025!$B$3:$B$1315, "&lt;=" &amp; FS$1, DataRegularSeason20242025!$D$3:$D$1315, $A21)+SUMIFS(DataRegularSeason20242025!$AB$3:$AB$1315,DataRegularSeason20242025!$B$3:$B$1315, "&lt;=" &amp; FS$1, DataRegularSeason20242025!$E$3:$E$1315, $A21)</f>
        <v>79</v>
      </c>
      <c r="FT21">
        <f>SUMIFS(DataRegularSeason20242025!$AA$3:$AA$1315,DataRegularSeason20242025!$B$3:$B$1315, "&lt;=" &amp; FT$1, DataRegularSeason20242025!$D$3:$D$1315, $A21)+SUMIFS(DataRegularSeason20242025!$AB$3:$AB$1315,DataRegularSeason20242025!$B$3:$B$1315, "&lt;=" &amp; FT$1, DataRegularSeason20242025!$E$3:$E$1315, $A21)</f>
        <v>79</v>
      </c>
      <c r="FU21">
        <f>SUMIFS(DataRegularSeason20242025!$AA$3:$AA$1315,DataRegularSeason20242025!$B$3:$B$1315, "&lt;=" &amp; FU$1, DataRegularSeason20242025!$D$3:$D$1315, $A21)+SUMIFS(DataRegularSeason20242025!$AB$3:$AB$1315,DataRegularSeason20242025!$B$3:$B$1315, "&lt;=" &amp; FU$1, DataRegularSeason20242025!$E$3:$E$1315, $A21)</f>
        <v>79</v>
      </c>
      <c r="FV21">
        <f>SUMIFS(DataRegularSeason20242025!$AA$3:$AA$1315,DataRegularSeason20242025!$B$3:$B$1315, "&lt;=" &amp; FV$1, DataRegularSeason20242025!$D$3:$D$1315, $A21)+SUMIFS(DataRegularSeason20242025!$AB$3:$AB$1315,DataRegularSeason20242025!$B$3:$B$1315, "&lt;=" &amp; FV$1, DataRegularSeason20242025!$E$3:$E$1315, $A21)</f>
        <v>79</v>
      </c>
      <c r="FW21">
        <f>SUMIFS(DataRegularSeason20242025!$AA$3:$AA$1315,DataRegularSeason20242025!$B$3:$B$1315, "&lt;=" &amp; FW$1, DataRegularSeason20242025!$D$3:$D$1315, $A21)+SUMIFS(DataRegularSeason20242025!$AB$3:$AB$1315,DataRegularSeason20242025!$B$3:$B$1315, "&lt;=" &amp; FW$1, DataRegularSeason20242025!$E$3:$E$1315, $A21)</f>
        <v>79</v>
      </c>
      <c r="FX21">
        <f>SUMIFS(DataRegularSeason20242025!$AA$3:$AA$1315,DataRegularSeason20242025!$B$3:$B$1315, "&lt;=" &amp; FX$1, DataRegularSeason20242025!$D$3:$D$1315, $A21)+SUMIFS(DataRegularSeason20242025!$AB$3:$AB$1315,DataRegularSeason20242025!$B$3:$B$1315, "&lt;=" &amp; FX$1, DataRegularSeason20242025!$E$3:$E$1315, $A21)</f>
        <v>79</v>
      </c>
      <c r="FY21">
        <f>SUMIFS(DataRegularSeason20242025!$AA$3:$AA$1315,DataRegularSeason20242025!$B$3:$B$1315, "&lt;=" &amp; FY$1, DataRegularSeason20242025!$D$3:$D$1315, $A21)+SUMIFS(DataRegularSeason20242025!$AB$3:$AB$1315,DataRegularSeason20242025!$B$3:$B$1315, "&lt;=" &amp; FY$1, DataRegularSeason20242025!$E$3:$E$1315, $A21)</f>
        <v>79</v>
      </c>
      <c r="FZ21">
        <f>SUMIFS(DataRegularSeason20242025!$AA$3:$AA$1315,DataRegularSeason20242025!$B$3:$B$1315, "&lt;=" &amp; FZ$1, DataRegularSeason20242025!$D$3:$D$1315, $A21)+SUMIFS(DataRegularSeason20242025!$AB$3:$AB$1315,DataRegularSeason20242025!$B$3:$B$1315, "&lt;=" &amp; FZ$1, DataRegularSeason20242025!$E$3:$E$1315, $A21)</f>
        <v>79</v>
      </c>
      <c r="GA21">
        <f>SUMIFS(DataRegularSeason20242025!$AA$3:$AA$1315,DataRegularSeason20242025!$B$3:$B$1315, "&lt;=" &amp; GA$1, DataRegularSeason20242025!$D$3:$D$1315, $A21)+SUMIFS(DataRegularSeason20242025!$AB$3:$AB$1315,DataRegularSeason20242025!$B$3:$B$1315, "&lt;=" &amp; GA$1, DataRegularSeason20242025!$E$3:$E$1315, $A21)</f>
        <v>79</v>
      </c>
      <c r="GB21">
        <f>SUMIFS(DataRegularSeason20242025!$AA$3:$AA$1315,DataRegularSeason20242025!$B$3:$B$1315, "&lt;=" &amp; GB$1, DataRegularSeason20242025!$D$3:$D$1315, $A21)+SUMIFS(DataRegularSeason20242025!$AB$3:$AB$1315,DataRegularSeason20242025!$B$3:$B$1315, "&lt;=" &amp; GB$1, DataRegularSeason20242025!$E$3:$E$1315, $A21)</f>
        <v>79</v>
      </c>
      <c r="GC21">
        <f>SUMIFS(DataRegularSeason20242025!$AA$3:$AA$1315,DataRegularSeason20242025!$B$3:$B$1315, "&lt;=" &amp; GC$1, DataRegularSeason20242025!$D$3:$D$1315, $A21)+SUMIFS(DataRegularSeason20242025!$AB$3:$AB$1315,DataRegularSeason20242025!$B$3:$B$1315, "&lt;=" &amp; GC$1, DataRegularSeason20242025!$E$3:$E$1315, $A21)</f>
        <v>79</v>
      </c>
      <c r="GD21">
        <f>SUMIFS(DataRegularSeason20242025!$AA$3:$AA$1315,DataRegularSeason20242025!$B$3:$B$1315, "&lt;=" &amp; GD$1, DataRegularSeason20242025!$D$3:$D$1315, $A21)+SUMIFS(DataRegularSeason20242025!$AB$3:$AB$1315,DataRegularSeason20242025!$B$3:$B$1315, "&lt;=" &amp; GD$1, DataRegularSeason20242025!$E$3:$E$1315, $A21)</f>
        <v>79</v>
      </c>
      <c r="GE21">
        <f>SUMIFS(DataRegularSeason20242025!$AA$3:$AA$1315,DataRegularSeason20242025!$B$3:$B$1315, "&lt;=" &amp; GE$1, DataRegularSeason20242025!$D$3:$D$1315, $A21)+SUMIFS(DataRegularSeason20242025!$AB$3:$AB$1315,DataRegularSeason20242025!$B$3:$B$1315, "&lt;=" &amp; GE$1, DataRegularSeason20242025!$E$3:$E$1315, $A21)</f>
        <v>79</v>
      </c>
      <c r="GF21">
        <f>SUMIFS(DataRegularSeason20242025!$AA$3:$AA$1315,DataRegularSeason20242025!$B$3:$B$1315, "&lt;=" &amp; GF$1, DataRegularSeason20242025!$D$3:$D$1315, $A21)+SUMIFS(DataRegularSeason20242025!$AB$3:$AB$1315,DataRegularSeason20242025!$B$3:$B$1315, "&lt;=" &amp; GF$1, DataRegularSeason20242025!$E$3:$E$1315, $A21)</f>
        <v>79</v>
      </c>
      <c r="GG21">
        <f>SUMIFS(DataRegularSeason20242025!$AA$3:$AA$1315,DataRegularSeason20242025!$B$3:$B$1315, "&lt;=" &amp; GG$1, DataRegularSeason20242025!$D$3:$D$1315, $A21)+SUMIFS(DataRegularSeason20242025!$AB$3:$AB$1315,DataRegularSeason20242025!$B$3:$B$1315, "&lt;=" &amp; GG$1, DataRegularSeason20242025!$E$3:$E$1315, $A21)</f>
        <v>79</v>
      </c>
      <c r="GH21">
        <f>SUMIFS(DataRegularSeason20242025!$AA$3:$AA$1315,DataRegularSeason20242025!$B$3:$B$1315, "&lt;=" &amp; GH$1, DataRegularSeason20242025!$D$3:$D$1315, $A21)+SUMIFS(DataRegularSeason20242025!$AB$3:$AB$1315,DataRegularSeason20242025!$B$3:$B$1315, "&lt;=" &amp; GH$1, DataRegularSeason20242025!$E$3:$E$1315, $A21)</f>
        <v>79</v>
      </c>
      <c r="GI21">
        <f>SUMIFS(DataRegularSeason20242025!$AA$3:$AA$1315,DataRegularSeason20242025!$B$3:$B$1315, "&lt;=" &amp; GI$1, DataRegularSeason20242025!$D$3:$D$1315, $A21)+SUMIFS(DataRegularSeason20242025!$AB$3:$AB$1315,DataRegularSeason20242025!$B$3:$B$1315, "&lt;=" &amp; GI$1, DataRegularSeason20242025!$E$3:$E$1315, $A21)</f>
        <v>79</v>
      </c>
      <c r="GJ21">
        <f>SUMIFS(DataRegularSeason20242025!$AA$3:$AA$1315,DataRegularSeason20242025!$B$3:$B$1315, "&lt;=" &amp; GJ$1, DataRegularSeason20242025!$D$3:$D$1315, $A21)+SUMIFS(DataRegularSeason20242025!$AB$3:$AB$1315,DataRegularSeason20242025!$B$3:$B$1315, "&lt;=" &amp; GJ$1, DataRegularSeason20242025!$E$3:$E$1315, $A21)</f>
        <v>79</v>
      </c>
      <c r="GK21">
        <f>SUMIFS(DataRegularSeason20242025!$AA$3:$AA$1315,DataRegularSeason20242025!$B$3:$B$1315, "&lt;=" &amp; GK$1, DataRegularSeason20242025!$D$3:$D$1315, $A21)+SUMIFS(DataRegularSeason20242025!$AB$3:$AB$1315,DataRegularSeason20242025!$B$3:$B$1315, "&lt;=" &amp; GK$1, DataRegularSeason20242025!$E$3:$E$1315, $A21)</f>
        <v>79</v>
      </c>
      <c r="GL21">
        <f>SUMIFS(DataRegularSeason20242025!$AA$3:$AA$1315,DataRegularSeason20242025!$B$3:$B$1315, "&lt;=" &amp; GL$1, DataRegularSeason20242025!$D$3:$D$1315, $A21)+SUMIFS(DataRegularSeason20242025!$AB$3:$AB$1315,DataRegularSeason20242025!$B$3:$B$1315, "&lt;=" &amp; GL$1, DataRegularSeason20242025!$E$3:$E$1315, $A21)</f>
        <v>79</v>
      </c>
      <c r="GM21">
        <f>SUMIFS(DataRegularSeason20242025!$AA$3:$AA$1315,DataRegularSeason20242025!$B$3:$B$1315, "&lt;=" &amp; GM$1, DataRegularSeason20242025!$D$3:$D$1315, $A21)+SUMIFS(DataRegularSeason20242025!$AB$3:$AB$1315,DataRegularSeason20242025!$B$3:$B$1315, "&lt;=" &amp; GM$1, DataRegularSeason20242025!$E$3:$E$1315, $A21)</f>
        <v>79</v>
      </c>
      <c r="GN21">
        <f>SUMIFS(DataRegularSeason20242025!$AA$3:$AA$1315,DataRegularSeason20242025!$B$3:$B$1315, "&lt;=" &amp; GN$1, DataRegularSeason20242025!$D$3:$D$1315, $A21)+SUMIFS(DataRegularSeason20242025!$AB$3:$AB$1315,DataRegularSeason20242025!$B$3:$B$1315, "&lt;=" &amp; GN$1, DataRegularSeason20242025!$E$3:$E$1315, $A21)</f>
        <v>79</v>
      </c>
      <c r="GO21">
        <f>SUMIFS(DataRegularSeason20242025!$AA$3:$AA$1315,DataRegularSeason20242025!$B$3:$B$1315, "&lt;=" &amp; GO$1, DataRegularSeason20242025!$D$3:$D$1315, $A21)+SUMIFS(DataRegularSeason20242025!$AB$3:$AB$1315,DataRegularSeason20242025!$B$3:$B$1315, "&lt;=" &amp; GO$1, DataRegularSeason20242025!$E$3:$E$1315, $A21)</f>
        <v>79</v>
      </c>
      <c r="GP21">
        <f>SUMIFS(DataRegularSeason20242025!$AA$3:$AA$1315,DataRegularSeason20242025!$B$3:$B$1315, "&lt;=" &amp; GP$1, DataRegularSeason20242025!$D$3:$D$1315, $A21)+SUMIFS(DataRegularSeason20242025!$AB$3:$AB$1315,DataRegularSeason20242025!$B$3:$B$1315, "&lt;=" &amp; GP$1, DataRegularSeason20242025!$E$3:$E$1315, $A21)</f>
        <v>79</v>
      </c>
      <c r="GQ21">
        <f>SUMIFS(DataRegularSeason20242025!$AA$3:$AA$1315,DataRegularSeason20242025!$B$3:$B$1315, "&lt;=" &amp; GQ$1, DataRegularSeason20242025!$D$3:$D$1315, $A21)+SUMIFS(DataRegularSeason20242025!$AB$3:$AB$1315,DataRegularSeason20242025!$B$3:$B$1315, "&lt;=" &amp; GQ$1, DataRegularSeason20242025!$E$3:$E$1315, $A21)</f>
        <v>79</v>
      </c>
      <c r="GR21">
        <f>SUMIFS(DataRegularSeason20242025!$AA$3:$AA$1315,DataRegularSeason20242025!$B$3:$B$1315, "&lt;=" &amp; GR$1, DataRegularSeason20242025!$D$3:$D$1315, $A21)+SUMIFS(DataRegularSeason20242025!$AB$3:$AB$1315,DataRegularSeason20242025!$B$3:$B$1315, "&lt;=" &amp; GR$1, DataRegularSeason20242025!$E$3:$E$1315, $A21)</f>
        <v>79</v>
      </c>
      <c r="GS21">
        <f>SUMIFS(DataRegularSeason20242025!$AA$3:$AA$1315,DataRegularSeason20242025!$B$3:$B$1315, "&lt;=" &amp; GS$1, DataRegularSeason20242025!$D$3:$D$1315, $A21)+SUMIFS(DataRegularSeason20242025!$AB$3:$AB$1315,DataRegularSeason20242025!$B$3:$B$1315, "&lt;=" &amp; GS$1, DataRegularSeason20242025!$E$3:$E$1315, $A21)</f>
        <v>79</v>
      </c>
      <c r="GT21">
        <f>SUMIFS(DataRegularSeason20242025!$AA$3:$AA$1315,DataRegularSeason20242025!$B$3:$B$1315, "&lt;=" &amp; GT$1, DataRegularSeason20242025!$D$3:$D$1315, $A21)+SUMIFS(DataRegularSeason20242025!$AB$3:$AB$1315,DataRegularSeason20242025!$B$3:$B$1315, "&lt;=" &amp; GT$1, DataRegularSeason20242025!$E$3:$E$1315, $A21)</f>
        <v>79</v>
      </c>
      <c r="GU21">
        <f>SUMIFS(DataRegularSeason20242025!$AA$3:$AA$1315,DataRegularSeason20242025!$B$3:$B$1315, "&lt;=" &amp; GU$1, DataRegularSeason20242025!$D$3:$D$1315, $A21)+SUMIFS(DataRegularSeason20242025!$AB$3:$AB$1315,DataRegularSeason20242025!$B$3:$B$1315, "&lt;=" &amp; GU$1, DataRegularSeason20242025!$E$3:$E$1315, $A21)</f>
        <v>79</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68</v>
      </c>
      <c r="FD22">
        <f>SUMIFS(DataRegularSeason20242025!$AA$3:$AA$1315,DataRegularSeason20242025!$B$3:$B$1315, "&lt;=" &amp; FD$1, DataRegularSeason20242025!$D$3:$D$1315, $A22)+SUMIFS(DataRegularSeason20242025!$AB$3:$AB$1315,DataRegularSeason20242025!$B$3:$B$1315, "&lt;=" &amp; FD$1, DataRegularSeason20242025!$E$3:$E$1315, $A22)</f>
        <v>69</v>
      </c>
      <c r="FE22">
        <f>SUMIFS(DataRegularSeason20242025!$AA$3:$AA$1315,DataRegularSeason20242025!$B$3:$B$1315, "&lt;=" &amp; FE$1, DataRegularSeason20242025!$D$3:$D$1315, $A22)+SUMIFS(DataRegularSeason20242025!$AB$3:$AB$1315,DataRegularSeason20242025!$B$3:$B$1315, "&lt;=" &amp; FE$1, DataRegularSeason20242025!$E$3:$E$1315, $A22)</f>
        <v>69</v>
      </c>
      <c r="FF22">
        <f>SUMIFS(DataRegularSeason20242025!$AA$3:$AA$1315,DataRegularSeason20242025!$B$3:$B$1315, "&lt;=" &amp; FF$1, DataRegularSeason20242025!$D$3:$D$1315, $A22)+SUMIFS(DataRegularSeason20242025!$AB$3:$AB$1315,DataRegularSeason20242025!$B$3:$B$1315, "&lt;=" &amp; FF$1, DataRegularSeason20242025!$E$3:$E$1315, $A22)</f>
        <v>69</v>
      </c>
      <c r="FG22">
        <f>SUMIFS(DataRegularSeason20242025!$AA$3:$AA$1315,DataRegularSeason20242025!$B$3:$B$1315, "&lt;=" &amp; FG$1, DataRegularSeason20242025!$D$3:$D$1315, $A22)+SUMIFS(DataRegularSeason20242025!$AB$3:$AB$1315,DataRegularSeason20242025!$B$3:$B$1315, "&lt;=" &amp; FG$1, DataRegularSeason20242025!$E$3:$E$1315, $A22)</f>
        <v>69</v>
      </c>
      <c r="FH22">
        <f>SUMIFS(DataRegularSeason20242025!$AA$3:$AA$1315,DataRegularSeason20242025!$B$3:$B$1315, "&lt;=" &amp; FH$1, DataRegularSeason20242025!$D$3:$D$1315, $A22)+SUMIFS(DataRegularSeason20242025!$AB$3:$AB$1315,DataRegularSeason20242025!$B$3:$B$1315, "&lt;=" &amp; FH$1, DataRegularSeason20242025!$E$3:$E$1315, $A22)</f>
        <v>69</v>
      </c>
      <c r="FI22">
        <f>SUMIFS(DataRegularSeason20242025!$AA$3:$AA$1315,DataRegularSeason20242025!$B$3:$B$1315, "&lt;=" &amp; FI$1, DataRegularSeason20242025!$D$3:$D$1315, $A22)+SUMIFS(DataRegularSeason20242025!$AB$3:$AB$1315,DataRegularSeason20242025!$B$3:$B$1315, "&lt;=" &amp; FI$1, DataRegularSeason20242025!$E$3:$E$1315, $A22)</f>
        <v>69</v>
      </c>
      <c r="FJ22">
        <f>SUMIFS(DataRegularSeason20242025!$AA$3:$AA$1315,DataRegularSeason20242025!$B$3:$B$1315, "&lt;=" &amp; FJ$1, DataRegularSeason20242025!$D$3:$D$1315, $A22)+SUMIFS(DataRegularSeason20242025!$AB$3:$AB$1315,DataRegularSeason20242025!$B$3:$B$1315, "&lt;=" &amp; FJ$1, DataRegularSeason20242025!$E$3:$E$1315, $A22)</f>
        <v>69</v>
      </c>
      <c r="FK22">
        <f>SUMIFS(DataRegularSeason20242025!$AA$3:$AA$1315,DataRegularSeason20242025!$B$3:$B$1315, "&lt;=" &amp; FK$1, DataRegularSeason20242025!$D$3:$D$1315, $A22)+SUMIFS(DataRegularSeason20242025!$AB$3:$AB$1315,DataRegularSeason20242025!$B$3:$B$1315, "&lt;=" &amp; FK$1, DataRegularSeason20242025!$E$3:$E$1315, $A22)</f>
        <v>69</v>
      </c>
      <c r="FL22">
        <f>SUMIFS(DataRegularSeason20242025!$AA$3:$AA$1315,DataRegularSeason20242025!$B$3:$B$1315, "&lt;=" &amp; FL$1, DataRegularSeason20242025!$D$3:$D$1315, $A22)+SUMIFS(DataRegularSeason20242025!$AB$3:$AB$1315,DataRegularSeason20242025!$B$3:$B$1315, "&lt;=" &amp; FL$1, DataRegularSeason20242025!$E$3:$E$1315, $A22)</f>
        <v>69</v>
      </c>
      <c r="FM22">
        <f>SUMIFS(DataRegularSeason20242025!$AA$3:$AA$1315,DataRegularSeason20242025!$B$3:$B$1315, "&lt;=" &amp; FM$1, DataRegularSeason20242025!$D$3:$D$1315, $A22)+SUMIFS(DataRegularSeason20242025!$AB$3:$AB$1315,DataRegularSeason20242025!$B$3:$B$1315, "&lt;=" &amp; FM$1, DataRegularSeason20242025!$E$3:$E$1315, $A22)</f>
        <v>69</v>
      </c>
      <c r="FN22">
        <f>SUMIFS(DataRegularSeason20242025!$AA$3:$AA$1315,DataRegularSeason20242025!$B$3:$B$1315, "&lt;=" &amp; FN$1, DataRegularSeason20242025!$D$3:$D$1315, $A22)+SUMIFS(DataRegularSeason20242025!$AB$3:$AB$1315,DataRegularSeason20242025!$B$3:$B$1315, "&lt;=" &amp; FN$1, DataRegularSeason20242025!$E$3:$E$1315, $A22)</f>
        <v>69</v>
      </c>
      <c r="FO22">
        <f>SUMIFS(DataRegularSeason20242025!$AA$3:$AA$1315,DataRegularSeason20242025!$B$3:$B$1315, "&lt;=" &amp; FO$1, DataRegularSeason20242025!$D$3:$D$1315, $A22)+SUMIFS(DataRegularSeason20242025!$AB$3:$AB$1315,DataRegularSeason20242025!$B$3:$B$1315, "&lt;=" &amp; FO$1, DataRegularSeason20242025!$E$3:$E$1315, $A22)</f>
        <v>69</v>
      </c>
      <c r="FP22">
        <f>SUMIFS(DataRegularSeason20242025!$AA$3:$AA$1315,DataRegularSeason20242025!$B$3:$B$1315, "&lt;=" &amp; FP$1, DataRegularSeason20242025!$D$3:$D$1315, $A22)+SUMIFS(DataRegularSeason20242025!$AB$3:$AB$1315,DataRegularSeason20242025!$B$3:$B$1315, "&lt;=" &amp; FP$1, DataRegularSeason20242025!$E$3:$E$1315, $A22)</f>
        <v>69</v>
      </c>
      <c r="FQ22">
        <f>SUMIFS(DataRegularSeason20242025!$AA$3:$AA$1315,DataRegularSeason20242025!$B$3:$B$1315, "&lt;=" &amp; FQ$1, DataRegularSeason20242025!$D$3:$D$1315, $A22)+SUMIFS(DataRegularSeason20242025!$AB$3:$AB$1315,DataRegularSeason20242025!$B$3:$B$1315, "&lt;=" &amp; FQ$1, DataRegularSeason20242025!$E$3:$E$1315, $A22)</f>
        <v>69</v>
      </c>
      <c r="FR22">
        <f>SUMIFS(DataRegularSeason20242025!$AA$3:$AA$1315,DataRegularSeason20242025!$B$3:$B$1315, "&lt;=" &amp; FR$1, DataRegularSeason20242025!$D$3:$D$1315, $A22)+SUMIFS(DataRegularSeason20242025!$AB$3:$AB$1315,DataRegularSeason20242025!$B$3:$B$1315, "&lt;=" &amp; FR$1, DataRegularSeason20242025!$E$3:$E$1315, $A22)</f>
        <v>69</v>
      </c>
      <c r="FS22">
        <f>SUMIFS(DataRegularSeason20242025!$AA$3:$AA$1315,DataRegularSeason20242025!$B$3:$B$1315, "&lt;=" &amp; FS$1, DataRegularSeason20242025!$D$3:$D$1315, $A22)+SUMIFS(DataRegularSeason20242025!$AB$3:$AB$1315,DataRegularSeason20242025!$B$3:$B$1315, "&lt;=" &amp; FS$1, DataRegularSeason20242025!$E$3:$E$1315, $A22)</f>
        <v>69</v>
      </c>
      <c r="FT22">
        <f>SUMIFS(DataRegularSeason20242025!$AA$3:$AA$1315,DataRegularSeason20242025!$B$3:$B$1315, "&lt;=" &amp; FT$1, DataRegularSeason20242025!$D$3:$D$1315, $A22)+SUMIFS(DataRegularSeason20242025!$AB$3:$AB$1315,DataRegularSeason20242025!$B$3:$B$1315, "&lt;=" &amp; FT$1, DataRegularSeason20242025!$E$3:$E$1315, $A22)</f>
        <v>69</v>
      </c>
      <c r="FU22">
        <f>SUMIFS(DataRegularSeason20242025!$AA$3:$AA$1315,DataRegularSeason20242025!$B$3:$B$1315, "&lt;=" &amp; FU$1, DataRegularSeason20242025!$D$3:$D$1315, $A22)+SUMIFS(DataRegularSeason20242025!$AB$3:$AB$1315,DataRegularSeason20242025!$B$3:$B$1315, "&lt;=" &amp; FU$1, DataRegularSeason20242025!$E$3:$E$1315, $A22)</f>
        <v>69</v>
      </c>
      <c r="FV22">
        <f>SUMIFS(DataRegularSeason20242025!$AA$3:$AA$1315,DataRegularSeason20242025!$B$3:$B$1315, "&lt;=" &amp; FV$1, DataRegularSeason20242025!$D$3:$D$1315, $A22)+SUMIFS(DataRegularSeason20242025!$AB$3:$AB$1315,DataRegularSeason20242025!$B$3:$B$1315, "&lt;=" &amp; FV$1, DataRegularSeason20242025!$E$3:$E$1315, $A22)</f>
        <v>69</v>
      </c>
      <c r="FW22">
        <f>SUMIFS(DataRegularSeason20242025!$AA$3:$AA$1315,DataRegularSeason20242025!$B$3:$B$1315, "&lt;=" &amp; FW$1, DataRegularSeason20242025!$D$3:$D$1315, $A22)+SUMIFS(DataRegularSeason20242025!$AB$3:$AB$1315,DataRegularSeason20242025!$B$3:$B$1315, "&lt;=" &amp; FW$1, DataRegularSeason20242025!$E$3:$E$1315, $A22)</f>
        <v>69</v>
      </c>
      <c r="FX22">
        <f>SUMIFS(DataRegularSeason20242025!$AA$3:$AA$1315,DataRegularSeason20242025!$B$3:$B$1315, "&lt;=" &amp; FX$1, DataRegularSeason20242025!$D$3:$D$1315, $A22)+SUMIFS(DataRegularSeason20242025!$AB$3:$AB$1315,DataRegularSeason20242025!$B$3:$B$1315, "&lt;=" &amp; FX$1, DataRegularSeason20242025!$E$3:$E$1315, $A22)</f>
        <v>69</v>
      </c>
      <c r="FY22">
        <f>SUMIFS(DataRegularSeason20242025!$AA$3:$AA$1315,DataRegularSeason20242025!$B$3:$B$1315, "&lt;=" &amp; FY$1, DataRegularSeason20242025!$D$3:$D$1315, $A22)+SUMIFS(DataRegularSeason20242025!$AB$3:$AB$1315,DataRegularSeason20242025!$B$3:$B$1315, "&lt;=" &amp; FY$1, DataRegularSeason20242025!$E$3:$E$1315, $A22)</f>
        <v>69</v>
      </c>
      <c r="FZ22">
        <f>SUMIFS(DataRegularSeason20242025!$AA$3:$AA$1315,DataRegularSeason20242025!$B$3:$B$1315, "&lt;=" &amp; FZ$1, DataRegularSeason20242025!$D$3:$D$1315, $A22)+SUMIFS(DataRegularSeason20242025!$AB$3:$AB$1315,DataRegularSeason20242025!$B$3:$B$1315, "&lt;=" &amp; FZ$1, DataRegularSeason20242025!$E$3:$E$1315, $A22)</f>
        <v>69</v>
      </c>
      <c r="GA22">
        <f>SUMIFS(DataRegularSeason20242025!$AA$3:$AA$1315,DataRegularSeason20242025!$B$3:$B$1315, "&lt;=" &amp; GA$1, DataRegularSeason20242025!$D$3:$D$1315, $A22)+SUMIFS(DataRegularSeason20242025!$AB$3:$AB$1315,DataRegularSeason20242025!$B$3:$B$1315, "&lt;=" &amp; GA$1, DataRegularSeason20242025!$E$3:$E$1315, $A22)</f>
        <v>69</v>
      </c>
      <c r="GB22">
        <f>SUMIFS(DataRegularSeason20242025!$AA$3:$AA$1315,DataRegularSeason20242025!$B$3:$B$1315, "&lt;=" &amp; GB$1, DataRegularSeason20242025!$D$3:$D$1315, $A22)+SUMIFS(DataRegularSeason20242025!$AB$3:$AB$1315,DataRegularSeason20242025!$B$3:$B$1315, "&lt;=" &amp; GB$1, DataRegularSeason20242025!$E$3:$E$1315, $A22)</f>
        <v>69</v>
      </c>
      <c r="GC22">
        <f>SUMIFS(DataRegularSeason20242025!$AA$3:$AA$1315,DataRegularSeason20242025!$B$3:$B$1315, "&lt;=" &amp; GC$1, DataRegularSeason20242025!$D$3:$D$1315, $A22)+SUMIFS(DataRegularSeason20242025!$AB$3:$AB$1315,DataRegularSeason20242025!$B$3:$B$1315, "&lt;=" &amp; GC$1, DataRegularSeason20242025!$E$3:$E$1315, $A22)</f>
        <v>69</v>
      </c>
      <c r="GD22">
        <f>SUMIFS(DataRegularSeason20242025!$AA$3:$AA$1315,DataRegularSeason20242025!$B$3:$B$1315, "&lt;=" &amp; GD$1, DataRegularSeason20242025!$D$3:$D$1315, $A22)+SUMIFS(DataRegularSeason20242025!$AB$3:$AB$1315,DataRegularSeason20242025!$B$3:$B$1315, "&lt;=" &amp; GD$1, DataRegularSeason20242025!$E$3:$E$1315, $A22)</f>
        <v>69</v>
      </c>
      <c r="GE22">
        <f>SUMIFS(DataRegularSeason20242025!$AA$3:$AA$1315,DataRegularSeason20242025!$B$3:$B$1315, "&lt;=" &amp; GE$1, DataRegularSeason20242025!$D$3:$D$1315, $A22)+SUMIFS(DataRegularSeason20242025!$AB$3:$AB$1315,DataRegularSeason20242025!$B$3:$B$1315, "&lt;=" &amp; GE$1, DataRegularSeason20242025!$E$3:$E$1315, $A22)</f>
        <v>69</v>
      </c>
      <c r="GF22">
        <f>SUMIFS(DataRegularSeason20242025!$AA$3:$AA$1315,DataRegularSeason20242025!$B$3:$B$1315, "&lt;=" &amp; GF$1, DataRegularSeason20242025!$D$3:$D$1315, $A22)+SUMIFS(DataRegularSeason20242025!$AB$3:$AB$1315,DataRegularSeason20242025!$B$3:$B$1315, "&lt;=" &amp; GF$1, DataRegularSeason20242025!$E$3:$E$1315, $A22)</f>
        <v>69</v>
      </c>
      <c r="GG22">
        <f>SUMIFS(DataRegularSeason20242025!$AA$3:$AA$1315,DataRegularSeason20242025!$B$3:$B$1315, "&lt;=" &amp; GG$1, DataRegularSeason20242025!$D$3:$D$1315, $A22)+SUMIFS(DataRegularSeason20242025!$AB$3:$AB$1315,DataRegularSeason20242025!$B$3:$B$1315, "&lt;=" &amp; GG$1, DataRegularSeason20242025!$E$3:$E$1315, $A22)</f>
        <v>69</v>
      </c>
      <c r="GH22">
        <f>SUMIFS(DataRegularSeason20242025!$AA$3:$AA$1315,DataRegularSeason20242025!$B$3:$B$1315, "&lt;=" &amp; GH$1, DataRegularSeason20242025!$D$3:$D$1315, $A22)+SUMIFS(DataRegularSeason20242025!$AB$3:$AB$1315,DataRegularSeason20242025!$B$3:$B$1315, "&lt;=" &amp; GH$1, DataRegularSeason20242025!$E$3:$E$1315, $A22)</f>
        <v>69</v>
      </c>
      <c r="GI22">
        <f>SUMIFS(DataRegularSeason20242025!$AA$3:$AA$1315,DataRegularSeason20242025!$B$3:$B$1315, "&lt;=" &amp; GI$1, DataRegularSeason20242025!$D$3:$D$1315, $A22)+SUMIFS(DataRegularSeason20242025!$AB$3:$AB$1315,DataRegularSeason20242025!$B$3:$B$1315, "&lt;=" &amp; GI$1, DataRegularSeason20242025!$E$3:$E$1315, $A22)</f>
        <v>69</v>
      </c>
      <c r="GJ22">
        <f>SUMIFS(DataRegularSeason20242025!$AA$3:$AA$1315,DataRegularSeason20242025!$B$3:$B$1315, "&lt;=" &amp; GJ$1, DataRegularSeason20242025!$D$3:$D$1315, $A22)+SUMIFS(DataRegularSeason20242025!$AB$3:$AB$1315,DataRegularSeason20242025!$B$3:$B$1315, "&lt;=" &amp; GJ$1, DataRegularSeason20242025!$E$3:$E$1315, $A22)</f>
        <v>69</v>
      </c>
      <c r="GK22">
        <f>SUMIFS(DataRegularSeason20242025!$AA$3:$AA$1315,DataRegularSeason20242025!$B$3:$B$1315, "&lt;=" &amp; GK$1, DataRegularSeason20242025!$D$3:$D$1315, $A22)+SUMIFS(DataRegularSeason20242025!$AB$3:$AB$1315,DataRegularSeason20242025!$B$3:$B$1315, "&lt;=" &amp; GK$1, DataRegularSeason20242025!$E$3:$E$1315, $A22)</f>
        <v>69</v>
      </c>
      <c r="GL22">
        <f>SUMIFS(DataRegularSeason20242025!$AA$3:$AA$1315,DataRegularSeason20242025!$B$3:$B$1315, "&lt;=" &amp; GL$1, DataRegularSeason20242025!$D$3:$D$1315, $A22)+SUMIFS(DataRegularSeason20242025!$AB$3:$AB$1315,DataRegularSeason20242025!$B$3:$B$1315, "&lt;=" &amp; GL$1, DataRegularSeason20242025!$E$3:$E$1315, $A22)</f>
        <v>69</v>
      </c>
      <c r="GM22">
        <f>SUMIFS(DataRegularSeason20242025!$AA$3:$AA$1315,DataRegularSeason20242025!$B$3:$B$1315, "&lt;=" &amp; GM$1, DataRegularSeason20242025!$D$3:$D$1315, $A22)+SUMIFS(DataRegularSeason20242025!$AB$3:$AB$1315,DataRegularSeason20242025!$B$3:$B$1315, "&lt;=" &amp; GM$1, DataRegularSeason20242025!$E$3:$E$1315, $A22)</f>
        <v>69</v>
      </c>
      <c r="GN22">
        <f>SUMIFS(DataRegularSeason20242025!$AA$3:$AA$1315,DataRegularSeason20242025!$B$3:$B$1315, "&lt;=" &amp; GN$1, DataRegularSeason20242025!$D$3:$D$1315, $A22)+SUMIFS(DataRegularSeason20242025!$AB$3:$AB$1315,DataRegularSeason20242025!$B$3:$B$1315, "&lt;=" &amp; GN$1, DataRegularSeason20242025!$E$3:$E$1315, $A22)</f>
        <v>69</v>
      </c>
      <c r="GO22">
        <f>SUMIFS(DataRegularSeason20242025!$AA$3:$AA$1315,DataRegularSeason20242025!$B$3:$B$1315, "&lt;=" &amp; GO$1, DataRegularSeason20242025!$D$3:$D$1315, $A22)+SUMIFS(DataRegularSeason20242025!$AB$3:$AB$1315,DataRegularSeason20242025!$B$3:$B$1315, "&lt;=" &amp; GO$1, DataRegularSeason20242025!$E$3:$E$1315, $A22)</f>
        <v>69</v>
      </c>
      <c r="GP22">
        <f>SUMIFS(DataRegularSeason20242025!$AA$3:$AA$1315,DataRegularSeason20242025!$B$3:$B$1315, "&lt;=" &amp; GP$1, DataRegularSeason20242025!$D$3:$D$1315, $A22)+SUMIFS(DataRegularSeason20242025!$AB$3:$AB$1315,DataRegularSeason20242025!$B$3:$B$1315, "&lt;=" &amp; GP$1, DataRegularSeason20242025!$E$3:$E$1315, $A22)</f>
        <v>69</v>
      </c>
      <c r="GQ22">
        <f>SUMIFS(DataRegularSeason20242025!$AA$3:$AA$1315,DataRegularSeason20242025!$B$3:$B$1315, "&lt;=" &amp; GQ$1, DataRegularSeason20242025!$D$3:$D$1315, $A22)+SUMIFS(DataRegularSeason20242025!$AB$3:$AB$1315,DataRegularSeason20242025!$B$3:$B$1315, "&lt;=" &amp; GQ$1, DataRegularSeason20242025!$E$3:$E$1315, $A22)</f>
        <v>69</v>
      </c>
      <c r="GR22">
        <f>SUMIFS(DataRegularSeason20242025!$AA$3:$AA$1315,DataRegularSeason20242025!$B$3:$B$1315, "&lt;=" &amp; GR$1, DataRegularSeason20242025!$D$3:$D$1315, $A22)+SUMIFS(DataRegularSeason20242025!$AB$3:$AB$1315,DataRegularSeason20242025!$B$3:$B$1315, "&lt;=" &amp; GR$1, DataRegularSeason20242025!$E$3:$E$1315, $A22)</f>
        <v>69</v>
      </c>
      <c r="GS22">
        <f>SUMIFS(DataRegularSeason20242025!$AA$3:$AA$1315,DataRegularSeason20242025!$B$3:$B$1315, "&lt;=" &amp; GS$1, DataRegularSeason20242025!$D$3:$D$1315, $A22)+SUMIFS(DataRegularSeason20242025!$AB$3:$AB$1315,DataRegularSeason20242025!$B$3:$B$1315, "&lt;=" &amp; GS$1, DataRegularSeason20242025!$E$3:$E$1315, $A22)</f>
        <v>69</v>
      </c>
      <c r="GT22">
        <f>SUMIFS(DataRegularSeason20242025!$AA$3:$AA$1315,DataRegularSeason20242025!$B$3:$B$1315, "&lt;=" &amp; GT$1, DataRegularSeason20242025!$D$3:$D$1315, $A22)+SUMIFS(DataRegularSeason20242025!$AB$3:$AB$1315,DataRegularSeason20242025!$B$3:$B$1315, "&lt;=" &amp; GT$1, DataRegularSeason20242025!$E$3:$E$1315, $A22)</f>
        <v>69</v>
      </c>
      <c r="GU22">
        <f>SUMIFS(DataRegularSeason20242025!$AA$3:$AA$1315,DataRegularSeason20242025!$B$3:$B$1315, "&lt;=" &amp; GU$1, DataRegularSeason20242025!$D$3:$D$1315, $A22)+SUMIFS(DataRegularSeason20242025!$AB$3:$AB$1315,DataRegularSeason20242025!$B$3:$B$1315, "&lt;=" &amp; GU$1, DataRegularSeason20242025!$E$3:$E$1315, $A22)</f>
        <v>69</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66</v>
      </c>
      <c r="FD23">
        <f>SUMIFS(DataRegularSeason20242025!$AA$3:$AA$1315,DataRegularSeason20242025!$B$3:$B$1315, "&lt;=" &amp; FD$1, DataRegularSeason20242025!$D$3:$D$1315, $A23)+SUMIFS(DataRegularSeason20242025!$AB$3:$AB$1315,DataRegularSeason20242025!$B$3:$B$1315, "&lt;=" &amp; FD$1, DataRegularSeason20242025!$E$3:$E$1315, $A23)</f>
        <v>66</v>
      </c>
      <c r="FE23">
        <f>SUMIFS(DataRegularSeason20242025!$AA$3:$AA$1315,DataRegularSeason20242025!$B$3:$B$1315, "&lt;=" &amp; FE$1, DataRegularSeason20242025!$D$3:$D$1315, $A23)+SUMIFS(DataRegularSeason20242025!$AB$3:$AB$1315,DataRegularSeason20242025!$B$3:$B$1315, "&lt;=" &amp; FE$1, DataRegularSeason20242025!$E$3:$E$1315, $A23)</f>
        <v>66</v>
      </c>
      <c r="FF23">
        <f>SUMIFS(DataRegularSeason20242025!$AA$3:$AA$1315,DataRegularSeason20242025!$B$3:$B$1315, "&lt;=" &amp; FF$1, DataRegularSeason20242025!$D$3:$D$1315, $A23)+SUMIFS(DataRegularSeason20242025!$AB$3:$AB$1315,DataRegularSeason20242025!$B$3:$B$1315, "&lt;=" &amp; FF$1, DataRegularSeason20242025!$E$3:$E$1315, $A23)</f>
        <v>67</v>
      </c>
      <c r="FG23">
        <f>SUMIFS(DataRegularSeason20242025!$AA$3:$AA$1315,DataRegularSeason20242025!$B$3:$B$1315, "&lt;=" &amp; FG$1, DataRegularSeason20242025!$D$3:$D$1315, $A23)+SUMIFS(DataRegularSeason20242025!$AB$3:$AB$1315,DataRegularSeason20242025!$B$3:$B$1315, "&lt;=" &amp; FG$1, DataRegularSeason20242025!$E$3:$E$1315, $A23)</f>
        <v>67</v>
      </c>
      <c r="FH23">
        <f>SUMIFS(DataRegularSeason20242025!$AA$3:$AA$1315,DataRegularSeason20242025!$B$3:$B$1315, "&lt;=" &amp; FH$1, DataRegularSeason20242025!$D$3:$D$1315, $A23)+SUMIFS(DataRegularSeason20242025!$AB$3:$AB$1315,DataRegularSeason20242025!$B$3:$B$1315, "&lt;=" &amp; FH$1, DataRegularSeason20242025!$E$3:$E$1315, $A23)</f>
        <v>69</v>
      </c>
      <c r="FI23">
        <f>SUMIFS(DataRegularSeason20242025!$AA$3:$AA$1315,DataRegularSeason20242025!$B$3:$B$1315, "&lt;=" &amp; FI$1, DataRegularSeason20242025!$D$3:$D$1315, $A23)+SUMIFS(DataRegularSeason20242025!$AB$3:$AB$1315,DataRegularSeason20242025!$B$3:$B$1315, "&lt;=" &amp; FI$1, DataRegularSeason20242025!$E$3:$E$1315, $A23)</f>
        <v>69</v>
      </c>
      <c r="FJ23">
        <f>SUMIFS(DataRegularSeason20242025!$AA$3:$AA$1315,DataRegularSeason20242025!$B$3:$B$1315, "&lt;=" &amp; FJ$1, DataRegularSeason20242025!$D$3:$D$1315, $A23)+SUMIFS(DataRegularSeason20242025!$AB$3:$AB$1315,DataRegularSeason20242025!$B$3:$B$1315, "&lt;=" &amp; FJ$1, DataRegularSeason20242025!$E$3:$E$1315, $A23)</f>
        <v>69</v>
      </c>
      <c r="FK23">
        <f>SUMIFS(DataRegularSeason20242025!$AA$3:$AA$1315,DataRegularSeason20242025!$B$3:$B$1315, "&lt;=" &amp; FK$1, DataRegularSeason20242025!$D$3:$D$1315, $A23)+SUMIFS(DataRegularSeason20242025!$AB$3:$AB$1315,DataRegularSeason20242025!$B$3:$B$1315, "&lt;=" &amp; FK$1, DataRegularSeason20242025!$E$3:$E$1315, $A23)</f>
        <v>69</v>
      </c>
      <c r="FL23">
        <f>SUMIFS(DataRegularSeason20242025!$AA$3:$AA$1315,DataRegularSeason20242025!$B$3:$B$1315, "&lt;=" &amp; FL$1, DataRegularSeason20242025!$D$3:$D$1315, $A23)+SUMIFS(DataRegularSeason20242025!$AB$3:$AB$1315,DataRegularSeason20242025!$B$3:$B$1315, "&lt;=" &amp; FL$1, DataRegularSeason20242025!$E$3:$E$1315, $A23)</f>
        <v>69</v>
      </c>
      <c r="FM23">
        <f>SUMIFS(DataRegularSeason20242025!$AA$3:$AA$1315,DataRegularSeason20242025!$B$3:$B$1315, "&lt;=" &amp; FM$1, DataRegularSeason20242025!$D$3:$D$1315, $A23)+SUMIFS(DataRegularSeason20242025!$AB$3:$AB$1315,DataRegularSeason20242025!$B$3:$B$1315, "&lt;=" &amp; FM$1, DataRegularSeason20242025!$E$3:$E$1315, $A23)</f>
        <v>69</v>
      </c>
      <c r="FN23">
        <f>SUMIFS(DataRegularSeason20242025!$AA$3:$AA$1315,DataRegularSeason20242025!$B$3:$B$1315, "&lt;=" &amp; FN$1, DataRegularSeason20242025!$D$3:$D$1315, $A23)+SUMIFS(DataRegularSeason20242025!$AB$3:$AB$1315,DataRegularSeason20242025!$B$3:$B$1315, "&lt;=" &amp; FN$1, DataRegularSeason20242025!$E$3:$E$1315, $A23)</f>
        <v>69</v>
      </c>
      <c r="FO23">
        <f>SUMIFS(DataRegularSeason20242025!$AA$3:$AA$1315,DataRegularSeason20242025!$B$3:$B$1315, "&lt;=" &amp; FO$1, DataRegularSeason20242025!$D$3:$D$1315, $A23)+SUMIFS(DataRegularSeason20242025!$AB$3:$AB$1315,DataRegularSeason20242025!$B$3:$B$1315, "&lt;=" &amp; FO$1, DataRegularSeason20242025!$E$3:$E$1315, $A23)</f>
        <v>69</v>
      </c>
      <c r="FP23">
        <f>SUMIFS(DataRegularSeason20242025!$AA$3:$AA$1315,DataRegularSeason20242025!$B$3:$B$1315, "&lt;=" &amp; FP$1, DataRegularSeason20242025!$D$3:$D$1315, $A23)+SUMIFS(DataRegularSeason20242025!$AB$3:$AB$1315,DataRegularSeason20242025!$B$3:$B$1315, "&lt;=" &amp; FP$1, DataRegularSeason20242025!$E$3:$E$1315, $A23)</f>
        <v>69</v>
      </c>
      <c r="FQ23">
        <f>SUMIFS(DataRegularSeason20242025!$AA$3:$AA$1315,DataRegularSeason20242025!$B$3:$B$1315, "&lt;=" &amp; FQ$1, DataRegularSeason20242025!$D$3:$D$1315, $A23)+SUMIFS(DataRegularSeason20242025!$AB$3:$AB$1315,DataRegularSeason20242025!$B$3:$B$1315, "&lt;=" &amp; FQ$1, DataRegularSeason20242025!$E$3:$E$1315, $A23)</f>
        <v>69</v>
      </c>
      <c r="FR23">
        <f>SUMIFS(DataRegularSeason20242025!$AA$3:$AA$1315,DataRegularSeason20242025!$B$3:$B$1315, "&lt;=" &amp; FR$1, DataRegularSeason20242025!$D$3:$D$1315, $A23)+SUMIFS(DataRegularSeason20242025!$AB$3:$AB$1315,DataRegularSeason20242025!$B$3:$B$1315, "&lt;=" &amp; FR$1, DataRegularSeason20242025!$E$3:$E$1315, $A23)</f>
        <v>69</v>
      </c>
      <c r="FS23">
        <f>SUMIFS(DataRegularSeason20242025!$AA$3:$AA$1315,DataRegularSeason20242025!$B$3:$B$1315, "&lt;=" &amp; FS$1, DataRegularSeason20242025!$D$3:$D$1315, $A23)+SUMIFS(DataRegularSeason20242025!$AB$3:$AB$1315,DataRegularSeason20242025!$B$3:$B$1315, "&lt;=" &amp; FS$1, DataRegularSeason20242025!$E$3:$E$1315, $A23)</f>
        <v>69</v>
      </c>
      <c r="FT23">
        <f>SUMIFS(DataRegularSeason20242025!$AA$3:$AA$1315,DataRegularSeason20242025!$B$3:$B$1315, "&lt;=" &amp; FT$1, DataRegularSeason20242025!$D$3:$D$1315, $A23)+SUMIFS(DataRegularSeason20242025!$AB$3:$AB$1315,DataRegularSeason20242025!$B$3:$B$1315, "&lt;=" &amp; FT$1, DataRegularSeason20242025!$E$3:$E$1315, $A23)</f>
        <v>69</v>
      </c>
      <c r="FU23">
        <f>SUMIFS(DataRegularSeason20242025!$AA$3:$AA$1315,DataRegularSeason20242025!$B$3:$B$1315, "&lt;=" &amp; FU$1, DataRegularSeason20242025!$D$3:$D$1315, $A23)+SUMIFS(DataRegularSeason20242025!$AB$3:$AB$1315,DataRegularSeason20242025!$B$3:$B$1315, "&lt;=" &amp; FU$1, DataRegularSeason20242025!$E$3:$E$1315, $A23)</f>
        <v>69</v>
      </c>
      <c r="FV23">
        <f>SUMIFS(DataRegularSeason20242025!$AA$3:$AA$1315,DataRegularSeason20242025!$B$3:$B$1315, "&lt;=" &amp; FV$1, DataRegularSeason20242025!$D$3:$D$1315, $A23)+SUMIFS(DataRegularSeason20242025!$AB$3:$AB$1315,DataRegularSeason20242025!$B$3:$B$1315, "&lt;=" &amp; FV$1, DataRegularSeason20242025!$E$3:$E$1315, $A23)</f>
        <v>69</v>
      </c>
      <c r="FW23">
        <f>SUMIFS(DataRegularSeason20242025!$AA$3:$AA$1315,DataRegularSeason20242025!$B$3:$B$1315, "&lt;=" &amp; FW$1, DataRegularSeason20242025!$D$3:$D$1315, $A23)+SUMIFS(DataRegularSeason20242025!$AB$3:$AB$1315,DataRegularSeason20242025!$B$3:$B$1315, "&lt;=" &amp; FW$1, DataRegularSeason20242025!$E$3:$E$1315, $A23)</f>
        <v>69</v>
      </c>
      <c r="FX23">
        <f>SUMIFS(DataRegularSeason20242025!$AA$3:$AA$1315,DataRegularSeason20242025!$B$3:$B$1315, "&lt;=" &amp; FX$1, DataRegularSeason20242025!$D$3:$D$1315, $A23)+SUMIFS(DataRegularSeason20242025!$AB$3:$AB$1315,DataRegularSeason20242025!$B$3:$B$1315, "&lt;=" &amp; FX$1, DataRegularSeason20242025!$E$3:$E$1315, $A23)</f>
        <v>69</v>
      </c>
      <c r="FY23">
        <f>SUMIFS(DataRegularSeason20242025!$AA$3:$AA$1315,DataRegularSeason20242025!$B$3:$B$1315, "&lt;=" &amp; FY$1, DataRegularSeason20242025!$D$3:$D$1315, $A23)+SUMIFS(DataRegularSeason20242025!$AB$3:$AB$1315,DataRegularSeason20242025!$B$3:$B$1315, "&lt;=" &amp; FY$1, DataRegularSeason20242025!$E$3:$E$1315, $A23)</f>
        <v>69</v>
      </c>
      <c r="FZ23">
        <f>SUMIFS(DataRegularSeason20242025!$AA$3:$AA$1315,DataRegularSeason20242025!$B$3:$B$1315, "&lt;=" &amp; FZ$1, DataRegularSeason20242025!$D$3:$D$1315, $A23)+SUMIFS(DataRegularSeason20242025!$AB$3:$AB$1315,DataRegularSeason20242025!$B$3:$B$1315, "&lt;=" &amp; FZ$1, DataRegularSeason20242025!$E$3:$E$1315, $A23)</f>
        <v>69</v>
      </c>
      <c r="GA23">
        <f>SUMIFS(DataRegularSeason20242025!$AA$3:$AA$1315,DataRegularSeason20242025!$B$3:$B$1315, "&lt;=" &amp; GA$1, DataRegularSeason20242025!$D$3:$D$1315, $A23)+SUMIFS(DataRegularSeason20242025!$AB$3:$AB$1315,DataRegularSeason20242025!$B$3:$B$1315, "&lt;=" &amp; GA$1, DataRegularSeason20242025!$E$3:$E$1315, $A23)</f>
        <v>69</v>
      </c>
      <c r="GB23">
        <f>SUMIFS(DataRegularSeason20242025!$AA$3:$AA$1315,DataRegularSeason20242025!$B$3:$B$1315, "&lt;=" &amp; GB$1, DataRegularSeason20242025!$D$3:$D$1315, $A23)+SUMIFS(DataRegularSeason20242025!$AB$3:$AB$1315,DataRegularSeason20242025!$B$3:$B$1315, "&lt;=" &amp; GB$1, DataRegularSeason20242025!$E$3:$E$1315, $A23)</f>
        <v>69</v>
      </c>
      <c r="GC23">
        <f>SUMIFS(DataRegularSeason20242025!$AA$3:$AA$1315,DataRegularSeason20242025!$B$3:$B$1315, "&lt;=" &amp; GC$1, DataRegularSeason20242025!$D$3:$D$1315, $A23)+SUMIFS(DataRegularSeason20242025!$AB$3:$AB$1315,DataRegularSeason20242025!$B$3:$B$1315, "&lt;=" &amp; GC$1, DataRegularSeason20242025!$E$3:$E$1315, $A23)</f>
        <v>69</v>
      </c>
      <c r="GD23">
        <f>SUMIFS(DataRegularSeason20242025!$AA$3:$AA$1315,DataRegularSeason20242025!$B$3:$B$1315, "&lt;=" &amp; GD$1, DataRegularSeason20242025!$D$3:$D$1315, $A23)+SUMIFS(DataRegularSeason20242025!$AB$3:$AB$1315,DataRegularSeason20242025!$B$3:$B$1315, "&lt;=" &amp; GD$1, DataRegularSeason20242025!$E$3:$E$1315, $A23)</f>
        <v>69</v>
      </c>
      <c r="GE23">
        <f>SUMIFS(DataRegularSeason20242025!$AA$3:$AA$1315,DataRegularSeason20242025!$B$3:$B$1315, "&lt;=" &amp; GE$1, DataRegularSeason20242025!$D$3:$D$1315, $A23)+SUMIFS(DataRegularSeason20242025!$AB$3:$AB$1315,DataRegularSeason20242025!$B$3:$B$1315, "&lt;=" &amp; GE$1, DataRegularSeason20242025!$E$3:$E$1315, $A23)</f>
        <v>69</v>
      </c>
      <c r="GF23">
        <f>SUMIFS(DataRegularSeason20242025!$AA$3:$AA$1315,DataRegularSeason20242025!$B$3:$B$1315, "&lt;=" &amp; GF$1, DataRegularSeason20242025!$D$3:$D$1315, $A23)+SUMIFS(DataRegularSeason20242025!$AB$3:$AB$1315,DataRegularSeason20242025!$B$3:$B$1315, "&lt;=" &amp; GF$1, DataRegularSeason20242025!$E$3:$E$1315, $A23)</f>
        <v>69</v>
      </c>
      <c r="GG23">
        <f>SUMIFS(DataRegularSeason20242025!$AA$3:$AA$1315,DataRegularSeason20242025!$B$3:$B$1315, "&lt;=" &amp; GG$1, DataRegularSeason20242025!$D$3:$D$1315, $A23)+SUMIFS(DataRegularSeason20242025!$AB$3:$AB$1315,DataRegularSeason20242025!$B$3:$B$1315, "&lt;=" &amp; GG$1, DataRegularSeason20242025!$E$3:$E$1315, $A23)</f>
        <v>69</v>
      </c>
      <c r="GH23">
        <f>SUMIFS(DataRegularSeason20242025!$AA$3:$AA$1315,DataRegularSeason20242025!$B$3:$B$1315, "&lt;=" &amp; GH$1, DataRegularSeason20242025!$D$3:$D$1315, $A23)+SUMIFS(DataRegularSeason20242025!$AB$3:$AB$1315,DataRegularSeason20242025!$B$3:$B$1315, "&lt;=" &amp; GH$1, DataRegularSeason20242025!$E$3:$E$1315, $A23)</f>
        <v>69</v>
      </c>
      <c r="GI23">
        <f>SUMIFS(DataRegularSeason20242025!$AA$3:$AA$1315,DataRegularSeason20242025!$B$3:$B$1315, "&lt;=" &amp; GI$1, DataRegularSeason20242025!$D$3:$D$1315, $A23)+SUMIFS(DataRegularSeason20242025!$AB$3:$AB$1315,DataRegularSeason20242025!$B$3:$B$1315, "&lt;=" &amp; GI$1, DataRegularSeason20242025!$E$3:$E$1315, $A23)</f>
        <v>69</v>
      </c>
      <c r="GJ23">
        <f>SUMIFS(DataRegularSeason20242025!$AA$3:$AA$1315,DataRegularSeason20242025!$B$3:$B$1315, "&lt;=" &amp; GJ$1, DataRegularSeason20242025!$D$3:$D$1315, $A23)+SUMIFS(DataRegularSeason20242025!$AB$3:$AB$1315,DataRegularSeason20242025!$B$3:$B$1315, "&lt;=" &amp; GJ$1, DataRegularSeason20242025!$E$3:$E$1315, $A23)</f>
        <v>69</v>
      </c>
      <c r="GK23">
        <f>SUMIFS(DataRegularSeason20242025!$AA$3:$AA$1315,DataRegularSeason20242025!$B$3:$B$1315, "&lt;=" &amp; GK$1, DataRegularSeason20242025!$D$3:$D$1315, $A23)+SUMIFS(DataRegularSeason20242025!$AB$3:$AB$1315,DataRegularSeason20242025!$B$3:$B$1315, "&lt;=" &amp; GK$1, DataRegularSeason20242025!$E$3:$E$1315, $A23)</f>
        <v>69</v>
      </c>
      <c r="GL23">
        <f>SUMIFS(DataRegularSeason20242025!$AA$3:$AA$1315,DataRegularSeason20242025!$B$3:$B$1315, "&lt;=" &amp; GL$1, DataRegularSeason20242025!$D$3:$D$1315, $A23)+SUMIFS(DataRegularSeason20242025!$AB$3:$AB$1315,DataRegularSeason20242025!$B$3:$B$1315, "&lt;=" &amp; GL$1, DataRegularSeason20242025!$E$3:$E$1315, $A23)</f>
        <v>69</v>
      </c>
      <c r="GM23">
        <f>SUMIFS(DataRegularSeason20242025!$AA$3:$AA$1315,DataRegularSeason20242025!$B$3:$B$1315, "&lt;=" &amp; GM$1, DataRegularSeason20242025!$D$3:$D$1315, $A23)+SUMIFS(DataRegularSeason20242025!$AB$3:$AB$1315,DataRegularSeason20242025!$B$3:$B$1315, "&lt;=" &amp; GM$1, DataRegularSeason20242025!$E$3:$E$1315, $A23)</f>
        <v>69</v>
      </c>
      <c r="GN23">
        <f>SUMIFS(DataRegularSeason20242025!$AA$3:$AA$1315,DataRegularSeason20242025!$B$3:$B$1315, "&lt;=" &amp; GN$1, DataRegularSeason20242025!$D$3:$D$1315, $A23)+SUMIFS(DataRegularSeason20242025!$AB$3:$AB$1315,DataRegularSeason20242025!$B$3:$B$1315, "&lt;=" &amp; GN$1, DataRegularSeason20242025!$E$3:$E$1315, $A23)</f>
        <v>69</v>
      </c>
      <c r="GO23">
        <f>SUMIFS(DataRegularSeason20242025!$AA$3:$AA$1315,DataRegularSeason20242025!$B$3:$B$1315, "&lt;=" &amp; GO$1, DataRegularSeason20242025!$D$3:$D$1315, $A23)+SUMIFS(DataRegularSeason20242025!$AB$3:$AB$1315,DataRegularSeason20242025!$B$3:$B$1315, "&lt;=" &amp; GO$1, DataRegularSeason20242025!$E$3:$E$1315, $A23)</f>
        <v>69</v>
      </c>
      <c r="GP23">
        <f>SUMIFS(DataRegularSeason20242025!$AA$3:$AA$1315,DataRegularSeason20242025!$B$3:$B$1315, "&lt;=" &amp; GP$1, DataRegularSeason20242025!$D$3:$D$1315, $A23)+SUMIFS(DataRegularSeason20242025!$AB$3:$AB$1315,DataRegularSeason20242025!$B$3:$B$1315, "&lt;=" &amp; GP$1, DataRegularSeason20242025!$E$3:$E$1315, $A23)</f>
        <v>69</v>
      </c>
      <c r="GQ23">
        <f>SUMIFS(DataRegularSeason20242025!$AA$3:$AA$1315,DataRegularSeason20242025!$B$3:$B$1315, "&lt;=" &amp; GQ$1, DataRegularSeason20242025!$D$3:$D$1315, $A23)+SUMIFS(DataRegularSeason20242025!$AB$3:$AB$1315,DataRegularSeason20242025!$B$3:$B$1315, "&lt;=" &amp; GQ$1, DataRegularSeason20242025!$E$3:$E$1315, $A23)</f>
        <v>69</v>
      </c>
      <c r="GR23">
        <f>SUMIFS(DataRegularSeason20242025!$AA$3:$AA$1315,DataRegularSeason20242025!$B$3:$B$1315, "&lt;=" &amp; GR$1, DataRegularSeason20242025!$D$3:$D$1315, $A23)+SUMIFS(DataRegularSeason20242025!$AB$3:$AB$1315,DataRegularSeason20242025!$B$3:$B$1315, "&lt;=" &amp; GR$1, DataRegularSeason20242025!$E$3:$E$1315, $A23)</f>
        <v>69</v>
      </c>
      <c r="GS23">
        <f>SUMIFS(DataRegularSeason20242025!$AA$3:$AA$1315,DataRegularSeason20242025!$B$3:$B$1315, "&lt;=" &amp; GS$1, DataRegularSeason20242025!$D$3:$D$1315, $A23)+SUMIFS(DataRegularSeason20242025!$AB$3:$AB$1315,DataRegularSeason20242025!$B$3:$B$1315, "&lt;=" &amp; GS$1, DataRegularSeason20242025!$E$3:$E$1315, $A23)</f>
        <v>69</v>
      </c>
      <c r="GT23">
        <f>SUMIFS(DataRegularSeason20242025!$AA$3:$AA$1315,DataRegularSeason20242025!$B$3:$B$1315, "&lt;=" &amp; GT$1, DataRegularSeason20242025!$D$3:$D$1315, $A23)+SUMIFS(DataRegularSeason20242025!$AB$3:$AB$1315,DataRegularSeason20242025!$B$3:$B$1315, "&lt;=" &amp; GT$1, DataRegularSeason20242025!$E$3:$E$1315, $A23)</f>
        <v>69</v>
      </c>
      <c r="GU23">
        <f>SUMIFS(DataRegularSeason20242025!$AA$3:$AA$1315,DataRegularSeason20242025!$B$3:$B$1315, "&lt;=" &amp; GU$1, DataRegularSeason20242025!$D$3:$D$1315, $A23)+SUMIFS(DataRegularSeason20242025!$AB$3:$AB$1315,DataRegularSeason20242025!$B$3:$B$1315, "&lt;=" &amp; GU$1, DataRegularSeason20242025!$E$3:$E$1315, $A23)</f>
        <v>69</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55</v>
      </c>
      <c r="FE24">
        <f>SUMIFS(DataRegularSeason20242025!$AA$3:$AA$1315,DataRegularSeason20242025!$B$3:$B$1315, "&lt;=" &amp; FE$1, DataRegularSeason20242025!$D$3:$D$1315, $A24)+SUMIFS(DataRegularSeason20242025!$AB$3:$AB$1315,DataRegularSeason20242025!$B$3:$B$1315, "&lt;=" &amp; FE$1, DataRegularSeason20242025!$E$3:$E$1315, $A24)</f>
        <v>55</v>
      </c>
      <c r="FF24">
        <f>SUMIFS(DataRegularSeason20242025!$AA$3:$AA$1315,DataRegularSeason20242025!$B$3:$B$1315, "&lt;=" &amp; FF$1, DataRegularSeason20242025!$D$3:$D$1315, $A24)+SUMIFS(DataRegularSeason20242025!$AB$3:$AB$1315,DataRegularSeason20242025!$B$3:$B$1315, "&lt;=" &amp; FF$1, DataRegularSeason20242025!$E$3:$E$1315, $A24)</f>
        <v>55</v>
      </c>
      <c r="FG24">
        <f>SUMIFS(DataRegularSeason20242025!$AA$3:$AA$1315,DataRegularSeason20242025!$B$3:$B$1315, "&lt;=" &amp; FG$1, DataRegularSeason20242025!$D$3:$D$1315, $A24)+SUMIFS(DataRegularSeason20242025!$AB$3:$AB$1315,DataRegularSeason20242025!$B$3:$B$1315, "&lt;=" &amp; FG$1, DataRegularSeason20242025!$E$3:$E$1315, $A24)</f>
        <v>57</v>
      </c>
      <c r="FH24">
        <f>SUMIFS(DataRegularSeason20242025!$AA$3:$AA$1315,DataRegularSeason20242025!$B$3:$B$1315, "&lt;=" &amp; FH$1, DataRegularSeason20242025!$D$3:$D$1315, $A24)+SUMIFS(DataRegularSeason20242025!$AB$3:$AB$1315,DataRegularSeason20242025!$B$3:$B$1315, "&lt;=" &amp; FH$1, DataRegularSeason20242025!$E$3:$E$1315, $A24)</f>
        <v>57</v>
      </c>
      <c r="FI24">
        <f>SUMIFS(DataRegularSeason20242025!$AA$3:$AA$1315,DataRegularSeason20242025!$B$3:$B$1315, "&lt;=" &amp; FI$1, DataRegularSeason20242025!$D$3:$D$1315, $A24)+SUMIFS(DataRegularSeason20242025!$AB$3:$AB$1315,DataRegularSeason20242025!$B$3:$B$1315, "&lt;=" &amp; FI$1, DataRegularSeason20242025!$E$3:$E$1315, $A24)</f>
        <v>57</v>
      </c>
      <c r="FJ24">
        <f>SUMIFS(DataRegularSeason20242025!$AA$3:$AA$1315,DataRegularSeason20242025!$B$3:$B$1315, "&lt;=" &amp; FJ$1, DataRegularSeason20242025!$D$3:$D$1315, $A24)+SUMIFS(DataRegularSeason20242025!$AB$3:$AB$1315,DataRegularSeason20242025!$B$3:$B$1315, "&lt;=" &amp; FJ$1, DataRegularSeason20242025!$E$3:$E$1315, $A24)</f>
        <v>57</v>
      </c>
      <c r="FK24">
        <f>SUMIFS(DataRegularSeason20242025!$AA$3:$AA$1315,DataRegularSeason20242025!$B$3:$B$1315, "&lt;=" &amp; FK$1, DataRegularSeason20242025!$D$3:$D$1315, $A24)+SUMIFS(DataRegularSeason20242025!$AB$3:$AB$1315,DataRegularSeason20242025!$B$3:$B$1315, "&lt;=" &amp; FK$1, DataRegularSeason20242025!$E$3:$E$1315, $A24)</f>
        <v>57</v>
      </c>
      <c r="FL24">
        <f>SUMIFS(DataRegularSeason20242025!$AA$3:$AA$1315,DataRegularSeason20242025!$B$3:$B$1315, "&lt;=" &amp; FL$1, DataRegularSeason20242025!$D$3:$D$1315, $A24)+SUMIFS(DataRegularSeason20242025!$AB$3:$AB$1315,DataRegularSeason20242025!$B$3:$B$1315, "&lt;=" &amp; FL$1, DataRegularSeason20242025!$E$3:$E$1315, $A24)</f>
        <v>57</v>
      </c>
      <c r="FM24">
        <f>SUMIFS(DataRegularSeason20242025!$AA$3:$AA$1315,DataRegularSeason20242025!$B$3:$B$1315, "&lt;=" &amp; FM$1, DataRegularSeason20242025!$D$3:$D$1315, $A24)+SUMIFS(DataRegularSeason20242025!$AB$3:$AB$1315,DataRegularSeason20242025!$B$3:$B$1315, "&lt;=" &amp; FM$1, DataRegularSeason20242025!$E$3:$E$1315, $A24)</f>
        <v>57</v>
      </c>
      <c r="FN24">
        <f>SUMIFS(DataRegularSeason20242025!$AA$3:$AA$1315,DataRegularSeason20242025!$B$3:$B$1315, "&lt;=" &amp; FN$1, DataRegularSeason20242025!$D$3:$D$1315, $A24)+SUMIFS(DataRegularSeason20242025!$AB$3:$AB$1315,DataRegularSeason20242025!$B$3:$B$1315, "&lt;=" &amp; FN$1, DataRegularSeason20242025!$E$3:$E$1315, $A24)</f>
        <v>57</v>
      </c>
      <c r="FO24">
        <f>SUMIFS(DataRegularSeason20242025!$AA$3:$AA$1315,DataRegularSeason20242025!$B$3:$B$1315, "&lt;=" &amp; FO$1, DataRegularSeason20242025!$D$3:$D$1315, $A24)+SUMIFS(DataRegularSeason20242025!$AB$3:$AB$1315,DataRegularSeason20242025!$B$3:$B$1315, "&lt;=" &amp; FO$1, DataRegularSeason20242025!$E$3:$E$1315, $A24)</f>
        <v>57</v>
      </c>
      <c r="FP24">
        <f>SUMIFS(DataRegularSeason20242025!$AA$3:$AA$1315,DataRegularSeason20242025!$B$3:$B$1315, "&lt;=" &amp; FP$1, DataRegularSeason20242025!$D$3:$D$1315, $A24)+SUMIFS(DataRegularSeason20242025!$AB$3:$AB$1315,DataRegularSeason20242025!$B$3:$B$1315, "&lt;=" &amp; FP$1, DataRegularSeason20242025!$E$3:$E$1315, $A24)</f>
        <v>57</v>
      </c>
      <c r="FQ24">
        <f>SUMIFS(DataRegularSeason20242025!$AA$3:$AA$1315,DataRegularSeason20242025!$B$3:$B$1315, "&lt;=" &amp; FQ$1, DataRegularSeason20242025!$D$3:$D$1315, $A24)+SUMIFS(DataRegularSeason20242025!$AB$3:$AB$1315,DataRegularSeason20242025!$B$3:$B$1315, "&lt;=" &amp; FQ$1, DataRegularSeason20242025!$E$3:$E$1315, $A24)</f>
        <v>57</v>
      </c>
      <c r="FR24">
        <f>SUMIFS(DataRegularSeason20242025!$AA$3:$AA$1315,DataRegularSeason20242025!$B$3:$B$1315, "&lt;=" &amp; FR$1, DataRegularSeason20242025!$D$3:$D$1315, $A24)+SUMIFS(DataRegularSeason20242025!$AB$3:$AB$1315,DataRegularSeason20242025!$B$3:$B$1315, "&lt;=" &amp; FR$1, DataRegularSeason20242025!$E$3:$E$1315, $A24)</f>
        <v>57</v>
      </c>
      <c r="FS24">
        <f>SUMIFS(DataRegularSeason20242025!$AA$3:$AA$1315,DataRegularSeason20242025!$B$3:$B$1315, "&lt;=" &amp; FS$1, DataRegularSeason20242025!$D$3:$D$1315, $A24)+SUMIFS(DataRegularSeason20242025!$AB$3:$AB$1315,DataRegularSeason20242025!$B$3:$B$1315, "&lt;=" &amp; FS$1, DataRegularSeason20242025!$E$3:$E$1315, $A24)</f>
        <v>57</v>
      </c>
      <c r="FT24">
        <f>SUMIFS(DataRegularSeason20242025!$AA$3:$AA$1315,DataRegularSeason20242025!$B$3:$B$1315, "&lt;=" &amp; FT$1, DataRegularSeason20242025!$D$3:$D$1315, $A24)+SUMIFS(DataRegularSeason20242025!$AB$3:$AB$1315,DataRegularSeason20242025!$B$3:$B$1315, "&lt;=" &amp; FT$1, DataRegularSeason20242025!$E$3:$E$1315, $A24)</f>
        <v>57</v>
      </c>
      <c r="FU24">
        <f>SUMIFS(DataRegularSeason20242025!$AA$3:$AA$1315,DataRegularSeason20242025!$B$3:$B$1315, "&lt;=" &amp; FU$1, DataRegularSeason20242025!$D$3:$D$1315, $A24)+SUMIFS(DataRegularSeason20242025!$AB$3:$AB$1315,DataRegularSeason20242025!$B$3:$B$1315, "&lt;=" &amp; FU$1, DataRegularSeason20242025!$E$3:$E$1315, $A24)</f>
        <v>57</v>
      </c>
      <c r="FV24">
        <f>SUMIFS(DataRegularSeason20242025!$AA$3:$AA$1315,DataRegularSeason20242025!$B$3:$B$1315, "&lt;=" &amp; FV$1, DataRegularSeason20242025!$D$3:$D$1315, $A24)+SUMIFS(DataRegularSeason20242025!$AB$3:$AB$1315,DataRegularSeason20242025!$B$3:$B$1315, "&lt;=" &amp; FV$1, DataRegularSeason20242025!$E$3:$E$1315, $A24)</f>
        <v>57</v>
      </c>
      <c r="FW24">
        <f>SUMIFS(DataRegularSeason20242025!$AA$3:$AA$1315,DataRegularSeason20242025!$B$3:$B$1315, "&lt;=" &amp; FW$1, DataRegularSeason20242025!$D$3:$D$1315, $A24)+SUMIFS(DataRegularSeason20242025!$AB$3:$AB$1315,DataRegularSeason20242025!$B$3:$B$1315, "&lt;=" &amp; FW$1, DataRegularSeason20242025!$E$3:$E$1315, $A24)</f>
        <v>57</v>
      </c>
      <c r="FX24">
        <f>SUMIFS(DataRegularSeason20242025!$AA$3:$AA$1315,DataRegularSeason20242025!$B$3:$B$1315, "&lt;=" &amp; FX$1, DataRegularSeason20242025!$D$3:$D$1315, $A24)+SUMIFS(DataRegularSeason20242025!$AB$3:$AB$1315,DataRegularSeason20242025!$B$3:$B$1315, "&lt;=" &amp; FX$1, DataRegularSeason20242025!$E$3:$E$1315, $A24)</f>
        <v>57</v>
      </c>
      <c r="FY24">
        <f>SUMIFS(DataRegularSeason20242025!$AA$3:$AA$1315,DataRegularSeason20242025!$B$3:$B$1315, "&lt;=" &amp; FY$1, DataRegularSeason20242025!$D$3:$D$1315, $A24)+SUMIFS(DataRegularSeason20242025!$AB$3:$AB$1315,DataRegularSeason20242025!$B$3:$B$1315, "&lt;=" &amp; FY$1, DataRegularSeason20242025!$E$3:$E$1315, $A24)</f>
        <v>57</v>
      </c>
      <c r="FZ24">
        <f>SUMIFS(DataRegularSeason20242025!$AA$3:$AA$1315,DataRegularSeason20242025!$B$3:$B$1315, "&lt;=" &amp; FZ$1, DataRegularSeason20242025!$D$3:$D$1315, $A24)+SUMIFS(DataRegularSeason20242025!$AB$3:$AB$1315,DataRegularSeason20242025!$B$3:$B$1315, "&lt;=" &amp; FZ$1, DataRegularSeason20242025!$E$3:$E$1315, $A24)</f>
        <v>57</v>
      </c>
      <c r="GA24">
        <f>SUMIFS(DataRegularSeason20242025!$AA$3:$AA$1315,DataRegularSeason20242025!$B$3:$B$1315, "&lt;=" &amp; GA$1, DataRegularSeason20242025!$D$3:$D$1315, $A24)+SUMIFS(DataRegularSeason20242025!$AB$3:$AB$1315,DataRegularSeason20242025!$B$3:$B$1315, "&lt;=" &amp; GA$1, DataRegularSeason20242025!$E$3:$E$1315, $A24)</f>
        <v>57</v>
      </c>
      <c r="GB24">
        <f>SUMIFS(DataRegularSeason20242025!$AA$3:$AA$1315,DataRegularSeason20242025!$B$3:$B$1315, "&lt;=" &amp; GB$1, DataRegularSeason20242025!$D$3:$D$1315, $A24)+SUMIFS(DataRegularSeason20242025!$AB$3:$AB$1315,DataRegularSeason20242025!$B$3:$B$1315, "&lt;=" &amp; GB$1, DataRegularSeason20242025!$E$3:$E$1315, $A24)</f>
        <v>57</v>
      </c>
      <c r="GC24">
        <f>SUMIFS(DataRegularSeason20242025!$AA$3:$AA$1315,DataRegularSeason20242025!$B$3:$B$1315, "&lt;=" &amp; GC$1, DataRegularSeason20242025!$D$3:$D$1315, $A24)+SUMIFS(DataRegularSeason20242025!$AB$3:$AB$1315,DataRegularSeason20242025!$B$3:$B$1315, "&lt;=" &amp; GC$1, DataRegularSeason20242025!$E$3:$E$1315, $A24)</f>
        <v>57</v>
      </c>
      <c r="GD24">
        <f>SUMIFS(DataRegularSeason20242025!$AA$3:$AA$1315,DataRegularSeason20242025!$B$3:$B$1315, "&lt;=" &amp; GD$1, DataRegularSeason20242025!$D$3:$D$1315, $A24)+SUMIFS(DataRegularSeason20242025!$AB$3:$AB$1315,DataRegularSeason20242025!$B$3:$B$1315, "&lt;=" &amp; GD$1, DataRegularSeason20242025!$E$3:$E$1315, $A24)</f>
        <v>57</v>
      </c>
      <c r="GE24">
        <f>SUMIFS(DataRegularSeason20242025!$AA$3:$AA$1315,DataRegularSeason20242025!$B$3:$B$1315, "&lt;=" &amp; GE$1, DataRegularSeason20242025!$D$3:$D$1315, $A24)+SUMIFS(DataRegularSeason20242025!$AB$3:$AB$1315,DataRegularSeason20242025!$B$3:$B$1315, "&lt;=" &amp; GE$1, DataRegularSeason20242025!$E$3:$E$1315, $A24)</f>
        <v>57</v>
      </c>
      <c r="GF24">
        <f>SUMIFS(DataRegularSeason20242025!$AA$3:$AA$1315,DataRegularSeason20242025!$B$3:$B$1315, "&lt;=" &amp; GF$1, DataRegularSeason20242025!$D$3:$D$1315, $A24)+SUMIFS(DataRegularSeason20242025!$AB$3:$AB$1315,DataRegularSeason20242025!$B$3:$B$1315, "&lt;=" &amp; GF$1, DataRegularSeason20242025!$E$3:$E$1315, $A24)</f>
        <v>57</v>
      </c>
      <c r="GG24">
        <f>SUMIFS(DataRegularSeason20242025!$AA$3:$AA$1315,DataRegularSeason20242025!$B$3:$B$1315, "&lt;=" &amp; GG$1, DataRegularSeason20242025!$D$3:$D$1315, $A24)+SUMIFS(DataRegularSeason20242025!$AB$3:$AB$1315,DataRegularSeason20242025!$B$3:$B$1315, "&lt;=" &amp; GG$1, DataRegularSeason20242025!$E$3:$E$1315, $A24)</f>
        <v>57</v>
      </c>
      <c r="GH24">
        <f>SUMIFS(DataRegularSeason20242025!$AA$3:$AA$1315,DataRegularSeason20242025!$B$3:$B$1315, "&lt;=" &amp; GH$1, DataRegularSeason20242025!$D$3:$D$1315, $A24)+SUMIFS(DataRegularSeason20242025!$AB$3:$AB$1315,DataRegularSeason20242025!$B$3:$B$1315, "&lt;=" &amp; GH$1, DataRegularSeason20242025!$E$3:$E$1315, $A24)</f>
        <v>57</v>
      </c>
      <c r="GI24">
        <f>SUMIFS(DataRegularSeason20242025!$AA$3:$AA$1315,DataRegularSeason20242025!$B$3:$B$1315, "&lt;=" &amp; GI$1, DataRegularSeason20242025!$D$3:$D$1315, $A24)+SUMIFS(DataRegularSeason20242025!$AB$3:$AB$1315,DataRegularSeason20242025!$B$3:$B$1315, "&lt;=" &amp; GI$1, DataRegularSeason20242025!$E$3:$E$1315, $A24)</f>
        <v>57</v>
      </c>
      <c r="GJ24">
        <f>SUMIFS(DataRegularSeason20242025!$AA$3:$AA$1315,DataRegularSeason20242025!$B$3:$B$1315, "&lt;=" &amp; GJ$1, DataRegularSeason20242025!$D$3:$D$1315, $A24)+SUMIFS(DataRegularSeason20242025!$AB$3:$AB$1315,DataRegularSeason20242025!$B$3:$B$1315, "&lt;=" &amp; GJ$1, DataRegularSeason20242025!$E$3:$E$1315, $A24)</f>
        <v>57</v>
      </c>
      <c r="GK24">
        <f>SUMIFS(DataRegularSeason20242025!$AA$3:$AA$1315,DataRegularSeason20242025!$B$3:$B$1315, "&lt;=" &amp; GK$1, DataRegularSeason20242025!$D$3:$D$1315, $A24)+SUMIFS(DataRegularSeason20242025!$AB$3:$AB$1315,DataRegularSeason20242025!$B$3:$B$1315, "&lt;=" &amp; GK$1, DataRegularSeason20242025!$E$3:$E$1315, $A24)</f>
        <v>57</v>
      </c>
      <c r="GL24">
        <f>SUMIFS(DataRegularSeason20242025!$AA$3:$AA$1315,DataRegularSeason20242025!$B$3:$B$1315, "&lt;=" &amp; GL$1, DataRegularSeason20242025!$D$3:$D$1315, $A24)+SUMIFS(DataRegularSeason20242025!$AB$3:$AB$1315,DataRegularSeason20242025!$B$3:$B$1315, "&lt;=" &amp; GL$1, DataRegularSeason20242025!$E$3:$E$1315, $A24)</f>
        <v>57</v>
      </c>
      <c r="GM24">
        <f>SUMIFS(DataRegularSeason20242025!$AA$3:$AA$1315,DataRegularSeason20242025!$B$3:$B$1315, "&lt;=" &amp; GM$1, DataRegularSeason20242025!$D$3:$D$1315, $A24)+SUMIFS(DataRegularSeason20242025!$AB$3:$AB$1315,DataRegularSeason20242025!$B$3:$B$1315, "&lt;=" &amp; GM$1, DataRegularSeason20242025!$E$3:$E$1315, $A24)</f>
        <v>57</v>
      </c>
      <c r="GN24">
        <f>SUMIFS(DataRegularSeason20242025!$AA$3:$AA$1315,DataRegularSeason20242025!$B$3:$B$1315, "&lt;=" &amp; GN$1, DataRegularSeason20242025!$D$3:$D$1315, $A24)+SUMIFS(DataRegularSeason20242025!$AB$3:$AB$1315,DataRegularSeason20242025!$B$3:$B$1315, "&lt;=" &amp; GN$1, DataRegularSeason20242025!$E$3:$E$1315, $A24)</f>
        <v>57</v>
      </c>
      <c r="GO24">
        <f>SUMIFS(DataRegularSeason20242025!$AA$3:$AA$1315,DataRegularSeason20242025!$B$3:$B$1315, "&lt;=" &amp; GO$1, DataRegularSeason20242025!$D$3:$D$1315, $A24)+SUMIFS(DataRegularSeason20242025!$AB$3:$AB$1315,DataRegularSeason20242025!$B$3:$B$1315, "&lt;=" &amp; GO$1, DataRegularSeason20242025!$E$3:$E$1315, $A24)</f>
        <v>57</v>
      </c>
      <c r="GP24">
        <f>SUMIFS(DataRegularSeason20242025!$AA$3:$AA$1315,DataRegularSeason20242025!$B$3:$B$1315, "&lt;=" &amp; GP$1, DataRegularSeason20242025!$D$3:$D$1315, $A24)+SUMIFS(DataRegularSeason20242025!$AB$3:$AB$1315,DataRegularSeason20242025!$B$3:$B$1315, "&lt;=" &amp; GP$1, DataRegularSeason20242025!$E$3:$E$1315, $A24)</f>
        <v>57</v>
      </c>
      <c r="GQ24">
        <f>SUMIFS(DataRegularSeason20242025!$AA$3:$AA$1315,DataRegularSeason20242025!$B$3:$B$1315, "&lt;=" &amp; GQ$1, DataRegularSeason20242025!$D$3:$D$1315, $A24)+SUMIFS(DataRegularSeason20242025!$AB$3:$AB$1315,DataRegularSeason20242025!$B$3:$B$1315, "&lt;=" &amp; GQ$1, DataRegularSeason20242025!$E$3:$E$1315, $A24)</f>
        <v>57</v>
      </c>
      <c r="GR24">
        <f>SUMIFS(DataRegularSeason20242025!$AA$3:$AA$1315,DataRegularSeason20242025!$B$3:$B$1315, "&lt;=" &amp; GR$1, DataRegularSeason20242025!$D$3:$D$1315, $A24)+SUMIFS(DataRegularSeason20242025!$AB$3:$AB$1315,DataRegularSeason20242025!$B$3:$B$1315, "&lt;=" &amp; GR$1, DataRegularSeason20242025!$E$3:$E$1315, $A24)</f>
        <v>57</v>
      </c>
      <c r="GS24">
        <f>SUMIFS(DataRegularSeason20242025!$AA$3:$AA$1315,DataRegularSeason20242025!$B$3:$B$1315, "&lt;=" &amp; GS$1, DataRegularSeason20242025!$D$3:$D$1315, $A24)+SUMIFS(DataRegularSeason20242025!$AB$3:$AB$1315,DataRegularSeason20242025!$B$3:$B$1315, "&lt;=" &amp; GS$1, DataRegularSeason20242025!$E$3:$E$1315, $A24)</f>
        <v>57</v>
      </c>
      <c r="GT24">
        <f>SUMIFS(DataRegularSeason20242025!$AA$3:$AA$1315,DataRegularSeason20242025!$B$3:$B$1315, "&lt;=" &amp; GT$1, DataRegularSeason20242025!$D$3:$D$1315, $A24)+SUMIFS(DataRegularSeason20242025!$AB$3:$AB$1315,DataRegularSeason20242025!$B$3:$B$1315, "&lt;=" &amp; GT$1, DataRegularSeason20242025!$E$3:$E$1315, $A24)</f>
        <v>57</v>
      </c>
      <c r="GU24">
        <f>SUMIFS(DataRegularSeason20242025!$AA$3:$AA$1315,DataRegularSeason20242025!$B$3:$B$1315, "&lt;=" &amp; GU$1, DataRegularSeason20242025!$D$3:$D$1315, $A24)+SUMIFS(DataRegularSeason20242025!$AB$3:$AB$1315,DataRegularSeason20242025!$B$3:$B$1315, "&lt;=" &amp; GU$1, DataRegularSeason20242025!$E$3:$E$1315, $A24)</f>
        <v>57</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48</v>
      </c>
      <c r="FD25">
        <f>SUMIFS(DataRegularSeason20242025!$AA$3:$AA$1315,DataRegularSeason20242025!$B$3:$B$1315, "&lt;=" &amp; FD$1, DataRegularSeason20242025!$D$3:$D$1315, $A25)+SUMIFS(DataRegularSeason20242025!$AB$3:$AB$1315,DataRegularSeason20242025!$B$3:$B$1315, "&lt;=" &amp; FD$1, DataRegularSeason20242025!$E$3:$E$1315, $A25)</f>
        <v>49</v>
      </c>
      <c r="FE25">
        <f>SUMIFS(DataRegularSeason20242025!$AA$3:$AA$1315,DataRegularSeason20242025!$B$3:$B$1315, "&lt;=" &amp; FE$1, DataRegularSeason20242025!$D$3:$D$1315, $A25)+SUMIFS(DataRegularSeason20242025!$AB$3:$AB$1315,DataRegularSeason20242025!$B$3:$B$1315, "&lt;=" &amp; FE$1, DataRegularSeason20242025!$E$3:$E$1315, $A25)</f>
        <v>49</v>
      </c>
      <c r="FF25">
        <f>SUMIFS(DataRegularSeason20242025!$AA$3:$AA$1315,DataRegularSeason20242025!$B$3:$B$1315, "&lt;=" &amp; FF$1, DataRegularSeason20242025!$D$3:$D$1315, $A25)+SUMIFS(DataRegularSeason20242025!$AB$3:$AB$1315,DataRegularSeason20242025!$B$3:$B$1315, "&lt;=" &amp; FF$1, DataRegularSeason20242025!$E$3:$E$1315, $A25)</f>
        <v>49</v>
      </c>
      <c r="FG25">
        <f>SUMIFS(DataRegularSeason20242025!$AA$3:$AA$1315,DataRegularSeason20242025!$B$3:$B$1315, "&lt;=" &amp; FG$1, DataRegularSeason20242025!$D$3:$D$1315, $A25)+SUMIFS(DataRegularSeason20242025!$AB$3:$AB$1315,DataRegularSeason20242025!$B$3:$B$1315, "&lt;=" &amp; FG$1, DataRegularSeason20242025!$E$3:$E$1315, $A25)</f>
        <v>49</v>
      </c>
      <c r="FH25">
        <f>SUMIFS(DataRegularSeason20242025!$AA$3:$AA$1315,DataRegularSeason20242025!$B$3:$B$1315, "&lt;=" &amp; FH$1, DataRegularSeason20242025!$D$3:$D$1315, $A25)+SUMIFS(DataRegularSeason20242025!$AB$3:$AB$1315,DataRegularSeason20242025!$B$3:$B$1315, "&lt;=" &amp; FH$1, DataRegularSeason20242025!$E$3:$E$1315, $A25)</f>
        <v>49</v>
      </c>
      <c r="FI25">
        <f>SUMIFS(DataRegularSeason20242025!$AA$3:$AA$1315,DataRegularSeason20242025!$B$3:$B$1315, "&lt;=" &amp; FI$1, DataRegularSeason20242025!$D$3:$D$1315, $A25)+SUMIFS(DataRegularSeason20242025!$AB$3:$AB$1315,DataRegularSeason20242025!$B$3:$B$1315, "&lt;=" &amp; FI$1, DataRegularSeason20242025!$E$3:$E$1315, $A25)</f>
        <v>49</v>
      </c>
      <c r="FJ25">
        <f>SUMIFS(DataRegularSeason20242025!$AA$3:$AA$1315,DataRegularSeason20242025!$B$3:$B$1315, "&lt;=" &amp; FJ$1, DataRegularSeason20242025!$D$3:$D$1315, $A25)+SUMIFS(DataRegularSeason20242025!$AB$3:$AB$1315,DataRegularSeason20242025!$B$3:$B$1315, "&lt;=" &amp; FJ$1, DataRegularSeason20242025!$E$3:$E$1315, $A25)</f>
        <v>49</v>
      </c>
      <c r="FK25">
        <f>SUMIFS(DataRegularSeason20242025!$AA$3:$AA$1315,DataRegularSeason20242025!$B$3:$B$1315, "&lt;=" &amp; FK$1, DataRegularSeason20242025!$D$3:$D$1315, $A25)+SUMIFS(DataRegularSeason20242025!$AB$3:$AB$1315,DataRegularSeason20242025!$B$3:$B$1315, "&lt;=" &amp; FK$1, DataRegularSeason20242025!$E$3:$E$1315, $A25)</f>
        <v>49</v>
      </c>
      <c r="FL25">
        <f>SUMIFS(DataRegularSeason20242025!$AA$3:$AA$1315,DataRegularSeason20242025!$B$3:$B$1315, "&lt;=" &amp; FL$1, DataRegularSeason20242025!$D$3:$D$1315, $A25)+SUMIFS(DataRegularSeason20242025!$AB$3:$AB$1315,DataRegularSeason20242025!$B$3:$B$1315, "&lt;=" &amp; FL$1, DataRegularSeason20242025!$E$3:$E$1315, $A25)</f>
        <v>49</v>
      </c>
      <c r="FM25">
        <f>SUMIFS(DataRegularSeason20242025!$AA$3:$AA$1315,DataRegularSeason20242025!$B$3:$B$1315, "&lt;=" &amp; FM$1, DataRegularSeason20242025!$D$3:$D$1315, $A25)+SUMIFS(DataRegularSeason20242025!$AB$3:$AB$1315,DataRegularSeason20242025!$B$3:$B$1315, "&lt;=" &amp; FM$1, DataRegularSeason20242025!$E$3:$E$1315, $A25)</f>
        <v>49</v>
      </c>
      <c r="FN25">
        <f>SUMIFS(DataRegularSeason20242025!$AA$3:$AA$1315,DataRegularSeason20242025!$B$3:$B$1315, "&lt;=" &amp; FN$1, DataRegularSeason20242025!$D$3:$D$1315, $A25)+SUMIFS(DataRegularSeason20242025!$AB$3:$AB$1315,DataRegularSeason20242025!$B$3:$B$1315, "&lt;=" &amp; FN$1, DataRegularSeason20242025!$E$3:$E$1315, $A25)</f>
        <v>49</v>
      </c>
      <c r="FO25">
        <f>SUMIFS(DataRegularSeason20242025!$AA$3:$AA$1315,DataRegularSeason20242025!$B$3:$B$1315, "&lt;=" &amp; FO$1, DataRegularSeason20242025!$D$3:$D$1315, $A25)+SUMIFS(DataRegularSeason20242025!$AB$3:$AB$1315,DataRegularSeason20242025!$B$3:$B$1315, "&lt;=" &amp; FO$1, DataRegularSeason20242025!$E$3:$E$1315, $A25)</f>
        <v>49</v>
      </c>
      <c r="FP25">
        <f>SUMIFS(DataRegularSeason20242025!$AA$3:$AA$1315,DataRegularSeason20242025!$B$3:$B$1315, "&lt;=" &amp; FP$1, DataRegularSeason20242025!$D$3:$D$1315, $A25)+SUMIFS(DataRegularSeason20242025!$AB$3:$AB$1315,DataRegularSeason20242025!$B$3:$B$1315, "&lt;=" &amp; FP$1, DataRegularSeason20242025!$E$3:$E$1315, $A25)</f>
        <v>49</v>
      </c>
      <c r="FQ25">
        <f>SUMIFS(DataRegularSeason20242025!$AA$3:$AA$1315,DataRegularSeason20242025!$B$3:$B$1315, "&lt;=" &amp; FQ$1, DataRegularSeason20242025!$D$3:$D$1315, $A25)+SUMIFS(DataRegularSeason20242025!$AB$3:$AB$1315,DataRegularSeason20242025!$B$3:$B$1315, "&lt;=" &amp; FQ$1, DataRegularSeason20242025!$E$3:$E$1315, $A25)</f>
        <v>49</v>
      </c>
      <c r="FR25">
        <f>SUMIFS(DataRegularSeason20242025!$AA$3:$AA$1315,DataRegularSeason20242025!$B$3:$B$1315, "&lt;=" &amp; FR$1, DataRegularSeason20242025!$D$3:$D$1315, $A25)+SUMIFS(DataRegularSeason20242025!$AB$3:$AB$1315,DataRegularSeason20242025!$B$3:$B$1315, "&lt;=" &amp; FR$1, DataRegularSeason20242025!$E$3:$E$1315, $A25)</f>
        <v>49</v>
      </c>
      <c r="FS25">
        <f>SUMIFS(DataRegularSeason20242025!$AA$3:$AA$1315,DataRegularSeason20242025!$B$3:$B$1315, "&lt;=" &amp; FS$1, DataRegularSeason20242025!$D$3:$D$1315, $A25)+SUMIFS(DataRegularSeason20242025!$AB$3:$AB$1315,DataRegularSeason20242025!$B$3:$B$1315, "&lt;=" &amp; FS$1, DataRegularSeason20242025!$E$3:$E$1315, $A25)</f>
        <v>49</v>
      </c>
      <c r="FT25">
        <f>SUMIFS(DataRegularSeason20242025!$AA$3:$AA$1315,DataRegularSeason20242025!$B$3:$B$1315, "&lt;=" &amp; FT$1, DataRegularSeason20242025!$D$3:$D$1315, $A25)+SUMIFS(DataRegularSeason20242025!$AB$3:$AB$1315,DataRegularSeason20242025!$B$3:$B$1315, "&lt;=" &amp; FT$1, DataRegularSeason20242025!$E$3:$E$1315, $A25)</f>
        <v>49</v>
      </c>
      <c r="FU25">
        <f>SUMIFS(DataRegularSeason20242025!$AA$3:$AA$1315,DataRegularSeason20242025!$B$3:$B$1315, "&lt;=" &amp; FU$1, DataRegularSeason20242025!$D$3:$D$1315, $A25)+SUMIFS(DataRegularSeason20242025!$AB$3:$AB$1315,DataRegularSeason20242025!$B$3:$B$1315, "&lt;=" &amp; FU$1, DataRegularSeason20242025!$E$3:$E$1315, $A25)</f>
        <v>49</v>
      </c>
      <c r="FV25">
        <f>SUMIFS(DataRegularSeason20242025!$AA$3:$AA$1315,DataRegularSeason20242025!$B$3:$B$1315, "&lt;=" &amp; FV$1, DataRegularSeason20242025!$D$3:$D$1315, $A25)+SUMIFS(DataRegularSeason20242025!$AB$3:$AB$1315,DataRegularSeason20242025!$B$3:$B$1315, "&lt;=" &amp; FV$1, DataRegularSeason20242025!$E$3:$E$1315, $A25)</f>
        <v>49</v>
      </c>
      <c r="FW25">
        <f>SUMIFS(DataRegularSeason20242025!$AA$3:$AA$1315,DataRegularSeason20242025!$B$3:$B$1315, "&lt;=" &amp; FW$1, DataRegularSeason20242025!$D$3:$D$1315, $A25)+SUMIFS(DataRegularSeason20242025!$AB$3:$AB$1315,DataRegularSeason20242025!$B$3:$B$1315, "&lt;=" &amp; FW$1, DataRegularSeason20242025!$E$3:$E$1315, $A25)</f>
        <v>49</v>
      </c>
      <c r="FX25">
        <f>SUMIFS(DataRegularSeason20242025!$AA$3:$AA$1315,DataRegularSeason20242025!$B$3:$B$1315, "&lt;=" &amp; FX$1, DataRegularSeason20242025!$D$3:$D$1315, $A25)+SUMIFS(DataRegularSeason20242025!$AB$3:$AB$1315,DataRegularSeason20242025!$B$3:$B$1315, "&lt;=" &amp; FX$1, DataRegularSeason20242025!$E$3:$E$1315, $A25)</f>
        <v>49</v>
      </c>
      <c r="FY25">
        <f>SUMIFS(DataRegularSeason20242025!$AA$3:$AA$1315,DataRegularSeason20242025!$B$3:$B$1315, "&lt;=" &amp; FY$1, DataRegularSeason20242025!$D$3:$D$1315, $A25)+SUMIFS(DataRegularSeason20242025!$AB$3:$AB$1315,DataRegularSeason20242025!$B$3:$B$1315, "&lt;=" &amp; FY$1, DataRegularSeason20242025!$E$3:$E$1315, $A25)</f>
        <v>49</v>
      </c>
      <c r="FZ25">
        <f>SUMIFS(DataRegularSeason20242025!$AA$3:$AA$1315,DataRegularSeason20242025!$B$3:$B$1315, "&lt;=" &amp; FZ$1, DataRegularSeason20242025!$D$3:$D$1315, $A25)+SUMIFS(DataRegularSeason20242025!$AB$3:$AB$1315,DataRegularSeason20242025!$B$3:$B$1315, "&lt;=" &amp; FZ$1, DataRegularSeason20242025!$E$3:$E$1315, $A25)</f>
        <v>49</v>
      </c>
      <c r="GA25">
        <f>SUMIFS(DataRegularSeason20242025!$AA$3:$AA$1315,DataRegularSeason20242025!$B$3:$B$1315, "&lt;=" &amp; GA$1, DataRegularSeason20242025!$D$3:$D$1315, $A25)+SUMIFS(DataRegularSeason20242025!$AB$3:$AB$1315,DataRegularSeason20242025!$B$3:$B$1315, "&lt;=" &amp; GA$1, DataRegularSeason20242025!$E$3:$E$1315, $A25)</f>
        <v>49</v>
      </c>
      <c r="GB25">
        <f>SUMIFS(DataRegularSeason20242025!$AA$3:$AA$1315,DataRegularSeason20242025!$B$3:$B$1315, "&lt;=" &amp; GB$1, DataRegularSeason20242025!$D$3:$D$1315, $A25)+SUMIFS(DataRegularSeason20242025!$AB$3:$AB$1315,DataRegularSeason20242025!$B$3:$B$1315, "&lt;=" &amp; GB$1, DataRegularSeason20242025!$E$3:$E$1315, $A25)</f>
        <v>49</v>
      </c>
      <c r="GC25">
        <f>SUMIFS(DataRegularSeason20242025!$AA$3:$AA$1315,DataRegularSeason20242025!$B$3:$B$1315, "&lt;=" &amp; GC$1, DataRegularSeason20242025!$D$3:$D$1315, $A25)+SUMIFS(DataRegularSeason20242025!$AB$3:$AB$1315,DataRegularSeason20242025!$B$3:$B$1315, "&lt;=" &amp; GC$1, DataRegularSeason20242025!$E$3:$E$1315, $A25)</f>
        <v>49</v>
      </c>
      <c r="GD25">
        <f>SUMIFS(DataRegularSeason20242025!$AA$3:$AA$1315,DataRegularSeason20242025!$B$3:$B$1315, "&lt;=" &amp; GD$1, DataRegularSeason20242025!$D$3:$D$1315, $A25)+SUMIFS(DataRegularSeason20242025!$AB$3:$AB$1315,DataRegularSeason20242025!$B$3:$B$1315, "&lt;=" &amp; GD$1, DataRegularSeason20242025!$E$3:$E$1315, $A25)</f>
        <v>49</v>
      </c>
      <c r="GE25">
        <f>SUMIFS(DataRegularSeason20242025!$AA$3:$AA$1315,DataRegularSeason20242025!$B$3:$B$1315, "&lt;=" &amp; GE$1, DataRegularSeason20242025!$D$3:$D$1315, $A25)+SUMIFS(DataRegularSeason20242025!$AB$3:$AB$1315,DataRegularSeason20242025!$B$3:$B$1315, "&lt;=" &amp; GE$1, DataRegularSeason20242025!$E$3:$E$1315, $A25)</f>
        <v>49</v>
      </c>
      <c r="GF25">
        <f>SUMIFS(DataRegularSeason20242025!$AA$3:$AA$1315,DataRegularSeason20242025!$B$3:$B$1315, "&lt;=" &amp; GF$1, DataRegularSeason20242025!$D$3:$D$1315, $A25)+SUMIFS(DataRegularSeason20242025!$AB$3:$AB$1315,DataRegularSeason20242025!$B$3:$B$1315, "&lt;=" &amp; GF$1, DataRegularSeason20242025!$E$3:$E$1315, $A25)</f>
        <v>49</v>
      </c>
      <c r="GG25">
        <f>SUMIFS(DataRegularSeason20242025!$AA$3:$AA$1315,DataRegularSeason20242025!$B$3:$B$1315, "&lt;=" &amp; GG$1, DataRegularSeason20242025!$D$3:$D$1315, $A25)+SUMIFS(DataRegularSeason20242025!$AB$3:$AB$1315,DataRegularSeason20242025!$B$3:$B$1315, "&lt;=" &amp; GG$1, DataRegularSeason20242025!$E$3:$E$1315, $A25)</f>
        <v>49</v>
      </c>
      <c r="GH25">
        <f>SUMIFS(DataRegularSeason20242025!$AA$3:$AA$1315,DataRegularSeason20242025!$B$3:$B$1315, "&lt;=" &amp; GH$1, DataRegularSeason20242025!$D$3:$D$1315, $A25)+SUMIFS(DataRegularSeason20242025!$AB$3:$AB$1315,DataRegularSeason20242025!$B$3:$B$1315, "&lt;=" &amp; GH$1, DataRegularSeason20242025!$E$3:$E$1315, $A25)</f>
        <v>49</v>
      </c>
      <c r="GI25">
        <f>SUMIFS(DataRegularSeason20242025!$AA$3:$AA$1315,DataRegularSeason20242025!$B$3:$B$1315, "&lt;=" &amp; GI$1, DataRegularSeason20242025!$D$3:$D$1315, $A25)+SUMIFS(DataRegularSeason20242025!$AB$3:$AB$1315,DataRegularSeason20242025!$B$3:$B$1315, "&lt;=" &amp; GI$1, DataRegularSeason20242025!$E$3:$E$1315, $A25)</f>
        <v>49</v>
      </c>
      <c r="GJ25">
        <f>SUMIFS(DataRegularSeason20242025!$AA$3:$AA$1315,DataRegularSeason20242025!$B$3:$B$1315, "&lt;=" &amp; GJ$1, DataRegularSeason20242025!$D$3:$D$1315, $A25)+SUMIFS(DataRegularSeason20242025!$AB$3:$AB$1315,DataRegularSeason20242025!$B$3:$B$1315, "&lt;=" &amp; GJ$1, DataRegularSeason20242025!$E$3:$E$1315, $A25)</f>
        <v>49</v>
      </c>
      <c r="GK25">
        <f>SUMIFS(DataRegularSeason20242025!$AA$3:$AA$1315,DataRegularSeason20242025!$B$3:$B$1315, "&lt;=" &amp; GK$1, DataRegularSeason20242025!$D$3:$D$1315, $A25)+SUMIFS(DataRegularSeason20242025!$AB$3:$AB$1315,DataRegularSeason20242025!$B$3:$B$1315, "&lt;=" &amp; GK$1, DataRegularSeason20242025!$E$3:$E$1315, $A25)</f>
        <v>49</v>
      </c>
      <c r="GL25">
        <f>SUMIFS(DataRegularSeason20242025!$AA$3:$AA$1315,DataRegularSeason20242025!$B$3:$B$1315, "&lt;=" &amp; GL$1, DataRegularSeason20242025!$D$3:$D$1315, $A25)+SUMIFS(DataRegularSeason20242025!$AB$3:$AB$1315,DataRegularSeason20242025!$B$3:$B$1315, "&lt;=" &amp; GL$1, DataRegularSeason20242025!$E$3:$E$1315, $A25)</f>
        <v>49</v>
      </c>
      <c r="GM25">
        <f>SUMIFS(DataRegularSeason20242025!$AA$3:$AA$1315,DataRegularSeason20242025!$B$3:$B$1315, "&lt;=" &amp; GM$1, DataRegularSeason20242025!$D$3:$D$1315, $A25)+SUMIFS(DataRegularSeason20242025!$AB$3:$AB$1315,DataRegularSeason20242025!$B$3:$B$1315, "&lt;=" &amp; GM$1, DataRegularSeason20242025!$E$3:$E$1315, $A25)</f>
        <v>49</v>
      </c>
      <c r="GN25">
        <f>SUMIFS(DataRegularSeason20242025!$AA$3:$AA$1315,DataRegularSeason20242025!$B$3:$B$1315, "&lt;=" &amp; GN$1, DataRegularSeason20242025!$D$3:$D$1315, $A25)+SUMIFS(DataRegularSeason20242025!$AB$3:$AB$1315,DataRegularSeason20242025!$B$3:$B$1315, "&lt;=" &amp; GN$1, DataRegularSeason20242025!$E$3:$E$1315, $A25)</f>
        <v>49</v>
      </c>
      <c r="GO25">
        <f>SUMIFS(DataRegularSeason20242025!$AA$3:$AA$1315,DataRegularSeason20242025!$B$3:$B$1315, "&lt;=" &amp; GO$1, DataRegularSeason20242025!$D$3:$D$1315, $A25)+SUMIFS(DataRegularSeason20242025!$AB$3:$AB$1315,DataRegularSeason20242025!$B$3:$B$1315, "&lt;=" &amp; GO$1, DataRegularSeason20242025!$E$3:$E$1315, $A25)</f>
        <v>49</v>
      </c>
      <c r="GP25">
        <f>SUMIFS(DataRegularSeason20242025!$AA$3:$AA$1315,DataRegularSeason20242025!$B$3:$B$1315, "&lt;=" &amp; GP$1, DataRegularSeason20242025!$D$3:$D$1315, $A25)+SUMIFS(DataRegularSeason20242025!$AB$3:$AB$1315,DataRegularSeason20242025!$B$3:$B$1315, "&lt;=" &amp; GP$1, DataRegularSeason20242025!$E$3:$E$1315, $A25)</f>
        <v>49</v>
      </c>
      <c r="GQ25">
        <f>SUMIFS(DataRegularSeason20242025!$AA$3:$AA$1315,DataRegularSeason20242025!$B$3:$B$1315, "&lt;=" &amp; GQ$1, DataRegularSeason20242025!$D$3:$D$1315, $A25)+SUMIFS(DataRegularSeason20242025!$AB$3:$AB$1315,DataRegularSeason20242025!$B$3:$B$1315, "&lt;=" &amp; GQ$1, DataRegularSeason20242025!$E$3:$E$1315, $A25)</f>
        <v>49</v>
      </c>
      <c r="GR25">
        <f>SUMIFS(DataRegularSeason20242025!$AA$3:$AA$1315,DataRegularSeason20242025!$B$3:$B$1315, "&lt;=" &amp; GR$1, DataRegularSeason20242025!$D$3:$D$1315, $A25)+SUMIFS(DataRegularSeason20242025!$AB$3:$AB$1315,DataRegularSeason20242025!$B$3:$B$1315, "&lt;=" &amp; GR$1, DataRegularSeason20242025!$E$3:$E$1315, $A25)</f>
        <v>49</v>
      </c>
      <c r="GS25">
        <f>SUMIFS(DataRegularSeason20242025!$AA$3:$AA$1315,DataRegularSeason20242025!$B$3:$B$1315, "&lt;=" &amp; GS$1, DataRegularSeason20242025!$D$3:$D$1315, $A25)+SUMIFS(DataRegularSeason20242025!$AB$3:$AB$1315,DataRegularSeason20242025!$B$3:$B$1315, "&lt;=" &amp; GS$1, DataRegularSeason20242025!$E$3:$E$1315, $A25)</f>
        <v>49</v>
      </c>
      <c r="GT25">
        <f>SUMIFS(DataRegularSeason20242025!$AA$3:$AA$1315,DataRegularSeason20242025!$B$3:$B$1315, "&lt;=" &amp; GT$1, DataRegularSeason20242025!$D$3:$D$1315, $A25)+SUMIFS(DataRegularSeason20242025!$AB$3:$AB$1315,DataRegularSeason20242025!$B$3:$B$1315, "&lt;=" &amp; GT$1, DataRegularSeason20242025!$E$3:$E$1315, $A25)</f>
        <v>49</v>
      </c>
      <c r="GU25">
        <f>SUMIFS(DataRegularSeason20242025!$AA$3:$AA$1315,DataRegularSeason20242025!$B$3:$B$1315, "&lt;=" &amp; GU$1, DataRegularSeason20242025!$D$3:$D$1315, $A25)+SUMIFS(DataRegularSeason20242025!$AB$3:$AB$1315,DataRegularSeason20242025!$B$3:$B$1315, "&lt;=" &amp; GU$1, DataRegularSeason20242025!$E$3:$E$1315, $A25)</f>
        <v>49</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82</v>
      </c>
      <c r="FD26">
        <f>SUMIFS(DataRegularSeason20242025!$AA$3:$AA$1315,DataRegularSeason20242025!$B$3:$B$1315, "&lt;=" &amp; FD$1, DataRegularSeason20242025!$D$3:$D$1315, $A26)+SUMIFS(DataRegularSeason20242025!$AB$3:$AB$1315,DataRegularSeason20242025!$B$3:$B$1315, "&lt;=" &amp; FD$1, DataRegularSeason20242025!$E$3:$E$1315, $A26)</f>
        <v>82</v>
      </c>
      <c r="FE26">
        <f>SUMIFS(DataRegularSeason20242025!$AA$3:$AA$1315,DataRegularSeason20242025!$B$3:$B$1315, "&lt;=" &amp; FE$1, DataRegularSeason20242025!$D$3:$D$1315, $A26)+SUMIFS(DataRegularSeason20242025!$AB$3:$AB$1315,DataRegularSeason20242025!$B$3:$B$1315, "&lt;=" &amp; FE$1, DataRegularSeason20242025!$E$3:$E$1315, $A26)</f>
        <v>82</v>
      </c>
      <c r="FF26">
        <f>SUMIFS(DataRegularSeason20242025!$AA$3:$AA$1315,DataRegularSeason20242025!$B$3:$B$1315, "&lt;=" &amp; FF$1, DataRegularSeason20242025!$D$3:$D$1315, $A26)+SUMIFS(DataRegularSeason20242025!$AB$3:$AB$1315,DataRegularSeason20242025!$B$3:$B$1315, "&lt;=" &amp; FF$1, DataRegularSeason20242025!$E$3:$E$1315, $A26)</f>
        <v>82</v>
      </c>
      <c r="FG26">
        <f>SUMIFS(DataRegularSeason20242025!$AA$3:$AA$1315,DataRegularSeason20242025!$B$3:$B$1315, "&lt;=" &amp; FG$1, DataRegularSeason20242025!$D$3:$D$1315, $A26)+SUMIFS(DataRegularSeason20242025!$AB$3:$AB$1315,DataRegularSeason20242025!$B$3:$B$1315, "&lt;=" &amp; FG$1, DataRegularSeason20242025!$E$3:$E$1315, $A26)</f>
        <v>83</v>
      </c>
      <c r="FH26">
        <f>SUMIFS(DataRegularSeason20242025!$AA$3:$AA$1315,DataRegularSeason20242025!$B$3:$B$1315, "&lt;=" &amp; FH$1, DataRegularSeason20242025!$D$3:$D$1315, $A26)+SUMIFS(DataRegularSeason20242025!$AB$3:$AB$1315,DataRegularSeason20242025!$B$3:$B$1315, "&lt;=" &amp; FH$1, DataRegularSeason20242025!$E$3:$E$1315, $A26)</f>
        <v>83</v>
      </c>
      <c r="FI26">
        <f>SUMIFS(DataRegularSeason20242025!$AA$3:$AA$1315,DataRegularSeason20242025!$B$3:$B$1315, "&lt;=" &amp; FI$1, DataRegularSeason20242025!$D$3:$D$1315, $A26)+SUMIFS(DataRegularSeason20242025!$AB$3:$AB$1315,DataRegularSeason20242025!$B$3:$B$1315, "&lt;=" &amp; FI$1, DataRegularSeason20242025!$E$3:$E$1315, $A26)</f>
        <v>85</v>
      </c>
      <c r="FJ26">
        <f>SUMIFS(DataRegularSeason20242025!$AA$3:$AA$1315,DataRegularSeason20242025!$B$3:$B$1315, "&lt;=" &amp; FJ$1, DataRegularSeason20242025!$D$3:$D$1315, $A26)+SUMIFS(DataRegularSeason20242025!$AB$3:$AB$1315,DataRegularSeason20242025!$B$3:$B$1315, "&lt;=" &amp; FJ$1, DataRegularSeason20242025!$E$3:$E$1315, $A26)</f>
        <v>85</v>
      </c>
      <c r="FK26">
        <f>SUMIFS(DataRegularSeason20242025!$AA$3:$AA$1315,DataRegularSeason20242025!$B$3:$B$1315, "&lt;=" &amp; FK$1, DataRegularSeason20242025!$D$3:$D$1315, $A26)+SUMIFS(DataRegularSeason20242025!$AB$3:$AB$1315,DataRegularSeason20242025!$B$3:$B$1315, "&lt;=" &amp; FK$1, DataRegularSeason20242025!$E$3:$E$1315, $A26)</f>
        <v>85</v>
      </c>
      <c r="FL26">
        <f>SUMIFS(DataRegularSeason20242025!$AA$3:$AA$1315,DataRegularSeason20242025!$B$3:$B$1315, "&lt;=" &amp; FL$1, DataRegularSeason20242025!$D$3:$D$1315, $A26)+SUMIFS(DataRegularSeason20242025!$AB$3:$AB$1315,DataRegularSeason20242025!$B$3:$B$1315, "&lt;=" &amp; FL$1, DataRegularSeason20242025!$E$3:$E$1315, $A26)</f>
        <v>85</v>
      </c>
      <c r="FM26">
        <f>SUMIFS(DataRegularSeason20242025!$AA$3:$AA$1315,DataRegularSeason20242025!$B$3:$B$1315, "&lt;=" &amp; FM$1, DataRegularSeason20242025!$D$3:$D$1315, $A26)+SUMIFS(DataRegularSeason20242025!$AB$3:$AB$1315,DataRegularSeason20242025!$B$3:$B$1315, "&lt;=" &amp; FM$1, DataRegularSeason20242025!$E$3:$E$1315, $A26)</f>
        <v>85</v>
      </c>
      <c r="FN26">
        <f>SUMIFS(DataRegularSeason20242025!$AA$3:$AA$1315,DataRegularSeason20242025!$B$3:$B$1315, "&lt;=" &amp; FN$1, DataRegularSeason20242025!$D$3:$D$1315, $A26)+SUMIFS(DataRegularSeason20242025!$AB$3:$AB$1315,DataRegularSeason20242025!$B$3:$B$1315, "&lt;=" &amp; FN$1, DataRegularSeason20242025!$E$3:$E$1315, $A26)</f>
        <v>85</v>
      </c>
      <c r="FO26">
        <f>SUMIFS(DataRegularSeason20242025!$AA$3:$AA$1315,DataRegularSeason20242025!$B$3:$B$1315, "&lt;=" &amp; FO$1, DataRegularSeason20242025!$D$3:$D$1315, $A26)+SUMIFS(DataRegularSeason20242025!$AB$3:$AB$1315,DataRegularSeason20242025!$B$3:$B$1315, "&lt;=" &amp; FO$1, DataRegularSeason20242025!$E$3:$E$1315, $A26)</f>
        <v>85</v>
      </c>
      <c r="FP26">
        <f>SUMIFS(DataRegularSeason20242025!$AA$3:$AA$1315,DataRegularSeason20242025!$B$3:$B$1315, "&lt;=" &amp; FP$1, DataRegularSeason20242025!$D$3:$D$1315, $A26)+SUMIFS(DataRegularSeason20242025!$AB$3:$AB$1315,DataRegularSeason20242025!$B$3:$B$1315, "&lt;=" &amp; FP$1, DataRegularSeason20242025!$E$3:$E$1315, $A26)</f>
        <v>85</v>
      </c>
      <c r="FQ26">
        <f>SUMIFS(DataRegularSeason20242025!$AA$3:$AA$1315,DataRegularSeason20242025!$B$3:$B$1315, "&lt;=" &amp; FQ$1, DataRegularSeason20242025!$D$3:$D$1315, $A26)+SUMIFS(DataRegularSeason20242025!$AB$3:$AB$1315,DataRegularSeason20242025!$B$3:$B$1315, "&lt;=" &amp; FQ$1, DataRegularSeason20242025!$E$3:$E$1315, $A26)</f>
        <v>85</v>
      </c>
      <c r="FR26">
        <f>SUMIFS(DataRegularSeason20242025!$AA$3:$AA$1315,DataRegularSeason20242025!$B$3:$B$1315, "&lt;=" &amp; FR$1, DataRegularSeason20242025!$D$3:$D$1315, $A26)+SUMIFS(DataRegularSeason20242025!$AB$3:$AB$1315,DataRegularSeason20242025!$B$3:$B$1315, "&lt;=" &amp; FR$1, DataRegularSeason20242025!$E$3:$E$1315, $A26)</f>
        <v>85</v>
      </c>
      <c r="FS26">
        <f>SUMIFS(DataRegularSeason20242025!$AA$3:$AA$1315,DataRegularSeason20242025!$B$3:$B$1315, "&lt;=" &amp; FS$1, DataRegularSeason20242025!$D$3:$D$1315, $A26)+SUMIFS(DataRegularSeason20242025!$AB$3:$AB$1315,DataRegularSeason20242025!$B$3:$B$1315, "&lt;=" &amp; FS$1, DataRegularSeason20242025!$E$3:$E$1315, $A26)</f>
        <v>85</v>
      </c>
      <c r="FT26">
        <f>SUMIFS(DataRegularSeason20242025!$AA$3:$AA$1315,DataRegularSeason20242025!$B$3:$B$1315, "&lt;=" &amp; FT$1, DataRegularSeason20242025!$D$3:$D$1315, $A26)+SUMIFS(DataRegularSeason20242025!$AB$3:$AB$1315,DataRegularSeason20242025!$B$3:$B$1315, "&lt;=" &amp; FT$1, DataRegularSeason20242025!$E$3:$E$1315, $A26)</f>
        <v>85</v>
      </c>
      <c r="FU26">
        <f>SUMIFS(DataRegularSeason20242025!$AA$3:$AA$1315,DataRegularSeason20242025!$B$3:$B$1315, "&lt;=" &amp; FU$1, DataRegularSeason20242025!$D$3:$D$1315, $A26)+SUMIFS(DataRegularSeason20242025!$AB$3:$AB$1315,DataRegularSeason20242025!$B$3:$B$1315, "&lt;=" &amp; FU$1, DataRegularSeason20242025!$E$3:$E$1315, $A26)</f>
        <v>85</v>
      </c>
      <c r="FV26">
        <f>SUMIFS(DataRegularSeason20242025!$AA$3:$AA$1315,DataRegularSeason20242025!$B$3:$B$1315, "&lt;=" &amp; FV$1, DataRegularSeason20242025!$D$3:$D$1315, $A26)+SUMIFS(DataRegularSeason20242025!$AB$3:$AB$1315,DataRegularSeason20242025!$B$3:$B$1315, "&lt;=" &amp; FV$1, DataRegularSeason20242025!$E$3:$E$1315, $A26)</f>
        <v>85</v>
      </c>
      <c r="FW26">
        <f>SUMIFS(DataRegularSeason20242025!$AA$3:$AA$1315,DataRegularSeason20242025!$B$3:$B$1315, "&lt;=" &amp; FW$1, DataRegularSeason20242025!$D$3:$D$1315, $A26)+SUMIFS(DataRegularSeason20242025!$AB$3:$AB$1315,DataRegularSeason20242025!$B$3:$B$1315, "&lt;=" &amp; FW$1, DataRegularSeason20242025!$E$3:$E$1315, $A26)</f>
        <v>85</v>
      </c>
      <c r="FX26">
        <f>SUMIFS(DataRegularSeason20242025!$AA$3:$AA$1315,DataRegularSeason20242025!$B$3:$B$1315, "&lt;=" &amp; FX$1, DataRegularSeason20242025!$D$3:$D$1315, $A26)+SUMIFS(DataRegularSeason20242025!$AB$3:$AB$1315,DataRegularSeason20242025!$B$3:$B$1315, "&lt;=" &amp; FX$1, DataRegularSeason20242025!$E$3:$E$1315, $A26)</f>
        <v>85</v>
      </c>
      <c r="FY26">
        <f>SUMIFS(DataRegularSeason20242025!$AA$3:$AA$1315,DataRegularSeason20242025!$B$3:$B$1315, "&lt;=" &amp; FY$1, DataRegularSeason20242025!$D$3:$D$1315, $A26)+SUMIFS(DataRegularSeason20242025!$AB$3:$AB$1315,DataRegularSeason20242025!$B$3:$B$1315, "&lt;=" &amp; FY$1, DataRegularSeason20242025!$E$3:$E$1315, $A26)</f>
        <v>85</v>
      </c>
      <c r="FZ26">
        <f>SUMIFS(DataRegularSeason20242025!$AA$3:$AA$1315,DataRegularSeason20242025!$B$3:$B$1315, "&lt;=" &amp; FZ$1, DataRegularSeason20242025!$D$3:$D$1315, $A26)+SUMIFS(DataRegularSeason20242025!$AB$3:$AB$1315,DataRegularSeason20242025!$B$3:$B$1315, "&lt;=" &amp; FZ$1, DataRegularSeason20242025!$E$3:$E$1315, $A26)</f>
        <v>85</v>
      </c>
      <c r="GA26">
        <f>SUMIFS(DataRegularSeason20242025!$AA$3:$AA$1315,DataRegularSeason20242025!$B$3:$B$1315, "&lt;=" &amp; GA$1, DataRegularSeason20242025!$D$3:$D$1315, $A26)+SUMIFS(DataRegularSeason20242025!$AB$3:$AB$1315,DataRegularSeason20242025!$B$3:$B$1315, "&lt;=" &amp; GA$1, DataRegularSeason20242025!$E$3:$E$1315, $A26)</f>
        <v>85</v>
      </c>
      <c r="GB26">
        <f>SUMIFS(DataRegularSeason20242025!$AA$3:$AA$1315,DataRegularSeason20242025!$B$3:$B$1315, "&lt;=" &amp; GB$1, DataRegularSeason20242025!$D$3:$D$1315, $A26)+SUMIFS(DataRegularSeason20242025!$AB$3:$AB$1315,DataRegularSeason20242025!$B$3:$B$1315, "&lt;=" &amp; GB$1, DataRegularSeason20242025!$E$3:$E$1315, $A26)</f>
        <v>85</v>
      </c>
      <c r="GC26">
        <f>SUMIFS(DataRegularSeason20242025!$AA$3:$AA$1315,DataRegularSeason20242025!$B$3:$B$1315, "&lt;=" &amp; GC$1, DataRegularSeason20242025!$D$3:$D$1315, $A26)+SUMIFS(DataRegularSeason20242025!$AB$3:$AB$1315,DataRegularSeason20242025!$B$3:$B$1315, "&lt;=" &amp; GC$1, DataRegularSeason20242025!$E$3:$E$1315, $A26)</f>
        <v>85</v>
      </c>
      <c r="GD26">
        <f>SUMIFS(DataRegularSeason20242025!$AA$3:$AA$1315,DataRegularSeason20242025!$B$3:$B$1315, "&lt;=" &amp; GD$1, DataRegularSeason20242025!$D$3:$D$1315, $A26)+SUMIFS(DataRegularSeason20242025!$AB$3:$AB$1315,DataRegularSeason20242025!$B$3:$B$1315, "&lt;=" &amp; GD$1, DataRegularSeason20242025!$E$3:$E$1315, $A26)</f>
        <v>85</v>
      </c>
      <c r="GE26">
        <f>SUMIFS(DataRegularSeason20242025!$AA$3:$AA$1315,DataRegularSeason20242025!$B$3:$B$1315, "&lt;=" &amp; GE$1, DataRegularSeason20242025!$D$3:$D$1315, $A26)+SUMIFS(DataRegularSeason20242025!$AB$3:$AB$1315,DataRegularSeason20242025!$B$3:$B$1315, "&lt;=" &amp; GE$1, DataRegularSeason20242025!$E$3:$E$1315, $A26)</f>
        <v>85</v>
      </c>
      <c r="GF26">
        <f>SUMIFS(DataRegularSeason20242025!$AA$3:$AA$1315,DataRegularSeason20242025!$B$3:$B$1315, "&lt;=" &amp; GF$1, DataRegularSeason20242025!$D$3:$D$1315, $A26)+SUMIFS(DataRegularSeason20242025!$AB$3:$AB$1315,DataRegularSeason20242025!$B$3:$B$1315, "&lt;=" &amp; GF$1, DataRegularSeason20242025!$E$3:$E$1315, $A26)</f>
        <v>85</v>
      </c>
      <c r="GG26">
        <f>SUMIFS(DataRegularSeason20242025!$AA$3:$AA$1315,DataRegularSeason20242025!$B$3:$B$1315, "&lt;=" &amp; GG$1, DataRegularSeason20242025!$D$3:$D$1315, $A26)+SUMIFS(DataRegularSeason20242025!$AB$3:$AB$1315,DataRegularSeason20242025!$B$3:$B$1315, "&lt;=" &amp; GG$1, DataRegularSeason20242025!$E$3:$E$1315, $A26)</f>
        <v>85</v>
      </c>
      <c r="GH26">
        <f>SUMIFS(DataRegularSeason20242025!$AA$3:$AA$1315,DataRegularSeason20242025!$B$3:$B$1315, "&lt;=" &amp; GH$1, DataRegularSeason20242025!$D$3:$D$1315, $A26)+SUMIFS(DataRegularSeason20242025!$AB$3:$AB$1315,DataRegularSeason20242025!$B$3:$B$1315, "&lt;=" &amp; GH$1, DataRegularSeason20242025!$E$3:$E$1315, $A26)</f>
        <v>85</v>
      </c>
      <c r="GI26">
        <f>SUMIFS(DataRegularSeason20242025!$AA$3:$AA$1315,DataRegularSeason20242025!$B$3:$B$1315, "&lt;=" &amp; GI$1, DataRegularSeason20242025!$D$3:$D$1315, $A26)+SUMIFS(DataRegularSeason20242025!$AB$3:$AB$1315,DataRegularSeason20242025!$B$3:$B$1315, "&lt;=" &amp; GI$1, DataRegularSeason20242025!$E$3:$E$1315, $A26)</f>
        <v>85</v>
      </c>
      <c r="GJ26">
        <f>SUMIFS(DataRegularSeason20242025!$AA$3:$AA$1315,DataRegularSeason20242025!$B$3:$B$1315, "&lt;=" &amp; GJ$1, DataRegularSeason20242025!$D$3:$D$1315, $A26)+SUMIFS(DataRegularSeason20242025!$AB$3:$AB$1315,DataRegularSeason20242025!$B$3:$B$1315, "&lt;=" &amp; GJ$1, DataRegularSeason20242025!$E$3:$E$1315, $A26)</f>
        <v>85</v>
      </c>
      <c r="GK26">
        <f>SUMIFS(DataRegularSeason20242025!$AA$3:$AA$1315,DataRegularSeason20242025!$B$3:$B$1315, "&lt;=" &amp; GK$1, DataRegularSeason20242025!$D$3:$D$1315, $A26)+SUMIFS(DataRegularSeason20242025!$AB$3:$AB$1315,DataRegularSeason20242025!$B$3:$B$1315, "&lt;=" &amp; GK$1, DataRegularSeason20242025!$E$3:$E$1315, $A26)</f>
        <v>85</v>
      </c>
      <c r="GL26">
        <f>SUMIFS(DataRegularSeason20242025!$AA$3:$AA$1315,DataRegularSeason20242025!$B$3:$B$1315, "&lt;=" &amp; GL$1, DataRegularSeason20242025!$D$3:$D$1315, $A26)+SUMIFS(DataRegularSeason20242025!$AB$3:$AB$1315,DataRegularSeason20242025!$B$3:$B$1315, "&lt;=" &amp; GL$1, DataRegularSeason20242025!$E$3:$E$1315, $A26)</f>
        <v>85</v>
      </c>
      <c r="GM26">
        <f>SUMIFS(DataRegularSeason20242025!$AA$3:$AA$1315,DataRegularSeason20242025!$B$3:$B$1315, "&lt;=" &amp; GM$1, DataRegularSeason20242025!$D$3:$D$1315, $A26)+SUMIFS(DataRegularSeason20242025!$AB$3:$AB$1315,DataRegularSeason20242025!$B$3:$B$1315, "&lt;=" &amp; GM$1, DataRegularSeason20242025!$E$3:$E$1315, $A26)</f>
        <v>85</v>
      </c>
      <c r="GN26">
        <f>SUMIFS(DataRegularSeason20242025!$AA$3:$AA$1315,DataRegularSeason20242025!$B$3:$B$1315, "&lt;=" &amp; GN$1, DataRegularSeason20242025!$D$3:$D$1315, $A26)+SUMIFS(DataRegularSeason20242025!$AB$3:$AB$1315,DataRegularSeason20242025!$B$3:$B$1315, "&lt;=" &amp; GN$1, DataRegularSeason20242025!$E$3:$E$1315, $A26)</f>
        <v>85</v>
      </c>
      <c r="GO26">
        <f>SUMIFS(DataRegularSeason20242025!$AA$3:$AA$1315,DataRegularSeason20242025!$B$3:$B$1315, "&lt;=" &amp; GO$1, DataRegularSeason20242025!$D$3:$D$1315, $A26)+SUMIFS(DataRegularSeason20242025!$AB$3:$AB$1315,DataRegularSeason20242025!$B$3:$B$1315, "&lt;=" &amp; GO$1, DataRegularSeason20242025!$E$3:$E$1315, $A26)</f>
        <v>85</v>
      </c>
      <c r="GP26">
        <f>SUMIFS(DataRegularSeason20242025!$AA$3:$AA$1315,DataRegularSeason20242025!$B$3:$B$1315, "&lt;=" &amp; GP$1, DataRegularSeason20242025!$D$3:$D$1315, $A26)+SUMIFS(DataRegularSeason20242025!$AB$3:$AB$1315,DataRegularSeason20242025!$B$3:$B$1315, "&lt;=" &amp; GP$1, DataRegularSeason20242025!$E$3:$E$1315, $A26)</f>
        <v>85</v>
      </c>
      <c r="GQ26">
        <f>SUMIFS(DataRegularSeason20242025!$AA$3:$AA$1315,DataRegularSeason20242025!$B$3:$B$1315, "&lt;=" &amp; GQ$1, DataRegularSeason20242025!$D$3:$D$1315, $A26)+SUMIFS(DataRegularSeason20242025!$AB$3:$AB$1315,DataRegularSeason20242025!$B$3:$B$1315, "&lt;=" &amp; GQ$1, DataRegularSeason20242025!$E$3:$E$1315, $A26)</f>
        <v>85</v>
      </c>
      <c r="GR26">
        <f>SUMIFS(DataRegularSeason20242025!$AA$3:$AA$1315,DataRegularSeason20242025!$B$3:$B$1315, "&lt;=" &amp; GR$1, DataRegularSeason20242025!$D$3:$D$1315, $A26)+SUMIFS(DataRegularSeason20242025!$AB$3:$AB$1315,DataRegularSeason20242025!$B$3:$B$1315, "&lt;=" &amp; GR$1, DataRegularSeason20242025!$E$3:$E$1315, $A26)</f>
        <v>85</v>
      </c>
      <c r="GS26">
        <f>SUMIFS(DataRegularSeason20242025!$AA$3:$AA$1315,DataRegularSeason20242025!$B$3:$B$1315, "&lt;=" &amp; GS$1, DataRegularSeason20242025!$D$3:$D$1315, $A26)+SUMIFS(DataRegularSeason20242025!$AB$3:$AB$1315,DataRegularSeason20242025!$B$3:$B$1315, "&lt;=" &amp; GS$1, DataRegularSeason20242025!$E$3:$E$1315, $A26)</f>
        <v>85</v>
      </c>
      <c r="GT26">
        <f>SUMIFS(DataRegularSeason20242025!$AA$3:$AA$1315,DataRegularSeason20242025!$B$3:$B$1315, "&lt;=" &amp; GT$1, DataRegularSeason20242025!$D$3:$D$1315, $A26)+SUMIFS(DataRegularSeason20242025!$AB$3:$AB$1315,DataRegularSeason20242025!$B$3:$B$1315, "&lt;=" &amp; GT$1, DataRegularSeason20242025!$E$3:$E$1315, $A26)</f>
        <v>85</v>
      </c>
      <c r="GU26">
        <f>SUMIFS(DataRegularSeason20242025!$AA$3:$AA$1315,DataRegularSeason20242025!$B$3:$B$1315, "&lt;=" &amp; GU$1, DataRegularSeason20242025!$D$3:$D$1315, $A26)+SUMIFS(DataRegularSeason20242025!$AB$3:$AB$1315,DataRegularSeason20242025!$B$3:$B$1315, "&lt;=" &amp; GU$1, DataRegularSeason20242025!$E$3:$E$1315, $A26)</f>
        <v>85</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78</v>
      </c>
      <c r="FE27">
        <f>SUMIFS(DataRegularSeason20242025!$AA$3:$AA$1315,DataRegularSeason20242025!$B$3:$B$1315, "&lt;=" &amp; FE$1, DataRegularSeason20242025!$D$3:$D$1315, $A27)+SUMIFS(DataRegularSeason20242025!$AB$3:$AB$1315,DataRegularSeason20242025!$B$3:$B$1315, "&lt;=" &amp; FE$1, DataRegularSeason20242025!$E$3:$E$1315, $A27)</f>
        <v>78</v>
      </c>
      <c r="FF27">
        <f>SUMIFS(DataRegularSeason20242025!$AA$3:$AA$1315,DataRegularSeason20242025!$B$3:$B$1315, "&lt;=" &amp; FF$1, DataRegularSeason20242025!$D$3:$D$1315, $A27)+SUMIFS(DataRegularSeason20242025!$AB$3:$AB$1315,DataRegularSeason20242025!$B$3:$B$1315, "&lt;=" &amp; FF$1, DataRegularSeason20242025!$E$3:$E$1315, $A27)</f>
        <v>78</v>
      </c>
      <c r="FG27">
        <f>SUMIFS(DataRegularSeason20242025!$AA$3:$AA$1315,DataRegularSeason20242025!$B$3:$B$1315, "&lt;=" &amp; FG$1, DataRegularSeason20242025!$D$3:$D$1315, $A27)+SUMIFS(DataRegularSeason20242025!$AB$3:$AB$1315,DataRegularSeason20242025!$B$3:$B$1315, "&lt;=" &amp; FG$1, DataRegularSeason20242025!$E$3:$E$1315, $A27)</f>
        <v>78</v>
      </c>
      <c r="FH27">
        <f>SUMIFS(DataRegularSeason20242025!$AA$3:$AA$1315,DataRegularSeason20242025!$B$3:$B$1315, "&lt;=" &amp; FH$1, DataRegularSeason20242025!$D$3:$D$1315, $A27)+SUMIFS(DataRegularSeason20242025!$AB$3:$AB$1315,DataRegularSeason20242025!$B$3:$B$1315, "&lt;=" &amp; FH$1, DataRegularSeason20242025!$E$3:$E$1315, $A27)</f>
        <v>78</v>
      </c>
      <c r="FI27">
        <f>SUMIFS(DataRegularSeason20242025!$AA$3:$AA$1315,DataRegularSeason20242025!$B$3:$B$1315, "&lt;=" &amp; FI$1, DataRegularSeason20242025!$D$3:$D$1315, $A27)+SUMIFS(DataRegularSeason20242025!$AB$3:$AB$1315,DataRegularSeason20242025!$B$3:$B$1315, "&lt;=" &amp; FI$1, DataRegularSeason20242025!$E$3:$E$1315, $A27)</f>
        <v>78</v>
      </c>
      <c r="FJ27">
        <f>SUMIFS(DataRegularSeason20242025!$AA$3:$AA$1315,DataRegularSeason20242025!$B$3:$B$1315, "&lt;=" &amp; FJ$1, DataRegularSeason20242025!$D$3:$D$1315, $A27)+SUMIFS(DataRegularSeason20242025!$AB$3:$AB$1315,DataRegularSeason20242025!$B$3:$B$1315, "&lt;=" &amp; FJ$1, DataRegularSeason20242025!$E$3:$E$1315, $A27)</f>
        <v>80</v>
      </c>
      <c r="FK27">
        <f>SUMIFS(DataRegularSeason20242025!$AA$3:$AA$1315,DataRegularSeason20242025!$B$3:$B$1315, "&lt;=" &amp; FK$1, DataRegularSeason20242025!$D$3:$D$1315, $A27)+SUMIFS(DataRegularSeason20242025!$AB$3:$AB$1315,DataRegularSeason20242025!$B$3:$B$1315, "&lt;=" &amp; FK$1, DataRegularSeason20242025!$E$3:$E$1315, $A27)</f>
        <v>80</v>
      </c>
      <c r="FL27">
        <f>SUMIFS(DataRegularSeason20242025!$AA$3:$AA$1315,DataRegularSeason20242025!$B$3:$B$1315, "&lt;=" &amp; FL$1, DataRegularSeason20242025!$D$3:$D$1315, $A27)+SUMIFS(DataRegularSeason20242025!$AB$3:$AB$1315,DataRegularSeason20242025!$B$3:$B$1315, "&lt;=" &amp; FL$1, DataRegularSeason20242025!$E$3:$E$1315, $A27)</f>
        <v>80</v>
      </c>
      <c r="FM27">
        <f>SUMIFS(DataRegularSeason20242025!$AA$3:$AA$1315,DataRegularSeason20242025!$B$3:$B$1315, "&lt;=" &amp; FM$1, DataRegularSeason20242025!$D$3:$D$1315, $A27)+SUMIFS(DataRegularSeason20242025!$AB$3:$AB$1315,DataRegularSeason20242025!$B$3:$B$1315, "&lt;=" &amp; FM$1, DataRegularSeason20242025!$E$3:$E$1315, $A27)</f>
        <v>80</v>
      </c>
      <c r="FN27">
        <f>SUMIFS(DataRegularSeason20242025!$AA$3:$AA$1315,DataRegularSeason20242025!$B$3:$B$1315, "&lt;=" &amp; FN$1, DataRegularSeason20242025!$D$3:$D$1315, $A27)+SUMIFS(DataRegularSeason20242025!$AB$3:$AB$1315,DataRegularSeason20242025!$B$3:$B$1315, "&lt;=" &amp; FN$1, DataRegularSeason20242025!$E$3:$E$1315, $A27)</f>
        <v>80</v>
      </c>
      <c r="FO27">
        <f>SUMIFS(DataRegularSeason20242025!$AA$3:$AA$1315,DataRegularSeason20242025!$B$3:$B$1315, "&lt;=" &amp; FO$1, DataRegularSeason20242025!$D$3:$D$1315, $A27)+SUMIFS(DataRegularSeason20242025!$AB$3:$AB$1315,DataRegularSeason20242025!$B$3:$B$1315, "&lt;=" &amp; FO$1, DataRegularSeason20242025!$E$3:$E$1315, $A27)</f>
        <v>80</v>
      </c>
      <c r="FP27">
        <f>SUMIFS(DataRegularSeason20242025!$AA$3:$AA$1315,DataRegularSeason20242025!$B$3:$B$1315, "&lt;=" &amp; FP$1, DataRegularSeason20242025!$D$3:$D$1315, $A27)+SUMIFS(DataRegularSeason20242025!$AB$3:$AB$1315,DataRegularSeason20242025!$B$3:$B$1315, "&lt;=" &amp; FP$1, DataRegularSeason20242025!$E$3:$E$1315, $A27)</f>
        <v>80</v>
      </c>
      <c r="FQ27">
        <f>SUMIFS(DataRegularSeason20242025!$AA$3:$AA$1315,DataRegularSeason20242025!$B$3:$B$1315, "&lt;=" &amp; FQ$1, DataRegularSeason20242025!$D$3:$D$1315, $A27)+SUMIFS(DataRegularSeason20242025!$AB$3:$AB$1315,DataRegularSeason20242025!$B$3:$B$1315, "&lt;=" &amp; FQ$1, DataRegularSeason20242025!$E$3:$E$1315, $A27)</f>
        <v>80</v>
      </c>
      <c r="FR27">
        <f>SUMIFS(DataRegularSeason20242025!$AA$3:$AA$1315,DataRegularSeason20242025!$B$3:$B$1315, "&lt;=" &amp; FR$1, DataRegularSeason20242025!$D$3:$D$1315, $A27)+SUMIFS(DataRegularSeason20242025!$AB$3:$AB$1315,DataRegularSeason20242025!$B$3:$B$1315, "&lt;=" &amp; FR$1, DataRegularSeason20242025!$E$3:$E$1315, $A27)</f>
        <v>80</v>
      </c>
      <c r="FS27">
        <f>SUMIFS(DataRegularSeason20242025!$AA$3:$AA$1315,DataRegularSeason20242025!$B$3:$B$1315, "&lt;=" &amp; FS$1, DataRegularSeason20242025!$D$3:$D$1315, $A27)+SUMIFS(DataRegularSeason20242025!$AB$3:$AB$1315,DataRegularSeason20242025!$B$3:$B$1315, "&lt;=" &amp; FS$1, DataRegularSeason20242025!$E$3:$E$1315, $A27)</f>
        <v>80</v>
      </c>
      <c r="FT27">
        <f>SUMIFS(DataRegularSeason20242025!$AA$3:$AA$1315,DataRegularSeason20242025!$B$3:$B$1315, "&lt;=" &amp; FT$1, DataRegularSeason20242025!$D$3:$D$1315, $A27)+SUMIFS(DataRegularSeason20242025!$AB$3:$AB$1315,DataRegularSeason20242025!$B$3:$B$1315, "&lt;=" &amp; FT$1, DataRegularSeason20242025!$E$3:$E$1315, $A27)</f>
        <v>80</v>
      </c>
      <c r="FU27">
        <f>SUMIFS(DataRegularSeason20242025!$AA$3:$AA$1315,DataRegularSeason20242025!$B$3:$B$1315, "&lt;=" &amp; FU$1, DataRegularSeason20242025!$D$3:$D$1315, $A27)+SUMIFS(DataRegularSeason20242025!$AB$3:$AB$1315,DataRegularSeason20242025!$B$3:$B$1315, "&lt;=" &amp; FU$1, DataRegularSeason20242025!$E$3:$E$1315, $A27)</f>
        <v>80</v>
      </c>
      <c r="FV27">
        <f>SUMIFS(DataRegularSeason20242025!$AA$3:$AA$1315,DataRegularSeason20242025!$B$3:$B$1315, "&lt;=" &amp; FV$1, DataRegularSeason20242025!$D$3:$D$1315, $A27)+SUMIFS(DataRegularSeason20242025!$AB$3:$AB$1315,DataRegularSeason20242025!$B$3:$B$1315, "&lt;=" &amp; FV$1, DataRegularSeason20242025!$E$3:$E$1315, $A27)</f>
        <v>80</v>
      </c>
      <c r="FW27">
        <f>SUMIFS(DataRegularSeason20242025!$AA$3:$AA$1315,DataRegularSeason20242025!$B$3:$B$1315, "&lt;=" &amp; FW$1, DataRegularSeason20242025!$D$3:$D$1315, $A27)+SUMIFS(DataRegularSeason20242025!$AB$3:$AB$1315,DataRegularSeason20242025!$B$3:$B$1315, "&lt;=" &amp; FW$1, DataRegularSeason20242025!$E$3:$E$1315, $A27)</f>
        <v>80</v>
      </c>
      <c r="FX27">
        <f>SUMIFS(DataRegularSeason20242025!$AA$3:$AA$1315,DataRegularSeason20242025!$B$3:$B$1315, "&lt;=" &amp; FX$1, DataRegularSeason20242025!$D$3:$D$1315, $A27)+SUMIFS(DataRegularSeason20242025!$AB$3:$AB$1315,DataRegularSeason20242025!$B$3:$B$1315, "&lt;=" &amp; FX$1, DataRegularSeason20242025!$E$3:$E$1315, $A27)</f>
        <v>80</v>
      </c>
      <c r="FY27">
        <f>SUMIFS(DataRegularSeason20242025!$AA$3:$AA$1315,DataRegularSeason20242025!$B$3:$B$1315, "&lt;=" &amp; FY$1, DataRegularSeason20242025!$D$3:$D$1315, $A27)+SUMIFS(DataRegularSeason20242025!$AB$3:$AB$1315,DataRegularSeason20242025!$B$3:$B$1315, "&lt;=" &amp; FY$1, DataRegularSeason20242025!$E$3:$E$1315, $A27)</f>
        <v>80</v>
      </c>
      <c r="FZ27">
        <f>SUMIFS(DataRegularSeason20242025!$AA$3:$AA$1315,DataRegularSeason20242025!$B$3:$B$1315, "&lt;=" &amp; FZ$1, DataRegularSeason20242025!$D$3:$D$1315, $A27)+SUMIFS(DataRegularSeason20242025!$AB$3:$AB$1315,DataRegularSeason20242025!$B$3:$B$1315, "&lt;=" &amp; FZ$1, DataRegularSeason20242025!$E$3:$E$1315, $A27)</f>
        <v>80</v>
      </c>
      <c r="GA27">
        <f>SUMIFS(DataRegularSeason20242025!$AA$3:$AA$1315,DataRegularSeason20242025!$B$3:$B$1315, "&lt;=" &amp; GA$1, DataRegularSeason20242025!$D$3:$D$1315, $A27)+SUMIFS(DataRegularSeason20242025!$AB$3:$AB$1315,DataRegularSeason20242025!$B$3:$B$1315, "&lt;=" &amp; GA$1, DataRegularSeason20242025!$E$3:$E$1315, $A27)</f>
        <v>80</v>
      </c>
      <c r="GB27">
        <f>SUMIFS(DataRegularSeason20242025!$AA$3:$AA$1315,DataRegularSeason20242025!$B$3:$B$1315, "&lt;=" &amp; GB$1, DataRegularSeason20242025!$D$3:$D$1315, $A27)+SUMIFS(DataRegularSeason20242025!$AB$3:$AB$1315,DataRegularSeason20242025!$B$3:$B$1315, "&lt;=" &amp; GB$1, DataRegularSeason20242025!$E$3:$E$1315, $A27)</f>
        <v>80</v>
      </c>
      <c r="GC27">
        <f>SUMIFS(DataRegularSeason20242025!$AA$3:$AA$1315,DataRegularSeason20242025!$B$3:$B$1315, "&lt;=" &amp; GC$1, DataRegularSeason20242025!$D$3:$D$1315, $A27)+SUMIFS(DataRegularSeason20242025!$AB$3:$AB$1315,DataRegularSeason20242025!$B$3:$B$1315, "&lt;=" &amp; GC$1, DataRegularSeason20242025!$E$3:$E$1315, $A27)</f>
        <v>80</v>
      </c>
      <c r="GD27">
        <f>SUMIFS(DataRegularSeason20242025!$AA$3:$AA$1315,DataRegularSeason20242025!$B$3:$B$1315, "&lt;=" &amp; GD$1, DataRegularSeason20242025!$D$3:$D$1315, $A27)+SUMIFS(DataRegularSeason20242025!$AB$3:$AB$1315,DataRegularSeason20242025!$B$3:$B$1315, "&lt;=" &amp; GD$1, DataRegularSeason20242025!$E$3:$E$1315, $A27)</f>
        <v>80</v>
      </c>
      <c r="GE27">
        <f>SUMIFS(DataRegularSeason20242025!$AA$3:$AA$1315,DataRegularSeason20242025!$B$3:$B$1315, "&lt;=" &amp; GE$1, DataRegularSeason20242025!$D$3:$D$1315, $A27)+SUMIFS(DataRegularSeason20242025!$AB$3:$AB$1315,DataRegularSeason20242025!$B$3:$B$1315, "&lt;=" &amp; GE$1, DataRegularSeason20242025!$E$3:$E$1315, $A27)</f>
        <v>80</v>
      </c>
      <c r="GF27">
        <f>SUMIFS(DataRegularSeason20242025!$AA$3:$AA$1315,DataRegularSeason20242025!$B$3:$B$1315, "&lt;=" &amp; GF$1, DataRegularSeason20242025!$D$3:$D$1315, $A27)+SUMIFS(DataRegularSeason20242025!$AB$3:$AB$1315,DataRegularSeason20242025!$B$3:$B$1315, "&lt;=" &amp; GF$1, DataRegularSeason20242025!$E$3:$E$1315, $A27)</f>
        <v>80</v>
      </c>
      <c r="GG27">
        <f>SUMIFS(DataRegularSeason20242025!$AA$3:$AA$1315,DataRegularSeason20242025!$B$3:$B$1315, "&lt;=" &amp; GG$1, DataRegularSeason20242025!$D$3:$D$1315, $A27)+SUMIFS(DataRegularSeason20242025!$AB$3:$AB$1315,DataRegularSeason20242025!$B$3:$B$1315, "&lt;=" &amp; GG$1, DataRegularSeason20242025!$E$3:$E$1315, $A27)</f>
        <v>80</v>
      </c>
      <c r="GH27">
        <f>SUMIFS(DataRegularSeason20242025!$AA$3:$AA$1315,DataRegularSeason20242025!$B$3:$B$1315, "&lt;=" &amp; GH$1, DataRegularSeason20242025!$D$3:$D$1315, $A27)+SUMIFS(DataRegularSeason20242025!$AB$3:$AB$1315,DataRegularSeason20242025!$B$3:$B$1315, "&lt;=" &amp; GH$1, DataRegularSeason20242025!$E$3:$E$1315, $A27)</f>
        <v>80</v>
      </c>
      <c r="GI27">
        <f>SUMIFS(DataRegularSeason20242025!$AA$3:$AA$1315,DataRegularSeason20242025!$B$3:$B$1315, "&lt;=" &amp; GI$1, DataRegularSeason20242025!$D$3:$D$1315, $A27)+SUMIFS(DataRegularSeason20242025!$AB$3:$AB$1315,DataRegularSeason20242025!$B$3:$B$1315, "&lt;=" &amp; GI$1, DataRegularSeason20242025!$E$3:$E$1315, $A27)</f>
        <v>80</v>
      </c>
      <c r="GJ27">
        <f>SUMIFS(DataRegularSeason20242025!$AA$3:$AA$1315,DataRegularSeason20242025!$B$3:$B$1315, "&lt;=" &amp; GJ$1, DataRegularSeason20242025!$D$3:$D$1315, $A27)+SUMIFS(DataRegularSeason20242025!$AB$3:$AB$1315,DataRegularSeason20242025!$B$3:$B$1315, "&lt;=" &amp; GJ$1, DataRegularSeason20242025!$E$3:$E$1315, $A27)</f>
        <v>80</v>
      </c>
      <c r="GK27">
        <f>SUMIFS(DataRegularSeason20242025!$AA$3:$AA$1315,DataRegularSeason20242025!$B$3:$B$1315, "&lt;=" &amp; GK$1, DataRegularSeason20242025!$D$3:$D$1315, $A27)+SUMIFS(DataRegularSeason20242025!$AB$3:$AB$1315,DataRegularSeason20242025!$B$3:$B$1315, "&lt;=" &amp; GK$1, DataRegularSeason20242025!$E$3:$E$1315, $A27)</f>
        <v>80</v>
      </c>
      <c r="GL27">
        <f>SUMIFS(DataRegularSeason20242025!$AA$3:$AA$1315,DataRegularSeason20242025!$B$3:$B$1315, "&lt;=" &amp; GL$1, DataRegularSeason20242025!$D$3:$D$1315, $A27)+SUMIFS(DataRegularSeason20242025!$AB$3:$AB$1315,DataRegularSeason20242025!$B$3:$B$1315, "&lt;=" &amp; GL$1, DataRegularSeason20242025!$E$3:$E$1315, $A27)</f>
        <v>80</v>
      </c>
      <c r="GM27">
        <f>SUMIFS(DataRegularSeason20242025!$AA$3:$AA$1315,DataRegularSeason20242025!$B$3:$B$1315, "&lt;=" &amp; GM$1, DataRegularSeason20242025!$D$3:$D$1315, $A27)+SUMIFS(DataRegularSeason20242025!$AB$3:$AB$1315,DataRegularSeason20242025!$B$3:$B$1315, "&lt;=" &amp; GM$1, DataRegularSeason20242025!$E$3:$E$1315, $A27)</f>
        <v>80</v>
      </c>
      <c r="GN27">
        <f>SUMIFS(DataRegularSeason20242025!$AA$3:$AA$1315,DataRegularSeason20242025!$B$3:$B$1315, "&lt;=" &amp; GN$1, DataRegularSeason20242025!$D$3:$D$1315, $A27)+SUMIFS(DataRegularSeason20242025!$AB$3:$AB$1315,DataRegularSeason20242025!$B$3:$B$1315, "&lt;=" &amp; GN$1, DataRegularSeason20242025!$E$3:$E$1315, $A27)</f>
        <v>80</v>
      </c>
      <c r="GO27">
        <f>SUMIFS(DataRegularSeason20242025!$AA$3:$AA$1315,DataRegularSeason20242025!$B$3:$B$1315, "&lt;=" &amp; GO$1, DataRegularSeason20242025!$D$3:$D$1315, $A27)+SUMIFS(DataRegularSeason20242025!$AB$3:$AB$1315,DataRegularSeason20242025!$B$3:$B$1315, "&lt;=" &amp; GO$1, DataRegularSeason20242025!$E$3:$E$1315, $A27)</f>
        <v>80</v>
      </c>
      <c r="GP27">
        <f>SUMIFS(DataRegularSeason20242025!$AA$3:$AA$1315,DataRegularSeason20242025!$B$3:$B$1315, "&lt;=" &amp; GP$1, DataRegularSeason20242025!$D$3:$D$1315, $A27)+SUMIFS(DataRegularSeason20242025!$AB$3:$AB$1315,DataRegularSeason20242025!$B$3:$B$1315, "&lt;=" &amp; GP$1, DataRegularSeason20242025!$E$3:$E$1315, $A27)</f>
        <v>80</v>
      </c>
      <c r="GQ27">
        <f>SUMIFS(DataRegularSeason20242025!$AA$3:$AA$1315,DataRegularSeason20242025!$B$3:$B$1315, "&lt;=" &amp; GQ$1, DataRegularSeason20242025!$D$3:$D$1315, $A27)+SUMIFS(DataRegularSeason20242025!$AB$3:$AB$1315,DataRegularSeason20242025!$B$3:$B$1315, "&lt;=" &amp; GQ$1, DataRegularSeason20242025!$E$3:$E$1315, $A27)</f>
        <v>80</v>
      </c>
      <c r="GR27">
        <f>SUMIFS(DataRegularSeason20242025!$AA$3:$AA$1315,DataRegularSeason20242025!$B$3:$B$1315, "&lt;=" &amp; GR$1, DataRegularSeason20242025!$D$3:$D$1315, $A27)+SUMIFS(DataRegularSeason20242025!$AB$3:$AB$1315,DataRegularSeason20242025!$B$3:$B$1315, "&lt;=" &amp; GR$1, DataRegularSeason20242025!$E$3:$E$1315, $A27)</f>
        <v>80</v>
      </c>
      <c r="GS27">
        <f>SUMIFS(DataRegularSeason20242025!$AA$3:$AA$1315,DataRegularSeason20242025!$B$3:$B$1315, "&lt;=" &amp; GS$1, DataRegularSeason20242025!$D$3:$D$1315, $A27)+SUMIFS(DataRegularSeason20242025!$AB$3:$AB$1315,DataRegularSeason20242025!$B$3:$B$1315, "&lt;=" &amp; GS$1, DataRegularSeason20242025!$E$3:$E$1315, $A27)</f>
        <v>80</v>
      </c>
      <c r="GT27">
        <f>SUMIFS(DataRegularSeason20242025!$AA$3:$AA$1315,DataRegularSeason20242025!$B$3:$B$1315, "&lt;=" &amp; GT$1, DataRegularSeason20242025!$D$3:$D$1315, $A27)+SUMIFS(DataRegularSeason20242025!$AB$3:$AB$1315,DataRegularSeason20242025!$B$3:$B$1315, "&lt;=" &amp; GT$1, DataRegularSeason20242025!$E$3:$E$1315, $A27)</f>
        <v>80</v>
      </c>
      <c r="GU27">
        <f>SUMIFS(DataRegularSeason20242025!$AA$3:$AA$1315,DataRegularSeason20242025!$B$3:$B$1315, "&lt;=" &amp; GU$1, DataRegularSeason20242025!$D$3:$D$1315, $A27)+SUMIFS(DataRegularSeason20242025!$AB$3:$AB$1315,DataRegularSeason20242025!$B$3:$B$1315, "&lt;=" &amp; GU$1, DataRegularSeason20242025!$E$3:$E$1315, $A27)</f>
        <v>80</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73</v>
      </c>
      <c r="FE28">
        <f>SUMIFS(DataRegularSeason20242025!$AA$3:$AA$1315,DataRegularSeason20242025!$B$3:$B$1315, "&lt;=" &amp; FE$1, DataRegularSeason20242025!$D$3:$D$1315, $A28)+SUMIFS(DataRegularSeason20242025!$AB$3:$AB$1315,DataRegularSeason20242025!$B$3:$B$1315, "&lt;=" &amp; FE$1, DataRegularSeason20242025!$E$3:$E$1315, $A28)</f>
        <v>75</v>
      </c>
      <c r="FF28">
        <f>SUMIFS(DataRegularSeason20242025!$AA$3:$AA$1315,DataRegularSeason20242025!$B$3:$B$1315, "&lt;=" &amp; FF$1, DataRegularSeason20242025!$D$3:$D$1315, $A28)+SUMIFS(DataRegularSeason20242025!$AB$3:$AB$1315,DataRegularSeason20242025!$B$3:$B$1315, "&lt;=" &amp; FF$1, DataRegularSeason20242025!$E$3:$E$1315, $A28)</f>
        <v>75</v>
      </c>
      <c r="FG28">
        <f>SUMIFS(DataRegularSeason20242025!$AA$3:$AA$1315,DataRegularSeason20242025!$B$3:$B$1315, "&lt;=" &amp; FG$1, DataRegularSeason20242025!$D$3:$D$1315, $A28)+SUMIFS(DataRegularSeason20242025!$AB$3:$AB$1315,DataRegularSeason20242025!$B$3:$B$1315, "&lt;=" &amp; FG$1, DataRegularSeason20242025!$E$3:$E$1315, $A28)</f>
        <v>77</v>
      </c>
      <c r="FH28">
        <f>SUMIFS(DataRegularSeason20242025!$AA$3:$AA$1315,DataRegularSeason20242025!$B$3:$B$1315, "&lt;=" &amp; FH$1, DataRegularSeason20242025!$D$3:$D$1315, $A28)+SUMIFS(DataRegularSeason20242025!$AB$3:$AB$1315,DataRegularSeason20242025!$B$3:$B$1315, "&lt;=" &amp; FH$1, DataRegularSeason20242025!$E$3:$E$1315, $A28)</f>
        <v>77</v>
      </c>
      <c r="FI28">
        <f>SUMIFS(DataRegularSeason20242025!$AA$3:$AA$1315,DataRegularSeason20242025!$B$3:$B$1315, "&lt;=" &amp; FI$1, DataRegularSeason20242025!$D$3:$D$1315, $A28)+SUMIFS(DataRegularSeason20242025!$AB$3:$AB$1315,DataRegularSeason20242025!$B$3:$B$1315, "&lt;=" &amp; FI$1, DataRegularSeason20242025!$E$3:$E$1315, $A28)</f>
        <v>79</v>
      </c>
      <c r="FJ28">
        <f>SUMIFS(DataRegularSeason20242025!$AA$3:$AA$1315,DataRegularSeason20242025!$B$3:$B$1315, "&lt;=" &amp; FJ$1, DataRegularSeason20242025!$D$3:$D$1315, $A28)+SUMIFS(DataRegularSeason20242025!$AB$3:$AB$1315,DataRegularSeason20242025!$B$3:$B$1315, "&lt;=" &amp; FJ$1, DataRegularSeason20242025!$E$3:$E$1315, $A28)</f>
        <v>79</v>
      </c>
      <c r="FK28">
        <f>SUMIFS(DataRegularSeason20242025!$AA$3:$AA$1315,DataRegularSeason20242025!$B$3:$B$1315, "&lt;=" &amp; FK$1, DataRegularSeason20242025!$D$3:$D$1315, $A28)+SUMIFS(DataRegularSeason20242025!$AB$3:$AB$1315,DataRegularSeason20242025!$B$3:$B$1315, "&lt;=" &amp; FK$1, DataRegularSeason20242025!$E$3:$E$1315, $A28)</f>
        <v>79</v>
      </c>
      <c r="FL28">
        <f>SUMIFS(DataRegularSeason20242025!$AA$3:$AA$1315,DataRegularSeason20242025!$B$3:$B$1315, "&lt;=" &amp; FL$1, DataRegularSeason20242025!$D$3:$D$1315, $A28)+SUMIFS(DataRegularSeason20242025!$AB$3:$AB$1315,DataRegularSeason20242025!$B$3:$B$1315, "&lt;=" &amp; FL$1, DataRegularSeason20242025!$E$3:$E$1315, $A28)</f>
        <v>79</v>
      </c>
      <c r="FM28">
        <f>SUMIFS(DataRegularSeason20242025!$AA$3:$AA$1315,DataRegularSeason20242025!$B$3:$B$1315, "&lt;=" &amp; FM$1, DataRegularSeason20242025!$D$3:$D$1315, $A28)+SUMIFS(DataRegularSeason20242025!$AB$3:$AB$1315,DataRegularSeason20242025!$B$3:$B$1315, "&lt;=" &amp; FM$1, DataRegularSeason20242025!$E$3:$E$1315, $A28)</f>
        <v>79</v>
      </c>
      <c r="FN28">
        <f>SUMIFS(DataRegularSeason20242025!$AA$3:$AA$1315,DataRegularSeason20242025!$B$3:$B$1315, "&lt;=" &amp; FN$1, DataRegularSeason20242025!$D$3:$D$1315, $A28)+SUMIFS(DataRegularSeason20242025!$AB$3:$AB$1315,DataRegularSeason20242025!$B$3:$B$1315, "&lt;=" &amp; FN$1, DataRegularSeason20242025!$E$3:$E$1315, $A28)</f>
        <v>79</v>
      </c>
      <c r="FO28">
        <f>SUMIFS(DataRegularSeason20242025!$AA$3:$AA$1315,DataRegularSeason20242025!$B$3:$B$1315, "&lt;=" &amp; FO$1, DataRegularSeason20242025!$D$3:$D$1315, $A28)+SUMIFS(DataRegularSeason20242025!$AB$3:$AB$1315,DataRegularSeason20242025!$B$3:$B$1315, "&lt;=" &amp; FO$1, DataRegularSeason20242025!$E$3:$E$1315, $A28)</f>
        <v>79</v>
      </c>
      <c r="FP28">
        <f>SUMIFS(DataRegularSeason20242025!$AA$3:$AA$1315,DataRegularSeason20242025!$B$3:$B$1315, "&lt;=" &amp; FP$1, DataRegularSeason20242025!$D$3:$D$1315, $A28)+SUMIFS(DataRegularSeason20242025!$AB$3:$AB$1315,DataRegularSeason20242025!$B$3:$B$1315, "&lt;=" &amp; FP$1, DataRegularSeason20242025!$E$3:$E$1315, $A28)</f>
        <v>79</v>
      </c>
      <c r="FQ28">
        <f>SUMIFS(DataRegularSeason20242025!$AA$3:$AA$1315,DataRegularSeason20242025!$B$3:$B$1315, "&lt;=" &amp; FQ$1, DataRegularSeason20242025!$D$3:$D$1315, $A28)+SUMIFS(DataRegularSeason20242025!$AB$3:$AB$1315,DataRegularSeason20242025!$B$3:$B$1315, "&lt;=" &amp; FQ$1, DataRegularSeason20242025!$E$3:$E$1315, $A28)</f>
        <v>79</v>
      </c>
      <c r="FR28">
        <f>SUMIFS(DataRegularSeason20242025!$AA$3:$AA$1315,DataRegularSeason20242025!$B$3:$B$1315, "&lt;=" &amp; FR$1, DataRegularSeason20242025!$D$3:$D$1315, $A28)+SUMIFS(DataRegularSeason20242025!$AB$3:$AB$1315,DataRegularSeason20242025!$B$3:$B$1315, "&lt;=" &amp; FR$1, DataRegularSeason20242025!$E$3:$E$1315, $A28)</f>
        <v>79</v>
      </c>
      <c r="FS28">
        <f>SUMIFS(DataRegularSeason20242025!$AA$3:$AA$1315,DataRegularSeason20242025!$B$3:$B$1315, "&lt;=" &amp; FS$1, DataRegularSeason20242025!$D$3:$D$1315, $A28)+SUMIFS(DataRegularSeason20242025!$AB$3:$AB$1315,DataRegularSeason20242025!$B$3:$B$1315, "&lt;=" &amp; FS$1, DataRegularSeason20242025!$E$3:$E$1315, $A28)</f>
        <v>79</v>
      </c>
      <c r="FT28">
        <f>SUMIFS(DataRegularSeason20242025!$AA$3:$AA$1315,DataRegularSeason20242025!$B$3:$B$1315, "&lt;=" &amp; FT$1, DataRegularSeason20242025!$D$3:$D$1315, $A28)+SUMIFS(DataRegularSeason20242025!$AB$3:$AB$1315,DataRegularSeason20242025!$B$3:$B$1315, "&lt;=" &amp; FT$1, DataRegularSeason20242025!$E$3:$E$1315, $A28)</f>
        <v>79</v>
      </c>
      <c r="FU28">
        <f>SUMIFS(DataRegularSeason20242025!$AA$3:$AA$1315,DataRegularSeason20242025!$B$3:$B$1315, "&lt;=" &amp; FU$1, DataRegularSeason20242025!$D$3:$D$1315, $A28)+SUMIFS(DataRegularSeason20242025!$AB$3:$AB$1315,DataRegularSeason20242025!$B$3:$B$1315, "&lt;=" &amp; FU$1, DataRegularSeason20242025!$E$3:$E$1315, $A28)</f>
        <v>79</v>
      </c>
      <c r="FV28">
        <f>SUMIFS(DataRegularSeason20242025!$AA$3:$AA$1315,DataRegularSeason20242025!$B$3:$B$1315, "&lt;=" &amp; FV$1, DataRegularSeason20242025!$D$3:$D$1315, $A28)+SUMIFS(DataRegularSeason20242025!$AB$3:$AB$1315,DataRegularSeason20242025!$B$3:$B$1315, "&lt;=" &amp; FV$1, DataRegularSeason20242025!$E$3:$E$1315, $A28)</f>
        <v>79</v>
      </c>
      <c r="FW28">
        <f>SUMIFS(DataRegularSeason20242025!$AA$3:$AA$1315,DataRegularSeason20242025!$B$3:$B$1315, "&lt;=" &amp; FW$1, DataRegularSeason20242025!$D$3:$D$1315, $A28)+SUMIFS(DataRegularSeason20242025!$AB$3:$AB$1315,DataRegularSeason20242025!$B$3:$B$1315, "&lt;=" &amp; FW$1, DataRegularSeason20242025!$E$3:$E$1315, $A28)</f>
        <v>79</v>
      </c>
      <c r="FX28">
        <f>SUMIFS(DataRegularSeason20242025!$AA$3:$AA$1315,DataRegularSeason20242025!$B$3:$B$1315, "&lt;=" &amp; FX$1, DataRegularSeason20242025!$D$3:$D$1315, $A28)+SUMIFS(DataRegularSeason20242025!$AB$3:$AB$1315,DataRegularSeason20242025!$B$3:$B$1315, "&lt;=" &amp; FX$1, DataRegularSeason20242025!$E$3:$E$1315, $A28)</f>
        <v>79</v>
      </c>
      <c r="FY28">
        <f>SUMIFS(DataRegularSeason20242025!$AA$3:$AA$1315,DataRegularSeason20242025!$B$3:$B$1315, "&lt;=" &amp; FY$1, DataRegularSeason20242025!$D$3:$D$1315, $A28)+SUMIFS(DataRegularSeason20242025!$AB$3:$AB$1315,DataRegularSeason20242025!$B$3:$B$1315, "&lt;=" &amp; FY$1, DataRegularSeason20242025!$E$3:$E$1315, $A28)</f>
        <v>79</v>
      </c>
      <c r="FZ28">
        <f>SUMIFS(DataRegularSeason20242025!$AA$3:$AA$1315,DataRegularSeason20242025!$B$3:$B$1315, "&lt;=" &amp; FZ$1, DataRegularSeason20242025!$D$3:$D$1315, $A28)+SUMIFS(DataRegularSeason20242025!$AB$3:$AB$1315,DataRegularSeason20242025!$B$3:$B$1315, "&lt;=" &amp; FZ$1, DataRegularSeason20242025!$E$3:$E$1315, $A28)</f>
        <v>79</v>
      </c>
      <c r="GA28">
        <f>SUMIFS(DataRegularSeason20242025!$AA$3:$AA$1315,DataRegularSeason20242025!$B$3:$B$1315, "&lt;=" &amp; GA$1, DataRegularSeason20242025!$D$3:$D$1315, $A28)+SUMIFS(DataRegularSeason20242025!$AB$3:$AB$1315,DataRegularSeason20242025!$B$3:$B$1315, "&lt;=" &amp; GA$1, DataRegularSeason20242025!$E$3:$E$1315, $A28)</f>
        <v>79</v>
      </c>
      <c r="GB28">
        <f>SUMIFS(DataRegularSeason20242025!$AA$3:$AA$1315,DataRegularSeason20242025!$B$3:$B$1315, "&lt;=" &amp; GB$1, DataRegularSeason20242025!$D$3:$D$1315, $A28)+SUMIFS(DataRegularSeason20242025!$AB$3:$AB$1315,DataRegularSeason20242025!$B$3:$B$1315, "&lt;=" &amp; GB$1, DataRegularSeason20242025!$E$3:$E$1315, $A28)</f>
        <v>79</v>
      </c>
      <c r="GC28">
        <f>SUMIFS(DataRegularSeason20242025!$AA$3:$AA$1315,DataRegularSeason20242025!$B$3:$B$1315, "&lt;=" &amp; GC$1, DataRegularSeason20242025!$D$3:$D$1315, $A28)+SUMIFS(DataRegularSeason20242025!$AB$3:$AB$1315,DataRegularSeason20242025!$B$3:$B$1315, "&lt;=" &amp; GC$1, DataRegularSeason20242025!$E$3:$E$1315, $A28)</f>
        <v>79</v>
      </c>
      <c r="GD28">
        <f>SUMIFS(DataRegularSeason20242025!$AA$3:$AA$1315,DataRegularSeason20242025!$B$3:$B$1315, "&lt;=" &amp; GD$1, DataRegularSeason20242025!$D$3:$D$1315, $A28)+SUMIFS(DataRegularSeason20242025!$AB$3:$AB$1315,DataRegularSeason20242025!$B$3:$B$1315, "&lt;=" &amp; GD$1, DataRegularSeason20242025!$E$3:$E$1315, $A28)</f>
        <v>79</v>
      </c>
      <c r="GE28">
        <f>SUMIFS(DataRegularSeason20242025!$AA$3:$AA$1315,DataRegularSeason20242025!$B$3:$B$1315, "&lt;=" &amp; GE$1, DataRegularSeason20242025!$D$3:$D$1315, $A28)+SUMIFS(DataRegularSeason20242025!$AB$3:$AB$1315,DataRegularSeason20242025!$B$3:$B$1315, "&lt;=" &amp; GE$1, DataRegularSeason20242025!$E$3:$E$1315, $A28)</f>
        <v>79</v>
      </c>
      <c r="GF28">
        <f>SUMIFS(DataRegularSeason20242025!$AA$3:$AA$1315,DataRegularSeason20242025!$B$3:$B$1315, "&lt;=" &amp; GF$1, DataRegularSeason20242025!$D$3:$D$1315, $A28)+SUMIFS(DataRegularSeason20242025!$AB$3:$AB$1315,DataRegularSeason20242025!$B$3:$B$1315, "&lt;=" &amp; GF$1, DataRegularSeason20242025!$E$3:$E$1315, $A28)</f>
        <v>79</v>
      </c>
      <c r="GG28">
        <f>SUMIFS(DataRegularSeason20242025!$AA$3:$AA$1315,DataRegularSeason20242025!$B$3:$B$1315, "&lt;=" &amp; GG$1, DataRegularSeason20242025!$D$3:$D$1315, $A28)+SUMIFS(DataRegularSeason20242025!$AB$3:$AB$1315,DataRegularSeason20242025!$B$3:$B$1315, "&lt;=" &amp; GG$1, DataRegularSeason20242025!$E$3:$E$1315, $A28)</f>
        <v>79</v>
      </c>
      <c r="GH28">
        <f>SUMIFS(DataRegularSeason20242025!$AA$3:$AA$1315,DataRegularSeason20242025!$B$3:$B$1315, "&lt;=" &amp; GH$1, DataRegularSeason20242025!$D$3:$D$1315, $A28)+SUMIFS(DataRegularSeason20242025!$AB$3:$AB$1315,DataRegularSeason20242025!$B$3:$B$1315, "&lt;=" &amp; GH$1, DataRegularSeason20242025!$E$3:$E$1315, $A28)</f>
        <v>79</v>
      </c>
      <c r="GI28">
        <f>SUMIFS(DataRegularSeason20242025!$AA$3:$AA$1315,DataRegularSeason20242025!$B$3:$B$1315, "&lt;=" &amp; GI$1, DataRegularSeason20242025!$D$3:$D$1315, $A28)+SUMIFS(DataRegularSeason20242025!$AB$3:$AB$1315,DataRegularSeason20242025!$B$3:$B$1315, "&lt;=" &amp; GI$1, DataRegularSeason20242025!$E$3:$E$1315, $A28)</f>
        <v>79</v>
      </c>
      <c r="GJ28">
        <f>SUMIFS(DataRegularSeason20242025!$AA$3:$AA$1315,DataRegularSeason20242025!$B$3:$B$1315, "&lt;=" &amp; GJ$1, DataRegularSeason20242025!$D$3:$D$1315, $A28)+SUMIFS(DataRegularSeason20242025!$AB$3:$AB$1315,DataRegularSeason20242025!$B$3:$B$1315, "&lt;=" &amp; GJ$1, DataRegularSeason20242025!$E$3:$E$1315, $A28)</f>
        <v>79</v>
      </c>
      <c r="GK28">
        <f>SUMIFS(DataRegularSeason20242025!$AA$3:$AA$1315,DataRegularSeason20242025!$B$3:$B$1315, "&lt;=" &amp; GK$1, DataRegularSeason20242025!$D$3:$D$1315, $A28)+SUMIFS(DataRegularSeason20242025!$AB$3:$AB$1315,DataRegularSeason20242025!$B$3:$B$1315, "&lt;=" &amp; GK$1, DataRegularSeason20242025!$E$3:$E$1315, $A28)</f>
        <v>79</v>
      </c>
      <c r="GL28">
        <f>SUMIFS(DataRegularSeason20242025!$AA$3:$AA$1315,DataRegularSeason20242025!$B$3:$B$1315, "&lt;=" &amp; GL$1, DataRegularSeason20242025!$D$3:$D$1315, $A28)+SUMIFS(DataRegularSeason20242025!$AB$3:$AB$1315,DataRegularSeason20242025!$B$3:$B$1315, "&lt;=" &amp; GL$1, DataRegularSeason20242025!$E$3:$E$1315, $A28)</f>
        <v>79</v>
      </c>
      <c r="GM28">
        <f>SUMIFS(DataRegularSeason20242025!$AA$3:$AA$1315,DataRegularSeason20242025!$B$3:$B$1315, "&lt;=" &amp; GM$1, DataRegularSeason20242025!$D$3:$D$1315, $A28)+SUMIFS(DataRegularSeason20242025!$AB$3:$AB$1315,DataRegularSeason20242025!$B$3:$B$1315, "&lt;=" &amp; GM$1, DataRegularSeason20242025!$E$3:$E$1315, $A28)</f>
        <v>79</v>
      </c>
      <c r="GN28">
        <f>SUMIFS(DataRegularSeason20242025!$AA$3:$AA$1315,DataRegularSeason20242025!$B$3:$B$1315, "&lt;=" &amp; GN$1, DataRegularSeason20242025!$D$3:$D$1315, $A28)+SUMIFS(DataRegularSeason20242025!$AB$3:$AB$1315,DataRegularSeason20242025!$B$3:$B$1315, "&lt;=" &amp; GN$1, DataRegularSeason20242025!$E$3:$E$1315, $A28)</f>
        <v>79</v>
      </c>
      <c r="GO28">
        <f>SUMIFS(DataRegularSeason20242025!$AA$3:$AA$1315,DataRegularSeason20242025!$B$3:$B$1315, "&lt;=" &amp; GO$1, DataRegularSeason20242025!$D$3:$D$1315, $A28)+SUMIFS(DataRegularSeason20242025!$AB$3:$AB$1315,DataRegularSeason20242025!$B$3:$B$1315, "&lt;=" &amp; GO$1, DataRegularSeason20242025!$E$3:$E$1315, $A28)</f>
        <v>79</v>
      </c>
      <c r="GP28">
        <f>SUMIFS(DataRegularSeason20242025!$AA$3:$AA$1315,DataRegularSeason20242025!$B$3:$B$1315, "&lt;=" &amp; GP$1, DataRegularSeason20242025!$D$3:$D$1315, $A28)+SUMIFS(DataRegularSeason20242025!$AB$3:$AB$1315,DataRegularSeason20242025!$B$3:$B$1315, "&lt;=" &amp; GP$1, DataRegularSeason20242025!$E$3:$E$1315, $A28)</f>
        <v>79</v>
      </c>
      <c r="GQ28">
        <f>SUMIFS(DataRegularSeason20242025!$AA$3:$AA$1315,DataRegularSeason20242025!$B$3:$B$1315, "&lt;=" &amp; GQ$1, DataRegularSeason20242025!$D$3:$D$1315, $A28)+SUMIFS(DataRegularSeason20242025!$AB$3:$AB$1315,DataRegularSeason20242025!$B$3:$B$1315, "&lt;=" &amp; GQ$1, DataRegularSeason20242025!$E$3:$E$1315, $A28)</f>
        <v>79</v>
      </c>
      <c r="GR28">
        <f>SUMIFS(DataRegularSeason20242025!$AA$3:$AA$1315,DataRegularSeason20242025!$B$3:$B$1315, "&lt;=" &amp; GR$1, DataRegularSeason20242025!$D$3:$D$1315, $A28)+SUMIFS(DataRegularSeason20242025!$AB$3:$AB$1315,DataRegularSeason20242025!$B$3:$B$1315, "&lt;=" &amp; GR$1, DataRegularSeason20242025!$E$3:$E$1315, $A28)</f>
        <v>79</v>
      </c>
      <c r="GS28">
        <f>SUMIFS(DataRegularSeason20242025!$AA$3:$AA$1315,DataRegularSeason20242025!$B$3:$B$1315, "&lt;=" &amp; GS$1, DataRegularSeason20242025!$D$3:$D$1315, $A28)+SUMIFS(DataRegularSeason20242025!$AB$3:$AB$1315,DataRegularSeason20242025!$B$3:$B$1315, "&lt;=" &amp; GS$1, DataRegularSeason20242025!$E$3:$E$1315, $A28)</f>
        <v>79</v>
      </c>
      <c r="GT28">
        <f>SUMIFS(DataRegularSeason20242025!$AA$3:$AA$1315,DataRegularSeason20242025!$B$3:$B$1315, "&lt;=" &amp; GT$1, DataRegularSeason20242025!$D$3:$D$1315, $A28)+SUMIFS(DataRegularSeason20242025!$AB$3:$AB$1315,DataRegularSeason20242025!$B$3:$B$1315, "&lt;=" &amp; GT$1, DataRegularSeason20242025!$E$3:$E$1315, $A28)</f>
        <v>79</v>
      </c>
      <c r="GU28">
        <f>SUMIFS(DataRegularSeason20242025!$AA$3:$AA$1315,DataRegularSeason20242025!$B$3:$B$1315, "&lt;=" &amp; GU$1, DataRegularSeason20242025!$D$3:$D$1315, $A28)+SUMIFS(DataRegularSeason20242025!$AB$3:$AB$1315,DataRegularSeason20242025!$B$3:$B$1315, "&lt;=" &amp; GU$1, DataRegularSeason20242025!$E$3:$E$1315, $A28)</f>
        <v>79</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70</v>
      </c>
      <c r="FE29">
        <f>SUMIFS(DataRegularSeason20242025!$AA$3:$AA$1315,DataRegularSeason20242025!$B$3:$B$1315, "&lt;=" &amp; FE$1, DataRegularSeason20242025!$D$3:$D$1315, $A29)+SUMIFS(DataRegularSeason20242025!$AB$3:$AB$1315,DataRegularSeason20242025!$B$3:$B$1315, "&lt;=" &amp; FE$1, DataRegularSeason20242025!$E$3:$E$1315, $A29)</f>
        <v>70</v>
      </c>
      <c r="FF29">
        <f>SUMIFS(DataRegularSeason20242025!$AA$3:$AA$1315,DataRegularSeason20242025!$B$3:$B$1315, "&lt;=" &amp; FF$1, DataRegularSeason20242025!$D$3:$D$1315, $A29)+SUMIFS(DataRegularSeason20242025!$AB$3:$AB$1315,DataRegularSeason20242025!$B$3:$B$1315, "&lt;=" &amp; FF$1, DataRegularSeason20242025!$E$3:$E$1315, $A29)</f>
        <v>70</v>
      </c>
      <c r="FG29">
        <f>SUMIFS(DataRegularSeason20242025!$AA$3:$AA$1315,DataRegularSeason20242025!$B$3:$B$1315, "&lt;=" &amp; FG$1, DataRegularSeason20242025!$D$3:$D$1315, $A29)+SUMIFS(DataRegularSeason20242025!$AB$3:$AB$1315,DataRegularSeason20242025!$B$3:$B$1315, "&lt;=" &amp; FG$1, DataRegularSeason20242025!$E$3:$E$1315, $A29)</f>
        <v>70</v>
      </c>
      <c r="FH29">
        <f>SUMIFS(DataRegularSeason20242025!$AA$3:$AA$1315,DataRegularSeason20242025!$B$3:$B$1315, "&lt;=" &amp; FH$1, DataRegularSeason20242025!$D$3:$D$1315, $A29)+SUMIFS(DataRegularSeason20242025!$AB$3:$AB$1315,DataRegularSeason20242025!$B$3:$B$1315, "&lt;=" &amp; FH$1, DataRegularSeason20242025!$E$3:$E$1315, $A29)</f>
        <v>71</v>
      </c>
      <c r="FI29">
        <f>SUMIFS(DataRegularSeason20242025!$AA$3:$AA$1315,DataRegularSeason20242025!$B$3:$B$1315, "&lt;=" &amp; FI$1, DataRegularSeason20242025!$D$3:$D$1315, $A29)+SUMIFS(DataRegularSeason20242025!$AB$3:$AB$1315,DataRegularSeason20242025!$B$3:$B$1315, "&lt;=" &amp; FI$1, DataRegularSeason20242025!$E$3:$E$1315, $A29)</f>
        <v>71</v>
      </c>
      <c r="FJ29">
        <f>SUMIFS(DataRegularSeason20242025!$AA$3:$AA$1315,DataRegularSeason20242025!$B$3:$B$1315, "&lt;=" &amp; FJ$1, DataRegularSeason20242025!$D$3:$D$1315, $A29)+SUMIFS(DataRegularSeason20242025!$AB$3:$AB$1315,DataRegularSeason20242025!$B$3:$B$1315, "&lt;=" &amp; FJ$1, DataRegularSeason20242025!$E$3:$E$1315, $A29)</f>
        <v>71</v>
      </c>
      <c r="FK29">
        <f>SUMIFS(DataRegularSeason20242025!$AA$3:$AA$1315,DataRegularSeason20242025!$B$3:$B$1315, "&lt;=" &amp; FK$1, DataRegularSeason20242025!$D$3:$D$1315, $A29)+SUMIFS(DataRegularSeason20242025!$AB$3:$AB$1315,DataRegularSeason20242025!$B$3:$B$1315, "&lt;=" &amp; FK$1, DataRegularSeason20242025!$E$3:$E$1315, $A29)</f>
        <v>71</v>
      </c>
      <c r="FL29">
        <f>SUMIFS(DataRegularSeason20242025!$AA$3:$AA$1315,DataRegularSeason20242025!$B$3:$B$1315, "&lt;=" &amp; FL$1, DataRegularSeason20242025!$D$3:$D$1315, $A29)+SUMIFS(DataRegularSeason20242025!$AB$3:$AB$1315,DataRegularSeason20242025!$B$3:$B$1315, "&lt;=" &amp; FL$1, DataRegularSeason20242025!$E$3:$E$1315, $A29)</f>
        <v>71</v>
      </c>
      <c r="FM29">
        <f>SUMIFS(DataRegularSeason20242025!$AA$3:$AA$1315,DataRegularSeason20242025!$B$3:$B$1315, "&lt;=" &amp; FM$1, DataRegularSeason20242025!$D$3:$D$1315, $A29)+SUMIFS(DataRegularSeason20242025!$AB$3:$AB$1315,DataRegularSeason20242025!$B$3:$B$1315, "&lt;=" &amp; FM$1, DataRegularSeason20242025!$E$3:$E$1315, $A29)</f>
        <v>71</v>
      </c>
      <c r="FN29">
        <f>SUMIFS(DataRegularSeason20242025!$AA$3:$AA$1315,DataRegularSeason20242025!$B$3:$B$1315, "&lt;=" &amp; FN$1, DataRegularSeason20242025!$D$3:$D$1315, $A29)+SUMIFS(DataRegularSeason20242025!$AB$3:$AB$1315,DataRegularSeason20242025!$B$3:$B$1315, "&lt;=" &amp; FN$1, DataRegularSeason20242025!$E$3:$E$1315, $A29)</f>
        <v>71</v>
      </c>
      <c r="FO29">
        <f>SUMIFS(DataRegularSeason20242025!$AA$3:$AA$1315,DataRegularSeason20242025!$B$3:$B$1315, "&lt;=" &amp; FO$1, DataRegularSeason20242025!$D$3:$D$1315, $A29)+SUMIFS(DataRegularSeason20242025!$AB$3:$AB$1315,DataRegularSeason20242025!$B$3:$B$1315, "&lt;=" &amp; FO$1, DataRegularSeason20242025!$E$3:$E$1315, $A29)</f>
        <v>71</v>
      </c>
      <c r="FP29">
        <f>SUMIFS(DataRegularSeason20242025!$AA$3:$AA$1315,DataRegularSeason20242025!$B$3:$B$1315, "&lt;=" &amp; FP$1, DataRegularSeason20242025!$D$3:$D$1315, $A29)+SUMIFS(DataRegularSeason20242025!$AB$3:$AB$1315,DataRegularSeason20242025!$B$3:$B$1315, "&lt;=" &amp; FP$1, DataRegularSeason20242025!$E$3:$E$1315, $A29)</f>
        <v>71</v>
      </c>
      <c r="FQ29">
        <f>SUMIFS(DataRegularSeason20242025!$AA$3:$AA$1315,DataRegularSeason20242025!$B$3:$B$1315, "&lt;=" &amp; FQ$1, DataRegularSeason20242025!$D$3:$D$1315, $A29)+SUMIFS(DataRegularSeason20242025!$AB$3:$AB$1315,DataRegularSeason20242025!$B$3:$B$1315, "&lt;=" &amp; FQ$1, DataRegularSeason20242025!$E$3:$E$1315, $A29)</f>
        <v>71</v>
      </c>
      <c r="FR29">
        <f>SUMIFS(DataRegularSeason20242025!$AA$3:$AA$1315,DataRegularSeason20242025!$B$3:$B$1315, "&lt;=" &amp; FR$1, DataRegularSeason20242025!$D$3:$D$1315, $A29)+SUMIFS(DataRegularSeason20242025!$AB$3:$AB$1315,DataRegularSeason20242025!$B$3:$B$1315, "&lt;=" &amp; FR$1, DataRegularSeason20242025!$E$3:$E$1315, $A29)</f>
        <v>71</v>
      </c>
      <c r="FS29">
        <f>SUMIFS(DataRegularSeason20242025!$AA$3:$AA$1315,DataRegularSeason20242025!$B$3:$B$1315, "&lt;=" &amp; FS$1, DataRegularSeason20242025!$D$3:$D$1315, $A29)+SUMIFS(DataRegularSeason20242025!$AB$3:$AB$1315,DataRegularSeason20242025!$B$3:$B$1315, "&lt;=" &amp; FS$1, DataRegularSeason20242025!$E$3:$E$1315, $A29)</f>
        <v>71</v>
      </c>
      <c r="FT29">
        <f>SUMIFS(DataRegularSeason20242025!$AA$3:$AA$1315,DataRegularSeason20242025!$B$3:$B$1315, "&lt;=" &amp; FT$1, DataRegularSeason20242025!$D$3:$D$1315, $A29)+SUMIFS(DataRegularSeason20242025!$AB$3:$AB$1315,DataRegularSeason20242025!$B$3:$B$1315, "&lt;=" &amp; FT$1, DataRegularSeason20242025!$E$3:$E$1315, $A29)</f>
        <v>71</v>
      </c>
      <c r="FU29">
        <f>SUMIFS(DataRegularSeason20242025!$AA$3:$AA$1315,DataRegularSeason20242025!$B$3:$B$1315, "&lt;=" &amp; FU$1, DataRegularSeason20242025!$D$3:$D$1315, $A29)+SUMIFS(DataRegularSeason20242025!$AB$3:$AB$1315,DataRegularSeason20242025!$B$3:$B$1315, "&lt;=" &amp; FU$1, DataRegularSeason20242025!$E$3:$E$1315, $A29)</f>
        <v>71</v>
      </c>
      <c r="FV29">
        <f>SUMIFS(DataRegularSeason20242025!$AA$3:$AA$1315,DataRegularSeason20242025!$B$3:$B$1315, "&lt;=" &amp; FV$1, DataRegularSeason20242025!$D$3:$D$1315, $A29)+SUMIFS(DataRegularSeason20242025!$AB$3:$AB$1315,DataRegularSeason20242025!$B$3:$B$1315, "&lt;=" &amp; FV$1, DataRegularSeason20242025!$E$3:$E$1315, $A29)</f>
        <v>71</v>
      </c>
      <c r="FW29">
        <f>SUMIFS(DataRegularSeason20242025!$AA$3:$AA$1315,DataRegularSeason20242025!$B$3:$B$1315, "&lt;=" &amp; FW$1, DataRegularSeason20242025!$D$3:$D$1315, $A29)+SUMIFS(DataRegularSeason20242025!$AB$3:$AB$1315,DataRegularSeason20242025!$B$3:$B$1315, "&lt;=" &amp; FW$1, DataRegularSeason20242025!$E$3:$E$1315, $A29)</f>
        <v>71</v>
      </c>
      <c r="FX29">
        <f>SUMIFS(DataRegularSeason20242025!$AA$3:$AA$1315,DataRegularSeason20242025!$B$3:$B$1315, "&lt;=" &amp; FX$1, DataRegularSeason20242025!$D$3:$D$1315, $A29)+SUMIFS(DataRegularSeason20242025!$AB$3:$AB$1315,DataRegularSeason20242025!$B$3:$B$1315, "&lt;=" &amp; FX$1, DataRegularSeason20242025!$E$3:$E$1315, $A29)</f>
        <v>71</v>
      </c>
      <c r="FY29">
        <f>SUMIFS(DataRegularSeason20242025!$AA$3:$AA$1315,DataRegularSeason20242025!$B$3:$B$1315, "&lt;=" &amp; FY$1, DataRegularSeason20242025!$D$3:$D$1315, $A29)+SUMIFS(DataRegularSeason20242025!$AB$3:$AB$1315,DataRegularSeason20242025!$B$3:$B$1315, "&lt;=" &amp; FY$1, DataRegularSeason20242025!$E$3:$E$1315, $A29)</f>
        <v>71</v>
      </c>
      <c r="FZ29">
        <f>SUMIFS(DataRegularSeason20242025!$AA$3:$AA$1315,DataRegularSeason20242025!$B$3:$B$1315, "&lt;=" &amp; FZ$1, DataRegularSeason20242025!$D$3:$D$1315, $A29)+SUMIFS(DataRegularSeason20242025!$AB$3:$AB$1315,DataRegularSeason20242025!$B$3:$B$1315, "&lt;=" &amp; FZ$1, DataRegularSeason20242025!$E$3:$E$1315, $A29)</f>
        <v>71</v>
      </c>
      <c r="GA29">
        <f>SUMIFS(DataRegularSeason20242025!$AA$3:$AA$1315,DataRegularSeason20242025!$B$3:$B$1315, "&lt;=" &amp; GA$1, DataRegularSeason20242025!$D$3:$D$1315, $A29)+SUMIFS(DataRegularSeason20242025!$AB$3:$AB$1315,DataRegularSeason20242025!$B$3:$B$1315, "&lt;=" &amp; GA$1, DataRegularSeason20242025!$E$3:$E$1315, $A29)</f>
        <v>71</v>
      </c>
      <c r="GB29">
        <f>SUMIFS(DataRegularSeason20242025!$AA$3:$AA$1315,DataRegularSeason20242025!$B$3:$B$1315, "&lt;=" &amp; GB$1, DataRegularSeason20242025!$D$3:$D$1315, $A29)+SUMIFS(DataRegularSeason20242025!$AB$3:$AB$1315,DataRegularSeason20242025!$B$3:$B$1315, "&lt;=" &amp; GB$1, DataRegularSeason20242025!$E$3:$E$1315, $A29)</f>
        <v>71</v>
      </c>
      <c r="GC29">
        <f>SUMIFS(DataRegularSeason20242025!$AA$3:$AA$1315,DataRegularSeason20242025!$B$3:$B$1315, "&lt;=" &amp; GC$1, DataRegularSeason20242025!$D$3:$D$1315, $A29)+SUMIFS(DataRegularSeason20242025!$AB$3:$AB$1315,DataRegularSeason20242025!$B$3:$B$1315, "&lt;=" &amp; GC$1, DataRegularSeason20242025!$E$3:$E$1315, $A29)</f>
        <v>71</v>
      </c>
      <c r="GD29">
        <f>SUMIFS(DataRegularSeason20242025!$AA$3:$AA$1315,DataRegularSeason20242025!$B$3:$B$1315, "&lt;=" &amp; GD$1, DataRegularSeason20242025!$D$3:$D$1315, $A29)+SUMIFS(DataRegularSeason20242025!$AB$3:$AB$1315,DataRegularSeason20242025!$B$3:$B$1315, "&lt;=" &amp; GD$1, DataRegularSeason20242025!$E$3:$E$1315, $A29)</f>
        <v>71</v>
      </c>
      <c r="GE29">
        <f>SUMIFS(DataRegularSeason20242025!$AA$3:$AA$1315,DataRegularSeason20242025!$B$3:$B$1315, "&lt;=" &amp; GE$1, DataRegularSeason20242025!$D$3:$D$1315, $A29)+SUMIFS(DataRegularSeason20242025!$AB$3:$AB$1315,DataRegularSeason20242025!$B$3:$B$1315, "&lt;=" &amp; GE$1, DataRegularSeason20242025!$E$3:$E$1315, $A29)</f>
        <v>71</v>
      </c>
      <c r="GF29">
        <f>SUMIFS(DataRegularSeason20242025!$AA$3:$AA$1315,DataRegularSeason20242025!$B$3:$B$1315, "&lt;=" &amp; GF$1, DataRegularSeason20242025!$D$3:$D$1315, $A29)+SUMIFS(DataRegularSeason20242025!$AB$3:$AB$1315,DataRegularSeason20242025!$B$3:$B$1315, "&lt;=" &amp; GF$1, DataRegularSeason20242025!$E$3:$E$1315, $A29)</f>
        <v>71</v>
      </c>
      <c r="GG29">
        <f>SUMIFS(DataRegularSeason20242025!$AA$3:$AA$1315,DataRegularSeason20242025!$B$3:$B$1315, "&lt;=" &amp; GG$1, DataRegularSeason20242025!$D$3:$D$1315, $A29)+SUMIFS(DataRegularSeason20242025!$AB$3:$AB$1315,DataRegularSeason20242025!$B$3:$B$1315, "&lt;=" &amp; GG$1, DataRegularSeason20242025!$E$3:$E$1315, $A29)</f>
        <v>71</v>
      </c>
      <c r="GH29">
        <f>SUMIFS(DataRegularSeason20242025!$AA$3:$AA$1315,DataRegularSeason20242025!$B$3:$B$1315, "&lt;=" &amp; GH$1, DataRegularSeason20242025!$D$3:$D$1315, $A29)+SUMIFS(DataRegularSeason20242025!$AB$3:$AB$1315,DataRegularSeason20242025!$B$3:$B$1315, "&lt;=" &amp; GH$1, DataRegularSeason20242025!$E$3:$E$1315, $A29)</f>
        <v>71</v>
      </c>
      <c r="GI29">
        <f>SUMIFS(DataRegularSeason20242025!$AA$3:$AA$1315,DataRegularSeason20242025!$B$3:$B$1315, "&lt;=" &amp; GI$1, DataRegularSeason20242025!$D$3:$D$1315, $A29)+SUMIFS(DataRegularSeason20242025!$AB$3:$AB$1315,DataRegularSeason20242025!$B$3:$B$1315, "&lt;=" &amp; GI$1, DataRegularSeason20242025!$E$3:$E$1315, $A29)</f>
        <v>71</v>
      </c>
      <c r="GJ29">
        <f>SUMIFS(DataRegularSeason20242025!$AA$3:$AA$1315,DataRegularSeason20242025!$B$3:$B$1315, "&lt;=" &amp; GJ$1, DataRegularSeason20242025!$D$3:$D$1315, $A29)+SUMIFS(DataRegularSeason20242025!$AB$3:$AB$1315,DataRegularSeason20242025!$B$3:$B$1315, "&lt;=" &amp; GJ$1, DataRegularSeason20242025!$E$3:$E$1315, $A29)</f>
        <v>71</v>
      </c>
      <c r="GK29">
        <f>SUMIFS(DataRegularSeason20242025!$AA$3:$AA$1315,DataRegularSeason20242025!$B$3:$B$1315, "&lt;=" &amp; GK$1, DataRegularSeason20242025!$D$3:$D$1315, $A29)+SUMIFS(DataRegularSeason20242025!$AB$3:$AB$1315,DataRegularSeason20242025!$B$3:$B$1315, "&lt;=" &amp; GK$1, DataRegularSeason20242025!$E$3:$E$1315, $A29)</f>
        <v>71</v>
      </c>
      <c r="GL29">
        <f>SUMIFS(DataRegularSeason20242025!$AA$3:$AA$1315,DataRegularSeason20242025!$B$3:$B$1315, "&lt;=" &amp; GL$1, DataRegularSeason20242025!$D$3:$D$1315, $A29)+SUMIFS(DataRegularSeason20242025!$AB$3:$AB$1315,DataRegularSeason20242025!$B$3:$B$1315, "&lt;=" &amp; GL$1, DataRegularSeason20242025!$E$3:$E$1315, $A29)</f>
        <v>71</v>
      </c>
      <c r="GM29">
        <f>SUMIFS(DataRegularSeason20242025!$AA$3:$AA$1315,DataRegularSeason20242025!$B$3:$B$1315, "&lt;=" &amp; GM$1, DataRegularSeason20242025!$D$3:$D$1315, $A29)+SUMIFS(DataRegularSeason20242025!$AB$3:$AB$1315,DataRegularSeason20242025!$B$3:$B$1315, "&lt;=" &amp; GM$1, DataRegularSeason20242025!$E$3:$E$1315, $A29)</f>
        <v>71</v>
      </c>
      <c r="GN29">
        <f>SUMIFS(DataRegularSeason20242025!$AA$3:$AA$1315,DataRegularSeason20242025!$B$3:$B$1315, "&lt;=" &amp; GN$1, DataRegularSeason20242025!$D$3:$D$1315, $A29)+SUMIFS(DataRegularSeason20242025!$AB$3:$AB$1315,DataRegularSeason20242025!$B$3:$B$1315, "&lt;=" &amp; GN$1, DataRegularSeason20242025!$E$3:$E$1315, $A29)</f>
        <v>71</v>
      </c>
      <c r="GO29">
        <f>SUMIFS(DataRegularSeason20242025!$AA$3:$AA$1315,DataRegularSeason20242025!$B$3:$B$1315, "&lt;=" &amp; GO$1, DataRegularSeason20242025!$D$3:$D$1315, $A29)+SUMIFS(DataRegularSeason20242025!$AB$3:$AB$1315,DataRegularSeason20242025!$B$3:$B$1315, "&lt;=" &amp; GO$1, DataRegularSeason20242025!$E$3:$E$1315, $A29)</f>
        <v>71</v>
      </c>
      <c r="GP29">
        <f>SUMIFS(DataRegularSeason20242025!$AA$3:$AA$1315,DataRegularSeason20242025!$B$3:$B$1315, "&lt;=" &amp; GP$1, DataRegularSeason20242025!$D$3:$D$1315, $A29)+SUMIFS(DataRegularSeason20242025!$AB$3:$AB$1315,DataRegularSeason20242025!$B$3:$B$1315, "&lt;=" &amp; GP$1, DataRegularSeason20242025!$E$3:$E$1315, $A29)</f>
        <v>71</v>
      </c>
      <c r="GQ29">
        <f>SUMIFS(DataRegularSeason20242025!$AA$3:$AA$1315,DataRegularSeason20242025!$B$3:$B$1315, "&lt;=" &amp; GQ$1, DataRegularSeason20242025!$D$3:$D$1315, $A29)+SUMIFS(DataRegularSeason20242025!$AB$3:$AB$1315,DataRegularSeason20242025!$B$3:$B$1315, "&lt;=" &amp; GQ$1, DataRegularSeason20242025!$E$3:$E$1315, $A29)</f>
        <v>71</v>
      </c>
      <c r="GR29">
        <f>SUMIFS(DataRegularSeason20242025!$AA$3:$AA$1315,DataRegularSeason20242025!$B$3:$B$1315, "&lt;=" &amp; GR$1, DataRegularSeason20242025!$D$3:$D$1315, $A29)+SUMIFS(DataRegularSeason20242025!$AB$3:$AB$1315,DataRegularSeason20242025!$B$3:$B$1315, "&lt;=" &amp; GR$1, DataRegularSeason20242025!$E$3:$E$1315, $A29)</f>
        <v>71</v>
      </c>
      <c r="GS29">
        <f>SUMIFS(DataRegularSeason20242025!$AA$3:$AA$1315,DataRegularSeason20242025!$B$3:$B$1315, "&lt;=" &amp; GS$1, DataRegularSeason20242025!$D$3:$D$1315, $A29)+SUMIFS(DataRegularSeason20242025!$AB$3:$AB$1315,DataRegularSeason20242025!$B$3:$B$1315, "&lt;=" &amp; GS$1, DataRegularSeason20242025!$E$3:$E$1315, $A29)</f>
        <v>71</v>
      </c>
      <c r="GT29">
        <f>SUMIFS(DataRegularSeason20242025!$AA$3:$AA$1315,DataRegularSeason20242025!$B$3:$B$1315, "&lt;=" &amp; GT$1, DataRegularSeason20242025!$D$3:$D$1315, $A29)+SUMIFS(DataRegularSeason20242025!$AB$3:$AB$1315,DataRegularSeason20242025!$B$3:$B$1315, "&lt;=" &amp; GT$1, DataRegularSeason20242025!$E$3:$E$1315, $A29)</f>
        <v>71</v>
      </c>
      <c r="GU29">
        <f>SUMIFS(DataRegularSeason20242025!$AA$3:$AA$1315,DataRegularSeason20242025!$B$3:$B$1315, "&lt;=" &amp; GU$1, DataRegularSeason20242025!$D$3:$D$1315, $A29)+SUMIFS(DataRegularSeason20242025!$AB$3:$AB$1315,DataRegularSeason20242025!$B$3:$B$1315, "&lt;=" &amp; GU$1, DataRegularSeason20242025!$E$3:$E$1315, $A29)</f>
        <v>71</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66</v>
      </c>
      <c r="FD30">
        <f>SUMIFS(DataRegularSeason20242025!$AA$3:$AA$1315,DataRegularSeason20242025!$B$3:$B$1315, "&lt;=" &amp; FD$1, DataRegularSeason20242025!$D$3:$D$1315, $A30)+SUMIFS(DataRegularSeason20242025!$AB$3:$AB$1315,DataRegularSeason20242025!$B$3:$B$1315, "&lt;=" &amp; FD$1, DataRegularSeason20242025!$E$3:$E$1315, $A30)</f>
        <v>66</v>
      </c>
      <c r="FE30">
        <f>SUMIFS(DataRegularSeason20242025!$AA$3:$AA$1315,DataRegularSeason20242025!$B$3:$B$1315, "&lt;=" &amp; FE$1, DataRegularSeason20242025!$D$3:$D$1315, $A30)+SUMIFS(DataRegularSeason20242025!$AB$3:$AB$1315,DataRegularSeason20242025!$B$3:$B$1315, "&lt;=" &amp; FE$1, DataRegularSeason20242025!$E$3:$E$1315, $A30)</f>
        <v>66</v>
      </c>
      <c r="FF30">
        <f>SUMIFS(DataRegularSeason20242025!$AA$3:$AA$1315,DataRegularSeason20242025!$B$3:$B$1315, "&lt;=" &amp; FF$1, DataRegularSeason20242025!$D$3:$D$1315, $A30)+SUMIFS(DataRegularSeason20242025!$AB$3:$AB$1315,DataRegularSeason20242025!$B$3:$B$1315, "&lt;=" &amp; FF$1, DataRegularSeason20242025!$E$3:$E$1315, $A30)</f>
        <v>66</v>
      </c>
      <c r="FG30">
        <f>SUMIFS(DataRegularSeason20242025!$AA$3:$AA$1315,DataRegularSeason20242025!$B$3:$B$1315, "&lt;=" &amp; FG$1, DataRegularSeason20242025!$D$3:$D$1315, $A30)+SUMIFS(DataRegularSeason20242025!$AB$3:$AB$1315,DataRegularSeason20242025!$B$3:$B$1315, "&lt;=" &amp; FG$1, DataRegularSeason20242025!$E$3:$E$1315, $A30)</f>
        <v>66</v>
      </c>
      <c r="FH30">
        <f>SUMIFS(DataRegularSeason20242025!$AA$3:$AA$1315,DataRegularSeason20242025!$B$3:$B$1315, "&lt;=" &amp; FH$1, DataRegularSeason20242025!$D$3:$D$1315, $A30)+SUMIFS(DataRegularSeason20242025!$AB$3:$AB$1315,DataRegularSeason20242025!$B$3:$B$1315, "&lt;=" &amp; FH$1, DataRegularSeason20242025!$E$3:$E$1315, $A30)</f>
        <v>68</v>
      </c>
      <c r="FI30">
        <f>SUMIFS(DataRegularSeason20242025!$AA$3:$AA$1315,DataRegularSeason20242025!$B$3:$B$1315, "&lt;=" &amp; FI$1, DataRegularSeason20242025!$D$3:$D$1315, $A30)+SUMIFS(DataRegularSeason20242025!$AB$3:$AB$1315,DataRegularSeason20242025!$B$3:$B$1315, "&lt;=" &amp; FI$1, DataRegularSeason20242025!$E$3:$E$1315, $A30)</f>
        <v>68</v>
      </c>
      <c r="FJ30">
        <f>SUMIFS(DataRegularSeason20242025!$AA$3:$AA$1315,DataRegularSeason20242025!$B$3:$B$1315, "&lt;=" &amp; FJ$1, DataRegularSeason20242025!$D$3:$D$1315, $A30)+SUMIFS(DataRegularSeason20242025!$AB$3:$AB$1315,DataRegularSeason20242025!$B$3:$B$1315, "&lt;=" &amp; FJ$1, DataRegularSeason20242025!$E$3:$E$1315, $A30)</f>
        <v>68</v>
      </c>
      <c r="FK30">
        <f>SUMIFS(DataRegularSeason20242025!$AA$3:$AA$1315,DataRegularSeason20242025!$B$3:$B$1315, "&lt;=" &amp; FK$1, DataRegularSeason20242025!$D$3:$D$1315, $A30)+SUMIFS(DataRegularSeason20242025!$AB$3:$AB$1315,DataRegularSeason20242025!$B$3:$B$1315, "&lt;=" &amp; FK$1, DataRegularSeason20242025!$E$3:$E$1315, $A30)</f>
        <v>68</v>
      </c>
      <c r="FL30">
        <f>SUMIFS(DataRegularSeason20242025!$AA$3:$AA$1315,DataRegularSeason20242025!$B$3:$B$1315, "&lt;=" &amp; FL$1, DataRegularSeason20242025!$D$3:$D$1315, $A30)+SUMIFS(DataRegularSeason20242025!$AB$3:$AB$1315,DataRegularSeason20242025!$B$3:$B$1315, "&lt;=" &amp; FL$1, DataRegularSeason20242025!$E$3:$E$1315, $A30)</f>
        <v>68</v>
      </c>
      <c r="FM30">
        <f>SUMIFS(DataRegularSeason20242025!$AA$3:$AA$1315,DataRegularSeason20242025!$B$3:$B$1315, "&lt;=" &amp; FM$1, DataRegularSeason20242025!$D$3:$D$1315, $A30)+SUMIFS(DataRegularSeason20242025!$AB$3:$AB$1315,DataRegularSeason20242025!$B$3:$B$1315, "&lt;=" &amp; FM$1, DataRegularSeason20242025!$E$3:$E$1315, $A30)</f>
        <v>68</v>
      </c>
      <c r="FN30">
        <f>SUMIFS(DataRegularSeason20242025!$AA$3:$AA$1315,DataRegularSeason20242025!$B$3:$B$1315, "&lt;=" &amp; FN$1, DataRegularSeason20242025!$D$3:$D$1315, $A30)+SUMIFS(DataRegularSeason20242025!$AB$3:$AB$1315,DataRegularSeason20242025!$B$3:$B$1315, "&lt;=" &amp; FN$1, DataRegularSeason20242025!$E$3:$E$1315, $A30)</f>
        <v>68</v>
      </c>
      <c r="FO30">
        <f>SUMIFS(DataRegularSeason20242025!$AA$3:$AA$1315,DataRegularSeason20242025!$B$3:$B$1315, "&lt;=" &amp; FO$1, DataRegularSeason20242025!$D$3:$D$1315, $A30)+SUMIFS(DataRegularSeason20242025!$AB$3:$AB$1315,DataRegularSeason20242025!$B$3:$B$1315, "&lt;=" &amp; FO$1, DataRegularSeason20242025!$E$3:$E$1315, $A30)</f>
        <v>68</v>
      </c>
      <c r="FP30">
        <f>SUMIFS(DataRegularSeason20242025!$AA$3:$AA$1315,DataRegularSeason20242025!$B$3:$B$1315, "&lt;=" &amp; FP$1, DataRegularSeason20242025!$D$3:$D$1315, $A30)+SUMIFS(DataRegularSeason20242025!$AB$3:$AB$1315,DataRegularSeason20242025!$B$3:$B$1315, "&lt;=" &amp; FP$1, DataRegularSeason20242025!$E$3:$E$1315, $A30)</f>
        <v>68</v>
      </c>
      <c r="FQ30">
        <f>SUMIFS(DataRegularSeason20242025!$AA$3:$AA$1315,DataRegularSeason20242025!$B$3:$B$1315, "&lt;=" &amp; FQ$1, DataRegularSeason20242025!$D$3:$D$1315, $A30)+SUMIFS(DataRegularSeason20242025!$AB$3:$AB$1315,DataRegularSeason20242025!$B$3:$B$1315, "&lt;=" &amp; FQ$1, DataRegularSeason20242025!$E$3:$E$1315, $A30)</f>
        <v>68</v>
      </c>
      <c r="FR30">
        <f>SUMIFS(DataRegularSeason20242025!$AA$3:$AA$1315,DataRegularSeason20242025!$B$3:$B$1315, "&lt;=" &amp; FR$1, DataRegularSeason20242025!$D$3:$D$1315, $A30)+SUMIFS(DataRegularSeason20242025!$AB$3:$AB$1315,DataRegularSeason20242025!$B$3:$B$1315, "&lt;=" &amp; FR$1, DataRegularSeason20242025!$E$3:$E$1315, $A30)</f>
        <v>68</v>
      </c>
      <c r="FS30">
        <f>SUMIFS(DataRegularSeason20242025!$AA$3:$AA$1315,DataRegularSeason20242025!$B$3:$B$1315, "&lt;=" &amp; FS$1, DataRegularSeason20242025!$D$3:$D$1315, $A30)+SUMIFS(DataRegularSeason20242025!$AB$3:$AB$1315,DataRegularSeason20242025!$B$3:$B$1315, "&lt;=" &amp; FS$1, DataRegularSeason20242025!$E$3:$E$1315, $A30)</f>
        <v>68</v>
      </c>
      <c r="FT30">
        <f>SUMIFS(DataRegularSeason20242025!$AA$3:$AA$1315,DataRegularSeason20242025!$B$3:$B$1315, "&lt;=" &amp; FT$1, DataRegularSeason20242025!$D$3:$D$1315, $A30)+SUMIFS(DataRegularSeason20242025!$AB$3:$AB$1315,DataRegularSeason20242025!$B$3:$B$1315, "&lt;=" &amp; FT$1, DataRegularSeason20242025!$E$3:$E$1315, $A30)</f>
        <v>68</v>
      </c>
      <c r="FU30">
        <f>SUMIFS(DataRegularSeason20242025!$AA$3:$AA$1315,DataRegularSeason20242025!$B$3:$B$1315, "&lt;=" &amp; FU$1, DataRegularSeason20242025!$D$3:$D$1315, $A30)+SUMIFS(DataRegularSeason20242025!$AB$3:$AB$1315,DataRegularSeason20242025!$B$3:$B$1315, "&lt;=" &amp; FU$1, DataRegularSeason20242025!$E$3:$E$1315, $A30)</f>
        <v>68</v>
      </c>
      <c r="FV30">
        <f>SUMIFS(DataRegularSeason20242025!$AA$3:$AA$1315,DataRegularSeason20242025!$B$3:$B$1315, "&lt;=" &amp; FV$1, DataRegularSeason20242025!$D$3:$D$1315, $A30)+SUMIFS(DataRegularSeason20242025!$AB$3:$AB$1315,DataRegularSeason20242025!$B$3:$B$1315, "&lt;=" &amp; FV$1, DataRegularSeason20242025!$E$3:$E$1315, $A30)</f>
        <v>68</v>
      </c>
      <c r="FW30">
        <f>SUMIFS(DataRegularSeason20242025!$AA$3:$AA$1315,DataRegularSeason20242025!$B$3:$B$1315, "&lt;=" &amp; FW$1, DataRegularSeason20242025!$D$3:$D$1315, $A30)+SUMIFS(DataRegularSeason20242025!$AB$3:$AB$1315,DataRegularSeason20242025!$B$3:$B$1315, "&lt;=" &amp; FW$1, DataRegularSeason20242025!$E$3:$E$1315, $A30)</f>
        <v>68</v>
      </c>
      <c r="FX30">
        <f>SUMIFS(DataRegularSeason20242025!$AA$3:$AA$1315,DataRegularSeason20242025!$B$3:$B$1315, "&lt;=" &amp; FX$1, DataRegularSeason20242025!$D$3:$D$1315, $A30)+SUMIFS(DataRegularSeason20242025!$AB$3:$AB$1315,DataRegularSeason20242025!$B$3:$B$1315, "&lt;=" &amp; FX$1, DataRegularSeason20242025!$E$3:$E$1315, $A30)</f>
        <v>68</v>
      </c>
      <c r="FY30">
        <f>SUMIFS(DataRegularSeason20242025!$AA$3:$AA$1315,DataRegularSeason20242025!$B$3:$B$1315, "&lt;=" &amp; FY$1, DataRegularSeason20242025!$D$3:$D$1315, $A30)+SUMIFS(DataRegularSeason20242025!$AB$3:$AB$1315,DataRegularSeason20242025!$B$3:$B$1315, "&lt;=" &amp; FY$1, DataRegularSeason20242025!$E$3:$E$1315, $A30)</f>
        <v>68</v>
      </c>
      <c r="FZ30">
        <f>SUMIFS(DataRegularSeason20242025!$AA$3:$AA$1315,DataRegularSeason20242025!$B$3:$B$1315, "&lt;=" &amp; FZ$1, DataRegularSeason20242025!$D$3:$D$1315, $A30)+SUMIFS(DataRegularSeason20242025!$AB$3:$AB$1315,DataRegularSeason20242025!$B$3:$B$1315, "&lt;=" &amp; FZ$1, DataRegularSeason20242025!$E$3:$E$1315, $A30)</f>
        <v>68</v>
      </c>
      <c r="GA30">
        <f>SUMIFS(DataRegularSeason20242025!$AA$3:$AA$1315,DataRegularSeason20242025!$B$3:$B$1315, "&lt;=" &amp; GA$1, DataRegularSeason20242025!$D$3:$D$1315, $A30)+SUMIFS(DataRegularSeason20242025!$AB$3:$AB$1315,DataRegularSeason20242025!$B$3:$B$1315, "&lt;=" &amp; GA$1, DataRegularSeason20242025!$E$3:$E$1315, $A30)</f>
        <v>68</v>
      </c>
      <c r="GB30">
        <f>SUMIFS(DataRegularSeason20242025!$AA$3:$AA$1315,DataRegularSeason20242025!$B$3:$B$1315, "&lt;=" &amp; GB$1, DataRegularSeason20242025!$D$3:$D$1315, $A30)+SUMIFS(DataRegularSeason20242025!$AB$3:$AB$1315,DataRegularSeason20242025!$B$3:$B$1315, "&lt;=" &amp; GB$1, DataRegularSeason20242025!$E$3:$E$1315, $A30)</f>
        <v>68</v>
      </c>
      <c r="GC30">
        <f>SUMIFS(DataRegularSeason20242025!$AA$3:$AA$1315,DataRegularSeason20242025!$B$3:$B$1315, "&lt;=" &amp; GC$1, DataRegularSeason20242025!$D$3:$D$1315, $A30)+SUMIFS(DataRegularSeason20242025!$AB$3:$AB$1315,DataRegularSeason20242025!$B$3:$B$1315, "&lt;=" &amp; GC$1, DataRegularSeason20242025!$E$3:$E$1315, $A30)</f>
        <v>68</v>
      </c>
      <c r="GD30">
        <f>SUMIFS(DataRegularSeason20242025!$AA$3:$AA$1315,DataRegularSeason20242025!$B$3:$B$1315, "&lt;=" &amp; GD$1, DataRegularSeason20242025!$D$3:$D$1315, $A30)+SUMIFS(DataRegularSeason20242025!$AB$3:$AB$1315,DataRegularSeason20242025!$B$3:$B$1315, "&lt;=" &amp; GD$1, DataRegularSeason20242025!$E$3:$E$1315, $A30)</f>
        <v>68</v>
      </c>
      <c r="GE30">
        <f>SUMIFS(DataRegularSeason20242025!$AA$3:$AA$1315,DataRegularSeason20242025!$B$3:$B$1315, "&lt;=" &amp; GE$1, DataRegularSeason20242025!$D$3:$D$1315, $A30)+SUMIFS(DataRegularSeason20242025!$AB$3:$AB$1315,DataRegularSeason20242025!$B$3:$B$1315, "&lt;=" &amp; GE$1, DataRegularSeason20242025!$E$3:$E$1315, $A30)</f>
        <v>68</v>
      </c>
      <c r="GF30">
        <f>SUMIFS(DataRegularSeason20242025!$AA$3:$AA$1315,DataRegularSeason20242025!$B$3:$B$1315, "&lt;=" &amp; GF$1, DataRegularSeason20242025!$D$3:$D$1315, $A30)+SUMIFS(DataRegularSeason20242025!$AB$3:$AB$1315,DataRegularSeason20242025!$B$3:$B$1315, "&lt;=" &amp; GF$1, DataRegularSeason20242025!$E$3:$E$1315, $A30)</f>
        <v>68</v>
      </c>
      <c r="GG30">
        <f>SUMIFS(DataRegularSeason20242025!$AA$3:$AA$1315,DataRegularSeason20242025!$B$3:$B$1315, "&lt;=" &amp; GG$1, DataRegularSeason20242025!$D$3:$D$1315, $A30)+SUMIFS(DataRegularSeason20242025!$AB$3:$AB$1315,DataRegularSeason20242025!$B$3:$B$1315, "&lt;=" &amp; GG$1, DataRegularSeason20242025!$E$3:$E$1315, $A30)</f>
        <v>68</v>
      </c>
      <c r="GH30">
        <f>SUMIFS(DataRegularSeason20242025!$AA$3:$AA$1315,DataRegularSeason20242025!$B$3:$B$1315, "&lt;=" &amp; GH$1, DataRegularSeason20242025!$D$3:$D$1315, $A30)+SUMIFS(DataRegularSeason20242025!$AB$3:$AB$1315,DataRegularSeason20242025!$B$3:$B$1315, "&lt;=" &amp; GH$1, DataRegularSeason20242025!$E$3:$E$1315, $A30)</f>
        <v>68</v>
      </c>
      <c r="GI30">
        <f>SUMIFS(DataRegularSeason20242025!$AA$3:$AA$1315,DataRegularSeason20242025!$B$3:$B$1315, "&lt;=" &amp; GI$1, DataRegularSeason20242025!$D$3:$D$1315, $A30)+SUMIFS(DataRegularSeason20242025!$AB$3:$AB$1315,DataRegularSeason20242025!$B$3:$B$1315, "&lt;=" &amp; GI$1, DataRegularSeason20242025!$E$3:$E$1315, $A30)</f>
        <v>68</v>
      </c>
      <c r="GJ30">
        <f>SUMIFS(DataRegularSeason20242025!$AA$3:$AA$1315,DataRegularSeason20242025!$B$3:$B$1315, "&lt;=" &amp; GJ$1, DataRegularSeason20242025!$D$3:$D$1315, $A30)+SUMIFS(DataRegularSeason20242025!$AB$3:$AB$1315,DataRegularSeason20242025!$B$3:$B$1315, "&lt;=" &amp; GJ$1, DataRegularSeason20242025!$E$3:$E$1315, $A30)</f>
        <v>68</v>
      </c>
      <c r="GK30">
        <f>SUMIFS(DataRegularSeason20242025!$AA$3:$AA$1315,DataRegularSeason20242025!$B$3:$B$1315, "&lt;=" &amp; GK$1, DataRegularSeason20242025!$D$3:$D$1315, $A30)+SUMIFS(DataRegularSeason20242025!$AB$3:$AB$1315,DataRegularSeason20242025!$B$3:$B$1315, "&lt;=" &amp; GK$1, DataRegularSeason20242025!$E$3:$E$1315, $A30)</f>
        <v>68</v>
      </c>
      <c r="GL30">
        <f>SUMIFS(DataRegularSeason20242025!$AA$3:$AA$1315,DataRegularSeason20242025!$B$3:$B$1315, "&lt;=" &amp; GL$1, DataRegularSeason20242025!$D$3:$D$1315, $A30)+SUMIFS(DataRegularSeason20242025!$AB$3:$AB$1315,DataRegularSeason20242025!$B$3:$B$1315, "&lt;=" &amp; GL$1, DataRegularSeason20242025!$E$3:$E$1315, $A30)</f>
        <v>68</v>
      </c>
      <c r="GM30">
        <f>SUMIFS(DataRegularSeason20242025!$AA$3:$AA$1315,DataRegularSeason20242025!$B$3:$B$1315, "&lt;=" &amp; GM$1, DataRegularSeason20242025!$D$3:$D$1315, $A30)+SUMIFS(DataRegularSeason20242025!$AB$3:$AB$1315,DataRegularSeason20242025!$B$3:$B$1315, "&lt;=" &amp; GM$1, DataRegularSeason20242025!$E$3:$E$1315, $A30)</f>
        <v>68</v>
      </c>
      <c r="GN30">
        <f>SUMIFS(DataRegularSeason20242025!$AA$3:$AA$1315,DataRegularSeason20242025!$B$3:$B$1315, "&lt;=" &amp; GN$1, DataRegularSeason20242025!$D$3:$D$1315, $A30)+SUMIFS(DataRegularSeason20242025!$AB$3:$AB$1315,DataRegularSeason20242025!$B$3:$B$1315, "&lt;=" &amp; GN$1, DataRegularSeason20242025!$E$3:$E$1315, $A30)</f>
        <v>68</v>
      </c>
      <c r="GO30">
        <f>SUMIFS(DataRegularSeason20242025!$AA$3:$AA$1315,DataRegularSeason20242025!$B$3:$B$1315, "&lt;=" &amp; GO$1, DataRegularSeason20242025!$D$3:$D$1315, $A30)+SUMIFS(DataRegularSeason20242025!$AB$3:$AB$1315,DataRegularSeason20242025!$B$3:$B$1315, "&lt;=" &amp; GO$1, DataRegularSeason20242025!$E$3:$E$1315, $A30)</f>
        <v>68</v>
      </c>
      <c r="GP30">
        <f>SUMIFS(DataRegularSeason20242025!$AA$3:$AA$1315,DataRegularSeason20242025!$B$3:$B$1315, "&lt;=" &amp; GP$1, DataRegularSeason20242025!$D$3:$D$1315, $A30)+SUMIFS(DataRegularSeason20242025!$AB$3:$AB$1315,DataRegularSeason20242025!$B$3:$B$1315, "&lt;=" &amp; GP$1, DataRegularSeason20242025!$E$3:$E$1315, $A30)</f>
        <v>68</v>
      </c>
      <c r="GQ30">
        <f>SUMIFS(DataRegularSeason20242025!$AA$3:$AA$1315,DataRegularSeason20242025!$B$3:$B$1315, "&lt;=" &amp; GQ$1, DataRegularSeason20242025!$D$3:$D$1315, $A30)+SUMIFS(DataRegularSeason20242025!$AB$3:$AB$1315,DataRegularSeason20242025!$B$3:$B$1315, "&lt;=" &amp; GQ$1, DataRegularSeason20242025!$E$3:$E$1315, $A30)</f>
        <v>68</v>
      </c>
      <c r="GR30">
        <f>SUMIFS(DataRegularSeason20242025!$AA$3:$AA$1315,DataRegularSeason20242025!$B$3:$B$1315, "&lt;=" &amp; GR$1, DataRegularSeason20242025!$D$3:$D$1315, $A30)+SUMIFS(DataRegularSeason20242025!$AB$3:$AB$1315,DataRegularSeason20242025!$B$3:$B$1315, "&lt;=" &amp; GR$1, DataRegularSeason20242025!$E$3:$E$1315, $A30)</f>
        <v>68</v>
      </c>
      <c r="GS30">
        <f>SUMIFS(DataRegularSeason20242025!$AA$3:$AA$1315,DataRegularSeason20242025!$B$3:$B$1315, "&lt;=" &amp; GS$1, DataRegularSeason20242025!$D$3:$D$1315, $A30)+SUMIFS(DataRegularSeason20242025!$AB$3:$AB$1315,DataRegularSeason20242025!$B$3:$B$1315, "&lt;=" &amp; GS$1, DataRegularSeason20242025!$E$3:$E$1315, $A30)</f>
        <v>68</v>
      </c>
      <c r="GT30">
        <f>SUMIFS(DataRegularSeason20242025!$AA$3:$AA$1315,DataRegularSeason20242025!$B$3:$B$1315, "&lt;=" &amp; GT$1, DataRegularSeason20242025!$D$3:$D$1315, $A30)+SUMIFS(DataRegularSeason20242025!$AB$3:$AB$1315,DataRegularSeason20242025!$B$3:$B$1315, "&lt;=" &amp; GT$1, DataRegularSeason20242025!$E$3:$E$1315, $A30)</f>
        <v>68</v>
      </c>
      <c r="GU30">
        <f>SUMIFS(DataRegularSeason20242025!$AA$3:$AA$1315,DataRegularSeason20242025!$B$3:$B$1315, "&lt;=" &amp; GU$1, DataRegularSeason20242025!$D$3:$D$1315, $A30)+SUMIFS(DataRegularSeason20242025!$AB$3:$AB$1315,DataRegularSeason20242025!$B$3:$B$1315, "&lt;=" &amp; GU$1, DataRegularSeason20242025!$E$3:$E$1315, $A30)</f>
        <v>68</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63</v>
      </c>
      <c r="FF31">
        <f>SUMIFS(DataRegularSeason20242025!$AA$3:$AA$1315,DataRegularSeason20242025!$B$3:$B$1315, "&lt;=" &amp; FF$1, DataRegularSeason20242025!$D$3:$D$1315, $A31)+SUMIFS(DataRegularSeason20242025!$AB$3:$AB$1315,DataRegularSeason20242025!$B$3:$B$1315, "&lt;=" &amp; FF$1, DataRegularSeason20242025!$E$3:$E$1315, $A31)</f>
        <v>63</v>
      </c>
      <c r="FG31">
        <f>SUMIFS(DataRegularSeason20242025!$AA$3:$AA$1315,DataRegularSeason20242025!$B$3:$B$1315, "&lt;=" &amp; FG$1, DataRegularSeason20242025!$D$3:$D$1315, $A31)+SUMIFS(DataRegularSeason20242025!$AB$3:$AB$1315,DataRegularSeason20242025!$B$3:$B$1315, "&lt;=" &amp; FG$1, DataRegularSeason20242025!$E$3:$E$1315, $A31)</f>
        <v>63</v>
      </c>
      <c r="FH31">
        <f>SUMIFS(DataRegularSeason20242025!$AA$3:$AA$1315,DataRegularSeason20242025!$B$3:$B$1315, "&lt;=" &amp; FH$1, DataRegularSeason20242025!$D$3:$D$1315, $A31)+SUMIFS(DataRegularSeason20242025!$AB$3:$AB$1315,DataRegularSeason20242025!$B$3:$B$1315, "&lt;=" &amp; FH$1, DataRegularSeason20242025!$E$3:$E$1315, $A31)</f>
        <v>63</v>
      </c>
      <c r="FI31">
        <f>SUMIFS(DataRegularSeason20242025!$AA$3:$AA$1315,DataRegularSeason20242025!$B$3:$B$1315, "&lt;=" &amp; FI$1, DataRegularSeason20242025!$D$3:$D$1315, $A31)+SUMIFS(DataRegularSeason20242025!$AB$3:$AB$1315,DataRegularSeason20242025!$B$3:$B$1315, "&lt;=" &amp; FI$1, DataRegularSeason20242025!$E$3:$E$1315, $A31)</f>
        <v>63</v>
      </c>
      <c r="FJ31">
        <f>SUMIFS(DataRegularSeason20242025!$AA$3:$AA$1315,DataRegularSeason20242025!$B$3:$B$1315, "&lt;=" &amp; FJ$1, DataRegularSeason20242025!$D$3:$D$1315, $A31)+SUMIFS(DataRegularSeason20242025!$AB$3:$AB$1315,DataRegularSeason20242025!$B$3:$B$1315, "&lt;=" &amp; FJ$1, DataRegularSeason20242025!$E$3:$E$1315, $A31)</f>
        <v>65</v>
      </c>
      <c r="FK31">
        <f>SUMIFS(DataRegularSeason20242025!$AA$3:$AA$1315,DataRegularSeason20242025!$B$3:$B$1315, "&lt;=" &amp; FK$1, DataRegularSeason20242025!$D$3:$D$1315, $A31)+SUMIFS(DataRegularSeason20242025!$AB$3:$AB$1315,DataRegularSeason20242025!$B$3:$B$1315, "&lt;=" &amp; FK$1, DataRegularSeason20242025!$E$3:$E$1315, $A31)</f>
        <v>65</v>
      </c>
      <c r="FL31">
        <f>SUMIFS(DataRegularSeason20242025!$AA$3:$AA$1315,DataRegularSeason20242025!$B$3:$B$1315, "&lt;=" &amp; FL$1, DataRegularSeason20242025!$D$3:$D$1315, $A31)+SUMIFS(DataRegularSeason20242025!$AB$3:$AB$1315,DataRegularSeason20242025!$B$3:$B$1315, "&lt;=" &amp; FL$1, DataRegularSeason20242025!$E$3:$E$1315, $A31)</f>
        <v>65</v>
      </c>
      <c r="FM31">
        <f>SUMIFS(DataRegularSeason20242025!$AA$3:$AA$1315,DataRegularSeason20242025!$B$3:$B$1315, "&lt;=" &amp; FM$1, DataRegularSeason20242025!$D$3:$D$1315, $A31)+SUMIFS(DataRegularSeason20242025!$AB$3:$AB$1315,DataRegularSeason20242025!$B$3:$B$1315, "&lt;=" &amp; FM$1, DataRegularSeason20242025!$E$3:$E$1315, $A31)</f>
        <v>65</v>
      </c>
      <c r="FN31">
        <f>SUMIFS(DataRegularSeason20242025!$AA$3:$AA$1315,DataRegularSeason20242025!$B$3:$B$1315, "&lt;=" &amp; FN$1, DataRegularSeason20242025!$D$3:$D$1315, $A31)+SUMIFS(DataRegularSeason20242025!$AB$3:$AB$1315,DataRegularSeason20242025!$B$3:$B$1315, "&lt;=" &amp; FN$1, DataRegularSeason20242025!$E$3:$E$1315, $A31)</f>
        <v>65</v>
      </c>
      <c r="FO31">
        <f>SUMIFS(DataRegularSeason20242025!$AA$3:$AA$1315,DataRegularSeason20242025!$B$3:$B$1315, "&lt;=" &amp; FO$1, DataRegularSeason20242025!$D$3:$D$1315, $A31)+SUMIFS(DataRegularSeason20242025!$AB$3:$AB$1315,DataRegularSeason20242025!$B$3:$B$1315, "&lt;=" &amp; FO$1, DataRegularSeason20242025!$E$3:$E$1315, $A31)</f>
        <v>65</v>
      </c>
      <c r="FP31">
        <f>SUMIFS(DataRegularSeason20242025!$AA$3:$AA$1315,DataRegularSeason20242025!$B$3:$B$1315, "&lt;=" &amp; FP$1, DataRegularSeason20242025!$D$3:$D$1315, $A31)+SUMIFS(DataRegularSeason20242025!$AB$3:$AB$1315,DataRegularSeason20242025!$B$3:$B$1315, "&lt;=" &amp; FP$1, DataRegularSeason20242025!$E$3:$E$1315, $A31)</f>
        <v>65</v>
      </c>
      <c r="FQ31">
        <f>SUMIFS(DataRegularSeason20242025!$AA$3:$AA$1315,DataRegularSeason20242025!$B$3:$B$1315, "&lt;=" &amp; FQ$1, DataRegularSeason20242025!$D$3:$D$1315, $A31)+SUMIFS(DataRegularSeason20242025!$AB$3:$AB$1315,DataRegularSeason20242025!$B$3:$B$1315, "&lt;=" &amp; FQ$1, DataRegularSeason20242025!$E$3:$E$1315, $A31)</f>
        <v>65</v>
      </c>
      <c r="FR31">
        <f>SUMIFS(DataRegularSeason20242025!$AA$3:$AA$1315,DataRegularSeason20242025!$B$3:$B$1315, "&lt;=" &amp; FR$1, DataRegularSeason20242025!$D$3:$D$1315, $A31)+SUMIFS(DataRegularSeason20242025!$AB$3:$AB$1315,DataRegularSeason20242025!$B$3:$B$1315, "&lt;=" &amp; FR$1, DataRegularSeason20242025!$E$3:$E$1315, $A31)</f>
        <v>65</v>
      </c>
      <c r="FS31">
        <f>SUMIFS(DataRegularSeason20242025!$AA$3:$AA$1315,DataRegularSeason20242025!$B$3:$B$1315, "&lt;=" &amp; FS$1, DataRegularSeason20242025!$D$3:$D$1315, $A31)+SUMIFS(DataRegularSeason20242025!$AB$3:$AB$1315,DataRegularSeason20242025!$B$3:$B$1315, "&lt;=" &amp; FS$1, DataRegularSeason20242025!$E$3:$E$1315, $A31)</f>
        <v>65</v>
      </c>
      <c r="FT31">
        <f>SUMIFS(DataRegularSeason20242025!$AA$3:$AA$1315,DataRegularSeason20242025!$B$3:$B$1315, "&lt;=" &amp; FT$1, DataRegularSeason20242025!$D$3:$D$1315, $A31)+SUMIFS(DataRegularSeason20242025!$AB$3:$AB$1315,DataRegularSeason20242025!$B$3:$B$1315, "&lt;=" &amp; FT$1, DataRegularSeason20242025!$E$3:$E$1315, $A31)</f>
        <v>65</v>
      </c>
      <c r="FU31">
        <f>SUMIFS(DataRegularSeason20242025!$AA$3:$AA$1315,DataRegularSeason20242025!$B$3:$B$1315, "&lt;=" &amp; FU$1, DataRegularSeason20242025!$D$3:$D$1315, $A31)+SUMIFS(DataRegularSeason20242025!$AB$3:$AB$1315,DataRegularSeason20242025!$B$3:$B$1315, "&lt;=" &amp; FU$1, DataRegularSeason20242025!$E$3:$E$1315, $A31)</f>
        <v>65</v>
      </c>
      <c r="FV31">
        <f>SUMIFS(DataRegularSeason20242025!$AA$3:$AA$1315,DataRegularSeason20242025!$B$3:$B$1315, "&lt;=" &amp; FV$1, DataRegularSeason20242025!$D$3:$D$1315, $A31)+SUMIFS(DataRegularSeason20242025!$AB$3:$AB$1315,DataRegularSeason20242025!$B$3:$B$1315, "&lt;=" &amp; FV$1, DataRegularSeason20242025!$E$3:$E$1315, $A31)</f>
        <v>65</v>
      </c>
      <c r="FW31">
        <f>SUMIFS(DataRegularSeason20242025!$AA$3:$AA$1315,DataRegularSeason20242025!$B$3:$B$1315, "&lt;=" &amp; FW$1, DataRegularSeason20242025!$D$3:$D$1315, $A31)+SUMIFS(DataRegularSeason20242025!$AB$3:$AB$1315,DataRegularSeason20242025!$B$3:$B$1315, "&lt;=" &amp; FW$1, DataRegularSeason20242025!$E$3:$E$1315, $A31)</f>
        <v>65</v>
      </c>
      <c r="FX31">
        <f>SUMIFS(DataRegularSeason20242025!$AA$3:$AA$1315,DataRegularSeason20242025!$B$3:$B$1315, "&lt;=" &amp; FX$1, DataRegularSeason20242025!$D$3:$D$1315, $A31)+SUMIFS(DataRegularSeason20242025!$AB$3:$AB$1315,DataRegularSeason20242025!$B$3:$B$1315, "&lt;=" &amp; FX$1, DataRegularSeason20242025!$E$3:$E$1315, $A31)</f>
        <v>65</v>
      </c>
      <c r="FY31">
        <f>SUMIFS(DataRegularSeason20242025!$AA$3:$AA$1315,DataRegularSeason20242025!$B$3:$B$1315, "&lt;=" &amp; FY$1, DataRegularSeason20242025!$D$3:$D$1315, $A31)+SUMIFS(DataRegularSeason20242025!$AB$3:$AB$1315,DataRegularSeason20242025!$B$3:$B$1315, "&lt;=" &amp; FY$1, DataRegularSeason20242025!$E$3:$E$1315, $A31)</f>
        <v>65</v>
      </c>
      <c r="FZ31">
        <f>SUMIFS(DataRegularSeason20242025!$AA$3:$AA$1315,DataRegularSeason20242025!$B$3:$B$1315, "&lt;=" &amp; FZ$1, DataRegularSeason20242025!$D$3:$D$1315, $A31)+SUMIFS(DataRegularSeason20242025!$AB$3:$AB$1315,DataRegularSeason20242025!$B$3:$B$1315, "&lt;=" &amp; FZ$1, DataRegularSeason20242025!$E$3:$E$1315, $A31)</f>
        <v>65</v>
      </c>
      <c r="GA31">
        <f>SUMIFS(DataRegularSeason20242025!$AA$3:$AA$1315,DataRegularSeason20242025!$B$3:$B$1315, "&lt;=" &amp; GA$1, DataRegularSeason20242025!$D$3:$D$1315, $A31)+SUMIFS(DataRegularSeason20242025!$AB$3:$AB$1315,DataRegularSeason20242025!$B$3:$B$1315, "&lt;=" &amp; GA$1, DataRegularSeason20242025!$E$3:$E$1315, $A31)</f>
        <v>65</v>
      </c>
      <c r="GB31">
        <f>SUMIFS(DataRegularSeason20242025!$AA$3:$AA$1315,DataRegularSeason20242025!$B$3:$B$1315, "&lt;=" &amp; GB$1, DataRegularSeason20242025!$D$3:$D$1315, $A31)+SUMIFS(DataRegularSeason20242025!$AB$3:$AB$1315,DataRegularSeason20242025!$B$3:$B$1315, "&lt;=" &amp; GB$1, DataRegularSeason20242025!$E$3:$E$1315, $A31)</f>
        <v>65</v>
      </c>
      <c r="GC31">
        <f>SUMIFS(DataRegularSeason20242025!$AA$3:$AA$1315,DataRegularSeason20242025!$B$3:$B$1315, "&lt;=" &amp; GC$1, DataRegularSeason20242025!$D$3:$D$1315, $A31)+SUMIFS(DataRegularSeason20242025!$AB$3:$AB$1315,DataRegularSeason20242025!$B$3:$B$1315, "&lt;=" &amp; GC$1, DataRegularSeason20242025!$E$3:$E$1315, $A31)</f>
        <v>65</v>
      </c>
      <c r="GD31">
        <f>SUMIFS(DataRegularSeason20242025!$AA$3:$AA$1315,DataRegularSeason20242025!$B$3:$B$1315, "&lt;=" &amp; GD$1, DataRegularSeason20242025!$D$3:$D$1315, $A31)+SUMIFS(DataRegularSeason20242025!$AB$3:$AB$1315,DataRegularSeason20242025!$B$3:$B$1315, "&lt;=" &amp; GD$1, DataRegularSeason20242025!$E$3:$E$1315, $A31)</f>
        <v>65</v>
      </c>
      <c r="GE31">
        <f>SUMIFS(DataRegularSeason20242025!$AA$3:$AA$1315,DataRegularSeason20242025!$B$3:$B$1315, "&lt;=" &amp; GE$1, DataRegularSeason20242025!$D$3:$D$1315, $A31)+SUMIFS(DataRegularSeason20242025!$AB$3:$AB$1315,DataRegularSeason20242025!$B$3:$B$1315, "&lt;=" &amp; GE$1, DataRegularSeason20242025!$E$3:$E$1315, $A31)</f>
        <v>65</v>
      </c>
      <c r="GF31">
        <f>SUMIFS(DataRegularSeason20242025!$AA$3:$AA$1315,DataRegularSeason20242025!$B$3:$B$1315, "&lt;=" &amp; GF$1, DataRegularSeason20242025!$D$3:$D$1315, $A31)+SUMIFS(DataRegularSeason20242025!$AB$3:$AB$1315,DataRegularSeason20242025!$B$3:$B$1315, "&lt;=" &amp; GF$1, DataRegularSeason20242025!$E$3:$E$1315, $A31)</f>
        <v>65</v>
      </c>
      <c r="GG31">
        <f>SUMIFS(DataRegularSeason20242025!$AA$3:$AA$1315,DataRegularSeason20242025!$B$3:$B$1315, "&lt;=" &amp; GG$1, DataRegularSeason20242025!$D$3:$D$1315, $A31)+SUMIFS(DataRegularSeason20242025!$AB$3:$AB$1315,DataRegularSeason20242025!$B$3:$B$1315, "&lt;=" &amp; GG$1, DataRegularSeason20242025!$E$3:$E$1315, $A31)</f>
        <v>65</v>
      </c>
      <c r="GH31">
        <f>SUMIFS(DataRegularSeason20242025!$AA$3:$AA$1315,DataRegularSeason20242025!$B$3:$B$1315, "&lt;=" &amp; GH$1, DataRegularSeason20242025!$D$3:$D$1315, $A31)+SUMIFS(DataRegularSeason20242025!$AB$3:$AB$1315,DataRegularSeason20242025!$B$3:$B$1315, "&lt;=" &amp; GH$1, DataRegularSeason20242025!$E$3:$E$1315, $A31)</f>
        <v>65</v>
      </c>
      <c r="GI31">
        <f>SUMIFS(DataRegularSeason20242025!$AA$3:$AA$1315,DataRegularSeason20242025!$B$3:$B$1315, "&lt;=" &amp; GI$1, DataRegularSeason20242025!$D$3:$D$1315, $A31)+SUMIFS(DataRegularSeason20242025!$AB$3:$AB$1315,DataRegularSeason20242025!$B$3:$B$1315, "&lt;=" &amp; GI$1, DataRegularSeason20242025!$E$3:$E$1315, $A31)</f>
        <v>65</v>
      </c>
      <c r="GJ31">
        <f>SUMIFS(DataRegularSeason20242025!$AA$3:$AA$1315,DataRegularSeason20242025!$B$3:$B$1315, "&lt;=" &amp; GJ$1, DataRegularSeason20242025!$D$3:$D$1315, $A31)+SUMIFS(DataRegularSeason20242025!$AB$3:$AB$1315,DataRegularSeason20242025!$B$3:$B$1315, "&lt;=" &amp; GJ$1, DataRegularSeason20242025!$E$3:$E$1315, $A31)</f>
        <v>65</v>
      </c>
      <c r="GK31">
        <f>SUMIFS(DataRegularSeason20242025!$AA$3:$AA$1315,DataRegularSeason20242025!$B$3:$B$1315, "&lt;=" &amp; GK$1, DataRegularSeason20242025!$D$3:$D$1315, $A31)+SUMIFS(DataRegularSeason20242025!$AB$3:$AB$1315,DataRegularSeason20242025!$B$3:$B$1315, "&lt;=" &amp; GK$1, DataRegularSeason20242025!$E$3:$E$1315, $A31)</f>
        <v>65</v>
      </c>
      <c r="GL31">
        <f>SUMIFS(DataRegularSeason20242025!$AA$3:$AA$1315,DataRegularSeason20242025!$B$3:$B$1315, "&lt;=" &amp; GL$1, DataRegularSeason20242025!$D$3:$D$1315, $A31)+SUMIFS(DataRegularSeason20242025!$AB$3:$AB$1315,DataRegularSeason20242025!$B$3:$B$1315, "&lt;=" &amp; GL$1, DataRegularSeason20242025!$E$3:$E$1315, $A31)</f>
        <v>65</v>
      </c>
      <c r="GM31">
        <f>SUMIFS(DataRegularSeason20242025!$AA$3:$AA$1315,DataRegularSeason20242025!$B$3:$B$1315, "&lt;=" &amp; GM$1, DataRegularSeason20242025!$D$3:$D$1315, $A31)+SUMIFS(DataRegularSeason20242025!$AB$3:$AB$1315,DataRegularSeason20242025!$B$3:$B$1315, "&lt;=" &amp; GM$1, DataRegularSeason20242025!$E$3:$E$1315, $A31)</f>
        <v>65</v>
      </c>
      <c r="GN31">
        <f>SUMIFS(DataRegularSeason20242025!$AA$3:$AA$1315,DataRegularSeason20242025!$B$3:$B$1315, "&lt;=" &amp; GN$1, DataRegularSeason20242025!$D$3:$D$1315, $A31)+SUMIFS(DataRegularSeason20242025!$AB$3:$AB$1315,DataRegularSeason20242025!$B$3:$B$1315, "&lt;=" &amp; GN$1, DataRegularSeason20242025!$E$3:$E$1315, $A31)</f>
        <v>65</v>
      </c>
      <c r="GO31">
        <f>SUMIFS(DataRegularSeason20242025!$AA$3:$AA$1315,DataRegularSeason20242025!$B$3:$B$1315, "&lt;=" &amp; GO$1, DataRegularSeason20242025!$D$3:$D$1315, $A31)+SUMIFS(DataRegularSeason20242025!$AB$3:$AB$1315,DataRegularSeason20242025!$B$3:$B$1315, "&lt;=" &amp; GO$1, DataRegularSeason20242025!$E$3:$E$1315, $A31)</f>
        <v>65</v>
      </c>
      <c r="GP31">
        <f>SUMIFS(DataRegularSeason20242025!$AA$3:$AA$1315,DataRegularSeason20242025!$B$3:$B$1315, "&lt;=" &amp; GP$1, DataRegularSeason20242025!$D$3:$D$1315, $A31)+SUMIFS(DataRegularSeason20242025!$AB$3:$AB$1315,DataRegularSeason20242025!$B$3:$B$1315, "&lt;=" &amp; GP$1, DataRegularSeason20242025!$E$3:$E$1315, $A31)</f>
        <v>65</v>
      </c>
      <c r="GQ31">
        <f>SUMIFS(DataRegularSeason20242025!$AA$3:$AA$1315,DataRegularSeason20242025!$B$3:$B$1315, "&lt;=" &amp; GQ$1, DataRegularSeason20242025!$D$3:$D$1315, $A31)+SUMIFS(DataRegularSeason20242025!$AB$3:$AB$1315,DataRegularSeason20242025!$B$3:$B$1315, "&lt;=" &amp; GQ$1, DataRegularSeason20242025!$E$3:$E$1315, $A31)</f>
        <v>65</v>
      </c>
      <c r="GR31">
        <f>SUMIFS(DataRegularSeason20242025!$AA$3:$AA$1315,DataRegularSeason20242025!$B$3:$B$1315, "&lt;=" &amp; GR$1, DataRegularSeason20242025!$D$3:$D$1315, $A31)+SUMIFS(DataRegularSeason20242025!$AB$3:$AB$1315,DataRegularSeason20242025!$B$3:$B$1315, "&lt;=" &amp; GR$1, DataRegularSeason20242025!$E$3:$E$1315, $A31)</f>
        <v>65</v>
      </c>
      <c r="GS31">
        <f>SUMIFS(DataRegularSeason20242025!$AA$3:$AA$1315,DataRegularSeason20242025!$B$3:$B$1315, "&lt;=" &amp; GS$1, DataRegularSeason20242025!$D$3:$D$1315, $A31)+SUMIFS(DataRegularSeason20242025!$AB$3:$AB$1315,DataRegularSeason20242025!$B$3:$B$1315, "&lt;=" &amp; GS$1, DataRegularSeason20242025!$E$3:$E$1315, $A31)</f>
        <v>65</v>
      </c>
      <c r="GT31">
        <f>SUMIFS(DataRegularSeason20242025!$AA$3:$AA$1315,DataRegularSeason20242025!$B$3:$B$1315, "&lt;=" &amp; GT$1, DataRegularSeason20242025!$D$3:$D$1315, $A31)+SUMIFS(DataRegularSeason20242025!$AB$3:$AB$1315,DataRegularSeason20242025!$B$3:$B$1315, "&lt;=" &amp; GT$1, DataRegularSeason20242025!$E$3:$E$1315, $A31)</f>
        <v>65</v>
      </c>
      <c r="GU31">
        <f>SUMIFS(DataRegularSeason20242025!$AA$3:$AA$1315,DataRegularSeason20242025!$B$3:$B$1315, "&lt;=" &amp; GU$1, DataRegularSeason20242025!$D$3:$D$1315, $A31)+SUMIFS(DataRegularSeason20242025!$AB$3:$AB$1315,DataRegularSeason20242025!$B$3:$B$1315, "&lt;=" &amp; GU$1, DataRegularSeason20242025!$E$3:$E$1315, $A31)</f>
        <v>65</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58</v>
      </c>
      <c r="FE32">
        <f>SUMIFS(DataRegularSeason20242025!$AA$3:$AA$1315,DataRegularSeason20242025!$B$3:$B$1315, "&lt;=" &amp; FE$1, DataRegularSeason20242025!$D$3:$D$1315, $A32)+SUMIFS(DataRegularSeason20242025!$AB$3:$AB$1315,DataRegularSeason20242025!$B$3:$B$1315, "&lt;=" &amp; FE$1, DataRegularSeason20242025!$E$3:$E$1315, $A32)</f>
        <v>58</v>
      </c>
      <c r="FF32">
        <f>SUMIFS(DataRegularSeason20242025!$AA$3:$AA$1315,DataRegularSeason20242025!$B$3:$B$1315, "&lt;=" &amp; FF$1, DataRegularSeason20242025!$D$3:$D$1315, $A32)+SUMIFS(DataRegularSeason20242025!$AB$3:$AB$1315,DataRegularSeason20242025!$B$3:$B$1315, "&lt;=" &amp; FF$1, DataRegularSeason20242025!$E$3:$E$1315, $A32)</f>
        <v>58</v>
      </c>
      <c r="FG32">
        <f>SUMIFS(DataRegularSeason20242025!$AA$3:$AA$1315,DataRegularSeason20242025!$B$3:$B$1315, "&lt;=" &amp; FG$1, DataRegularSeason20242025!$D$3:$D$1315, $A32)+SUMIFS(DataRegularSeason20242025!$AB$3:$AB$1315,DataRegularSeason20242025!$B$3:$B$1315, "&lt;=" &amp; FG$1, DataRegularSeason20242025!$E$3:$E$1315, $A32)</f>
        <v>58</v>
      </c>
      <c r="FH32">
        <f>SUMIFS(DataRegularSeason20242025!$AA$3:$AA$1315,DataRegularSeason20242025!$B$3:$B$1315, "&lt;=" &amp; FH$1, DataRegularSeason20242025!$D$3:$D$1315, $A32)+SUMIFS(DataRegularSeason20242025!$AB$3:$AB$1315,DataRegularSeason20242025!$B$3:$B$1315, "&lt;=" &amp; FH$1, DataRegularSeason20242025!$E$3:$E$1315, $A32)</f>
        <v>60</v>
      </c>
      <c r="FI32">
        <f>SUMIFS(DataRegularSeason20242025!$AA$3:$AA$1315,DataRegularSeason20242025!$B$3:$B$1315, "&lt;=" &amp; FI$1, DataRegularSeason20242025!$D$3:$D$1315, $A32)+SUMIFS(DataRegularSeason20242025!$AB$3:$AB$1315,DataRegularSeason20242025!$B$3:$B$1315, "&lt;=" &amp; FI$1, DataRegularSeason20242025!$E$3:$E$1315, $A32)</f>
        <v>60</v>
      </c>
      <c r="FJ32">
        <f>SUMIFS(DataRegularSeason20242025!$AA$3:$AA$1315,DataRegularSeason20242025!$B$3:$B$1315, "&lt;=" &amp; FJ$1, DataRegularSeason20242025!$D$3:$D$1315, $A32)+SUMIFS(DataRegularSeason20242025!$AB$3:$AB$1315,DataRegularSeason20242025!$B$3:$B$1315, "&lt;=" &amp; FJ$1, DataRegularSeason20242025!$E$3:$E$1315, $A32)</f>
        <v>60</v>
      </c>
      <c r="FK32">
        <f>SUMIFS(DataRegularSeason20242025!$AA$3:$AA$1315,DataRegularSeason20242025!$B$3:$B$1315, "&lt;=" &amp; FK$1, DataRegularSeason20242025!$D$3:$D$1315, $A32)+SUMIFS(DataRegularSeason20242025!$AB$3:$AB$1315,DataRegularSeason20242025!$B$3:$B$1315, "&lt;=" &amp; FK$1, DataRegularSeason20242025!$E$3:$E$1315, $A32)</f>
        <v>60</v>
      </c>
      <c r="FL32">
        <f>SUMIFS(DataRegularSeason20242025!$AA$3:$AA$1315,DataRegularSeason20242025!$B$3:$B$1315, "&lt;=" &amp; FL$1, DataRegularSeason20242025!$D$3:$D$1315, $A32)+SUMIFS(DataRegularSeason20242025!$AB$3:$AB$1315,DataRegularSeason20242025!$B$3:$B$1315, "&lt;=" &amp; FL$1, DataRegularSeason20242025!$E$3:$E$1315, $A32)</f>
        <v>60</v>
      </c>
      <c r="FM32">
        <f>SUMIFS(DataRegularSeason20242025!$AA$3:$AA$1315,DataRegularSeason20242025!$B$3:$B$1315, "&lt;=" &amp; FM$1, DataRegularSeason20242025!$D$3:$D$1315, $A32)+SUMIFS(DataRegularSeason20242025!$AB$3:$AB$1315,DataRegularSeason20242025!$B$3:$B$1315, "&lt;=" &amp; FM$1, DataRegularSeason20242025!$E$3:$E$1315, $A32)</f>
        <v>60</v>
      </c>
      <c r="FN32">
        <f>SUMIFS(DataRegularSeason20242025!$AA$3:$AA$1315,DataRegularSeason20242025!$B$3:$B$1315, "&lt;=" &amp; FN$1, DataRegularSeason20242025!$D$3:$D$1315, $A32)+SUMIFS(DataRegularSeason20242025!$AB$3:$AB$1315,DataRegularSeason20242025!$B$3:$B$1315, "&lt;=" &amp; FN$1, DataRegularSeason20242025!$E$3:$E$1315, $A32)</f>
        <v>60</v>
      </c>
      <c r="FO32">
        <f>SUMIFS(DataRegularSeason20242025!$AA$3:$AA$1315,DataRegularSeason20242025!$B$3:$B$1315, "&lt;=" &amp; FO$1, DataRegularSeason20242025!$D$3:$D$1315, $A32)+SUMIFS(DataRegularSeason20242025!$AB$3:$AB$1315,DataRegularSeason20242025!$B$3:$B$1315, "&lt;=" &amp; FO$1, DataRegularSeason20242025!$E$3:$E$1315, $A32)</f>
        <v>60</v>
      </c>
      <c r="FP32">
        <f>SUMIFS(DataRegularSeason20242025!$AA$3:$AA$1315,DataRegularSeason20242025!$B$3:$B$1315, "&lt;=" &amp; FP$1, DataRegularSeason20242025!$D$3:$D$1315, $A32)+SUMIFS(DataRegularSeason20242025!$AB$3:$AB$1315,DataRegularSeason20242025!$B$3:$B$1315, "&lt;=" &amp; FP$1, DataRegularSeason20242025!$E$3:$E$1315, $A32)</f>
        <v>60</v>
      </c>
      <c r="FQ32">
        <f>SUMIFS(DataRegularSeason20242025!$AA$3:$AA$1315,DataRegularSeason20242025!$B$3:$B$1315, "&lt;=" &amp; FQ$1, DataRegularSeason20242025!$D$3:$D$1315, $A32)+SUMIFS(DataRegularSeason20242025!$AB$3:$AB$1315,DataRegularSeason20242025!$B$3:$B$1315, "&lt;=" &amp; FQ$1, DataRegularSeason20242025!$E$3:$E$1315, $A32)</f>
        <v>60</v>
      </c>
      <c r="FR32">
        <f>SUMIFS(DataRegularSeason20242025!$AA$3:$AA$1315,DataRegularSeason20242025!$B$3:$B$1315, "&lt;=" &amp; FR$1, DataRegularSeason20242025!$D$3:$D$1315, $A32)+SUMIFS(DataRegularSeason20242025!$AB$3:$AB$1315,DataRegularSeason20242025!$B$3:$B$1315, "&lt;=" &amp; FR$1, DataRegularSeason20242025!$E$3:$E$1315, $A32)</f>
        <v>60</v>
      </c>
      <c r="FS32">
        <f>SUMIFS(DataRegularSeason20242025!$AA$3:$AA$1315,DataRegularSeason20242025!$B$3:$B$1315, "&lt;=" &amp; FS$1, DataRegularSeason20242025!$D$3:$D$1315, $A32)+SUMIFS(DataRegularSeason20242025!$AB$3:$AB$1315,DataRegularSeason20242025!$B$3:$B$1315, "&lt;=" &amp; FS$1, DataRegularSeason20242025!$E$3:$E$1315, $A32)</f>
        <v>60</v>
      </c>
      <c r="FT32">
        <f>SUMIFS(DataRegularSeason20242025!$AA$3:$AA$1315,DataRegularSeason20242025!$B$3:$B$1315, "&lt;=" &amp; FT$1, DataRegularSeason20242025!$D$3:$D$1315, $A32)+SUMIFS(DataRegularSeason20242025!$AB$3:$AB$1315,DataRegularSeason20242025!$B$3:$B$1315, "&lt;=" &amp; FT$1, DataRegularSeason20242025!$E$3:$E$1315, $A32)</f>
        <v>60</v>
      </c>
      <c r="FU32">
        <f>SUMIFS(DataRegularSeason20242025!$AA$3:$AA$1315,DataRegularSeason20242025!$B$3:$B$1315, "&lt;=" &amp; FU$1, DataRegularSeason20242025!$D$3:$D$1315, $A32)+SUMIFS(DataRegularSeason20242025!$AB$3:$AB$1315,DataRegularSeason20242025!$B$3:$B$1315, "&lt;=" &amp; FU$1, DataRegularSeason20242025!$E$3:$E$1315, $A32)</f>
        <v>60</v>
      </c>
      <c r="FV32">
        <f>SUMIFS(DataRegularSeason20242025!$AA$3:$AA$1315,DataRegularSeason20242025!$B$3:$B$1315, "&lt;=" &amp; FV$1, DataRegularSeason20242025!$D$3:$D$1315, $A32)+SUMIFS(DataRegularSeason20242025!$AB$3:$AB$1315,DataRegularSeason20242025!$B$3:$B$1315, "&lt;=" &amp; FV$1, DataRegularSeason20242025!$E$3:$E$1315, $A32)</f>
        <v>60</v>
      </c>
      <c r="FW32">
        <f>SUMIFS(DataRegularSeason20242025!$AA$3:$AA$1315,DataRegularSeason20242025!$B$3:$B$1315, "&lt;=" &amp; FW$1, DataRegularSeason20242025!$D$3:$D$1315, $A32)+SUMIFS(DataRegularSeason20242025!$AB$3:$AB$1315,DataRegularSeason20242025!$B$3:$B$1315, "&lt;=" &amp; FW$1, DataRegularSeason20242025!$E$3:$E$1315, $A32)</f>
        <v>60</v>
      </c>
      <c r="FX32">
        <f>SUMIFS(DataRegularSeason20242025!$AA$3:$AA$1315,DataRegularSeason20242025!$B$3:$B$1315, "&lt;=" &amp; FX$1, DataRegularSeason20242025!$D$3:$D$1315, $A32)+SUMIFS(DataRegularSeason20242025!$AB$3:$AB$1315,DataRegularSeason20242025!$B$3:$B$1315, "&lt;=" &amp; FX$1, DataRegularSeason20242025!$E$3:$E$1315, $A32)</f>
        <v>60</v>
      </c>
      <c r="FY32">
        <f>SUMIFS(DataRegularSeason20242025!$AA$3:$AA$1315,DataRegularSeason20242025!$B$3:$B$1315, "&lt;=" &amp; FY$1, DataRegularSeason20242025!$D$3:$D$1315, $A32)+SUMIFS(DataRegularSeason20242025!$AB$3:$AB$1315,DataRegularSeason20242025!$B$3:$B$1315, "&lt;=" &amp; FY$1, DataRegularSeason20242025!$E$3:$E$1315, $A32)</f>
        <v>60</v>
      </c>
      <c r="FZ32">
        <f>SUMIFS(DataRegularSeason20242025!$AA$3:$AA$1315,DataRegularSeason20242025!$B$3:$B$1315, "&lt;=" &amp; FZ$1, DataRegularSeason20242025!$D$3:$D$1315, $A32)+SUMIFS(DataRegularSeason20242025!$AB$3:$AB$1315,DataRegularSeason20242025!$B$3:$B$1315, "&lt;=" &amp; FZ$1, DataRegularSeason20242025!$E$3:$E$1315, $A32)</f>
        <v>60</v>
      </c>
      <c r="GA32">
        <f>SUMIFS(DataRegularSeason20242025!$AA$3:$AA$1315,DataRegularSeason20242025!$B$3:$B$1315, "&lt;=" &amp; GA$1, DataRegularSeason20242025!$D$3:$D$1315, $A32)+SUMIFS(DataRegularSeason20242025!$AB$3:$AB$1315,DataRegularSeason20242025!$B$3:$B$1315, "&lt;=" &amp; GA$1, DataRegularSeason20242025!$E$3:$E$1315, $A32)</f>
        <v>60</v>
      </c>
      <c r="GB32">
        <f>SUMIFS(DataRegularSeason20242025!$AA$3:$AA$1315,DataRegularSeason20242025!$B$3:$B$1315, "&lt;=" &amp; GB$1, DataRegularSeason20242025!$D$3:$D$1315, $A32)+SUMIFS(DataRegularSeason20242025!$AB$3:$AB$1315,DataRegularSeason20242025!$B$3:$B$1315, "&lt;=" &amp; GB$1, DataRegularSeason20242025!$E$3:$E$1315, $A32)</f>
        <v>60</v>
      </c>
      <c r="GC32">
        <f>SUMIFS(DataRegularSeason20242025!$AA$3:$AA$1315,DataRegularSeason20242025!$B$3:$B$1315, "&lt;=" &amp; GC$1, DataRegularSeason20242025!$D$3:$D$1315, $A32)+SUMIFS(DataRegularSeason20242025!$AB$3:$AB$1315,DataRegularSeason20242025!$B$3:$B$1315, "&lt;=" &amp; GC$1, DataRegularSeason20242025!$E$3:$E$1315, $A32)</f>
        <v>60</v>
      </c>
      <c r="GD32">
        <f>SUMIFS(DataRegularSeason20242025!$AA$3:$AA$1315,DataRegularSeason20242025!$B$3:$B$1315, "&lt;=" &amp; GD$1, DataRegularSeason20242025!$D$3:$D$1315, $A32)+SUMIFS(DataRegularSeason20242025!$AB$3:$AB$1315,DataRegularSeason20242025!$B$3:$B$1315, "&lt;=" &amp; GD$1, DataRegularSeason20242025!$E$3:$E$1315, $A32)</f>
        <v>60</v>
      </c>
      <c r="GE32">
        <f>SUMIFS(DataRegularSeason20242025!$AA$3:$AA$1315,DataRegularSeason20242025!$B$3:$B$1315, "&lt;=" &amp; GE$1, DataRegularSeason20242025!$D$3:$D$1315, $A32)+SUMIFS(DataRegularSeason20242025!$AB$3:$AB$1315,DataRegularSeason20242025!$B$3:$B$1315, "&lt;=" &amp; GE$1, DataRegularSeason20242025!$E$3:$E$1315, $A32)</f>
        <v>60</v>
      </c>
      <c r="GF32">
        <f>SUMIFS(DataRegularSeason20242025!$AA$3:$AA$1315,DataRegularSeason20242025!$B$3:$B$1315, "&lt;=" &amp; GF$1, DataRegularSeason20242025!$D$3:$D$1315, $A32)+SUMIFS(DataRegularSeason20242025!$AB$3:$AB$1315,DataRegularSeason20242025!$B$3:$B$1315, "&lt;=" &amp; GF$1, DataRegularSeason20242025!$E$3:$E$1315, $A32)</f>
        <v>60</v>
      </c>
      <c r="GG32">
        <f>SUMIFS(DataRegularSeason20242025!$AA$3:$AA$1315,DataRegularSeason20242025!$B$3:$B$1315, "&lt;=" &amp; GG$1, DataRegularSeason20242025!$D$3:$D$1315, $A32)+SUMIFS(DataRegularSeason20242025!$AB$3:$AB$1315,DataRegularSeason20242025!$B$3:$B$1315, "&lt;=" &amp; GG$1, DataRegularSeason20242025!$E$3:$E$1315, $A32)</f>
        <v>60</v>
      </c>
      <c r="GH32">
        <f>SUMIFS(DataRegularSeason20242025!$AA$3:$AA$1315,DataRegularSeason20242025!$B$3:$B$1315, "&lt;=" &amp; GH$1, DataRegularSeason20242025!$D$3:$D$1315, $A32)+SUMIFS(DataRegularSeason20242025!$AB$3:$AB$1315,DataRegularSeason20242025!$B$3:$B$1315, "&lt;=" &amp; GH$1, DataRegularSeason20242025!$E$3:$E$1315, $A32)</f>
        <v>60</v>
      </c>
      <c r="GI32">
        <f>SUMIFS(DataRegularSeason20242025!$AA$3:$AA$1315,DataRegularSeason20242025!$B$3:$B$1315, "&lt;=" &amp; GI$1, DataRegularSeason20242025!$D$3:$D$1315, $A32)+SUMIFS(DataRegularSeason20242025!$AB$3:$AB$1315,DataRegularSeason20242025!$B$3:$B$1315, "&lt;=" &amp; GI$1, DataRegularSeason20242025!$E$3:$E$1315, $A32)</f>
        <v>60</v>
      </c>
      <c r="GJ32">
        <f>SUMIFS(DataRegularSeason20242025!$AA$3:$AA$1315,DataRegularSeason20242025!$B$3:$B$1315, "&lt;=" &amp; GJ$1, DataRegularSeason20242025!$D$3:$D$1315, $A32)+SUMIFS(DataRegularSeason20242025!$AB$3:$AB$1315,DataRegularSeason20242025!$B$3:$B$1315, "&lt;=" &amp; GJ$1, DataRegularSeason20242025!$E$3:$E$1315, $A32)</f>
        <v>60</v>
      </c>
      <c r="GK32">
        <f>SUMIFS(DataRegularSeason20242025!$AA$3:$AA$1315,DataRegularSeason20242025!$B$3:$B$1315, "&lt;=" &amp; GK$1, DataRegularSeason20242025!$D$3:$D$1315, $A32)+SUMIFS(DataRegularSeason20242025!$AB$3:$AB$1315,DataRegularSeason20242025!$B$3:$B$1315, "&lt;=" &amp; GK$1, DataRegularSeason20242025!$E$3:$E$1315, $A32)</f>
        <v>60</v>
      </c>
      <c r="GL32">
        <f>SUMIFS(DataRegularSeason20242025!$AA$3:$AA$1315,DataRegularSeason20242025!$B$3:$B$1315, "&lt;=" &amp; GL$1, DataRegularSeason20242025!$D$3:$D$1315, $A32)+SUMIFS(DataRegularSeason20242025!$AB$3:$AB$1315,DataRegularSeason20242025!$B$3:$B$1315, "&lt;=" &amp; GL$1, DataRegularSeason20242025!$E$3:$E$1315, $A32)</f>
        <v>60</v>
      </c>
      <c r="GM32">
        <f>SUMIFS(DataRegularSeason20242025!$AA$3:$AA$1315,DataRegularSeason20242025!$B$3:$B$1315, "&lt;=" &amp; GM$1, DataRegularSeason20242025!$D$3:$D$1315, $A32)+SUMIFS(DataRegularSeason20242025!$AB$3:$AB$1315,DataRegularSeason20242025!$B$3:$B$1315, "&lt;=" &amp; GM$1, DataRegularSeason20242025!$E$3:$E$1315, $A32)</f>
        <v>60</v>
      </c>
      <c r="GN32">
        <f>SUMIFS(DataRegularSeason20242025!$AA$3:$AA$1315,DataRegularSeason20242025!$B$3:$B$1315, "&lt;=" &amp; GN$1, DataRegularSeason20242025!$D$3:$D$1315, $A32)+SUMIFS(DataRegularSeason20242025!$AB$3:$AB$1315,DataRegularSeason20242025!$B$3:$B$1315, "&lt;=" &amp; GN$1, DataRegularSeason20242025!$E$3:$E$1315, $A32)</f>
        <v>60</v>
      </c>
      <c r="GO32">
        <f>SUMIFS(DataRegularSeason20242025!$AA$3:$AA$1315,DataRegularSeason20242025!$B$3:$B$1315, "&lt;=" &amp; GO$1, DataRegularSeason20242025!$D$3:$D$1315, $A32)+SUMIFS(DataRegularSeason20242025!$AB$3:$AB$1315,DataRegularSeason20242025!$B$3:$B$1315, "&lt;=" &amp; GO$1, DataRegularSeason20242025!$E$3:$E$1315, $A32)</f>
        <v>60</v>
      </c>
      <c r="GP32">
        <f>SUMIFS(DataRegularSeason20242025!$AA$3:$AA$1315,DataRegularSeason20242025!$B$3:$B$1315, "&lt;=" &amp; GP$1, DataRegularSeason20242025!$D$3:$D$1315, $A32)+SUMIFS(DataRegularSeason20242025!$AB$3:$AB$1315,DataRegularSeason20242025!$B$3:$B$1315, "&lt;=" &amp; GP$1, DataRegularSeason20242025!$E$3:$E$1315, $A32)</f>
        <v>60</v>
      </c>
      <c r="GQ32">
        <f>SUMIFS(DataRegularSeason20242025!$AA$3:$AA$1315,DataRegularSeason20242025!$B$3:$B$1315, "&lt;=" &amp; GQ$1, DataRegularSeason20242025!$D$3:$D$1315, $A32)+SUMIFS(DataRegularSeason20242025!$AB$3:$AB$1315,DataRegularSeason20242025!$B$3:$B$1315, "&lt;=" &amp; GQ$1, DataRegularSeason20242025!$E$3:$E$1315, $A32)</f>
        <v>60</v>
      </c>
      <c r="GR32">
        <f>SUMIFS(DataRegularSeason20242025!$AA$3:$AA$1315,DataRegularSeason20242025!$B$3:$B$1315, "&lt;=" &amp; GR$1, DataRegularSeason20242025!$D$3:$D$1315, $A32)+SUMIFS(DataRegularSeason20242025!$AB$3:$AB$1315,DataRegularSeason20242025!$B$3:$B$1315, "&lt;=" &amp; GR$1, DataRegularSeason20242025!$E$3:$E$1315, $A32)</f>
        <v>60</v>
      </c>
      <c r="GS32">
        <f>SUMIFS(DataRegularSeason20242025!$AA$3:$AA$1315,DataRegularSeason20242025!$B$3:$B$1315, "&lt;=" &amp; GS$1, DataRegularSeason20242025!$D$3:$D$1315, $A32)+SUMIFS(DataRegularSeason20242025!$AB$3:$AB$1315,DataRegularSeason20242025!$B$3:$B$1315, "&lt;=" &amp; GS$1, DataRegularSeason20242025!$E$3:$E$1315, $A32)</f>
        <v>60</v>
      </c>
      <c r="GT32">
        <f>SUMIFS(DataRegularSeason20242025!$AA$3:$AA$1315,DataRegularSeason20242025!$B$3:$B$1315, "&lt;=" &amp; GT$1, DataRegularSeason20242025!$D$3:$D$1315, $A32)+SUMIFS(DataRegularSeason20242025!$AB$3:$AB$1315,DataRegularSeason20242025!$B$3:$B$1315, "&lt;=" &amp; GT$1, DataRegularSeason20242025!$E$3:$E$1315, $A32)</f>
        <v>60</v>
      </c>
      <c r="GU32">
        <f>SUMIFS(DataRegularSeason20242025!$AA$3:$AA$1315,DataRegularSeason20242025!$B$3:$B$1315, "&lt;=" &amp; GU$1, DataRegularSeason20242025!$D$3:$D$1315, $A32)+SUMIFS(DataRegularSeason20242025!$AB$3:$AB$1315,DataRegularSeason20242025!$B$3:$B$1315, "&lt;=" &amp; GU$1, DataRegularSeason20242025!$E$3:$E$1315, $A32)</f>
        <v>60</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45</v>
      </c>
      <c r="FJ33">
        <f>SUMIFS(DataRegularSeason20242025!$AA$3:$AA$1315,DataRegularSeason20242025!$B$3:$B$1315, "&lt;=" &amp; FJ$1, DataRegularSeason20242025!$D$3:$D$1315, $A33)+SUMIFS(DataRegularSeason20242025!$AB$3:$AB$1315,DataRegularSeason20242025!$B$3:$B$1315, "&lt;=" &amp; FJ$1, DataRegularSeason20242025!$E$3:$E$1315, $A33)</f>
        <v>45</v>
      </c>
      <c r="FK33">
        <f>SUMIFS(DataRegularSeason20242025!$AA$3:$AA$1315,DataRegularSeason20242025!$B$3:$B$1315, "&lt;=" &amp; FK$1, DataRegularSeason20242025!$D$3:$D$1315, $A33)+SUMIFS(DataRegularSeason20242025!$AB$3:$AB$1315,DataRegularSeason20242025!$B$3:$B$1315, "&lt;=" &amp; FK$1, DataRegularSeason20242025!$E$3:$E$1315, $A33)</f>
        <v>45</v>
      </c>
      <c r="FL33">
        <f>SUMIFS(DataRegularSeason20242025!$AA$3:$AA$1315,DataRegularSeason20242025!$B$3:$B$1315, "&lt;=" &amp; FL$1, DataRegularSeason20242025!$D$3:$D$1315, $A33)+SUMIFS(DataRegularSeason20242025!$AB$3:$AB$1315,DataRegularSeason20242025!$B$3:$B$1315, "&lt;=" &amp; FL$1, DataRegularSeason20242025!$E$3:$E$1315, $A33)</f>
        <v>45</v>
      </c>
      <c r="FM33">
        <f>SUMIFS(DataRegularSeason20242025!$AA$3:$AA$1315,DataRegularSeason20242025!$B$3:$B$1315, "&lt;=" &amp; FM$1, DataRegularSeason20242025!$D$3:$D$1315, $A33)+SUMIFS(DataRegularSeason20242025!$AB$3:$AB$1315,DataRegularSeason20242025!$B$3:$B$1315, "&lt;=" &amp; FM$1, DataRegularSeason20242025!$E$3:$E$1315, $A33)</f>
        <v>45</v>
      </c>
      <c r="FN33">
        <f>SUMIFS(DataRegularSeason20242025!$AA$3:$AA$1315,DataRegularSeason20242025!$B$3:$B$1315, "&lt;=" &amp; FN$1, DataRegularSeason20242025!$D$3:$D$1315, $A33)+SUMIFS(DataRegularSeason20242025!$AB$3:$AB$1315,DataRegularSeason20242025!$B$3:$B$1315, "&lt;=" &amp; FN$1, DataRegularSeason20242025!$E$3:$E$1315, $A33)</f>
        <v>45</v>
      </c>
      <c r="FO33">
        <f>SUMIFS(DataRegularSeason20242025!$AA$3:$AA$1315,DataRegularSeason20242025!$B$3:$B$1315, "&lt;=" &amp; FO$1, DataRegularSeason20242025!$D$3:$D$1315, $A33)+SUMIFS(DataRegularSeason20242025!$AB$3:$AB$1315,DataRegularSeason20242025!$B$3:$B$1315, "&lt;=" &amp; FO$1, DataRegularSeason20242025!$E$3:$E$1315, $A33)</f>
        <v>45</v>
      </c>
      <c r="FP33">
        <f>SUMIFS(DataRegularSeason20242025!$AA$3:$AA$1315,DataRegularSeason20242025!$B$3:$B$1315, "&lt;=" &amp; FP$1, DataRegularSeason20242025!$D$3:$D$1315, $A33)+SUMIFS(DataRegularSeason20242025!$AB$3:$AB$1315,DataRegularSeason20242025!$B$3:$B$1315, "&lt;=" &amp; FP$1, DataRegularSeason20242025!$E$3:$E$1315, $A33)</f>
        <v>45</v>
      </c>
      <c r="FQ33">
        <f>SUMIFS(DataRegularSeason20242025!$AA$3:$AA$1315,DataRegularSeason20242025!$B$3:$B$1315, "&lt;=" &amp; FQ$1, DataRegularSeason20242025!$D$3:$D$1315, $A33)+SUMIFS(DataRegularSeason20242025!$AB$3:$AB$1315,DataRegularSeason20242025!$B$3:$B$1315, "&lt;=" &amp; FQ$1, DataRegularSeason20242025!$E$3:$E$1315, $A33)</f>
        <v>45</v>
      </c>
      <c r="FR33">
        <f>SUMIFS(DataRegularSeason20242025!$AA$3:$AA$1315,DataRegularSeason20242025!$B$3:$B$1315, "&lt;=" &amp; FR$1, DataRegularSeason20242025!$D$3:$D$1315, $A33)+SUMIFS(DataRegularSeason20242025!$AB$3:$AB$1315,DataRegularSeason20242025!$B$3:$B$1315, "&lt;=" &amp; FR$1, DataRegularSeason20242025!$E$3:$E$1315, $A33)</f>
        <v>45</v>
      </c>
      <c r="FS33">
        <f>SUMIFS(DataRegularSeason20242025!$AA$3:$AA$1315,DataRegularSeason20242025!$B$3:$B$1315, "&lt;=" &amp; FS$1, DataRegularSeason20242025!$D$3:$D$1315, $A33)+SUMIFS(DataRegularSeason20242025!$AB$3:$AB$1315,DataRegularSeason20242025!$B$3:$B$1315, "&lt;=" &amp; FS$1, DataRegularSeason20242025!$E$3:$E$1315, $A33)</f>
        <v>45</v>
      </c>
      <c r="FT33">
        <f>SUMIFS(DataRegularSeason20242025!$AA$3:$AA$1315,DataRegularSeason20242025!$B$3:$B$1315, "&lt;=" &amp; FT$1, DataRegularSeason20242025!$D$3:$D$1315, $A33)+SUMIFS(DataRegularSeason20242025!$AB$3:$AB$1315,DataRegularSeason20242025!$B$3:$B$1315, "&lt;=" &amp; FT$1, DataRegularSeason20242025!$E$3:$E$1315, $A33)</f>
        <v>45</v>
      </c>
      <c r="FU33">
        <f>SUMIFS(DataRegularSeason20242025!$AA$3:$AA$1315,DataRegularSeason20242025!$B$3:$B$1315, "&lt;=" &amp; FU$1, DataRegularSeason20242025!$D$3:$D$1315, $A33)+SUMIFS(DataRegularSeason20242025!$AB$3:$AB$1315,DataRegularSeason20242025!$B$3:$B$1315, "&lt;=" &amp; FU$1, DataRegularSeason20242025!$E$3:$E$1315, $A33)</f>
        <v>45</v>
      </c>
      <c r="FV33">
        <f>SUMIFS(DataRegularSeason20242025!$AA$3:$AA$1315,DataRegularSeason20242025!$B$3:$B$1315, "&lt;=" &amp; FV$1, DataRegularSeason20242025!$D$3:$D$1315, $A33)+SUMIFS(DataRegularSeason20242025!$AB$3:$AB$1315,DataRegularSeason20242025!$B$3:$B$1315, "&lt;=" &amp; FV$1, DataRegularSeason20242025!$E$3:$E$1315, $A33)</f>
        <v>45</v>
      </c>
      <c r="FW33">
        <f>SUMIFS(DataRegularSeason20242025!$AA$3:$AA$1315,DataRegularSeason20242025!$B$3:$B$1315, "&lt;=" &amp; FW$1, DataRegularSeason20242025!$D$3:$D$1315, $A33)+SUMIFS(DataRegularSeason20242025!$AB$3:$AB$1315,DataRegularSeason20242025!$B$3:$B$1315, "&lt;=" &amp; FW$1, DataRegularSeason20242025!$E$3:$E$1315, $A33)</f>
        <v>45</v>
      </c>
      <c r="FX33">
        <f>SUMIFS(DataRegularSeason20242025!$AA$3:$AA$1315,DataRegularSeason20242025!$B$3:$B$1315, "&lt;=" &amp; FX$1, DataRegularSeason20242025!$D$3:$D$1315, $A33)+SUMIFS(DataRegularSeason20242025!$AB$3:$AB$1315,DataRegularSeason20242025!$B$3:$B$1315, "&lt;=" &amp; FX$1, DataRegularSeason20242025!$E$3:$E$1315, $A33)</f>
        <v>45</v>
      </c>
      <c r="FY33">
        <f>SUMIFS(DataRegularSeason20242025!$AA$3:$AA$1315,DataRegularSeason20242025!$B$3:$B$1315, "&lt;=" &amp; FY$1, DataRegularSeason20242025!$D$3:$D$1315, $A33)+SUMIFS(DataRegularSeason20242025!$AB$3:$AB$1315,DataRegularSeason20242025!$B$3:$B$1315, "&lt;=" &amp; FY$1, DataRegularSeason20242025!$E$3:$E$1315, $A33)</f>
        <v>45</v>
      </c>
      <c r="FZ33">
        <f>SUMIFS(DataRegularSeason20242025!$AA$3:$AA$1315,DataRegularSeason20242025!$B$3:$B$1315, "&lt;=" &amp; FZ$1, DataRegularSeason20242025!$D$3:$D$1315, $A33)+SUMIFS(DataRegularSeason20242025!$AB$3:$AB$1315,DataRegularSeason20242025!$B$3:$B$1315, "&lt;=" &amp; FZ$1, DataRegularSeason20242025!$E$3:$E$1315, $A33)</f>
        <v>45</v>
      </c>
      <c r="GA33">
        <f>SUMIFS(DataRegularSeason20242025!$AA$3:$AA$1315,DataRegularSeason20242025!$B$3:$B$1315, "&lt;=" &amp; GA$1, DataRegularSeason20242025!$D$3:$D$1315, $A33)+SUMIFS(DataRegularSeason20242025!$AB$3:$AB$1315,DataRegularSeason20242025!$B$3:$B$1315, "&lt;=" &amp; GA$1, DataRegularSeason20242025!$E$3:$E$1315, $A33)</f>
        <v>45</v>
      </c>
      <c r="GB33">
        <f>SUMIFS(DataRegularSeason20242025!$AA$3:$AA$1315,DataRegularSeason20242025!$B$3:$B$1315, "&lt;=" &amp; GB$1, DataRegularSeason20242025!$D$3:$D$1315, $A33)+SUMIFS(DataRegularSeason20242025!$AB$3:$AB$1315,DataRegularSeason20242025!$B$3:$B$1315, "&lt;=" &amp; GB$1, DataRegularSeason20242025!$E$3:$E$1315, $A33)</f>
        <v>45</v>
      </c>
      <c r="GC33">
        <f>SUMIFS(DataRegularSeason20242025!$AA$3:$AA$1315,DataRegularSeason20242025!$B$3:$B$1315, "&lt;=" &amp; GC$1, DataRegularSeason20242025!$D$3:$D$1315, $A33)+SUMIFS(DataRegularSeason20242025!$AB$3:$AB$1315,DataRegularSeason20242025!$B$3:$B$1315, "&lt;=" &amp; GC$1, DataRegularSeason20242025!$E$3:$E$1315, $A33)</f>
        <v>45</v>
      </c>
      <c r="GD33">
        <f>SUMIFS(DataRegularSeason20242025!$AA$3:$AA$1315,DataRegularSeason20242025!$B$3:$B$1315, "&lt;=" &amp; GD$1, DataRegularSeason20242025!$D$3:$D$1315, $A33)+SUMIFS(DataRegularSeason20242025!$AB$3:$AB$1315,DataRegularSeason20242025!$B$3:$B$1315, "&lt;=" &amp; GD$1, DataRegularSeason20242025!$E$3:$E$1315, $A33)</f>
        <v>45</v>
      </c>
      <c r="GE33">
        <f>SUMIFS(DataRegularSeason20242025!$AA$3:$AA$1315,DataRegularSeason20242025!$B$3:$B$1315, "&lt;=" &amp; GE$1, DataRegularSeason20242025!$D$3:$D$1315, $A33)+SUMIFS(DataRegularSeason20242025!$AB$3:$AB$1315,DataRegularSeason20242025!$B$3:$B$1315, "&lt;=" &amp; GE$1, DataRegularSeason20242025!$E$3:$E$1315, $A33)</f>
        <v>45</v>
      </c>
      <c r="GF33">
        <f>SUMIFS(DataRegularSeason20242025!$AA$3:$AA$1315,DataRegularSeason20242025!$B$3:$B$1315, "&lt;=" &amp; GF$1, DataRegularSeason20242025!$D$3:$D$1315, $A33)+SUMIFS(DataRegularSeason20242025!$AB$3:$AB$1315,DataRegularSeason20242025!$B$3:$B$1315, "&lt;=" &amp; GF$1, DataRegularSeason20242025!$E$3:$E$1315, $A33)</f>
        <v>45</v>
      </c>
      <c r="GG33">
        <f>SUMIFS(DataRegularSeason20242025!$AA$3:$AA$1315,DataRegularSeason20242025!$B$3:$B$1315, "&lt;=" &amp; GG$1, DataRegularSeason20242025!$D$3:$D$1315, $A33)+SUMIFS(DataRegularSeason20242025!$AB$3:$AB$1315,DataRegularSeason20242025!$B$3:$B$1315, "&lt;=" &amp; GG$1, DataRegularSeason20242025!$E$3:$E$1315, $A33)</f>
        <v>45</v>
      </c>
      <c r="GH33">
        <f>SUMIFS(DataRegularSeason20242025!$AA$3:$AA$1315,DataRegularSeason20242025!$B$3:$B$1315, "&lt;=" &amp; GH$1, DataRegularSeason20242025!$D$3:$D$1315, $A33)+SUMIFS(DataRegularSeason20242025!$AB$3:$AB$1315,DataRegularSeason20242025!$B$3:$B$1315, "&lt;=" &amp; GH$1, DataRegularSeason20242025!$E$3:$E$1315, $A33)</f>
        <v>45</v>
      </c>
      <c r="GI33">
        <f>SUMIFS(DataRegularSeason20242025!$AA$3:$AA$1315,DataRegularSeason20242025!$B$3:$B$1315, "&lt;=" &amp; GI$1, DataRegularSeason20242025!$D$3:$D$1315, $A33)+SUMIFS(DataRegularSeason20242025!$AB$3:$AB$1315,DataRegularSeason20242025!$B$3:$B$1315, "&lt;=" &amp; GI$1, DataRegularSeason20242025!$E$3:$E$1315, $A33)</f>
        <v>45</v>
      </c>
      <c r="GJ33">
        <f>SUMIFS(DataRegularSeason20242025!$AA$3:$AA$1315,DataRegularSeason20242025!$B$3:$B$1315, "&lt;=" &amp; GJ$1, DataRegularSeason20242025!$D$3:$D$1315, $A33)+SUMIFS(DataRegularSeason20242025!$AB$3:$AB$1315,DataRegularSeason20242025!$B$3:$B$1315, "&lt;=" &amp; GJ$1, DataRegularSeason20242025!$E$3:$E$1315, $A33)</f>
        <v>45</v>
      </c>
      <c r="GK33">
        <f>SUMIFS(DataRegularSeason20242025!$AA$3:$AA$1315,DataRegularSeason20242025!$B$3:$B$1315, "&lt;=" &amp; GK$1, DataRegularSeason20242025!$D$3:$D$1315, $A33)+SUMIFS(DataRegularSeason20242025!$AB$3:$AB$1315,DataRegularSeason20242025!$B$3:$B$1315, "&lt;=" &amp; GK$1, DataRegularSeason20242025!$E$3:$E$1315, $A33)</f>
        <v>45</v>
      </c>
      <c r="GL33">
        <f>SUMIFS(DataRegularSeason20242025!$AA$3:$AA$1315,DataRegularSeason20242025!$B$3:$B$1315, "&lt;=" &amp; GL$1, DataRegularSeason20242025!$D$3:$D$1315, $A33)+SUMIFS(DataRegularSeason20242025!$AB$3:$AB$1315,DataRegularSeason20242025!$B$3:$B$1315, "&lt;=" &amp; GL$1, DataRegularSeason20242025!$E$3:$E$1315, $A33)</f>
        <v>45</v>
      </c>
      <c r="GM33">
        <f>SUMIFS(DataRegularSeason20242025!$AA$3:$AA$1315,DataRegularSeason20242025!$B$3:$B$1315, "&lt;=" &amp; GM$1, DataRegularSeason20242025!$D$3:$D$1315, $A33)+SUMIFS(DataRegularSeason20242025!$AB$3:$AB$1315,DataRegularSeason20242025!$B$3:$B$1315, "&lt;=" &amp; GM$1, DataRegularSeason20242025!$E$3:$E$1315, $A33)</f>
        <v>45</v>
      </c>
      <c r="GN33">
        <f>SUMIFS(DataRegularSeason20242025!$AA$3:$AA$1315,DataRegularSeason20242025!$B$3:$B$1315, "&lt;=" &amp; GN$1, DataRegularSeason20242025!$D$3:$D$1315, $A33)+SUMIFS(DataRegularSeason20242025!$AB$3:$AB$1315,DataRegularSeason20242025!$B$3:$B$1315, "&lt;=" &amp; GN$1, DataRegularSeason20242025!$E$3:$E$1315, $A33)</f>
        <v>45</v>
      </c>
      <c r="GO33">
        <f>SUMIFS(DataRegularSeason20242025!$AA$3:$AA$1315,DataRegularSeason20242025!$B$3:$B$1315, "&lt;=" &amp; GO$1, DataRegularSeason20242025!$D$3:$D$1315, $A33)+SUMIFS(DataRegularSeason20242025!$AB$3:$AB$1315,DataRegularSeason20242025!$B$3:$B$1315, "&lt;=" &amp; GO$1, DataRegularSeason20242025!$E$3:$E$1315, $A33)</f>
        <v>45</v>
      </c>
      <c r="GP33">
        <f>SUMIFS(DataRegularSeason20242025!$AA$3:$AA$1315,DataRegularSeason20242025!$B$3:$B$1315, "&lt;=" &amp; GP$1, DataRegularSeason20242025!$D$3:$D$1315, $A33)+SUMIFS(DataRegularSeason20242025!$AB$3:$AB$1315,DataRegularSeason20242025!$B$3:$B$1315, "&lt;=" &amp; GP$1, DataRegularSeason20242025!$E$3:$E$1315, $A33)</f>
        <v>45</v>
      </c>
      <c r="GQ33">
        <f>SUMIFS(DataRegularSeason20242025!$AA$3:$AA$1315,DataRegularSeason20242025!$B$3:$B$1315, "&lt;=" &amp; GQ$1, DataRegularSeason20242025!$D$3:$D$1315, $A33)+SUMIFS(DataRegularSeason20242025!$AB$3:$AB$1315,DataRegularSeason20242025!$B$3:$B$1315, "&lt;=" &amp; GQ$1, DataRegularSeason20242025!$E$3:$E$1315, $A33)</f>
        <v>45</v>
      </c>
      <c r="GR33">
        <f>SUMIFS(DataRegularSeason20242025!$AA$3:$AA$1315,DataRegularSeason20242025!$B$3:$B$1315, "&lt;=" &amp; GR$1, DataRegularSeason20242025!$D$3:$D$1315, $A33)+SUMIFS(DataRegularSeason20242025!$AB$3:$AB$1315,DataRegularSeason20242025!$B$3:$B$1315, "&lt;=" &amp; GR$1, DataRegularSeason20242025!$E$3:$E$1315, $A33)</f>
        <v>45</v>
      </c>
      <c r="GS33">
        <f>SUMIFS(DataRegularSeason20242025!$AA$3:$AA$1315,DataRegularSeason20242025!$B$3:$B$1315, "&lt;=" &amp; GS$1, DataRegularSeason20242025!$D$3:$D$1315, $A33)+SUMIFS(DataRegularSeason20242025!$AB$3:$AB$1315,DataRegularSeason20242025!$B$3:$B$1315, "&lt;=" &amp; GS$1, DataRegularSeason20242025!$E$3:$E$1315, $A33)</f>
        <v>45</v>
      </c>
      <c r="GT33">
        <f>SUMIFS(DataRegularSeason20242025!$AA$3:$AA$1315,DataRegularSeason20242025!$B$3:$B$1315, "&lt;=" &amp; GT$1, DataRegularSeason20242025!$D$3:$D$1315, $A33)+SUMIFS(DataRegularSeason20242025!$AB$3:$AB$1315,DataRegularSeason20242025!$B$3:$B$1315, "&lt;=" &amp; GT$1, DataRegularSeason20242025!$E$3:$E$1315, $A33)</f>
        <v>45</v>
      </c>
      <c r="GU33">
        <f>SUMIFS(DataRegularSeason20242025!$AA$3:$AA$1315,DataRegularSeason20242025!$B$3:$B$1315, "&lt;=" &amp; GU$1, DataRegularSeason20242025!$D$3:$D$1315, $A33)+SUMIFS(DataRegularSeason20242025!$AB$3:$AB$1315,DataRegularSeason20242025!$B$3:$B$1315, "&lt;=" &amp; GU$1, DataRegularSeason20242025!$E$3:$E$1315, $A33)</f>
        <v>45</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68.78125</v>
      </c>
      <c r="FD34">
        <f>SUBTOTAL(101,Table4[2025-03-08])</f>
        <v>69.5</v>
      </c>
      <c r="FE34">
        <f>SUBTOTAL(101,Table4[2025-03-09])</f>
        <v>70</v>
      </c>
      <c r="FF34">
        <f>SUBTOTAL(101,Table4[2025-03-10])</f>
        <v>70.28125</v>
      </c>
      <c r="FG34">
        <f>SUBTOTAL(101,Table4[2025-03-11])</f>
        <v>71.03125</v>
      </c>
      <c r="FH34">
        <f>SUBTOTAL(101,Table4[2025-03-12])</f>
        <v>71.34375</v>
      </c>
      <c r="FI34">
        <f>SUBTOTAL(101,Table4[2025-03-13])</f>
        <v>71.96875</v>
      </c>
      <c r="FJ34">
        <f>SUBTOTAL(101,Table4[2025-03-14])</f>
        <v>72.3125</v>
      </c>
      <c r="FK34">
        <f>SUBTOTAL(101,Table4[2025-03-15])</f>
        <v>72.3125</v>
      </c>
      <c r="FL34">
        <f>SUBTOTAL(101,Table4[2025-03-16])</f>
        <v>72.3125</v>
      </c>
      <c r="FM34">
        <f>SUBTOTAL(101,Table4[2025-03-17])</f>
        <v>72.3125</v>
      </c>
      <c r="FN34">
        <f>SUBTOTAL(101,Table4[2025-03-18])</f>
        <v>72.3125</v>
      </c>
      <c r="FO34">
        <f>SUBTOTAL(101,Table4[2025-03-19])</f>
        <v>72.3125</v>
      </c>
      <c r="FP34">
        <f>SUBTOTAL(101,Table4[2025-03-20])</f>
        <v>72.3125</v>
      </c>
      <c r="FQ34">
        <f>SUBTOTAL(101,Table4[2025-03-21])</f>
        <v>72.3125</v>
      </c>
      <c r="FR34">
        <f>SUBTOTAL(101,Table4[2025-03-22])</f>
        <v>72.3125</v>
      </c>
      <c r="FS34">
        <f>SUBTOTAL(101,Table4[2025-03-23])</f>
        <v>72.3125</v>
      </c>
      <c r="FT34">
        <f>SUBTOTAL(101,Table4[2025-03-24])</f>
        <v>72.3125</v>
      </c>
      <c r="FU34">
        <f>SUBTOTAL(101,Table4[2025-03-25])</f>
        <v>72.3125</v>
      </c>
      <c r="FV34">
        <f>SUBTOTAL(101,Table4[2025-03-26])</f>
        <v>72.3125</v>
      </c>
      <c r="FW34">
        <f>SUBTOTAL(101,Table4[2025-03-27])</f>
        <v>72.3125</v>
      </c>
      <c r="FX34">
        <f>SUBTOTAL(101,Table4[2025-03-28])</f>
        <v>72.3125</v>
      </c>
      <c r="FY34">
        <f>SUBTOTAL(101,Table4[2025-03-29])</f>
        <v>72.3125</v>
      </c>
      <c r="FZ34">
        <f>SUBTOTAL(101,Table4[2025-03-30])</f>
        <v>72.3125</v>
      </c>
      <c r="GA34">
        <f>SUBTOTAL(101,Table4[2025-03-31])</f>
        <v>72.3125</v>
      </c>
      <c r="GB34">
        <f>SUBTOTAL(101,Table4[2025-04-01])</f>
        <v>72.3125</v>
      </c>
      <c r="GC34">
        <f>SUBTOTAL(101,Table4[2025-04-02])</f>
        <v>72.3125</v>
      </c>
      <c r="GD34">
        <f>SUBTOTAL(101,Table4[2025-04-03])</f>
        <v>72.3125</v>
      </c>
      <c r="GE34">
        <f>SUBTOTAL(101,Table4[2025-04-04])</f>
        <v>72.3125</v>
      </c>
      <c r="GF34">
        <f>SUBTOTAL(101,Table4[2025-04-05])</f>
        <v>72.3125</v>
      </c>
      <c r="GG34">
        <f>SUBTOTAL(101,Table4[2025-04-06])</f>
        <v>72.3125</v>
      </c>
      <c r="GH34">
        <f>SUBTOTAL(101,Table4[2025-04-07])</f>
        <v>72.3125</v>
      </c>
      <c r="GI34">
        <f>SUBTOTAL(101,Table4[2025-04-08])</f>
        <v>72.3125</v>
      </c>
      <c r="GJ34">
        <f>SUBTOTAL(101,Table4[2025-04-09])</f>
        <v>72.3125</v>
      </c>
      <c r="GK34">
        <f>SUBTOTAL(101,Table4[2025-04-10])</f>
        <v>72.3125</v>
      </c>
      <c r="GL34">
        <f>SUBTOTAL(101,Table4[2025-04-11])</f>
        <v>72.3125</v>
      </c>
      <c r="GM34">
        <f>SUBTOTAL(101,Table4[2025-04-12])</f>
        <v>72.3125</v>
      </c>
      <c r="GN34">
        <f>SUBTOTAL(101,Table4[2025-04-13])</f>
        <v>72.3125</v>
      </c>
      <c r="GO34">
        <f>SUBTOTAL(101,Table4[2025-04-14])</f>
        <v>72.3125</v>
      </c>
      <c r="GP34">
        <f>SUBTOTAL(101,Table4[2025-04-15])</f>
        <v>72.3125</v>
      </c>
      <c r="GQ34">
        <f>SUBTOTAL(101,Table4[2025-04-16])</f>
        <v>72.3125</v>
      </c>
      <c r="GR34">
        <f>SUBTOTAL(101,Table4[2025-04-17])</f>
        <v>72.3125</v>
      </c>
      <c r="GS34">
        <f>SUBTOTAL(101,Table4[2025-04-18])</f>
        <v>72.3125</v>
      </c>
      <c r="GT34">
        <f>SUBTOTAL(101,Table4[2025-04-19])</f>
        <v>72.3125</v>
      </c>
      <c r="GU34">
        <f>SUBTOTAL(101,Table4[2025-04-20])</f>
        <v>72.3125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83</v>
      </c>
      <c r="FG38">
        <f>SUMIFS(DataRegularSeason20242025!$AA$3:$AA$1315,DataRegularSeason20242025!$B$3:$B$1315, "&lt;=" &amp; FG$1, DataRegularSeason20242025!$D$3:$D$1315, $A38)+SUMIFS(DataRegularSeason20242025!$AB$3:$AB$1315,DataRegularSeason20242025!$B$3:$B$1315, "&lt;=" &amp; FG$1, DataRegularSeason20242025!$E$3:$E$1315, $A38)</f>
        <v>83</v>
      </c>
      <c r="FH38">
        <f>SUMIFS(DataRegularSeason20242025!$AA$3:$AA$1315,DataRegularSeason20242025!$B$3:$B$1315, "&lt;=" &amp; FH$1, DataRegularSeason20242025!$D$3:$D$1315, $A38)+SUMIFS(DataRegularSeason20242025!$AB$3:$AB$1315,DataRegularSeason20242025!$B$3:$B$1315, "&lt;=" &amp; FH$1, DataRegularSeason20242025!$E$3:$E$1315, $A38)</f>
        <v>83</v>
      </c>
      <c r="FI38">
        <f>SUMIFS(DataRegularSeason20242025!$AA$3:$AA$1315,DataRegularSeason20242025!$B$3:$B$1315, "&lt;=" &amp; FI$1, DataRegularSeason20242025!$D$3:$D$1315, $A38)+SUMIFS(DataRegularSeason20242025!$AB$3:$AB$1315,DataRegularSeason20242025!$B$3:$B$1315, "&lt;=" &amp; FI$1, DataRegularSeason20242025!$E$3:$E$1315, $A38)</f>
        <v>83</v>
      </c>
      <c r="FJ38">
        <f>SUMIFS(DataRegularSeason20242025!$AA$3:$AA$1315,DataRegularSeason20242025!$B$3:$B$1315, "&lt;=" &amp; FJ$1, DataRegularSeason20242025!$D$3:$D$1315, $A38)+SUMIFS(DataRegularSeason20242025!$AB$3:$AB$1315,DataRegularSeason20242025!$B$3:$B$1315, "&lt;=" &amp; FJ$1, DataRegularSeason20242025!$E$3:$E$1315, $A38)</f>
        <v>83</v>
      </c>
      <c r="FK38">
        <f>SUMIFS(DataRegularSeason20242025!$AA$3:$AA$1315,DataRegularSeason20242025!$B$3:$B$1315, "&lt;=" &amp; FK$1, DataRegularSeason20242025!$D$3:$D$1315, $A38)+SUMIFS(DataRegularSeason20242025!$AB$3:$AB$1315,DataRegularSeason20242025!$B$3:$B$1315, "&lt;=" &amp; FK$1, DataRegularSeason20242025!$E$3:$E$1315, $A38)</f>
        <v>83</v>
      </c>
      <c r="FL38">
        <f>SUMIFS(DataRegularSeason20242025!$AA$3:$AA$1315,DataRegularSeason20242025!$B$3:$B$1315, "&lt;=" &amp; FL$1, DataRegularSeason20242025!$D$3:$D$1315, $A38)+SUMIFS(DataRegularSeason20242025!$AB$3:$AB$1315,DataRegularSeason20242025!$B$3:$B$1315, "&lt;=" &amp; FL$1, DataRegularSeason20242025!$E$3:$E$1315, $A38)</f>
        <v>83</v>
      </c>
      <c r="FM38">
        <f>SUMIFS(DataRegularSeason20242025!$AA$3:$AA$1315,DataRegularSeason20242025!$B$3:$B$1315, "&lt;=" &amp; FM$1, DataRegularSeason20242025!$D$3:$D$1315, $A38)+SUMIFS(DataRegularSeason20242025!$AB$3:$AB$1315,DataRegularSeason20242025!$B$3:$B$1315, "&lt;=" &amp; FM$1, DataRegularSeason20242025!$E$3:$E$1315, $A38)</f>
        <v>83</v>
      </c>
      <c r="FN38">
        <f>SUMIFS(DataRegularSeason20242025!$AA$3:$AA$1315,DataRegularSeason20242025!$B$3:$B$1315, "&lt;=" &amp; FN$1, DataRegularSeason20242025!$D$3:$D$1315, $A38)+SUMIFS(DataRegularSeason20242025!$AB$3:$AB$1315,DataRegularSeason20242025!$B$3:$B$1315, "&lt;=" &amp; FN$1, DataRegularSeason20242025!$E$3:$E$1315, $A38)</f>
        <v>83</v>
      </c>
      <c r="FO38">
        <f>SUMIFS(DataRegularSeason20242025!$AA$3:$AA$1315,DataRegularSeason20242025!$B$3:$B$1315, "&lt;=" &amp; FO$1, DataRegularSeason20242025!$D$3:$D$1315, $A38)+SUMIFS(DataRegularSeason20242025!$AB$3:$AB$1315,DataRegularSeason20242025!$B$3:$B$1315, "&lt;=" &amp; FO$1, DataRegularSeason20242025!$E$3:$E$1315, $A38)</f>
        <v>83</v>
      </c>
      <c r="FP38">
        <f>SUMIFS(DataRegularSeason20242025!$AA$3:$AA$1315,DataRegularSeason20242025!$B$3:$B$1315, "&lt;=" &amp; FP$1, DataRegularSeason20242025!$D$3:$D$1315, $A38)+SUMIFS(DataRegularSeason20242025!$AB$3:$AB$1315,DataRegularSeason20242025!$B$3:$B$1315, "&lt;=" &amp; FP$1, DataRegularSeason20242025!$E$3:$E$1315, $A38)</f>
        <v>83</v>
      </c>
      <c r="FQ38">
        <f>SUMIFS(DataRegularSeason20242025!$AA$3:$AA$1315,DataRegularSeason20242025!$B$3:$B$1315, "&lt;=" &amp; FQ$1, DataRegularSeason20242025!$D$3:$D$1315, $A38)+SUMIFS(DataRegularSeason20242025!$AB$3:$AB$1315,DataRegularSeason20242025!$B$3:$B$1315, "&lt;=" &amp; FQ$1, DataRegularSeason20242025!$E$3:$E$1315, $A38)</f>
        <v>83</v>
      </c>
      <c r="FR38">
        <f>SUMIFS(DataRegularSeason20242025!$AA$3:$AA$1315,DataRegularSeason20242025!$B$3:$B$1315, "&lt;=" &amp; FR$1, DataRegularSeason20242025!$D$3:$D$1315, $A38)+SUMIFS(DataRegularSeason20242025!$AB$3:$AB$1315,DataRegularSeason20242025!$B$3:$B$1315, "&lt;=" &amp; FR$1, DataRegularSeason20242025!$E$3:$E$1315, $A38)</f>
        <v>83</v>
      </c>
      <c r="FS38">
        <f>SUMIFS(DataRegularSeason20242025!$AA$3:$AA$1315,DataRegularSeason20242025!$B$3:$B$1315, "&lt;=" &amp; FS$1, DataRegularSeason20242025!$D$3:$D$1315, $A38)+SUMIFS(DataRegularSeason20242025!$AB$3:$AB$1315,DataRegularSeason20242025!$B$3:$B$1315, "&lt;=" &amp; FS$1, DataRegularSeason20242025!$E$3:$E$1315, $A38)</f>
        <v>83</v>
      </c>
      <c r="FT38">
        <f>SUMIFS(DataRegularSeason20242025!$AA$3:$AA$1315,DataRegularSeason20242025!$B$3:$B$1315, "&lt;=" &amp; FT$1, DataRegularSeason20242025!$D$3:$D$1315, $A38)+SUMIFS(DataRegularSeason20242025!$AB$3:$AB$1315,DataRegularSeason20242025!$B$3:$B$1315, "&lt;=" &amp; FT$1, DataRegularSeason20242025!$E$3:$E$1315, $A38)</f>
        <v>83</v>
      </c>
      <c r="FU38">
        <f>SUMIFS(DataRegularSeason20242025!$AA$3:$AA$1315,DataRegularSeason20242025!$B$3:$B$1315, "&lt;=" &amp; FU$1, DataRegularSeason20242025!$D$3:$D$1315, $A38)+SUMIFS(DataRegularSeason20242025!$AB$3:$AB$1315,DataRegularSeason20242025!$B$3:$B$1315, "&lt;=" &amp; FU$1, DataRegularSeason20242025!$E$3:$E$1315, $A38)</f>
        <v>83</v>
      </c>
      <c r="FV38">
        <f>SUMIFS(DataRegularSeason20242025!$AA$3:$AA$1315,DataRegularSeason20242025!$B$3:$B$1315, "&lt;=" &amp; FV$1, DataRegularSeason20242025!$D$3:$D$1315, $A38)+SUMIFS(DataRegularSeason20242025!$AB$3:$AB$1315,DataRegularSeason20242025!$B$3:$B$1315, "&lt;=" &amp; FV$1, DataRegularSeason20242025!$E$3:$E$1315, $A38)</f>
        <v>83</v>
      </c>
      <c r="FW38">
        <f>SUMIFS(DataRegularSeason20242025!$AA$3:$AA$1315,DataRegularSeason20242025!$B$3:$B$1315, "&lt;=" &amp; FW$1, DataRegularSeason20242025!$D$3:$D$1315, $A38)+SUMIFS(DataRegularSeason20242025!$AB$3:$AB$1315,DataRegularSeason20242025!$B$3:$B$1315, "&lt;=" &amp; FW$1, DataRegularSeason20242025!$E$3:$E$1315, $A38)</f>
        <v>83</v>
      </c>
      <c r="FX38">
        <f>SUMIFS(DataRegularSeason20242025!$AA$3:$AA$1315,DataRegularSeason20242025!$B$3:$B$1315, "&lt;=" &amp; FX$1, DataRegularSeason20242025!$D$3:$D$1315, $A38)+SUMIFS(DataRegularSeason20242025!$AB$3:$AB$1315,DataRegularSeason20242025!$B$3:$B$1315, "&lt;=" &amp; FX$1, DataRegularSeason20242025!$E$3:$E$1315, $A38)</f>
        <v>83</v>
      </c>
      <c r="FY38">
        <f>SUMIFS(DataRegularSeason20242025!$AA$3:$AA$1315,DataRegularSeason20242025!$B$3:$B$1315, "&lt;=" &amp; FY$1, DataRegularSeason20242025!$D$3:$D$1315, $A38)+SUMIFS(DataRegularSeason20242025!$AB$3:$AB$1315,DataRegularSeason20242025!$B$3:$B$1315, "&lt;=" &amp; FY$1, DataRegularSeason20242025!$E$3:$E$1315, $A38)</f>
        <v>83</v>
      </c>
      <c r="FZ38">
        <f>SUMIFS(DataRegularSeason20242025!$AA$3:$AA$1315,DataRegularSeason20242025!$B$3:$B$1315, "&lt;=" &amp; FZ$1, DataRegularSeason20242025!$D$3:$D$1315, $A38)+SUMIFS(DataRegularSeason20242025!$AB$3:$AB$1315,DataRegularSeason20242025!$B$3:$B$1315, "&lt;=" &amp; FZ$1, DataRegularSeason20242025!$E$3:$E$1315, $A38)</f>
        <v>83</v>
      </c>
      <c r="GA38">
        <f>SUMIFS(DataRegularSeason20242025!$AA$3:$AA$1315,DataRegularSeason20242025!$B$3:$B$1315, "&lt;=" &amp; GA$1, DataRegularSeason20242025!$D$3:$D$1315, $A38)+SUMIFS(DataRegularSeason20242025!$AB$3:$AB$1315,DataRegularSeason20242025!$B$3:$B$1315, "&lt;=" &amp; GA$1, DataRegularSeason20242025!$E$3:$E$1315, $A38)</f>
        <v>83</v>
      </c>
      <c r="GB38">
        <f>SUMIFS(DataRegularSeason20242025!$AA$3:$AA$1315,DataRegularSeason20242025!$B$3:$B$1315, "&lt;=" &amp; GB$1, DataRegularSeason20242025!$D$3:$D$1315, $A38)+SUMIFS(DataRegularSeason20242025!$AB$3:$AB$1315,DataRegularSeason20242025!$B$3:$B$1315, "&lt;=" &amp; GB$1, DataRegularSeason20242025!$E$3:$E$1315, $A38)</f>
        <v>83</v>
      </c>
      <c r="GC38">
        <f>SUMIFS(DataRegularSeason20242025!$AA$3:$AA$1315,DataRegularSeason20242025!$B$3:$B$1315, "&lt;=" &amp; GC$1, DataRegularSeason20242025!$D$3:$D$1315, $A38)+SUMIFS(DataRegularSeason20242025!$AB$3:$AB$1315,DataRegularSeason20242025!$B$3:$B$1315, "&lt;=" &amp; GC$1, DataRegularSeason20242025!$E$3:$E$1315, $A38)</f>
        <v>83</v>
      </c>
      <c r="GD38">
        <f>SUMIFS(DataRegularSeason20242025!$AA$3:$AA$1315,DataRegularSeason20242025!$B$3:$B$1315, "&lt;=" &amp; GD$1, DataRegularSeason20242025!$D$3:$D$1315, $A38)+SUMIFS(DataRegularSeason20242025!$AB$3:$AB$1315,DataRegularSeason20242025!$B$3:$B$1315, "&lt;=" &amp; GD$1, DataRegularSeason20242025!$E$3:$E$1315, $A38)</f>
        <v>83</v>
      </c>
      <c r="GE38">
        <f>SUMIFS(DataRegularSeason20242025!$AA$3:$AA$1315,DataRegularSeason20242025!$B$3:$B$1315, "&lt;=" &amp; GE$1, DataRegularSeason20242025!$D$3:$D$1315, $A38)+SUMIFS(DataRegularSeason20242025!$AB$3:$AB$1315,DataRegularSeason20242025!$B$3:$B$1315, "&lt;=" &amp; GE$1, DataRegularSeason20242025!$E$3:$E$1315, $A38)</f>
        <v>83</v>
      </c>
      <c r="GF38">
        <f>SUMIFS(DataRegularSeason20242025!$AA$3:$AA$1315,DataRegularSeason20242025!$B$3:$B$1315, "&lt;=" &amp; GF$1, DataRegularSeason20242025!$D$3:$D$1315, $A38)+SUMIFS(DataRegularSeason20242025!$AB$3:$AB$1315,DataRegularSeason20242025!$B$3:$B$1315, "&lt;=" &amp; GF$1, DataRegularSeason20242025!$E$3:$E$1315, $A38)</f>
        <v>83</v>
      </c>
      <c r="GG38">
        <f>SUMIFS(DataRegularSeason20242025!$AA$3:$AA$1315,DataRegularSeason20242025!$B$3:$B$1315, "&lt;=" &amp; GG$1, DataRegularSeason20242025!$D$3:$D$1315, $A38)+SUMIFS(DataRegularSeason20242025!$AB$3:$AB$1315,DataRegularSeason20242025!$B$3:$B$1315, "&lt;=" &amp; GG$1, DataRegularSeason20242025!$E$3:$E$1315, $A38)</f>
        <v>83</v>
      </c>
      <c r="GH38">
        <f>SUMIFS(DataRegularSeason20242025!$AA$3:$AA$1315,DataRegularSeason20242025!$B$3:$B$1315, "&lt;=" &amp; GH$1, DataRegularSeason20242025!$D$3:$D$1315, $A38)+SUMIFS(DataRegularSeason20242025!$AB$3:$AB$1315,DataRegularSeason20242025!$B$3:$B$1315, "&lt;=" &amp; GH$1, DataRegularSeason20242025!$E$3:$E$1315, $A38)</f>
        <v>83</v>
      </c>
      <c r="GI38">
        <f>SUMIFS(DataRegularSeason20242025!$AA$3:$AA$1315,DataRegularSeason20242025!$B$3:$B$1315, "&lt;=" &amp; GI$1, DataRegularSeason20242025!$D$3:$D$1315, $A38)+SUMIFS(DataRegularSeason20242025!$AB$3:$AB$1315,DataRegularSeason20242025!$B$3:$B$1315, "&lt;=" &amp; GI$1, DataRegularSeason20242025!$E$3:$E$1315, $A38)</f>
        <v>83</v>
      </c>
      <c r="GJ38">
        <f>SUMIFS(DataRegularSeason20242025!$AA$3:$AA$1315,DataRegularSeason20242025!$B$3:$B$1315, "&lt;=" &amp; GJ$1, DataRegularSeason20242025!$D$3:$D$1315, $A38)+SUMIFS(DataRegularSeason20242025!$AB$3:$AB$1315,DataRegularSeason20242025!$B$3:$B$1315, "&lt;=" &amp; GJ$1, DataRegularSeason20242025!$E$3:$E$1315, $A38)</f>
        <v>83</v>
      </c>
      <c r="GK38">
        <f>SUMIFS(DataRegularSeason20242025!$AA$3:$AA$1315,DataRegularSeason20242025!$B$3:$B$1315, "&lt;=" &amp; GK$1, DataRegularSeason20242025!$D$3:$D$1315, $A38)+SUMIFS(DataRegularSeason20242025!$AB$3:$AB$1315,DataRegularSeason20242025!$B$3:$B$1315, "&lt;=" &amp; GK$1, DataRegularSeason20242025!$E$3:$E$1315, $A38)</f>
        <v>83</v>
      </c>
      <c r="GL38">
        <f>SUMIFS(DataRegularSeason20242025!$AA$3:$AA$1315,DataRegularSeason20242025!$B$3:$B$1315, "&lt;=" &amp; GL$1, DataRegularSeason20242025!$D$3:$D$1315, $A38)+SUMIFS(DataRegularSeason20242025!$AB$3:$AB$1315,DataRegularSeason20242025!$B$3:$B$1315, "&lt;=" &amp; GL$1, DataRegularSeason20242025!$E$3:$E$1315, $A38)</f>
        <v>83</v>
      </c>
      <c r="GM38">
        <f>SUMIFS(DataRegularSeason20242025!$AA$3:$AA$1315,DataRegularSeason20242025!$B$3:$B$1315, "&lt;=" &amp; GM$1, DataRegularSeason20242025!$D$3:$D$1315, $A38)+SUMIFS(DataRegularSeason20242025!$AB$3:$AB$1315,DataRegularSeason20242025!$B$3:$B$1315, "&lt;=" &amp; GM$1, DataRegularSeason20242025!$E$3:$E$1315, $A38)</f>
        <v>83</v>
      </c>
      <c r="GN38">
        <f>SUMIFS(DataRegularSeason20242025!$AA$3:$AA$1315,DataRegularSeason20242025!$B$3:$B$1315, "&lt;=" &amp; GN$1, DataRegularSeason20242025!$D$3:$D$1315, $A38)+SUMIFS(DataRegularSeason20242025!$AB$3:$AB$1315,DataRegularSeason20242025!$B$3:$B$1315, "&lt;=" &amp; GN$1, DataRegularSeason20242025!$E$3:$E$1315, $A38)</f>
        <v>83</v>
      </c>
      <c r="GO38">
        <f>SUMIFS(DataRegularSeason20242025!$AA$3:$AA$1315,DataRegularSeason20242025!$B$3:$B$1315, "&lt;=" &amp; GO$1, DataRegularSeason20242025!$D$3:$D$1315, $A38)+SUMIFS(DataRegularSeason20242025!$AB$3:$AB$1315,DataRegularSeason20242025!$B$3:$B$1315, "&lt;=" &amp; GO$1, DataRegularSeason20242025!$E$3:$E$1315, $A38)</f>
        <v>83</v>
      </c>
      <c r="GP38">
        <f>SUMIFS(DataRegularSeason20242025!$AA$3:$AA$1315,DataRegularSeason20242025!$B$3:$B$1315, "&lt;=" &amp; GP$1, DataRegularSeason20242025!$D$3:$D$1315, $A38)+SUMIFS(DataRegularSeason20242025!$AB$3:$AB$1315,DataRegularSeason20242025!$B$3:$B$1315, "&lt;=" &amp; GP$1, DataRegularSeason20242025!$E$3:$E$1315, $A38)</f>
        <v>83</v>
      </c>
      <c r="GQ38">
        <f>SUMIFS(DataRegularSeason20242025!$AA$3:$AA$1315,DataRegularSeason20242025!$B$3:$B$1315, "&lt;=" &amp; GQ$1, DataRegularSeason20242025!$D$3:$D$1315, $A38)+SUMIFS(DataRegularSeason20242025!$AB$3:$AB$1315,DataRegularSeason20242025!$B$3:$B$1315, "&lt;=" &amp; GQ$1, DataRegularSeason20242025!$E$3:$E$1315, $A38)</f>
        <v>83</v>
      </c>
      <c r="GR38">
        <f>SUMIFS(DataRegularSeason20242025!$AA$3:$AA$1315,DataRegularSeason20242025!$B$3:$B$1315, "&lt;=" &amp; GR$1, DataRegularSeason20242025!$D$3:$D$1315, $A38)+SUMIFS(DataRegularSeason20242025!$AB$3:$AB$1315,DataRegularSeason20242025!$B$3:$B$1315, "&lt;=" &amp; GR$1, DataRegularSeason20242025!$E$3:$E$1315, $A38)</f>
        <v>83</v>
      </c>
      <c r="GS38">
        <f>SUMIFS(DataRegularSeason20242025!$AA$3:$AA$1315,DataRegularSeason20242025!$B$3:$B$1315, "&lt;=" &amp; GS$1, DataRegularSeason20242025!$D$3:$D$1315, $A38)+SUMIFS(DataRegularSeason20242025!$AB$3:$AB$1315,DataRegularSeason20242025!$B$3:$B$1315, "&lt;=" &amp; GS$1, DataRegularSeason20242025!$E$3:$E$1315, $A38)</f>
        <v>83</v>
      </c>
      <c r="GT38">
        <f>SUMIFS(DataRegularSeason20242025!$AA$3:$AA$1315,DataRegularSeason20242025!$B$3:$B$1315, "&lt;=" &amp; GT$1, DataRegularSeason20242025!$D$3:$D$1315, $A38)+SUMIFS(DataRegularSeason20242025!$AB$3:$AB$1315,DataRegularSeason20242025!$B$3:$B$1315, "&lt;=" &amp; GT$1, DataRegularSeason20242025!$E$3:$E$1315, $A38)</f>
        <v>83</v>
      </c>
      <c r="GU38">
        <f>SUMIFS(DataRegularSeason20242025!$AA$3:$AA$1315,DataRegularSeason20242025!$B$3:$B$1315, "&lt;=" &amp; GU$1, DataRegularSeason20242025!$D$3:$D$1315, $A38)+SUMIFS(DataRegularSeason20242025!$AB$3:$AB$1315,DataRegularSeason20242025!$B$3:$B$1315, "&lt;=" &amp; GU$1, DataRegularSeason20242025!$E$3:$E$1315, $A38)</f>
        <v>83</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83</v>
      </c>
      <c r="FE39">
        <f>SUMIFS(DataRegularSeason20242025!$AA$3:$AA$1315,DataRegularSeason20242025!$B$3:$B$1315, "&lt;=" &amp; FE$1, DataRegularSeason20242025!$D$3:$D$1315, $A39)+SUMIFS(DataRegularSeason20242025!$AB$3:$AB$1315,DataRegularSeason20242025!$B$3:$B$1315, "&lt;=" &amp; FE$1, DataRegularSeason20242025!$E$3:$E$1315, $A39)</f>
        <v>83</v>
      </c>
      <c r="FF39">
        <f>SUMIFS(DataRegularSeason20242025!$AA$3:$AA$1315,DataRegularSeason20242025!$B$3:$B$1315, "&lt;=" &amp; FF$1, DataRegularSeason20242025!$D$3:$D$1315, $A39)+SUMIFS(DataRegularSeason20242025!$AB$3:$AB$1315,DataRegularSeason20242025!$B$3:$B$1315, "&lt;=" &amp; FF$1, DataRegularSeason20242025!$E$3:$E$1315, $A39)</f>
        <v>83</v>
      </c>
      <c r="FG39">
        <f>SUMIFS(DataRegularSeason20242025!$AA$3:$AA$1315,DataRegularSeason20242025!$B$3:$B$1315, "&lt;=" &amp; FG$1, DataRegularSeason20242025!$D$3:$D$1315, $A39)+SUMIFS(DataRegularSeason20242025!$AB$3:$AB$1315,DataRegularSeason20242025!$B$3:$B$1315, "&lt;=" &amp; FG$1, DataRegularSeason20242025!$E$3:$E$1315, $A39)</f>
        <v>83</v>
      </c>
      <c r="FH39">
        <f>SUMIFS(DataRegularSeason20242025!$AA$3:$AA$1315,DataRegularSeason20242025!$B$3:$B$1315, "&lt;=" &amp; FH$1, DataRegularSeason20242025!$D$3:$D$1315, $A39)+SUMIFS(DataRegularSeason20242025!$AB$3:$AB$1315,DataRegularSeason20242025!$B$3:$B$1315, "&lt;=" &amp; FH$1, DataRegularSeason20242025!$E$3:$E$1315, $A39)</f>
        <v>83</v>
      </c>
      <c r="FI39">
        <f>SUMIFS(DataRegularSeason20242025!$AA$3:$AA$1315,DataRegularSeason20242025!$B$3:$B$1315, "&lt;=" &amp; FI$1, DataRegularSeason20242025!$D$3:$D$1315, $A39)+SUMIFS(DataRegularSeason20242025!$AB$3:$AB$1315,DataRegularSeason20242025!$B$3:$B$1315, "&lt;=" &amp; FI$1, DataRegularSeason20242025!$E$3:$E$1315, $A39)</f>
        <v>85</v>
      </c>
      <c r="FJ39">
        <f>SUMIFS(DataRegularSeason20242025!$AA$3:$AA$1315,DataRegularSeason20242025!$B$3:$B$1315, "&lt;=" &amp; FJ$1, DataRegularSeason20242025!$D$3:$D$1315, $A39)+SUMIFS(DataRegularSeason20242025!$AB$3:$AB$1315,DataRegularSeason20242025!$B$3:$B$1315, "&lt;=" &amp; FJ$1, DataRegularSeason20242025!$E$3:$E$1315, $A39)</f>
        <v>85</v>
      </c>
      <c r="FK39">
        <f>SUMIFS(DataRegularSeason20242025!$AA$3:$AA$1315,DataRegularSeason20242025!$B$3:$B$1315, "&lt;=" &amp; FK$1, DataRegularSeason20242025!$D$3:$D$1315, $A39)+SUMIFS(DataRegularSeason20242025!$AB$3:$AB$1315,DataRegularSeason20242025!$B$3:$B$1315, "&lt;=" &amp; FK$1, DataRegularSeason20242025!$E$3:$E$1315, $A39)</f>
        <v>85</v>
      </c>
      <c r="FL39">
        <f>SUMIFS(DataRegularSeason20242025!$AA$3:$AA$1315,DataRegularSeason20242025!$B$3:$B$1315, "&lt;=" &amp; FL$1, DataRegularSeason20242025!$D$3:$D$1315, $A39)+SUMIFS(DataRegularSeason20242025!$AB$3:$AB$1315,DataRegularSeason20242025!$B$3:$B$1315, "&lt;=" &amp; FL$1, DataRegularSeason20242025!$E$3:$E$1315, $A39)</f>
        <v>85</v>
      </c>
      <c r="FM39">
        <f>SUMIFS(DataRegularSeason20242025!$AA$3:$AA$1315,DataRegularSeason20242025!$B$3:$B$1315, "&lt;=" &amp; FM$1, DataRegularSeason20242025!$D$3:$D$1315, $A39)+SUMIFS(DataRegularSeason20242025!$AB$3:$AB$1315,DataRegularSeason20242025!$B$3:$B$1315, "&lt;=" &amp; FM$1, DataRegularSeason20242025!$E$3:$E$1315, $A39)</f>
        <v>85</v>
      </c>
      <c r="FN39">
        <f>SUMIFS(DataRegularSeason20242025!$AA$3:$AA$1315,DataRegularSeason20242025!$B$3:$B$1315, "&lt;=" &amp; FN$1, DataRegularSeason20242025!$D$3:$D$1315, $A39)+SUMIFS(DataRegularSeason20242025!$AB$3:$AB$1315,DataRegularSeason20242025!$B$3:$B$1315, "&lt;=" &amp; FN$1, DataRegularSeason20242025!$E$3:$E$1315, $A39)</f>
        <v>85</v>
      </c>
      <c r="FO39">
        <f>SUMIFS(DataRegularSeason20242025!$AA$3:$AA$1315,DataRegularSeason20242025!$B$3:$B$1315, "&lt;=" &amp; FO$1, DataRegularSeason20242025!$D$3:$D$1315, $A39)+SUMIFS(DataRegularSeason20242025!$AB$3:$AB$1315,DataRegularSeason20242025!$B$3:$B$1315, "&lt;=" &amp; FO$1, DataRegularSeason20242025!$E$3:$E$1315, $A39)</f>
        <v>85</v>
      </c>
      <c r="FP39">
        <f>SUMIFS(DataRegularSeason20242025!$AA$3:$AA$1315,DataRegularSeason20242025!$B$3:$B$1315, "&lt;=" &amp; FP$1, DataRegularSeason20242025!$D$3:$D$1315, $A39)+SUMIFS(DataRegularSeason20242025!$AB$3:$AB$1315,DataRegularSeason20242025!$B$3:$B$1315, "&lt;=" &amp; FP$1, DataRegularSeason20242025!$E$3:$E$1315, $A39)</f>
        <v>85</v>
      </c>
      <c r="FQ39">
        <f>SUMIFS(DataRegularSeason20242025!$AA$3:$AA$1315,DataRegularSeason20242025!$B$3:$B$1315, "&lt;=" &amp; FQ$1, DataRegularSeason20242025!$D$3:$D$1315, $A39)+SUMIFS(DataRegularSeason20242025!$AB$3:$AB$1315,DataRegularSeason20242025!$B$3:$B$1315, "&lt;=" &amp; FQ$1, DataRegularSeason20242025!$E$3:$E$1315, $A39)</f>
        <v>85</v>
      </c>
      <c r="FR39">
        <f>SUMIFS(DataRegularSeason20242025!$AA$3:$AA$1315,DataRegularSeason20242025!$B$3:$B$1315, "&lt;=" &amp; FR$1, DataRegularSeason20242025!$D$3:$D$1315, $A39)+SUMIFS(DataRegularSeason20242025!$AB$3:$AB$1315,DataRegularSeason20242025!$B$3:$B$1315, "&lt;=" &amp; FR$1, DataRegularSeason20242025!$E$3:$E$1315, $A39)</f>
        <v>85</v>
      </c>
      <c r="FS39">
        <f>SUMIFS(DataRegularSeason20242025!$AA$3:$AA$1315,DataRegularSeason20242025!$B$3:$B$1315, "&lt;=" &amp; FS$1, DataRegularSeason20242025!$D$3:$D$1315, $A39)+SUMIFS(DataRegularSeason20242025!$AB$3:$AB$1315,DataRegularSeason20242025!$B$3:$B$1315, "&lt;=" &amp; FS$1, DataRegularSeason20242025!$E$3:$E$1315, $A39)</f>
        <v>85</v>
      </c>
      <c r="FT39">
        <f>SUMIFS(DataRegularSeason20242025!$AA$3:$AA$1315,DataRegularSeason20242025!$B$3:$B$1315, "&lt;=" &amp; FT$1, DataRegularSeason20242025!$D$3:$D$1315, $A39)+SUMIFS(DataRegularSeason20242025!$AB$3:$AB$1315,DataRegularSeason20242025!$B$3:$B$1315, "&lt;=" &amp; FT$1, DataRegularSeason20242025!$E$3:$E$1315, $A39)</f>
        <v>85</v>
      </c>
      <c r="FU39">
        <f>SUMIFS(DataRegularSeason20242025!$AA$3:$AA$1315,DataRegularSeason20242025!$B$3:$B$1315, "&lt;=" &amp; FU$1, DataRegularSeason20242025!$D$3:$D$1315, $A39)+SUMIFS(DataRegularSeason20242025!$AB$3:$AB$1315,DataRegularSeason20242025!$B$3:$B$1315, "&lt;=" &amp; FU$1, DataRegularSeason20242025!$E$3:$E$1315, $A39)</f>
        <v>85</v>
      </c>
      <c r="FV39">
        <f>SUMIFS(DataRegularSeason20242025!$AA$3:$AA$1315,DataRegularSeason20242025!$B$3:$B$1315, "&lt;=" &amp; FV$1, DataRegularSeason20242025!$D$3:$D$1315, $A39)+SUMIFS(DataRegularSeason20242025!$AB$3:$AB$1315,DataRegularSeason20242025!$B$3:$B$1315, "&lt;=" &amp; FV$1, DataRegularSeason20242025!$E$3:$E$1315, $A39)</f>
        <v>85</v>
      </c>
      <c r="FW39">
        <f>SUMIFS(DataRegularSeason20242025!$AA$3:$AA$1315,DataRegularSeason20242025!$B$3:$B$1315, "&lt;=" &amp; FW$1, DataRegularSeason20242025!$D$3:$D$1315, $A39)+SUMIFS(DataRegularSeason20242025!$AB$3:$AB$1315,DataRegularSeason20242025!$B$3:$B$1315, "&lt;=" &amp; FW$1, DataRegularSeason20242025!$E$3:$E$1315, $A39)</f>
        <v>85</v>
      </c>
      <c r="FX39">
        <f>SUMIFS(DataRegularSeason20242025!$AA$3:$AA$1315,DataRegularSeason20242025!$B$3:$B$1315, "&lt;=" &amp; FX$1, DataRegularSeason20242025!$D$3:$D$1315, $A39)+SUMIFS(DataRegularSeason20242025!$AB$3:$AB$1315,DataRegularSeason20242025!$B$3:$B$1315, "&lt;=" &amp; FX$1, DataRegularSeason20242025!$E$3:$E$1315, $A39)</f>
        <v>85</v>
      </c>
      <c r="FY39">
        <f>SUMIFS(DataRegularSeason20242025!$AA$3:$AA$1315,DataRegularSeason20242025!$B$3:$B$1315, "&lt;=" &amp; FY$1, DataRegularSeason20242025!$D$3:$D$1315, $A39)+SUMIFS(DataRegularSeason20242025!$AB$3:$AB$1315,DataRegularSeason20242025!$B$3:$B$1315, "&lt;=" &amp; FY$1, DataRegularSeason20242025!$E$3:$E$1315, $A39)</f>
        <v>85</v>
      </c>
      <c r="FZ39">
        <f>SUMIFS(DataRegularSeason20242025!$AA$3:$AA$1315,DataRegularSeason20242025!$B$3:$B$1315, "&lt;=" &amp; FZ$1, DataRegularSeason20242025!$D$3:$D$1315, $A39)+SUMIFS(DataRegularSeason20242025!$AB$3:$AB$1315,DataRegularSeason20242025!$B$3:$B$1315, "&lt;=" &amp; FZ$1, DataRegularSeason20242025!$E$3:$E$1315, $A39)</f>
        <v>85</v>
      </c>
      <c r="GA39">
        <f>SUMIFS(DataRegularSeason20242025!$AA$3:$AA$1315,DataRegularSeason20242025!$B$3:$B$1315, "&lt;=" &amp; GA$1, DataRegularSeason20242025!$D$3:$D$1315, $A39)+SUMIFS(DataRegularSeason20242025!$AB$3:$AB$1315,DataRegularSeason20242025!$B$3:$B$1315, "&lt;=" &amp; GA$1, DataRegularSeason20242025!$E$3:$E$1315, $A39)</f>
        <v>85</v>
      </c>
      <c r="GB39">
        <f>SUMIFS(DataRegularSeason20242025!$AA$3:$AA$1315,DataRegularSeason20242025!$B$3:$B$1315, "&lt;=" &amp; GB$1, DataRegularSeason20242025!$D$3:$D$1315, $A39)+SUMIFS(DataRegularSeason20242025!$AB$3:$AB$1315,DataRegularSeason20242025!$B$3:$B$1315, "&lt;=" &amp; GB$1, DataRegularSeason20242025!$E$3:$E$1315, $A39)</f>
        <v>85</v>
      </c>
      <c r="GC39">
        <f>SUMIFS(DataRegularSeason20242025!$AA$3:$AA$1315,DataRegularSeason20242025!$B$3:$B$1315, "&lt;=" &amp; GC$1, DataRegularSeason20242025!$D$3:$D$1315, $A39)+SUMIFS(DataRegularSeason20242025!$AB$3:$AB$1315,DataRegularSeason20242025!$B$3:$B$1315, "&lt;=" &amp; GC$1, DataRegularSeason20242025!$E$3:$E$1315, $A39)</f>
        <v>85</v>
      </c>
      <c r="GD39">
        <f>SUMIFS(DataRegularSeason20242025!$AA$3:$AA$1315,DataRegularSeason20242025!$B$3:$B$1315, "&lt;=" &amp; GD$1, DataRegularSeason20242025!$D$3:$D$1315, $A39)+SUMIFS(DataRegularSeason20242025!$AB$3:$AB$1315,DataRegularSeason20242025!$B$3:$B$1315, "&lt;=" &amp; GD$1, DataRegularSeason20242025!$E$3:$E$1315, $A39)</f>
        <v>85</v>
      </c>
      <c r="GE39">
        <f>SUMIFS(DataRegularSeason20242025!$AA$3:$AA$1315,DataRegularSeason20242025!$B$3:$B$1315, "&lt;=" &amp; GE$1, DataRegularSeason20242025!$D$3:$D$1315, $A39)+SUMIFS(DataRegularSeason20242025!$AB$3:$AB$1315,DataRegularSeason20242025!$B$3:$B$1315, "&lt;=" &amp; GE$1, DataRegularSeason20242025!$E$3:$E$1315, $A39)</f>
        <v>85</v>
      </c>
      <c r="GF39">
        <f>SUMIFS(DataRegularSeason20242025!$AA$3:$AA$1315,DataRegularSeason20242025!$B$3:$B$1315, "&lt;=" &amp; GF$1, DataRegularSeason20242025!$D$3:$D$1315, $A39)+SUMIFS(DataRegularSeason20242025!$AB$3:$AB$1315,DataRegularSeason20242025!$B$3:$B$1315, "&lt;=" &amp; GF$1, DataRegularSeason20242025!$E$3:$E$1315, $A39)</f>
        <v>85</v>
      </c>
      <c r="GG39">
        <f>SUMIFS(DataRegularSeason20242025!$AA$3:$AA$1315,DataRegularSeason20242025!$B$3:$B$1315, "&lt;=" &amp; GG$1, DataRegularSeason20242025!$D$3:$D$1315, $A39)+SUMIFS(DataRegularSeason20242025!$AB$3:$AB$1315,DataRegularSeason20242025!$B$3:$B$1315, "&lt;=" &amp; GG$1, DataRegularSeason20242025!$E$3:$E$1315, $A39)</f>
        <v>85</v>
      </c>
      <c r="GH39">
        <f>SUMIFS(DataRegularSeason20242025!$AA$3:$AA$1315,DataRegularSeason20242025!$B$3:$B$1315, "&lt;=" &amp; GH$1, DataRegularSeason20242025!$D$3:$D$1315, $A39)+SUMIFS(DataRegularSeason20242025!$AB$3:$AB$1315,DataRegularSeason20242025!$B$3:$B$1315, "&lt;=" &amp; GH$1, DataRegularSeason20242025!$E$3:$E$1315, $A39)</f>
        <v>85</v>
      </c>
      <c r="GI39">
        <f>SUMIFS(DataRegularSeason20242025!$AA$3:$AA$1315,DataRegularSeason20242025!$B$3:$B$1315, "&lt;=" &amp; GI$1, DataRegularSeason20242025!$D$3:$D$1315, $A39)+SUMIFS(DataRegularSeason20242025!$AB$3:$AB$1315,DataRegularSeason20242025!$B$3:$B$1315, "&lt;=" &amp; GI$1, DataRegularSeason20242025!$E$3:$E$1315, $A39)</f>
        <v>85</v>
      </c>
      <c r="GJ39">
        <f>SUMIFS(DataRegularSeason20242025!$AA$3:$AA$1315,DataRegularSeason20242025!$B$3:$B$1315, "&lt;=" &amp; GJ$1, DataRegularSeason20242025!$D$3:$D$1315, $A39)+SUMIFS(DataRegularSeason20242025!$AB$3:$AB$1315,DataRegularSeason20242025!$B$3:$B$1315, "&lt;=" &amp; GJ$1, DataRegularSeason20242025!$E$3:$E$1315, $A39)</f>
        <v>85</v>
      </c>
      <c r="GK39">
        <f>SUMIFS(DataRegularSeason20242025!$AA$3:$AA$1315,DataRegularSeason20242025!$B$3:$B$1315, "&lt;=" &amp; GK$1, DataRegularSeason20242025!$D$3:$D$1315, $A39)+SUMIFS(DataRegularSeason20242025!$AB$3:$AB$1315,DataRegularSeason20242025!$B$3:$B$1315, "&lt;=" &amp; GK$1, DataRegularSeason20242025!$E$3:$E$1315, $A39)</f>
        <v>85</v>
      </c>
      <c r="GL39">
        <f>SUMIFS(DataRegularSeason20242025!$AA$3:$AA$1315,DataRegularSeason20242025!$B$3:$B$1315, "&lt;=" &amp; GL$1, DataRegularSeason20242025!$D$3:$D$1315, $A39)+SUMIFS(DataRegularSeason20242025!$AB$3:$AB$1315,DataRegularSeason20242025!$B$3:$B$1315, "&lt;=" &amp; GL$1, DataRegularSeason20242025!$E$3:$E$1315, $A39)</f>
        <v>85</v>
      </c>
      <c r="GM39">
        <f>SUMIFS(DataRegularSeason20242025!$AA$3:$AA$1315,DataRegularSeason20242025!$B$3:$B$1315, "&lt;=" &amp; GM$1, DataRegularSeason20242025!$D$3:$D$1315, $A39)+SUMIFS(DataRegularSeason20242025!$AB$3:$AB$1315,DataRegularSeason20242025!$B$3:$B$1315, "&lt;=" &amp; GM$1, DataRegularSeason20242025!$E$3:$E$1315, $A39)</f>
        <v>85</v>
      </c>
      <c r="GN39">
        <f>SUMIFS(DataRegularSeason20242025!$AA$3:$AA$1315,DataRegularSeason20242025!$B$3:$B$1315, "&lt;=" &amp; GN$1, DataRegularSeason20242025!$D$3:$D$1315, $A39)+SUMIFS(DataRegularSeason20242025!$AB$3:$AB$1315,DataRegularSeason20242025!$B$3:$B$1315, "&lt;=" &amp; GN$1, DataRegularSeason20242025!$E$3:$E$1315, $A39)</f>
        <v>85</v>
      </c>
      <c r="GO39">
        <f>SUMIFS(DataRegularSeason20242025!$AA$3:$AA$1315,DataRegularSeason20242025!$B$3:$B$1315, "&lt;=" &amp; GO$1, DataRegularSeason20242025!$D$3:$D$1315, $A39)+SUMIFS(DataRegularSeason20242025!$AB$3:$AB$1315,DataRegularSeason20242025!$B$3:$B$1315, "&lt;=" &amp; GO$1, DataRegularSeason20242025!$E$3:$E$1315, $A39)</f>
        <v>85</v>
      </c>
      <c r="GP39">
        <f>SUMIFS(DataRegularSeason20242025!$AA$3:$AA$1315,DataRegularSeason20242025!$B$3:$B$1315, "&lt;=" &amp; GP$1, DataRegularSeason20242025!$D$3:$D$1315, $A39)+SUMIFS(DataRegularSeason20242025!$AB$3:$AB$1315,DataRegularSeason20242025!$B$3:$B$1315, "&lt;=" &amp; GP$1, DataRegularSeason20242025!$E$3:$E$1315, $A39)</f>
        <v>85</v>
      </c>
      <c r="GQ39">
        <f>SUMIFS(DataRegularSeason20242025!$AA$3:$AA$1315,DataRegularSeason20242025!$B$3:$B$1315, "&lt;=" &amp; GQ$1, DataRegularSeason20242025!$D$3:$D$1315, $A39)+SUMIFS(DataRegularSeason20242025!$AB$3:$AB$1315,DataRegularSeason20242025!$B$3:$B$1315, "&lt;=" &amp; GQ$1, DataRegularSeason20242025!$E$3:$E$1315, $A39)</f>
        <v>85</v>
      </c>
      <c r="GR39">
        <f>SUMIFS(DataRegularSeason20242025!$AA$3:$AA$1315,DataRegularSeason20242025!$B$3:$B$1315, "&lt;=" &amp; GR$1, DataRegularSeason20242025!$D$3:$D$1315, $A39)+SUMIFS(DataRegularSeason20242025!$AB$3:$AB$1315,DataRegularSeason20242025!$B$3:$B$1315, "&lt;=" &amp; GR$1, DataRegularSeason20242025!$E$3:$E$1315, $A39)</f>
        <v>85</v>
      </c>
      <c r="GS39">
        <f>SUMIFS(DataRegularSeason20242025!$AA$3:$AA$1315,DataRegularSeason20242025!$B$3:$B$1315, "&lt;=" &amp; GS$1, DataRegularSeason20242025!$D$3:$D$1315, $A39)+SUMIFS(DataRegularSeason20242025!$AB$3:$AB$1315,DataRegularSeason20242025!$B$3:$B$1315, "&lt;=" &amp; GS$1, DataRegularSeason20242025!$E$3:$E$1315, $A39)</f>
        <v>85</v>
      </c>
      <c r="GT39">
        <f>SUMIFS(DataRegularSeason20242025!$AA$3:$AA$1315,DataRegularSeason20242025!$B$3:$B$1315, "&lt;=" &amp; GT$1, DataRegularSeason20242025!$D$3:$D$1315, $A39)+SUMIFS(DataRegularSeason20242025!$AB$3:$AB$1315,DataRegularSeason20242025!$B$3:$B$1315, "&lt;=" &amp; GT$1, DataRegularSeason20242025!$E$3:$E$1315, $A39)</f>
        <v>85</v>
      </c>
      <c r="GU39">
        <f>SUMIFS(DataRegularSeason20242025!$AA$3:$AA$1315,DataRegularSeason20242025!$B$3:$B$1315, "&lt;=" &amp; GU$1, DataRegularSeason20242025!$D$3:$D$1315, $A39)+SUMIFS(DataRegularSeason20242025!$AB$3:$AB$1315,DataRegularSeason20242025!$B$3:$B$1315, "&lt;=" &amp; GU$1, DataRegularSeason20242025!$E$3:$E$1315, $A39)</f>
        <v>85</v>
      </c>
    </row>
    <row r="40" spans="1:275" x14ac:dyDescent="0.25">
      <c r="A40" t="s">
        <v>42</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0</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6</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8</v>
      </c>
      <c r="S40">
        <f>SUMIFS(DataRegularSeason20242025!$AA$3:$AA$1315,DataRegularSeason20242025!$B$3:$B$1315, "&lt;=" &amp; S$1, DataRegularSeason20242025!$D$3:$D$1315, $A40)+SUMIFS(DataRegularSeason20242025!$AB$3:$AB$1315,DataRegularSeason20242025!$B$3:$B$1315, "&lt;=" &amp; S$1, DataRegularSeason20242025!$E$3:$E$1315, $A40)</f>
        <v>8</v>
      </c>
      <c r="T40">
        <f>SUMIFS(DataRegularSeason20242025!$AA$3:$AA$1315,DataRegularSeason20242025!$B$3:$B$1315, "&lt;=" &amp; T$1, DataRegularSeason20242025!$D$3:$D$1315, $A40)+SUMIFS(DataRegularSeason20242025!$AB$3:$AB$1315,DataRegularSeason20242025!$B$3:$B$1315, "&lt;=" &amp; T$1, DataRegularSeason20242025!$E$3:$E$1315, $A40)</f>
        <v>8</v>
      </c>
      <c r="U40">
        <f>SUMIFS(DataRegularSeason20242025!$AA$3:$AA$1315,DataRegularSeason20242025!$B$3:$B$1315, "&lt;=" &amp; U$1, DataRegularSeason20242025!$D$3:$D$1315, $A40)+SUMIFS(DataRegularSeason20242025!$AB$3:$AB$1315,DataRegularSeason20242025!$B$3:$B$1315, "&lt;=" &amp; U$1, DataRegularSeason20242025!$E$3:$E$1315, $A40)</f>
        <v>8</v>
      </c>
      <c r="V40">
        <f>SUMIFS(DataRegularSeason20242025!$AA$3:$AA$1315,DataRegularSeason20242025!$B$3:$B$1315, "&lt;=" &amp; V$1, DataRegularSeason20242025!$D$3:$D$1315, $A40)+SUMIFS(DataRegularSeason20242025!$AB$3:$AB$1315,DataRegularSeason20242025!$B$3:$B$1315, "&lt;=" &amp; V$1, DataRegularSeason20242025!$E$3:$E$1315, $A40)</f>
        <v>8</v>
      </c>
      <c r="W40">
        <f>SUMIFS(DataRegularSeason20242025!$AA$3:$AA$1315,DataRegularSeason20242025!$B$3:$B$1315, "&lt;=" &amp; W$1, DataRegularSeason20242025!$D$3:$D$1315, $A40)+SUMIFS(DataRegularSeason20242025!$AB$3:$AB$1315,DataRegularSeason20242025!$B$3:$B$1315, "&lt;=" &amp; W$1, DataRegularSeason20242025!$E$3:$E$1315, $A40)</f>
        <v>10</v>
      </c>
      <c r="X40">
        <f>SUMIFS(DataRegularSeason20242025!$AA$3:$AA$1315,DataRegularSeason20242025!$B$3:$B$1315, "&lt;=" &amp; X$1, DataRegularSeason20242025!$D$3:$D$1315, $A40)+SUMIFS(DataRegularSeason20242025!$AB$3:$AB$1315,DataRegularSeason20242025!$B$3:$B$1315, "&lt;=" &amp; X$1, DataRegularSeason20242025!$E$3:$E$1315, $A40)</f>
        <v>10</v>
      </c>
      <c r="Y40">
        <f>SUMIFS(DataRegularSeason20242025!$AA$3:$AA$1315,DataRegularSeason20242025!$B$3:$B$1315, "&lt;=" &amp; Y$1, DataRegularSeason20242025!$D$3:$D$1315, $A40)+SUMIFS(DataRegularSeason20242025!$AB$3:$AB$1315,DataRegularSeason20242025!$B$3:$B$1315, "&lt;=" &amp; Y$1, DataRegularSeason20242025!$E$3:$E$1315, $A40)</f>
        <v>10</v>
      </c>
      <c r="Z40">
        <f>SUMIFS(DataRegularSeason20242025!$AA$3:$AA$1315,DataRegularSeason20242025!$B$3:$B$1315, "&lt;=" &amp; Z$1, DataRegularSeason20242025!$D$3:$D$1315, $A40)+SUMIFS(DataRegularSeason20242025!$AB$3:$AB$1315,DataRegularSeason20242025!$B$3:$B$1315, "&lt;=" &amp; Z$1, DataRegularSeason20242025!$E$3:$E$1315, $A40)</f>
        <v>10</v>
      </c>
      <c r="AA40">
        <f>SUMIFS(DataRegularSeason20242025!$AA$3:$AA$1315,DataRegularSeason20242025!$B$3:$B$1315, "&lt;=" &amp; AA$1, DataRegularSeason20242025!$D$3:$D$1315, $A40)+SUMIFS(DataRegularSeason20242025!$AB$3:$AB$1315,DataRegularSeason20242025!$B$3:$B$1315, "&lt;=" &amp; AA$1, DataRegularSeason20242025!$E$3:$E$1315, $A40)</f>
        <v>12</v>
      </c>
      <c r="AB40">
        <f>SUMIFS(DataRegularSeason20242025!$AA$3:$AA$1315,DataRegularSeason20242025!$B$3:$B$1315, "&lt;=" &amp; AB$1, DataRegularSeason20242025!$D$3:$D$1315, $A40)+SUMIFS(DataRegularSeason20242025!$AB$3:$AB$1315,DataRegularSeason20242025!$B$3:$B$1315, "&lt;=" &amp; AB$1, DataRegularSeason20242025!$E$3:$E$1315, $A40)</f>
        <v>12</v>
      </c>
      <c r="AC40">
        <f>SUMIFS(DataRegularSeason20242025!$AA$3:$AA$1315,DataRegularSeason20242025!$B$3:$B$1315, "&lt;=" &amp; AC$1, DataRegularSeason20242025!$D$3:$D$1315, $A40)+SUMIFS(DataRegularSeason20242025!$AB$3:$AB$1315,DataRegularSeason20242025!$B$3:$B$1315, "&lt;=" &amp; AC$1, DataRegularSeason20242025!$E$3:$E$1315, $A40)</f>
        <v>14</v>
      </c>
      <c r="AD40">
        <f>SUMIFS(DataRegularSeason20242025!$AA$3:$AA$1315,DataRegularSeason20242025!$B$3:$B$1315, "&lt;=" &amp; AD$1, DataRegularSeason20242025!$D$3:$D$1315, $A40)+SUMIFS(DataRegularSeason20242025!$AB$3:$AB$1315,DataRegularSeason20242025!$B$3:$B$1315, "&lt;=" &amp; AD$1, DataRegularSeason20242025!$E$3:$E$1315, $A40)</f>
        <v>14</v>
      </c>
      <c r="AE40">
        <f>SUMIFS(DataRegularSeason20242025!$AA$3:$AA$1315,DataRegularSeason20242025!$B$3:$B$1315, "&lt;=" &amp; AE$1, DataRegularSeason20242025!$D$3:$D$1315, $A40)+SUMIFS(DataRegularSeason20242025!$AB$3:$AB$1315,DataRegularSeason20242025!$B$3:$B$1315, "&lt;=" &amp; AE$1, DataRegularSeason20242025!$E$3:$E$1315, $A40)</f>
        <v>16</v>
      </c>
      <c r="AF40">
        <f>SUMIFS(DataRegularSeason20242025!$AA$3:$AA$1315,DataRegularSeason20242025!$B$3:$B$1315, "&lt;=" &amp; AF$1, DataRegularSeason20242025!$D$3:$D$1315, $A40)+SUMIFS(DataRegularSeason20242025!$AB$3:$AB$1315,DataRegularSeason20242025!$B$3:$B$1315, "&lt;=" &amp; AF$1, DataRegularSeason20242025!$E$3:$E$1315, $A40)</f>
        <v>16</v>
      </c>
      <c r="AG40">
        <f>SUMIFS(DataRegularSeason20242025!$AA$3:$AA$1315,DataRegularSeason20242025!$B$3:$B$1315, "&lt;=" &amp; AG$1, DataRegularSeason20242025!$D$3:$D$1315, $A40)+SUMIFS(DataRegularSeason20242025!$AB$3:$AB$1315,DataRegularSeason20242025!$B$3:$B$1315, "&lt;=" &amp; AG$1, DataRegularSeason20242025!$E$3:$E$1315, $A40)</f>
        <v>16</v>
      </c>
      <c r="AH40">
        <f>SUMIFS(DataRegularSeason20242025!$AA$3:$AA$1315,DataRegularSeason20242025!$B$3:$B$1315, "&lt;=" &amp; AH$1, DataRegularSeason20242025!$D$3:$D$1315, $A40)+SUMIFS(DataRegularSeason20242025!$AB$3:$AB$1315,DataRegularSeason20242025!$B$3:$B$1315, "&lt;=" &amp; AH$1, DataRegularSeason20242025!$E$3:$E$1315, $A40)</f>
        <v>16</v>
      </c>
      <c r="AI40">
        <f>SUMIFS(DataRegularSeason20242025!$AA$3:$AA$1315,DataRegularSeason20242025!$B$3:$B$1315, "&lt;=" &amp; AI$1, DataRegularSeason20242025!$D$3:$D$1315, $A40)+SUMIFS(DataRegularSeason20242025!$AB$3:$AB$1315,DataRegularSeason20242025!$B$3:$B$1315, "&lt;=" &amp; AI$1, DataRegularSeason20242025!$E$3:$E$1315, $A40)</f>
        <v>16</v>
      </c>
      <c r="AJ40">
        <f>SUMIFS(DataRegularSeason20242025!$AA$3:$AA$1315,DataRegularSeason20242025!$B$3:$B$1315, "&lt;=" &amp; AJ$1, DataRegularSeason20242025!$D$3:$D$1315, $A40)+SUMIFS(DataRegularSeason20242025!$AB$3:$AB$1315,DataRegularSeason20242025!$B$3:$B$1315, "&lt;=" &amp; AJ$1, DataRegularSeason20242025!$E$3:$E$1315, $A40)</f>
        <v>16</v>
      </c>
      <c r="AK40">
        <f>SUMIFS(DataRegularSeason20242025!$AA$3:$AA$1315,DataRegularSeason20242025!$B$3:$B$1315, "&lt;=" &amp; AK$1, DataRegularSeason20242025!$D$3:$D$1315, $A40)+SUMIFS(DataRegularSeason20242025!$AB$3:$AB$1315,DataRegularSeason20242025!$B$3:$B$1315, "&lt;=" &amp; AK$1, DataRegularSeason20242025!$E$3:$E$1315, $A40)</f>
        <v>16</v>
      </c>
      <c r="AL40">
        <f>SUMIFS(DataRegularSeason20242025!$AA$3:$AA$1315,DataRegularSeason20242025!$B$3:$B$1315, "&lt;=" &amp; AL$1, DataRegularSeason20242025!$D$3:$D$1315, $A40)+SUMIFS(DataRegularSeason20242025!$AB$3:$AB$1315,DataRegularSeason20242025!$B$3:$B$1315, "&lt;=" &amp; AL$1, DataRegularSeason20242025!$E$3:$E$1315, $A40)</f>
        <v>16</v>
      </c>
      <c r="AM40">
        <f>SUMIFS(DataRegularSeason20242025!$AA$3:$AA$1315,DataRegularSeason20242025!$B$3:$B$1315, "&lt;=" &amp; AM$1, DataRegularSeason20242025!$D$3:$D$1315, $A40)+SUMIFS(DataRegularSeason20242025!$AB$3:$AB$1315,DataRegularSeason20242025!$B$3:$B$1315, "&lt;=" &amp; AM$1, DataRegularSeason20242025!$E$3:$E$1315, $A40)</f>
        <v>17</v>
      </c>
      <c r="AN40">
        <f>SUMIFS(DataRegularSeason20242025!$AA$3:$AA$1315,DataRegularSeason20242025!$B$3:$B$1315, "&lt;=" &amp; AN$1, DataRegularSeason20242025!$D$3:$D$1315, $A40)+SUMIFS(DataRegularSeason20242025!$AB$3:$AB$1315,DataRegularSeason20242025!$B$3:$B$1315, "&lt;=" &amp; AN$1, DataRegularSeason20242025!$E$3:$E$1315, $A40)</f>
        <v>17</v>
      </c>
      <c r="AO40">
        <f>SUMIFS(DataRegularSeason20242025!$AA$3:$AA$1315,DataRegularSeason20242025!$B$3:$B$1315, "&lt;=" &amp; AO$1, DataRegularSeason20242025!$D$3:$D$1315, $A40)+SUMIFS(DataRegularSeason20242025!$AB$3:$AB$1315,DataRegularSeason20242025!$B$3:$B$1315, "&lt;=" &amp; AO$1, DataRegularSeason20242025!$E$3:$E$1315, $A40)</f>
        <v>17</v>
      </c>
      <c r="AP40">
        <f>SUMIFS(DataRegularSeason20242025!$AA$3:$AA$1315,DataRegularSeason20242025!$B$3:$B$1315, "&lt;=" &amp; AP$1, DataRegularSeason20242025!$D$3:$D$1315, $A40)+SUMIFS(DataRegularSeason20242025!$AB$3:$AB$1315,DataRegularSeason20242025!$B$3:$B$1315, "&lt;=" &amp; AP$1, DataRegularSeason20242025!$E$3:$E$1315, $A40)</f>
        <v>17</v>
      </c>
      <c r="AQ40">
        <f>SUMIFS(DataRegularSeason20242025!$AA$3:$AA$1315,DataRegularSeason20242025!$B$3:$B$1315, "&lt;=" &amp; AQ$1, DataRegularSeason20242025!$D$3:$D$1315, $A40)+SUMIFS(DataRegularSeason20242025!$AB$3:$AB$1315,DataRegularSeason20242025!$B$3:$B$1315, "&lt;=" &amp; AQ$1, DataRegularSeason20242025!$E$3:$E$1315, $A40)</f>
        <v>17</v>
      </c>
      <c r="AR40">
        <f>SUMIFS(DataRegularSeason20242025!$AA$3:$AA$1315,DataRegularSeason20242025!$B$3:$B$1315, "&lt;=" &amp; AR$1, DataRegularSeason20242025!$D$3:$D$1315, $A40)+SUMIFS(DataRegularSeason20242025!$AB$3:$AB$1315,DataRegularSeason20242025!$B$3:$B$1315, "&lt;=" &amp; AR$1, DataRegularSeason20242025!$E$3:$E$1315, $A40)</f>
        <v>17</v>
      </c>
      <c r="AS40">
        <f>SUMIFS(DataRegularSeason20242025!$AA$3:$AA$1315,DataRegularSeason20242025!$B$3:$B$1315, "&lt;=" &amp; AS$1, DataRegularSeason20242025!$D$3:$D$1315, $A40)+SUMIFS(DataRegularSeason20242025!$AB$3:$AB$1315,DataRegularSeason20242025!$B$3:$B$1315, "&lt;=" &amp; AS$1, DataRegularSeason20242025!$E$3:$E$1315, $A40)</f>
        <v>17</v>
      </c>
      <c r="AT40">
        <f>SUMIFS(DataRegularSeason20242025!$AA$3:$AA$1315,DataRegularSeason20242025!$B$3:$B$1315, "&lt;=" &amp; AT$1, DataRegularSeason20242025!$D$3:$D$1315, $A40)+SUMIFS(DataRegularSeason20242025!$AB$3:$AB$1315,DataRegularSeason20242025!$B$3:$B$1315, "&lt;=" &amp; AT$1, DataRegularSeason20242025!$E$3:$E$1315, $A40)</f>
        <v>19</v>
      </c>
      <c r="AU40">
        <f>SUMIFS(DataRegularSeason20242025!$AA$3:$AA$1315,DataRegularSeason20242025!$B$3:$B$1315, "&lt;=" &amp; AU$1, DataRegularSeason20242025!$D$3:$D$1315, $A40)+SUMIFS(DataRegularSeason20242025!$AB$3:$AB$1315,DataRegularSeason20242025!$B$3:$B$1315, "&lt;=" &amp; AU$1, DataRegularSeason20242025!$E$3:$E$1315, $A40)</f>
        <v>19</v>
      </c>
      <c r="AV40">
        <f>SUMIFS(DataRegularSeason20242025!$AA$3:$AA$1315,DataRegularSeason20242025!$B$3:$B$1315, "&lt;=" &amp; AV$1, DataRegularSeason20242025!$D$3:$D$1315, $A40)+SUMIFS(DataRegularSeason20242025!$AB$3:$AB$1315,DataRegularSeason20242025!$B$3:$B$1315, "&lt;=" &amp; AV$1, DataRegularSeason20242025!$E$3:$E$1315, $A40)</f>
        <v>21</v>
      </c>
      <c r="AW40">
        <f>SUMIFS(DataRegularSeason20242025!$AA$3:$AA$1315,DataRegularSeason20242025!$B$3:$B$1315, "&lt;=" &amp; AW$1, DataRegularSeason20242025!$D$3:$D$1315, $A40)+SUMIFS(DataRegularSeason20242025!$AB$3:$AB$1315,DataRegularSeason20242025!$B$3:$B$1315, "&lt;=" &amp; AW$1, DataRegularSeason20242025!$E$3:$E$1315, $A40)</f>
        <v>21</v>
      </c>
      <c r="AX40">
        <f>SUMIFS(DataRegularSeason20242025!$AA$3:$AA$1315,DataRegularSeason20242025!$B$3:$B$1315, "&lt;=" &amp; AX$1, DataRegularSeason20242025!$D$3:$D$1315, $A40)+SUMIFS(DataRegularSeason20242025!$AB$3:$AB$1315,DataRegularSeason20242025!$B$3:$B$1315, "&lt;=" &amp; AX$1, DataRegularSeason20242025!$E$3:$E$1315, $A40)</f>
        <v>21</v>
      </c>
      <c r="AY40">
        <f>SUMIFS(DataRegularSeason20242025!$AA$3:$AA$1315,DataRegularSeason20242025!$B$3:$B$1315, "&lt;=" &amp; AY$1, DataRegularSeason20242025!$D$3:$D$1315, $A40)+SUMIFS(DataRegularSeason20242025!$AB$3:$AB$1315,DataRegularSeason20242025!$B$3:$B$1315, "&lt;=" &amp; AY$1, DataRegularSeason20242025!$E$3:$E$1315, $A40)</f>
        <v>23</v>
      </c>
      <c r="AZ40">
        <f>SUMIFS(DataRegularSeason20242025!$AA$3:$AA$1315,DataRegularSeason20242025!$B$3:$B$1315, "&lt;=" &amp; AZ$1, DataRegularSeason20242025!$D$3:$D$1315, $A40)+SUMIFS(DataRegularSeason20242025!$AB$3:$AB$1315,DataRegularSeason20242025!$B$3:$B$1315, "&lt;=" &amp; AZ$1, DataRegularSeason20242025!$E$3:$E$1315, $A40)</f>
        <v>23</v>
      </c>
      <c r="BA40">
        <f>SUMIFS(DataRegularSeason20242025!$AA$3:$AA$1315,DataRegularSeason20242025!$B$3:$B$1315, "&lt;=" &amp; BA$1, DataRegularSeason20242025!$D$3:$D$1315, $A40)+SUMIFS(DataRegularSeason20242025!$AB$3:$AB$1315,DataRegularSeason20242025!$B$3:$B$1315, "&lt;=" &amp; BA$1, DataRegularSeason20242025!$E$3:$E$1315, $A40)</f>
        <v>24</v>
      </c>
      <c r="BB40">
        <f>SUMIFS(DataRegularSeason20242025!$AA$3:$AA$1315,DataRegularSeason20242025!$B$3:$B$1315, "&lt;=" &amp; BB$1, DataRegularSeason20242025!$D$3:$D$1315, $A40)+SUMIFS(DataRegularSeason20242025!$AB$3:$AB$1315,DataRegularSeason20242025!$B$3:$B$1315, "&lt;=" &amp; BB$1, DataRegularSeason20242025!$E$3:$E$1315, $A40)</f>
        <v>24</v>
      </c>
      <c r="BC40">
        <f>SUMIFS(DataRegularSeason20242025!$AA$3:$AA$1315,DataRegularSeason20242025!$B$3:$B$1315, "&lt;=" &amp; BC$1, DataRegularSeason20242025!$D$3:$D$1315, $A40)+SUMIFS(DataRegularSeason20242025!$AB$3:$AB$1315,DataRegularSeason20242025!$B$3:$B$1315, "&lt;=" &amp; BC$1, DataRegularSeason20242025!$E$3:$E$1315, $A40)</f>
        <v>24</v>
      </c>
      <c r="BD40">
        <f>SUMIFS(DataRegularSeason20242025!$AA$3:$AA$1315,DataRegularSeason20242025!$B$3:$B$1315, "&lt;=" &amp; BD$1, DataRegularSeason20242025!$D$3:$D$1315, $A40)+SUMIFS(DataRegularSeason20242025!$AB$3:$AB$1315,DataRegularSeason20242025!$B$3:$B$1315, "&lt;=" &amp; BD$1, DataRegularSeason20242025!$E$3:$E$1315, $A40)</f>
        <v>24</v>
      </c>
      <c r="BE40">
        <f>SUMIFS(DataRegularSeason20242025!$AA$3:$AA$1315,DataRegularSeason20242025!$B$3:$B$1315, "&lt;=" &amp; BE$1, DataRegularSeason20242025!$D$3:$D$1315, $A40)+SUMIFS(DataRegularSeason20242025!$AB$3:$AB$1315,DataRegularSeason20242025!$B$3:$B$1315, "&lt;=" &amp; BE$1, DataRegularSeason20242025!$E$3:$E$1315, $A40)</f>
        <v>26</v>
      </c>
      <c r="BF40">
        <f>SUMIFS(DataRegularSeason20242025!$AA$3:$AA$1315,DataRegularSeason20242025!$B$3:$B$1315, "&lt;=" &amp; BF$1, DataRegularSeason20242025!$D$3:$D$1315, $A40)+SUMIFS(DataRegularSeason20242025!$AB$3:$AB$1315,DataRegularSeason20242025!$B$3:$B$1315, "&lt;=" &amp; BF$1, DataRegularSeason20242025!$E$3:$E$1315, $A40)</f>
        <v>26</v>
      </c>
      <c r="BG40">
        <f>SUMIFS(DataRegularSeason20242025!$AA$3:$AA$1315,DataRegularSeason20242025!$B$3:$B$1315, "&lt;=" &amp; BG$1, DataRegularSeason20242025!$D$3:$D$1315, $A40)+SUMIFS(DataRegularSeason20242025!$AB$3:$AB$1315,DataRegularSeason20242025!$B$3:$B$1315, "&lt;=" &amp; BG$1, DataRegularSeason20242025!$E$3:$E$1315, $A40)</f>
        <v>26</v>
      </c>
      <c r="BH40">
        <f>SUMIFS(DataRegularSeason20242025!$AA$3:$AA$1315,DataRegularSeason20242025!$B$3:$B$1315, "&lt;=" &amp; BH$1, DataRegularSeason20242025!$D$3:$D$1315, $A40)+SUMIFS(DataRegularSeason20242025!$AB$3:$AB$1315,DataRegularSeason20242025!$B$3:$B$1315, "&lt;=" &amp; BH$1, DataRegularSeason20242025!$E$3:$E$1315, $A40)</f>
        <v>26</v>
      </c>
      <c r="BI40">
        <f>SUMIFS(DataRegularSeason20242025!$AA$3:$AA$1315,DataRegularSeason20242025!$B$3:$B$1315, "&lt;=" &amp; BI$1, DataRegularSeason20242025!$D$3:$D$1315, $A40)+SUMIFS(DataRegularSeason20242025!$AB$3:$AB$1315,DataRegularSeason20242025!$B$3:$B$1315, "&lt;=" &amp; BI$1, DataRegularSeason20242025!$E$3:$E$1315, $A40)</f>
        <v>28</v>
      </c>
      <c r="BJ40">
        <f>SUMIFS(DataRegularSeason20242025!$AA$3:$AA$1315,DataRegularSeason20242025!$B$3:$B$1315, "&lt;=" &amp; BJ$1, DataRegularSeason20242025!$D$3:$D$1315, $A40)+SUMIFS(DataRegularSeason20242025!$AB$3:$AB$1315,DataRegularSeason20242025!$B$3:$B$1315, "&lt;=" &amp; BJ$1, DataRegularSeason20242025!$E$3:$E$1315, $A40)</f>
        <v>28</v>
      </c>
      <c r="BK40">
        <f>SUMIFS(DataRegularSeason20242025!$AA$3:$AA$1315,DataRegularSeason20242025!$B$3:$B$1315, "&lt;=" &amp; BK$1, DataRegularSeason20242025!$D$3:$D$1315, $A40)+SUMIFS(DataRegularSeason20242025!$AB$3:$AB$1315,DataRegularSeason20242025!$B$3:$B$1315, "&lt;=" &amp; BK$1, DataRegularSeason20242025!$E$3:$E$1315, $A40)</f>
        <v>28</v>
      </c>
      <c r="BL40">
        <f>SUMIFS(DataRegularSeason20242025!$AA$3:$AA$1315,DataRegularSeason20242025!$B$3:$B$1315, "&lt;=" &amp; BL$1, DataRegularSeason20242025!$D$3:$D$1315, $A40)+SUMIFS(DataRegularSeason20242025!$AB$3:$AB$1315,DataRegularSeason20242025!$B$3:$B$1315, "&lt;=" &amp; BL$1, DataRegularSeason20242025!$E$3:$E$1315, $A40)</f>
        <v>28</v>
      </c>
      <c r="BM40">
        <f>SUMIFS(DataRegularSeason20242025!$AA$3:$AA$1315,DataRegularSeason20242025!$B$3:$B$1315, "&lt;=" &amp; BM$1, DataRegularSeason20242025!$D$3:$D$1315, $A40)+SUMIFS(DataRegularSeason20242025!$AB$3:$AB$1315,DataRegularSeason20242025!$B$3:$B$1315, "&lt;=" &amp; BM$1, DataRegularSeason20242025!$E$3:$E$1315, $A40)</f>
        <v>28</v>
      </c>
      <c r="BN40">
        <f>SUMIFS(DataRegularSeason20242025!$AA$3:$AA$1315,DataRegularSeason20242025!$B$3:$B$1315, "&lt;=" &amp; BN$1, DataRegularSeason20242025!$D$3:$D$1315, $A40)+SUMIFS(DataRegularSeason20242025!$AB$3:$AB$1315,DataRegularSeason20242025!$B$3:$B$1315, "&lt;=" &amp; BN$1, DataRegularSeason20242025!$E$3:$E$1315, $A40)</f>
        <v>28</v>
      </c>
      <c r="BO40">
        <f>SUMIFS(DataRegularSeason20242025!$AA$3:$AA$1315,DataRegularSeason20242025!$B$3:$B$1315, "&lt;=" &amp; BO$1, DataRegularSeason20242025!$D$3:$D$1315, $A40)+SUMIFS(DataRegularSeason20242025!$AB$3:$AB$1315,DataRegularSeason20242025!$B$3:$B$1315, "&lt;=" &amp; BO$1, DataRegularSeason20242025!$E$3:$E$1315, $A40)</f>
        <v>30</v>
      </c>
      <c r="BP40">
        <f>SUMIFS(DataRegularSeason20242025!$AA$3:$AA$1315,DataRegularSeason20242025!$B$3:$B$1315, "&lt;=" &amp; BP$1, DataRegularSeason20242025!$D$3:$D$1315, $A40)+SUMIFS(DataRegularSeason20242025!$AB$3:$AB$1315,DataRegularSeason20242025!$B$3:$B$1315, "&lt;=" &amp; BP$1, DataRegularSeason20242025!$E$3:$E$1315, $A40)</f>
        <v>30</v>
      </c>
      <c r="BQ40">
        <f>SUMIFS(DataRegularSeason20242025!$AA$3:$AA$1315,DataRegularSeason20242025!$B$3:$B$1315, "&lt;=" &amp; BQ$1, DataRegularSeason20242025!$D$3:$D$1315, $A40)+SUMIFS(DataRegularSeason20242025!$AB$3:$AB$1315,DataRegularSeason20242025!$B$3:$B$1315, "&lt;=" &amp; BQ$1, DataRegularSeason20242025!$E$3:$E$1315, $A40)</f>
        <v>30</v>
      </c>
      <c r="BR40">
        <f>SUMIFS(DataRegularSeason20242025!$AA$3:$AA$1315,DataRegularSeason20242025!$B$3:$B$1315, "&lt;=" &amp; BR$1, DataRegularSeason20242025!$D$3:$D$1315, $A40)+SUMIFS(DataRegularSeason20242025!$AB$3:$AB$1315,DataRegularSeason20242025!$B$3:$B$1315, "&lt;=" &amp; BR$1, DataRegularSeason20242025!$E$3:$E$1315, $A40)</f>
        <v>32</v>
      </c>
      <c r="BS40">
        <f>SUMIFS(DataRegularSeason20242025!$AA$3:$AA$1315,DataRegularSeason20242025!$B$3:$B$1315, "&lt;=" &amp; BS$1, DataRegularSeason20242025!$D$3:$D$1315, $A40)+SUMIFS(DataRegularSeason20242025!$AB$3:$AB$1315,DataRegularSeason20242025!$B$3:$B$1315, "&lt;=" &amp; BS$1, DataRegularSeason20242025!$E$3:$E$1315, $A40)</f>
        <v>32</v>
      </c>
      <c r="BT40">
        <f>SUMIFS(DataRegularSeason20242025!$AA$3:$AA$1315,DataRegularSeason20242025!$B$3:$B$1315, "&lt;=" &amp; BT$1, DataRegularSeason20242025!$D$3:$D$1315, $A40)+SUMIFS(DataRegularSeason20242025!$AB$3:$AB$1315,DataRegularSeason20242025!$B$3:$B$1315, "&lt;=" &amp; BT$1, DataRegularSeason20242025!$E$3:$E$1315, $A40)</f>
        <v>32</v>
      </c>
      <c r="BU40">
        <f>SUMIFS(DataRegularSeason20242025!$AA$3:$AA$1315,DataRegularSeason20242025!$B$3:$B$1315, "&lt;=" &amp; BU$1, DataRegularSeason20242025!$D$3:$D$1315, $A40)+SUMIFS(DataRegularSeason20242025!$AB$3:$AB$1315,DataRegularSeason20242025!$B$3:$B$1315, "&lt;=" &amp; BU$1, DataRegularSeason20242025!$E$3:$E$1315, $A40)</f>
        <v>32</v>
      </c>
      <c r="BV40">
        <f>SUMIFS(DataRegularSeason20242025!$AA$3:$AA$1315,DataRegularSeason20242025!$B$3:$B$1315, "&lt;=" &amp; BV$1, DataRegularSeason20242025!$D$3:$D$1315, $A40)+SUMIFS(DataRegularSeason20242025!$AB$3:$AB$1315,DataRegularSeason20242025!$B$3:$B$1315, "&lt;=" &amp; BV$1, DataRegularSeason20242025!$E$3:$E$1315, $A40)</f>
        <v>34</v>
      </c>
      <c r="BW40">
        <f>SUMIFS(DataRegularSeason20242025!$AA$3:$AA$1315,DataRegularSeason20242025!$B$3:$B$1315, "&lt;=" &amp; BW$1, DataRegularSeason20242025!$D$3:$D$1315, $A40)+SUMIFS(DataRegularSeason20242025!$AB$3:$AB$1315,DataRegularSeason20242025!$B$3:$B$1315, "&lt;=" &amp; BW$1, DataRegularSeason20242025!$E$3:$E$1315, $A40)</f>
        <v>34</v>
      </c>
      <c r="BX40">
        <f>SUMIFS(DataRegularSeason20242025!$AA$3:$AA$1315,DataRegularSeason20242025!$B$3:$B$1315, "&lt;=" &amp; BX$1, DataRegularSeason20242025!$D$3:$D$1315, $A40)+SUMIFS(DataRegularSeason20242025!$AB$3:$AB$1315,DataRegularSeason20242025!$B$3:$B$1315, "&lt;=" &amp; BX$1, DataRegularSeason20242025!$E$3:$E$1315, $A40)</f>
        <v>36</v>
      </c>
      <c r="BY40">
        <f>SUMIFS(DataRegularSeason20242025!$AA$3:$AA$1315,DataRegularSeason20242025!$B$3:$B$1315, "&lt;=" &amp; BY$1, DataRegularSeason20242025!$D$3:$D$1315, $A40)+SUMIFS(DataRegularSeason20242025!$AB$3:$AB$1315,DataRegularSeason20242025!$B$3:$B$1315, "&lt;=" &amp; BY$1, DataRegularSeason20242025!$E$3:$E$1315, $A40)</f>
        <v>36</v>
      </c>
      <c r="BZ40">
        <f>SUMIFS(DataRegularSeason20242025!$AA$3:$AA$1315,DataRegularSeason20242025!$B$3:$B$1315, "&lt;=" &amp; BZ$1, DataRegularSeason20242025!$D$3:$D$1315, $A40)+SUMIFS(DataRegularSeason20242025!$AB$3:$AB$1315,DataRegularSeason20242025!$B$3:$B$1315, "&lt;=" &amp; BZ$1, DataRegularSeason20242025!$E$3:$E$1315, $A40)</f>
        <v>36</v>
      </c>
      <c r="CA40">
        <f>SUMIFS(DataRegularSeason20242025!$AA$3:$AA$1315,DataRegularSeason20242025!$B$3:$B$1315, "&lt;=" &amp; CA$1, DataRegularSeason20242025!$D$3:$D$1315, $A40)+SUMIFS(DataRegularSeason20242025!$AB$3:$AB$1315,DataRegularSeason20242025!$B$3:$B$1315, "&lt;=" &amp; CA$1, DataRegularSeason20242025!$E$3:$E$1315, $A40)</f>
        <v>38</v>
      </c>
      <c r="CB40">
        <f>SUMIFS(DataRegularSeason20242025!$AA$3:$AA$1315,DataRegularSeason20242025!$B$3:$B$1315, "&lt;=" &amp; CB$1, DataRegularSeason20242025!$D$3:$D$1315, $A40)+SUMIFS(DataRegularSeason20242025!$AB$3:$AB$1315,DataRegularSeason20242025!$B$3:$B$1315, "&lt;=" &amp; CB$1, DataRegularSeason20242025!$E$3:$E$1315, $A40)</f>
        <v>38</v>
      </c>
      <c r="CC40">
        <f>SUMIFS(DataRegularSeason20242025!$AA$3:$AA$1315,DataRegularSeason20242025!$B$3:$B$1315, "&lt;=" &amp; CC$1, DataRegularSeason20242025!$D$3:$D$1315, $A40)+SUMIFS(DataRegularSeason20242025!$AB$3:$AB$1315,DataRegularSeason20242025!$B$3:$B$1315, "&lt;=" &amp; CC$1, DataRegularSeason20242025!$E$3:$E$1315, $A40)</f>
        <v>40</v>
      </c>
      <c r="CD40">
        <f>SUMIFS(DataRegularSeason20242025!$AA$3:$AA$1315,DataRegularSeason20242025!$B$3:$B$1315, "&lt;=" &amp; CD$1, DataRegularSeason20242025!$D$3:$D$1315, $A40)+SUMIFS(DataRegularSeason20242025!$AB$3:$AB$1315,DataRegularSeason20242025!$B$3:$B$1315, "&lt;=" &amp; CD$1, DataRegularSeason20242025!$E$3:$E$1315, $A40)</f>
        <v>40</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44</v>
      </c>
      <c r="CU40">
        <f>SUMIFS(DataRegularSeason20242025!$AA$3:$AA$1315,DataRegularSeason20242025!$B$3:$B$1315, "&lt;=" &amp; CU$1, DataRegularSeason20242025!$D$3:$D$1315, $A40)+SUMIFS(DataRegularSeason20242025!$AB$3:$AB$1315,DataRegularSeason20242025!$B$3:$B$1315, "&lt;=" &amp; CU$1, DataRegularSeason20242025!$E$3:$E$1315, $A40)</f>
        <v>44</v>
      </c>
      <c r="CV40">
        <f>SUMIFS(DataRegularSeason20242025!$AA$3:$AA$1315,DataRegularSeason20242025!$B$3:$B$1315, "&lt;=" &amp; CV$1, DataRegularSeason20242025!$D$3:$D$1315, $A40)+SUMIFS(DataRegularSeason20242025!$AB$3:$AB$1315,DataRegularSeason20242025!$B$3:$B$1315, "&lt;=" &amp; CV$1, DataRegularSeason20242025!$E$3:$E$1315, $A40)</f>
        <v>44</v>
      </c>
      <c r="CW40">
        <f>SUMIFS(DataRegularSeason20242025!$AA$3:$AA$1315,DataRegularSeason20242025!$B$3:$B$1315, "&lt;=" &amp; CW$1, DataRegularSeason20242025!$D$3:$D$1315, $A40)+SUMIFS(DataRegularSeason20242025!$AB$3:$AB$1315,DataRegularSeason20242025!$B$3:$B$1315, "&lt;=" &amp; CW$1, DataRegularSeason20242025!$E$3:$E$1315, $A40)</f>
        <v>44</v>
      </c>
      <c r="CX40">
        <f>SUMIFS(DataRegularSeason20242025!$AA$3:$AA$1315,DataRegularSeason20242025!$B$3:$B$1315, "&lt;=" &amp; CX$1, DataRegularSeason20242025!$D$3:$D$1315, $A40)+SUMIFS(DataRegularSeason20242025!$AB$3:$AB$1315,DataRegularSeason20242025!$B$3:$B$1315, "&lt;=" &amp; CX$1, DataRegularSeason20242025!$E$3:$E$1315, $A40)</f>
        <v>46</v>
      </c>
      <c r="CY40">
        <f>SUMIFS(DataRegularSeason20242025!$AA$3:$AA$1315,DataRegularSeason20242025!$B$3:$B$1315, "&lt;=" &amp; CY$1, DataRegularSeason20242025!$D$3:$D$1315, $A40)+SUMIFS(DataRegularSeason20242025!$AB$3:$AB$1315,DataRegularSeason20242025!$B$3:$B$1315, "&lt;=" &amp; CY$1, DataRegularSeason20242025!$E$3:$E$1315, $A40)</f>
        <v>46</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49</v>
      </c>
      <c r="DB40">
        <f>SUMIFS(DataRegularSeason20242025!$AA$3:$AA$1315,DataRegularSeason20242025!$B$3:$B$1315, "&lt;=" &amp; DB$1, DataRegularSeason20242025!$D$3:$D$1315, $A40)+SUMIFS(DataRegularSeason20242025!$AB$3:$AB$1315,DataRegularSeason20242025!$B$3:$B$1315, "&lt;=" &amp; DB$1, DataRegularSeason20242025!$E$3:$E$1315, $A40)</f>
        <v>49</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51</v>
      </c>
      <c r="DF40">
        <f>SUMIFS(DataRegularSeason20242025!$AA$3:$AA$1315,DataRegularSeason20242025!$B$3:$B$1315, "&lt;=" &amp; DF$1, DataRegularSeason20242025!$D$3:$D$1315, $A40)+SUMIFS(DataRegularSeason20242025!$AB$3:$AB$1315,DataRegularSeason20242025!$B$3:$B$1315, "&lt;=" &amp; DF$1, DataRegularSeason20242025!$E$3:$E$1315, $A40)</f>
        <v>51</v>
      </c>
      <c r="DG40">
        <f>SUMIFS(DataRegularSeason20242025!$AA$3:$AA$1315,DataRegularSeason20242025!$B$3:$B$1315, "&lt;=" &amp; DG$1, DataRegularSeason20242025!$D$3:$D$1315, $A40)+SUMIFS(DataRegularSeason20242025!$AB$3:$AB$1315,DataRegularSeason20242025!$B$3:$B$1315, "&lt;=" &amp; DG$1, DataRegularSeason20242025!$E$3:$E$1315, $A40)</f>
        <v>53</v>
      </c>
      <c r="DH40">
        <f>SUMIFS(DataRegularSeason20242025!$AA$3:$AA$1315,DataRegularSeason20242025!$B$3:$B$1315, "&lt;=" &amp; DH$1, DataRegularSeason20242025!$D$3:$D$1315, $A40)+SUMIFS(DataRegularSeason20242025!$AB$3:$AB$1315,DataRegularSeason20242025!$B$3:$B$1315, "&lt;=" &amp; DH$1, DataRegularSeason20242025!$E$3:$E$1315, $A40)</f>
        <v>53</v>
      </c>
      <c r="DI40">
        <f>SUMIFS(DataRegularSeason20242025!$AA$3:$AA$1315,DataRegularSeason20242025!$B$3:$B$1315, "&lt;=" &amp; DI$1, DataRegularSeason20242025!$D$3:$D$1315, $A40)+SUMIFS(DataRegularSeason20242025!$AB$3:$AB$1315,DataRegularSeason20242025!$B$3:$B$1315, "&lt;=" &amp; DI$1, DataRegularSeason20242025!$E$3:$E$1315, $A40)</f>
        <v>53</v>
      </c>
      <c r="DJ40">
        <f>SUMIFS(DataRegularSeason20242025!$AA$3:$AA$1315,DataRegularSeason20242025!$B$3:$B$1315, "&lt;=" &amp; DJ$1, DataRegularSeason20242025!$D$3:$D$1315, $A40)+SUMIFS(DataRegularSeason20242025!$AB$3:$AB$1315,DataRegularSeason20242025!$B$3:$B$1315, "&lt;=" &amp; DJ$1, DataRegularSeason20242025!$E$3:$E$1315, $A40)</f>
        <v>53</v>
      </c>
      <c r="DK40">
        <f>SUMIFS(DataRegularSeason20242025!$AA$3:$AA$1315,DataRegularSeason20242025!$B$3:$B$1315, "&lt;=" &amp; DK$1, DataRegularSeason20242025!$D$3:$D$1315, $A40)+SUMIFS(DataRegularSeason20242025!$AB$3:$AB$1315,DataRegularSeason20242025!$B$3:$B$1315, "&lt;=" &amp; DK$1, DataRegularSeason20242025!$E$3:$E$1315, $A40)</f>
        <v>53</v>
      </c>
      <c r="DL40">
        <f>SUMIFS(DataRegularSeason20242025!$AA$3:$AA$1315,DataRegularSeason20242025!$B$3:$B$1315, "&lt;=" &amp; DL$1, DataRegularSeason20242025!$D$3:$D$1315, $A40)+SUMIFS(DataRegularSeason20242025!$AB$3:$AB$1315,DataRegularSeason20242025!$B$3:$B$1315, "&lt;=" &amp; DL$1, DataRegularSeason20242025!$E$3:$E$1315, $A40)</f>
        <v>53</v>
      </c>
      <c r="DM40">
        <f>SUMIFS(DataRegularSeason20242025!$AA$3:$AA$1315,DataRegularSeason20242025!$B$3:$B$1315, "&lt;=" &amp; DM$1, DataRegularSeason20242025!$D$3:$D$1315, $A40)+SUMIFS(DataRegularSeason20242025!$AB$3:$AB$1315,DataRegularSeason20242025!$B$3:$B$1315, "&lt;=" &amp; DM$1, DataRegularSeason20242025!$E$3:$E$1315, $A40)</f>
        <v>55</v>
      </c>
      <c r="DN40">
        <f>SUMIFS(DataRegularSeason20242025!$AA$3:$AA$1315,DataRegularSeason20242025!$B$3:$B$1315, "&lt;=" &amp; DN$1, DataRegularSeason20242025!$D$3:$D$1315, $A40)+SUMIFS(DataRegularSeason20242025!$AB$3:$AB$1315,DataRegularSeason20242025!$B$3:$B$1315, "&lt;=" &amp; DN$1, DataRegularSeason20242025!$E$3:$E$1315, $A40)</f>
        <v>55</v>
      </c>
      <c r="DO40">
        <f>SUMIFS(DataRegularSeason20242025!$AA$3:$AA$1315,DataRegularSeason20242025!$B$3:$B$1315, "&lt;=" &amp; DO$1, DataRegularSeason20242025!$D$3:$D$1315, $A40)+SUMIFS(DataRegularSeason20242025!$AB$3:$AB$1315,DataRegularSeason20242025!$B$3:$B$1315, "&lt;=" &amp; DO$1, DataRegularSeason20242025!$E$3:$E$1315, $A40)</f>
        <v>55</v>
      </c>
      <c r="DP40">
        <f>SUMIFS(DataRegularSeason20242025!$AA$3:$AA$1315,DataRegularSeason20242025!$B$3:$B$1315, "&lt;=" &amp; DP$1, DataRegularSeason20242025!$D$3:$D$1315, $A40)+SUMIFS(DataRegularSeason20242025!$AB$3:$AB$1315,DataRegularSeason20242025!$B$3:$B$1315, "&lt;=" &amp; DP$1, DataRegularSeason20242025!$E$3:$E$1315, $A40)</f>
        <v>55</v>
      </c>
      <c r="DQ40">
        <f>SUMIFS(DataRegularSeason20242025!$AA$3:$AA$1315,DataRegularSeason20242025!$B$3:$B$1315, "&lt;=" &amp; DQ$1, DataRegularSeason20242025!$D$3:$D$1315, $A40)+SUMIFS(DataRegularSeason20242025!$AB$3:$AB$1315,DataRegularSeason20242025!$B$3:$B$1315, "&lt;=" &amp; DQ$1, DataRegularSeason20242025!$E$3:$E$1315, $A40)</f>
        <v>55</v>
      </c>
      <c r="DR40">
        <f>SUMIFS(DataRegularSeason20242025!$AA$3:$AA$1315,DataRegularSeason20242025!$B$3:$B$1315, "&lt;=" &amp; DR$1, DataRegularSeason20242025!$D$3:$D$1315, $A40)+SUMIFS(DataRegularSeason20242025!$AB$3:$AB$1315,DataRegularSeason20242025!$B$3:$B$1315, "&lt;=" &amp; DR$1, DataRegularSeason20242025!$E$3:$E$1315, $A40)</f>
        <v>55</v>
      </c>
      <c r="DS40">
        <f>SUMIFS(DataRegularSeason20242025!$AA$3:$AA$1315,DataRegularSeason20242025!$B$3:$B$1315, "&lt;=" &amp; DS$1, DataRegularSeason20242025!$D$3:$D$1315, $A40)+SUMIFS(DataRegularSeason20242025!$AB$3:$AB$1315,DataRegularSeason20242025!$B$3:$B$1315, "&lt;=" &amp; DS$1, DataRegularSeason20242025!$E$3:$E$1315, $A40)</f>
        <v>57</v>
      </c>
      <c r="DT40">
        <f>SUMIFS(DataRegularSeason20242025!$AA$3:$AA$1315,DataRegularSeason20242025!$B$3:$B$1315, "&lt;=" &amp; DT$1, DataRegularSeason20242025!$D$3:$D$1315, $A40)+SUMIFS(DataRegularSeason20242025!$AB$3:$AB$1315,DataRegularSeason20242025!$B$3:$B$1315, "&lt;=" &amp; DT$1, DataRegularSeason20242025!$E$3:$E$1315, $A40)</f>
        <v>57</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62</v>
      </c>
      <c r="EA40">
        <f>SUMIFS(DataRegularSeason20242025!$AA$3:$AA$1315,DataRegularSeason20242025!$B$3:$B$1315, "&lt;=" &amp; EA$1, DataRegularSeason20242025!$D$3:$D$1315, $A40)+SUMIFS(DataRegularSeason20242025!$AB$3:$AB$1315,DataRegularSeason20242025!$B$3:$B$1315, "&lt;=" &amp; EA$1, DataRegularSeason20242025!$E$3:$E$1315, $A40)</f>
        <v>62</v>
      </c>
      <c r="EB40">
        <f>SUMIFS(DataRegularSeason20242025!$AA$3:$AA$1315,DataRegularSeason20242025!$B$3:$B$1315, "&lt;=" &amp; EB$1, DataRegularSeason20242025!$D$3:$D$1315, $A40)+SUMIFS(DataRegularSeason20242025!$AB$3:$AB$1315,DataRegularSeason20242025!$B$3:$B$1315, "&lt;=" &amp; EB$1, DataRegularSeason20242025!$E$3:$E$1315, $A40)</f>
        <v>64</v>
      </c>
      <c r="EC40">
        <f>SUMIFS(DataRegularSeason20242025!$AA$3:$AA$1315,DataRegularSeason20242025!$B$3:$B$1315, "&lt;=" &amp; EC$1, DataRegularSeason20242025!$D$3:$D$1315, $A40)+SUMIFS(DataRegularSeason20242025!$AB$3:$AB$1315,DataRegularSeason20242025!$B$3:$B$1315, "&lt;=" &amp; EC$1, DataRegularSeason20242025!$E$3:$E$1315, $A40)</f>
        <v>66</v>
      </c>
      <c r="ED40">
        <f>SUMIFS(DataRegularSeason20242025!$AA$3:$AA$1315,DataRegularSeason20242025!$B$3:$B$1315, "&lt;=" &amp; ED$1, DataRegularSeason20242025!$D$3:$D$1315, $A40)+SUMIFS(DataRegularSeason20242025!$AB$3:$AB$1315,DataRegularSeason20242025!$B$3:$B$1315, "&lt;=" &amp; ED$1, DataRegularSeason20242025!$E$3:$E$1315, $A40)</f>
        <v>66</v>
      </c>
      <c r="EE40">
        <f>SUMIFS(DataRegularSeason20242025!$AA$3:$AA$1315,DataRegularSeason20242025!$B$3:$B$1315, "&lt;=" &amp; EE$1, DataRegularSeason20242025!$D$3:$D$1315, $A40)+SUMIFS(DataRegularSeason20242025!$AB$3:$AB$1315,DataRegularSeason20242025!$B$3:$B$1315, "&lt;=" &amp; EE$1, DataRegularSeason20242025!$E$3:$E$1315, $A40)</f>
        <v>66</v>
      </c>
      <c r="EF40">
        <f>SUMIFS(DataRegularSeason20242025!$AA$3:$AA$1315,DataRegularSeason20242025!$B$3:$B$1315, "&lt;=" &amp; EF$1, DataRegularSeason20242025!$D$3:$D$1315, $A40)+SUMIFS(DataRegularSeason20242025!$AB$3:$AB$1315,DataRegularSeason20242025!$B$3:$B$1315, "&lt;=" &amp; EF$1, DataRegularSeason20242025!$E$3:$E$1315, $A40)</f>
        <v>66</v>
      </c>
      <c r="EG40">
        <f>SUMIFS(DataRegularSeason20242025!$AA$3:$AA$1315,DataRegularSeason20242025!$B$3:$B$1315, "&lt;=" &amp; EG$1, DataRegularSeason20242025!$D$3:$D$1315, $A40)+SUMIFS(DataRegularSeason20242025!$AB$3:$AB$1315,DataRegularSeason20242025!$B$3:$B$1315, "&lt;=" &amp; EG$1, DataRegularSeason20242025!$E$3:$E$1315, $A40)</f>
        <v>66</v>
      </c>
      <c r="EH40">
        <f>SUMIFS(DataRegularSeason20242025!$AA$3:$AA$1315,DataRegularSeason20242025!$B$3:$B$1315, "&lt;=" &amp; EH$1, DataRegularSeason20242025!$D$3:$D$1315, $A40)+SUMIFS(DataRegularSeason20242025!$AB$3:$AB$1315,DataRegularSeason20242025!$B$3:$B$1315, "&lt;=" &amp; EH$1, DataRegularSeason20242025!$E$3:$E$1315, $A40)</f>
        <v>66</v>
      </c>
      <c r="EI40">
        <f>SUMIFS(DataRegularSeason20242025!$AA$3:$AA$1315,DataRegularSeason20242025!$B$3:$B$1315, "&lt;=" &amp; EI$1, DataRegularSeason20242025!$D$3:$D$1315, $A40)+SUMIFS(DataRegularSeason20242025!$AB$3:$AB$1315,DataRegularSeason20242025!$B$3:$B$1315, "&lt;=" &amp; EI$1, DataRegularSeason20242025!$E$3:$E$1315, $A40)</f>
        <v>66</v>
      </c>
      <c r="EJ40">
        <f>SUMIFS(DataRegularSeason20242025!$AA$3:$AA$1315,DataRegularSeason20242025!$B$3:$B$1315, "&lt;=" &amp; EJ$1, DataRegularSeason20242025!$D$3:$D$1315, $A40)+SUMIFS(DataRegularSeason20242025!$AB$3:$AB$1315,DataRegularSeason20242025!$B$3:$B$1315, "&lt;=" &amp; EJ$1, DataRegularSeason20242025!$E$3:$E$1315, $A40)</f>
        <v>66</v>
      </c>
      <c r="EK40">
        <f>SUMIFS(DataRegularSeason20242025!$AA$3:$AA$1315,DataRegularSeason20242025!$B$3:$B$1315, "&lt;=" &amp; EK$1, DataRegularSeason20242025!$D$3:$D$1315, $A40)+SUMIFS(DataRegularSeason20242025!$AB$3:$AB$1315,DataRegularSeason20242025!$B$3:$B$1315, "&lt;=" &amp; EK$1, DataRegularSeason20242025!$E$3:$E$1315, $A40)</f>
        <v>66</v>
      </c>
      <c r="EL40">
        <f>SUMIFS(DataRegularSeason20242025!$AA$3:$AA$1315,DataRegularSeason20242025!$B$3:$B$1315, "&lt;=" &amp; EL$1, DataRegularSeason20242025!$D$3:$D$1315, $A40)+SUMIFS(DataRegularSeason20242025!$AB$3:$AB$1315,DataRegularSeason20242025!$B$3:$B$1315, "&lt;=" &amp; EL$1, DataRegularSeason20242025!$E$3:$E$1315, $A40)</f>
        <v>66</v>
      </c>
      <c r="EM40">
        <f>SUMIFS(DataRegularSeason20242025!$AA$3:$AA$1315,DataRegularSeason20242025!$B$3:$B$1315, "&lt;=" &amp; EM$1, DataRegularSeason20242025!$D$3:$D$1315, $A40)+SUMIFS(DataRegularSeason20242025!$AB$3:$AB$1315,DataRegularSeason20242025!$B$3:$B$1315, "&lt;=" &amp; EM$1, DataRegularSeason20242025!$E$3:$E$1315, $A40)</f>
        <v>66</v>
      </c>
      <c r="EN40">
        <f>SUMIFS(DataRegularSeason20242025!$AA$3:$AA$1315,DataRegularSeason20242025!$B$3:$B$1315, "&lt;=" &amp; EN$1, DataRegularSeason20242025!$D$3:$D$1315, $A40)+SUMIFS(DataRegularSeason20242025!$AB$3:$AB$1315,DataRegularSeason20242025!$B$3:$B$1315, "&lt;=" &amp; EN$1, DataRegularSeason20242025!$E$3:$E$1315, $A40)</f>
        <v>66</v>
      </c>
      <c r="EO40">
        <f>SUMIFS(DataRegularSeason20242025!$AA$3:$AA$1315,DataRegularSeason20242025!$B$3:$B$1315, "&lt;=" &amp; EO$1, DataRegularSeason20242025!$D$3:$D$1315, $A40)+SUMIFS(DataRegularSeason20242025!$AB$3:$AB$1315,DataRegularSeason20242025!$B$3:$B$1315, "&lt;=" &amp; EO$1, DataRegularSeason20242025!$E$3:$E$1315, $A40)</f>
        <v>66</v>
      </c>
      <c r="EP40">
        <f>SUMIFS(DataRegularSeason20242025!$AA$3:$AA$1315,DataRegularSeason20242025!$B$3:$B$1315, "&lt;=" &amp; EP$1, DataRegularSeason20242025!$D$3:$D$1315, $A40)+SUMIFS(DataRegularSeason20242025!$AB$3:$AB$1315,DataRegularSeason20242025!$B$3:$B$1315, "&lt;=" &amp; EP$1, DataRegularSeason20242025!$E$3:$E$1315, $A40)</f>
        <v>66</v>
      </c>
      <c r="EQ40">
        <f>SUMIFS(DataRegularSeason20242025!$AA$3:$AA$1315,DataRegularSeason20242025!$B$3:$B$1315, "&lt;=" &amp; EQ$1, DataRegularSeason20242025!$D$3:$D$1315, $A40)+SUMIFS(DataRegularSeason20242025!$AB$3:$AB$1315,DataRegularSeason20242025!$B$3:$B$1315, "&lt;=" &amp; EQ$1, DataRegularSeason20242025!$E$3:$E$1315, $A40)</f>
        <v>68</v>
      </c>
      <c r="ER40">
        <f>SUMIFS(DataRegularSeason20242025!$AA$3:$AA$1315,DataRegularSeason20242025!$B$3:$B$1315, "&lt;=" &amp; ER$1, DataRegularSeason20242025!$D$3:$D$1315, $A40)+SUMIFS(DataRegularSeason20242025!$AB$3:$AB$1315,DataRegularSeason20242025!$B$3:$B$1315, "&lt;=" &amp; ER$1, DataRegularSeason20242025!$E$3:$E$1315, $A40)</f>
        <v>68</v>
      </c>
      <c r="ES40">
        <f>SUMIFS(DataRegularSeason20242025!$AA$3:$AA$1315,DataRegularSeason20242025!$B$3:$B$1315, "&lt;=" &amp; ES$1, DataRegularSeason20242025!$D$3:$D$1315, $A40)+SUMIFS(DataRegularSeason20242025!$AB$3:$AB$1315,DataRegularSeason20242025!$B$3:$B$1315, "&lt;=" &amp; ES$1, DataRegularSeason20242025!$E$3:$E$1315, $A40)</f>
        <v>70</v>
      </c>
      <c r="ET40">
        <f>SUMIFS(DataRegularSeason20242025!$AA$3:$AA$1315,DataRegularSeason20242025!$B$3:$B$1315, "&lt;=" &amp; ET$1, DataRegularSeason20242025!$D$3:$D$1315, $A40)+SUMIFS(DataRegularSeason20242025!$AB$3:$AB$1315,DataRegularSeason20242025!$B$3:$B$1315, "&lt;=" &amp; ET$1, DataRegularSeason20242025!$E$3:$E$1315, $A40)</f>
        <v>70</v>
      </c>
      <c r="EU40">
        <f>SUMIFS(DataRegularSeason20242025!$AA$3:$AA$1315,DataRegularSeason20242025!$B$3:$B$1315, "&lt;=" &amp; EU$1, DataRegularSeason20242025!$D$3:$D$1315, $A40)+SUMIFS(DataRegularSeason20242025!$AB$3:$AB$1315,DataRegularSeason20242025!$B$3:$B$1315, "&lt;=" &amp; EU$1, DataRegularSeason20242025!$E$3:$E$1315, $A40)</f>
        <v>72</v>
      </c>
      <c r="EV40">
        <f>SUMIFS(DataRegularSeason20242025!$AA$3:$AA$1315,DataRegularSeason20242025!$B$3:$B$1315, "&lt;=" &amp; EV$1, DataRegularSeason20242025!$D$3:$D$1315, $A40)+SUMIFS(DataRegularSeason20242025!$AB$3:$AB$1315,DataRegularSeason20242025!$B$3:$B$1315, "&lt;=" &amp; EV$1, DataRegularSeason20242025!$E$3:$E$1315, $A40)</f>
        <v>72</v>
      </c>
      <c r="EW40">
        <f>SUMIFS(DataRegularSeason20242025!$AA$3:$AA$1315,DataRegularSeason20242025!$B$3:$B$1315, "&lt;=" &amp; EW$1, DataRegularSeason20242025!$D$3:$D$1315, $A40)+SUMIFS(DataRegularSeason20242025!$AB$3:$AB$1315,DataRegularSeason20242025!$B$3:$B$1315, "&lt;=" &amp; EW$1, DataRegularSeason20242025!$E$3:$E$1315, $A40)</f>
        <v>74</v>
      </c>
      <c r="EX40">
        <f>SUMIFS(DataRegularSeason20242025!$AA$3:$AA$1315,DataRegularSeason20242025!$B$3:$B$1315, "&lt;=" &amp; EX$1, DataRegularSeason20242025!$D$3:$D$1315, $A40)+SUMIFS(DataRegularSeason20242025!$AB$3:$AB$1315,DataRegularSeason20242025!$B$3:$B$1315, "&lt;=" &amp; EX$1, DataRegularSeason20242025!$E$3:$E$1315, $A40)</f>
        <v>74</v>
      </c>
      <c r="EY40">
        <f>SUMIFS(DataRegularSeason20242025!$AA$3:$AA$1315,DataRegularSeason20242025!$B$3:$B$1315, "&lt;=" &amp; EY$1, DataRegularSeason20242025!$D$3:$D$1315, $A40)+SUMIFS(DataRegularSeason20242025!$AB$3:$AB$1315,DataRegularSeason20242025!$B$3:$B$1315, "&lt;=" &amp; EY$1, DataRegularSeason20242025!$E$3:$E$1315, $A40)</f>
        <v>74</v>
      </c>
      <c r="EZ40">
        <f>SUMIFS(DataRegularSeason20242025!$AA$3:$AA$1315,DataRegularSeason20242025!$B$3:$B$1315, "&lt;=" &amp; EZ$1, DataRegularSeason20242025!$D$3:$D$1315, $A40)+SUMIFS(DataRegularSeason20242025!$AB$3:$AB$1315,DataRegularSeason20242025!$B$3:$B$1315, "&lt;=" &amp; EZ$1, DataRegularSeason20242025!$E$3:$E$1315, $A40)</f>
        <v>76</v>
      </c>
      <c r="FA40">
        <f>SUMIFS(DataRegularSeason20242025!$AA$3:$AA$1315,DataRegularSeason20242025!$B$3:$B$1315, "&lt;=" &amp; FA$1, DataRegularSeason20242025!$D$3:$D$1315, $A40)+SUMIFS(DataRegularSeason20242025!$AB$3:$AB$1315,DataRegularSeason20242025!$B$3:$B$1315, "&lt;=" &amp; FA$1, DataRegularSeason20242025!$E$3:$E$1315, $A40)</f>
        <v>76</v>
      </c>
      <c r="FB40">
        <f>SUMIFS(DataRegularSeason20242025!$AA$3:$AA$1315,DataRegularSeason20242025!$B$3:$B$1315, "&lt;=" &amp; FB$1, DataRegularSeason20242025!$D$3:$D$1315, $A40)+SUMIFS(DataRegularSeason20242025!$AB$3:$AB$1315,DataRegularSeason20242025!$B$3:$B$1315, "&lt;=" &amp; FB$1, DataRegularSeason20242025!$E$3:$E$1315, $A40)</f>
        <v>78</v>
      </c>
      <c r="FC40">
        <f>SUMIFS(DataRegularSeason20242025!$AA$3:$AA$1315,DataRegularSeason20242025!$B$3:$B$1315, "&lt;=" &amp; FC$1, DataRegularSeason20242025!$D$3:$D$1315, $A40)+SUMIFS(DataRegularSeason20242025!$AB$3:$AB$1315,DataRegularSeason20242025!$B$3:$B$1315, "&lt;=" &amp; FC$1, DataRegularSeason20242025!$E$3:$E$1315, $A40)</f>
        <v>78</v>
      </c>
      <c r="FD40">
        <f>SUMIFS(DataRegularSeason20242025!$AA$3:$AA$1315,DataRegularSeason20242025!$B$3:$B$1315, "&lt;=" &amp; FD$1, DataRegularSeason20242025!$D$3:$D$1315, $A40)+SUMIFS(DataRegularSeason20242025!$AB$3:$AB$1315,DataRegularSeason20242025!$B$3:$B$1315, "&lt;=" &amp; FD$1, DataRegularSeason20242025!$E$3:$E$1315, $A40)</f>
        <v>78</v>
      </c>
      <c r="FE40">
        <f>SUMIFS(DataRegularSeason20242025!$AA$3:$AA$1315,DataRegularSeason20242025!$B$3:$B$1315, "&lt;=" &amp; FE$1, DataRegularSeason20242025!$D$3:$D$1315, $A40)+SUMIFS(DataRegularSeason20242025!$AB$3:$AB$1315,DataRegularSeason20242025!$B$3:$B$1315, "&lt;=" &amp; FE$1, DataRegularSeason20242025!$E$3:$E$1315, $A40)</f>
        <v>78</v>
      </c>
      <c r="FF40">
        <f>SUMIFS(DataRegularSeason20242025!$AA$3:$AA$1315,DataRegularSeason20242025!$B$3:$B$1315, "&lt;=" &amp; FF$1, DataRegularSeason20242025!$D$3:$D$1315, $A40)+SUMIFS(DataRegularSeason20242025!$AB$3:$AB$1315,DataRegularSeason20242025!$B$3:$B$1315, "&lt;=" &amp; FF$1, DataRegularSeason20242025!$E$3:$E$1315, $A40)</f>
        <v>78</v>
      </c>
      <c r="FG40">
        <f>SUMIFS(DataRegularSeason20242025!$AA$3:$AA$1315,DataRegularSeason20242025!$B$3:$B$1315, "&lt;=" &amp; FG$1, DataRegularSeason20242025!$D$3:$D$1315, $A40)+SUMIFS(DataRegularSeason20242025!$AB$3:$AB$1315,DataRegularSeason20242025!$B$3:$B$1315, "&lt;=" &amp; FG$1, DataRegularSeason20242025!$E$3:$E$1315, $A40)</f>
        <v>78</v>
      </c>
      <c r="FH40">
        <f>SUMIFS(DataRegularSeason20242025!$AA$3:$AA$1315,DataRegularSeason20242025!$B$3:$B$1315, "&lt;=" &amp; FH$1, DataRegularSeason20242025!$D$3:$D$1315, $A40)+SUMIFS(DataRegularSeason20242025!$AB$3:$AB$1315,DataRegularSeason20242025!$B$3:$B$1315, "&lt;=" &amp; FH$1, DataRegularSeason20242025!$E$3:$E$1315, $A40)</f>
        <v>78</v>
      </c>
      <c r="FI40">
        <f>SUMIFS(DataRegularSeason20242025!$AA$3:$AA$1315,DataRegularSeason20242025!$B$3:$B$1315, "&lt;=" &amp; FI$1, DataRegularSeason20242025!$D$3:$D$1315, $A40)+SUMIFS(DataRegularSeason20242025!$AB$3:$AB$1315,DataRegularSeason20242025!$B$3:$B$1315, "&lt;=" &amp; FI$1, DataRegularSeason20242025!$E$3:$E$1315, $A40)</f>
        <v>79</v>
      </c>
      <c r="FJ40">
        <f>SUMIFS(DataRegularSeason20242025!$AA$3:$AA$1315,DataRegularSeason20242025!$B$3:$B$1315, "&lt;=" &amp; FJ$1, DataRegularSeason20242025!$D$3:$D$1315, $A40)+SUMIFS(DataRegularSeason20242025!$AB$3:$AB$1315,DataRegularSeason20242025!$B$3:$B$1315, "&lt;=" &amp; FJ$1, DataRegularSeason20242025!$E$3:$E$1315, $A40)</f>
        <v>79</v>
      </c>
      <c r="FK40">
        <f>SUMIFS(DataRegularSeason20242025!$AA$3:$AA$1315,DataRegularSeason20242025!$B$3:$B$1315, "&lt;=" &amp; FK$1, DataRegularSeason20242025!$D$3:$D$1315, $A40)+SUMIFS(DataRegularSeason20242025!$AB$3:$AB$1315,DataRegularSeason20242025!$B$3:$B$1315, "&lt;=" &amp; FK$1, DataRegularSeason20242025!$E$3:$E$1315, $A40)</f>
        <v>79</v>
      </c>
      <c r="FL40">
        <f>SUMIFS(DataRegularSeason20242025!$AA$3:$AA$1315,DataRegularSeason20242025!$B$3:$B$1315, "&lt;=" &amp; FL$1, DataRegularSeason20242025!$D$3:$D$1315, $A40)+SUMIFS(DataRegularSeason20242025!$AB$3:$AB$1315,DataRegularSeason20242025!$B$3:$B$1315, "&lt;=" &amp; FL$1, DataRegularSeason20242025!$E$3:$E$1315, $A40)</f>
        <v>79</v>
      </c>
      <c r="FM40">
        <f>SUMIFS(DataRegularSeason20242025!$AA$3:$AA$1315,DataRegularSeason20242025!$B$3:$B$1315, "&lt;=" &amp; FM$1, DataRegularSeason20242025!$D$3:$D$1315, $A40)+SUMIFS(DataRegularSeason20242025!$AB$3:$AB$1315,DataRegularSeason20242025!$B$3:$B$1315, "&lt;=" &amp; FM$1, DataRegularSeason20242025!$E$3:$E$1315, $A40)</f>
        <v>79</v>
      </c>
      <c r="FN40">
        <f>SUMIFS(DataRegularSeason20242025!$AA$3:$AA$1315,DataRegularSeason20242025!$B$3:$B$1315, "&lt;=" &amp; FN$1, DataRegularSeason20242025!$D$3:$D$1315, $A40)+SUMIFS(DataRegularSeason20242025!$AB$3:$AB$1315,DataRegularSeason20242025!$B$3:$B$1315, "&lt;=" &amp; FN$1, DataRegularSeason20242025!$E$3:$E$1315, $A40)</f>
        <v>79</v>
      </c>
      <c r="FO40">
        <f>SUMIFS(DataRegularSeason20242025!$AA$3:$AA$1315,DataRegularSeason20242025!$B$3:$B$1315, "&lt;=" &amp; FO$1, DataRegularSeason20242025!$D$3:$D$1315, $A40)+SUMIFS(DataRegularSeason20242025!$AB$3:$AB$1315,DataRegularSeason20242025!$B$3:$B$1315, "&lt;=" &amp; FO$1, DataRegularSeason20242025!$E$3:$E$1315, $A40)</f>
        <v>79</v>
      </c>
      <c r="FP40">
        <f>SUMIFS(DataRegularSeason20242025!$AA$3:$AA$1315,DataRegularSeason20242025!$B$3:$B$1315, "&lt;=" &amp; FP$1, DataRegularSeason20242025!$D$3:$D$1315, $A40)+SUMIFS(DataRegularSeason20242025!$AB$3:$AB$1315,DataRegularSeason20242025!$B$3:$B$1315, "&lt;=" &amp; FP$1, DataRegularSeason20242025!$E$3:$E$1315, $A40)</f>
        <v>79</v>
      </c>
      <c r="FQ40">
        <f>SUMIFS(DataRegularSeason20242025!$AA$3:$AA$1315,DataRegularSeason20242025!$B$3:$B$1315, "&lt;=" &amp; FQ$1, DataRegularSeason20242025!$D$3:$D$1315, $A40)+SUMIFS(DataRegularSeason20242025!$AB$3:$AB$1315,DataRegularSeason20242025!$B$3:$B$1315, "&lt;=" &amp; FQ$1, DataRegularSeason20242025!$E$3:$E$1315, $A40)</f>
        <v>79</v>
      </c>
      <c r="FR40">
        <f>SUMIFS(DataRegularSeason20242025!$AA$3:$AA$1315,DataRegularSeason20242025!$B$3:$B$1315, "&lt;=" &amp; FR$1, DataRegularSeason20242025!$D$3:$D$1315, $A40)+SUMIFS(DataRegularSeason20242025!$AB$3:$AB$1315,DataRegularSeason20242025!$B$3:$B$1315, "&lt;=" &amp; FR$1, DataRegularSeason20242025!$E$3:$E$1315, $A40)</f>
        <v>79</v>
      </c>
      <c r="FS40">
        <f>SUMIFS(DataRegularSeason20242025!$AA$3:$AA$1315,DataRegularSeason20242025!$B$3:$B$1315, "&lt;=" &amp; FS$1, DataRegularSeason20242025!$D$3:$D$1315, $A40)+SUMIFS(DataRegularSeason20242025!$AB$3:$AB$1315,DataRegularSeason20242025!$B$3:$B$1315, "&lt;=" &amp; FS$1, DataRegularSeason20242025!$E$3:$E$1315, $A40)</f>
        <v>79</v>
      </c>
      <c r="FT40">
        <f>SUMIFS(DataRegularSeason20242025!$AA$3:$AA$1315,DataRegularSeason20242025!$B$3:$B$1315, "&lt;=" &amp; FT$1, DataRegularSeason20242025!$D$3:$D$1315, $A40)+SUMIFS(DataRegularSeason20242025!$AB$3:$AB$1315,DataRegularSeason20242025!$B$3:$B$1315, "&lt;=" &amp; FT$1, DataRegularSeason20242025!$E$3:$E$1315, $A40)</f>
        <v>79</v>
      </c>
      <c r="FU40">
        <f>SUMIFS(DataRegularSeason20242025!$AA$3:$AA$1315,DataRegularSeason20242025!$B$3:$B$1315, "&lt;=" &amp; FU$1, DataRegularSeason20242025!$D$3:$D$1315, $A40)+SUMIFS(DataRegularSeason20242025!$AB$3:$AB$1315,DataRegularSeason20242025!$B$3:$B$1315, "&lt;=" &amp; FU$1, DataRegularSeason20242025!$E$3:$E$1315, $A40)</f>
        <v>79</v>
      </c>
      <c r="FV40">
        <f>SUMIFS(DataRegularSeason20242025!$AA$3:$AA$1315,DataRegularSeason20242025!$B$3:$B$1315, "&lt;=" &amp; FV$1, DataRegularSeason20242025!$D$3:$D$1315, $A40)+SUMIFS(DataRegularSeason20242025!$AB$3:$AB$1315,DataRegularSeason20242025!$B$3:$B$1315, "&lt;=" &amp; FV$1, DataRegularSeason20242025!$E$3:$E$1315, $A40)</f>
        <v>79</v>
      </c>
      <c r="FW40">
        <f>SUMIFS(DataRegularSeason20242025!$AA$3:$AA$1315,DataRegularSeason20242025!$B$3:$B$1315, "&lt;=" &amp; FW$1, DataRegularSeason20242025!$D$3:$D$1315, $A40)+SUMIFS(DataRegularSeason20242025!$AB$3:$AB$1315,DataRegularSeason20242025!$B$3:$B$1315, "&lt;=" &amp; FW$1, DataRegularSeason20242025!$E$3:$E$1315, $A40)</f>
        <v>79</v>
      </c>
      <c r="FX40">
        <f>SUMIFS(DataRegularSeason20242025!$AA$3:$AA$1315,DataRegularSeason20242025!$B$3:$B$1315, "&lt;=" &amp; FX$1, DataRegularSeason20242025!$D$3:$D$1315, $A40)+SUMIFS(DataRegularSeason20242025!$AB$3:$AB$1315,DataRegularSeason20242025!$B$3:$B$1315, "&lt;=" &amp; FX$1, DataRegularSeason20242025!$E$3:$E$1315, $A40)</f>
        <v>79</v>
      </c>
      <c r="FY40">
        <f>SUMIFS(DataRegularSeason20242025!$AA$3:$AA$1315,DataRegularSeason20242025!$B$3:$B$1315, "&lt;=" &amp; FY$1, DataRegularSeason20242025!$D$3:$D$1315, $A40)+SUMIFS(DataRegularSeason20242025!$AB$3:$AB$1315,DataRegularSeason20242025!$B$3:$B$1315, "&lt;=" &amp; FY$1, DataRegularSeason20242025!$E$3:$E$1315, $A40)</f>
        <v>79</v>
      </c>
      <c r="FZ40">
        <f>SUMIFS(DataRegularSeason20242025!$AA$3:$AA$1315,DataRegularSeason20242025!$B$3:$B$1315, "&lt;=" &amp; FZ$1, DataRegularSeason20242025!$D$3:$D$1315, $A40)+SUMIFS(DataRegularSeason20242025!$AB$3:$AB$1315,DataRegularSeason20242025!$B$3:$B$1315, "&lt;=" &amp; FZ$1, DataRegularSeason20242025!$E$3:$E$1315, $A40)</f>
        <v>79</v>
      </c>
      <c r="GA40">
        <f>SUMIFS(DataRegularSeason20242025!$AA$3:$AA$1315,DataRegularSeason20242025!$B$3:$B$1315, "&lt;=" &amp; GA$1, DataRegularSeason20242025!$D$3:$D$1315, $A40)+SUMIFS(DataRegularSeason20242025!$AB$3:$AB$1315,DataRegularSeason20242025!$B$3:$B$1315, "&lt;=" &amp; GA$1, DataRegularSeason20242025!$E$3:$E$1315, $A40)</f>
        <v>79</v>
      </c>
      <c r="GB40">
        <f>SUMIFS(DataRegularSeason20242025!$AA$3:$AA$1315,DataRegularSeason20242025!$B$3:$B$1315, "&lt;=" &amp; GB$1, DataRegularSeason20242025!$D$3:$D$1315, $A40)+SUMIFS(DataRegularSeason20242025!$AB$3:$AB$1315,DataRegularSeason20242025!$B$3:$B$1315, "&lt;=" &amp; GB$1, DataRegularSeason20242025!$E$3:$E$1315, $A40)</f>
        <v>79</v>
      </c>
      <c r="GC40">
        <f>SUMIFS(DataRegularSeason20242025!$AA$3:$AA$1315,DataRegularSeason20242025!$B$3:$B$1315, "&lt;=" &amp; GC$1, DataRegularSeason20242025!$D$3:$D$1315, $A40)+SUMIFS(DataRegularSeason20242025!$AB$3:$AB$1315,DataRegularSeason20242025!$B$3:$B$1315, "&lt;=" &amp; GC$1, DataRegularSeason20242025!$E$3:$E$1315, $A40)</f>
        <v>79</v>
      </c>
      <c r="GD40">
        <f>SUMIFS(DataRegularSeason20242025!$AA$3:$AA$1315,DataRegularSeason20242025!$B$3:$B$1315, "&lt;=" &amp; GD$1, DataRegularSeason20242025!$D$3:$D$1315, $A40)+SUMIFS(DataRegularSeason20242025!$AB$3:$AB$1315,DataRegularSeason20242025!$B$3:$B$1315, "&lt;=" &amp; GD$1, DataRegularSeason20242025!$E$3:$E$1315, $A40)</f>
        <v>79</v>
      </c>
      <c r="GE40">
        <f>SUMIFS(DataRegularSeason20242025!$AA$3:$AA$1315,DataRegularSeason20242025!$B$3:$B$1315, "&lt;=" &amp; GE$1, DataRegularSeason20242025!$D$3:$D$1315, $A40)+SUMIFS(DataRegularSeason20242025!$AB$3:$AB$1315,DataRegularSeason20242025!$B$3:$B$1315, "&lt;=" &amp; GE$1, DataRegularSeason20242025!$E$3:$E$1315, $A40)</f>
        <v>79</v>
      </c>
      <c r="GF40">
        <f>SUMIFS(DataRegularSeason20242025!$AA$3:$AA$1315,DataRegularSeason20242025!$B$3:$B$1315, "&lt;=" &amp; GF$1, DataRegularSeason20242025!$D$3:$D$1315, $A40)+SUMIFS(DataRegularSeason20242025!$AB$3:$AB$1315,DataRegularSeason20242025!$B$3:$B$1315, "&lt;=" &amp; GF$1, DataRegularSeason20242025!$E$3:$E$1315, $A40)</f>
        <v>79</v>
      </c>
      <c r="GG40">
        <f>SUMIFS(DataRegularSeason20242025!$AA$3:$AA$1315,DataRegularSeason20242025!$B$3:$B$1315, "&lt;=" &amp; GG$1, DataRegularSeason20242025!$D$3:$D$1315, $A40)+SUMIFS(DataRegularSeason20242025!$AB$3:$AB$1315,DataRegularSeason20242025!$B$3:$B$1315, "&lt;=" &amp; GG$1, DataRegularSeason20242025!$E$3:$E$1315, $A40)</f>
        <v>79</v>
      </c>
      <c r="GH40">
        <f>SUMIFS(DataRegularSeason20242025!$AA$3:$AA$1315,DataRegularSeason20242025!$B$3:$B$1315, "&lt;=" &amp; GH$1, DataRegularSeason20242025!$D$3:$D$1315, $A40)+SUMIFS(DataRegularSeason20242025!$AB$3:$AB$1315,DataRegularSeason20242025!$B$3:$B$1315, "&lt;=" &amp; GH$1, DataRegularSeason20242025!$E$3:$E$1315, $A40)</f>
        <v>79</v>
      </c>
      <c r="GI40">
        <f>SUMIFS(DataRegularSeason20242025!$AA$3:$AA$1315,DataRegularSeason20242025!$B$3:$B$1315, "&lt;=" &amp; GI$1, DataRegularSeason20242025!$D$3:$D$1315, $A40)+SUMIFS(DataRegularSeason20242025!$AB$3:$AB$1315,DataRegularSeason20242025!$B$3:$B$1315, "&lt;=" &amp; GI$1, DataRegularSeason20242025!$E$3:$E$1315, $A40)</f>
        <v>79</v>
      </c>
      <c r="GJ40">
        <f>SUMIFS(DataRegularSeason20242025!$AA$3:$AA$1315,DataRegularSeason20242025!$B$3:$B$1315, "&lt;=" &amp; GJ$1, DataRegularSeason20242025!$D$3:$D$1315, $A40)+SUMIFS(DataRegularSeason20242025!$AB$3:$AB$1315,DataRegularSeason20242025!$B$3:$B$1315, "&lt;=" &amp; GJ$1, DataRegularSeason20242025!$E$3:$E$1315, $A40)</f>
        <v>79</v>
      </c>
      <c r="GK40">
        <f>SUMIFS(DataRegularSeason20242025!$AA$3:$AA$1315,DataRegularSeason20242025!$B$3:$B$1315, "&lt;=" &amp; GK$1, DataRegularSeason20242025!$D$3:$D$1315, $A40)+SUMIFS(DataRegularSeason20242025!$AB$3:$AB$1315,DataRegularSeason20242025!$B$3:$B$1315, "&lt;=" &amp; GK$1, DataRegularSeason20242025!$E$3:$E$1315, $A40)</f>
        <v>79</v>
      </c>
      <c r="GL40">
        <f>SUMIFS(DataRegularSeason20242025!$AA$3:$AA$1315,DataRegularSeason20242025!$B$3:$B$1315, "&lt;=" &amp; GL$1, DataRegularSeason20242025!$D$3:$D$1315, $A40)+SUMIFS(DataRegularSeason20242025!$AB$3:$AB$1315,DataRegularSeason20242025!$B$3:$B$1315, "&lt;=" &amp; GL$1, DataRegularSeason20242025!$E$3:$E$1315, $A40)</f>
        <v>79</v>
      </c>
      <c r="GM40">
        <f>SUMIFS(DataRegularSeason20242025!$AA$3:$AA$1315,DataRegularSeason20242025!$B$3:$B$1315, "&lt;=" &amp; GM$1, DataRegularSeason20242025!$D$3:$D$1315, $A40)+SUMIFS(DataRegularSeason20242025!$AB$3:$AB$1315,DataRegularSeason20242025!$B$3:$B$1315, "&lt;=" &amp; GM$1, DataRegularSeason20242025!$E$3:$E$1315, $A40)</f>
        <v>79</v>
      </c>
      <c r="GN40">
        <f>SUMIFS(DataRegularSeason20242025!$AA$3:$AA$1315,DataRegularSeason20242025!$B$3:$B$1315, "&lt;=" &amp; GN$1, DataRegularSeason20242025!$D$3:$D$1315, $A40)+SUMIFS(DataRegularSeason20242025!$AB$3:$AB$1315,DataRegularSeason20242025!$B$3:$B$1315, "&lt;=" &amp; GN$1, DataRegularSeason20242025!$E$3:$E$1315, $A40)</f>
        <v>79</v>
      </c>
      <c r="GO40">
        <f>SUMIFS(DataRegularSeason20242025!$AA$3:$AA$1315,DataRegularSeason20242025!$B$3:$B$1315, "&lt;=" &amp; GO$1, DataRegularSeason20242025!$D$3:$D$1315, $A40)+SUMIFS(DataRegularSeason20242025!$AB$3:$AB$1315,DataRegularSeason20242025!$B$3:$B$1315, "&lt;=" &amp; GO$1, DataRegularSeason20242025!$E$3:$E$1315, $A40)</f>
        <v>79</v>
      </c>
      <c r="GP40">
        <f>SUMIFS(DataRegularSeason20242025!$AA$3:$AA$1315,DataRegularSeason20242025!$B$3:$B$1315, "&lt;=" &amp; GP$1, DataRegularSeason20242025!$D$3:$D$1315, $A40)+SUMIFS(DataRegularSeason20242025!$AB$3:$AB$1315,DataRegularSeason20242025!$B$3:$B$1315, "&lt;=" &amp; GP$1, DataRegularSeason20242025!$E$3:$E$1315, $A40)</f>
        <v>79</v>
      </c>
      <c r="GQ40">
        <f>SUMIFS(DataRegularSeason20242025!$AA$3:$AA$1315,DataRegularSeason20242025!$B$3:$B$1315, "&lt;=" &amp; GQ$1, DataRegularSeason20242025!$D$3:$D$1315, $A40)+SUMIFS(DataRegularSeason20242025!$AB$3:$AB$1315,DataRegularSeason20242025!$B$3:$B$1315, "&lt;=" &amp; GQ$1, DataRegularSeason20242025!$E$3:$E$1315, $A40)</f>
        <v>79</v>
      </c>
      <c r="GR40">
        <f>SUMIFS(DataRegularSeason20242025!$AA$3:$AA$1315,DataRegularSeason20242025!$B$3:$B$1315, "&lt;=" &amp; GR$1, DataRegularSeason20242025!$D$3:$D$1315, $A40)+SUMIFS(DataRegularSeason20242025!$AB$3:$AB$1315,DataRegularSeason20242025!$B$3:$B$1315, "&lt;=" &amp; GR$1, DataRegularSeason20242025!$E$3:$E$1315, $A40)</f>
        <v>79</v>
      </c>
      <c r="GS40">
        <f>SUMIFS(DataRegularSeason20242025!$AA$3:$AA$1315,DataRegularSeason20242025!$B$3:$B$1315, "&lt;=" &amp; GS$1, DataRegularSeason20242025!$D$3:$D$1315, $A40)+SUMIFS(DataRegularSeason20242025!$AB$3:$AB$1315,DataRegularSeason20242025!$B$3:$B$1315, "&lt;=" &amp; GS$1, DataRegularSeason20242025!$E$3:$E$1315, $A40)</f>
        <v>79</v>
      </c>
      <c r="GT40">
        <f>SUMIFS(DataRegularSeason20242025!$AA$3:$AA$1315,DataRegularSeason20242025!$B$3:$B$1315, "&lt;=" &amp; GT$1, DataRegularSeason20242025!$D$3:$D$1315, $A40)+SUMIFS(DataRegularSeason20242025!$AB$3:$AB$1315,DataRegularSeason20242025!$B$3:$B$1315, "&lt;=" &amp; GT$1, DataRegularSeason20242025!$E$3:$E$1315, $A40)</f>
        <v>79</v>
      </c>
      <c r="GU40">
        <f>SUMIFS(DataRegularSeason20242025!$AA$3:$AA$1315,DataRegularSeason20242025!$B$3:$B$1315, "&lt;=" &amp; GU$1, DataRegularSeason20242025!$D$3:$D$1315, $A40)+SUMIFS(DataRegularSeason20242025!$AB$3:$AB$1315,DataRegularSeason20242025!$B$3:$B$1315, "&lt;=" &amp; GU$1, DataRegularSeason20242025!$E$3:$E$1315, $A40)</f>
        <v>79</v>
      </c>
    </row>
    <row r="41" spans="1:275" x14ac:dyDescent="0.25">
      <c r="A41" t="s">
        <v>29</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2</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2</v>
      </c>
      <c r="N41">
        <f>SUMIFS(DataRegularSeason20242025!$AA$3:$AA$1315,DataRegularSeason20242025!$B$3:$B$1315, "&lt;=" &amp; N$1, DataRegularSeason20242025!$D$3:$D$1315, $A41)+SUMIFS(DataRegularSeason20242025!$AB$3:$AB$1315,DataRegularSeason20242025!$B$3:$B$1315, "&lt;=" &amp; N$1, DataRegularSeason20242025!$E$3:$E$1315, $A41)</f>
        <v>2</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4</v>
      </c>
      <c r="Q41">
        <f>SUMIFS(DataRegularSeason20242025!$AA$3:$AA$1315,DataRegularSeason20242025!$B$3:$B$1315, "&lt;=" &amp; Q$1, DataRegularSeason20242025!$D$3:$D$1315, $A41)+SUMIFS(DataRegularSeason20242025!$AB$3:$AB$1315,DataRegularSeason20242025!$B$3:$B$1315, "&lt;=" &amp; Q$1, DataRegularSeason20242025!$E$3:$E$1315, $A41)</f>
        <v>4</v>
      </c>
      <c r="R41">
        <f>SUMIFS(DataRegularSeason20242025!$AA$3:$AA$1315,DataRegularSeason20242025!$B$3:$B$1315, "&lt;=" &amp; R$1, DataRegularSeason20242025!$D$3:$D$1315, $A41)+SUMIFS(DataRegularSeason20242025!$AB$3:$AB$1315,DataRegularSeason20242025!$B$3:$B$1315, "&lt;=" &amp; R$1, DataRegularSeason20242025!$E$3:$E$1315, $A41)</f>
        <v>4</v>
      </c>
      <c r="S41">
        <f>SUMIFS(DataRegularSeason20242025!$AA$3:$AA$1315,DataRegularSeason20242025!$B$3:$B$1315, "&lt;=" &amp; S$1, DataRegularSeason20242025!$D$3:$D$1315, $A41)+SUMIFS(DataRegularSeason20242025!$AB$3:$AB$1315,DataRegularSeason20242025!$B$3:$B$1315, "&lt;=" &amp; S$1, DataRegularSeason20242025!$E$3:$E$1315, $A41)</f>
        <v>4</v>
      </c>
      <c r="T41">
        <f>SUMIFS(DataRegularSeason20242025!$AA$3:$AA$1315,DataRegularSeason20242025!$B$3:$B$1315, "&lt;=" &amp; T$1, DataRegularSeason20242025!$D$3:$D$1315, $A41)+SUMIFS(DataRegularSeason20242025!$AB$3:$AB$1315,DataRegularSeason20242025!$B$3:$B$1315, "&lt;=" &amp; T$1, DataRegularSeason20242025!$E$3:$E$1315, $A41)</f>
        <v>6</v>
      </c>
      <c r="U41">
        <f>SUMIFS(DataRegularSeason20242025!$AA$3:$AA$1315,DataRegularSeason20242025!$B$3:$B$1315, "&lt;=" &amp; U$1, DataRegularSeason20242025!$D$3:$D$1315, $A41)+SUMIFS(DataRegularSeason20242025!$AB$3:$AB$1315,DataRegularSeason20242025!$B$3:$B$1315, "&lt;=" &amp; U$1, DataRegularSeason20242025!$E$3:$E$1315, $A41)</f>
        <v>6</v>
      </c>
      <c r="V41">
        <f>SUMIFS(DataRegularSeason20242025!$AA$3:$AA$1315,DataRegularSeason20242025!$B$3:$B$1315, "&lt;=" &amp; V$1, DataRegularSeason20242025!$D$3:$D$1315, $A41)+SUMIFS(DataRegularSeason20242025!$AB$3:$AB$1315,DataRegularSeason20242025!$B$3:$B$1315, "&lt;=" &amp; V$1, DataRegularSeason20242025!$E$3:$E$1315, $A41)</f>
        <v>6</v>
      </c>
      <c r="W41">
        <f>SUMIFS(DataRegularSeason20242025!$AA$3:$AA$1315,DataRegularSeason20242025!$B$3:$B$1315, "&lt;=" &amp; W$1, DataRegularSeason20242025!$D$3:$D$1315, $A41)+SUMIFS(DataRegularSeason20242025!$AB$3:$AB$1315,DataRegularSeason20242025!$B$3:$B$1315, "&lt;=" &amp; W$1, DataRegularSeason20242025!$E$3:$E$1315, $A41)</f>
        <v>8</v>
      </c>
      <c r="X41">
        <f>SUMIFS(DataRegularSeason20242025!$AA$3:$AA$1315,DataRegularSeason20242025!$B$3:$B$1315, "&lt;=" &amp; X$1, DataRegularSeason20242025!$D$3:$D$1315, $A41)+SUMIFS(DataRegularSeason20242025!$AB$3:$AB$1315,DataRegularSeason20242025!$B$3:$B$1315, "&lt;=" &amp; X$1, DataRegularSeason20242025!$E$3:$E$1315, $A41)</f>
        <v>8</v>
      </c>
      <c r="Y41">
        <f>SUMIFS(DataRegularSeason20242025!$AA$3:$AA$1315,DataRegularSeason20242025!$B$3:$B$1315, "&lt;=" &amp; Y$1, DataRegularSeason20242025!$D$3:$D$1315, $A41)+SUMIFS(DataRegularSeason20242025!$AB$3:$AB$1315,DataRegularSeason20242025!$B$3:$B$1315, "&lt;=" &amp; Y$1, DataRegularSeason20242025!$E$3:$E$1315, $A41)</f>
        <v>8</v>
      </c>
      <c r="Z41">
        <f>SUMIFS(DataRegularSeason20242025!$AA$3:$AA$1315,DataRegularSeason20242025!$B$3:$B$1315, "&lt;=" &amp; Z$1, DataRegularSeason20242025!$D$3:$D$1315, $A41)+SUMIFS(DataRegularSeason20242025!$AB$3:$AB$1315,DataRegularSeason20242025!$B$3:$B$1315, "&lt;=" &amp; Z$1, DataRegularSeason20242025!$E$3:$E$1315, $A41)</f>
        <v>8</v>
      </c>
      <c r="AA41">
        <f>SUMIFS(DataRegularSeason20242025!$AA$3:$AA$1315,DataRegularSeason20242025!$B$3:$B$1315, "&lt;=" &amp; AA$1, DataRegularSeason20242025!$D$3:$D$1315, $A41)+SUMIFS(DataRegularSeason20242025!$AB$3:$AB$1315,DataRegularSeason20242025!$B$3:$B$1315, "&lt;=" &amp; AA$1, DataRegularSeason20242025!$E$3:$E$1315, $A41)</f>
        <v>8</v>
      </c>
      <c r="AB41">
        <f>SUMIFS(DataRegularSeason20242025!$AA$3:$AA$1315,DataRegularSeason20242025!$B$3:$B$1315, "&lt;=" &amp; AB$1, DataRegularSeason20242025!$D$3:$D$1315, $A41)+SUMIFS(DataRegularSeason20242025!$AB$3:$AB$1315,DataRegularSeason20242025!$B$3:$B$1315, "&lt;=" &amp; AB$1, DataRegularSeason20242025!$E$3:$E$1315, $A41)</f>
        <v>8</v>
      </c>
      <c r="AC41">
        <f>SUMIFS(DataRegularSeason20242025!$AA$3:$AA$1315,DataRegularSeason20242025!$B$3:$B$1315, "&lt;=" &amp; AC$1, DataRegularSeason20242025!$D$3:$D$1315, $A41)+SUMIFS(DataRegularSeason20242025!$AB$3:$AB$1315,DataRegularSeason20242025!$B$3:$B$1315, "&lt;=" &amp; AC$1, DataRegularSeason20242025!$E$3:$E$1315, $A41)</f>
        <v>8</v>
      </c>
      <c r="AD41">
        <f>SUMIFS(DataRegularSeason20242025!$AA$3:$AA$1315,DataRegularSeason20242025!$B$3:$B$1315, "&lt;=" &amp; AD$1, DataRegularSeason20242025!$D$3:$D$1315, $A41)+SUMIFS(DataRegularSeason20242025!$AB$3:$AB$1315,DataRegularSeason20242025!$B$3:$B$1315, "&lt;=" &amp; AD$1, DataRegularSeason20242025!$E$3:$E$1315, $A41)</f>
        <v>10</v>
      </c>
      <c r="AE41">
        <f>SUMIFS(DataRegularSeason20242025!$AA$3:$AA$1315,DataRegularSeason20242025!$B$3:$B$1315, "&lt;=" &amp; AE$1, DataRegularSeason20242025!$D$3:$D$1315, $A41)+SUMIFS(DataRegularSeason20242025!$AB$3:$AB$1315,DataRegularSeason20242025!$B$3:$B$1315, "&lt;=" &amp; AE$1, DataRegularSeason20242025!$E$3:$E$1315, $A41)</f>
        <v>10</v>
      </c>
      <c r="AF41">
        <f>SUMIFS(DataRegularSeason20242025!$AA$3:$AA$1315,DataRegularSeason20242025!$B$3:$B$1315, "&lt;=" &amp; AF$1, DataRegularSeason20242025!$D$3:$D$1315, $A41)+SUMIFS(DataRegularSeason20242025!$AB$3:$AB$1315,DataRegularSeason20242025!$B$3:$B$1315, "&lt;=" &amp; AF$1, DataRegularSeason20242025!$E$3:$E$1315, $A41)</f>
        <v>10</v>
      </c>
      <c r="AG41">
        <f>SUMIFS(DataRegularSeason20242025!$AA$3:$AA$1315,DataRegularSeason20242025!$B$3:$B$1315, "&lt;=" &amp; AG$1, DataRegularSeason20242025!$D$3:$D$1315, $A41)+SUMIFS(DataRegularSeason20242025!$AB$3:$AB$1315,DataRegularSeason20242025!$B$3:$B$1315, "&lt;=" &amp; AG$1, DataRegularSeason20242025!$E$3:$E$1315, $A41)</f>
        <v>10</v>
      </c>
      <c r="AH41">
        <f>SUMIFS(DataRegularSeason20242025!$AA$3:$AA$1315,DataRegularSeason20242025!$B$3:$B$1315, "&lt;=" &amp; AH$1, DataRegularSeason20242025!$D$3:$D$1315, $A41)+SUMIFS(DataRegularSeason20242025!$AB$3:$AB$1315,DataRegularSeason20242025!$B$3:$B$1315, "&lt;=" &amp; AH$1, DataRegularSeason20242025!$E$3:$E$1315, $A41)</f>
        <v>12</v>
      </c>
      <c r="AI41">
        <f>SUMIFS(DataRegularSeason20242025!$AA$3:$AA$1315,DataRegularSeason20242025!$B$3:$B$1315, "&lt;=" &amp; AI$1, DataRegularSeason20242025!$D$3:$D$1315, $A41)+SUMIFS(DataRegularSeason20242025!$AB$3:$AB$1315,DataRegularSeason20242025!$B$3:$B$1315, "&lt;=" &amp; AI$1, DataRegularSeason20242025!$E$3:$E$1315, $A41)</f>
        <v>12</v>
      </c>
      <c r="AJ41">
        <f>SUMIFS(DataRegularSeason20242025!$AA$3:$AA$1315,DataRegularSeason20242025!$B$3:$B$1315, "&lt;=" &amp; AJ$1, DataRegularSeason20242025!$D$3:$D$1315, $A41)+SUMIFS(DataRegularSeason20242025!$AB$3:$AB$1315,DataRegularSeason20242025!$B$3:$B$1315, "&lt;=" &amp; AJ$1, DataRegularSeason20242025!$E$3:$E$1315, $A41)</f>
        <v>12</v>
      </c>
      <c r="AK41">
        <f>SUMIFS(DataRegularSeason20242025!$AA$3:$AA$1315,DataRegularSeason20242025!$B$3:$B$1315, "&lt;=" &amp; AK$1, DataRegularSeason20242025!$D$3:$D$1315, $A41)+SUMIFS(DataRegularSeason20242025!$AB$3:$AB$1315,DataRegularSeason20242025!$B$3:$B$1315, "&lt;=" &amp; AK$1, DataRegularSeason20242025!$E$3:$E$1315, $A41)</f>
        <v>12</v>
      </c>
      <c r="AL41">
        <f>SUMIFS(DataRegularSeason20242025!$AA$3:$AA$1315,DataRegularSeason20242025!$B$3:$B$1315, "&lt;=" &amp; AL$1, DataRegularSeason20242025!$D$3:$D$1315, $A41)+SUMIFS(DataRegularSeason20242025!$AB$3:$AB$1315,DataRegularSeason20242025!$B$3:$B$1315, "&lt;=" &amp; AL$1, DataRegularSeason20242025!$E$3:$E$1315, $A41)</f>
        <v>12</v>
      </c>
      <c r="AM41">
        <f>SUMIFS(DataRegularSeason20242025!$AA$3:$AA$1315,DataRegularSeason20242025!$B$3:$B$1315, "&lt;=" &amp; AM$1, DataRegularSeason20242025!$D$3:$D$1315, $A41)+SUMIFS(DataRegularSeason20242025!$AB$3:$AB$1315,DataRegularSeason20242025!$B$3:$B$1315, "&lt;=" &amp; AM$1, DataRegularSeason20242025!$E$3:$E$1315, $A41)</f>
        <v>12</v>
      </c>
      <c r="AN41">
        <f>SUMIFS(DataRegularSeason20242025!$AA$3:$AA$1315,DataRegularSeason20242025!$B$3:$B$1315, "&lt;=" &amp; AN$1, DataRegularSeason20242025!$D$3:$D$1315, $A41)+SUMIFS(DataRegularSeason20242025!$AB$3:$AB$1315,DataRegularSeason20242025!$B$3:$B$1315, "&lt;=" &amp; AN$1, DataRegularSeason20242025!$E$3:$E$1315, $A41)</f>
        <v>12</v>
      </c>
      <c r="AO41">
        <f>SUMIFS(DataRegularSeason20242025!$AA$3:$AA$1315,DataRegularSeason20242025!$B$3:$B$1315, "&lt;=" &amp; AO$1, DataRegularSeason20242025!$D$3:$D$1315, $A41)+SUMIFS(DataRegularSeason20242025!$AB$3:$AB$1315,DataRegularSeason20242025!$B$3:$B$1315, "&lt;=" &amp; AO$1, DataRegularSeason20242025!$E$3:$E$1315, $A41)</f>
        <v>14</v>
      </c>
      <c r="AP41">
        <f>SUMIFS(DataRegularSeason20242025!$AA$3:$AA$1315,DataRegularSeason20242025!$B$3:$B$1315, "&lt;=" &amp; AP$1, DataRegularSeason20242025!$D$3:$D$1315, $A41)+SUMIFS(DataRegularSeason20242025!$AB$3:$AB$1315,DataRegularSeason20242025!$B$3:$B$1315, "&lt;=" &amp; AP$1, DataRegularSeason20242025!$E$3:$E$1315, $A41)</f>
        <v>14</v>
      </c>
      <c r="AQ41">
        <f>SUMIFS(DataRegularSeason20242025!$AA$3:$AA$1315,DataRegularSeason20242025!$B$3:$B$1315, "&lt;=" &amp; AQ$1, DataRegularSeason20242025!$D$3:$D$1315, $A41)+SUMIFS(DataRegularSeason20242025!$AB$3:$AB$1315,DataRegularSeason20242025!$B$3:$B$1315, "&lt;=" &amp; AQ$1, DataRegularSeason20242025!$E$3:$E$1315, $A41)</f>
        <v>14</v>
      </c>
      <c r="AR41">
        <f>SUMIFS(DataRegularSeason20242025!$AA$3:$AA$1315,DataRegularSeason20242025!$B$3:$B$1315, "&lt;=" &amp; AR$1, DataRegularSeason20242025!$D$3:$D$1315, $A41)+SUMIFS(DataRegularSeason20242025!$AB$3:$AB$1315,DataRegularSeason20242025!$B$3:$B$1315, "&lt;=" &amp; AR$1, DataRegularSeason20242025!$E$3:$E$1315, $A41)</f>
        <v>16</v>
      </c>
      <c r="AS41">
        <f>SUMIFS(DataRegularSeason20242025!$AA$3:$AA$1315,DataRegularSeason20242025!$B$3:$B$1315, "&lt;=" &amp; AS$1, DataRegularSeason20242025!$D$3:$D$1315, $A41)+SUMIFS(DataRegularSeason20242025!$AB$3:$AB$1315,DataRegularSeason20242025!$B$3:$B$1315, "&lt;=" &amp; AS$1, DataRegularSeason20242025!$E$3:$E$1315, $A41)</f>
        <v>16</v>
      </c>
      <c r="AT41">
        <f>SUMIFS(DataRegularSeason20242025!$AA$3:$AA$1315,DataRegularSeason20242025!$B$3:$B$1315, "&lt;=" &amp; AT$1, DataRegularSeason20242025!$D$3:$D$1315, $A41)+SUMIFS(DataRegularSeason20242025!$AB$3:$AB$1315,DataRegularSeason20242025!$B$3:$B$1315, "&lt;=" &amp; AT$1, DataRegularSeason20242025!$E$3:$E$1315, $A41)</f>
        <v>17</v>
      </c>
      <c r="AU41">
        <f>SUMIFS(DataRegularSeason20242025!$AA$3:$AA$1315,DataRegularSeason20242025!$B$3:$B$1315, "&lt;=" &amp; AU$1, DataRegularSeason20242025!$D$3:$D$1315, $A41)+SUMIFS(DataRegularSeason20242025!$AB$3:$AB$1315,DataRegularSeason20242025!$B$3:$B$1315, "&lt;=" &amp; AU$1, DataRegularSeason20242025!$E$3:$E$1315, $A41)</f>
        <v>17</v>
      </c>
      <c r="AV41">
        <f>SUMIFS(DataRegularSeason20242025!$AA$3:$AA$1315,DataRegularSeason20242025!$B$3:$B$1315, "&lt;=" &amp; AV$1, DataRegularSeason20242025!$D$3:$D$1315, $A41)+SUMIFS(DataRegularSeason20242025!$AB$3:$AB$1315,DataRegularSeason20242025!$B$3:$B$1315, "&lt;=" &amp; AV$1, DataRegularSeason20242025!$E$3:$E$1315, $A41)</f>
        <v>17</v>
      </c>
      <c r="AW41">
        <f>SUMIFS(DataRegularSeason20242025!$AA$3:$AA$1315,DataRegularSeason20242025!$B$3:$B$1315, "&lt;=" &amp; AW$1, DataRegularSeason20242025!$D$3:$D$1315, $A41)+SUMIFS(DataRegularSeason20242025!$AB$3:$AB$1315,DataRegularSeason20242025!$B$3:$B$1315, "&lt;=" &amp; AW$1, DataRegularSeason20242025!$E$3:$E$1315, $A41)</f>
        <v>17</v>
      </c>
      <c r="AX41">
        <f>SUMIFS(DataRegularSeason20242025!$AA$3:$AA$1315,DataRegularSeason20242025!$B$3:$B$1315, "&lt;=" &amp; AX$1, DataRegularSeason20242025!$D$3:$D$1315, $A41)+SUMIFS(DataRegularSeason20242025!$AB$3:$AB$1315,DataRegularSeason20242025!$B$3:$B$1315, "&lt;=" &amp; AX$1, DataRegularSeason20242025!$E$3:$E$1315, $A41)</f>
        <v>17</v>
      </c>
      <c r="AY41">
        <f>SUMIFS(DataRegularSeason20242025!$AA$3:$AA$1315,DataRegularSeason20242025!$B$3:$B$1315, "&lt;=" &amp; AY$1, DataRegularSeason20242025!$D$3:$D$1315, $A41)+SUMIFS(DataRegularSeason20242025!$AB$3:$AB$1315,DataRegularSeason20242025!$B$3:$B$1315, "&lt;=" &amp; AY$1, DataRegularSeason20242025!$E$3:$E$1315, $A41)</f>
        <v>17</v>
      </c>
      <c r="AZ41">
        <f>SUMIFS(DataRegularSeason20242025!$AA$3:$AA$1315,DataRegularSeason20242025!$B$3:$B$1315, "&lt;=" &amp; AZ$1, DataRegularSeason20242025!$D$3:$D$1315, $A41)+SUMIFS(DataRegularSeason20242025!$AB$3:$AB$1315,DataRegularSeason20242025!$B$3:$B$1315, "&lt;=" &amp; AZ$1, DataRegularSeason20242025!$E$3:$E$1315, $A41)</f>
        <v>17</v>
      </c>
      <c r="BA41">
        <f>SUMIFS(DataRegularSeason20242025!$AA$3:$AA$1315,DataRegularSeason20242025!$B$3:$B$1315, "&lt;=" &amp; BA$1, DataRegularSeason20242025!$D$3:$D$1315, $A41)+SUMIFS(DataRegularSeason20242025!$AB$3:$AB$1315,DataRegularSeason20242025!$B$3:$B$1315, "&lt;=" &amp; BA$1, DataRegularSeason20242025!$E$3:$E$1315, $A41)</f>
        <v>17</v>
      </c>
      <c r="BB41">
        <f>SUMIFS(DataRegularSeason20242025!$AA$3:$AA$1315,DataRegularSeason20242025!$B$3:$B$1315, "&lt;=" &amp; BB$1, DataRegularSeason20242025!$D$3:$D$1315, $A41)+SUMIFS(DataRegularSeason20242025!$AB$3:$AB$1315,DataRegularSeason20242025!$B$3:$B$1315, "&lt;=" &amp; BB$1, DataRegularSeason20242025!$E$3:$E$1315, $A41)</f>
        <v>17</v>
      </c>
      <c r="BC41">
        <f>SUMIFS(DataRegularSeason20242025!$AA$3:$AA$1315,DataRegularSeason20242025!$B$3:$B$1315, "&lt;=" &amp; BC$1, DataRegularSeason20242025!$D$3:$D$1315, $A41)+SUMIFS(DataRegularSeason20242025!$AB$3:$AB$1315,DataRegularSeason20242025!$B$3:$B$1315, "&lt;=" &amp; BC$1, DataRegularSeason20242025!$E$3:$E$1315, $A41)</f>
        <v>17</v>
      </c>
      <c r="BD41">
        <f>SUMIFS(DataRegularSeason20242025!$AA$3:$AA$1315,DataRegularSeason20242025!$B$3:$B$1315, "&lt;=" &amp; BD$1, DataRegularSeason20242025!$D$3:$D$1315, $A41)+SUMIFS(DataRegularSeason20242025!$AB$3:$AB$1315,DataRegularSeason20242025!$B$3:$B$1315, "&lt;=" &amp; BD$1, DataRegularSeason20242025!$E$3:$E$1315, $A41)</f>
        <v>17</v>
      </c>
      <c r="BE41">
        <f>SUMIFS(DataRegularSeason20242025!$AA$3:$AA$1315,DataRegularSeason20242025!$B$3:$B$1315, "&lt;=" &amp; BE$1, DataRegularSeason20242025!$D$3:$D$1315, $A41)+SUMIFS(DataRegularSeason20242025!$AB$3:$AB$1315,DataRegularSeason20242025!$B$3:$B$1315, "&lt;=" &amp; BE$1, DataRegularSeason20242025!$E$3:$E$1315, $A41)</f>
        <v>19</v>
      </c>
      <c r="BF41">
        <f>SUMIFS(DataRegularSeason20242025!$AA$3:$AA$1315,DataRegularSeason20242025!$B$3:$B$1315, "&lt;=" &amp; BF$1, DataRegularSeason20242025!$D$3:$D$1315, $A41)+SUMIFS(DataRegularSeason20242025!$AB$3:$AB$1315,DataRegularSeason20242025!$B$3:$B$1315, "&lt;=" &amp; BF$1, DataRegularSeason20242025!$E$3:$E$1315, $A41)</f>
        <v>19</v>
      </c>
      <c r="BG41">
        <f>SUMIFS(DataRegularSeason20242025!$AA$3:$AA$1315,DataRegularSeason20242025!$B$3:$B$1315, "&lt;=" &amp; BG$1, DataRegularSeason20242025!$D$3:$D$1315, $A41)+SUMIFS(DataRegularSeason20242025!$AB$3:$AB$1315,DataRegularSeason20242025!$B$3:$B$1315, "&lt;=" &amp; BG$1, DataRegularSeason20242025!$E$3:$E$1315, $A41)</f>
        <v>21</v>
      </c>
      <c r="BH41">
        <f>SUMIFS(DataRegularSeason20242025!$AA$3:$AA$1315,DataRegularSeason20242025!$B$3:$B$1315, "&lt;=" &amp; BH$1, DataRegularSeason20242025!$D$3:$D$1315, $A41)+SUMIFS(DataRegularSeason20242025!$AB$3:$AB$1315,DataRegularSeason20242025!$B$3:$B$1315, "&lt;=" &amp; BH$1, DataRegularSeason20242025!$E$3:$E$1315, $A41)</f>
        <v>21</v>
      </c>
      <c r="BI41">
        <f>SUMIFS(DataRegularSeason20242025!$AA$3:$AA$1315,DataRegularSeason20242025!$B$3:$B$1315, "&lt;=" &amp; BI$1, DataRegularSeason20242025!$D$3:$D$1315, $A41)+SUMIFS(DataRegularSeason20242025!$AB$3:$AB$1315,DataRegularSeason20242025!$B$3:$B$1315, "&lt;=" &amp; BI$1, DataRegularSeason20242025!$E$3:$E$1315, $A41)</f>
        <v>21</v>
      </c>
      <c r="BJ41">
        <f>SUMIFS(DataRegularSeason20242025!$AA$3:$AA$1315,DataRegularSeason20242025!$B$3:$B$1315, "&lt;=" &amp; BJ$1, DataRegularSeason20242025!$D$3:$D$1315, $A41)+SUMIFS(DataRegularSeason20242025!$AB$3:$AB$1315,DataRegularSeason20242025!$B$3:$B$1315, "&lt;=" &amp; BJ$1, DataRegularSeason20242025!$E$3:$E$1315, $A41)</f>
        <v>21</v>
      </c>
      <c r="BK41">
        <f>SUMIFS(DataRegularSeason20242025!$AA$3:$AA$1315,DataRegularSeason20242025!$B$3:$B$1315, "&lt;=" &amp; BK$1, DataRegularSeason20242025!$D$3:$D$1315, $A41)+SUMIFS(DataRegularSeason20242025!$AB$3:$AB$1315,DataRegularSeason20242025!$B$3:$B$1315, "&lt;=" &amp; BK$1, DataRegularSeason20242025!$E$3:$E$1315, $A41)</f>
        <v>22</v>
      </c>
      <c r="BL41">
        <f>SUMIFS(DataRegularSeason20242025!$AA$3:$AA$1315,DataRegularSeason20242025!$B$3:$B$1315, "&lt;=" &amp; BL$1, DataRegularSeason20242025!$D$3:$D$1315, $A41)+SUMIFS(DataRegularSeason20242025!$AB$3:$AB$1315,DataRegularSeason20242025!$B$3:$B$1315, "&lt;=" &amp; BL$1, DataRegularSeason20242025!$E$3:$E$1315, $A41)</f>
        <v>22</v>
      </c>
      <c r="BM41">
        <f>SUMIFS(DataRegularSeason20242025!$AA$3:$AA$1315,DataRegularSeason20242025!$B$3:$B$1315, "&lt;=" &amp; BM$1, DataRegularSeason20242025!$D$3:$D$1315, $A41)+SUMIFS(DataRegularSeason20242025!$AB$3:$AB$1315,DataRegularSeason20242025!$B$3:$B$1315, "&lt;=" &amp; BM$1, DataRegularSeason20242025!$E$3:$E$1315, $A41)</f>
        <v>22</v>
      </c>
      <c r="BN41">
        <f>SUMIFS(DataRegularSeason20242025!$AA$3:$AA$1315,DataRegularSeason20242025!$B$3:$B$1315, "&lt;=" &amp; BN$1, DataRegularSeason20242025!$D$3:$D$1315, $A41)+SUMIFS(DataRegularSeason20242025!$AB$3:$AB$1315,DataRegularSeason20242025!$B$3:$B$1315, "&lt;=" &amp; BN$1, DataRegularSeason20242025!$E$3:$E$1315, $A41)</f>
        <v>22</v>
      </c>
      <c r="BO41">
        <f>SUMIFS(DataRegularSeason20242025!$AA$3:$AA$1315,DataRegularSeason20242025!$B$3:$B$1315, "&lt;=" &amp; BO$1, DataRegularSeason20242025!$D$3:$D$1315, $A41)+SUMIFS(DataRegularSeason20242025!$AB$3:$AB$1315,DataRegularSeason20242025!$B$3:$B$1315, "&lt;=" &amp; BO$1, DataRegularSeason20242025!$E$3:$E$1315, $A41)</f>
        <v>24</v>
      </c>
      <c r="BP41">
        <f>SUMIFS(DataRegularSeason20242025!$AA$3:$AA$1315,DataRegularSeason20242025!$B$3:$B$1315, "&lt;=" &amp; BP$1, DataRegularSeason20242025!$D$3:$D$1315, $A41)+SUMIFS(DataRegularSeason20242025!$AB$3:$AB$1315,DataRegularSeason20242025!$B$3:$B$1315, "&lt;=" &amp; BP$1, DataRegularSeason20242025!$E$3:$E$1315, $A41)</f>
        <v>24</v>
      </c>
      <c r="BQ41">
        <f>SUMIFS(DataRegularSeason20242025!$AA$3:$AA$1315,DataRegularSeason20242025!$B$3:$B$1315, "&lt;=" &amp; BQ$1, DataRegularSeason20242025!$D$3:$D$1315, $A41)+SUMIFS(DataRegularSeason20242025!$AB$3:$AB$1315,DataRegularSeason20242025!$B$3:$B$1315, "&lt;=" &amp; BQ$1, DataRegularSeason20242025!$E$3:$E$1315, $A41)</f>
        <v>26</v>
      </c>
      <c r="BR41">
        <f>SUMIFS(DataRegularSeason20242025!$AA$3:$AA$1315,DataRegularSeason20242025!$B$3:$B$1315, "&lt;=" &amp; BR$1, DataRegularSeason20242025!$D$3:$D$1315, $A41)+SUMIFS(DataRegularSeason20242025!$AB$3:$AB$1315,DataRegularSeason20242025!$B$3:$B$1315, "&lt;=" &amp; BR$1, DataRegularSeason20242025!$E$3:$E$1315, $A41)</f>
        <v>26</v>
      </c>
      <c r="BS41">
        <f>SUMIFS(DataRegularSeason20242025!$AA$3:$AA$1315,DataRegularSeason20242025!$B$3:$B$1315, "&lt;=" &amp; BS$1, DataRegularSeason20242025!$D$3:$D$1315, $A41)+SUMIFS(DataRegularSeason20242025!$AB$3:$AB$1315,DataRegularSeason20242025!$B$3:$B$1315, "&lt;=" &amp; BS$1, DataRegularSeason20242025!$E$3:$E$1315, $A41)</f>
        <v>26</v>
      </c>
      <c r="BT41">
        <f>SUMIFS(DataRegularSeason20242025!$AA$3:$AA$1315,DataRegularSeason20242025!$B$3:$B$1315, "&lt;=" &amp; BT$1, DataRegularSeason20242025!$D$3:$D$1315, $A41)+SUMIFS(DataRegularSeason20242025!$AB$3:$AB$1315,DataRegularSeason20242025!$B$3:$B$1315, "&lt;=" &amp; BT$1, DataRegularSeason20242025!$E$3:$E$1315, $A41)</f>
        <v>26</v>
      </c>
      <c r="BU41">
        <f>SUMIFS(DataRegularSeason20242025!$AA$3:$AA$1315,DataRegularSeason20242025!$B$3:$B$1315, "&lt;=" &amp; BU$1, DataRegularSeason20242025!$D$3:$D$1315, $A41)+SUMIFS(DataRegularSeason20242025!$AB$3:$AB$1315,DataRegularSeason20242025!$B$3:$B$1315, "&lt;=" &amp; BU$1, DataRegularSeason20242025!$E$3:$E$1315, $A41)</f>
        <v>28</v>
      </c>
      <c r="BV41">
        <f>SUMIFS(DataRegularSeason20242025!$AA$3:$AA$1315,DataRegularSeason20242025!$B$3:$B$1315, "&lt;=" &amp; BV$1, DataRegularSeason20242025!$D$3:$D$1315, $A41)+SUMIFS(DataRegularSeason20242025!$AB$3:$AB$1315,DataRegularSeason20242025!$B$3:$B$1315, "&lt;=" &amp; BV$1, DataRegularSeason20242025!$E$3:$E$1315, $A41)</f>
        <v>28</v>
      </c>
      <c r="BW41">
        <f>SUMIFS(DataRegularSeason20242025!$AA$3:$AA$1315,DataRegularSeason20242025!$B$3:$B$1315, "&lt;=" &amp; BW$1, DataRegularSeason20242025!$D$3:$D$1315, $A41)+SUMIFS(DataRegularSeason20242025!$AB$3:$AB$1315,DataRegularSeason20242025!$B$3:$B$1315, "&lt;=" &amp; BW$1, DataRegularSeason20242025!$E$3:$E$1315, $A41)</f>
        <v>30</v>
      </c>
      <c r="BX41">
        <f>SUMIFS(DataRegularSeason20242025!$AA$3:$AA$1315,DataRegularSeason20242025!$B$3:$B$1315, "&lt;=" &amp; BX$1, DataRegularSeason20242025!$D$3:$D$1315, $A41)+SUMIFS(DataRegularSeason20242025!$AB$3:$AB$1315,DataRegularSeason20242025!$B$3:$B$1315, "&lt;=" &amp; BX$1, DataRegularSeason20242025!$E$3:$E$1315, $A41)</f>
        <v>32</v>
      </c>
      <c r="BY41">
        <f>SUMIFS(DataRegularSeason20242025!$AA$3:$AA$1315,DataRegularSeason20242025!$B$3:$B$1315, "&lt;=" &amp; BY$1, DataRegularSeason20242025!$D$3:$D$1315, $A41)+SUMIFS(DataRegularSeason20242025!$AB$3:$AB$1315,DataRegularSeason20242025!$B$3:$B$1315, "&lt;=" &amp; BY$1, DataRegularSeason20242025!$E$3:$E$1315, $A41)</f>
        <v>32</v>
      </c>
      <c r="BZ41">
        <f>SUMIFS(DataRegularSeason20242025!$AA$3:$AA$1315,DataRegularSeason20242025!$B$3:$B$1315, "&lt;=" &amp; BZ$1, DataRegularSeason20242025!$D$3:$D$1315, $A41)+SUMIFS(DataRegularSeason20242025!$AB$3:$AB$1315,DataRegularSeason20242025!$B$3:$B$1315, "&lt;=" &amp; BZ$1, DataRegularSeason20242025!$E$3:$E$1315, $A41)</f>
        <v>32</v>
      </c>
      <c r="CA41">
        <f>SUMIFS(DataRegularSeason20242025!$AA$3:$AA$1315,DataRegularSeason20242025!$B$3:$B$1315, "&lt;=" &amp; CA$1, DataRegularSeason20242025!$D$3:$D$1315, $A41)+SUMIFS(DataRegularSeason20242025!$AB$3:$AB$1315,DataRegularSeason20242025!$B$3:$B$1315, "&lt;=" &amp; CA$1, DataRegularSeason20242025!$E$3:$E$1315, $A41)</f>
        <v>34</v>
      </c>
      <c r="CB41">
        <f>SUMIFS(DataRegularSeason20242025!$AA$3:$AA$1315,DataRegularSeason20242025!$B$3:$B$1315, "&lt;=" &amp; CB$1, DataRegularSeason20242025!$D$3:$D$1315, $A41)+SUMIFS(DataRegularSeason20242025!$AB$3:$AB$1315,DataRegularSeason20242025!$B$3:$B$1315, "&lt;=" &amp; CB$1, DataRegularSeason20242025!$E$3:$E$1315, $A41)</f>
        <v>34</v>
      </c>
      <c r="CC41">
        <f>SUMIFS(DataRegularSeason20242025!$AA$3:$AA$1315,DataRegularSeason20242025!$B$3:$B$1315, "&lt;=" &amp; CC$1, DataRegularSeason20242025!$D$3:$D$1315, $A41)+SUMIFS(DataRegularSeason20242025!$AB$3:$AB$1315,DataRegularSeason20242025!$B$3:$B$1315, "&lt;=" &amp; CC$1, DataRegularSeason20242025!$E$3:$E$1315, $A41)</f>
        <v>36</v>
      </c>
      <c r="CD41">
        <f>SUMIFS(DataRegularSeason20242025!$AA$3:$AA$1315,DataRegularSeason20242025!$B$3:$B$1315, "&lt;=" &amp; CD$1, DataRegularSeason20242025!$D$3:$D$1315, $A41)+SUMIFS(DataRegularSeason20242025!$AB$3:$AB$1315,DataRegularSeason20242025!$B$3:$B$1315, "&lt;=" &amp; CD$1, DataRegularSeason20242025!$E$3:$E$1315, $A41)</f>
        <v>36</v>
      </c>
      <c r="CE41">
        <f>SUMIFS(DataRegularSeason20242025!$AA$3:$AA$1315,DataRegularSeason20242025!$B$3:$B$1315, "&lt;=" &amp; CE$1, DataRegularSeason20242025!$D$3:$D$1315, $A41)+SUMIFS(DataRegularSeason20242025!$AB$3:$AB$1315,DataRegularSeason20242025!$B$3:$B$1315, "&lt;=" &amp; CE$1, DataRegularSeason20242025!$E$3:$E$1315, $A41)</f>
        <v>38</v>
      </c>
      <c r="CF41">
        <f>SUMIFS(DataRegularSeason20242025!$AA$3:$AA$1315,DataRegularSeason20242025!$B$3:$B$1315, "&lt;=" &amp; CF$1, DataRegularSeason20242025!$D$3:$D$1315, $A41)+SUMIFS(DataRegularSeason20242025!$AB$3:$AB$1315,DataRegularSeason20242025!$B$3:$B$1315, "&lt;=" &amp; CF$1, DataRegularSeason20242025!$E$3:$E$1315, $A41)</f>
        <v>38</v>
      </c>
      <c r="CG41">
        <f>SUMIFS(DataRegularSeason20242025!$AA$3:$AA$1315,DataRegularSeason20242025!$B$3:$B$1315, "&lt;=" &amp; CG$1, DataRegularSeason20242025!$D$3:$D$1315, $A41)+SUMIFS(DataRegularSeason20242025!$AB$3:$AB$1315,DataRegularSeason20242025!$B$3:$B$1315, "&lt;=" &amp; CG$1, DataRegularSeason20242025!$E$3:$E$1315, $A41)</f>
        <v>38</v>
      </c>
      <c r="CH41">
        <f>SUMIFS(DataRegularSeason20242025!$AA$3:$AA$1315,DataRegularSeason20242025!$B$3:$B$1315, "&lt;=" &amp; CH$1, DataRegularSeason20242025!$D$3:$D$1315, $A41)+SUMIFS(DataRegularSeason20242025!$AB$3:$AB$1315,DataRegularSeason20242025!$B$3:$B$1315, "&lt;=" &amp; CH$1, DataRegularSeason20242025!$E$3:$E$1315, $A41)</f>
        <v>38</v>
      </c>
      <c r="CI41">
        <f>SUMIFS(DataRegularSeason20242025!$AA$3:$AA$1315,DataRegularSeason20242025!$B$3:$B$1315, "&lt;=" &amp; CI$1, DataRegularSeason20242025!$D$3:$D$1315, $A41)+SUMIFS(DataRegularSeason20242025!$AB$3:$AB$1315,DataRegularSeason20242025!$B$3:$B$1315, "&lt;=" &amp; CI$1, DataRegularSeason20242025!$E$3:$E$1315, $A41)</f>
        <v>38</v>
      </c>
      <c r="CJ41">
        <f>SUMIFS(DataRegularSeason20242025!$AA$3:$AA$1315,DataRegularSeason20242025!$B$3:$B$1315, "&lt;=" &amp; CJ$1, DataRegularSeason20242025!$D$3:$D$1315, $A41)+SUMIFS(DataRegularSeason20242025!$AB$3:$AB$1315,DataRegularSeason20242025!$B$3:$B$1315, "&lt;=" &amp; CJ$1, DataRegularSeason20242025!$E$3:$E$1315, $A41)</f>
        <v>38</v>
      </c>
      <c r="CK41">
        <f>SUMIFS(DataRegularSeason20242025!$AA$3:$AA$1315,DataRegularSeason20242025!$B$3:$B$1315, "&lt;=" &amp; CK$1, DataRegularSeason20242025!$D$3:$D$1315, $A41)+SUMIFS(DataRegularSeason20242025!$AB$3:$AB$1315,DataRegularSeason20242025!$B$3:$B$1315, "&lt;=" &amp; CK$1, DataRegularSeason20242025!$E$3:$E$1315, $A41)</f>
        <v>38</v>
      </c>
      <c r="CL41">
        <f>SUMIFS(DataRegularSeason20242025!$AA$3:$AA$1315,DataRegularSeason20242025!$B$3:$B$1315, "&lt;=" &amp; CL$1, DataRegularSeason20242025!$D$3:$D$1315, $A41)+SUMIFS(DataRegularSeason20242025!$AB$3:$AB$1315,DataRegularSeason20242025!$B$3:$B$1315, "&lt;=" &amp; CL$1, DataRegularSeason20242025!$E$3:$E$1315, $A41)</f>
        <v>38</v>
      </c>
      <c r="CM41">
        <f>SUMIFS(DataRegularSeason20242025!$AA$3:$AA$1315,DataRegularSeason20242025!$B$3:$B$1315, "&lt;=" &amp; CM$1, DataRegularSeason20242025!$D$3:$D$1315, $A41)+SUMIFS(DataRegularSeason20242025!$AB$3:$AB$1315,DataRegularSeason20242025!$B$3:$B$1315, "&lt;=" &amp; CM$1, DataRegularSeason20242025!$E$3:$E$1315, $A41)</f>
        <v>40</v>
      </c>
      <c r="CN41">
        <f>SUMIFS(DataRegularSeason20242025!$AA$3:$AA$1315,DataRegularSeason20242025!$B$3:$B$1315, "&lt;=" &amp; CN$1, DataRegularSeason20242025!$D$3:$D$1315, $A41)+SUMIFS(DataRegularSeason20242025!$AB$3:$AB$1315,DataRegularSeason20242025!$B$3:$B$1315, "&lt;=" &amp; CN$1, DataRegularSeason20242025!$E$3:$E$1315, $A41)</f>
        <v>40</v>
      </c>
      <c r="CO41">
        <f>SUMIFS(DataRegularSeason20242025!$AA$3:$AA$1315,DataRegularSeason20242025!$B$3:$B$1315, "&lt;=" &amp; CO$1, DataRegularSeason20242025!$D$3:$D$1315, $A41)+SUMIFS(DataRegularSeason20242025!$AB$3:$AB$1315,DataRegularSeason20242025!$B$3:$B$1315, "&lt;=" &amp; CO$1, DataRegularSeason20242025!$E$3:$E$1315, $A41)</f>
        <v>40</v>
      </c>
      <c r="CP41">
        <f>SUMIFS(DataRegularSeason20242025!$AA$3:$AA$1315,DataRegularSeason20242025!$B$3:$B$1315, "&lt;=" &amp; CP$1, DataRegularSeason20242025!$D$3:$D$1315, $A41)+SUMIFS(DataRegularSeason20242025!$AB$3:$AB$1315,DataRegularSeason20242025!$B$3:$B$1315, "&lt;=" &amp; CP$1, DataRegularSeason20242025!$E$3:$E$1315, $A41)</f>
        <v>40</v>
      </c>
      <c r="CQ41">
        <f>SUMIFS(DataRegularSeason20242025!$AA$3:$AA$1315,DataRegularSeason20242025!$B$3:$B$1315, "&lt;=" &amp; CQ$1, DataRegularSeason20242025!$D$3:$D$1315, $A41)+SUMIFS(DataRegularSeason20242025!$AB$3:$AB$1315,DataRegularSeason20242025!$B$3:$B$1315, "&lt;=" &amp; CQ$1, DataRegularSeason20242025!$E$3:$E$1315, $A41)</f>
        <v>40</v>
      </c>
      <c r="CR41">
        <f>SUMIFS(DataRegularSeason20242025!$AA$3:$AA$1315,DataRegularSeason20242025!$B$3:$B$1315, "&lt;=" &amp; CR$1, DataRegularSeason20242025!$D$3:$D$1315, $A41)+SUMIFS(DataRegularSeason20242025!$AB$3:$AB$1315,DataRegularSeason20242025!$B$3:$B$1315, "&lt;=" &amp; CR$1, DataRegularSeason20242025!$E$3:$E$1315, $A41)</f>
        <v>40</v>
      </c>
      <c r="CS41">
        <f>SUMIFS(DataRegularSeason20242025!$AA$3:$AA$1315,DataRegularSeason20242025!$B$3:$B$1315, "&lt;=" &amp; CS$1, DataRegularSeason20242025!$D$3:$D$1315, $A41)+SUMIFS(DataRegularSeason20242025!$AB$3:$AB$1315,DataRegularSeason20242025!$B$3:$B$1315, "&lt;=" &amp; CS$1, DataRegularSeason20242025!$E$3:$E$1315, $A41)</f>
        <v>40</v>
      </c>
      <c r="CT41">
        <f>SUMIFS(DataRegularSeason20242025!$AA$3:$AA$1315,DataRegularSeason20242025!$B$3:$B$1315, "&lt;=" &amp; CT$1, DataRegularSeason20242025!$D$3:$D$1315, $A41)+SUMIFS(DataRegularSeason20242025!$AB$3:$AB$1315,DataRegularSeason20242025!$B$3:$B$1315, "&lt;=" &amp; CT$1, DataRegularSeason20242025!$E$3:$E$1315, $A41)</f>
        <v>40</v>
      </c>
      <c r="CU41">
        <f>SUMIFS(DataRegularSeason20242025!$AA$3:$AA$1315,DataRegularSeason20242025!$B$3:$B$1315, "&lt;=" &amp; CU$1, DataRegularSeason20242025!$D$3:$D$1315, $A41)+SUMIFS(DataRegularSeason20242025!$AB$3:$AB$1315,DataRegularSeason20242025!$B$3:$B$1315, "&lt;=" &amp; CU$1, DataRegularSeason20242025!$E$3:$E$1315, $A41)</f>
        <v>40</v>
      </c>
      <c r="CV41">
        <f>SUMIFS(DataRegularSeason20242025!$AA$3:$AA$1315,DataRegularSeason20242025!$B$3:$B$1315, "&lt;=" &amp; CV$1, DataRegularSeason20242025!$D$3:$D$1315, $A41)+SUMIFS(DataRegularSeason20242025!$AB$3:$AB$1315,DataRegularSeason20242025!$B$3:$B$1315, "&lt;=" &amp; CV$1, DataRegularSeason20242025!$E$3:$E$1315, $A41)</f>
        <v>41</v>
      </c>
      <c r="CW41">
        <f>SUMIFS(DataRegularSeason20242025!$AA$3:$AA$1315,DataRegularSeason20242025!$B$3:$B$1315, "&lt;=" &amp; CW$1, DataRegularSeason20242025!$D$3:$D$1315, $A41)+SUMIFS(DataRegularSeason20242025!$AB$3:$AB$1315,DataRegularSeason20242025!$B$3:$B$1315, "&lt;=" &amp; CW$1, DataRegularSeason20242025!$E$3:$E$1315, $A41)</f>
        <v>41</v>
      </c>
      <c r="CX41">
        <f>SUMIFS(DataRegularSeason20242025!$AA$3:$AA$1315,DataRegularSeason20242025!$B$3:$B$1315, "&lt;=" &amp; CX$1, DataRegularSeason20242025!$D$3:$D$1315, $A41)+SUMIFS(DataRegularSeason20242025!$AB$3:$AB$1315,DataRegularSeason20242025!$B$3:$B$1315, "&lt;=" &amp; CX$1, DataRegularSeason20242025!$E$3:$E$1315, $A41)</f>
        <v>41</v>
      </c>
      <c r="CY41">
        <f>SUMIFS(DataRegularSeason20242025!$AA$3:$AA$1315,DataRegularSeason20242025!$B$3:$B$1315, "&lt;=" &amp; CY$1, DataRegularSeason20242025!$D$3:$D$1315, $A41)+SUMIFS(DataRegularSeason20242025!$AB$3:$AB$1315,DataRegularSeason20242025!$B$3:$B$1315, "&lt;=" &amp; CY$1, DataRegularSeason20242025!$E$3:$E$1315, $A41)</f>
        <v>41</v>
      </c>
      <c r="CZ41">
        <f>SUMIFS(DataRegularSeason20242025!$AA$3:$AA$1315,DataRegularSeason20242025!$B$3:$B$1315, "&lt;=" &amp; CZ$1, DataRegularSeason20242025!$D$3:$D$1315, $A41)+SUMIFS(DataRegularSeason20242025!$AB$3:$AB$1315,DataRegularSeason20242025!$B$3:$B$1315, "&lt;=" &amp; CZ$1, DataRegularSeason20242025!$E$3:$E$1315, $A41)</f>
        <v>43</v>
      </c>
      <c r="DA41">
        <f>SUMIFS(DataRegularSeason20242025!$AA$3:$AA$1315,DataRegularSeason20242025!$B$3:$B$1315, "&lt;=" &amp; DA$1, DataRegularSeason20242025!$D$3:$D$1315, $A41)+SUMIFS(DataRegularSeason20242025!$AB$3:$AB$1315,DataRegularSeason20242025!$B$3:$B$1315, "&lt;=" &amp; DA$1, DataRegularSeason20242025!$E$3:$E$1315, $A41)</f>
        <v>45</v>
      </c>
      <c r="DB41">
        <f>SUMIFS(DataRegularSeason20242025!$AA$3:$AA$1315,DataRegularSeason20242025!$B$3:$B$1315, "&lt;=" &amp; DB$1, DataRegularSeason20242025!$D$3:$D$1315, $A41)+SUMIFS(DataRegularSeason20242025!$AB$3:$AB$1315,DataRegularSeason20242025!$B$3:$B$1315, "&lt;=" &amp; DB$1, DataRegularSeason20242025!$E$3:$E$1315, $A41)</f>
        <v>45</v>
      </c>
      <c r="DC41">
        <f>SUMIFS(DataRegularSeason20242025!$AA$3:$AA$1315,DataRegularSeason20242025!$B$3:$B$1315, "&lt;=" &amp; DC$1, DataRegularSeason20242025!$D$3:$D$1315, $A41)+SUMIFS(DataRegularSeason20242025!$AB$3:$AB$1315,DataRegularSeason20242025!$B$3:$B$1315, "&lt;=" &amp; DC$1, DataRegularSeason20242025!$E$3:$E$1315, $A41)</f>
        <v>47</v>
      </c>
      <c r="DD41">
        <f>SUMIFS(DataRegularSeason20242025!$AA$3:$AA$1315,DataRegularSeason20242025!$B$3:$B$1315, "&lt;=" &amp; DD$1, DataRegularSeason20242025!$D$3:$D$1315, $A41)+SUMIFS(DataRegularSeason20242025!$AB$3:$AB$1315,DataRegularSeason20242025!$B$3:$B$1315, "&lt;=" &amp; DD$1, DataRegularSeason20242025!$E$3:$E$1315, $A41)</f>
        <v>47</v>
      </c>
      <c r="DE41">
        <f>SUMIFS(DataRegularSeason20242025!$AA$3:$AA$1315,DataRegularSeason20242025!$B$3:$B$1315, "&lt;=" &amp; DE$1, DataRegularSeason20242025!$D$3:$D$1315, $A41)+SUMIFS(DataRegularSeason20242025!$AB$3:$AB$1315,DataRegularSeason20242025!$B$3:$B$1315, "&lt;=" &amp; DE$1, DataRegularSeason20242025!$E$3:$E$1315, $A41)</f>
        <v>48</v>
      </c>
      <c r="DF41">
        <f>SUMIFS(DataRegularSeason20242025!$AA$3:$AA$1315,DataRegularSeason20242025!$B$3:$B$1315, "&lt;=" &amp; DF$1, DataRegularSeason20242025!$D$3:$D$1315, $A41)+SUMIFS(DataRegularSeason20242025!$AB$3:$AB$1315,DataRegularSeason20242025!$B$3:$B$1315, "&lt;=" &amp; DF$1, DataRegularSeason20242025!$E$3:$E$1315, $A41)</f>
        <v>48</v>
      </c>
      <c r="DG41">
        <f>SUMIFS(DataRegularSeason20242025!$AA$3:$AA$1315,DataRegularSeason20242025!$B$3:$B$1315, "&lt;=" &amp; DG$1, DataRegularSeason20242025!$D$3:$D$1315, $A41)+SUMIFS(DataRegularSeason20242025!$AB$3:$AB$1315,DataRegularSeason20242025!$B$3:$B$1315, "&lt;=" &amp; DG$1, DataRegularSeason20242025!$E$3:$E$1315, $A41)</f>
        <v>50</v>
      </c>
      <c r="DH41">
        <f>SUMIFS(DataRegularSeason20242025!$AA$3:$AA$1315,DataRegularSeason20242025!$B$3:$B$1315, "&lt;=" &amp; DH$1, DataRegularSeason20242025!$D$3:$D$1315, $A41)+SUMIFS(DataRegularSeason20242025!$AB$3:$AB$1315,DataRegularSeason20242025!$B$3:$B$1315, "&lt;=" &amp; DH$1, DataRegularSeason20242025!$E$3:$E$1315, $A41)</f>
        <v>52</v>
      </c>
      <c r="DI41">
        <f>SUMIFS(DataRegularSeason20242025!$AA$3:$AA$1315,DataRegularSeason20242025!$B$3:$B$1315, "&lt;=" &amp; DI$1, DataRegularSeason20242025!$D$3:$D$1315, $A41)+SUMIFS(DataRegularSeason20242025!$AB$3:$AB$1315,DataRegularSeason20242025!$B$3:$B$1315, "&lt;=" &amp; DI$1, DataRegularSeason20242025!$E$3:$E$1315, $A41)</f>
        <v>52</v>
      </c>
      <c r="DJ41">
        <f>SUMIFS(DataRegularSeason20242025!$AA$3:$AA$1315,DataRegularSeason20242025!$B$3:$B$1315, "&lt;=" &amp; DJ$1, DataRegularSeason20242025!$D$3:$D$1315, $A41)+SUMIFS(DataRegularSeason20242025!$AB$3:$AB$1315,DataRegularSeason20242025!$B$3:$B$1315, "&lt;=" &amp; DJ$1, DataRegularSeason20242025!$E$3:$E$1315, $A41)</f>
        <v>52</v>
      </c>
      <c r="DK41">
        <f>SUMIFS(DataRegularSeason20242025!$AA$3:$AA$1315,DataRegularSeason20242025!$B$3:$B$1315, "&lt;=" &amp; DK$1, DataRegularSeason20242025!$D$3:$D$1315, $A41)+SUMIFS(DataRegularSeason20242025!$AB$3:$AB$1315,DataRegularSeason20242025!$B$3:$B$1315, "&lt;=" &amp; DK$1, DataRegularSeason20242025!$E$3:$E$1315, $A41)</f>
        <v>52</v>
      </c>
      <c r="DL41">
        <f>SUMIFS(DataRegularSeason20242025!$AA$3:$AA$1315,DataRegularSeason20242025!$B$3:$B$1315, "&lt;=" &amp; DL$1, DataRegularSeason20242025!$D$3:$D$1315, $A41)+SUMIFS(DataRegularSeason20242025!$AB$3:$AB$1315,DataRegularSeason20242025!$B$3:$B$1315, "&lt;=" &amp; DL$1, DataRegularSeason20242025!$E$3:$E$1315, $A41)</f>
        <v>52</v>
      </c>
      <c r="DM41">
        <f>SUMIFS(DataRegularSeason20242025!$AA$3:$AA$1315,DataRegularSeason20242025!$B$3:$B$1315, "&lt;=" &amp; DM$1, DataRegularSeason20242025!$D$3:$D$1315, $A41)+SUMIFS(DataRegularSeason20242025!$AB$3:$AB$1315,DataRegularSeason20242025!$B$3:$B$1315, "&lt;=" &amp; DM$1, DataRegularSeason20242025!$E$3:$E$1315, $A41)</f>
        <v>52</v>
      </c>
      <c r="DN41">
        <f>SUMIFS(DataRegularSeason20242025!$AA$3:$AA$1315,DataRegularSeason20242025!$B$3:$B$1315, "&lt;=" &amp; DN$1, DataRegularSeason20242025!$D$3:$D$1315, $A41)+SUMIFS(DataRegularSeason20242025!$AB$3:$AB$1315,DataRegularSeason20242025!$B$3:$B$1315, "&lt;=" &amp; DN$1, DataRegularSeason20242025!$E$3:$E$1315, $A41)</f>
        <v>54</v>
      </c>
      <c r="DO41">
        <f>SUMIFS(DataRegularSeason20242025!$AA$3:$AA$1315,DataRegularSeason20242025!$B$3:$B$1315, "&lt;=" &amp; DO$1, DataRegularSeason20242025!$D$3:$D$1315, $A41)+SUMIFS(DataRegularSeason20242025!$AB$3:$AB$1315,DataRegularSeason20242025!$B$3:$B$1315, "&lt;=" &amp; DO$1, DataRegularSeason20242025!$E$3:$E$1315, $A41)</f>
        <v>56</v>
      </c>
      <c r="DP41">
        <f>SUMIFS(DataRegularSeason20242025!$AA$3:$AA$1315,DataRegularSeason20242025!$B$3:$B$1315, "&lt;=" &amp; DP$1, DataRegularSeason20242025!$D$3:$D$1315, $A41)+SUMIFS(DataRegularSeason20242025!$AB$3:$AB$1315,DataRegularSeason20242025!$B$3:$B$1315, "&lt;=" &amp; DP$1, DataRegularSeason20242025!$E$3:$E$1315, $A41)</f>
        <v>56</v>
      </c>
      <c r="DQ41">
        <f>SUMIFS(DataRegularSeason20242025!$AA$3:$AA$1315,DataRegularSeason20242025!$B$3:$B$1315, "&lt;=" &amp; DQ$1, DataRegularSeason20242025!$D$3:$D$1315, $A41)+SUMIFS(DataRegularSeason20242025!$AB$3:$AB$1315,DataRegularSeason20242025!$B$3:$B$1315, "&lt;=" &amp; DQ$1, DataRegularSeason20242025!$E$3:$E$1315, $A41)</f>
        <v>56</v>
      </c>
      <c r="DR41">
        <f>SUMIFS(DataRegularSeason20242025!$AA$3:$AA$1315,DataRegularSeason20242025!$B$3:$B$1315, "&lt;=" &amp; DR$1, DataRegularSeason20242025!$D$3:$D$1315, $A41)+SUMIFS(DataRegularSeason20242025!$AB$3:$AB$1315,DataRegularSeason20242025!$B$3:$B$1315, "&lt;=" &amp; DR$1, DataRegularSeason20242025!$E$3:$E$1315, $A41)</f>
        <v>56</v>
      </c>
      <c r="DS41">
        <f>SUMIFS(DataRegularSeason20242025!$AA$3:$AA$1315,DataRegularSeason20242025!$B$3:$B$1315, "&lt;=" &amp; DS$1, DataRegularSeason20242025!$D$3:$D$1315, $A41)+SUMIFS(DataRegularSeason20242025!$AB$3:$AB$1315,DataRegularSeason20242025!$B$3:$B$1315, "&lt;=" &amp; DS$1, DataRegularSeason20242025!$E$3:$E$1315, $A41)</f>
        <v>58</v>
      </c>
      <c r="DT41">
        <f>SUMIFS(DataRegularSeason20242025!$AA$3:$AA$1315,DataRegularSeason20242025!$B$3:$B$1315, "&lt;=" &amp; DT$1, DataRegularSeason20242025!$D$3:$D$1315, $A41)+SUMIFS(DataRegularSeason20242025!$AB$3:$AB$1315,DataRegularSeason20242025!$B$3:$B$1315, "&lt;=" &amp; DT$1, DataRegularSeason20242025!$E$3:$E$1315, $A41)</f>
        <v>58</v>
      </c>
      <c r="DU41">
        <f>SUMIFS(DataRegularSeason20242025!$AA$3:$AA$1315,DataRegularSeason20242025!$B$3:$B$1315, "&lt;=" &amp; DU$1, DataRegularSeason20242025!$D$3:$D$1315, $A41)+SUMIFS(DataRegularSeason20242025!$AB$3:$AB$1315,DataRegularSeason20242025!$B$3:$B$1315, "&lt;=" &amp; DU$1, DataRegularSeason20242025!$E$3:$E$1315, $A41)</f>
        <v>60</v>
      </c>
      <c r="DV41">
        <f>SUMIFS(DataRegularSeason20242025!$AA$3:$AA$1315,DataRegularSeason20242025!$B$3:$B$1315, "&lt;=" &amp; DV$1, DataRegularSeason20242025!$D$3:$D$1315, $A41)+SUMIFS(DataRegularSeason20242025!$AB$3:$AB$1315,DataRegularSeason20242025!$B$3:$B$1315, "&lt;=" &amp; DV$1, DataRegularSeason20242025!$E$3:$E$1315, $A41)</f>
        <v>60</v>
      </c>
      <c r="DW41">
        <f>SUMIFS(DataRegularSeason20242025!$AA$3:$AA$1315,DataRegularSeason20242025!$B$3:$B$1315, "&lt;=" &amp; DW$1, DataRegularSeason20242025!$D$3:$D$1315, $A41)+SUMIFS(DataRegularSeason20242025!$AB$3:$AB$1315,DataRegularSeason20242025!$B$3:$B$1315, "&lt;=" &amp; DW$1, DataRegularSeason20242025!$E$3:$E$1315, $A41)</f>
        <v>62</v>
      </c>
      <c r="DX41">
        <f>SUMIFS(DataRegularSeason20242025!$AA$3:$AA$1315,DataRegularSeason20242025!$B$3:$B$1315, "&lt;=" &amp; DX$1, DataRegularSeason20242025!$D$3:$D$1315, $A41)+SUMIFS(DataRegularSeason20242025!$AB$3:$AB$1315,DataRegularSeason20242025!$B$3:$B$1315, "&lt;=" &amp; DX$1, DataRegularSeason20242025!$E$3:$E$1315, $A41)</f>
        <v>62</v>
      </c>
      <c r="DY41">
        <f>SUMIFS(DataRegularSeason20242025!$AA$3:$AA$1315,DataRegularSeason20242025!$B$3:$B$1315, "&lt;=" &amp; DY$1, DataRegularSeason20242025!$D$3:$D$1315, $A41)+SUMIFS(DataRegularSeason20242025!$AB$3:$AB$1315,DataRegularSeason20242025!$B$3:$B$1315, "&lt;=" &amp; DY$1, DataRegularSeason20242025!$E$3:$E$1315, $A41)</f>
        <v>62</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62</v>
      </c>
      <c r="EC41">
        <f>SUMIFS(DataRegularSeason20242025!$AA$3:$AA$1315,DataRegularSeason20242025!$B$3:$B$1315, "&lt;=" &amp; EC$1, DataRegularSeason20242025!$D$3:$D$1315, $A41)+SUMIFS(DataRegularSeason20242025!$AB$3:$AB$1315,DataRegularSeason20242025!$B$3:$B$1315, "&lt;=" &amp; EC$1, DataRegularSeason20242025!$E$3:$E$1315, $A41)</f>
        <v>62</v>
      </c>
      <c r="ED41">
        <f>SUMIFS(DataRegularSeason20242025!$AA$3:$AA$1315,DataRegularSeason20242025!$B$3:$B$1315, "&lt;=" &amp; ED$1, DataRegularSeason20242025!$D$3:$D$1315, $A41)+SUMIFS(DataRegularSeason20242025!$AB$3:$AB$1315,DataRegularSeason20242025!$B$3:$B$1315, "&lt;=" &amp; ED$1, DataRegularSeason20242025!$E$3:$E$1315, $A41)</f>
        <v>62</v>
      </c>
      <c r="EE41">
        <f>SUMIFS(DataRegularSeason20242025!$AA$3:$AA$1315,DataRegularSeason20242025!$B$3:$B$1315, "&lt;=" &amp; EE$1, DataRegularSeason20242025!$D$3:$D$1315, $A41)+SUMIFS(DataRegularSeason20242025!$AB$3:$AB$1315,DataRegularSeason20242025!$B$3:$B$1315, "&lt;=" &amp; EE$1, DataRegularSeason20242025!$E$3:$E$1315, $A41)</f>
        <v>62</v>
      </c>
      <c r="EF41">
        <f>SUMIFS(DataRegularSeason20242025!$AA$3:$AA$1315,DataRegularSeason20242025!$B$3:$B$1315, "&lt;=" &amp; EF$1, DataRegularSeason20242025!$D$3:$D$1315, $A41)+SUMIFS(DataRegularSeason20242025!$AB$3:$AB$1315,DataRegularSeason20242025!$B$3:$B$1315, "&lt;=" &amp; EF$1, DataRegularSeason20242025!$E$3:$E$1315, $A41)</f>
        <v>62</v>
      </c>
      <c r="EG41">
        <f>SUMIFS(DataRegularSeason20242025!$AA$3:$AA$1315,DataRegularSeason20242025!$B$3:$B$1315, "&lt;=" &amp; EG$1, DataRegularSeason20242025!$D$3:$D$1315, $A41)+SUMIFS(DataRegularSeason20242025!$AB$3:$AB$1315,DataRegularSeason20242025!$B$3:$B$1315, "&lt;=" &amp; EG$1, DataRegularSeason20242025!$E$3:$E$1315, $A41)</f>
        <v>62</v>
      </c>
      <c r="EH41">
        <f>SUMIFS(DataRegularSeason20242025!$AA$3:$AA$1315,DataRegularSeason20242025!$B$3:$B$1315, "&lt;=" &amp; EH$1, DataRegularSeason20242025!$D$3:$D$1315, $A41)+SUMIFS(DataRegularSeason20242025!$AB$3:$AB$1315,DataRegularSeason20242025!$B$3:$B$1315, "&lt;=" &amp; EH$1, DataRegularSeason20242025!$E$3:$E$1315, $A41)</f>
        <v>62</v>
      </c>
      <c r="EI41">
        <f>SUMIFS(DataRegularSeason20242025!$AA$3:$AA$1315,DataRegularSeason20242025!$B$3:$B$1315, "&lt;=" &amp; EI$1, DataRegularSeason20242025!$D$3:$D$1315, $A41)+SUMIFS(DataRegularSeason20242025!$AB$3:$AB$1315,DataRegularSeason20242025!$B$3:$B$1315, "&lt;=" &amp; EI$1, DataRegularSeason20242025!$E$3:$E$1315, $A41)</f>
        <v>62</v>
      </c>
      <c r="EJ41">
        <f>SUMIFS(DataRegularSeason20242025!$AA$3:$AA$1315,DataRegularSeason20242025!$B$3:$B$1315, "&lt;=" &amp; EJ$1, DataRegularSeason20242025!$D$3:$D$1315, $A41)+SUMIFS(DataRegularSeason20242025!$AB$3:$AB$1315,DataRegularSeason20242025!$B$3:$B$1315, "&lt;=" &amp; EJ$1, DataRegularSeason20242025!$E$3:$E$1315, $A41)</f>
        <v>62</v>
      </c>
      <c r="EK41">
        <f>SUMIFS(DataRegularSeason20242025!$AA$3:$AA$1315,DataRegularSeason20242025!$B$3:$B$1315, "&lt;=" &amp; EK$1, DataRegularSeason20242025!$D$3:$D$1315, $A41)+SUMIFS(DataRegularSeason20242025!$AB$3:$AB$1315,DataRegularSeason20242025!$B$3:$B$1315, "&lt;=" &amp; EK$1, DataRegularSeason20242025!$E$3:$E$1315, $A41)</f>
        <v>62</v>
      </c>
      <c r="EL41">
        <f>SUMIFS(DataRegularSeason20242025!$AA$3:$AA$1315,DataRegularSeason20242025!$B$3:$B$1315, "&lt;=" &amp; EL$1, DataRegularSeason20242025!$D$3:$D$1315, $A41)+SUMIFS(DataRegularSeason20242025!$AB$3:$AB$1315,DataRegularSeason20242025!$B$3:$B$1315, "&lt;=" &amp; EL$1, DataRegularSeason20242025!$E$3:$E$1315, $A41)</f>
        <v>62</v>
      </c>
      <c r="EM41">
        <f>SUMIFS(DataRegularSeason20242025!$AA$3:$AA$1315,DataRegularSeason20242025!$B$3:$B$1315, "&lt;=" &amp; EM$1, DataRegularSeason20242025!$D$3:$D$1315, $A41)+SUMIFS(DataRegularSeason20242025!$AB$3:$AB$1315,DataRegularSeason20242025!$B$3:$B$1315, "&lt;=" &amp; EM$1, DataRegularSeason20242025!$E$3:$E$1315, $A41)</f>
        <v>62</v>
      </c>
      <c r="EN41">
        <f>SUMIFS(DataRegularSeason20242025!$AA$3:$AA$1315,DataRegularSeason20242025!$B$3:$B$1315, "&lt;=" &amp; EN$1, DataRegularSeason20242025!$D$3:$D$1315, $A41)+SUMIFS(DataRegularSeason20242025!$AB$3:$AB$1315,DataRegularSeason20242025!$B$3:$B$1315, "&lt;=" &amp; EN$1, DataRegularSeason20242025!$E$3:$E$1315, $A41)</f>
        <v>62</v>
      </c>
      <c r="EO41">
        <f>SUMIFS(DataRegularSeason20242025!$AA$3:$AA$1315,DataRegularSeason20242025!$B$3:$B$1315, "&lt;=" &amp; EO$1, DataRegularSeason20242025!$D$3:$D$1315, $A41)+SUMIFS(DataRegularSeason20242025!$AB$3:$AB$1315,DataRegularSeason20242025!$B$3:$B$1315, "&lt;=" &amp; EO$1, DataRegularSeason20242025!$E$3:$E$1315, $A41)</f>
        <v>62</v>
      </c>
      <c r="EP41">
        <f>SUMIFS(DataRegularSeason20242025!$AA$3:$AA$1315,DataRegularSeason20242025!$B$3:$B$1315, "&lt;=" &amp; EP$1, DataRegularSeason20242025!$D$3:$D$1315, $A41)+SUMIFS(DataRegularSeason20242025!$AB$3:$AB$1315,DataRegularSeason20242025!$B$3:$B$1315, "&lt;=" &amp; EP$1, DataRegularSeason20242025!$E$3:$E$1315, $A41)</f>
        <v>62</v>
      </c>
      <c r="EQ41">
        <f>SUMIFS(DataRegularSeason20242025!$AA$3:$AA$1315,DataRegularSeason20242025!$B$3:$B$1315, "&lt;=" &amp; EQ$1, DataRegularSeason20242025!$D$3:$D$1315, $A41)+SUMIFS(DataRegularSeason20242025!$AB$3:$AB$1315,DataRegularSeason20242025!$B$3:$B$1315, "&lt;=" &amp; EQ$1, DataRegularSeason20242025!$E$3:$E$1315, $A41)</f>
        <v>62</v>
      </c>
      <c r="ER41">
        <f>SUMIFS(DataRegularSeason20242025!$AA$3:$AA$1315,DataRegularSeason20242025!$B$3:$B$1315, "&lt;=" &amp; ER$1, DataRegularSeason20242025!$D$3:$D$1315, $A41)+SUMIFS(DataRegularSeason20242025!$AB$3:$AB$1315,DataRegularSeason20242025!$B$3:$B$1315, "&lt;=" &amp; ER$1, DataRegularSeason20242025!$E$3:$E$1315, $A41)</f>
        <v>62</v>
      </c>
      <c r="ES41">
        <f>SUMIFS(DataRegularSeason20242025!$AA$3:$AA$1315,DataRegularSeason20242025!$B$3:$B$1315, "&lt;=" &amp; ES$1, DataRegularSeason20242025!$D$3:$D$1315, $A41)+SUMIFS(DataRegularSeason20242025!$AB$3:$AB$1315,DataRegularSeason20242025!$B$3:$B$1315, "&lt;=" &amp; ES$1, DataRegularSeason20242025!$E$3:$E$1315, $A41)</f>
        <v>62</v>
      </c>
      <c r="ET41">
        <f>SUMIFS(DataRegularSeason20242025!$AA$3:$AA$1315,DataRegularSeason20242025!$B$3:$B$1315, "&lt;=" &amp; ET$1, DataRegularSeason20242025!$D$3:$D$1315, $A41)+SUMIFS(DataRegularSeason20242025!$AB$3:$AB$1315,DataRegularSeason20242025!$B$3:$B$1315, "&lt;=" &amp; ET$1, DataRegularSeason20242025!$E$3:$E$1315, $A41)</f>
        <v>62</v>
      </c>
      <c r="EU41">
        <f>SUMIFS(DataRegularSeason20242025!$AA$3:$AA$1315,DataRegularSeason20242025!$B$3:$B$1315, "&lt;=" &amp; EU$1, DataRegularSeason20242025!$D$3:$D$1315, $A41)+SUMIFS(DataRegularSeason20242025!$AB$3:$AB$1315,DataRegularSeason20242025!$B$3:$B$1315, "&lt;=" &amp; EU$1, DataRegularSeason20242025!$E$3:$E$1315, $A41)</f>
        <v>62</v>
      </c>
      <c r="EV41">
        <f>SUMIFS(DataRegularSeason20242025!$AA$3:$AA$1315,DataRegularSeason20242025!$B$3:$B$1315, "&lt;=" &amp; EV$1, DataRegularSeason20242025!$D$3:$D$1315, $A41)+SUMIFS(DataRegularSeason20242025!$AB$3:$AB$1315,DataRegularSeason20242025!$B$3:$B$1315, "&lt;=" &amp; EV$1, DataRegularSeason20242025!$E$3:$E$1315, $A41)</f>
        <v>62</v>
      </c>
      <c r="EW41">
        <f>SUMIFS(DataRegularSeason20242025!$AA$3:$AA$1315,DataRegularSeason20242025!$B$3:$B$1315, "&lt;=" &amp; EW$1, DataRegularSeason20242025!$D$3:$D$1315, $A41)+SUMIFS(DataRegularSeason20242025!$AB$3:$AB$1315,DataRegularSeason20242025!$B$3:$B$1315, "&lt;=" &amp; EW$1, DataRegularSeason20242025!$E$3:$E$1315, $A41)</f>
        <v>64</v>
      </c>
      <c r="EX41">
        <f>SUMIFS(DataRegularSeason20242025!$AA$3:$AA$1315,DataRegularSeason20242025!$B$3:$B$1315, "&lt;=" &amp; EX$1, DataRegularSeason20242025!$D$3:$D$1315, $A41)+SUMIFS(DataRegularSeason20242025!$AB$3:$AB$1315,DataRegularSeason20242025!$B$3:$B$1315, "&lt;=" &amp; EX$1, DataRegularSeason20242025!$E$3:$E$1315, $A41)</f>
        <v>64</v>
      </c>
      <c r="EY41">
        <f>SUMIFS(DataRegularSeason20242025!$AA$3:$AA$1315,DataRegularSeason20242025!$B$3:$B$1315, "&lt;=" &amp; EY$1, DataRegularSeason20242025!$D$3:$D$1315, $A41)+SUMIFS(DataRegularSeason20242025!$AB$3:$AB$1315,DataRegularSeason20242025!$B$3:$B$1315, "&lt;=" &amp; EY$1, DataRegularSeason20242025!$E$3:$E$1315, $A41)</f>
        <v>65</v>
      </c>
      <c r="EZ41">
        <f>SUMIFS(DataRegularSeason20242025!$AA$3:$AA$1315,DataRegularSeason20242025!$B$3:$B$1315, "&lt;=" &amp; EZ$1, DataRegularSeason20242025!$D$3:$D$1315, $A41)+SUMIFS(DataRegularSeason20242025!$AB$3:$AB$1315,DataRegularSeason20242025!$B$3:$B$1315, "&lt;=" &amp; EZ$1, DataRegularSeason20242025!$E$3:$E$1315, $A41)</f>
        <v>65</v>
      </c>
      <c r="FA41">
        <f>SUMIFS(DataRegularSeason20242025!$AA$3:$AA$1315,DataRegularSeason20242025!$B$3:$B$1315, "&lt;=" &amp; FA$1, DataRegularSeason20242025!$D$3:$D$1315, $A41)+SUMIFS(DataRegularSeason20242025!$AB$3:$AB$1315,DataRegularSeason20242025!$B$3:$B$1315, "&lt;=" &amp; FA$1, DataRegularSeason20242025!$E$3:$E$1315, $A41)</f>
        <v>67</v>
      </c>
      <c r="FB41">
        <f>SUMIFS(DataRegularSeason20242025!$AA$3:$AA$1315,DataRegularSeason20242025!$B$3:$B$1315, "&lt;=" &amp; FB$1, DataRegularSeason20242025!$D$3:$D$1315, $A41)+SUMIFS(DataRegularSeason20242025!$AB$3:$AB$1315,DataRegularSeason20242025!$B$3:$B$1315, "&lt;=" &amp; FB$1, DataRegularSeason20242025!$E$3:$E$1315, $A41)</f>
        <v>67</v>
      </c>
      <c r="FC41">
        <f>SUMIFS(DataRegularSeason20242025!$AA$3:$AA$1315,DataRegularSeason20242025!$B$3:$B$1315, "&lt;=" &amp; FC$1, DataRegularSeason20242025!$D$3:$D$1315, $A41)+SUMIFS(DataRegularSeason20242025!$AB$3:$AB$1315,DataRegularSeason20242025!$B$3:$B$1315, "&lt;=" &amp; FC$1, DataRegularSeason20242025!$E$3:$E$1315, $A41)</f>
        <v>67</v>
      </c>
      <c r="FD41">
        <f>SUMIFS(DataRegularSeason20242025!$AA$3:$AA$1315,DataRegularSeason20242025!$B$3:$B$1315, "&lt;=" &amp; FD$1, DataRegularSeason20242025!$D$3:$D$1315, $A41)+SUMIFS(DataRegularSeason20242025!$AB$3:$AB$1315,DataRegularSeason20242025!$B$3:$B$1315, "&lt;=" &amp; FD$1, DataRegularSeason20242025!$E$3:$E$1315, $A41)</f>
        <v>69</v>
      </c>
      <c r="FE41">
        <f>SUMIFS(DataRegularSeason20242025!$AA$3:$AA$1315,DataRegularSeason20242025!$B$3:$B$1315, "&lt;=" &amp; FE$1, DataRegularSeason20242025!$D$3:$D$1315, $A41)+SUMIFS(DataRegularSeason20242025!$AB$3:$AB$1315,DataRegularSeason20242025!$B$3:$B$1315, "&lt;=" &amp; FE$1, DataRegularSeason20242025!$E$3:$E$1315, $A41)</f>
        <v>69</v>
      </c>
      <c r="FF41">
        <f>SUMIFS(DataRegularSeason20242025!$AA$3:$AA$1315,DataRegularSeason20242025!$B$3:$B$1315, "&lt;=" &amp; FF$1, DataRegularSeason20242025!$D$3:$D$1315, $A41)+SUMIFS(DataRegularSeason20242025!$AB$3:$AB$1315,DataRegularSeason20242025!$B$3:$B$1315, "&lt;=" &amp; FF$1, DataRegularSeason20242025!$E$3:$E$1315, $A41)</f>
        <v>71</v>
      </c>
      <c r="FG41">
        <f>SUMIFS(DataRegularSeason20242025!$AA$3:$AA$1315,DataRegularSeason20242025!$B$3:$B$1315, "&lt;=" &amp; FG$1, DataRegularSeason20242025!$D$3:$D$1315, $A41)+SUMIFS(DataRegularSeason20242025!$AB$3:$AB$1315,DataRegularSeason20242025!$B$3:$B$1315, "&lt;=" &amp; FG$1, DataRegularSeason20242025!$E$3:$E$1315, $A41)</f>
        <v>73</v>
      </c>
      <c r="FH41">
        <f>SUMIFS(DataRegularSeason20242025!$AA$3:$AA$1315,DataRegularSeason20242025!$B$3:$B$1315, "&lt;=" &amp; FH$1, DataRegularSeason20242025!$D$3:$D$1315, $A41)+SUMIFS(DataRegularSeason20242025!$AB$3:$AB$1315,DataRegularSeason20242025!$B$3:$B$1315, "&lt;=" &amp; FH$1, DataRegularSeason20242025!$E$3:$E$1315, $A41)</f>
        <v>73</v>
      </c>
      <c r="FI41">
        <f>SUMIFS(DataRegularSeason20242025!$AA$3:$AA$1315,DataRegularSeason20242025!$B$3:$B$1315, "&lt;=" &amp; FI$1, DataRegularSeason20242025!$D$3:$D$1315, $A41)+SUMIFS(DataRegularSeason20242025!$AB$3:$AB$1315,DataRegularSeason20242025!$B$3:$B$1315, "&lt;=" &amp; FI$1, DataRegularSeason20242025!$E$3:$E$1315, $A41)</f>
        <v>75</v>
      </c>
      <c r="FJ41">
        <f>SUMIFS(DataRegularSeason20242025!$AA$3:$AA$1315,DataRegularSeason20242025!$B$3:$B$1315, "&lt;=" &amp; FJ$1, DataRegularSeason20242025!$D$3:$D$1315, $A41)+SUMIFS(DataRegularSeason20242025!$AB$3:$AB$1315,DataRegularSeason20242025!$B$3:$B$1315, "&lt;=" &amp; FJ$1, DataRegularSeason20242025!$E$3:$E$1315, $A41)</f>
        <v>75</v>
      </c>
      <c r="FK41">
        <f>SUMIFS(DataRegularSeason20242025!$AA$3:$AA$1315,DataRegularSeason20242025!$B$3:$B$1315, "&lt;=" &amp; FK$1, DataRegularSeason20242025!$D$3:$D$1315, $A41)+SUMIFS(DataRegularSeason20242025!$AB$3:$AB$1315,DataRegularSeason20242025!$B$3:$B$1315, "&lt;=" &amp; FK$1, DataRegularSeason20242025!$E$3:$E$1315, $A41)</f>
        <v>75</v>
      </c>
      <c r="FL41">
        <f>SUMIFS(DataRegularSeason20242025!$AA$3:$AA$1315,DataRegularSeason20242025!$B$3:$B$1315, "&lt;=" &amp; FL$1, DataRegularSeason20242025!$D$3:$D$1315, $A41)+SUMIFS(DataRegularSeason20242025!$AB$3:$AB$1315,DataRegularSeason20242025!$B$3:$B$1315, "&lt;=" &amp; FL$1, DataRegularSeason20242025!$E$3:$E$1315, $A41)</f>
        <v>75</v>
      </c>
      <c r="FM41">
        <f>SUMIFS(DataRegularSeason20242025!$AA$3:$AA$1315,DataRegularSeason20242025!$B$3:$B$1315, "&lt;=" &amp; FM$1, DataRegularSeason20242025!$D$3:$D$1315, $A41)+SUMIFS(DataRegularSeason20242025!$AB$3:$AB$1315,DataRegularSeason20242025!$B$3:$B$1315, "&lt;=" &amp; FM$1, DataRegularSeason20242025!$E$3:$E$1315, $A41)</f>
        <v>75</v>
      </c>
      <c r="FN41">
        <f>SUMIFS(DataRegularSeason20242025!$AA$3:$AA$1315,DataRegularSeason20242025!$B$3:$B$1315, "&lt;=" &amp; FN$1, DataRegularSeason20242025!$D$3:$D$1315, $A41)+SUMIFS(DataRegularSeason20242025!$AB$3:$AB$1315,DataRegularSeason20242025!$B$3:$B$1315, "&lt;=" &amp; FN$1, DataRegularSeason20242025!$E$3:$E$1315, $A41)</f>
        <v>75</v>
      </c>
      <c r="FO41">
        <f>SUMIFS(DataRegularSeason20242025!$AA$3:$AA$1315,DataRegularSeason20242025!$B$3:$B$1315, "&lt;=" &amp; FO$1, DataRegularSeason20242025!$D$3:$D$1315, $A41)+SUMIFS(DataRegularSeason20242025!$AB$3:$AB$1315,DataRegularSeason20242025!$B$3:$B$1315, "&lt;=" &amp; FO$1, DataRegularSeason20242025!$E$3:$E$1315, $A41)</f>
        <v>75</v>
      </c>
      <c r="FP41">
        <f>SUMIFS(DataRegularSeason20242025!$AA$3:$AA$1315,DataRegularSeason20242025!$B$3:$B$1315, "&lt;=" &amp; FP$1, DataRegularSeason20242025!$D$3:$D$1315, $A41)+SUMIFS(DataRegularSeason20242025!$AB$3:$AB$1315,DataRegularSeason20242025!$B$3:$B$1315, "&lt;=" &amp; FP$1, DataRegularSeason20242025!$E$3:$E$1315, $A41)</f>
        <v>75</v>
      </c>
      <c r="FQ41">
        <f>SUMIFS(DataRegularSeason20242025!$AA$3:$AA$1315,DataRegularSeason20242025!$B$3:$B$1315, "&lt;=" &amp; FQ$1, DataRegularSeason20242025!$D$3:$D$1315, $A41)+SUMIFS(DataRegularSeason20242025!$AB$3:$AB$1315,DataRegularSeason20242025!$B$3:$B$1315, "&lt;=" &amp; FQ$1, DataRegularSeason20242025!$E$3:$E$1315, $A41)</f>
        <v>75</v>
      </c>
      <c r="FR41">
        <f>SUMIFS(DataRegularSeason20242025!$AA$3:$AA$1315,DataRegularSeason20242025!$B$3:$B$1315, "&lt;=" &amp; FR$1, DataRegularSeason20242025!$D$3:$D$1315, $A41)+SUMIFS(DataRegularSeason20242025!$AB$3:$AB$1315,DataRegularSeason20242025!$B$3:$B$1315, "&lt;=" &amp; FR$1, DataRegularSeason20242025!$E$3:$E$1315, $A41)</f>
        <v>75</v>
      </c>
      <c r="FS41">
        <f>SUMIFS(DataRegularSeason20242025!$AA$3:$AA$1315,DataRegularSeason20242025!$B$3:$B$1315, "&lt;=" &amp; FS$1, DataRegularSeason20242025!$D$3:$D$1315, $A41)+SUMIFS(DataRegularSeason20242025!$AB$3:$AB$1315,DataRegularSeason20242025!$B$3:$B$1315, "&lt;=" &amp; FS$1, DataRegularSeason20242025!$E$3:$E$1315, $A41)</f>
        <v>75</v>
      </c>
      <c r="FT41">
        <f>SUMIFS(DataRegularSeason20242025!$AA$3:$AA$1315,DataRegularSeason20242025!$B$3:$B$1315, "&lt;=" &amp; FT$1, DataRegularSeason20242025!$D$3:$D$1315, $A41)+SUMIFS(DataRegularSeason20242025!$AB$3:$AB$1315,DataRegularSeason20242025!$B$3:$B$1315, "&lt;=" &amp; FT$1, DataRegularSeason20242025!$E$3:$E$1315, $A41)</f>
        <v>75</v>
      </c>
      <c r="FU41">
        <f>SUMIFS(DataRegularSeason20242025!$AA$3:$AA$1315,DataRegularSeason20242025!$B$3:$B$1315, "&lt;=" &amp; FU$1, DataRegularSeason20242025!$D$3:$D$1315, $A41)+SUMIFS(DataRegularSeason20242025!$AB$3:$AB$1315,DataRegularSeason20242025!$B$3:$B$1315, "&lt;=" &amp; FU$1, DataRegularSeason20242025!$E$3:$E$1315, $A41)</f>
        <v>75</v>
      </c>
      <c r="FV41">
        <f>SUMIFS(DataRegularSeason20242025!$AA$3:$AA$1315,DataRegularSeason20242025!$B$3:$B$1315, "&lt;=" &amp; FV$1, DataRegularSeason20242025!$D$3:$D$1315, $A41)+SUMIFS(DataRegularSeason20242025!$AB$3:$AB$1315,DataRegularSeason20242025!$B$3:$B$1315, "&lt;=" &amp; FV$1, DataRegularSeason20242025!$E$3:$E$1315, $A41)</f>
        <v>75</v>
      </c>
      <c r="FW41">
        <f>SUMIFS(DataRegularSeason20242025!$AA$3:$AA$1315,DataRegularSeason20242025!$B$3:$B$1315, "&lt;=" &amp; FW$1, DataRegularSeason20242025!$D$3:$D$1315, $A41)+SUMIFS(DataRegularSeason20242025!$AB$3:$AB$1315,DataRegularSeason20242025!$B$3:$B$1315, "&lt;=" &amp; FW$1, DataRegularSeason20242025!$E$3:$E$1315, $A41)</f>
        <v>75</v>
      </c>
      <c r="FX41">
        <f>SUMIFS(DataRegularSeason20242025!$AA$3:$AA$1315,DataRegularSeason20242025!$B$3:$B$1315, "&lt;=" &amp; FX$1, DataRegularSeason20242025!$D$3:$D$1315, $A41)+SUMIFS(DataRegularSeason20242025!$AB$3:$AB$1315,DataRegularSeason20242025!$B$3:$B$1315, "&lt;=" &amp; FX$1, DataRegularSeason20242025!$E$3:$E$1315, $A41)</f>
        <v>75</v>
      </c>
      <c r="FY41">
        <f>SUMIFS(DataRegularSeason20242025!$AA$3:$AA$1315,DataRegularSeason20242025!$B$3:$B$1315, "&lt;=" &amp; FY$1, DataRegularSeason20242025!$D$3:$D$1315, $A41)+SUMIFS(DataRegularSeason20242025!$AB$3:$AB$1315,DataRegularSeason20242025!$B$3:$B$1315, "&lt;=" &amp; FY$1, DataRegularSeason20242025!$E$3:$E$1315, $A41)</f>
        <v>75</v>
      </c>
      <c r="FZ41">
        <f>SUMIFS(DataRegularSeason20242025!$AA$3:$AA$1315,DataRegularSeason20242025!$B$3:$B$1315, "&lt;=" &amp; FZ$1, DataRegularSeason20242025!$D$3:$D$1315, $A41)+SUMIFS(DataRegularSeason20242025!$AB$3:$AB$1315,DataRegularSeason20242025!$B$3:$B$1315, "&lt;=" &amp; FZ$1, DataRegularSeason20242025!$E$3:$E$1315, $A41)</f>
        <v>75</v>
      </c>
      <c r="GA41">
        <f>SUMIFS(DataRegularSeason20242025!$AA$3:$AA$1315,DataRegularSeason20242025!$B$3:$B$1315, "&lt;=" &amp; GA$1, DataRegularSeason20242025!$D$3:$D$1315, $A41)+SUMIFS(DataRegularSeason20242025!$AB$3:$AB$1315,DataRegularSeason20242025!$B$3:$B$1315, "&lt;=" &amp; GA$1, DataRegularSeason20242025!$E$3:$E$1315, $A41)</f>
        <v>75</v>
      </c>
      <c r="GB41">
        <f>SUMIFS(DataRegularSeason20242025!$AA$3:$AA$1315,DataRegularSeason20242025!$B$3:$B$1315, "&lt;=" &amp; GB$1, DataRegularSeason20242025!$D$3:$D$1315, $A41)+SUMIFS(DataRegularSeason20242025!$AB$3:$AB$1315,DataRegularSeason20242025!$B$3:$B$1315, "&lt;=" &amp; GB$1, DataRegularSeason20242025!$E$3:$E$1315, $A41)</f>
        <v>75</v>
      </c>
      <c r="GC41">
        <f>SUMIFS(DataRegularSeason20242025!$AA$3:$AA$1315,DataRegularSeason20242025!$B$3:$B$1315, "&lt;=" &amp; GC$1, DataRegularSeason20242025!$D$3:$D$1315, $A41)+SUMIFS(DataRegularSeason20242025!$AB$3:$AB$1315,DataRegularSeason20242025!$B$3:$B$1315, "&lt;=" &amp; GC$1, DataRegularSeason20242025!$E$3:$E$1315, $A41)</f>
        <v>75</v>
      </c>
      <c r="GD41">
        <f>SUMIFS(DataRegularSeason20242025!$AA$3:$AA$1315,DataRegularSeason20242025!$B$3:$B$1315, "&lt;=" &amp; GD$1, DataRegularSeason20242025!$D$3:$D$1315, $A41)+SUMIFS(DataRegularSeason20242025!$AB$3:$AB$1315,DataRegularSeason20242025!$B$3:$B$1315, "&lt;=" &amp; GD$1, DataRegularSeason20242025!$E$3:$E$1315, $A41)</f>
        <v>75</v>
      </c>
      <c r="GE41">
        <f>SUMIFS(DataRegularSeason20242025!$AA$3:$AA$1315,DataRegularSeason20242025!$B$3:$B$1315, "&lt;=" &amp; GE$1, DataRegularSeason20242025!$D$3:$D$1315, $A41)+SUMIFS(DataRegularSeason20242025!$AB$3:$AB$1315,DataRegularSeason20242025!$B$3:$B$1315, "&lt;=" &amp; GE$1, DataRegularSeason20242025!$E$3:$E$1315, $A41)</f>
        <v>75</v>
      </c>
      <c r="GF41">
        <f>SUMIFS(DataRegularSeason20242025!$AA$3:$AA$1315,DataRegularSeason20242025!$B$3:$B$1315, "&lt;=" &amp; GF$1, DataRegularSeason20242025!$D$3:$D$1315, $A41)+SUMIFS(DataRegularSeason20242025!$AB$3:$AB$1315,DataRegularSeason20242025!$B$3:$B$1315, "&lt;=" &amp; GF$1, DataRegularSeason20242025!$E$3:$E$1315, $A41)</f>
        <v>75</v>
      </c>
      <c r="GG41">
        <f>SUMIFS(DataRegularSeason20242025!$AA$3:$AA$1315,DataRegularSeason20242025!$B$3:$B$1315, "&lt;=" &amp; GG$1, DataRegularSeason20242025!$D$3:$D$1315, $A41)+SUMIFS(DataRegularSeason20242025!$AB$3:$AB$1315,DataRegularSeason20242025!$B$3:$B$1315, "&lt;=" &amp; GG$1, DataRegularSeason20242025!$E$3:$E$1315, $A41)</f>
        <v>75</v>
      </c>
      <c r="GH41">
        <f>SUMIFS(DataRegularSeason20242025!$AA$3:$AA$1315,DataRegularSeason20242025!$B$3:$B$1315, "&lt;=" &amp; GH$1, DataRegularSeason20242025!$D$3:$D$1315, $A41)+SUMIFS(DataRegularSeason20242025!$AB$3:$AB$1315,DataRegularSeason20242025!$B$3:$B$1315, "&lt;=" &amp; GH$1, DataRegularSeason20242025!$E$3:$E$1315, $A41)</f>
        <v>75</v>
      </c>
      <c r="GI41">
        <f>SUMIFS(DataRegularSeason20242025!$AA$3:$AA$1315,DataRegularSeason20242025!$B$3:$B$1315, "&lt;=" &amp; GI$1, DataRegularSeason20242025!$D$3:$D$1315, $A41)+SUMIFS(DataRegularSeason20242025!$AB$3:$AB$1315,DataRegularSeason20242025!$B$3:$B$1315, "&lt;=" &amp; GI$1, DataRegularSeason20242025!$E$3:$E$1315, $A41)</f>
        <v>75</v>
      </c>
      <c r="GJ41">
        <f>SUMIFS(DataRegularSeason20242025!$AA$3:$AA$1315,DataRegularSeason20242025!$B$3:$B$1315, "&lt;=" &amp; GJ$1, DataRegularSeason20242025!$D$3:$D$1315, $A41)+SUMIFS(DataRegularSeason20242025!$AB$3:$AB$1315,DataRegularSeason20242025!$B$3:$B$1315, "&lt;=" &amp; GJ$1, DataRegularSeason20242025!$E$3:$E$1315, $A41)</f>
        <v>75</v>
      </c>
      <c r="GK41">
        <f>SUMIFS(DataRegularSeason20242025!$AA$3:$AA$1315,DataRegularSeason20242025!$B$3:$B$1315, "&lt;=" &amp; GK$1, DataRegularSeason20242025!$D$3:$D$1315, $A41)+SUMIFS(DataRegularSeason20242025!$AB$3:$AB$1315,DataRegularSeason20242025!$B$3:$B$1315, "&lt;=" &amp; GK$1, DataRegularSeason20242025!$E$3:$E$1315, $A41)</f>
        <v>75</v>
      </c>
      <c r="GL41">
        <f>SUMIFS(DataRegularSeason20242025!$AA$3:$AA$1315,DataRegularSeason20242025!$B$3:$B$1315, "&lt;=" &amp; GL$1, DataRegularSeason20242025!$D$3:$D$1315, $A41)+SUMIFS(DataRegularSeason20242025!$AB$3:$AB$1315,DataRegularSeason20242025!$B$3:$B$1315, "&lt;=" &amp; GL$1, DataRegularSeason20242025!$E$3:$E$1315, $A41)</f>
        <v>75</v>
      </c>
      <c r="GM41">
        <f>SUMIFS(DataRegularSeason20242025!$AA$3:$AA$1315,DataRegularSeason20242025!$B$3:$B$1315, "&lt;=" &amp; GM$1, DataRegularSeason20242025!$D$3:$D$1315, $A41)+SUMIFS(DataRegularSeason20242025!$AB$3:$AB$1315,DataRegularSeason20242025!$B$3:$B$1315, "&lt;=" &amp; GM$1, DataRegularSeason20242025!$E$3:$E$1315, $A41)</f>
        <v>75</v>
      </c>
      <c r="GN41">
        <f>SUMIFS(DataRegularSeason20242025!$AA$3:$AA$1315,DataRegularSeason20242025!$B$3:$B$1315, "&lt;=" &amp; GN$1, DataRegularSeason20242025!$D$3:$D$1315, $A41)+SUMIFS(DataRegularSeason20242025!$AB$3:$AB$1315,DataRegularSeason20242025!$B$3:$B$1315, "&lt;=" &amp; GN$1, DataRegularSeason20242025!$E$3:$E$1315, $A41)</f>
        <v>75</v>
      </c>
      <c r="GO41">
        <f>SUMIFS(DataRegularSeason20242025!$AA$3:$AA$1315,DataRegularSeason20242025!$B$3:$B$1315, "&lt;=" &amp; GO$1, DataRegularSeason20242025!$D$3:$D$1315, $A41)+SUMIFS(DataRegularSeason20242025!$AB$3:$AB$1315,DataRegularSeason20242025!$B$3:$B$1315, "&lt;=" &amp; GO$1, DataRegularSeason20242025!$E$3:$E$1315, $A41)</f>
        <v>75</v>
      </c>
      <c r="GP41">
        <f>SUMIFS(DataRegularSeason20242025!$AA$3:$AA$1315,DataRegularSeason20242025!$B$3:$B$1315, "&lt;=" &amp; GP$1, DataRegularSeason20242025!$D$3:$D$1315, $A41)+SUMIFS(DataRegularSeason20242025!$AB$3:$AB$1315,DataRegularSeason20242025!$B$3:$B$1315, "&lt;=" &amp; GP$1, DataRegularSeason20242025!$E$3:$E$1315, $A41)</f>
        <v>75</v>
      </c>
      <c r="GQ41">
        <f>SUMIFS(DataRegularSeason20242025!$AA$3:$AA$1315,DataRegularSeason20242025!$B$3:$B$1315, "&lt;=" &amp; GQ$1, DataRegularSeason20242025!$D$3:$D$1315, $A41)+SUMIFS(DataRegularSeason20242025!$AB$3:$AB$1315,DataRegularSeason20242025!$B$3:$B$1315, "&lt;=" &amp; GQ$1, DataRegularSeason20242025!$E$3:$E$1315, $A41)</f>
        <v>75</v>
      </c>
      <c r="GR41">
        <f>SUMIFS(DataRegularSeason20242025!$AA$3:$AA$1315,DataRegularSeason20242025!$B$3:$B$1315, "&lt;=" &amp; GR$1, DataRegularSeason20242025!$D$3:$D$1315, $A41)+SUMIFS(DataRegularSeason20242025!$AB$3:$AB$1315,DataRegularSeason20242025!$B$3:$B$1315, "&lt;=" &amp; GR$1, DataRegularSeason20242025!$E$3:$E$1315, $A41)</f>
        <v>75</v>
      </c>
      <c r="GS41">
        <f>SUMIFS(DataRegularSeason20242025!$AA$3:$AA$1315,DataRegularSeason20242025!$B$3:$B$1315, "&lt;=" &amp; GS$1, DataRegularSeason20242025!$D$3:$D$1315, $A41)+SUMIFS(DataRegularSeason20242025!$AB$3:$AB$1315,DataRegularSeason20242025!$B$3:$B$1315, "&lt;=" &amp; GS$1, DataRegularSeason20242025!$E$3:$E$1315, $A41)</f>
        <v>75</v>
      </c>
      <c r="GT41">
        <f>SUMIFS(DataRegularSeason20242025!$AA$3:$AA$1315,DataRegularSeason20242025!$B$3:$B$1315, "&lt;=" &amp; GT$1, DataRegularSeason20242025!$D$3:$D$1315, $A41)+SUMIFS(DataRegularSeason20242025!$AB$3:$AB$1315,DataRegularSeason20242025!$B$3:$B$1315, "&lt;=" &amp; GT$1, DataRegularSeason20242025!$E$3:$E$1315, $A41)</f>
        <v>75</v>
      </c>
      <c r="GU41">
        <f>SUMIFS(DataRegularSeason20242025!$AA$3:$AA$1315,DataRegularSeason20242025!$B$3:$B$1315, "&lt;=" &amp; GU$1, DataRegularSeason20242025!$D$3:$D$1315, $A41)+SUMIFS(DataRegularSeason20242025!$AB$3:$AB$1315,DataRegularSeason20242025!$B$3:$B$1315, "&lt;=" &amp; GU$1, DataRegularSeason20242025!$E$3:$E$1315, $A41)</f>
        <v>75</v>
      </c>
    </row>
    <row r="42" spans="1:275" x14ac:dyDescent="0.25">
      <c r="A42" t="s">
        <v>30</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0</v>
      </c>
      <c r="L42">
        <f>SUMIFS(DataRegularSeason20242025!$AA$3:$AA$1315,DataRegularSeason20242025!$B$3:$B$1315, "&lt;=" &amp; L$1, DataRegularSeason20242025!$D$3:$D$1315, $A42)+SUMIFS(DataRegularSeason20242025!$AB$3:$AB$1315,DataRegularSeason20242025!$B$3:$B$1315, "&lt;=" &amp; L$1, DataRegularSeason20242025!$E$3:$E$1315, $A42)</f>
        <v>0</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2</v>
      </c>
      <c r="P42">
        <f>SUMIFS(DataRegularSeason20242025!$AA$3:$AA$1315,DataRegularSeason20242025!$B$3:$B$1315, "&lt;=" &amp; P$1, DataRegularSeason20242025!$D$3:$D$1315, $A42)+SUMIFS(DataRegularSeason20242025!$AB$3:$AB$1315,DataRegularSeason20242025!$B$3:$B$1315, "&lt;=" &amp; P$1, DataRegularSeason20242025!$E$3:$E$1315, $A42)</f>
        <v>2</v>
      </c>
      <c r="Q42">
        <f>SUMIFS(DataRegularSeason20242025!$AA$3:$AA$1315,DataRegularSeason20242025!$B$3:$B$1315, "&lt;=" &amp; Q$1, DataRegularSeason20242025!$D$3:$D$1315, $A42)+SUMIFS(DataRegularSeason20242025!$AB$3:$AB$1315,DataRegularSeason20242025!$B$3:$B$1315, "&lt;=" &amp; Q$1, DataRegularSeason20242025!$E$3:$E$1315, $A42)</f>
        <v>2</v>
      </c>
      <c r="R42">
        <f>SUMIFS(DataRegularSeason20242025!$AA$3:$AA$1315,DataRegularSeason20242025!$B$3:$B$1315, "&lt;=" &amp; R$1, DataRegularSeason20242025!$D$3:$D$1315, $A42)+SUMIFS(DataRegularSeason20242025!$AB$3:$AB$1315,DataRegularSeason20242025!$B$3:$B$1315, "&lt;=" &amp; R$1, DataRegularSeason20242025!$E$3:$E$1315, $A42)</f>
        <v>2</v>
      </c>
      <c r="S42">
        <f>SUMIFS(DataRegularSeason20242025!$AA$3:$AA$1315,DataRegularSeason20242025!$B$3:$B$1315, "&lt;=" &amp; S$1, DataRegularSeason20242025!$D$3:$D$1315, $A42)+SUMIFS(DataRegularSeason20242025!$AB$3:$AB$1315,DataRegularSeason20242025!$B$3:$B$1315, "&lt;=" &amp; S$1, DataRegularSeason20242025!$E$3:$E$1315, $A42)</f>
        <v>2</v>
      </c>
      <c r="T42">
        <f>SUMIFS(DataRegularSeason20242025!$AA$3:$AA$1315,DataRegularSeason20242025!$B$3:$B$1315, "&lt;=" &amp; T$1, DataRegularSeason20242025!$D$3:$D$1315, $A42)+SUMIFS(DataRegularSeason20242025!$AB$3:$AB$1315,DataRegularSeason20242025!$B$3:$B$1315, "&lt;=" &amp; T$1, DataRegularSeason20242025!$E$3:$E$1315, $A42)</f>
        <v>4</v>
      </c>
      <c r="U42">
        <f>SUMIFS(DataRegularSeason20242025!$AA$3:$AA$1315,DataRegularSeason20242025!$B$3:$B$1315, "&lt;=" &amp; U$1, DataRegularSeason20242025!$D$3:$D$1315, $A42)+SUMIFS(DataRegularSeason20242025!$AB$3:$AB$1315,DataRegularSeason20242025!$B$3:$B$1315, "&lt;=" &amp; U$1, DataRegularSeason20242025!$E$3:$E$1315, $A42)</f>
        <v>4</v>
      </c>
      <c r="V42">
        <f>SUMIFS(DataRegularSeason20242025!$AA$3:$AA$1315,DataRegularSeason20242025!$B$3:$B$1315, "&lt;=" &amp; V$1, DataRegularSeason20242025!$D$3:$D$1315, $A42)+SUMIFS(DataRegularSeason20242025!$AB$3:$AB$1315,DataRegularSeason20242025!$B$3:$B$1315, "&lt;=" &amp; V$1, DataRegularSeason20242025!$E$3:$E$1315, $A42)</f>
        <v>4</v>
      </c>
      <c r="W42">
        <f>SUMIFS(DataRegularSeason20242025!$AA$3:$AA$1315,DataRegularSeason20242025!$B$3:$B$1315, "&lt;=" &amp; W$1, DataRegularSeason20242025!$D$3:$D$1315, $A42)+SUMIFS(DataRegularSeason20242025!$AB$3:$AB$1315,DataRegularSeason20242025!$B$3:$B$1315, "&lt;=" &amp; W$1, DataRegularSeason20242025!$E$3:$E$1315, $A42)</f>
        <v>6</v>
      </c>
      <c r="X42">
        <f>SUMIFS(DataRegularSeason20242025!$AA$3:$AA$1315,DataRegularSeason20242025!$B$3:$B$1315, "&lt;=" &amp; X$1, DataRegularSeason20242025!$D$3:$D$1315, $A42)+SUMIFS(DataRegularSeason20242025!$AB$3:$AB$1315,DataRegularSeason20242025!$B$3:$B$1315, "&lt;=" &amp; X$1, DataRegularSeason20242025!$E$3:$E$1315, $A42)</f>
        <v>6</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9</v>
      </c>
      <c r="AC42">
        <f>SUMIFS(DataRegularSeason20242025!$AA$3:$AA$1315,DataRegularSeason20242025!$B$3:$B$1315, "&lt;=" &amp; AC$1, DataRegularSeason20242025!$D$3:$D$1315, $A42)+SUMIFS(DataRegularSeason20242025!$AB$3:$AB$1315,DataRegularSeason20242025!$B$3:$B$1315, "&lt;=" &amp; AC$1, DataRegularSeason20242025!$E$3:$E$1315, $A42)</f>
        <v>9</v>
      </c>
      <c r="AD42">
        <f>SUMIFS(DataRegularSeason20242025!$AA$3:$AA$1315,DataRegularSeason20242025!$B$3:$B$1315, "&lt;=" &amp; AD$1, DataRegularSeason20242025!$D$3:$D$1315, $A42)+SUMIFS(DataRegularSeason20242025!$AB$3:$AB$1315,DataRegularSeason20242025!$B$3:$B$1315, "&lt;=" &amp; AD$1, DataRegularSeason20242025!$E$3:$E$1315, $A42)</f>
        <v>9</v>
      </c>
      <c r="AE42">
        <f>SUMIFS(DataRegularSeason20242025!$AA$3:$AA$1315,DataRegularSeason20242025!$B$3:$B$1315, "&lt;=" &amp; AE$1, DataRegularSeason20242025!$D$3:$D$1315, $A42)+SUMIFS(DataRegularSeason20242025!$AB$3:$AB$1315,DataRegularSeason20242025!$B$3:$B$1315, "&lt;=" &amp; AE$1, DataRegularSeason20242025!$E$3:$E$1315, $A42)</f>
        <v>9</v>
      </c>
      <c r="AF42">
        <f>SUMIFS(DataRegularSeason20242025!$AA$3:$AA$1315,DataRegularSeason20242025!$B$3:$B$1315, "&lt;=" &amp; AF$1, DataRegularSeason20242025!$D$3:$D$1315, $A42)+SUMIFS(DataRegularSeason20242025!$AB$3:$AB$1315,DataRegularSeason20242025!$B$3:$B$1315, "&lt;=" &amp; AF$1, DataRegularSeason20242025!$E$3:$E$1315, $A42)</f>
        <v>9</v>
      </c>
      <c r="AG42">
        <f>SUMIFS(DataRegularSeason20242025!$AA$3:$AA$1315,DataRegularSeason20242025!$B$3:$B$1315, "&lt;=" &amp; AG$1, DataRegularSeason20242025!$D$3:$D$1315, $A42)+SUMIFS(DataRegularSeason20242025!$AB$3:$AB$1315,DataRegularSeason20242025!$B$3:$B$1315, "&lt;=" &amp; AG$1, DataRegularSeason20242025!$E$3:$E$1315, $A42)</f>
        <v>9</v>
      </c>
      <c r="AH42">
        <f>SUMIFS(DataRegularSeason20242025!$AA$3:$AA$1315,DataRegularSeason20242025!$B$3:$B$1315, "&lt;=" &amp; AH$1, DataRegularSeason20242025!$D$3:$D$1315, $A42)+SUMIFS(DataRegularSeason20242025!$AB$3:$AB$1315,DataRegularSeason20242025!$B$3:$B$1315, "&lt;=" &amp; AH$1, DataRegularSeason20242025!$E$3:$E$1315, $A42)</f>
        <v>11</v>
      </c>
      <c r="AI42">
        <f>SUMIFS(DataRegularSeason20242025!$AA$3:$AA$1315,DataRegularSeason20242025!$B$3:$B$1315, "&lt;=" &amp; AI$1, DataRegularSeason20242025!$D$3:$D$1315, $A42)+SUMIFS(DataRegularSeason20242025!$AB$3:$AB$1315,DataRegularSeason20242025!$B$3:$B$1315, "&lt;=" &amp; AI$1, DataRegularSeason20242025!$E$3:$E$1315, $A42)</f>
        <v>11</v>
      </c>
      <c r="AJ42">
        <f>SUMIFS(DataRegularSeason20242025!$AA$3:$AA$1315,DataRegularSeason20242025!$B$3:$B$1315, "&lt;=" &amp; AJ$1, DataRegularSeason20242025!$D$3:$D$1315, $A42)+SUMIFS(DataRegularSeason20242025!$AB$3:$AB$1315,DataRegularSeason20242025!$B$3:$B$1315, "&lt;=" &amp; AJ$1, DataRegularSeason20242025!$E$3:$E$1315, $A42)</f>
        <v>11</v>
      </c>
      <c r="AK42">
        <f>SUMIFS(DataRegularSeason20242025!$AA$3:$AA$1315,DataRegularSeason20242025!$B$3:$B$1315, "&lt;=" &amp; AK$1, DataRegularSeason20242025!$D$3:$D$1315, $A42)+SUMIFS(DataRegularSeason20242025!$AB$3:$AB$1315,DataRegularSeason20242025!$B$3:$B$1315, "&lt;=" &amp; AK$1, DataRegularSeason20242025!$E$3:$E$1315, $A42)</f>
        <v>11</v>
      </c>
      <c r="AL42">
        <f>SUMIFS(DataRegularSeason20242025!$AA$3:$AA$1315,DataRegularSeason20242025!$B$3:$B$1315, "&lt;=" &amp; AL$1, DataRegularSeason20242025!$D$3:$D$1315, $A42)+SUMIFS(DataRegularSeason20242025!$AB$3:$AB$1315,DataRegularSeason20242025!$B$3:$B$1315, "&lt;=" &amp; AL$1, DataRegularSeason20242025!$E$3:$E$1315, $A42)</f>
        <v>13</v>
      </c>
      <c r="AM42">
        <f>SUMIFS(DataRegularSeason20242025!$AA$3:$AA$1315,DataRegularSeason20242025!$B$3:$B$1315, "&lt;=" &amp; AM$1, DataRegularSeason20242025!$D$3:$D$1315, $A42)+SUMIFS(DataRegularSeason20242025!$AB$3:$AB$1315,DataRegularSeason20242025!$B$3:$B$1315, "&lt;=" &amp; AM$1, DataRegularSeason20242025!$E$3:$E$1315, $A42)</f>
        <v>13</v>
      </c>
      <c r="AN42">
        <f>SUMIFS(DataRegularSeason20242025!$AA$3:$AA$1315,DataRegularSeason20242025!$B$3:$B$1315, "&lt;=" &amp; AN$1, DataRegularSeason20242025!$D$3:$D$1315, $A42)+SUMIFS(DataRegularSeason20242025!$AB$3:$AB$1315,DataRegularSeason20242025!$B$3:$B$1315, "&lt;=" &amp; AN$1, DataRegularSeason20242025!$E$3:$E$1315, $A42)</f>
        <v>13</v>
      </c>
      <c r="AO42">
        <f>SUMIFS(DataRegularSeason20242025!$AA$3:$AA$1315,DataRegularSeason20242025!$B$3:$B$1315, "&lt;=" &amp; AO$1, DataRegularSeason20242025!$D$3:$D$1315, $A42)+SUMIFS(DataRegularSeason20242025!$AB$3:$AB$1315,DataRegularSeason20242025!$B$3:$B$1315, "&lt;=" &amp; AO$1, DataRegularSeason20242025!$E$3:$E$1315, $A42)</f>
        <v>13</v>
      </c>
      <c r="AP42">
        <f>SUMIFS(DataRegularSeason20242025!$AA$3:$AA$1315,DataRegularSeason20242025!$B$3:$B$1315, "&lt;=" &amp; AP$1, DataRegularSeason20242025!$D$3:$D$1315, $A42)+SUMIFS(DataRegularSeason20242025!$AB$3:$AB$1315,DataRegularSeason20242025!$B$3:$B$1315, "&lt;=" &amp; AP$1, DataRegularSeason20242025!$E$3:$E$1315, $A42)</f>
        <v>13</v>
      </c>
      <c r="AQ42">
        <f>SUMIFS(DataRegularSeason20242025!$AA$3:$AA$1315,DataRegularSeason20242025!$B$3:$B$1315, "&lt;=" &amp; AQ$1, DataRegularSeason20242025!$D$3:$D$1315, $A42)+SUMIFS(DataRegularSeason20242025!$AB$3:$AB$1315,DataRegularSeason20242025!$B$3:$B$1315, "&lt;=" &amp; AQ$1, DataRegularSeason20242025!$E$3:$E$1315, $A42)</f>
        <v>13</v>
      </c>
      <c r="AR42">
        <f>SUMIFS(DataRegularSeason20242025!$AA$3:$AA$1315,DataRegularSeason20242025!$B$3:$B$1315, "&lt;=" &amp; AR$1, DataRegularSeason20242025!$D$3:$D$1315, $A42)+SUMIFS(DataRegularSeason20242025!$AB$3:$AB$1315,DataRegularSeason20242025!$B$3:$B$1315, "&lt;=" &amp; AR$1, DataRegularSeason20242025!$E$3:$E$1315, $A42)</f>
        <v>13</v>
      </c>
      <c r="AS42">
        <f>SUMIFS(DataRegularSeason20242025!$AA$3:$AA$1315,DataRegularSeason20242025!$B$3:$B$1315, "&lt;=" &amp; AS$1, DataRegularSeason20242025!$D$3:$D$1315, $A42)+SUMIFS(DataRegularSeason20242025!$AB$3:$AB$1315,DataRegularSeason20242025!$B$3:$B$1315, "&lt;=" &amp; AS$1, DataRegularSeason20242025!$E$3:$E$1315, $A42)</f>
        <v>15</v>
      </c>
      <c r="AT42">
        <f>SUMIFS(DataRegularSeason20242025!$AA$3:$AA$1315,DataRegularSeason20242025!$B$3:$B$1315, "&lt;=" &amp; AT$1, DataRegularSeason20242025!$D$3:$D$1315, $A42)+SUMIFS(DataRegularSeason20242025!$AB$3:$AB$1315,DataRegularSeason20242025!$B$3:$B$1315, "&lt;=" &amp; AT$1, DataRegularSeason20242025!$E$3:$E$1315, $A42)</f>
        <v>15</v>
      </c>
      <c r="AU42">
        <f>SUMIFS(DataRegularSeason20242025!$AA$3:$AA$1315,DataRegularSeason20242025!$B$3:$B$1315, "&lt;=" &amp; AU$1, DataRegularSeason20242025!$D$3:$D$1315, $A42)+SUMIFS(DataRegularSeason20242025!$AB$3:$AB$1315,DataRegularSeason20242025!$B$3:$B$1315, "&lt;=" &amp; AU$1, DataRegularSeason20242025!$E$3:$E$1315, $A42)</f>
        <v>15</v>
      </c>
      <c r="AV42">
        <f>SUMIFS(DataRegularSeason20242025!$AA$3:$AA$1315,DataRegularSeason20242025!$B$3:$B$1315, "&lt;=" &amp; AV$1, DataRegularSeason20242025!$D$3:$D$1315, $A42)+SUMIFS(DataRegularSeason20242025!$AB$3:$AB$1315,DataRegularSeason20242025!$B$3:$B$1315, "&lt;=" &amp; AV$1, DataRegularSeason20242025!$E$3:$E$1315, $A42)</f>
        <v>15</v>
      </c>
      <c r="AW42">
        <f>SUMIFS(DataRegularSeason20242025!$AA$3:$AA$1315,DataRegularSeason20242025!$B$3:$B$1315, "&lt;=" &amp; AW$1, DataRegularSeason20242025!$D$3:$D$1315, $A42)+SUMIFS(DataRegularSeason20242025!$AB$3:$AB$1315,DataRegularSeason20242025!$B$3:$B$1315, "&lt;=" &amp; AW$1, DataRegularSeason20242025!$E$3:$E$1315, $A42)</f>
        <v>15</v>
      </c>
      <c r="AX42">
        <f>SUMIFS(DataRegularSeason20242025!$AA$3:$AA$1315,DataRegularSeason20242025!$B$3:$B$1315, "&lt;=" &amp; AX$1, DataRegularSeason20242025!$D$3:$D$1315, $A42)+SUMIFS(DataRegularSeason20242025!$AB$3:$AB$1315,DataRegularSeason20242025!$B$3:$B$1315, "&lt;=" &amp; AX$1, DataRegularSeason20242025!$E$3:$E$1315, $A42)</f>
        <v>16</v>
      </c>
      <c r="AY42">
        <f>SUMIFS(DataRegularSeason20242025!$AA$3:$AA$1315,DataRegularSeason20242025!$B$3:$B$1315, "&lt;=" &amp; AY$1, DataRegularSeason20242025!$D$3:$D$1315, $A42)+SUMIFS(DataRegularSeason20242025!$AB$3:$AB$1315,DataRegularSeason20242025!$B$3:$B$1315, "&lt;=" &amp; AY$1, DataRegularSeason20242025!$E$3:$E$1315, $A42)</f>
        <v>16</v>
      </c>
      <c r="AZ42">
        <f>SUMIFS(DataRegularSeason20242025!$AA$3:$AA$1315,DataRegularSeason20242025!$B$3:$B$1315, "&lt;=" &amp; AZ$1, DataRegularSeason20242025!$D$3:$D$1315, $A42)+SUMIFS(DataRegularSeason20242025!$AB$3:$AB$1315,DataRegularSeason20242025!$B$3:$B$1315, "&lt;=" &amp; AZ$1, DataRegularSeason20242025!$E$3:$E$1315, $A42)</f>
        <v>16</v>
      </c>
      <c r="BA42">
        <f>SUMIFS(DataRegularSeason20242025!$AA$3:$AA$1315,DataRegularSeason20242025!$B$3:$B$1315, "&lt;=" &amp; BA$1, DataRegularSeason20242025!$D$3:$D$1315, $A42)+SUMIFS(DataRegularSeason20242025!$AB$3:$AB$1315,DataRegularSeason20242025!$B$3:$B$1315, "&lt;=" &amp; BA$1, DataRegularSeason20242025!$E$3:$E$1315, $A42)</f>
        <v>18</v>
      </c>
      <c r="BB42">
        <f>SUMIFS(DataRegularSeason20242025!$AA$3:$AA$1315,DataRegularSeason20242025!$B$3:$B$1315, "&lt;=" &amp; BB$1, DataRegularSeason20242025!$D$3:$D$1315, $A42)+SUMIFS(DataRegularSeason20242025!$AB$3:$AB$1315,DataRegularSeason20242025!$B$3:$B$1315, "&lt;=" &amp; BB$1, DataRegularSeason20242025!$E$3:$E$1315, $A42)</f>
        <v>18</v>
      </c>
      <c r="BC42">
        <f>SUMIFS(DataRegularSeason20242025!$AA$3:$AA$1315,DataRegularSeason20242025!$B$3:$B$1315, "&lt;=" &amp; BC$1, DataRegularSeason20242025!$D$3:$D$1315, $A42)+SUMIFS(DataRegularSeason20242025!$AB$3:$AB$1315,DataRegularSeason20242025!$B$3:$B$1315, "&lt;=" &amp; BC$1, DataRegularSeason20242025!$E$3:$E$1315, $A42)</f>
        <v>18</v>
      </c>
      <c r="BD42">
        <f>SUMIFS(DataRegularSeason20242025!$AA$3:$AA$1315,DataRegularSeason20242025!$B$3:$B$1315, "&lt;=" &amp; BD$1, DataRegularSeason20242025!$D$3:$D$1315, $A42)+SUMIFS(DataRegularSeason20242025!$AB$3:$AB$1315,DataRegularSeason20242025!$B$3:$B$1315, "&lt;=" &amp; BD$1, DataRegularSeason20242025!$E$3:$E$1315, $A42)</f>
        <v>18</v>
      </c>
      <c r="BE42">
        <f>SUMIFS(DataRegularSeason20242025!$AA$3:$AA$1315,DataRegularSeason20242025!$B$3:$B$1315, "&lt;=" &amp; BE$1, DataRegularSeason20242025!$D$3:$D$1315, $A42)+SUMIFS(DataRegularSeason20242025!$AB$3:$AB$1315,DataRegularSeason20242025!$B$3:$B$1315, "&lt;=" &amp; BE$1, DataRegularSeason20242025!$E$3:$E$1315, $A42)</f>
        <v>20</v>
      </c>
      <c r="BF42">
        <f>SUMIFS(DataRegularSeason20242025!$AA$3:$AA$1315,DataRegularSeason20242025!$B$3:$B$1315, "&lt;=" &amp; BF$1, DataRegularSeason20242025!$D$3:$D$1315, $A42)+SUMIFS(DataRegularSeason20242025!$AB$3:$AB$1315,DataRegularSeason20242025!$B$3:$B$1315, "&lt;=" &amp; BF$1, DataRegularSeason20242025!$E$3:$E$1315, $A42)</f>
        <v>20</v>
      </c>
      <c r="BG42">
        <f>SUMIFS(DataRegularSeason20242025!$AA$3:$AA$1315,DataRegularSeason20242025!$B$3:$B$1315, "&lt;=" &amp; BG$1, DataRegularSeason20242025!$D$3:$D$1315, $A42)+SUMIFS(DataRegularSeason20242025!$AB$3:$AB$1315,DataRegularSeason20242025!$B$3:$B$1315, "&lt;=" &amp; BG$1, DataRegularSeason20242025!$E$3:$E$1315, $A42)</f>
        <v>22</v>
      </c>
      <c r="BH42">
        <f>SUMIFS(DataRegularSeason20242025!$AA$3:$AA$1315,DataRegularSeason20242025!$B$3:$B$1315, "&lt;=" &amp; BH$1, DataRegularSeason20242025!$D$3:$D$1315, $A42)+SUMIFS(DataRegularSeason20242025!$AB$3:$AB$1315,DataRegularSeason20242025!$B$3:$B$1315, "&lt;=" &amp; BH$1, DataRegularSeason20242025!$E$3:$E$1315, $A42)</f>
        <v>22</v>
      </c>
      <c r="BI42">
        <f>SUMIFS(DataRegularSeason20242025!$AA$3:$AA$1315,DataRegularSeason20242025!$B$3:$B$1315, "&lt;=" &amp; BI$1, DataRegularSeason20242025!$D$3:$D$1315, $A42)+SUMIFS(DataRegularSeason20242025!$AB$3:$AB$1315,DataRegularSeason20242025!$B$3:$B$1315, "&lt;=" &amp; BI$1, DataRegularSeason20242025!$E$3:$E$1315, $A42)</f>
        <v>22</v>
      </c>
      <c r="BJ42">
        <f>SUMIFS(DataRegularSeason20242025!$AA$3:$AA$1315,DataRegularSeason20242025!$B$3:$B$1315, "&lt;=" &amp; BJ$1, DataRegularSeason20242025!$D$3:$D$1315, $A42)+SUMIFS(DataRegularSeason20242025!$AB$3:$AB$1315,DataRegularSeason20242025!$B$3:$B$1315, "&lt;=" &amp; BJ$1, DataRegularSeason20242025!$E$3:$E$1315, $A42)</f>
        <v>22</v>
      </c>
      <c r="BK42">
        <f>SUMIFS(DataRegularSeason20242025!$AA$3:$AA$1315,DataRegularSeason20242025!$B$3:$B$1315, "&lt;=" &amp; BK$1, DataRegularSeason20242025!$D$3:$D$1315, $A42)+SUMIFS(DataRegularSeason20242025!$AB$3:$AB$1315,DataRegularSeason20242025!$B$3:$B$1315, "&lt;=" &amp; BK$1, DataRegularSeason20242025!$E$3:$E$1315, $A42)</f>
        <v>23</v>
      </c>
      <c r="BL42">
        <f>SUMIFS(DataRegularSeason20242025!$AA$3:$AA$1315,DataRegularSeason20242025!$B$3:$B$1315, "&lt;=" &amp; BL$1, DataRegularSeason20242025!$D$3:$D$1315, $A42)+SUMIFS(DataRegularSeason20242025!$AB$3:$AB$1315,DataRegularSeason20242025!$B$3:$B$1315, "&lt;=" &amp; BL$1, DataRegularSeason20242025!$E$3:$E$1315, $A42)</f>
        <v>23</v>
      </c>
      <c r="BM42">
        <f>SUMIFS(DataRegularSeason20242025!$AA$3:$AA$1315,DataRegularSeason20242025!$B$3:$B$1315, "&lt;=" &amp; BM$1, DataRegularSeason20242025!$D$3:$D$1315, $A42)+SUMIFS(DataRegularSeason20242025!$AB$3:$AB$1315,DataRegularSeason20242025!$B$3:$B$1315, "&lt;=" &amp; BM$1, DataRegularSeason20242025!$E$3:$E$1315, $A42)</f>
        <v>24</v>
      </c>
      <c r="BN42">
        <f>SUMIFS(DataRegularSeason20242025!$AA$3:$AA$1315,DataRegularSeason20242025!$B$3:$B$1315, "&lt;=" &amp; BN$1, DataRegularSeason20242025!$D$3:$D$1315, $A42)+SUMIFS(DataRegularSeason20242025!$AB$3:$AB$1315,DataRegularSeason20242025!$B$3:$B$1315, "&lt;=" &amp; BN$1, DataRegularSeason20242025!$E$3:$E$1315, $A42)</f>
        <v>24</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24</v>
      </c>
      <c r="BR42">
        <f>SUMIFS(DataRegularSeason20242025!$AA$3:$AA$1315,DataRegularSeason20242025!$B$3:$B$1315, "&lt;=" &amp; BR$1, DataRegularSeason20242025!$D$3:$D$1315, $A42)+SUMIFS(DataRegularSeason20242025!$AB$3:$AB$1315,DataRegularSeason20242025!$B$3:$B$1315, "&lt;=" &amp; BR$1, DataRegularSeason20242025!$E$3:$E$1315, $A42)</f>
        <v>24</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26</v>
      </c>
      <c r="BV42">
        <f>SUMIFS(DataRegularSeason20242025!$AA$3:$AA$1315,DataRegularSeason20242025!$B$3:$B$1315, "&lt;=" &amp; BV$1, DataRegularSeason20242025!$D$3:$D$1315, $A42)+SUMIFS(DataRegularSeason20242025!$AB$3:$AB$1315,DataRegularSeason20242025!$B$3:$B$1315, "&lt;=" &amp; BV$1, DataRegularSeason20242025!$E$3:$E$1315, $A42)</f>
        <v>26</v>
      </c>
      <c r="BW42">
        <f>SUMIFS(DataRegularSeason20242025!$AA$3:$AA$1315,DataRegularSeason20242025!$B$3:$B$1315, "&lt;=" &amp; BW$1, DataRegularSeason20242025!$D$3:$D$1315, $A42)+SUMIFS(DataRegularSeason20242025!$AB$3:$AB$1315,DataRegularSeason20242025!$B$3:$B$1315, "&lt;=" &amp; BW$1, DataRegularSeason20242025!$E$3:$E$1315, $A42)</f>
        <v>26</v>
      </c>
      <c r="BX42">
        <f>SUMIFS(DataRegularSeason20242025!$AA$3:$AA$1315,DataRegularSeason20242025!$B$3:$B$1315, "&lt;=" &amp; BX$1, DataRegularSeason20242025!$D$3:$D$1315, $A42)+SUMIFS(DataRegularSeason20242025!$AB$3:$AB$1315,DataRegularSeason20242025!$B$3:$B$1315, "&lt;=" &amp; BX$1, DataRegularSeason20242025!$E$3:$E$1315, $A42)</f>
        <v>28</v>
      </c>
      <c r="BY42">
        <f>SUMIFS(DataRegularSeason20242025!$AA$3:$AA$1315,DataRegularSeason20242025!$B$3:$B$1315, "&lt;=" &amp; BY$1, DataRegularSeason20242025!$D$3:$D$1315, $A42)+SUMIFS(DataRegularSeason20242025!$AB$3:$AB$1315,DataRegularSeason20242025!$B$3:$B$1315, "&lt;=" &amp; BY$1, DataRegularSeason20242025!$E$3:$E$1315, $A42)</f>
        <v>28</v>
      </c>
      <c r="BZ42">
        <f>SUMIFS(DataRegularSeason20242025!$AA$3:$AA$1315,DataRegularSeason20242025!$B$3:$B$1315, "&lt;=" &amp; BZ$1, DataRegularSeason20242025!$D$3:$D$1315, $A42)+SUMIFS(DataRegularSeason20242025!$AB$3:$AB$1315,DataRegularSeason20242025!$B$3:$B$1315, "&lt;=" &amp; BZ$1, DataRegularSeason20242025!$E$3:$E$1315, $A42)</f>
        <v>28</v>
      </c>
      <c r="CA42">
        <f>SUMIFS(DataRegularSeason20242025!$AA$3:$AA$1315,DataRegularSeason20242025!$B$3:$B$1315, "&lt;=" &amp; CA$1, DataRegularSeason20242025!$D$3:$D$1315, $A42)+SUMIFS(DataRegularSeason20242025!$AB$3:$AB$1315,DataRegularSeason20242025!$B$3:$B$1315, "&lt;=" &amp; CA$1, DataRegularSeason20242025!$E$3:$E$1315, $A42)</f>
        <v>28</v>
      </c>
      <c r="CB42">
        <f>SUMIFS(DataRegularSeason20242025!$AA$3:$AA$1315,DataRegularSeason20242025!$B$3:$B$1315, "&lt;=" &amp; CB$1, DataRegularSeason20242025!$D$3:$D$1315, $A42)+SUMIFS(DataRegularSeason20242025!$AB$3:$AB$1315,DataRegularSeason20242025!$B$3:$B$1315, "&lt;=" &amp; CB$1, DataRegularSeason20242025!$E$3:$E$1315, $A42)</f>
        <v>30</v>
      </c>
      <c r="CC42">
        <f>SUMIFS(DataRegularSeason20242025!$AA$3:$AA$1315,DataRegularSeason20242025!$B$3:$B$1315, "&lt;=" &amp; CC$1, DataRegularSeason20242025!$D$3:$D$1315, $A42)+SUMIFS(DataRegularSeason20242025!$AB$3:$AB$1315,DataRegularSeason20242025!$B$3:$B$1315, "&lt;=" &amp; CC$1, DataRegularSeason20242025!$E$3:$E$1315, $A42)</f>
        <v>30</v>
      </c>
      <c r="CD42">
        <f>SUMIFS(DataRegularSeason20242025!$AA$3:$AA$1315,DataRegularSeason20242025!$B$3:$B$1315, "&lt;=" &amp; CD$1, DataRegularSeason20242025!$D$3:$D$1315, $A42)+SUMIFS(DataRegularSeason20242025!$AB$3:$AB$1315,DataRegularSeason20242025!$B$3:$B$1315, "&lt;=" &amp; CD$1, DataRegularSeason20242025!$E$3:$E$1315, $A42)</f>
        <v>30</v>
      </c>
      <c r="CE42">
        <f>SUMIFS(DataRegularSeason20242025!$AA$3:$AA$1315,DataRegularSeason20242025!$B$3:$B$1315, "&lt;=" &amp; CE$1, DataRegularSeason20242025!$D$3:$D$1315, $A42)+SUMIFS(DataRegularSeason20242025!$AB$3:$AB$1315,DataRegularSeason20242025!$B$3:$B$1315, "&lt;=" &amp; CE$1, DataRegularSeason20242025!$E$3:$E$1315, $A42)</f>
        <v>30</v>
      </c>
      <c r="CF42">
        <f>SUMIFS(DataRegularSeason20242025!$AA$3:$AA$1315,DataRegularSeason20242025!$B$3:$B$1315, "&lt;=" &amp; CF$1, DataRegularSeason20242025!$D$3:$D$1315, $A42)+SUMIFS(DataRegularSeason20242025!$AB$3:$AB$1315,DataRegularSeason20242025!$B$3:$B$1315, "&lt;=" &amp; CF$1, DataRegularSeason20242025!$E$3:$E$1315, $A42)</f>
        <v>30</v>
      </c>
      <c r="CG42">
        <f>SUMIFS(DataRegularSeason20242025!$AA$3:$AA$1315,DataRegularSeason20242025!$B$3:$B$1315, "&lt;=" &amp; CG$1, DataRegularSeason20242025!$D$3:$D$1315, $A42)+SUMIFS(DataRegularSeason20242025!$AB$3:$AB$1315,DataRegularSeason20242025!$B$3:$B$1315, "&lt;=" &amp; CG$1, DataRegularSeason20242025!$E$3:$E$1315, $A42)</f>
        <v>30</v>
      </c>
      <c r="CH42">
        <f>SUMIFS(DataRegularSeason20242025!$AA$3:$AA$1315,DataRegularSeason20242025!$B$3:$B$1315, "&lt;=" &amp; CH$1, DataRegularSeason20242025!$D$3:$D$1315, $A42)+SUMIFS(DataRegularSeason20242025!$AB$3:$AB$1315,DataRegularSeason20242025!$B$3:$B$1315, "&lt;=" &amp; CH$1, DataRegularSeason20242025!$E$3:$E$1315, $A42)</f>
        <v>30</v>
      </c>
      <c r="CI42">
        <f>SUMIFS(DataRegularSeason20242025!$AA$3:$AA$1315,DataRegularSeason20242025!$B$3:$B$1315, "&lt;=" &amp; CI$1, DataRegularSeason20242025!$D$3:$D$1315, $A42)+SUMIFS(DataRegularSeason20242025!$AB$3:$AB$1315,DataRegularSeason20242025!$B$3:$B$1315, "&lt;=" &amp; CI$1, DataRegularSeason20242025!$E$3:$E$1315, $A42)</f>
        <v>30</v>
      </c>
      <c r="CJ42">
        <f>SUMIFS(DataRegularSeason20242025!$AA$3:$AA$1315,DataRegularSeason20242025!$B$3:$B$1315, "&lt;=" &amp; CJ$1, DataRegularSeason20242025!$D$3:$D$1315, $A42)+SUMIFS(DataRegularSeason20242025!$AB$3:$AB$1315,DataRegularSeason20242025!$B$3:$B$1315, "&lt;=" &amp; CJ$1, DataRegularSeason20242025!$E$3:$E$1315, $A42)</f>
        <v>30</v>
      </c>
      <c r="CK42">
        <f>SUMIFS(DataRegularSeason20242025!$AA$3:$AA$1315,DataRegularSeason20242025!$B$3:$B$1315, "&lt;=" &amp; CK$1, DataRegularSeason20242025!$D$3:$D$1315, $A42)+SUMIFS(DataRegularSeason20242025!$AB$3:$AB$1315,DataRegularSeason20242025!$B$3:$B$1315, "&lt;=" &amp; CK$1, DataRegularSeason20242025!$E$3:$E$1315, $A42)</f>
        <v>30</v>
      </c>
      <c r="CL42">
        <f>SUMIFS(DataRegularSeason20242025!$AA$3:$AA$1315,DataRegularSeason20242025!$B$3:$B$1315, "&lt;=" &amp; CL$1, DataRegularSeason20242025!$D$3:$D$1315, $A42)+SUMIFS(DataRegularSeason20242025!$AB$3:$AB$1315,DataRegularSeason20242025!$B$3:$B$1315, "&lt;=" &amp; CL$1, DataRegularSeason20242025!$E$3:$E$1315, $A42)</f>
        <v>30</v>
      </c>
      <c r="CM42">
        <f>SUMIFS(DataRegularSeason20242025!$AA$3:$AA$1315,DataRegularSeason20242025!$B$3:$B$1315, "&lt;=" &amp; CM$1, DataRegularSeason20242025!$D$3:$D$1315, $A42)+SUMIFS(DataRegularSeason20242025!$AB$3:$AB$1315,DataRegularSeason20242025!$B$3:$B$1315, "&lt;=" &amp; CM$1, DataRegularSeason20242025!$E$3:$E$1315, $A42)</f>
        <v>32</v>
      </c>
      <c r="CN42">
        <f>SUMIFS(DataRegularSeason20242025!$AA$3:$AA$1315,DataRegularSeason20242025!$B$3:$B$1315, "&lt;=" &amp; CN$1, DataRegularSeason20242025!$D$3:$D$1315, $A42)+SUMIFS(DataRegularSeason20242025!$AB$3:$AB$1315,DataRegularSeason20242025!$B$3:$B$1315, "&lt;=" &amp; CN$1, DataRegularSeason20242025!$E$3:$E$1315, $A42)</f>
        <v>32</v>
      </c>
      <c r="CO42">
        <f>SUMIFS(DataRegularSeason20242025!$AA$3:$AA$1315,DataRegularSeason20242025!$B$3:$B$1315, "&lt;=" &amp; CO$1, DataRegularSeason20242025!$D$3:$D$1315, $A42)+SUMIFS(DataRegularSeason20242025!$AB$3:$AB$1315,DataRegularSeason20242025!$B$3:$B$1315, "&lt;=" &amp; CO$1, DataRegularSeason20242025!$E$3:$E$1315, $A42)</f>
        <v>34</v>
      </c>
      <c r="CP42">
        <f>SUMIFS(DataRegularSeason20242025!$AA$3:$AA$1315,DataRegularSeason20242025!$B$3:$B$1315, "&lt;=" &amp; CP$1, DataRegularSeason20242025!$D$3:$D$1315, $A42)+SUMIFS(DataRegularSeason20242025!$AB$3:$AB$1315,DataRegularSeason20242025!$B$3:$B$1315, "&lt;=" &amp; CP$1, DataRegularSeason20242025!$E$3:$E$1315, $A42)</f>
        <v>34</v>
      </c>
      <c r="CQ42">
        <f>SUMIFS(DataRegularSeason20242025!$AA$3:$AA$1315,DataRegularSeason20242025!$B$3:$B$1315, "&lt;=" &amp; CQ$1, DataRegularSeason20242025!$D$3:$D$1315, $A42)+SUMIFS(DataRegularSeason20242025!$AB$3:$AB$1315,DataRegularSeason20242025!$B$3:$B$1315, "&lt;=" &amp; CQ$1, DataRegularSeason20242025!$E$3:$E$1315, $A42)</f>
        <v>36</v>
      </c>
      <c r="CR42">
        <f>SUMIFS(DataRegularSeason20242025!$AA$3:$AA$1315,DataRegularSeason20242025!$B$3:$B$1315, "&lt;=" &amp; CR$1, DataRegularSeason20242025!$D$3:$D$1315, $A42)+SUMIFS(DataRegularSeason20242025!$AB$3:$AB$1315,DataRegularSeason20242025!$B$3:$B$1315, "&lt;=" &amp; CR$1, DataRegularSeason20242025!$E$3:$E$1315, $A42)</f>
        <v>36</v>
      </c>
      <c r="CS42">
        <f>SUMIFS(DataRegularSeason20242025!$AA$3:$AA$1315,DataRegularSeason20242025!$B$3:$B$1315, "&lt;=" &amp; CS$1, DataRegularSeason20242025!$D$3:$D$1315, $A42)+SUMIFS(DataRegularSeason20242025!$AB$3:$AB$1315,DataRegularSeason20242025!$B$3:$B$1315, "&lt;=" &amp; CS$1, DataRegularSeason20242025!$E$3:$E$1315, $A42)</f>
        <v>38</v>
      </c>
      <c r="CT42">
        <f>SUMIFS(DataRegularSeason20242025!$AA$3:$AA$1315,DataRegularSeason20242025!$B$3:$B$1315, "&lt;=" &amp; CT$1, DataRegularSeason20242025!$D$3:$D$1315, $A42)+SUMIFS(DataRegularSeason20242025!$AB$3:$AB$1315,DataRegularSeason20242025!$B$3:$B$1315, "&lt;=" &amp; CT$1, DataRegularSeason20242025!$E$3:$E$1315, $A42)</f>
        <v>38</v>
      </c>
      <c r="CU42">
        <f>SUMIFS(DataRegularSeason20242025!$AA$3:$AA$1315,DataRegularSeason20242025!$B$3:$B$1315, "&lt;=" &amp; CU$1, DataRegularSeason20242025!$D$3:$D$1315, $A42)+SUMIFS(DataRegularSeason20242025!$AB$3:$AB$1315,DataRegularSeason20242025!$B$3:$B$1315, "&lt;=" &amp; CU$1, DataRegularSeason20242025!$E$3:$E$1315, $A42)</f>
        <v>38</v>
      </c>
      <c r="CV42">
        <f>SUMIFS(DataRegularSeason20242025!$AA$3:$AA$1315,DataRegularSeason20242025!$B$3:$B$1315, "&lt;=" &amp; CV$1, DataRegularSeason20242025!$D$3:$D$1315, $A42)+SUMIFS(DataRegularSeason20242025!$AB$3:$AB$1315,DataRegularSeason20242025!$B$3:$B$1315, "&lt;=" &amp; CV$1, DataRegularSeason20242025!$E$3:$E$1315, $A42)</f>
        <v>40</v>
      </c>
      <c r="CW42">
        <f>SUMIFS(DataRegularSeason20242025!$AA$3:$AA$1315,DataRegularSeason20242025!$B$3:$B$1315, "&lt;=" &amp; CW$1, DataRegularSeason20242025!$D$3:$D$1315, $A42)+SUMIFS(DataRegularSeason20242025!$AB$3:$AB$1315,DataRegularSeason20242025!$B$3:$B$1315, "&lt;=" &amp; CW$1, DataRegularSeason20242025!$E$3:$E$1315, $A42)</f>
        <v>40</v>
      </c>
      <c r="CX42">
        <f>SUMIFS(DataRegularSeason20242025!$AA$3:$AA$1315,DataRegularSeason20242025!$B$3:$B$1315, "&lt;=" &amp; CX$1, DataRegularSeason20242025!$D$3:$D$1315, $A42)+SUMIFS(DataRegularSeason20242025!$AB$3:$AB$1315,DataRegularSeason20242025!$B$3:$B$1315, "&lt;=" &amp; CX$1, DataRegularSeason20242025!$E$3:$E$1315, $A42)</f>
        <v>40</v>
      </c>
      <c r="CY42">
        <f>SUMIFS(DataRegularSeason20242025!$AA$3:$AA$1315,DataRegularSeason20242025!$B$3:$B$1315, "&lt;=" &amp; CY$1, DataRegularSeason20242025!$D$3:$D$1315, $A42)+SUMIFS(DataRegularSeason20242025!$AB$3:$AB$1315,DataRegularSeason20242025!$B$3:$B$1315, "&lt;=" &amp; CY$1, DataRegularSeason20242025!$E$3:$E$1315, $A42)</f>
        <v>42</v>
      </c>
      <c r="CZ42">
        <f>SUMIFS(DataRegularSeason20242025!$AA$3:$AA$1315,DataRegularSeason20242025!$B$3:$B$1315, "&lt;=" &amp; CZ$1, DataRegularSeason20242025!$D$3:$D$1315, $A42)+SUMIFS(DataRegularSeason20242025!$AB$3:$AB$1315,DataRegularSeason20242025!$B$3:$B$1315, "&lt;=" &amp; CZ$1, DataRegularSeason20242025!$E$3:$E$1315, $A42)</f>
        <v>42</v>
      </c>
      <c r="DA42">
        <f>SUMIFS(DataRegularSeason20242025!$AA$3:$AA$1315,DataRegularSeason20242025!$B$3:$B$1315, "&lt;=" &amp; DA$1, DataRegularSeason20242025!$D$3:$D$1315, $A42)+SUMIFS(DataRegularSeason20242025!$AB$3:$AB$1315,DataRegularSeason20242025!$B$3:$B$1315, "&lt;=" &amp; DA$1, DataRegularSeason20242025!$E$3:$E$1315, $A42)</f>
        <v>44</v>
      </c>
      <c r="DB42">
        <f>SUMIFS(DataRegularSeason20242025!$AA$3:$AA$1315,DataRegularSeason20242025!$B$3:$B$1315, "&lt;=" &amp; DB$1, DataRegularSeason20242025!$D$3:$D$1315, $A42)+SUMIFS(DataRegularSeason20242025!$AB$3:$AB$1315,DataRegularSeason20242025!$B$3:$B$1315, "&lt;=" &amp; DB$1, DataRegularSeason20242025!$E$3:$E$1315, $A42)</f>
        <v>44</v>
      </c>
      <c r="DC42">
        <f>SUMIFS(DataRegularSeason20242025!$AA$3:$AA$1315,DataRegularSeason20242025!$B$3:$B$1315, "&lt;=" &amp; DC$1, DataRegularSeason20242025!$D$3:$D$1315, $A42)+SUMIFS(DataRegularSeason20242025!$AB$3:$AB$1315,DataRegularSeason20242025!$B$3:$B$1315, "&lt;=" &amp; DC$1, DataRegularSeason20242025!$E$3:$E$1315, $A42)</f>
        <v>44</v>
      </c>
      <c r="DD42">
        <f>SUMIFS(DataRegularSeason20242025!$AA$3:$AA$1315,DataRegularSeason20242025!$B$3:$B$1315, "&lt;=" &amp; DD$1, DataRegularSeason20242025!$D$3:$D$1315, $A42)+SUMIFS(DataRegularSeason20242025!$AB$3:$AB$1315,DataRegularSeason20242025!$B$3:$B$1315, "&lt;=" &amp; DD$1, DataRegularSeason20242025!$E$3:$E$1315, $A42)</f>
        <v>44</v>
      </c>
      <c r="DE42">
        <f>SUMIFS(DataRegularSeason20242025!$AA$3:$AA$1315,DataRegularSeason20242025!$B$3:$B$1315, "&lt;=" &amp; DE$1, DataRegularSeason20242025!$D$3:$D$1315, $A42)+SUMIFS(DataRegularSeason20242025!$AB$3:$AB$1315,DataRegularSeason20242025!$B$3:$B$1315, "&lt;=" &amp; DE$1, DataRegularSeason20242025!$E$3:$E$1315, $A42)</f>
        <v>46</v>
      </c>
      <c r="DF42">
        <f>SUMIFS(DataRegularSeason20242025!$AA$3:$AA$1315,DataRegularSeason20242025!$B$3:$B$1315, "&lt;=" &amp; DF$1, DataRegularSeason20242025!$D$3:$D$1315, $A42)+SUMIFS(DataRegularSeason20242025!$AB$3:$AB$1315,DataRegularSeason20242025!$B$3:$B$1315, "&lt;=" &amp; DF$1, DataRegularSeason20242025!$E$3:$E$1315, $A42)</f>
        <v>46</v>
      </c>
      <c r="DG42">
        <f>SUMIFS(DataRegularSeason20242025!$AA$3:$AA$1315,DataRegularSeason20242025!$B$3:$B$1315, "&lt;=" &amp; DG$1, DataRegularSeason20242025!$D$3:$D$1315, $A42)+SUMIFS(DataRegularSeason20242025!$AB$3:$AB$1315,DataRegularSeason20242025!$B$3:$B$1315, "&lt;=" &amp; DG$1, DataRegularSeason20242025!$E$3:$E$1315, $A42)</f>
        <v>46</v>
      </c>
      <c r="DH42">
        <f>SUMIFS(DataRegularSeason20242025!$AA$3:$AA$1315,DataRegularSeason20242025!$B$3:$B$1315, "&lt;=" &amp; DH$1, DataRegularSeason20242025!$D$3:$D$1315, $A42)+SUMIFS(DataRegularSeason20242025!$AB$3:$AB$1315,DataRegularSeason20242025!$B$3:$B$1315, "&lt;=" &amp; DH$1, DataRegularSeason20242025!$E$3:$E$1315, $A42)</f>
        <v>46</v>
      </c>
      <c r="DI42">
        <f>SUMIFS(DataRegularSeason20242025!$AA$3:$AA$1315,DataRegularSeason20242025!$B$3:$B$1315, "&lt;=" &amp; DI$1, DataRegularSeason20242025!$D$3:$D$1315, $A42)+SUMIFS(DataRegularSeason20242025!$AB$3:$AB$1315,DataRegularSeason20242025!$B$3:$B$1315, "&lt;=" &amp; DI$1, DataRegularSeason20242025!$E$3:$E$1315, $A42)</f>
        <v>46</v>
      </c>
      <c r="DJ42">
        <f>SUMIFS(DataRegularSeason20242025!$AA$3:$AA$1315,DataRegularSeason20242025!$B$3:$B$1315, "&lt;=" &amp; DJ$1, DataRegularSeason20242025!$D$3:$D$1315, $A42)+SUMIFS(DataRegularSeason20242025!$AB$3:$AB$1315,DataRegularSeason20242025!$B$3:$B$1315, "&lt;=" &amp; DJ$1, DataRegularSeason20242025!$E$3:$E$1315, $A42)</f>
        <v>47</v>
      </c>
      <c r="DK42">
        <f>SUMIFS(DataRegularSeason20242025!$AA$3:$AA$1315,DataRegularSeason20242025!$B$3:$B$1315, "&lt;=" &amp; DK$1, DataRegularSeason20242025!$D$3:$D$1315, $A42)+SUMIFS(DataRegularSeason20242025!$AB$3:$AB$1315,DataRegularSeason20242025!$B$3:$B$1315, "&lt;=" &amp; DK$1, DataRegularSeason20242025!$E$3:$E$1315, $A42)</f>
        <v>47</v>
      </c>
      <c r="DL42">
        <f>SUMIFS(DataRegularSeason20242025!$AA$3:$AA$1315,DataRegularSeason20242025!$B$3:$B$1315, "&lt;=" &amp; DL$1, DataRegularSeason20242025!$D$3:$D$1315, $A42)+SUMIFS(DataRegularSeason20242025!$AB$3:$AB$1315,DataRegularSeason20242025!$B$3:$B$1315, "&lt;=" &amp; DL$1, DataRegularSeason20242025!$E$3:$E$1315, $A42)</f>
        <v>49</v>
      </c>
      <c r="DM42">
        <f>SUMIFS(DataRegularSeason20242025!$AA$3:$AA$1315,DataRegularSeason20242025!$B$3:$B$1315, "&lt;=" &amp; DM$1, DataRegularSeason20242025!$D$3:$D$1315, $A42)+SUMIFS(DataRegularSeason20242025!$AB$3:$AB$1315,DataRegularSeason20242025!$B$3:$B$1315, "&lt;=" &amp; DM$1, DataRegularSeason20242025!$E$3:$E$1315, $A42)</f>
        <v>49</v>
      </c>
      <c r="DN42">
        <f>SUMIFS(DataRegularSeason20242025!$AA$3:$AA$1315,DataRegularSeason20242025!$B$3:$B$1315, "&lt;=" &amp; DN$1, DataRegularSeason20242025!$D$3:$D$1315, $A42)+SUMIFS(DataRegularSeason20242025!$AB$3:$AB$1315,DataRegularSeason20242025!$B$3:$B$1315, "&lt;=" &amp; DN$1, DataRegularSeason20242025!$E$3:$E$1315, $A42)</f>
        <v>51</v>
      </c>
      <c r="DO42">
        <f>SUMIFS(DataRegularSeason20242025!$AA$3:$AA$1315,DataRegularSeason20242025!$B$3:$B$1315, "&lt;=" &amp; DO$1, DataRegularSeason20242025!$D$3:$D$1315, $A42)+SUMIFS(DataRegularSeason20242025!$AB$3:$AB$1315,DataRegularSeason20242025!$B$3:$B$1315, "&lt;=" &amp; DO$1, DataRegularSeason20242025!$E$3:$E$1315, $A42)</f>
        <v>51</v>
      </c>
      <c r="DP42">
        <f>SUMIFS(DataRegularSeason20242025!$AA$3:$AA$1315,DataRegularSeason20242025!$B$3:$B$1315, "&lt;=" &amp; DP$1, DataRegularSeason20242025!$D$3:$D$1315, $A42)+SUMIFS(DataRegularSeason20242025!$AB$3:$AB$1315,DataRegularSeason20242025!$B$3:$B$1315, "&lt;=" &amp; DP$1, DataRegularSeason20242025!$E$3:$E$1315, $A42)</f>
        <v>53</v>
      </c>
      <c r="DQ42">
        <f>SUMIFS(DataRegularSeason20242025!$AA$3:$AA$1315,DataRegularSeason20242025!$B$3:$B$1315, "&lt;=" &amp; DQ$1, DataRegularSeason20242025!$D$3:$D$1315, $A42)+SUMIFS(DataRegularSeason20242025!$AB$3:$AB$1315,DataRegularSeason20242025!$B$3:$B$1315, "&lt;=" &amp; DQ$1, DataRegularSeason20242025!$E$3:$E$1315, $A42)</f>
        <v>53</v>
      </c>
      <c r="DR42">
        <f>SUMIFS(DataRegularSeason20242025!$AA$3:$AA$1315,DataRegularSeason20242025!$B$3:$B$1315, "&lt;=" &amp; DR$1, DataRegularSeason20242025!$D$3:$D$1315, $A42)+SUMIFS(DataRegularSeason20242025!$AB$3:$AB$1315,DataRegularSeason20242025!$B$3:$B$1315, "&lt;=" &amp; DR$1, DataRegularSeason20242025!$E$3:$E$1315, $A42)</f>
        <v>53</v>
      </c>
      <c r="DS42">
        <f>SUMIFS(DataRegularSeason20242025!$AA$3:$AA$1315,DataRegularSeason20242025!$B$3:$B$1315, "&lt;=" &amp; DS$1, DataRegularSeason20242025!$D$3:$D$1315, $A42)+SUMIFS(DataRegularSeason20242025!$AB$3:$AB$1315,DataRegularSeason20242025!$B$3:$B$1315, "&lt;=" &amp; DS$1, DataRegularSeason20242025!$E$3:$E$1315, $A42)</f>
        <v>55</v>
      </c>
      <c r="DT42">
        <f>SUMIFS(DataRegularSeason20242025!$AA$3:$AA$1315,DataRegularSeason20242025!$B$3:$B$1315, "&lt;=" &amp; DT$1, DataRegularSeason20242025!$D$3:$D$1315, $A42)+SUMIFS(DataRegularSeason20242025!$AB$3:$AB$1315,DataRegularSeason20242025!$B$3:$B$1315, "&lt;=" &amp; DT$1, DataRegularSeason20242025!$E$3:$E$1315, $A42)</f>
        <v>55</v>
      </c>
      <c r="DU42">
        <f>SUMIFS(DataRegularSeason20242025!$AA$3:$AA$1315,DataRegularSeason20242025!$B$3:$B$1315, "&lt;=" &amp; DU$1, DataRegularSeason20242025!$D$3:$D$1315, $A42)+SUMIFS(DataRegularSeason20242025!$AB$3:$AB$1315,DataRegularSeason20242025!$B$3:$B$1315, "&lt;=" &amp; DU$1, DataRegularSeason20242025!$E$3:$E$1315, $A42)</f>
        <v>57</v>
      </c>
      <c r="DV42">
        <f>SUMIFS(DataRegularSeason20242025!$AA$3:$AA$1315,DataRegularSeason20242025!$B$3:$B$1315, "&lt;=" &amp; DV$1, DataRegularSeason20242025!$D$3:$D$1315, $A42)+SUMIFS(DataRegularSeason20242025!$AB$3:$AB$1315,DataRegularSeason20242025!$B$3:$B$1315, "&lt;=" &amp; DV$1, DataRegularSeason20242025!$E$3:$E$1315, $A42)</f>
        <v>59</v>
      </c>
      <c r="DW42">
        <f>SUMIFS(DataRegularSeason20242025!$AA$3:$AA$1315,DataRegularSeason20242025!$B$3:$B$1315, "&lt;=" &amp; DW$1, DataRegularSeason20242025!$D$3:$D$1315, $A42)+SUMIFS(DataRegularSeason20242025!$AB$3:$AB$1315,DataRegularSeason20242025!$B$3:$B$1315, "&lt;=" &amp; DW$1, DataRegularSeason20242025!$E$3:$E$1315, $A42)</f>
        <v>59</v>
      </c>
      <c r="DX42">
        <f>SUMIFS(DataRegularSeason20242025!$AA$3:$AA$1315,DataRegularSeason20242025!$B$3:$B$1315, "&lt;=" &amp; DX$1, DataRegularSeason20242025!$D$3:$D$1315, $A42)+SUMIFS(DataRegularSeason20242025!$AB$3:$AB$1315,DataRegularSeason20242025!$B$3:$B$1315, "&lt;=" &amp; DX$1, DataRegularSeason20242025!$E$3:$E$1315, $A42)</f>
        <v>61</v>
      </c>
      <c r="DY42">
        <f>SUMIFS(DataRegularSeason20242025!$AA$3:$AA$1315,DataRegularSeason20242025!$B$3:$B$1315, "&lt;=" &amp; DY$1, DataRegularSeason20242025!$D$3:$D$1315, $A42)+SUMIFS(DataRegularSeason20242025!$AB$3:$AB$1315,DataRegularSeason20242025!$B$3:$B$1315, "&lt;=" &amp; DY$1, DataRegularSeason20242025!$E$3:$E$1315, $A42)</f>
        <v>61</v>
      </c>
      <c r="DZ42">
        <f>SUMIFS(DataRegularSeason20242025!$AA$3:$AA$1315,DataRegularSeason20242025!$B$3:$B$1315, "&lt;=" &amp; DZ$1, DataRegularSeason20242025!$D$3:$D$1315, $A42)+SUMIFS(DataRegularSeason20242025!$AB$3:$AB$1315,DataRegularSeason20242025!$B$3:$B$1315, "&lt;=" &amp; DZ$1, DataRegularSeason20242025!$E$3:$E$1315, $A42)</f>
        <v>61</v>
      </c>
      <c r="EA42">
        <f>SUMIFS(DataRegularSeason20242025!$AA$3:$AA$1315,DataRegularSeason20242025!$B$3:$B$1315, "&lt;=" &amp; EA$1, DataRegularSeason20242025!$D$3:$D$1315, $A42)+SUMIFS(DataRegularSeason20242025!$AB$3:$AB$1315,DataRegularSeason20242025!$B$3:$B$1315, "&lt;=" &amp; EA$1, DataRegularSeason20242025!$E$3:$E$1315, $A42)</f>
        <v>61</v>
      </c>
      <c r="EB42">
        <f>SUMIFS(DataRegularSeason20242025!$AA$3:$AA$1315,DataRegularSeason20242025!$B$3:$B$1315, "&lt;=" &amp; EB$1, DataRegularSeason20242025!$D$3:$D$1315, $A42)+SUMIFS(DataRegularSeason20242025!$AB$3:$AB$1315,DataRegularSeason20242025!$B$3:$B$1315, "&lt;=" &amp; EB$1, DataRegularSeason20242025!$E$3:$E$1315, $A42)</f>
        <v>61</v>
      </c>
      <c r="EC42">
        <f>SUMIFS(DataRegularSeason20242025!$AA$3:$AA$1315,DataRegularSeason20242025!$B$3:$B$1315, "&lt;=" &amp; EC$1, DataRegularSeason20242025!$D$3:$D$1315, $A42)+SUMIFS(DataRegularSeason20242025!$AB$3:$AB$1315,DataRegularSeason20242025!$B$3:$B$1315, "&lt;=" &amp; EC$1, DataRegularSeason20242025!$E$3:$E$1315, $A42)</f>
        <v>61</v>
      </c>
      <c r="ED42">
        <f>SUMIFS(DataRegularSeason20242025!$AA$3:$AA$1315,DataRegularSeason20242025!$B$3:$B$1315, "&lt;=" &amp; ED$1, DataRegularSeason20242025!$D$3:$D$1315, $A42)+SUMIFS(DataRegularSeason20242025!$AB$3:$AB$1315,DataRegularSeason20242025!$B$3:$B$1315, "&lt;=" &amp; ED$1, DataRegularSeason20242025!$E$3:$E$1315, $A42)</f>
        <v>61</v>
      </c>
      <c r="EE42">
        <f>SUMIFS(DataRegularSeason20242025!$AA$3:$AA$1315,DataRegularSeason20242025!$B$3:$B$1315, "&lt;=" &amp; EE$1, DataRegularSeason20242025!$D$3:$D$1315, $A42)+SUMIFS(DataRegularSeason20242025!$AB$3:$AB$1315,DataRegularSeason20242025!$B$3:$B$1315, "&lt;=" &amp; EE$1, DataRegularSeason20242025!$E$3:$E$1315, $A42)</f>
        <v>61</v>
      </c>
      <c r="EF42">
        <f>SUMIFS(DataRegularSeason20242025!$AA$3:$AA$1315,DataRegularSeason20242025!$B$3:$B$1315, "&lt;=" &amp; EF$1, DataRegularSeason20242025!$D$3:$D$1315, $A42)+SUMIFS(DataRegularSeason20242025!$AB$3:$AB$1315,DataRegularSeason20242025!$B$3:$B$1315, "&lt;=" &amp; EF$1, DataRegularSeason20242025!$E$3:$E$1315, $A42)</f>
        <v>61</v>
      </c>
      <c r="EG42">
        <f>SUMIFS(DataRegularSeason20242025!$AA$3:$AA$1315,DataRegularSeason20242025!$B$3:$B$1315, "&lt;=" &amp; EG$1, DataRegularSeason20242025!$D$3:$D$1315, $A42)+SUMIFS(DataRegularSeason20242025!$AB$3:$AB$1315,DataRegularSeason20242025!$B$3:$B$1315, "&lt;=" &amp; EG$1, DataRegularSeason20242025!$E$3:$E$1315, $A42)</f>
        <v>61</v>
      </c>
      <c r="EH42">
        <f>SUMIFS(DataRegularSeason20242025!$AA$3:$AA$1315,DataRegularSeason20242025!$B$3:$B$1315, "&lt;=" &amp; EH$1, DataRegularSeason20242025!$D$3:$D$1315, $A42)+SUMIFS(DataRegularSeason20242025!$AB$3:$AB$1315,DataRegularSeason20242025!$B$3:$B$1315, "&lt;=" &amp; EH$1, DataRegularSeason20242025!$E$3:$E$1315, $A42)</f>
        <v>61</v>
      </c>
      <c r="EI42">
        <f>SUMIFS(DataRegularSeason20242025!$AA$3:$AA$1315,DataRegularSeason20242025!$B$3:$B$1315, "&lt;=" &amp; EI$1, DataRegularSeason20242025!$D$3:$D$1315, $A42)+SUMIFS(DataRegularSeason20242025!$AB$3:$AB$1315,DataRegularSeason20242025!$B$3:$B$1315, "&lt;=" &amp; EI$1, DataRegularSeason20242025!$E$3:$E$1315, $A42)</f>
        <v>61</v>
      </c>
      <c r="EJ42">
        <f>SUMIFS(DataRegularSeason20242025!$AA$3:$AA$1315,DataRegularSeason20242025!$B$3:$B$1315, "&lt;=" &amp; EJ$1, DataRegularSeason20242025!$D$3:$D$1315, $A42)+SUMIFS(DataRegularSeason20242025!$AB$3:$AB$1315,DataRegularSeason20242025!$B$3:$B$1315, "&lt;=" &amp; EJ$1, DataRegularSeason20242025!$E$3:$E$1315, $A42)</f>
        <v>61</v>
      </c>
      <c r="EK42">
        <f>SUMIFS(DataRegularSeason20242025!$AA$3:$AA$1315,DataRegularSeason20242025!$B$3:$B$1315, "&lt;=" &amp; EK$1, DataRegularSeason20242025!$D$3:$D$1315, $A42)+SUMIFS(DataRegularSeason20242025!$AB$3:$AB$1315,DataRegularSeason20242025!$B$3:$B$1315, "&lt;=" &amp; EK$1, DataRegularSeason20242025!$E$3:$E$1315, $A42)</f>
        <v>61</v>
      </c>
      <c r="EL42">
        <f>SUMIFS(DataRegularSeason20242025!$AA$3:$AA$1315,DataRegularSeason20242025!$B$3:$B$1315, "&lt;=" &amp; EL$1, DataRegularSeason20242025!$D$3:$D$1315, $A42)+SUMIFS(DataRegularSeason20242025!$AB$3:$AB$1315,DataRegularSeason20242025!$B$3:$B$1315, "&lt;=" &amp; EL$1, DataRegularSeason20242025!$E$3:$E$1315, $A42)</f>
        <v>61</v>
      </c>
      <c r="EM42">
        <f>SUMIFS(DataRegularSeason20242025!$AA$3:$AA$1315,DataRegularSeason20242025!$B$3:$B$1315, "&lt;=" &amp; EM$1, DataRegularSeason20242025!$D$3:$D$1315, $A42)+SUMIFS(DataRegularSeason20242025!$AB$3:$AB$1315,DataRegularSeason20242025!$B$3:$B$1315, "&lt;=" &amp; EM$1, DataRegularSeason20242025!$E$3:$E$1315, $A42)</f>
        <v>61</v>
      </c>
      <c r="EN42">
        <f>SUMIFS(DataRegularSeason20242025!$AA$3:$AA$1315,DataRegularSeason20242025!$B$3:$B$1315, "&lt;=" &amp; EN$1, DataRegularSeason20242025!$D$3:$D$1315, $A42)+SUMIFS(DataRegularSeason20242025!$AB$3:$AB$1315,DataRegularSeason20242025!$B$3:$B$1315, "&lt;=" &amp; EN$1, DataRegularSeason20242025!$E$3:$E$1315, $A42)</f>
        <v>61</v>
      </c>
      <c r="EO42">
        <f>SUMIFS(DataRegularSeason20242025!$AA$3:$AA$1315,DataRegularSeason20242025!$B$3:$B$1315, "&lt;=" &amp; EO$1, DataRegularSeason20242025!$D$3:$D$1315, $A42)+SUMIFS(DataRegularSeason20242025!$AB$3:$AB$1315,DataRegularSeason20242025!$B$3:$B$1315, "&lt;=" &amp; EO$1, DataRegularSeason20242025!$E$3:$E$1315, $A42)</f>
        <v>61</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64</v>
      </c>
      <c r="ER42">
        <f>SUMIFS(DataRegularSeason20242025!$AA$3:$AA$1315,DataRegularSeason20242025!$B$3:$B$1315, "&lt;=" &amp; ER$1, DataRegularSeason20242025!$D$3:$D$1315, $A42)+SUMIFS(DataRegularSeason20242025!$AB$3:$AB$1315,DataRegularSeason20242025!$B$3:$B$1315, "&lt;=" &amp; ER$1, DataRegularSeason20242025!$E$3:$E$1315, $A42)</f>
        <v>64</v>
      </c>
      <c r="ES42">
        <f>SUMIFS(DataRegularSeason20242025!$AA$3:$AA$1315,DataRegularSeason20242025!$B$3:$B$1315, "&lt;=" &amp; ES$1, DataRegularSeason20242025!$D$3:$D$1315, $A42)+SUMIFS(DataRegularSeason20242025!$AB$3:$AB$1315,DataRegularSeason20242025!$B$3:$B$1315, "&lt;=" &amp; ES$1, DataRegularSeason20242025!$E$3:$E$1315, $A42)</f>
        <v>66</v>
      </c>
      <c r="ET42">
        <f>SUMIFS(DataRegularSeason20242025!$AA$3:$AA$1315,DataRegularSeason20242025!$B$3:$B$1315, "&lt;=" &amp; ET$1, DataRegularSeason20242025!$D$3:$D$1315, $A42)+SUMIFS(DataRegularSeason20242025!$AB$3:$AB$1315,DataRegularSeason20242025!$B$3:$B$1315, "&lt;=" &amp; ET$1, DataRegularSeason20242025!$E$3:$E$1315, $A42)</f>
        <v>66</v>
      </c>
      <c r="EU42">
        <f>SUMIFS(DataRegularSeason20242025!$AA$3:$AA$1315,DataRegularSeason20242025!$B$3:$B$1315, "&lt;=" &amp; EU$1, DataRegularSeason20242025!$D$3:$D$1315, $A42)+SUMIFS(DataRegularSeason20242025!$AB$3:$AB$1315,DataRegularSeason20242025!$B$3:$B$1315, "&lt;=" &amp; EU$1, DataRegularSeason20242025!$E$3:$E$1315, $A42)</f>
        <v>66</v>
      </c>
      <c r="EV42">
        <f>SUMIFS(DataRegularSeason20242025!$AA$3:$AA$1315,DataRegularSeason20242025!$B$3:$B$1315, "&lt;=" &amp; EV$1, DataRegularSeason20242025!$D$3:$D$1315, $A42)+SUMIFS(DataRegularSeason20242025!$AB$3:$AB$1315,DataRegularSeason20242025!$B$3:$B$1315, "&lt;=" &amp; EV$1, DataRegularSeason20242025!$E$3:$E$1315, $A42)</f>
        <v>66</v>
      </c>
      <c r="EW42">
        <f>SUMIFS(DataRegularSeason20242025!$AA$3:$AA$1315,DataRegularSeason20242025!$B$3:$B$1315, "&lt;=" &amp; EW$1, DataRegularSeason20242025!$D$3:$D$1315, $A42)+SUMIFS(DataRegularSeason20242025!$AB$3:$AB$1315,DataRegularSeason20242025!$B$3:$B$1315, "&lt;=" &amp; EW$1, DataRegularSeason20242025!$E$3:$E$1315, $A42)</f>
        <v>66</v>
      </c>
      <c r="EX42">
        <f>SUMIFS(DataRegularSeason20242025!$AA$3:$AA$1315,DataRegularSeason20242025!$B$3:$B$1315, "&lt;=" &amp; EX$1, DataRegularSeason20242025!$D$3:$D$1315, $A42)+SUMIFS(DataRegularSeason20242025!$AB$3:$AB$1315,DataRegularSeason20242025!$B$3:$B$1315, "&lt;=" &amp; EX$1, DataRegularSeason20242025!$E$3:$E$1315, $A42)</f>
        <v>66</v>
      </c>
      <c r="EY42">
        <f>SUMIFS(DataRegularSeason20242025!$AA$3:$AA$1315,DataRegularSeason20242025!$B$3:$B$1315, "&lt;=" &amp; EY$1, DataRegularSeason20242025!$D$3:$D$1315, $A42)+SUMIFS(DataRegularSeason20242025!$AB$3:$AB$1315,DataRegularSeason20242025!$B$3:$B$1315, "&lt;=" &amp; EY$1, DataRegularSeason20242025!$E$3:$E$1315, $A42)</f>
        <v>66</v>
      </c>
      <c r="EZ42">
        <f>SUMIFS(DataRegularSeason20242025!$AA$3:$AA$1315,DataRegularSeason20242025!$B$3:$B$1315, "&lt;=" &amp; EZ$1, DataRegularSeason20242025!$D$3:$D$1315, $A42)+SUMIFS(DataRegularSeason20242025!$AB$3:$AB$1315,DataRegularSeason20242025!$B$3:$B$1315, "&lt;=" &amp; EZ$1, DataRegularSeason20242025!$E$3:$E$1315, $A42)</f>
        <v>66</v>
      </c>
      <c r="FA42">
        <f>SUMIFS(DataRegularSeason20242025!$AA$3:$AA$1315,DataRegularSeason20242025!$B$3:$B$1315, "&lt;=" &amp; FA$1, DataRegularSeason20242025!$D$3:$D$1315, $A42)+SUMIFS(DataRegularSeason20242025!$AB$3:$AB$1315,DataRegularSeason20242025!$B$3:$B$1315, "&lt;=" &amp; FA$1, DataRegularSeason20242025!$E$3:$E$1315, $A42)</f>
        <v>66</v>
      </c>
      <c r="FB42">
        <f>SUMIFS(DataRegularSeason20242025!$AA$3:$AA$1315,DataRegularSeason20242025!$B$3:$B$1315, "&lt;=" &amp; FB$1, DataRegularSeason20242025!$D$3:$D$1315, $A42)+SUMIFS(DataRegularSeason20242025!$AB$3:$AB$1315,DataRegularSeason20242025!$B$3:$B$1315, "&lt;=" &amp; FB$1, DataRegularSeason20242025!$E$3:$E$1315, $A42)</f>
        <v>66</v>
      </c>
      <c r="FC42">
        <f>SUMIFS(DataRegularSeason20242025!$AA$3:$AA$1315,DataRegularSeason20242025!$B$3:$B$1315, "&lt;=" &amp; FC$1, DataRegularSeason20242025!$D$3:$D$1315, $A42)+SUMIFS(DataRegularSeason20242025!$AB$3:$AB$1315,DataRegularSeason20242025!$B$3:$B$1315, "&lt;=" &amp; FC$1, DataRegularSeason20242025!$E$3:$E$1315, $A42)</f>
        <v>68</v>
      </c>
      <c r="FD42">
        <f>SUMIFS(DataRegularSeason20242025!$AA$3:$AA$1315,DataRegularSeason20242025!$B$3:$B$1315, "&lt;=" &amp; FD$1, DataRegularSeason20242025!$D$3:$D$1315, $A42)+SUMIFS(DataRegularSeason20242025!$AB$3:$AB$1315,DataRegularSeason20242025!$B$3:$B$1315, "&lt;=" &amp; FD$1, DataRegularSeason20242025!$E$3:$E$1315, $A42)</f>
        <v>68</v>
      </c>
      <c r="FE42">
        <f>SUMIFS(DataRegularSeason20242025!$AA$3:$AA$1315,DataRegularSeason20242025!$B$3:$B$1315, "&lt;=" &amp; FE$1, DataRegularSeason20242025!$D$3:$D$1315, $A42)+SUMIFS(DataRegularSeason20242025!$AB$3:$AB$1315,DataRegularSeason20242025!$B$3:$B$1315, "&lt;=" &amp; FE$1, DataRegularSeason20242025!$E$3:$E$1315, $A42)</f>
        <v>68</v>
      </c>
      <c r="FF42">
        <f>SUMIFS(DataRegularSeason20242025!$AA$3:$AA$1315,DataRegularSeason20242025!$B$3:$B$1315, "&lt;=" &amp; FF$1, DataRegularSeason20242025!$D$3:$D$1315, $A42)+SUMIFS(DataRegularSeason20242025!$AB$3:$AB$1315,DataRegularSeason20242025!$B$3:$B$1315, "&lt;=" &amp; FF$1, DataRegularSeason20242025!$E$3:$E$1315, $A42)</f>
        <v>68</v>
      </c>
      <c r="FG42">
        <f>SUMIFS(DataRegularSeason20242025!$AA$3:$AA$1315,DataRegularSeason20242025!$B$3:$B$1315, "&lt;=" &amp; FG$1, DataRegularSeason20242025!$D$3:$D$1315, $A42)+SUMIFS(DataRegularSeason20242025!$AB$3:$AB$1315,DataRegularSeason20242025!$B$3:$B$1315, "&lt;=" &amp; FG$1, DataRegularSeason20242025!$E$3:$E$1315, $A42)</f>
        <v>68</v>
      </c>
      <c r="FH42">
        <f>SUMIFS(DataRegularSeason20242025!$AA$3:$AA$1315,DataRegularSeason20242025!$B$3:$B$1315, "&lt;=" &amp; FH$1, DataRegularSeason20242025!$D$3:$D$1315, $A42)+SUMIFS(DataRegularSeason20242025!$AB$3:$AB$1315,DataRegularSeason20242025!$B$3:$B$1315, "&lt;=" &amp; FH$1, DataRegularSeason20242025!$E$3:$E$1315, $A42)</f>
        <v>70</v>
      </c>
      <c r="FI42">
        <f>SUMIFS(DataRegularSeason20242025!$AA$3:$AA$1315,DataRegularSeason20242025!$B$3:$B$1315, "&lt;=" &amp; FI$1, DataRegularSeason20242025!$D$3:$D$1315, $A42)+SUMIFS(DataRegularSeason20242025!$AB$3:$AB$1315,DataRegularSeason20242025!$B$3:$B$1315, "&lt;=" &amp; FI$1, DataRegularSeason20242025!$E$3:$E$1315, $A42)</f>
        <v>70</v>
      </c>
      <c r="FJ42">
        <f>SUMIFS(DataRegularSeason20242025!$AA$3:$AA$1315,DataRegularSeason20242025!$B$3:$B$1315, "&lt;=" &amp; FJ$1, DataRegularSeason20242025!$D$3:$D$1315, $A42)+SUMIFS(DataRegularSeason20242025!$AB$3:$AB$1315,DataRegularSeason20242025!$B$3:$B$1315, "&lt;=" &amp; FJ$1, DataRegularSeason20242025!$E$3:$E$1315, $A42)</f>
        <v>70</v>
      </c>
      <c r="FK42">
        <f>SUMIFS(DataRegularSeason20242025!$AA$3:$AA$1315,DataRegularSeason20242025!$B$3:$B$1315, "&lt;=" &amp; FK$1, DataRegularSeason20242025!$D$3:$D$1315, $A42)+SUMIFS(DataRegularSeason20242025!$AB$3:$AB$1315,DataRegularSeason20242025!$B$3:$B$1315, "&lt;=" &amp; FK$1, DataRegularSeason20242025!$E$3:$E$1315, $A42)</f>
        <v>70</v>
      </c>
      <c r="FL42">
        <f>SUMIFS(DataRegularSeason20242025!$AA$3:$AA$1315,DataRegularSeason20242025!$B$3:$B$1315, "&lt;=" &amp; FL$1, DataRegularSeason20242025!$D$3:$D$1315, $A42)+SUMIFS(DataRegularSeason20242025!$AB$3:$AB$1315,DataRegularSeason20242025!$B$3:$B$1315, "&lt;=" &amp; FL$1, DataRegularSeason20242025!$E$3:$E$1315, $A42)</f>
        <v>70</v>
      </c>
      <c r="FM42">
        <f>SUMIFS(DataRegularSeason20242025!$AA$3:$AA$1315,DataRegularSeason20242025!$B$3:$B$1315, "&lt;=" &amp; FM$1, DataRegularSeason20242025!$D$3:$D$1315, $A42)+SUMIFS(DataRegularSeason20242025!$AB$3:$AB$1315,DataRegularSeason20242025!$B$3:$B$1315, "&lt;=" &amp; FM$1, DataRegularSeason20242025!$E$3:$E$1315, $A42)</f>
        <v>70</v>
      </c>
      <c r="FN42">
        <f>SUMIFS(DataRegularSeason20242025!$AA$3:$AA$1315,DataRegularSeason20242025!$B$3:$B$1315, "&lt;=" &amp; FN$1, DataRegularSeason20242025!$D$3:$D$1315, $A42)+SUMIFS(DataRegularSeason20242025!$AB$3:$AB$1315,DataRegularSeason20242025!$B$3:$B$1315, "&lt;=" &amp; FN$1, DataRegularSeason20242025!$E$3:$E$1315, $A42)</f>
        <v>70</v>
      </c>
      <c r="FO42">
        <f>SUMIFS(DataRegularSeason20242025!$AA$3:$AA$1315,DataRegularSeason20242025!$B$3:$B$1315, "&lt;=" &amp; FO$1, DataRegularSeason20242025!$D$3:$D$1315, $A42)+SUMIFS(DataRegularSeason20242025!$AB$3:$AB$1315,DataRegularSeason20242025!$B$3:$B$1315, "&lt;=" &amp; FO$1, DataRegularSeason20242025!$E$3:$E$1315, $A42)</f>
        <v>70</v>
      </c>
      <c r="FP42">
        <f>SUMIFS(DataRegularSeason20242025!$AA$3:$AA$1315,DataRegularSeason20242025!$B$3:$B$1315, "&lt;=" &amp; FP$1, DataRegularSeason20242025!$D$3:$D$1315, $A42)+SUMIFS(DataRegularSeason20242025!$AB$3:$AB$1315,DataRegularSeason20242025!$B$3:$B$1315, "&lt;=" &amp; FP$1, DataRegularSeason20242025!$E$3:$E$1315, $A42)</f>
        <v>70</v>
      </c>
      <c r="FQ42">
        <f>SUMIFS(DataRegularSeason20242025!$AA$3:$AA$1315,DataRegularSeason20242025!$B$3:$B$1315, "&lt;=" &amp; FQ$1, DataRegularSeason20242025!$D$3:$D$1315, $A42)+SUMIFS(DataRegularSeason20242025!$AB$3:$AB$1315,DataRegularSeason20242025!$B$3:$B$1315, "&lt;=" &amp; FQ$1, DataRegularSeason20242025!$E$3:$E$1315, $A42)</f>
        <v>70</v>
      </c>
      <c r="FR42">
        <f>SUMIFS(DataRegularSeason20242025!$AA$3:$AA$1315,DataRegularSeason20242025!$B$3:$B$1315, "&lt;=" &amp; FR$1, DataRegularSeason20242025!$D$3:$D$1315, $A42)+SUMIFS(DataRegularSeason20242025!$AB$3:$AB$1315,DataRegularSeason20242025!$B$3:$B$1315, "&lt;=" &amp; FR$1, DataRegularSeason20242025!$E$3:$E$1315, $A42)</f>
        <v>70</v>
      </c>
      <c r="FS42">
        <f>SUMIFS(DataRegularSeason20242025!$AA$3:$AA$1315,DataRegularSeason20242025!$B$3:$B$1315, "&lt;=" &amp; FS$1, DataRegularSeason20242025!$D$3:$D$1315, $A42)+SUMIFS(DataRegularSeason20242025!$AB$3:$AB$1315,DataRegularSeason20242025!$B$3:$B$1315, "&lt;=" &amp; FS$1, DataRegularSeason20242025!$E$3:$E$1315, $A42)</f>
        <v>70</v>
      </c>
      <c r="FT42">
        <f>SUMIFS(DataRegularSeason20242025!$AA$3:$AA$1315,DataRegularSeason20242025!$B$3:$B$1315, "&lt;=" &amp; FT$1, DataRegularSeason20242025!$D$3:$D$1315, $A42)+SUMIFS(DataRegularSeason20242025!$AB$3:$AB$1315,DataRegularSeason20242025!$B$3:$B$1315, "&lt;=" &amp; FT$1, DataRegularSeason20242025!$E$3:$E$1315, $A42)</f>
        <v>70</v>
      </c>
      <c r="FU42">
        <f>SUMIFS(DataRegularSeason20242025!$AA$3:$AA$1315,DataRegularSeason20242025!$B$3:$B$1315, "&lt;=" &amp; FU$1, DataRegularSeason20242025!$D$3:$D$1315, $A42)+SUMIFS(DataRegularSeason20242025!$AB$3:$AB$1315,DataRegularSeason20242025!$B$3:$B$1315, "&lt;=" &amp; FU$1, DataRegularSeason20242025!$E$3:$E$1315, $A42)</f>
        <v>70</v>
      </c>
      <c r="FV42">
        <f>SUMIFS(DataRegularSeason20242025!$AA$3:$AA$1315,DataRegularSeason20242025!$B$3:$B$1315, "&lt;=" &amp; FV$1, DataRegularSeason20242025!$D$3:$D$1315, $A42)+SUMIFS(DataRegularSeason20242025!$AB$3:$AB$1315,DataRegularSeason20242025!$B$3:$B$1315, "&lt;=" &amp; FV$1, DataRegularSeason20242025!$E$3:$E$1315, $A42)</f>
        <v>70</v>
      </c>
      <c r="FW42">
        <f>SUMIFS(DataRegularSeason20242025!$AA$3:$AA$1315,DataRegularSeason20242025!$B$3:$B$1315, "&lt;=" &amp; FW$1, DataRegularSeason20242025!$D$3:$D$1315, $A42)+SUMIFS(DataRegularSeason20242025!$AB$3:$AB$1315,DataRegularSeason20242025!$B$3:$B$1315, "&lt;=" &amp; FW$1, DataRegularSeason20242025!$E$3:$E$1315, $A42)</f>
        <v>70</v>
      </c>
      <c r="FX42">
        <f>SUMIFS(DataRegularSeason20242025!$AA$3:$AA$1315,DataRegularSeason20242025!$B$3:$B$1315, "&lt;=" &amp; FX$1, DataRegularSeason20242025!$D$3:$D$1315, $A42)+SUMIFS(DataRegularSeason20242025!$AB$3:$AB$1315,DataRegularSeason20242025!$B$3:$B$1315, "&lt;=" &amp; FX$1, DataRegularSeason20242025!$E$3:$E$1315, $A42)</f>
        <v>70</v>
      </c>
      <c r="FY42">
        <f>SUMIFS(DataRegularSeason20242025!$AA$3:$AA$1315,DataRegularSeason20242025!$B$3:$B$1315, "&lt;=" &amp; FY$1, DataRegularSeason20242025!$D$3:$D$1315, $A42)+SUMIFS(DataRegularSeason20242025!$AB$3:$AB$1315,DataRegularSeason20242025!$B$3:$B$1315, "&lt;=" &amp; FY$1, DataRegularSeason20242025!$E$3:$E$1315, $A42)</f>
        <v>70</v>
      </c>
      <c r="FZ42">
        <f>SUMIFS(DataRegularSeason20242025!$AA$3:$AA$1315,DataRegularSeason20242025!$B$3:$B$1315, "&lt;=" &amp; FZ$1, DataRegularSeason20242025!$D$3:$D$1315, $A42)+SUMIFS(DataRegularSeason20242025!$AB$3:$AB$1315,DataRegularSeason20242025!$B$3:$B$1315, "&lt;=" &amp; FZ$1, DataRegularSeason20242025!$E$3:$E$1315, $A42)</f>
        <v>70</v>
      </c>
      <c r="GA42">
        <f>SUMIFS(DataRegularSeason20242025!$AA$3:$AA$1315,DataRegularSeason20242025!$B$3:$B$1315, "&lt;=" &amp; GA$1, DataRegularSeason20242025!$D$3:$D$1315, $A42)+SUMIFS(DataRegularSeason20242025!$AB$3:$AB$1315,DataRegularSeason20242025!$B$3:$B$1315, "&lt;=" &amp; GA$1, DataRegularSeason20242025!$E$3:$E$1315, $A42)</f>
        <v>70</v>
      </c>
      <c r="GB42">
        <f>SUMIFS(DataRegularSeason20242025!$AA$3:$AA$1315,DataRegularSeason20242025!$B$3:$B$1315, "&lt;=" &amp; GB$1, DataRegularSeason20242025!$D$3:$D$1315, $A42)+SUMIFS(DataRegularSeason20242025!$AB$3:$AB$1315,DataRegularSeason20242025!$B$3:$B$1315, "&lt;=" &amp; GB$1, DataRegularSeason20242025!$E$3:$E$1315, $A42)</f>
        <v>70</v>
      </c>
      <c r="GC42">
        <f>SUMIFS(DataRegularSeason20242025!$AA$3:$AA$1315,DataRegularSeason20242025!$B$3:$B$1315, "&lt;=" &amp; GC$1, DataRegularSeason20242025!$D$3:$D$1315, $A42)+SUMIFS(DataRegularSeason20242025!$AB$3:$AB$1315,DataRegularSeason20242025!$B$3:$B$1315, "&lt;=" &amp; GC$1, DataRegularSeason20242025!$E$3:$E$1315, $A42)</f>
        <v>70</v>
      </c>
      <c r="GD42">
        <f>SUMIFS(DataRegularSeason20242025!$AA$3:$AA$1315,DataRegularSeason20242025!$B$3:$B$1315, "&lt;=" &amp; GD$1, DataRegularSeason20242025!$D$3:$D$1315, $A42)+SUMIFS(DataRegularSeason20242025!$AB$3:$AB$1315,DataRegularSeason20242025!$B$3:$B$1315, "&lt;=" &amp; GD$1, DataRegularSeason20242025!$E$3:$E$1315, $A42)</f>
        <v>70</v>
      </c>
      <c r="GE42">
        <f>SUMIFS(DataRegularSeason20242025!$AA$3:$AA$1315,DataRegularSeason20242025!$B$3:$B$1315, "&lt;=" &amp; GE$1, DataRegularSeason20242025!$D$3:$D$1315, $A42)+SUMIFS(DataRegularSeason20242025!$AB$3:$AB$1315,DataRegularSeason20242025!$B$3:$B$1315, "&lt;=" &amp; GE$1, DataRegularSeason20242025!$E$3:$E$1315, $A42)</f>
        <v>70</v>
      </c>
      <c r="GF42">
        <f>SUMIFS(DataRegularSeason20242025!$AA$3:$AA$1315,DataRegularSeason20242025!$B$3:$B$1315, "&lt;=" &amp; GF$1, DataRegularSeason20242025!$D$3:$D$1315, $A42)+SUMIFS(DataRegularSeason20242025!$AB$3:$AB$1315,DataRegularSeason20242025!$B$3:$B$1315, "&lt;=" &amp; GF$1, DataRegularSeason20242025!$E$3:$E$1315, $A42)</f>
        <v>70</v>
      </c>
      <c r="GG42">
        <f>SUMIFS(DataRegularSeason20242025!$AA$3:$AA$1315,DataRegularSeason20242025!$B$3:$B$1315, "&lt;=" &amp; GG$1, DataRegularSeason20242025!$D$3:$D$1315, $A42)+SUMIFS(DataRegularSeason20242025!$AB$3:$AB$1315,DataRegularSeason20242025!$B$3:$B$1315, "&lt;=" &amp; GG$1, DataRegularSeason20242025!$E$3:$E$1315, $A42)</f>
        <v>70</v>
      </c>
      <c r="GH42">
        <f>SUMIFS(DataRegularSeason20242025!$AA$3:$AA$1315,DataRegularSeason20242025!$B$3:$B$1315, "&lt;=" &amp; GH$1, DataRegularSeason20242025!$D$3:$D$1315, $A42)+SUMIFS(DataRegularSeason20242025!$AB$3:$AB$1315,DataRegularSeason20242025!$B$3:$B$1315, "&lt;=" &amp; GH$1, DataRegularSeason20242025!$E$3:$E$1315, $A42)</f>
        <v>70</v>
      </c>
      <c r="GI42">
        <f>SUMIFS(DataRegularSeason20242025!$AA$3:$AA$1315,DataRegularSeason20242025!$B$3:$B$1315, "&lt;=" &amp; GI$1, DataRegularSeason20242025!$D$3:$D$1315, $A42)+SUMIFS(DataRegularSeason20242025!$AB$3:$AB$1315,DataRegularSeason20242025!$B$3:$B$1315, "&lt;=" &amp; GI$1, DataRegularSeason20242025!$E$3:$E$1315, $A42)</f>
        <v>70</v>
      </c>
      <c r="GJ42">
        <f>SUMIFS(DataRegularSeason20242025!$AA$3:$AA$1315,DataRegularSeason20242025!$B$3:$B$1315, "&lt;=" &amp; GJ$1, DataRegularSeason20242025!$D$3:$D$1315, $A42)+SUMIFS(DataRegularSeason20242025!$AB$3:$AB$1315,DataRegularSeason20242025!$B$3:$B$1315, "&lt;=" &amp; GJ$1, DataRegularSeason20242025!$E$3:$E$1315, $A42)</f>
        <v>70</v>
      </c>
      <c r="GK42">
        <f>SUMIFS(DataRegularSeason20242025!$AA$3:$AA$1315,DataRegularSeason20242025!$B$3:$B$1315, "&lt;=" &amp; GK$1, DataRegularSeason20242025!$D$3:$D$1315, $A42)+SUMIFS(DataRegularSeason20242025!$AB$3:$AB$1315,DataRegularSeason20242025!$B$3:$B$1315, "&lt;=" &amp; GK$1, DataRegularSeason20242025!$E$3:$E$1315, $A42)</f>
        <v>70</v>
      </c>
      <c r="GL42">
        <f>SUMIFS(DataRegularSeason20242025!$AA$3:$AA$1315,DataRegularSeason20242025!$B$3:$B$1315, "&lt;=" &amp; GL$1, DataRegularSeason20242025!$D$3:$D$1315, $A42)+SUMIFS(DataRegularSeason20242025!$AB$3:$AB$1315,DataRegularSeason20242025!$B$3:$B$1315, "&lt;=" &amp; GL$1, DataRegularSeason20242025!$E$3:$E$1315, $A42)</f>
        <v>70</v>
      </c>
      <c r="GM42">
        <f>SUMIFS(DataRegularSeason20242025!$AA$3:$AA$1315,DataRegularSeason20242025!$B$3:$B$1315, "&lt;=" &amp; GM$1, DataRegularSeason20242025!$D$3:$D$1315, $A42)+SUMIFS(DataRegularSeason20242025!$AB$3:$AB$1315,DataRegularSeason20242025!$B$3:$B$1315, "&lt;=" &amp; GM$1, DataRegularSeason20242025!$E$3:$E$1315, $A42)</f>
        <v>70</v>
      </c>
      <c r="GN42">
        <f>SUMIFS(DataRegularSeason20242025!$AA$3:$AA$1315,DataRegularSeason20242025!$B$3:$B$1315, "&lt;=" &amp; GN$1, DataRegularSeason20242025!$D$3:$D$1315, $A42)+SUMIFS(DataRegularSeason20242025!$AB$3:$AB$1315,DataRegularSeason20242025!$B$3:$B$1315, "&lt;=" &amp; GN$1, DataRegularSeason20242025!$E$3:$E$1315, $A42)</f>
        <v>70</v>
      </c>
      <c r="GO42">
        <f>SUMIFS(DataRegularSeason20242025!$AA$3:$AA$1315,DataRegularSeason20242025!$B$3:$B$1315, "&lt;=" &amp; GO$1, DataRegularSeason20242025!$D$3:$D$1315, $A42)+SUMIFS(DataRegularSeason20242025!$AB$3:$AB$1315,DataRegularSeason20242025!$B$3:$B$1315, "&lt;=" &amp; GO$1, DataRegularSeason20242025!$E$3:$E$1315, $A42)</f>
        <v>70</v>
      </c>
      <c r="GP42">
        <f>SUMIFS(DataRegularSeason20242025!$AA$3:$AA$1315,DataRegularSeason20242025!$B$3:$B$1315, "&lt;=" &amp; GP$1, DataRegularSeason20242025!$D$3:$D$1315, $A42)+SUMIFS(DataRegularSeason20242025!$AB$3:$AB$1315,DataRegularSeason20242025!$B$3:$B$1315, "&lt;=" &amp; GP$1, DataRegularSeason20242025!$E$3:$E$1315, $A42)</f>
        <v>70</v>
      </c>
      <c r="GQ42">
        <f>SUMIFS(DataRegularSeason20242025!$AA$3:$AA$1315,DataRegularSeason20242025!$B$3:$B$1315, "&lt;=" &amp; GQ$1, DataRegularSeason20242025!$D$3:$D$1315, $A42)+SUMIFS(DataRegularSeason20242025!$AB$3:$AB$1315,DataRegularSeason20242025!$B$3:$B$1315, "&lt;=" &amp; GQ$1, DataRegularSeason20242025!$E$3:$E$1315, $A42)</f>
        <v>70</v>
      </c>
      <c r="GR42">
        <f>SUMIFS(DataRegularSeason20242025!$AA$3:$AA$1315,DataRegularSeason20242025!$B$3:$B$1315, "&lt;=" &amp; GR$1, DataRegularSeason20242025!$D$3:$D$1315, $A42)+SUMIFS(DataRegularSeason20242025!$AB$3:$AB$1315,DataRegularSeason20242025!$B$3:$B$1315, "&lt;=" &amp; GR$1, DataRegularSeason20242025!$E$3:$E$1315, $A42)</f>
        <v>70</v>
      </c>
      <c r="GS42">
        <f>SUMIFS(DataRegularSeason20242025!$AA$3:$AA$1315,DataRegularSeason20242025!$B$3:$B$1315, "&lt;=" &amp; GS$1, DataRegularSeason20242025!$D$3:$D$1315, $A42)+SUMIFS(DataRegularSeason20242025!$AB$3:$AB$1315,DataRegularSeason20242025!$B$3:$B$1315, "&lt;=" &amp; GS$1, DataRegularSeason20242025!$E$3:$E$1315, $A42)</f>
        <v>70</v>
      </c>
      <c r="GT42">
        <f>SUMIFS(DataRegularSeason20242025!$AA$3:$AA$1315,DataRegularSeason20242025!$B$3:$B$1315, "&lt;=" &amp; GT$1, DataRegularSeason20242025!$D$3:$D$1315, $A42)+SUMIFS(DataRegularSeason20242025!$AB$3:$AB$1315,DataRegularSeason20242025!$B$3:$B$1315, "&lt;=" &amp; GT$1, DataRegularSeason20242025!$E$3:$E$1315, $A42)</f>
        <v>70</v>
      </c>
      <c r="GU42">
        <f>SUMIFS(DataRegularSeason20242025!$AA$3:$AA$1315,DataRegularSeason20242025!$B$3:$B$1315, "&lt;=" &amp; GU$1, DataRegularSeason20242025!$D$3:$D$1315, $A42)+SUMIFS(DataRegularSeason20242025!$AB$3:$AB$1315,DataRegularSeason20242025!$B$3:$B$1315, "&lt;=" &amp; GU$1, DataRegularSeason20242025!$E$3:$E$1315, $A42)</f>
        <v>70</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68</v>
      </c>
      <c r="FH43">
        <f>SUMIFS(DataRegularSeason20242025!$AA$3:$AA$1315,DataRegularSeason20242025!$B$3:$B$1315, "&lt;=" &amp; FH$1, DataRegularSeason20242025!$D$3:$D$1315, $A43)+SUMIFS(DataRegularSeason20242025!$AB$3:$AB$1315,DataRegularSeason20242025!$B$3:$B$1315, "&lt;=" &amp; FH$1, DataRegularSeason20242025!$E$3:$E$1315, $A43)</f>
        <v>69</v>
      </c>
      <c r="FI43">
        <f>SUMIFS(DataRegularSeason20242025!$AA$3:$AA$1315,DataRegularSeason20242025!$B$3:$B$1315, "&lt;=" &amp; FI$1, DataRegularSeason20242025!$D$3:$D$1315, $A43)+SUMIFS(DataRegularSeason20242025!$AB$3:$AB$1315,DataRegularSeason20242025!$B$3:$B$1315, "&lt;=" &amp; FI$1, DataRegularSeason20242025!$E$3:$E$1315, $A43)</f>
        <v>69</v>
      </c>
      <c r="FJ43">
        <f>SUMIFS(DataRegularSeason20242025!$AA$3:$AA$1315,DataRegularSeason20242025!$B$3:$B$1315, "&lt;=" &amp; FJ$1, DataRegularSeason20242025!$D$3:$D$1315, $A43)+SUMIFS(DataRegularSeason20242025!$AB$3:$AB$1315,DataRegularSeason20242025!$B$3:$B$1315, "&lt;=" &amp; FJ$1, DataRegularSeason20242025!$E$3:$E$1315, $A43)</f>
        <v>69</v>
      </c>
      <c r="FK43">
        <f>SUMIFS(DataRegularSeason20242025!$AA$3:$AA$1315,DataRegularSeason20242025!$B$3:$B$1315, "&lt;=" &amp; FK$1, DataRegularSeason20242025!$D$3:$D$1315, $A43)+SUMIFS(DataRegularSeason20242025!$AB$3:$AB$1315,DataRegularSeason20242025!$B$3:$B$1315, "&lt;=" &amp; FK$1, DataRegularSeason20242025!$E$3:$E$1315, $A43)</f>
        <v>69</v>
      </c>
      <c r="FL43">
        <f>SUMIFS(DataRegularSeason20242025!$AA$3:$AA$1315,DataRegularSeason20242025!$B$3:$B$1315, "&lt;=" &amp; FL$1, DataRegularSeason20242025!$D$3:$D$1315, $A43)+SUMIFS(DataRegularSeason20242025!$AB$3:$AB$1315,DataRegularSeason20242025!$B$3:$B$1315, "&lt;=" &amp; FL$1, DataRegularSeason20242025!$E$3:$E$1315, $A43)</f>
        <v>69</v>
      </c>
      <c r="FM43">
        <f>SUMIFS(DataRegularSeason20242025!$AA$3:$AA$1315,DataRegularSeason20242025!$B$3:$B$1315, "&lt;=" &amp; FM$1, DataRegularSeason20242025!$D$3:$D$1315, $A43)+SUMIFS(DataRegularSeason20242025!$AB$3:$AB$1315,DataRegularSeason20242025!$B$3:$B$1315, "&lt;=" &amp; FM$1, DataRegularSeason20242025!$E$3:$E$1315, $A43)</f>
        <v>69</v>
      </c>
      <c r="FN43">
        <f>SUMIFS(DataRegularSeason20242025!$AA$3:$AA$1315,DataRegularSeason20242025!$B$3:$B$1315, "&lt;=" &amp; FN$1, DataRegularSeason20242025!$D$3:$D$1315, $A43)+SUMIFS(DataRegularSeason20242025!$AB$3:$AB$1315,DataRegularSeason20242025!$B$3:$B$1315, "&lt;=" &amp; FN$1, DataRegularSeason20242025!$E$3:$E$1315, $A43)</f>
        <v>69</v>
      </c>
      <c r="FO43">
        <f>SUMIFS(DataRegularSeason20242025!$AA$3:$AA$1315,DataRegularSeason20242025!$B$3:$B$1315, "&lt;=" &amp; FO$1, DataRegularSeason20242025!$D$3:$D$1315, $A43)+SUMIFS(DataRegularSeason20242025!$AB$3:$AB$1315,DataRegularSeason20242025!$B$3:$B$1315, "&lt;=" &amp; FO$1, DataRegularSeason20242025!$E$3:$E$1315, $A43)</f>
        <v>69</v>
      </c>
      <c r="FP43">
        <f>SUMIFS(DataRegularSeason20242025!$AA$3:$AA$1315,DataRegularSeason20242025!$B$3:$B$1315, "&lt;=" &amp; FP$1, DataRegularSeason20242025!$D$3:$D$1315, $A43)+SUMIFS(DataRegularSeason20242025!$AB$3:$AB$1315,DataRegularSeason20242025!$B$3:$B$1315, "&lt;=" &amp; FP$1, DataRegularSeason20242025!$E$3:$E$1315, $A43)</f>
        <v>69</v>
      </c>
      <c r="FQ43">
        <f>SUMIFS(DataRegularSeason20242025!$AA$3:$AA$1315,DataRegularSeason20242025!$B$3:$B$1315, "&lt;=" &amp; FQ$1, DataRegularSeason20242025!$D$3:$D$1315, $A43)+SUMIFS(DataRegularSeason20242025!$AB$3:$AB$1315,DataRegularSeason20242025!$B$3:$B$1315, "&lt;=" &amp; FQ$1, DataRegularSeason20242025!$E$3:$E$1315, $A43)</f>
        <v>69</v>
      </c>
      <c r="FR43">
        <f>SUMIFS(DataRegularSeason20242025!$AA$3:$AA$1315,DataRegularSeason20242025!$B$3:$B$1315, "&lt;=" &amp; FR$1, DataRegularSeason20242025!$D$3:$D$1315, $A43)+SUMIFS(DataRegularSeason20242025!$AB$3:$AB$1315,DataRegularSeason20242025!$B$3:$B$1315, "&lt;=" &amp; FR$1, DataRegularSeason20242025!$E$3:$E$1315, $A43)</f>
        <v>69</v>
      </c>
      <c r="FS43">
        <f>SUMIFS(DataRegularSeason20242025!$AA$3:$AA$1315,DataRegularSeason20242025!$B$3:$B$1315, "&lt;=" &amp; FS$1, DataRegularSeason20242025!$D$3:$D$1315, $A43)+SUMIFS(DataRegularSeason20242025!$AB$3:$AB$1315,DataRegularSeason20242025!$B$3:$B$1315, "&lt;=" &amp; FS$1, DataRegularSeason20242025!$E$3:$E$1315, $A43)</f>
        <v>69</v>
      </c>
      <c r="FT43">
        <f>SUMIFS(DataRegularSeason20242025!$AA$3:$AA$1315,DataRegularSeason20242025!$B$3:$B$1315, "&lt;=" &amp; FT$1, DataRegularSeason20242025!$D$3:$D$1315, $A43)+SUMIFS(DataRegularSeason20242025!$AB$3:$AB$1315,DataRegularSeason20242025!$B$3:$B$1315, "&lt;=" &amp; FT$1, DataRegularSeason20242025!$E$3:$E$1315, $A43)</f>
        <v>69</v>
      </c>
      <c r="FU43">
        <f>SUMIFS(DataRegularSeason20242025!$AA$3:$AA$1315,DataRegularSeason20242025!$B$3:$B$1315, "&lt;=" &amp; FU$1, DataRegularSeason20242025!$D$3:$D$1315, $A43)+SUMIFS(DataRegularSeason20242025!$AB$3:$AB$1315,DataRegularSeason20242025!$B$3:$B$1315, "&lt;=" &amp; FU$1, DataRegularSeason20242025!$E$3:$E$1315, $A43)</f>
        <v>69</v>
      </c>
      <c r="FV43">
        <f>SUMIFS(DataRegularSeason20242025!$AA$3:$AA$1315,DataRegularSeason20242025!$B$3:$B$1315, "&lt;=" &amp; FV$1, DataRegularSeason20242025!$D$3:$D$1315, $A43)+SUMIFS(DataRegularSeason20242025!$AB$3:$AB$1315,DataRegularSeason20242025!$B$3:$B$1315, "&lt;=" &amp; FV$1, DataRegularSeason20242025!$E$3:$E$1315, $A43)</f>
        <v>69</v>
      </c>
      <c r="FW43">
        <f>SUMIFS(DataRegularSeason20242025!$AA$3:$AA$1315,DataRegularSeason20242025!$B$3:$B$1315, "&lt;=" &amp; FW$1, DataRegularSeason20242025!$D$3:$D$1315, $A43)+SUMIFS(DataRegularSeason20242025!$AB$3:$AB$1315,DataRegularSeason20242025!$B$3:$B$1315, "&lt;=" &amp; FW$1, DataRegularSeason20242025!$E$3:$E$1315, $A43)</f>
        <v>69</v>
      </c>
      <c r="FX43">
        <f>SUMIFS(DataRegularSeason20242025!$AA$3:$AA$1315,DataRegularSeason20242025!$B$3:$B$1315, "&lt;=" &amp; FX$1, DataRegularSeason20242025!$D$3:$D$1315, $A43)+SUMIFS(DataRegularSeason20242025!$AB$3:$AB$1315,DataRegularSeason20242025!$B$3:$B$1315, "&lt;=" &amp; FX$1, DataRegularSeason20242025!$E$3:$E$1315, $A43)</f>
        <v>69</v>
      </c>
      <c r="FY43">
        <f>SUMIFS(DataRegularSeason20242025!$AA$3:$AA$1315,DataRegularSeason20242025!$B$3:$B$1315, "&lt;=" &amp; FY$1, DataRegularSeason20242025!$D$3:$D$1315, $A43)+SUMIFS(DataRegularSeason20242025!$AB$3:$AB$1315,DataRegularSeason20242025!$B$3:$B$1315, "&lt;=" &amp; FY$1, DataRegularSeason20242025!$E$3:$E$1315, $A43)</f>
        <v>69</v>
      </c>
      <c r="FZ43">
        <f>SUMIFS(DataRegularSeason20242025!$AA$3:$AA$1315,DataRegularSeason20242025!$B$3:$B$1315, "&lt;=" &amp; FZ$1, DataRegularSeason20242025!$D$3:$D$1315, $A43)+SUMIFS(DataRegularSeason20242025!$AB$3:$AB$1315,DataRegularSeason20242025!$B$3:$B$1315, "&lt;=" &amp; FZ$1, DataRegularSeason20242025!$E$3:$E$1315, $A43)</f>
        <v>69</v>
      </c>
      <c r="GA43">
        <f>SUMIFS(DataRegularSeason20242025!$AA$3:$AA$1315,DataRegularSeason20242025!$B$3:$B$1315, "&lt;=" &amp; GA$1, DataRegularSeason20242025!$D$3:$D$1315, $A43)+SUMIFS(DataRegularSeason20242025!$AB$3:$AB$1315,DataRegularSeason20242025!$B$3:$B$1315, "&lt;=" &amp; GA$1, DataRegularSeason20242025!$E$3:$E$1315, $A43)</f>
        <v>69</v>
      </c>
      <c r="GB43">
        <f>SUMIFS(DataRegularSeason20242025!$AA$3:$AA$1315,DataRegularSeason20242025!$B$3:$B$1315, "&lt;=" &amp; GB$1, DataRegularSeason20242025!$D$3:$D$1315, $A43)+SUMIFS(DataRegularSeason20242025!$AB$3:$AB$1315,DataRegularSeason20242025!$B$3:$B$1315, "&lt;=" &amp; GB$1, DataRegularSeason20242025!$E$3:$E$1315, $A43)</f>
        <v>69</v>
      </c>
      <c r="GC43">
        <f>SUMIFS(DataRegularSeason20242025!$AA$3:$AA$1315,DataRegularSeason20242025!$B$3:$B$1315, "&lt;=" &amp; GC$1, DataRegularSeason20242025!$D$3:$D$1315, $A43)+SUMIFS(DataRegularSeason20242025!$AB$3:$AB$1315,DataRegularSeason20242025!$B$3:$B$1315, "&lt;=" &amp; GC$1, DataRegularSeason20242025!$E$3:$E$1315, $A43)</f>
        <v>69</v>
      </c>
      <c r="GD43">
        <f>SUMIFS(DataRegularSeason20242025!$AA$3:$AA$1315,DataRegularSeason20242025!$B$3:$B$1315, "&lt;=" &amp; GD$1, DataRegularSeason20242025!$D$3:$D$1315, $A43)+SUMIFS(DataRegularSeason20242025!$AB$3:$AB$1315,DataRegularSeason20242025!$B$3:$B$1315, "&lt;=" &amp; GD$1, DataRegularSeason20242025!$E$3:$E$1315, $A43)</f>
        <v>69</v>
      </c>
      <c r="GE43">
        <f>SUMIFS(DataRegularSeason20242025!$AA$3:$AA$1315,DataRegularSeason20242025!$B$3:$B$1315, "&lt;=" &amp; GE$1, DataRegularSeason20242025!$D$3:$D$1315, $A43)+SUMIFS(DataRegularSeason20242025!$AB$3:$AB$1315,DataRegularSeason20242025!$B$3:$B$1315, "&lt;=" &amp; GE$1, DataRegularSeason20242025!$E$3:$E$1315, $A43)</f>
        <v>69</v>
      </c>
      <c r="GF43">
        <f>SUMIFS(DataRegularSeason20242025!$AA$3:$AA$1315,DataRegularSeason20242025!$B$3:$B$1315, "&lt;=" &amp; GF$1, DataRegularSeason20242025!$D$3:$D$1315, $A43)+SUMIFS(DataRegularSeason20242025!$AB$3:$AB$1315,DataRegularSeason20242025!$B$3:$B$1315, "&lt;=" &amp; GF$1, DataRegularSeason20242025!$E$3:$E$1315, $A43)</f>
        <v>69</v>
      </c>
      <c r="GG43">
        <f>SUMIFS(DataRegularSeason20242025!$AA$3:$AA$1315,DataRegularSeason20242025!$B$3:$B$1315, "&lt;=" &amp; GG$1, DataRegularSeason20242025!$D$3:$D$1315, $A43)+SUMIFS(DataRegularSeason20242025!$AB$3:$AB$1315,DataRegularSeason20242025!$B$3:$B$1315, "&lt;=" &amp; GG$1, DataRegularSeason20242025!$E$3:$E$1315, $A43)</f>
        <v>69</v>
      </c>
      <c r="GH43">
        <f>SUMIFS(DataRegularSeason20242025!$AA$3:$AA$1315,DataRegularSeason20242025!$B$3:$B$1315, "&lt;=" &amp; GH$1, DataRegularSeason20242025!$D$3:$D$1315, $A43)+SUMIFS(DataRegularSeason20242025!$AB$3:$AB$1315,DataRegularSeason20242025!$B$3:$B$1315, "&lt;=" &amp; GH$1, DataRegularSeason20242025!$E$3:$E$1315, $A43)</f>
        <v>69</v>
      </c>
      <c r="GI43">
        <f>SUMIFS(DataRegularSeason20242025!$AA$3:$AA$1315,DataRegularSeason20242025!$B$3:$B$1315, "&lt;=" &amp; GI$1, DataRegularSeason20242025!$D$3:$D$1315, $A43)+SUMIFS(DataRegularSeason20242025!$AB$3:$AB$1315,DataRegularSeason20242025!$B$3:$B$1315, "&lt;=" &amp; GI$1, DataRegularSeason20242025!$E$3:$E$1315, $A43)</f>
        <v>69</v>
      </c>
      <c r="GJ43">
        <f>SUMIFS(DataRegularSeason20242025!$AA$3:$AA$1315,DataRegularSeason20242025!$B$3:$B$1315, "&lt;=" &amp; GJ$1, DataRegularSeason20242025!$D$3:$D$1315, $A43)+SUMIFS(DataRegularSeason20242025!$AB$3:$AB$1315,DataRegularSeason20242025!$B$3:$B$1315, "&lt;=" &amp; GJ$1, DataRegularSeason20242025!$E$3:$E$1315, $A43)</f>
        <v>69</v>
      </c>
      <c r="GK43">
        <f>SUMIFS(DataRegularSeason20242025!$AA$3:$AA$1315,DataRegularSeason20242025!$B$3:$B$1315, "&lt;=" &amp; GK$1, DataRegularSeason20242025!$D$3:$D$1315, $A43)+SUMIFS(DataRegularSeason20242025!$AB$3:$AB$1315,DataRegularSeason20242025!$B$3:$B$1315, "&lt;=" &amp; GK$1, DataRegularSeason20242025!$E$3:$E$1315, $A43)</f>
        <v>69</v>
      </c>
      <c r="GL43">
        <f>SUMIFS(DataRegularSeason20242025!$AA$3:$AA$1315,DataRegularSeason20242025!$B$3:$B$1315, "&lt;=" &amp; GL$1, DataRegularSeason20242025!$D$3:$D$1315, $A43)+SUMIFS(DataRegularSeason20242025!$AB$3:$AB$1315,DataRegularSeason20242025!$B$3:$B$1315, "&lt;=" &amp; GL$1, DataRegularSeason20242025!$E$3:$E$1315, $A43)</f>
        <v>69</v>
      </c>
      <c r="GM43">
        <f>SUMIFS(DataRegularSeason20242025!$AA$3:$AA$1315,DataRegularSeason20242025!$B$3:$B$1315, "&lt;=" &amp; GM$1, DataRegularSeason20242025!$D$3:$D$1315, $A43)+SUMIFS(DataRegularSeason20242025!$AB$3:$AB$1315,DataRegularSeason20242025!$B$3:$B$1315, "&lt;=" &amp; GM$1, DataRegularSeason20242025!$E$3:$E$1315, $A43)</f>
        <v>69</v>
      </c>
      <c r="GN43">
        <f>SUMIFS(DataRegularSeason20242025!$AA$3:$AA$1315,DataRegularSeason20242025!$B$3:$B$1315, "&lt;=" &amp; GN$1, DataRegularSeason20242025!$D$3:$D$1315, $A43)+SUMIFS(DataRegularSeason20242025!$AB$3:$AB$1315,DataRegularSeason20242025!$B$3:$B$1315, "&lt;=" &amp; GN$1, DataRegularSeason20242025!$E$3:$E$1315, $A43)</f>
        <v>69</v>
      </c>
      <c r="GO43">
        <f>SUMIFS(DataRegularSeason20242025!$AA$3:$AA$1315,DataRegularSeason20242025!$B$3:$B$1315, "&lt;=" &amp; GO$1, DataRegularSeason20242025!$D$3:$D$1315, $A43)+SUMIFS(DataRegularSeason20242025!$AB$3:$AB$1315,DataRegularSeason20242025!$B$3:$B$1315, "&lt;=" &amp; GO$1, DataRegularSeason20242025!$E$3:$E$1315, $A43)</f>
        <v>69</v>
      </c>
      <c r="GP43">
        <f>SUMIFS(DataRegularSeason20242025!$AA$3:$AA$1315,DataRegularSeason20242025!$B$3:$B$1315, "&lt;=" &amp; GP$1, DataRegularSeason20242025!$D$3:$D$1315, $A43)+SUMIFS(DataRegularSeason20242025!$AB$3:$AB$1315,DataRegularSeason20242025!$B$3:$B$1315, "&lt;=" &amp; GP$1, DataRegularSeason20242025!$E$3:$E$1315, $A43)</f>
        <v>69</v>
      </c>
      <c r="GQ43">
        <f>SUMIFS(DataRegularSeason20242025!$AA$3:$AA$1315,DataRegularSeason20242025!$B$3:$B$1315, "&lt;=" &amp; GQ$1, DataRegularSeason20242025!$D$3:$D$1315, $A43)+SUMIFS(DataRegularSeason20242025!$AB$3:$AB$1315,DataRegularSeason20242025!$B$3:$B$1315, "&lt;=" &amp; GQ$1, DataRegularSeason20242025!$E$3:$E$1315, $A43)</f>
        <v>69</v>
      </c>
      <c r="GR43">
        <f>SUMIFS(DataRegularSeason20242025!$AA$3:$AA$1315,DataRegularSeason20242025!$B$3:$B$1315, "&lt;=" &amp; GR$1, DataRegularSeason20242025!$D$3:$D$1315, $A43)+SUMIFS(DataRegularSeason20242025!$AB$3:$AB$1315,DataRegularSeason20242025!$B$3:$B$1315, "&lt;=" &amp; GR$1, DataRegularSeason20242025!$E$3:$E$1315, $A43)</f>
        <v>69</v>
      </c>
      <c r="GS43">
        <f>SUMIFS(DataRegularSeason20242025!$AA$3:$AA$1315,DataRegularSeason20242025!$B$3:$B$1315, "&lt;=" &amp; GS$1, DataRegularSeason20242025!$D$3:$D$1315, $A43)+SUMIFS(DataRegularSeason20242025!$AB$3:$AB$1315,DataRegularSeason20242025!$B$3:$B$1315, "&lt;=" &amp; GS$1, DataRegularSeason20242025!$E$3:$E$1315, $A43)</f>
        <v>69</v>
      </c>
      <c r="GT43">
        <f>SUMIFS(DataRegularSeason20242025!$AA$3:$AA$1315,DataRegularSeason20242025!$B$3:$B$1315, "&lt;=" &amp; GT$1, DataRegularSeason20242025!$D$3:$D$1315, $A43)+SUMIFS(DataRegularSeason20242025!$AB$3:$AB$1315,DataRegularSeason20242025!$B$3:$B$1315, "&lt;=" &amp; GT$1, DataRegularSeason20242025!$E$3:$E$1315, $A43)</f>
        <v>69</v>
      </c>
      <c r="GU43">
        <f>SUMIFS(DataRegularSeason20242025!$AA$3:$AA$1315,DataRegularSeason20242025!$B$3:$B$1315, "&lt;=" &amp; GU$1, DataRegularSeason20242025!$D$3:$D$1315, $A43)+SUMIFS(DataRegularSeason20242025!$AB$3:$AB$1315,DataRegularSeason20242025!$B$3:$B$1315, "&lt;=" &amp; GU$1, DataRegularSeason20242025!$E$3:$E$1315, $A43)</f>
        <v>69</v>
      </c>
    </row>
    <row r="44" spans="1:275" x14ac:dyDescent="0.25">
      <c r="A44" t="s">
        <v>15</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2</v>
      </c>
      <c r="L44">
        <f>SUMIFS(DataRegularSeason20242025!$AA$3:$AA$1315,DataRegularSeason20242025!$B$3:$B$1315, "&lt;=" &amp; L$1, DataRegularSeason20242025!$D$3:$D$1315, $A44)+SUMIFS(DataRegularSeason20242025!$AB$3:$AB$1315,DataRegularSeason20242025!$B$3:$B$1315, "&lt;=" &amp; L$1, DataRegularSeason20242025!$E$3:$E$1315, $A44)</f>
        <v>2</v>
      </c>
      <c r="M44">
        <f>SUMIFS(DataRegularSeason20242025!$AA$3:$AA$1315,DataRegularSeason20242025!$B$3:$B$1315, "&lt;=" &amp; M$1, DataRegularSeason20242025!$D$3:$D$1315, $A44)+SUMIFS(DataRegularSeason20242025!$AB$3:$AB$1315,DataRegularSeason20242025!$B$3:$B$1315, "&lt;=" &amp; M$1, DataRegularSeason20242025!$E$3:$E$1315, $A44)</f>
        <v>4</v>
      </c>
      <c r="N44">
        <f>SUMIFS(DataRegularSeason20242025!$AA$3:$AA$1315,DataRegularSeason20242025!$B$3:$B$1315, "&lt;=" &amp; N$1, DataRegularSeason20242025!$D$3:$D$1315, $A44)+SUMIFS(DataRegularSeason20242025!$AB$3:$AB$1315,DataRegularSeason20242025!$B$3:$B$1315, "&lt;=" &amp; N$1, DataRegularSeason20242025!$E$3:$E$1315, $A44)</f>
        <v>4</v>
      </c>
      <c r="O44">
        <f>SUMIFS(DataRegularSeason20242025!$AA$3:$AA$1315,DataRegularSeason20242025!$B$3:$B$1315, "&lt;=" &amp; O$1, DataRegularSeason20242025!$D$3:$D$1315, $A44)+SUMIFS(DataRegularSeason20242025!$AB$3:$AB$1315,DataRegularSeason20242025!$B$3:$B$1315, "&lt;=" &amp; O$1, DataRegularSeason20242025!$E$3:$E$1315, $A44)</f>
        <v>4</v>
      </c>
      <c r="P44">
        <f>SUMIFS(DataRegularSeason20242025!$AA$3:$AA$1315,DataRegularSeason20242025!$B$3:$B$1315, "&lt;=" &amp; P$1, DataRegularSeason20242025!$D$3:$D$1315, $A44)+SUMIFS(DataRegularSeason20242025!$AB$3:$AB$1315,DataRegularSeason20242025!$B$3:$B$1315, "&lt;=" &amp; P$1, DataRegularSeason20242025!$E$3:$E$1315, $A44)</f>
        <v>4</v>
      </c>
      <c r="Q44">
        <f>SUMIFS(DataRegularSeason20242025!$AA$3:$AA$1315,DataRegularSeason20242025!$B$3:$B$1315, "&lt;=" &amp; Q$1, DataRegularSeason20242025!$D$3:$D$1315, $A44)+SUMIFS(DataRegularSeason20242025!$AB$3:$AB$1315,DataRegularSeason20242025!$B$3:$B$1315, "&lt;=" &amp; Q$1, DataRegularSeason20242025!$E$3:$E$1315, $A44)</f>
        <v>6</v>
      </c>
      <c r="R44">
        <f>SUMIFS(DataRegularSeason20242025!$AA$3:$AA$1315,DataRegularSeason20242025!$B$3:$B$1315, "&lt;=" &amp; R$1, DataRegularSeason20242025!$D$3:$D$1315, $A44)+SUMIFS(DataRegularSeason20242025!$AB$3:$AB$1315,DataRegularSeason20242025!$B$3:$B$1315, "&lt;=" &amp; R$1, DataRegularSeason20242025!$E$3:$E$1315, $A44)</f>
        <v>6</v>
      </c>
      <c r="S44">
        <f>SUMIFS(DataRegularSeason20242025!$AA$3:$AA$1315,DataRegularSeason20242025!$B$3:$B$1315, "&lt;=" &amp; S$1, DataRegularSeason20242025!$D$3:$D$1315, $A44)+SUMIFS(DataRegularSeason20242025!$AB$3:$AB$1315,DataRegularSeason20242025!$B$3:$B$1315, "&lt;=" &amp; S$1, DataRegularSeason20242025!$E$3:$E$1315, $A44)</f>
        <v>6</v>
      </c>
      <c r="T44">
        <f>SUMIFS(DataRegularSeason20242025!$AA$3:$AA$1315,DataRegularSeason20242025!$B$3:$B$1315, "&lt;=" &amp; T$1, DataRegularSeason20242025!$D$3:$D$1315, $A44)+SUMIFS(DataRegularSeason20242025!$AB$3:$AB$1315,DataRegularSeason20242025!$B$3:$B$1315, "&lt;=" &amp; T$1, DataRegularSeason20242025!$E$3:$E$1315, $A44)</f>
        <v>7</v>
      </c>
      <c r="U44">
        <f>SUMIFS(DataRegularSeason20242025!$AA$3:$AA$1315,DataRegularSeason20242025!$B$3:$B$1315, "&lt;=" &amp; U$1, DataRegularSeason20242025!$D$3:$D$1315, $A44)+SUMIFS(DataRegularSeason20242025!$AB$3:$AB$1315,DataRegularSeason20242025!$B$3:$B$1315, "&lt;=" &amp; U$1, DataRegularSeason20242025!$E$3:$E$1315, $A44)</f>
        <v>7</v>
      </c>
      <c r="V44">
        <f>SUMIFS(DataRegularSeason20242025!$AA$3:$AA$1315,DataRegularSeason20242025!$B$3:$B$1315, "&lt;=" &amp; V$1, DataRegularSeason20242025!$D$3:$D$1315, $A44)+SUMIFS(DataRegularSeason20242025!$AB$3:$AB$1315,DataRegularSeason20242025!$B$3:$B$1315, "&lt;=" &amp; V$1, DataRegularSeason20242025!$E$3:$E$1315, $A44)</f>
        <v>7</v>
      </c>
      <c r="W44">
        <f>SUMIFS(DataRegularSeason20242025!$AA$3:$AA$1315,DataRegularSeason20242025!$B$3:$B$1315, "&lt;=" &amp; W$1, DataRegularSeason20242025!$D$3:$D$1315, $A44)+SUMIFS(DataRegularSeason20242025!$AB$3:$AB$1315,DataRegularSeason20242025!$B$3:$B$1315, "&lt;=" &amp; W$1, DataRegularSeason20242025!$E$3:$E$1315, $A44)</f>
        <v>7</v>
      </c>
      <c r="X44">
        <f>SUMIFS(DataRegularSeason20242025!$AA$3:$AA$1315,DataRegularSeason20242025!$B$3:$B$1315, "&lt;=" &amp; X$1, DataRegularSeason20242025!$D$3:$D$1315, $A44)+SUMIFS(DataRegularSeason20242025!$AB$3:$AB$1315,DataRegularSeason20242025!$B$3:$B$1315, "&lt;=" &amp; X$1, DataRegularSeason20242025!$E$3:$E$1315, $A44)</f>
        <v>7</v>
      </c>
      <c r="Y44">
        <f>SUMIFS(DataRegularSeason20242025!$AA$3:$AA$1315,DataRegularSeason20242025!$B$3:$B$1315, "&lt;=" &amp; Y$1, DataRegularSeason20242025!$D$3:$D$1315, $A44)+SUMIFS(DataRegularSeason20242025!$AB$3:$AB$1315,DataRegularSeason20242025!$B$3:$B$1315, "&lt;=" &amp; Y$1, DataRegularSeason20242025!$E$3:$E$1315, $A44)</f>
        <v>7</v>
      </c>
      <c r="Z44">
        <f>SUMIFS(DataRegularSeason20242025!$AA$3:$AA$1315,DataRegularSeason20242025!$B$3:$B$1315, "&lt;=" &amp; Z$1, DataRegularSeason20242025!$D$3:$D$1315, $A44)+SUMIFS(DataRegularSeason20242025!$AB$3:$AB$1315,DataRegularSeason20242025!$B$3:$B$1315, "&lt;=" &amp; Z$1, DataRegularSeason20242025!$E$3:$E$1315, $A44)</f>
        <v>7</v>
      </c>
      <c r="AA44">
        <f>SUMIFS(DataRegularSeason20242025!$AA$3:$AA$1315,DataRegularSeason20242025!$B$3:$B$1315, "&lt;=" &amp; AA$1, DataRegularSeason20242025!$D$3:$D$1315, $A44)+SUMIFS(DataRegularSeason20242025!$AB$3:$AB$1315,DataRegularSeason20242025!$B$3:$B$1315, "&lt;=" &amp; AA$1, DataRegularSeason20242025!$E$3:$E$1315, $A44)</f>
        <v>9</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13</v>
      </c>
      <c r="AJ44">
        <f>SUMIFS(DataRegularSeason20242025!$AA$3:$AA$1315,DataRegularSeason20242025!$B$3:$B$1315, "&lt;=" &amp; AJ$1, DataRegularSeason20242025!$D$3:$D$1315, $A44)+SUMIFS(DataRegularSeason20242025!$AB$3:$AB$1315,DataRegularSeason20242025!$B$3:$B$1315, "&lt;=" &amp; AJ$1, DataRegularSeason20242025!$E$3:$E$1315, $A44)</f>
        <v>13</v>
      </c>
      <c r="AK44">
        <f>SUMIFS(DataRegularSeason20242025!$AA$3:$AA$1315,DataRegularSeason20242025!$B$3:$B$1315, "&lt;=" &amp; AK$1, DataRegularSeason20242025!$D$3:$D$1315, $A44)+SUMIFS(DataRegularSeason20242025!$AB$3:$AB$1315,DataRegularSeason20242025!$B$3:$B$1315, "&lt;=" &amp; AK$1, DataRegularSeason20242025!$E$3:$E$1315, $A44)</f>
        <v>13</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15</v>
      </c>
      <c r="AN44">
        <f>SUMIFS(DataRegularSeason20242025!$AA$3:$AA$1315,DataRegularSeason20242025!$B$3:$B$1315, "&lt;=" &amp; AN$1, DataRegularSeason20242025!$D$3:$D$1315, $A44)+SUMIFS(DataRegularSeason20242025!$AB$3:$AB$1315,DataRegularSeason20242025!$B$3:$B$1315, "&lt;=" &amp; AN$1, DataRegularSeason20242025!$E$3:$E$1315, $A44)</f>
        <v>15</v>
      </c>
      <c r="AO44">
        <f>SUMIFS(DataRegularSeason20242025!$AA$3:$AA$1315,DataRegularSeason20242025!$B$3:$B$1315, "&lt;=" &amp; AO$1, DataRegularSeason20242025!$D$3:$D$1315, $A44)+SUMIFS(DataRegularSeason20242025!$AB$3:$AB$1315,DataRegularSeason20242025!$B$3:$B$1315, "&lt;=" &amp; AO$1, DataRegularSeason20242025!$E$3:$E$1315, $A44)</f>
        <v>16</v>
      </c>
      <c r="AP44">
        <f>SUMIFS(DataRegularSeason20242025!$AA$3:$AA$1315,DataRegularSeason20242025!$B$3:$B$1315, "&lt;=" &amp; AP$1, DataRegularSeason20242025!$D$3:$D$1315, $A44)+SUMIFS(DataRegularSeason20242025!$AB$3:$AB$1315,DataRegularSeason20242025!$B$3:$B$1315, "&lt;=" &amp; AP$1, DataRegularSeason20242025!$E$3:$E$1315, $A44)</f>
        <v>16</v>
      </c>
      <c r="AQ44">
        <f>SUMIFS(DataRegularSeason20242025!$AA$3:$AA$1315,DataRegularSeason20242025!$B$3:$B$1315, "&lt;=" &amp; AQ$1, DataRegularSeason20242025!$D$3:$D$1315, $A44)+SUMIFS(DataRegularSeason20242025!$AB$3:$AB$1315,DataRegularSeason20242025!$B$3:$B$1315, "&lt;=" &amp; AQ$1, DataRegularSeason20242025!$E$3:$E$1315, $A44)</f>
        <v>16</v>
      </c>
      <c r="AR44">
        <f>SUMIFS(DataRegularSeason20242025!$AA$3:$AA$1315,DataRegularSeason20242025!$B$3:$B$1315, "&lt;=" &amp; AR$1, DataRegularSeason20242025!$D$3:$D$1315, $A44)+SUMIFS(DataRegularSeason20242025!$AB$3:$AB$1315,DataRegularSeason20242025!$B$3:$B$1315, "&lt;=" &amp; AR$1, DataRegularSeason20242025!$E$3:$E$1315, $A44)</f>
        <v>18</v>
      </c>
      <c r="AS44">
        <f>SUMIFS(DataRegularSeason20242025!$AA$3:$AA$1315,DataRegularSeason20242025!$B$3:$B$1315, "&lt;=" &amp; AS$1, DataRegularSeason20242025!$D$3:$D$1315, $A44)+SUMIFS(DataRegularSeason20242025!$AB$3:$AB$1315,DataRegularSeason20242025!$B$3:$B$1315, "&lt;=" &amp; AS$1, DataRegularSeason20242025!$E$3:$E$1315, $A44)</f>
        <v>18</v>
      </c>
      <c r="AT44">
        <f>SUMIFS(DataRegularSeason20242025!$AA$3:$AA$1315,DataRegularSeason20242025!$B$3:$B$1315, "&lt;=" &amp; AT$1, DataRegularSeason20242025!$D$3:$D$1315, $A44)+SUMIFS(DataRegularSeason20242025!$AB$3:$AB$1315,DataRegularSeason20242025!$B$3:$B$1315, "&lt;=" &amp; AT$1, DataRegularSeason20242025!$E$3:$E$1315, $A44)</f>
        <v>18</v>
      </c>
      <c r="AU44">
        <f>SUMIFS(DataRegularSeason20242025!$AA$3:$AA$1315,DataRegularSeason20242025!$B$3:$B$1315, "&lt;=" &amp; AU$1, DataRegularSeason20242025!$D$3:$D$1315, $A44)+SUMIFS(DataRegularSeason20242025!$AB$3:$AB$1315,DataRegularSeason20242025!$B$3:$B$1315, "&lt;=" &amp; AU$1, DataRegularSeason20242025!$E$3:$E$1315, $A44)</f>
        <v>18</v>
      </c>
      <c r="AV44">
        <f>SUMIFS(DataRegularSeason20242025!$AA$3:$AA$1315,DataRegularSeason20242025!$B$3:$B$1315, "&lt;=" &amp; AV$1, DataRegularSeason20242025!$D$3:$D$1315, $A44)+SUMIFS(DataRegularSeason20242025!$AB$3:$AB$1315,DataRegularSeason20242025!$B$3:$B$1315, "&lt;=" &amp; AV$1, DataRegularSeason20242025!$E$3:$E$1315, $A44)</f>
        <v>19</v>
      </c>
      <c r="AW44">
        <f>SUMIFS(DataRegularSeason20242025!$AA$3:$AA$1315,DataRegularSeason20242025!$B$3:$B$1315, "&lt;=" &amp; AW$1, DataRegularSeason20242025!$D$3:$D$1315, $A44)+SUMIFS(DataRegularSeason20242025!$AB$3:$AB$1315,DataRegularSeason20242025!$B$3:$B$1315, "&lt;=" &amp; AW$1, DataRegularSeason20242025!$E$3:$E$1315, $A44)</f>
        <v>19</v>
      </c>
      <c r="AX44">
        <f>SUMIFS(DataRegularSeason20242025!$AA$3:$AA$1315,DataRegularSeason20242025!$B$3:$B$1315, "&lt;=" &amp; AX$1, DataRegularSeason20242025!$D$3:$D$1315, $A44)+SUMIFS(DataRegularSeason20242025!$AB$3:$AB$1315,DataRegularSeason20242025!$B$3:$B$1315, "&lt;=" &amp; AX$1, DataRegularSeason20242025!$E$3:$E$1315, $A44)</f>
        <v>19</v>
      </c>
      <c r="AY44">
        <f>SUMIFS(DataRegularSeason20242025!$AA$3:$AA$1315,DataRegularSeason20242025!$B$3:$B$1315, "&lt;=" &amp; AY$1, DataRegularSeason20242025!$D$3:$D$1315, $A44)+SUMIFS(DataRegularSeason20242025!$AB$3:$AB$1315,DataRegularSeason20242025!$B$3:$B$1315, "&lt;=" &amp; AY$1, DataRegularSeason20242025!$E$3:$E$1315, $A44)</f>
        <v>19</v>
      </c>
      <c r="AZ44">
        <f>SUMIFS(DataRegularSeason20242025!$AA$3:$AA$1315,DataRegularSeason20242025!$B$3:$B$1315, "&lt;=" &amp; AZ$1, DataRegularSeason20242025!$D$3:$D$1315, $A44)+SUMIFS(DataRegularSeason20242025!$AB$3:$AB$1315,DataRegularSeason20242025!$B$3:$B$1315, "&lt;=" &amp; AZ$1, DataRegularSeason20242025!$E$3:$E$1315, $A44)</f>
        <v>19</v>
      </c>
      <c r="BA44">
        <f>SUMIFS(DataRegularSeason20242025!$AA$3:$AA$1315,DataRegularSeason20242025!$B$3:$B$1315, "&lt;=" &amp; BA$1, DataRegularSeason20242025!$D$3:$D$1315, $A44)+SUMIFS(DataRegularSeason20242025!$AB$3:$AB$1315,DataRegularSeason20242025!$B$3:$B$1315, "&lt;=" &amp; BA$1, DataRegularSeason20242025!$E$3:$E$1315, $A44)</f>
        <v>21</v>
      </c>
      <c r="BB44">
        <f>SUMIFS(DataRegularSeason20242025!$AA$3:$AA$1315,DataRegularSeason20242025!$B$3:$B$1315, "&lt;=" &amp; BB$1, DataRegularSeason20242025!$D$3:$D$1315, $A44)+SUMIFS(DataRegularSeason20242025!$AB$3:$AB$1315,DataRegularSeason20242025!$B$3:$B$1315, "&lt;=" &amp; BB$1, DataRegularSeason20242025!$E$3:$E$1315, $A44)</f>
        <v>21</v>
      </c>
      <c r="BC44">
        <f>SUMIFS(DataRegularSeason20242025!$AA$3:$AA$1315,DataRegularSeason20242025!$B$3:$B$1315, "&lt;=" &amp; BC$1, DataRegularSeason20242025!$D$3:$D$1315, $A44)+SUMIFS(DataRegularSeason20242025!$AB$3:$AB$1315,DataRegularSeason20242025!$B$3:$B$1315, "&lt;=" &amp; BC$1, DataRegularSeason20242025!$E$3:$E$1315, $A44)</f>
        <v>23</v>
      </c>
      <c r="BD44">
        <f>SUMIFS(DataRegularSeason20242025!$AA$3:$AA$1315,DataRegularSeason20242025!$B$3:$B$1315, "&lt;=" &amp; BD$1, DataRegularSeason20242025!$D$3:$D$1315, $A44)+SUMIFS(DataRegularSeason20242025!$AB$3:$AB$1315,DataRegularSeason20242025!$B$3:$B$1315, "&lt;=" &amp; BD$1, DataRegularSeason20242025!$E$3:$E$1315, $A44)</f>
        <v>23</v>
      </c>
      <c r="BE44">
        <f>SUMIFS(DataRegularSeason20242025!$AA$3:$AA$1315,DataRegularSeason20242025!$B$3:$B$1315, "&lt;=" &amp; BE$1, DataRegularSeason20242025!$D$3:$D$1315, $A44)+SUMIFS(DataRegularSeason20242025!$AB$3:$AB$1315,DataRegularSeason20242025!$B$3:$B$1315, "&lt;=" &amp; BE$1, DataRegularSeason20242025!$E$3:$E$1315, $A44)</f>
        <v>23</v>
      </c>
      <c r="BF44">
        <f>SUMIFS(DataRegularSeason20242025!$AA$3:$AA$1315,DataRegularSeason20242025!$B$3:$B$1315, "&lt;=" &amp; BF$1, DataRegularSeason20242025!$D$3:$D$1315, $A44)+SUMIFS(DataRegularSeason20242025!$AB$3:$AB$1315,DataRegularSeason20242025!$B$3:$B$1315, "&lt;=" &amp; BF$1, DataRegularSeason20242025!$E$3:$E$1315, $A44)</f>
        <v>23</v>
      </c>
      <c r="BG44">
        <f>SUMIFS(DataRegularSeason20242025!$AA$3:$AA$1315,DataRegularSeason20242025!$B$3:$B$1315, "&lt;=" &amp; BG$1, DataRegularSeason20242025!$D$3:$D$1315, $A44)+SUMIFS(DataRegularSeason20242025!$AB$3:$AB$1315,DataRegularSeason20242025!$B$3:$B$1315, "&lt;=" &amp; BG$1, DataRegularSeason20242025!$E$3:$E$1315, $A44)</f>
        <v>25</v>
      </c>
      <c r="BH44">
        <f>SUMIFS(DataRegularSeason20242025!$AA$3:$AA$1315,DataRegularSeason20242025!$B$3:$B$1315, "&lt;=" &amp; BH$1, DataRegularSeason20242025!$D$3:$D$1315, $A44)+SUMIFS(DataRegularSeason20242025!$AB$3:$AB$1315,DataRegularSeason20242025!$B$3:$B$1315, "&lt;=" &amp; BH$1, DataRegularSeason20242025!$E$3:$E$1315, $A44)</f>
        <v>25</v>
      </c>
      <c r="BI44">
        <f>SUMIFS(DataRegularSeason20242025!$AA$3:$AA$1315,DataRegularSeason20242025!$B$3:$B$1315, "&lt;=" &amp; BI$1, DataRegularSeason20242025!$D$3:$D$1315, $A44)+SUMIFS(DataRegularSeason20242025!$AB$3:$AB$1315,DataRegularSeason20242025!$B$3:$B$1315, "&lt;=" &amp; BI$1, DataRegularSeason20242025!$E$3:$E$1315, $A44)</f>
        <v>25</v>
      </c>
      <c r="BJ44">
        <f>SUMIFS(DataRegularSeason20242025!$AA$3:$AA$1315,DataRegularSeason20242025!$B$3:$B$1315, "&lt;=" &amp; BJ$1, DataRegularSeason20242025!$D$3:$D$1315, $A44)+SUMIFS(DataRegularSeason20242025!$AB$3:$AB$1315,DataRegularSeason20242025!$B$3:$B$1315, "&lt;=" &amp; BJ$1, DataRegularSeason20242025!$E$3:$E$1315, $A44)</f>
        <v>25</v>
      </c>
      <c r="BK44">
        <f>SUMIFS(DataRegularSeason20242025!$AA$3:$AA$1315,DataRegularSeason20242025!$B$3:$B$1315, "&lt;=" &amp; BK$1, DataRegularSeason20242025!$D$3:$D$1315, $A44)+SUMIFS(DataRegularSeason20242025!$AB$3:$AB$1315,DataRegularSeason20242025!$B$3:$B$1315, "&lt;=" &amp; BK$1, DataRegularSeason20242025!$E$3:$E$1315, $A44)</f>
        <v>27</v>
      </c>
      <c r="BL44">
        <f>SUMIFS(DataRegularSeason20242025!$AA$3:$AA$1315,DataRegularSeason20242025!$B$3:$B$1315, "&lt;=" &amp; BL$1, DataRegularSeason20242025!$D$3:$D$1315, $A44)+SUMIFS(DataRegularSeason20242025!$AB$3:$AB$1315,DataRegularSeason20242025!$B$3:$B$1315, "&lt;=" &amp; BL$1, DataRegularSeason20242025!$E$3:$E$1315, $A44)</f>
        <v>27</v>
      </c>
      <c r="BM44">
        <f>SUMIFS(DataRegularSeason20242025!$AA$3:$AA$1315,DataRegularSeason20242025!$B$3:$B$1315, "&lt;=" &amp; BM$1, DataRegularSeason20242025!$D$3:$D$1315, $A44)+SUMIFS(DataRegularSeason20242025!$AB$3:$AB$1315,DataRegularSeason20242025!$B$3:$B$1315, "&lt;=" &amp; BM$1, DataRegularSeason20242025!$E$3:$E$1315, $A44)</f>
        <v>29</v>
      </c>
      <c r="BN44">
        <f>SUMIFS(DataRegularSeason20242025!$AA$3:$AA$1315,DataRegularSeason20242025!$B$3:$B$1315, "&lt;=" &amp; BN$1, DataRegularSeason20242025!$D$3:$D$1315, $A44)+SUMIFS(DataRegularSeason20242025!$AB$3:$AB$1315,DataRegularSeason20242025!$B$3:$B$1315, "&lt;=" &amp; BN$1, DataRegularSeason20242025!$E$3:$E$1315, $A44)</f>
        <v>31</v>
      </c>
      <c r="BO44">
        <f>SUMIFS(DataRegularSeason20242025!$AA$3:$AA$1315,DataRegularSeason20242025!$B$3:$B$1315, "&lt;=" &amp; BO$1, DataRegularSeason20242025!$D$3:$D$1315, $A44)+SUMIFS(DataRegularSeason20242025!$AB$3:$AB$1315,DataRegularSeason20242025!$B$3:$B$1315, "&lt;=" &amp; BO$1, DataRegularSeason20242025!$E$3:$E$1315, $A44)</f>
        <v>31</v>
      </c>
      <c r="BP44">
        <f>SUMIFS(DataRegularSeason20242025!$AA$3:$AA$1315,DataRegularSeason20242025!$B$3:$B$1315, "&lt;=" &amp; BP$1, DataRegularSeason20242025!$D$3:$D$1315, $A44)+SUMIFS(DataRegularSeason20242025!$AB$3:$AB$1315,DataRegularSeason20242025!$B$3:$B$1315, "&lt;=" &amp; BP$1, DataRegularSeason20242025!$E$3:$E$1315, $A44)</f>
        <v>31</v>
      </c>
      <c r="BQ44">
        <f>SUMIFS(DataRegularSeason20242025!$AA$3:$AA$1315,DataRegularSeason20242025!$B$3:$B$1315, "&lt;=" &amp; BQ$1, DataRegularSeason20242025!$D$3:$D$1315, $A44)+SUMIFS(DataRegularSeason20242025!$AB$3:$AB$1315,DataRegularSeason20242025!$B$3:$B$1315, "&lt;=" &amp; BQ$1, DataRegularSeason20242025!$E$3:$E$1315, $A44)</f>
        <v>33</v>
      </c>
      <c r="BR44">
        <f>SUMIFS(DataRegularSeason20242025!$AA$3:$AA$1315,DataRegularSeason20242025!$B$3:$B$1315, "&lt;=" &amp; BR$1, DataRegularSeason20242025!$D$3:$D$1315, $A44)+SUMIFS(DataRegularSeason20242025!$AB$3:$AB$1315,DataRegularSeason20242025!$B$3:$B$1315, "&lt;=" &amp; BR$1, DataRegularSeason20242025!$E$3:$E$1315, $A44)</f>
        <v>33</v>
      </c>
      <c r="BS44">
        <f>SUMIFS(DataRegularSeason20242025!$AA$3:$AA$1315,DataRegularSeason20242025!$B$3:$B$1315, "&lt;=" &amp; BS$1, DataRegularSeason20242025!$D$3:$D$1315, $A44)+SUMIFS(DataRegularSeason20242025!$AB$3:$AB$1315,DataRegularSeason20242025!$B$3:$B$1315, "&lt;=" &amp; BS$1, DataRegularSeason20242025!$E$3:$E$1315, $A44)</f>
        <v>33</v>
      </c>
      <c r="BT44">
        <f>SUMIFS(DataRegularSeason20242025!$AA$3:$AA$1315,DataRegularSeason20242025!$B$3:$B$1315, "&lt;=" &amp; BT$1, DataRegularSeason20242025!$D$3:$D$1315, $A44)+SUMIFS(DataRegularSeason20242025!$AB$3:$AB$1315,DataRegularSeason20242025!$B$3:$B$1315, "&lt;=" &amp; BT$1, DataRegularSeason20242025!$E$3:$E$1315, $A44)</f>
        <v>33</v>
      </c>
      <c r="BU44">
        <f>SUMIFS(DataRegularSeason20242025!$AA$3:$AA$1315,DataRegularSeason20242025!$B$3:$B$1315, "&lt;=" &amp; BU$1, DataRegularSeason20242025!$D$3:$D$1315, $A44)+SUMIFS(DataRegularSeason20242025!$AB$3:$AB$1315,DataRegularSeason20242025!$B$3:$B$1315, "&lt;=" &amp; BU$1, DataRegularSeason20242025!$E$3:$E$1315, $A44)</f>
        <v>33</v>
      </c>
      <c r="BV44">
        <f>SUMIFS(DataRegularSeason20242025!$AA$3:$AA$1315,DataRegularSeason20242025!$B$3:$B$1315, "&lt;=" &amp; BV$1, DataRegularSeason20242025!$D$3:$D$1315, $A44)+SUMIFS(DataRegularSeason20242025!$AB$3:$AB$1315,DataRegularSeason20242025!$B$3:$B$1315, "&lt;=" &amp; BV$1, DataRegularSeason20242025!$E$3:$E$1315, $A44)</f>
        <v>33</v>
      </c>
      <c r="BW44">
        <f>SUMIFS(DataRegularSeason20242025!$AA$3:$AA$1315,DataRegularSeason20242025!$B$3:$B$1315, "&lt;=" &amp; BW$1, DataRegularSeason20242025!$D$3:$D$1315, $A44)+SUMIFS(DataRegularSeason20242025!$AB$3:$AB$1315,DataRegularSeason20242025!$B$3:$B$1315, "&lt;=" &amp; BW$1, DataRegularSeason20242025!$E$3:$E$1315, $A44)</f>
        <v>33</v>
      </c>
      <c r="BX44">
        <f>SUMIFS(DataRegularSeason20242025!$AA$3:$AA$1315,DataRegularSeason20242025!$B$3:$B$1315, "&lt;=" &amp; BX$1, DataRegularSeason20242025!$D$3:$D$1315, $A44)+SUMIFS(DataRegularSeason20242025!$AB$3:$AB$1315,DataRegularSeason20242025!$B$3:$B$1315, "&lt;=" &amp; BX$1, DataRegularSeason20242025!$E$3:$E$1315, $A44)</f>
        <v>35</v>
      </c>
      <c r="BY44">
        <f>SUMIFS(DataRegularSeason20242025!$AA$3:$AA$1315,DataRegularSeason20242025!$B$3:$B$1315, "&lt;=" &amp; BY$1, DataRegularSeason20242025!$D$3:$D$1315, $A44)+SUMIFS(DataRegularSeason20242025!$AB$3:$AB$1315,DataRegularSeason20242025!$B$3:$B$1315, "&lt;=" &amp; BY$1, DataRegularSeason20242025!$E$3:$E$1315, $A44)</f>
        <v>35</v>
      </c>
      <c r="BZ44">
        <f>SUMIFS(DataRegularSeason20242025!$AA$3:$AA$1315,DataRegularSeason20242025!$B$3:$B$1315, "&lt;=" &amp; BZ$1, DataRegularSeason20242025!$D$3:$D$1315, $A44)+SUMIFS(DataRegularSeason20242025!$AB$3:$AB$1315,DataRegularSeason20242025!$B$3:$B$1315, "&lt;=" &amp; BZ$1, DataRegularSeason20242025!$E$3:$E$1315, $A44)</f>
        <v>35</v>
      </c>
      <c r="CA44">
        <f>SUMIFS(DataRegularSeason20242025!$AA$3:$AA$1315,DataRegularSeason20242025!$B$3:$B$1315, "&lt;=" &amp; CA$1, DataRegularSeason20242025!$D$3:$D$1315, $A44)+SUMIFS(DataRegularSeason20242025!$AB$3:$AB$1315,DataRegularSeason20242025!$B$3:$B$1315, "&lt;=" &amp; CA$1, DataRegularSeason20242025!$E$3:$E$1315, $A44)</f>
        <v>37</v>
      </c>
      <c r="CB44">
        <f>SUMIFS(DataRegularSeason20242025!$AA$3:$AA$1315,DataRegularSeason20242025!$B$3:$B$1315, "&lt;=" &amp; CB$1, DataRegularSeason20242025!$D$3:$D$1315, $A44)+SUMIFS(DataRegularSeason20242025!$AB$3:$AB$1315,DataRegularSeason20242025!$B$3:$B$1315, "&lt;=" &amp; CB$1, DataRegularSeason20242025!$E$3:$E$1315, $A44)</f>
        <v>37</v>
      </c>
      <c r="CC44">
        <f>SUMIFS(DataRegularSeason20242025!$AA$3:$AA$1315,DataRegularSeason20242025!$B$3:$B$1315, "&lt;=" &amp; CC$1, DataRegularSeason20242025!$D$3:$D$1315, $A44)+SUMIFS(DataRegularSeason20242025!$AB$3:$AB$1315,DataRegularSeason20242025!$B$3:$B$1315, "&lt;=" &amp; CC$1, DataRegularSeason20242025!$E$3:$E$1315, $A44)</f>
        <v>38</v>
      </c>
      <c r="CD44">
        <f>SUMIFS(DataRegularSeason20242025!$AA$3:$AA$1315,DataRegularSeason20242025!$B$3:$B$1315, "&lt;=" &amp; CD$1, DataRegularSeason20242025!$D$3:$D$1315, $A44)+SUMIFS(DataRegularSeason20242025!$AB$3:$AB$1315,DataRegularSeason20242025!$B$3:$B$1315, "&lt;=" &amp; CD$1, DataRegularSeason20242025!$E$3:$E$1315, $A44)</f>
        <v>38</v>
      </c>
      <c r="CE44">
        <f>SUMIFS(DataRegularSeason20242025!$AA$3:$AA$1315,DataRegularSeason20242025!$B$3:$B$1315, "&lt;=" &amp; CE$1, DataRegularSeason20242025!$D$3:$D$1315, $A44)+SUMIFS(DataRegularSeason20242025!$AB$3:$AB$1315,DataRegularSeason20242025!$B$3:$B$1315, "&lt;=" &amp; CE$1, DataRegularSeason20242025!$E$3:$E$1315, $A44)</f>
        <v>40</v>
      </c>
      <c r="CF44">
        <f>SUMIFS(DataRegularSeason20242025!$AA$3:$AA$1315,DataRegularSeason20242025!$B$3:$B$1315, "&lt;=" &amp; CF$1, DataRegularSeason20242025!$D$3:$D$1315, $A44)+SUMIFS(DataRegularSeason20242025!$AB$3:$AB$1315,DataRegularSeason20242025!$B$3:$B$1315, "&lt;=" &amp; CF$1, DataRegularSeason20242025!$E$3:$E$1315, $A44)</f>
        <v>40</v>
      </c>
      <c r="CG44">
        <f>SUMIFS(DataRegularSeason20242025!$AA$3:$AA$1315,DataRegularSeason20242025!$B$3:$B$1315, "&lt;=" &amp; CG$1, DataRegularSeason20242025!$D$3:$D$1315, $A44)+SUMIFS(DataRegularSeason20242025!$AB$3:$AB$1315,DataRegularSeason20242025!$B$3:$B$1315, "&lt;=" &amp; CG$1, DataRegularSeason20242025!$E$3:$E$1315, $A44)</f>
        <v>42</v>
      </c>
      <c r="CH44">
        <f>SUMIFS(DataRegularSeason20242025!$AA$3:$AA$1315,DataRegularSeason20242025!$B$3:$B$1315, "&lt;=" &amp; CH$1, DataRegularSeason20242025!$D$3:$D$1315, $A44)+SUMIFS(DataRegularSeason20242025!$AB$3:$AB$1315,DataRegularSeason20242025!$B$3:$B$1315, "&lt;=" &amp; CH$1, DataRegularSeason20242025!$E$3:$E$1315, $A44)</f>
        <v>42</v>
      </c>
      <c r="CI44">
        <f>SUMIFS(DataRegularSeason20242025!$AA$3:$AA$1315,DataRegularSeason20242025!$B$3:$B$1315, "&lt;=" &amp; CI$1, DataRegularSeason20242025!$D$3:$D$1315, $A44)+SUMIFS(DataRegularSeason20242025!$AB$3:$AB$1315,DataRegularSeason20242025!$B$3:$B$1315, "&lt;=" &amp; CI$1, DataRegularSeason20242025!$E$3:$E$1315, $A44)</f>
        <v>42</v>
      </c>
      <c r="CJ44">
        <f>SUMIFS(DataRegularSeason20242025!$AA$3:$AA$1315,DataRegularSeason20242025!$B$3:$B$1315, "&lt;=" &amp; CJ$1, DataRegularSeason20242025!$D$3:$D$1315, $A44)+SUMIFS(DataRegularSeason20242025!$AB$3:$AB$1315,DataRegularSeason20242025!$B$3:$B$1315, "&lt;=" &amp; CJ$1, DataRegularSeason20242025!$E$3:$E$1315, $A44)</f>
        <v>42</v>
      </c>
      <c r="CK44">
        <f>SUMIFS(DataRegularSeason20242025!$AA$3:$AA$1315,DataRegularSeason20242025!$B$3:$B$1315, "&lt;=" &amp; CK$1, DataRegularSeason20242025!$D$3:$D$1315, $A44)+SUMIFS(DataRegularSeason20242025!$AB$3:$AB$1315,DataRegularSeason20242025!$B$3:$B$1315, "&lt;=" &amp; CK$1, DataRegularSeason20242025!$E$3:$E$1315, $A44)</f>
        <v>42</v>
      </c>
      <c r="CL44">
        <f>SUMIFS(DataRegularSeason20242025!$AA$3:$AA$1315,DataRegularSeason20242025!$B$3:$B$1315, "&lt;=" &amp; CL$1, DataRegularSeason20242025!$D$3:$D$1315, $A44)+SUMIFS(DataRegularSeason20242025!$AB$3:$AB$1315,DataRegularSeason20242025!$B$3:$B$1315, "&lt;=" &amp; CL$1, DataRegularSeason20242025!$E$3:$E$1315, $A44)</f>
        <v>44</v>
      </c>
      <c r="CM44">
        <f>SUMIFS(DataRegularSeason20242025!$AA$3:$AA$1315,DataRegularSeason20242025!$B$3:$B$1315, "&lt;=" &amp; CM$1, DataRegularSeason20242025!$D$3:$D$1315, $A44)+SUMIFS(DataRegularSeason20242025!$AB$3:$AB$1315,DataRegularSeason20242025!$B$3:$B$1315, "&lt;=" &amp; CM$1, DataRegularSeason20242025!$E$3:$E$1315, $A44)</f>
        <v>44</v>
      </c>
      <c r="CN44">
        <f>SUMIFS(DataRegularSeason20242025!$AA$3:$AA$1315,DataRegularSeason20242025!$B$3:$B$1315, "&lt;=" &amp; CN$1, DataRegularSeason20242025!$D$3:$D$1315, $A44)+SUMIFS(DataRegularSeason20242025!$AB$3:$AB$1315,DataRegularSeason20242025!$B$3:$B$1315, "&lt;=" &amp; CN$1, DataRegularSeason20242025!$E$3:$E$1315, $A44)</f>
        <v>44</v>
      </c>
      <c r="CO44">
        <f>SUMIFS(DataRegularSeason20242025!$AA$3:$AA$1315,DataRegularSeason20242025!$B$3:$B$1315, "&lt;=" &amp; CO$1, DataRegularSeason20242025!$D$3:$D$1315, $A44)+SUMIFS(DataRegularSeason20242025!$AB$3:$AB$1315,DataRegularSeason20242025!$B$3:$B$1315, "&lt;=" &amp; CO$1, DataRegularSeason20242025!$E$3:$E$1315, $A44)</f>
        <v>44</v>
      </c>
      <c r="CP44">
        <f>SUMIFS(DataRegularSeason20242025!$AA$3:$AA$1315,DataRegularSeason20242025!$B$3:$B$1315, "&lt;=" &amp; CP$1, DataRegularSeason20242025!$D$3:$D$1315, $A44)+SUMIFS(DataRegularSeason20242025!$AB$3:$AB$1315,DataRegularSeason20242025!$B$3:$B$1315, "&lt;=" &amp; CP$1, DataRegularSeason20242025!$E$3:$E$1315, $A44)</f>
        <v>44</v>
      </c>
      <c r="CQ44">
        <f>SUMIFS(DataRegularSeason20242025!$AA$3:$AA$1315,DataRegularSeason20242025!$B$3:$B$1315, "&lt;=" &amp; CQ$1, DataRegularSeason20242025!$D$3:$D$1315, $A44)+SUMIFS(DataRegularSeason20242025!$AB$3:$AB$1315,DataRegularSeason20242025!$B$3:$B$1315, "&lt;=" &amp; CQ$1, DataRegularSeason20242025!$E$3:$E$1315, $A44)</f>
        <v>44</v>
      </c>
      <c r="CR44">
        <f>SUMIFS(DataRegularSeason20242025!$AA$3:$AA$1315,DataRegularSeason20242025!$B$3:$B$1315, "&lt;=" &amp; CR$1, DataRegularSeason20242025!$D$3:$D$1315, $A44)+SUMIFS(DataRegularSeason20242025!$AB$3:$AB$1315,DataRegularSeason20242025!$B$3:$B$1315, "&lt;=" &amp; CR$1, DataRegularSeason20242025!$E$3:$E$1315, $A44)</f>
        <v>44</v>
      </c>
      <c r="CS44">
        <f>SUMIFS(DataRegularSeason20242025!$AA$3:$AA$1315,DataRegularSeason20242025!$B$3:$B$1315, "&lt;=" &amp; CS$1, DataRegularSeason20242025!$D$3:$D$1315, $A44)+SUMIFS(DataRegularSeason20242025!$AB$3:$AB$1315,DataRegularSeason20242025!$B$3:$B$1315, "&lt;=" &amp; CS$1, DataRegularSeason20242025!$E$3:$E$1315, $A44)</f>
        <v>44</v>
      </c>
      <c r="CT44">
        <f>SUMIFS(DataRegularSeason20242025!$AA$3:$AA$1315,DataRegularSeason20242025!$B$3:$B$1315, "&lt;=" &amp; CT$1, DataRegularSeason20242025!$D$3:$D$1315, $A44)+SUMIFS(DataRegularSeason20242025!$AB$3:$AB$1315,DataRegularSeason20242025!$B$3:$B$1315, "&lt;=" &amp; CT$1, DataRegularSeason20242025!$E$3:$E$1315, $A44)</f>
        <v>45</v>
      </c>
      <c r="CU44">
        <f>SUMIFS(DataRegularSeason20242025!$AA$3:$AA$1315,DataRegularSeason20242025!$B$3:$B$1315, "&lt;=" &amp; CU$1, DataRegularSeason20242025!$D$3:$D$1315, $A44)+SUMIFS(DataRegularSeason20242025!$AB$3:$AB$1315,DataRegularSeason20242025!$B$3:$B$1315, "&lt;=" &amp; CU$1, DataRegularSeason20242025!$E$3:$E$1315, $A44)</f>
        <v>45</v>
      </c>
      <c r="CV44">
        <f>SUMIFS(DataRegularSeason20242025!$AA$3:$AA$1315,DataRegularSeason20242025!$B$3:$B$1315, "&lt;=" &amp; CV$1, DataRegularSeason20242025!$D$3:$D$1315, $A44)+SUMIFS(DataRegularSeason20242025!$AB$3:$AB$1315,DataRegularSeason20242025!$B$3:$B$1315, "&lt;=" &amp; CV$1, DataRegularSeason20242025!$E$3:$E$1315, $A44)</f>
        <v>45</v>
      </c>
      <c r="CW44">
        <f>SUMIFS(DataRegularSeason20242025!$AA$3:$AA$1315,DataRegularSeason20242025!$B$3:$B$1315, "&lt;=" &amp; CW$1, DataRegularSeason20242025!$D$3:$D$1315, $A44)+SUMIFS(DataRegularSeason20242025!$AB$3:$AB$1315,DataRegularSeason20242025!$B$3:$B$1315, "&lt;=" &amp; CW$1, DataRegularSeason20242025!$E$3:$E$1315, $A44)</f>
        <v>45</v>
      </c>
      <c r="CX44">
        <f>SUMIFS(DataRegularSeason20242025!$AA$3:$AA$1315,DataRegularSeason20242025!$B$3:$B$1315, "&lt;=" &amp; CX$1, DataRegularSeason20242025!$D$3:$D$1315, $A44)+SUMIFS(DataRegularSeason20242025!$AB$3:$AB$1315,DataRegularSeason20242025!$B$3:$B$1315, "&lt;=" &amp; CX$1, DataRegularSeason20242025!$E$3:$E$1315, $A44)</f>
        <v>45</v>
      </c>
      <c r="CY44">
        <f>SUMIFS(DataRegularSeason20242025!$AA$3:$AA$1315,DataRegularSeason20242025!$B$3:$B$1315, "&lt;=" &amp; CY$1, DataRegularSeason20242025!$D$3:$D$1315, $A44)+SUMIFS(DataRegularSeason20242025!$AB$3:$AB$1315,DataRegularSeason20242025!$B$3:$B$1315, "&lt;=" &amp; CY$1, DataRegularSeason20242025!$E$3:$E$1315, $A44)</f>
        <v>45</v>
      </c>
      <c r="CZ44">
        <f>SUMIFS(DataRegularSeason20242025!$AA$3:$AA$1315,DataRegularSeason20242025!$B$3:$B$1315, "&lt;=" &amp; CZ$1, DataRegularSeason20242025!$D$3:$D$1315, $A44)+SUMIFS(DataRegularSeason20242025!$AB$3:$AB$1315,DataRegularSeason20242025!$B$3:$B$1315, "&lt;=" &amp; CZ$1, DataRegularSeason20242025!$E$3:$E$1315, $A44)</f>
        <v>47</v>
      </c>
      <c r="DA44">
        <f>SUMIFS(DataRegularSeason20242025!$AA$3:$AA$1315,DataRegularSeason20242025!$B$3:$B$1315, "&lt;=" &amp; DA$1, DataRegularSeason20242025!$D$3:$D$1315, $A44)+SUMIFS(DataRegularSeason20242025!$AB$3:$AB$1315,DataRegularSeason20242025!$B$3:$B$1315, "&lt;=" &amp; DA$1, DataRegularSeason20242025!$E$3:$E$1315, $A44)</f>
        <v>47</v>
      </c>
      <c r="DB44">
        <f>SUMIFS(DataRegularSeason20242025!$AA$3:$AA$1315,DataRegularSeason20242025!$B$3:$B$1315, "&lt;=" &amp; DB$1, DataRegularSeason20242025!$D$3:$D$1315, $A44)+SUMIFS(DataRegularSeason20242025!$AB$3:$AB$1315,DataRegularSeason20242025!$B$3:$B$1315, "&lt;=" &amp; DB$1, DataRegularSeason20242025!$E$3:$E$1315, $A44)</f>
        <v>47</v>
      </c>
      <c r="DC44">
        <f>SUMIFS(DataRegularSeason20242025!$AA$3:$AA$1315,DataRegularSeason20242025!$B$3:$B$1315, "&lt;=" &amp; DC$1, DataRegularSeason20242025!$D$3:$D$1315, $A44)+SUMIFS(DataRegularSeason20242025!$AB$3:$AB$1315,DataRegularSeason20242025!$B$3:$B$1315, "&lt;=" &amp; DC$1, DataRegularSeason20242025!$E$3:$E$1315, $A44)</f>
        <v>49</v>
      </c>
      <c r="DD44">
        <f>SUMIFS(DataRegularSeason20242025!$AA$3:$AA$1315,DataRegularSeason20242025!$B$3:$B$1315, "&lt;=" &amp; DD$1, DataRegularSeason20242025!$D$3:$D$1315, $A44)+SUMIFS(DataRegularSeason20242025!$AB$3:$AB$1315,DataRegularSeason20242025!$B$3:$B$1315, "&lt;=" &amp; DD$1, DataRegularSeason20242025!$E$3:$E$1315, $A44)</f>
        <v>49</v>
      </c>
      <c r="DE44">
        <f>SUMIFS(DataRegularSeason20242025!$AA$3:$AA$1315,DataRegularSeason20242025!$B$3:$B$1315, "&lt;=" &amp; DE$1, DataRegularSeason20242025!$D$3:$D$1315, $A44)+SUMIFS(DataRegularSeason20242025!$AB$3:$AB$1315,DataRegularSeason20242025!$B$3:$B$1315, "&lt;=" &amp; DE$1, DataRegularSeason20242025!$E$3:$E$1315, $A44)</f>
        <v>49</v>
      </c>
      <c r="DF44">
        <f>SUMIFS(DataRegularSeason20242025!$AA$3:$AA$1315,DataRegularSeason20242025!$B$3:$B$1315, "&lt;=" &amp; DF$1, DataRegularSeason20242025!$D$3:$D$1315, $A44)+SUMIFS(DataRegularSeason20242025!$AB$3:$AB$1315,DataRegularSeason20242025!$B$3:$B$1315, "&lt;=" &amp; DF$1, DataRegularSeason20242025!$E$3:$E$1315, $A44)</f>
        <v>49</v>
      </c>
      <c r="DG44">
        <f>SUMIFS(DataRegularSeason20242025!$AA$3:$AA$1315,DataRegularSeason20242025!$B$3:$B$1315, "&lt;=" &amp; DG$1, DataRegularSeason20242025!$D$3:$D$1315, $A44)+SUMIFS(DataRegularSeason20242025!$AB$3:$AB$1315,DataRegularSeason20242025!$B$3:$B$1315, "&lt;=" &amp; DG$1, DataRegularSeason20242025!$E$3:$E$1315, $A44)</f>
        <v>50</v>
      </c>
      <c r="DH44">
        <f>SUMIFS(DataRegularSeason20242025!$AA$3:$AA$1315,DataRegularSeason20242025!$B$3:$B$1315, "&lt;=" &amp; DH$1, DataRegularSeason20242025!$D$3:$D$1315, $A44)+SUMIFS(DataRegularSeason20242025!$AB$3:$AB$1315,DataRegularSeason20242025!$B$3:$B$1315, "&lt;=" &amp; DH$1, DataRegularSeason20242025!$E$3:$E$1315, $A44)</f>
        <v>50</v>
      </c>
      <c r="DI44">
        <f>SUMIFS(DataRegularSeason20242025!$AA$3:$AA$1315,DataRegularSeason20242025!$B$3:$B$1315, "&lt;=" &amp; DI$1, DataRegularSeason20242025!$D$3:$D$1315, $A44)+SUMIFS(DataRegularSeason20242025!$AB$3:$AB$1315,DataRegularSeason20242025!$B$3:$B$1315, "&lt;=" &amp; DI$1, DataRegularSeason20242025!$E$3:$E$1315, $A44)</f>
        <v>52</v>
      </c>
      <c r="DJ44">
        <f>SUMIFS(DataRegularSeason20242025!$AA$3:$AA$1315,DataRegularSeason20242025!$B$3:$B$1315, "&lt;=" &amp; DJ$1, DataRegularSeason20242025!$D$3:$D$1315, $A44)+SUMIFS(DataRegularSeason20242025!$AB$3:$AB$1315,DataRegularSeason20242025!$B$3:$B$1315, "&lt;=" &amp; DJ$1, DataRegularSeason20242025!$E$3:$E$1315, $A44)</f>
        <v>52</v>
      </c>
      <c r="DK44">
        <f>SUMIFS(DataRegularSeason20242025!$AA$3:$AA$1315,DataRegularSeason20242025!$B$3:$B$1315, "&lt;=" &amp; DK$1, DataRegularSeason20242025!$D$3:$D$1315, $A44)+SUMIFS(DataRegularSeason20242025!$AB$3:$AB$1315,DataRegularSeason20242025!$B$3:$B$1315, "&lt;=" &amp; DK$1, DataRegularSeason20242025!$E$3:$E$1315, $A44)</f>
        <v>52</v>
      </c>
      <c r="DL44">
        <f>SUMIFS(DataRegularSeason20242025!$AA$3:$AA$1315,DataRegularSeason20242025!$B$3:$B$1315, "&lt;=" &amp; DL$1, DataRegularSeason20242025!$D$3:$D$1315, $A44)+SUMIFS(DataRegularSeason20242025!$AB$3:$AB$1315,DataRegularSeason20242025!$B$3:$B$1315, "&lt;=" &amp; DL$1, DataRegularSeason20242025!$E$3:$E$1315, $A44)</f>
        <v>54</v>
      </c>
      <c r="DM44">
        <f>SUMIFS(DataRegularSeason20242025!$AA$3:$AA$1315,DataRegularSeason20242025!$B$3:$B$1315, "&lt;=" &amp; DM$1, DataRegularSeason20242025!$D$3:$D$1315, $A44)+SUMIFS(DataRegularSeason20242025!$AB$3:$AB$1315,DataRegularSeason20242025!$B$3:$B$1315, "&lt;=" &amp; DM$1, DataRegularSeason20242025!$E$3:$E$1315, $A44)</f>
        <v>54</v>
      </c>
      <c r="DN44">
        <f>SUMIFS(DataRegularSeason20242025!$AA$3:$AA$1315,DataRegularSeason20242025!$B$3:$B$1315, "&lt;=" &amp; DN$1, DataRegularSeason20242025!$D$3:$D$1315, $A44)+SUMIFS(DataRegularSeason20242025!$AB$3:$AB$1315,DataRegularSeason20242025!$B$3:$B$1315, "&lt;=" &amp; DN$1, DataRegularSeason20242025!$E$3:$E$1315, $A44)</f>
        <v>56</v>
      </c>
      <c r="DO44">
        <f>SUMIFS(DataRegularSeason20242025!$AA$3:$AA$1315,DataRegularSeason20242025!$B$3:$B$1315, "&lt;=" &amp; DO$1, DataRegularSeason20242025!$D$3:$D$1315, $A44)+SUMIFS(DataRegularSeason20242025!$AB$3:$AB$1315,DataRegularSeason20242025!$B$3:$B$1315, "&lt;=" &amp; DO$1, DataRegularSeason20242025!$E$3:$E$1315, $A44)</f>
        <v>56</v>
      </c>
      <c r="DP44">
        <f>SUMIFS(DataRegularSeason20242025!$AA$3:$AA$1315,DataRegularSeason20242025!$B$3:$B$1315, "&lt;=" &amp; DP$1, DataRegularSeason20242025!$D$3:$D$1315, $A44)+SUMIFS(DataRegularSeason20242025!$AB$3:$AB$1315,DataRegularSeason20242025!$B$3:$B$1315, "&lt;=" &amp; DP$1, DataRegularSeason20242025!$E$3:$E$1315, $A44)</f>
        <v>56</v>
      </c>
      <c r="DQ44">
        <f>SUMIFS(DataRegularSeason20242025!$AA$3:$AA$1315,DataRegularSeason20242025!$B$3:$B$1315, "&lt;=" &amp; DQ$1, DataRegularSeason20242025!$D$3:$D$1315, $A44)+SUMIFS(DataRegularSeason20242025!$AB$3:$AB$1315,DataRegularSeason20242025!$B$3:$B$1315, "&lt;=" &amp; DQ$1, DataRegularSeason20242025!$E$3:$E$1315, $A44)</f>
        <v>56</v>
      </c>
      <c r="DR44">
        <f>SUMIFS(DataRegularSeason20242025!$AA$3:$AA$1315,DataRegularSeason20242025!$B$3:$B$1315, "&lt;=" &amp; DR$1, DataRegularSeason20242025!$D$3:$D$1315, $A44)+SUMIFS(DataRegularSeason20242025!$AB$3:$AB$1315,DataRegularSeason20242025!$B$3:$B$1315, "&lt;=" &amp; DR$1, DataRegularSeason20242025!$E$3:$E$1315, $A44)</f>
        <v>56</v>
      </c>
      <c r="DS44">
        <f>SUMIFS(DataRegularSeason20242025!$AA$3:$AA$1315,DataRegularSeason20242025!$B$3:$B$1315, "&lt;=" &amp; DS$1, DataRegularSeason20242025!$D$3:$D$1315, $A44)+SUMIFS(DataRegularSeason20242025!$AB$3:$AB$1315,DataRegularSeason20242025!$B$3:$B$1315, "&lt;=" &amp; DS$1, DataRegularSeason20242025!$E$3:$E$1315, $A44)</f>
        <v>56</v>
      </c>
      <c r="DT44">
        <f>SUMIFS(DataRegularSeason20242025!$AA$3:$AA$1315,DataRegularSeason20242025!$B$3:$B$1315, "&lt;=" &amp; DT$1, DataRegularSeason20242025!$D$3:$D$1315, $A44)+SUMIFS(DataRegularSeason20242025!$AB$3:$AB$1315,DataRegularSeason20242025!$B$3:$B$1315, "&lt;=" &amp; DT$1, DataRegularSeason20242025!$E$3:$E$1315, $A44)</f>
        <v>56</v>
      </c>
      <c r="DU44">
        <f>SUMIFS(DataRegularSeason20242025!$AA$3:$AA$1315,DataRegularSeason20242025!$B$3:$B$1315, "&lt;=" &amp; DU$1, DataRegularSeason20242025!$D$3:$D$1315, $A44)+SUMIFS(DataRegularSeason20242025!$AB$3:$AB$1315,DataRegularSeason20242025!$B$3:$B$1315, "&lt;=" &amp; DU$1, DataRegularSeason20242025!$E$3:$E$1315, $A44)</f>
        <v>58</v>
      </c>
      <c r="DV44">
        <f>SUMIFS(DataRegularSeason20242025!$AA$3:$AA$1315,DataRegularSeason20242025!$B$3:$B$1315, "&lt;=" &amp; DV$1, DataRegularSeason20242025!$D$3:$D$1315, $A44)+SUMIFS(DataRegularSeason20242025!$AB$3:$AB$1315,DataRegularSeason20242025!$B$3:$B$1315, "&lt;=" &amp; DV$1, DataRegularSeason20242025!$E$3:$E$1315, $A44)</f>
        <v>58</v>
      </c>
      <c r="DW44">
        <f>SUMIFS(DataRegularSeason20242025!$AA$3:$AA$1315,DataRegularSeason20242025!$B$3:$B$1315, "&lt;=" &amp; DW$1, DataRegularSeason20242025!$D$3:$D$1315, $A44)+SUMIFS(DataRegularSeason20242025!$AB$3:$AB$1315,DataRegularSeason20242025!$B$3:$B$1315, "&lt;=" &amp; DW$1, DataRegularSeason20242025!$E$3:$E$1315, $A44)</f>
        <v>58</v>
      </c>
      <c r="DX44">
        <f>SUMIFS(DataRegularSeason20242025!$AA$3:$AA$1315,DataRegularSeason20242025!$B$3:$B$1315, "&lt;=" &amp; DX$1, DataRegularSeason20242025!$D$3:$D$1315, $A44)+SUMIFS(DataRegularSeason20242025!$AB$3:$AB$1315,DataRegularSeason20242025!$B$3:$B$1315, "&lt;=" &amp; DX$1, DataRegularSeason20242025!$E$3:$E$1315, $A44)</f>
        <v>60</v>
      </c>
      <c r="DY44">
        <f>SUMIFS(DataRegularSeason20242025!$AA$3:$AA$1315,DataRegularSeason20242025!$B$3:$B$1315, "&lt;=" &amp; DY$1, DataRegularSeason20242025!$D$3:$D$1315, $A44)+SUMIFS(DataRegularSeason20242025!$AB$3:$AB$1315,DataRegularSeason20242025!$B$3:$B$1315, "&lt;=" &amp; DY$1, DataRegularSeason20242025!$E$3:$E$1315, $A44)</f>
        <v>60</v>
      </c>
      <c r="DZ44">
        <f>SUMIFS(DataRegularSeason20242025!$AA$3:$AA$1315,DataRegularSeason20242025!$B$3:$B$1315, "&lt;=" &amp; DZ$1, DataRegularSeason20242025!$D$3:$D$1315, $A44)+SUMIFS(DataRegularSeason20242025!$AB$3:$AB$1315,DataRegularSeason20242025!$B$3:$B$1315, "&lt;=" &amp; DZ$1, DataRegularSeason20242025!$E$3:$E$1315, $A44)</f>
        <v>60</v>
      </c>
      <c r="EA44">
        <f>SUMIFS(DataRegularSeason20242025!$AA$3:$AA$1315,DataRegularSeason20242025!$B$3:$B$1315, "&lt;=" &amp; EA$1, DataRegularSeason20242025!$D$3:$D$1315, $A44)+SUMIFS(DataRegularSeason20242025!$AB$3:$AB$1315,DataRegularSeason20242025!$B$3:$B$1315, "&lt;=" &amp; EA$1, DataRegularSeason20242025!$E$3:$E$1315, $A44)</f>
        <v>60</v>
      </c>
      <c r="EB44">
        <f>SUMIFS(DataRegularSeason20242025!$AA$3:$AA$1315,DataRegularSeason20242025!$B$3:$B$1315, "&lt;=" &amp; EB$1, DataRegularSeason20242025!$D$3:$D$1315, $A44)+SUMIFS(DataRegularSeason20242025!$AB$3:$AB$1315,DataRegularSeason20242025!$B$3:$B$1315, "&lt;=" &amp; EB$1, DataRegularSeason20242025!$E$3:$E$1315, $A44)</f>
        <v>60</v>
      </c>
      <c r="EC44">
        <f>SUMIFS(DataRegularSeason20242025!$AA$3:$AA$1315,DataRegularSeason20242025!$B$3:$B$1315, "&lt;=" &amp; EC$1, DataRegularSeason20242025!$D$3:$D$1315, $A44)+SUMIFS(DataRegularSeason20242025!$AB$3:$AB$1315,DataRegularSeason20242025!$B$3:$B$1315, "&lt;=" &amp; EC$1, DataRegularSeason20242025!$E$3:$E$1315, $A44)</f>
        <v>60</v>
      </c>
      <c r="ED44">
        <f>SUMIFS(DataRegularSeason20242025!$AA$3:$AA$1315,DataRegularSeason20242025!$B$3:$B$1315, "&lt;=" &amp; ED$1, DataRegularSeason20242025!$D$3:$D$1315, $A44)+SUMIFS(DataRegularSeason20242025!$AB$3:$AB$1315,DataRegularSeason20242025!$B$3:$B$1315, "&lt;=" &amp; ED$1, DataRegularSeason20242025!$E$3:$E$1315, $A44)</f>
        <v>60</v>
      </c>
      <c r="EE44">
        <f>SUMIFS(DataRegularSeason20242025!$AA$3:$AA$1315,DataRegularSeason20242025!$B$3:$B$1315, "&lt;=" &amp; EE$1, DataRegularSeason20242025!$D$3:$D$1315, $A44)+SUMIFS(DataRegularSeason20242025!$AB$3:$AB$1315,DataRegularSeason20242025!$B$3:$B$1315, "&lt;=" &amp; EE$1, DataRegularSeason20242025!$E$3:$E$1315, $A44)</f>
        <v>60</v>
      </c>
      <c r="EF44">
        <f>SUMIFS(DataRegularSeason20242025!$AA$3:$AA$1315,DataRegularSeason20242025!$B$3:$B$1315, "&lt;=" &amp; EF$1, DataRegularSeason20242025!$D$3:$D$1315, $A44)+SUMIFS(DataRegularSeason20242025!$AB$3:$AB$1315,DataRegularSeason20242025!$B$3:$B$1315, "&lt;=" &amp; EF$1, DataRegularSeason20242025!$E$3:$E$1315, $A44)</f>
        <v>60</v>
      </c>
      <c r="EG44">
        <f>SUMIFS(DataRegularSeason20242025!$AA$3:$AA$1315,DataRegularSeason20242025!$B$3:$B$1315, "&lt;=" &amp; EG$1, DataRegularSeason20242025!$D$3:$D$1315, $A44)+SUMIFS(DataRegularSeason20242025!$AB$3:$AB$1315,DataRegularSeason20242025!$B$3:$B$1315, "&lt;=" &amp; EG$1, DataRegularSeason20242025!$E$3:$E$1315, $A44)</f>
        <v>60</v>
      </c>
      <c r="EH44">
        <f>SUMIFS(DataRegularSeason20242025!$AA$3:$AA$1315,DataRegularSeason20242025!$B$3:$B$1315, "&lt;=" &amp; EH$1, DataRegularSeason20242025!$D$3:$D$1315, $A44)+SUMIFS(DataRegularSeason20242025!$AB$3:$AB$1315,DataRegularSeason20242025!$B$3:$B$1315, "&lt;=" &amp; EH$1, DataRegularSeason20242025!$E$3:$E$1315, $A44)</f>
        <v>60</v>
      </c>
      <c r="EI44">
        <f>SUMIFS(DataRegularSeason20242025!$AA$3:$AA$1315,DataRegularSeason20242025!$B$3:$B$1315, "&lt;=" &amp; EI$1, DataRegularSeason20242025!$D$3:$D$1315, $A44)+SUMIFS(DataRegularSeason20242025!$AB$3:$AB$1315,DataRegularSeason20242025!$B$3:$B$1315, "&lt;=" &amp; EI$1, DataRegularSeason20242025!$E$3:$E$1315, $A44)</f>
        <v>60</v>
      </c>
      <c r="EJ44">
        <f>SUMIFS(DataRegularSeason20242025!$AA$3:$AA$1315,DataRegularSeason20242025!$B$3:$B$1315, "&lt;=" &amp; EJ$1, DataRegularSeason20242025!$D$3:$D$1315, $A44)+SUMIFS(DataRegularSeason20242025!$AB$3:$AB$1315,DataRegularSeason20242025!$B$3:$B$1315, "&lt;=" &amp; EJ$1, DataRegularSeason20242025!$E$3:$E$1315, $A44)</f>
        <v>60</v>
      </c>
      <c r="EK44">
        <f>SUMIFS(DataRegularSeason20242025!$AA$3:$AA$1315,DataRegularSeason20242025!$B$3:$B$1315, "&lt;=" &amp; EK$1, DataRegularSeason20242025!$D$3:$D$1315, $A44)+SUMIFS(DataRegularSeason20242025!$AB$3:$AB$1315,DataRegularSeason20242025!$B$3:$B$1315, "&lt;=" &amp; EK$1, DataRegularSeason20242025!$E$3:$E$1315, $A44)</f>
        <v>60</v>
      </c>
      <c r="EL44">
        <f>SUMIFS(DataRegularSeason20242025!$AA$3:$AA$1315,DataRegularSeason20242025!$B$3:$B$1315, "&lt;=" &amp; EL$1, DataRegularSeason20242025!$D$3:$D$1315, $A44)+SUMIFS(DataRegularSeason20242025!$AB$3:$AB$1315,DataRegularSeason20242025!$B$3:$B$1315, "&lt;=" &amp; EL$1, DataRegularSeason20242025!$E$3:$E$1315, $A44)</f>
        <v>60</v>
      </c>
      <c r="EM44">
        <f>SUMIFS(DataRegularSeason20242025!$AA$3:$AA$1315,DataRegularSeason20242025!$B$3:$B$1315, "&lt;=" &amp; EM$1, DataRegularSeason20242025!$D$3:$D$1315, $A44)+SUMIFS(DataRegularSeason20242025!$AB$3:$AB$1315,DataRegularSeason20242025!$B$3:$B$1315, "&lt;=" &amp; EM$1, DataRegularSeason20242025!$E$3:$E$1315, $A44)</f>
        <v>60</v>
      </c>
      <c r="EN44">
        <f>SUMIFS(DataRegularSeason20242025!$AA$3:$AA$1315,DataRegularSeason20242025!$B$3:$B$1315, "&lt;=" &amp; EN$1, DataRegularSeason20242025!$D$3:$D$1315, $A44)+SUMIFS(DataRegularSeason20242025!$AB$3:$AB$1315,DataRegularSeason20242025!$B$3:$B$1315, "&lt;=" &amp; EN$1, DataRegularSeason20242025!$E$3:$E$1315, $A44)</f>
        <v>60</v>
      </c>
      <c r="EO44">
        <f>SUMIFS(DataRegularSeason20242025!$AA$3:$AA$1315,DataRegularSeason20242025!$B$3:$B$1315, "&lt;=" &amp; EO$1, DataRegularSeason20242025!$D$3:$D$1315, $A44)+SUMIFS(DataRegularSeason20242025!$AB$3:$AB$1315,DataRegularSeason20242025!$B$3:$B$1315, "&lt;=" &amp; EO$1, DataRegularSeason20242025!$E$3:$E$1315, $A44)</f>
        <v>60</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62</v>
      </c>
      <c r="ET44">
        <f>SUMIFS(DataRegularSeason20242025!$AA$3:$AA$1315,DataRegularSeason20242025!$B$3:$B$1315, "&lt;=" &amp; ET$1, DataRegularSeason20242025!$D$3:$D$1315, $A44)+SUMIFS(DataRegularSeason20242025!$AB$3:$AB$1315,DataRegularSeason20242025!$B$3:$B$1315, "&lt;=" &amp; ET$1, DataRegularSeason20242025!$E$3:$E$1315, $A44)</f>
        <v>62</v>
      </c>
      <c r="EU44">
        <f>SUMIFS(DataRegularSeason20242025!$AA$3:$AA$1315,DataRegularSeason20242025!$B$3:$B$1315, "&lt;=" &amp; EU$1, DataRegularSeason20242025!$D$3:$D$1315, $A44)+SUMIFS(DataRegularSeason20242025!$AB$3:$AB$1315,DataRegularSeason20242025!$B$3:$B$1315, "&lt;=" &amp; EU$1, DataRegularSeason20242025!$E$3:$E$1315, $A44)</f>
        <v>62</v>
      </c>
      <c r="EV44">
        <f>SUMIFS(DataRegularSeason20242025!$AA$3:$AA$1315,DataRegularSeason20242025!$B$3:$B$1315, "&lt;=" &amp; EV$1, DataRegularSeason20242025!$D$3:$D$1315, $A44)+SUMIFS(DataRegularSeason20242025!$AB$3:$AB$1315,DataRegularSeason20242025!$B$3:$B$1315, "&lt;=" &amp; EV$1, DataRegularSeason20242025!$E$3:$E$1315, $A44)</f>
        <v>62</v>
      </c>
      <c r="EW44">
        <f>SUMIFS(DataRegularSeason20242025!$AA$3:$AA$1315,DataRegularSeason20242025!$B$3:$B$1315, "&lt;=" &amp; EW$1, DataRegularSeason20242025!$D$3:$D$1315, $A44)+SUMIFS(DataRegularSeason20242025!$AB$3:$AB$1315,DataRegularSeason20242025!$B$3:$B$1315, "&lt;=" &amp; EW$1, DataRegularSeason20242025!$E$3:$E$1315, $A44)</f>
        <v>64</v>
      </c>
      <c r="EX44">
        <f>SUMIFS(DataRegularSeason20242025!$AA$3:$AA$1315,DataRegularSeason20242025!$B$3:$B$1315, "&lt;=" &amp; EX$1, DataRegularSeason20242025!$D$3:$D$1315, $A44)+SUMIFS(DataRegularSeason20242025!$AB$3:$AB$1315,DataRegularSeason20242025!$B$3:$B$1315, "&lt;=" &amp; EX$1, DataRegularSeason20242025!$E$3:$E$1315, $A44)</f>
        <v>64</v>
      </c>
      <c r="EY44">
        <f>SUMIFS(DataRegularSeason20242025!$AA$3:$AA$1315,DataRegularSeason20242025!$B$3:$B$1315, "&lt;=" &amp; EY$1, DataRegularSeason20242025!$D$3:$D$1315, $A44)+SUMIFS(DataRegularSeason20242025!$AB$3:$AB$1315,DataRegularSeason20242025!$B$3:$B$1315, "&lt;=" &amp; EY$1, DataRegularSeason20242025!$E$3:$E$1315, $A44)</f>
        <v>64</v>
      </c>
      <c r="EZ44">
        <f>SUMIFS(DataRegularSeason20242025!$AA$3:$AA$1315,DataRegularSeason20242025!$B$3:$B$1315, "&lt;=" &amp; EZ$1, DataRegularSeason20242025!$D$3:$D$1315, $A44)+SUMIFS(DataRegularSeason20242025!$AB$3:$AB$1315,DataRegularSeason20242025!$B$3:$B$1315, "&lt;=" &amp; EZ$1, DataRegularSeason20242025!$E$3:$E$1315, $A44)</f>
        <v>64</v>
      </c>
      <c r="FA44">
        <f>SUMIFS(DataRegularSeason20242025!$AA$3:$AA$1315,DataRegularSeason20242025!$B$3:$B$1315, "&lt;=" &amp; FA$1, DataRegularSeason20242025!$D$3:$D$1315, $A44)+SUMIFS(DataRegularSeason20242025!$AB$3:$AB$1315,DataRegularSeason20242025!$B$3:$B$1315, "&lt;=" &amp; FA$1, DataRegularSeason20242025!$E$3:$E$1315, $A44)</f>
        <v>64</v>
      </c>
      <c r="FB44">
        <f>SUMIFS(DataRegularSeason20242025!$AA$3:$AA$1315,DataRegularSeason20242025!$B$3:$B$1315, "&lt;=" &amp; FB$1, DataRegularSeason20242025!$D$3:$D$1315, $A44)+SUMIFS(DataRegularSeason20242025!$AB$3:$AB$1315,DataRegularSeason20242025!$B$3:$B$1315, "&lt;=" &amp; FB$1, DataRegularSeason20242025!$E$3:$E$1315, $A44)</f>
        <v>64</v>
      </c>
      <c r="FC44">
        <f>SUMIFS(DataRegularSeason20242025!$AA$3:$AA$1315,DataRegularSeason20242025!$B$3:$B$1315, "&lt;=" &amp; FC$1, DataRegularSeason20242025!$D$3:$D$1315, $A44)+SUMIFS(DataRegularSeason20242025!$AB$3:$AB$1315,DataRegularSeason20242025!$B$3:$B$1315, "&lt;=" &amp; FC$1, DataRegularSeason20242025!$E$3:$E$1315, $A44)</f>
        <v>64</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68</v>
      </c>
      <c r="FH44">
        <f>SUMIFS(DataRegularSeason20242025!$AA$3:$AA$1315,DataRegularSeason20242025!$B$3:$B$1315, "&lt;=" &amp; FH$1, DataRegularSeason20242025!$D$3:$D$1315, $A44)+SUMIFS(DataRegularSeason20242025!$AB$3:$AB$1315,DataRegularSeason20242025!$B$3:$B$1315, "&lt;=" &amp; FH$1, DataRegularSeason20242025!$E$3:$E$1315, $A44)</f>
        <v>68</v>
      </c>
      <c r="FI44">
        <f>SUMIFS(DataRegularSeason20242025!$AA$3:$AA$1315,DataRegularSeason20242025!$B$3:$B$1315, "&lt;=" &amp; FI$1, DataRegularSeason20242025!$D$3:$D$1315, $A44)+SUMIFS(DataRegularSeason20242025!$AB$3:$AB$1315,DataRegularSeason20242025!$B$3:$B$1315, "&lt;=" &amp; FI$1, DataRegularSeason20242025!$E$3:$E$1315, $A44)</f>
        <v>68</v>
      </c>
      <c r="FJ44">
        <f>SUMIFS(DataRegularSeason20242025!$AA$3:$AA$1315,DataRegularSeason20242025!$B$3:$B$1315, "&lt;=" &amp; FJ$1, DataRegularSeason20242025!$D$3:$D$1315, $A44)+SUMIFS(DataRegularSeason20242025!$AB$3:$AB$1315,DataRegularSeason20242025!$B$3:$B$1315, "&lt;=" &amp; FJ$1, DataRegularSeason20242025!$E$3:$E$1315, $A44)</f>
        <v>68</v>
      </c>
      <c r="FK44">
        <f>SUMIFS(DataRegularSeason20242025!$AA$3:$AA$1315,DataRegularSeason20242025!$B$3:$B$1315, "&lt;=" &amp; FK$1, DataRegularSeason20242025!$D$3:$D$1315, $A44)+SUMIFS(DataRegularSeason20242025!$AB$3:$AB$1315,DataRegularSeason20242025!$B$3:$B$1315, "&lt;=" &amp; FK$1, DataRegularSeason20242025!$E$3:$E$1315, $A44)</f>
        <v>68</v>
      </c>
      <c r="FL44">
        <f>SUMIFS(DataRegularSeason20242025!$AA$3:$AA$1315,DataRegularSeason20242025!$B$3:$B$1315, "&lt;=" &amp; FL$1, DataRegularSeason20242025!$D$3:$D$1315, $A44)+SUMIFS(DataRegularSeason20242025!$AB$3:$AB$1315,DataRegularSeason20242025!$B$3:$B$1315, "&lt;=" &amp; FL$1, DataRegularSeason20242025!$E$3:$E$1315, $A44)</f>
        <v>68</v>
      </c>
      <c r="FM44">
        <f>SUMIFS(DataRegularSeason20242025!$AA$3:$AA$1315,DataRegularSeason20242025!$B$3:$B$1315, "&lt;=" &amp; FM$1, DataRegularSeason20242025!$D$3:$D$1315, $A44)+SUMIFS(DataRegularSeason20242025!$AB$3:$AB$1315,DataRegularSeason20242025!$B$3:$B$1315, "&lt;=" &amp; FM$1, DataRegularSeason20242025!$E$3:$E$1315, $A44)</f>
        <v>68</v>
      </c>
      <c r="FN44">
        <f>SUMIFS(DataRegularSeason20242025!$AA$3:$AA$1315,DataRegularSeason20242025!$B$3:$B$1315, "&lt;=" &amp; FN$1, DataRegularSeason20242025!$D$3:$D$1315, $A44)+SUMIFS(DataRegularSeason20242025!$AB$3:$AB$1315,DataRegularSeason20242025!$B$3:$B$1315, "&lt;=" &amp; FN$1, DataRegularSeason20242025!$E$3:$E$1315, $A44)</f>
        <v>68</v>
      </c>
      <c r="FO44">
        <f>SUMIFS(DataRegularSeason20242025!$AA$3:$AA$1315,DataRegularSeason20242025!$B$3:$B$1315, "&lt;=" &amp; FO$1, DataRegularSeason20242025!$D$3:$D$1315, $A44)+SUMIFS(DataRegularSeason20242025!$AB$3:$AB$1315,DataRegularSeason20242025!$B$3:$B$1315, "&lt;=" &amp; FO$1, DataRegularSeason20242025!$E$3:$E$1315, $A44)</f>
        <v>68</v>
      </c>
      <c r="FP44">
        <f>SUMIFS(DataRegularSeason20242025!$AA$3:$AA$1315,DataRegularSeason20242025!$B$3:$B$1315, "&lt;=" &amp; FP$1, DataRegularSeason20242025!$D$3:$D$1315, $A44)+SUMIFS(DataRegularSeason20242025!$AB$3:$AB$1315,DataRegularSeason20242025!$B$3:$B$1315, "&lt;=" &amp; FP$1, DataRegularSeason20242025!$E$3:$E$1315, $A44)</f>
        <v>68</v>
      </c>
      <c r="FQ44">
        <f>SUMIFS(DataRegularSeason20242025!$AA$3:$AA$1315,DataRegularSeason20242025!$B$3:$B$1315, "&lt;=" &amp; FQ$1, DataRegularSeason20242025!$D$3:$D$1315, $A44)+SUMIFS(DataRegularSeason20242025!$AB$3:$AB$1315,DataRegularSeason20242025!$B$3:$B$1315, "&lt;=" &amp; FQ$1, DataRegularSeason20242025!$E$3:$E$1315, $A44)</f>
        <v>68</v>
      </c>
      <c r="FR44">
        <f>SUMIFS(DataRegularSeason20242025!$AA$3:$AA$1315,DataRegularSeason20242025!$B$3:$B$1315, "&lt;=" &amp; FR$1, DataRegularSeason20242025!$D$3:$D$1315, $A44)+SUMIFS(DataRegularSeason20242025!$AB$3:$AB$1315,DataRegularSeason20242025!$B$3:$B$1315, "&lt;=" &amp; FR$1, DataRegularSeason20242025!$E$3:$E$1315, $A44)</f>
        <v>68</v>
      </c>
      <c r="FS44">
        <f>SUMIFS(DataRegularSeason20242025!$AA$3:$AA$1315,DataRegularSeason20242025!$B$3:$B$1315, "&lt;=" &amp; FS$1, DataRegularSeason20242025!$D$3:$D$1315, $A44)+SUMIFS(DataRegularSeason20242025!$AB$3:$AB$1315,DataRegularSeason20242025!$B$3:$B$1315, "&lt;=" &amp; FS$1, DataRegularSeason20242025!$E$3:$E$1315, $A44)</f>
        <v>68</v>
      </c>
      <c r="FT44">
        <f>SUMIFS(DataRegularSeason20242025!$AA$3:$AA$1315,DataRegularSeason20242025!$B$3:$B$1315, "&lt;=" &amp; FT$1, DataRegularSeason20242025!$D$3:$D$1315, $A44)+SUMIFS(DataRegularSeason20242025!$AB$3:$AB$1315,DataRegularSeason20242025!$B$3:$B$1315, "&lt;=" &amp; FT$1, DataRegularSeason20242025!$E$3:$E$1315, $A44)</f>
        <v>68</v>
      </c>
      <c r="FU44">
        <f>SUMIFS(DataRegularSeason20242025!$AA$3:$AA$1315,DataRegularSeason20242025!$B$3:$B$1315, "&lt;=" &amp; FU$1, DataRegularSeason20242025!$D$3:$D$1315, $A44)+SUMIFS(DataRegularSeason20242025!$AB$3:$AB$1315,DataRegularSeason20242025!$B$3:$B$1315, "&lt;=" &amp; FU$1, DataRegularSeason20242025!$E$3:$E$1315, $A44)</f>
        <v>68</v>
      </c>
      <c r="FV44">
        <f>SUMIFS(DataRegularSeason20242025!$AA$3:$AA$1315,DataRegularSeason20242025!$B$3:$B$1315, "&lt;=" &amp; FV$1, DataRegularSeason20242025!$D$3:$D$1315, $A44)+SUMIFS(DataRegularSeason20242025!$AB$3:$AB$1315,DataRegularSeason20242025!$B$3:$B$1315, "&lt;=" &amp; FV$1, DataRegularSeason20242025!$E$3:$E$1315, $A44)</f>
        <v>68</v>
      </c>
      <c r="FW44">
        <f>SUMIFS(DataRegularSeason20242025!$AA$3:$AA$1315,DataRegularSeason20242025!$B$3:$B$1315, "&lt;=" &amp; FW$1, DataRegularSeason20242025!$D$3:$D$1315, $A44)+SUMIFS(DataRegularSeason20242025!$AB$3:$AB$1315,DataRegularSeason20242025!$B$3:$B$1315, "&lt;=" &amp; FW$1, DataRegularSeason20242025!$E$3:$E$1315, $A44)</f>
        <v>68</v>
      </c>
      <c r="FX44">
        <f>SUMIFS(DataRegularSeason20242025!$AA$3:$AA$1315,DataRegularSeason20242025!$B$3:$B$1315, "&lt;=" &amp; FX$1, DataRegularSeason20242025!$D$3:$D$1315, $A44)+SUMIFS(DataRegularSeason20242025!$AB$3:$AB$1315,DataRegularSeason20242025!$B$3:$B$1315, "&lt;=" &amp; FX$1, DataRegularSeason20242025!$E$3:$E$1315, $A44)</f>
        <v>68</v>
      </c>
      <c r="FY44">
        <f>SUMIFS(DataRegularSeason20242025!$AA$3:$AA$1315,DataRegularSeason20242025!$B$3:$B$1315, "&lt;=" &amp; FY$1, DataRegularSeason20242025!$D$3:$D$1315, $A44)+SUMIFS(DataRegularSeason20242025!$AB$3:$AB$1315,DataRegularSeason20242025!$B$3:$B$1315, "&lt;=" &amp; FY$1, DataRegularSeason20242025!$E$3:$E$1315, $A44)</f>
        <v>68</v>
      </c>
      <c r="FZ44">
        <f>SUMIFS(DataRegularSeason20242025!$AA$3:$AA$1315,DataRegularSeason20242025!$B$3:$B$1315, "&lt;=" &amp; FZ$1, DataRegularSeason20242025!$D$3:$D$1315, $A44)+SUMIFS(DataRegularSeason20242025!$AB$3:$AB$1315,DataRegularSeason20242025!$B$3:$B$1315, "&lt;=" &amp; FZ$1, DataRegularSeason20242025!$E$3:$E$1315, $A44)</f>
        <v>68</v>
      </c>
      <c r="GA44">
        <f>SUMIFS(DataRegularSeason20242025!$AA$3:$AA$1315,DataRegularSeason20242025!$B$3:$B$1315, "&lt;=" &amp; GA$1, DataRegularSeason20242025!$D$3:$D$1315, $A44)+SUMIFS(DataRegularSeason20242025!$AB$3:$AB$1315,DataRegularSeason20242025!$B$3:$B$1315, "&lt;=" &amp; GA$1, DataRegularSeason20242025!$E$3:$E$1315, $A44)</f>
        <v>68</v>
      </c>
      <c r="GB44">
        <f>SUMIFS(DataRegularSeason20242025!$AA$3:$AA$1315,DataRegularSeason20242025!$B$3:$B$1315, "&lt;=" &amp; GB$1, DataRegularSeason20242025!$D$3:$D$1315, $A44)+SUMIFS(DataRegularSeason20242025!$AB$3:$AB$1315,DataRegularSeason20242025!$B$3:$B$1315, "&lt;=" &amp; GB$1, DataRegularSeason20242025!$E$3:$E$1315, $A44)</f>
        <v>68</v>
      </c>
      <c r="GC44">
        <f>SUMIFS(DataRegularSeason20242025!$AA$3:$AA$1315,DataRegularSeason20242025!$B$3:$B$1315, "&lt;=" &amp; GC$1, DataRegularSeason20242025!$D$3:$D$1315, $A44)+SUMIFS(DataRegularSeason20242025!$AB$3:$AB$1315,DataRegularSeason20242025!$B$3:$B$1315, "&lt;=" &amp; GC$1, DataRegularSeason20242025!$E$3:$E$1315, $A44)</f>
        <v>68</v>
      </c>
      <c r="GD44">
        <f>SUMIFS(DataRegularSeason20242025!$AA$3:$AA$1315,DataRegularSeason20242025!$B$3:$B$1315, "&lt;=" &amp; GD$1, DataRegularSeason20242025!$D$3:$D$1315, $A44)+SUMIFS(DataRegularSeason20242025!$AB$3:$AB$1315,DataRegularSeason20242025!$B$3:$B$1315, "&lt;=" &amp; GD$1, DataRegularSeason20242025!$E$3:$E$1315, $A44)</f>
        <v>68</v>
      </c>
      <c r="GE44">
        <f>SUMIFS(DataRegularSeason20242025!$AA$3:$AA$1315,DataRegularSeason20242025!$B$3:$B$1315, "&lt;=" &amp; GE$1, DataRegularSeason20242025!$D$3:$D$1315, $A44)+SUMIFS(DataRegularSeason20242025!$AB$3:$AB$1315,DataRegularSeason20242025!$B$3:$B$1315, "&lt;=" &amp; GE$1, DataRegularSeason20242025!$E$3:$E$1315, $A44)</f>
        <v>68</v>
      </c>
      <c r="GF44">
        <f>SUMIFS(DataRegularSeason20242025!$AA$3:$AA$1315,DataRegularSeason20242025!$B$3:$B$1315, "&lt;=" &amp; GF$1, DataRegularSeason20242025!$D$3:$D$1315, $A44)+SUMIFS(DataRegularSeason20242025!$AB$3:$AB$1315,DataRegularSeason20242025!$B$3:$B$1315, "&lt;=" &amp; GF$1, DataRegularSeason20242025!$E$3:$E$1315, $A44)</f>
        <v>68</v>
      </c>
      <c r="GG44">
        <f>SUMIFS(DataRegularSeason20242025!$AA$3:$AA$1315,DataRegularSeason20242025!$B$3:$B$1315, "&lt;=" &amp; GG$1, DataRegularSeason20242025!$D$3:$D$1315, $A44)+SUMIFS(DataRegularSeason20242025!$AB$3:$AB$1315,DataRegularSeason20242025!$B$3:$B$1315, "&lt;=" &amp; GG$1, DataRegularSeason20242025!$E$3:$E$1315, $A44)</f>
        <v>68</v>
      </c>
      <c r="GH44">
        <f>SUMIFS(DataRegularSeason20242025!$AA$3:$AA$1315,DataRegularSeason20242025!$B$3:$B$1315, "&lt;=" &amp; GH$1, DataRegularSeason20242025!$D$3:$D$1315, $A44)+SUMIFS(DataRegularSeason20242025!$AB$3:$AB$1315,DataRegularSeason20242025!$B$3:$B$1315, "&lt;=" &amp; GH$1, DataRegularSeason20242025!$E$3:$E$1315, $A44)</f>
        <v>68</v>
      </c>
      <c r="GI44">
        <f>SUMIFS(DataRegularSeason20242025!$AA$3:$AA$1315,DataRegularSeason20242025!$B$3:$B$1315, "&lt;=" &amp; GI$1, DataRegularSeason20242025!$D$3:$D$1315, $A44)+SUMIFS(DataRegularSeason20242025!$AB$3:$AB$1315,DataRegularSeason20242025!$B$3:$B$1315, "&lt;=" &amp; GI$1, DataRegularSeason20242025!$E$3:$E$1315, $A44)</f>
        <v>68</v>
      </c>
      <c r="GJ44">
        <f>SUMIFS(DataRegularSeason20242025!$AA$3:$AA$1315,DataRegularSeason20242025!$B$3:$B$1315, "&lt;=" &amp; GJ$1, DataRegularSeason20242025!$D$3:$D$1315, $A44)+SUMIFS(DataRegularSeason20242025!$AB$3:$AB$1315,DataRegularSeason20242025!$B$3:$B$1315, "&lt;=" &amp; GJ$1, DataRegularSeason20242025!$E$3:$E$1315, $A44)</f>
        <v>68</v>
      </c>
      <c r="GK44">
        <f>SUMIFS(DataRegularSeason20242025!$AA$3:$AA$1315,DataRegularSeason20242025!$B$3:$B$1315, "&lt;=" &amp; GK$1, DataRegularSeason20242025!$D$3:$D$1315, $A44)+SUMIFS(DataRegularSeason20242025!$AB$3:$AB$1315,DataRegularSeason20242025!$B$3:$B$1315, "&lt;=" &amp; GK$1, DataRegularSeason20242025!$E$3:$E$1315, $A44)</f>
        <v>68</v>
      </c>
      <c r="GL44">
        <f>SUMIFS(DataRegularSeason20242025!$AA$3:$AA$1315,DataRegularSeason20242025!$B$3:$B$1315, "&lt;=" &amp; GL$1, DataRegularSeason20242025!$D$3:$D$1315, $A44)+SUMIFS(DataRegularSeason20242025!$AB$3:$AB$1315,DataRegularSeason20242025!$B$3:$B$1315, "&lt;=" &amp; GL$1, DataRegularSeason20242025!$E$3:$E$1315, $A44)</f>
        <v>68</v>
      </c>
      <c r="GM44">
        <f>SUMIFS(DataRegularSeason20242025!$AA$3:$AA$1315,DataRegularSeason20242025!$B$3:$B$1315, "&lt;=" &amp; GM$1, DataRegularSeason20242025!$D$3:$D$1315, $A44)+SUMIFS(DataRegularSeason20242025!$AB$3:$AB$1315,DataRegularSeason20242025!$B$3:$B$1315, "&lt;=" &amp; GM$1, DataRegularSeason20242025!$E$3:$E$1315, $A44)</f>
        <v>68</v>
      </c>
      <c r="GN44">
        <f>SUMIFS(DataRegularSeason20242025!$AA$3:$AA$1315,DataRegularSeason20242025!$B$3:$B$1315, "&lt;=" &amp; GN$1, DataRegularSeason20242025!$D$3:$D$1315, $A44)+SUMIFS(DataRegularSeason20242025!$AB$3:$AB$1315,DataRegularSeason20242025!$B$3:$B$1315, "&lt;=" &amp; GN$1, DataRegularSeason20242025!$E$3:$E$1315, $A44)</f>
        <v>68</v>
      </c>
      <c r="GO44">
        <f>SUMIFS(DataRegularSeason20242025!$AA$3:$AA$1315,DataRegularSeason20242025!$B$3:$B$1315, "&lt;=" &amp; GO$1, DataRegularSeason20242025!$D$3:$D$1315, $A44)+SUMIFS(DataRegularSeason20242025!$AB$3:$AB$1315,DataRegularSeason20242025!$B$3:$B$1315, "&lt;=" &amp; GO$1, DataRegularSeason20242025!$E$3:$E$1315, $A44)</f>
        <v>68</v>
      </c>
      <c r="GP44">
        <f>SUMIFS(DataRegularSeason20242025!$AA$3:$AA$1315,DataRegularSeason20242025!$B$3:$B$1315, "&lt;=" &amp; GP$1, DataRegularSeason20242025!$D$3:$D$1315, $A44)+SUMIFS(DataRegularSeason20242025!$AB$3:$AB$1315,DataRegularSeason20242025!$B$3:$B$1315, "&lt;=" &amp; GP$1, DataRegularSeason20242025!$E$3:$E$1315, $A44)</f>
        <v>68</v>
      </c>
      <c r="GQ44">
        <f>SUMIFS(DataRegularSeason20242025!$AA$3:$AA$1315,DataRegularSeason20242025!$B$3:$B$1315, "&lt;=" &amp; GQ$1, DataRegularSeason20242025!$D$3:$D$1315, $A44)+SUMIFS(DataRegularSeason20242025!$AB$3:$AB$1315,DataRegularSeason20242025!$B$3:$B$1315, "&lt;=" &amp; GQ$1, DataRegularSeason20242025!$E$3:$E$1315, $A44)</f>
        <v>68</v>
      </c>
      <c r="GR44">
        <f>SUMIFS(DataRegularSeason20242025!$AA$3:$AA$1315,DataRegularSeason20242025!$B$3:$B$1315, "&lt;=" &amp; GR$1, DataRegularSeason20242025!$D$3:$D$1315, $A44)+SUMIFS(DataRegularSeason20242025!$AB$3:$AB$1315,DataRegularSeason20242025!$B$3:$B$1315, "&lt;=" &amp; GR$1, DataRegularSeason20242025!$E$3:$E$1315, $A44)</f>
        <v>68</v>
      </c>
      <c r="GS44">
        <f>SUMIFS(DataRegularSeason20242025!$AA$3:$AA$1315,DataRegularSeason20242025!$B$3:$B$1315, "&lt;=" &amp; GS$1, DataRegularSeason20242025!$D$3:$D$1315, $A44)+SUMIFS(DataRegularSeason20242025!$AB$3:$AB$1315,DataRegularSeason20242025!$B$3:$B$1315, "&lt;=" &amp; GS$1, DataRegularSeason20242025!$E$3:$E$1315, $A44)</f>
        <v>68</v>
      </c>
      <c r="GT44">
        <f>SUMIFS(DataRegularSeason20242025!$AA$3:$AA$1315,DataRegularSeason20242025!$B$3:$B$1315, "&lt;=" &amp; GT$1, DataRegularSeason20242025!$D$3:$D$1315, $A44)+SUMIFS(DataRegularSeason20242025!$AB$3:$AB$1315,DataRegularSeason20242025!$B$3:$B$1315, "&lt;=" &amp; GT$1, DataRegularSeason20242025!$E$3:$E$1315, $A44)</f>
        <v>68</v>
      </c>
      <c r="GU44">
        <f>SUMIFS(DataRegularSeason20242025!$AA$3:$AA$1315,DataRegularSeason20242025!$B$3:$B$1315, "&lt;=" &amp; GU$1, DataRegularSeason20242025!$D$3:$D$1315, $A44)+SUMIFS(DataRegularSeason20242025!$AB$3:$AB$1315,DataRegularSeason20242025!$B$3:$B$1315, "&lt;=" &amp; GU$1, DataRegularSeason20242025!$E$3:$E$1315, $A44)</f>
        <v>68</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56</v>
      </c>
      <c r="FG45">
        <f>SUMIFS(DataRegularSeason20242025!$AA$3:$AA$1315,DataRegularSeason20242025!$B$3:$B$1315, "&lt;=" &amp; FG$1, DataRegularSeason20242025!$D$3:$D$1315, $A45)+SUMIFS(DataRegularSeason20242025!$AB$3:$AB$1315,DataRegularSeason20242025!$B$3:$B$1315, "&lt;=" &amp; FG$1, DataRegularSeason20242025!$E$3:$E$1315, $A45)</f>
        <v>56</v>
      </c>
      <c r="FH45">
        <f>SUMIFS(DataRegularSeason20242025!$AA$3:$AA$1315,DataRegularSeason20242025!$B$3:$B$1315, "&lt;=" &amp; FH$1, DataRegularSeason20242025!$D$3:$D$1315, $A45)+SUMIFS(DataRegularSeason20242025!$AB$3:$AB$1315,DataRegularSeason20242025!$B$3:$B$1315, "&lt;=" &amp; FH$1, DataRegularSeason20242025!$E$3:$E$1315, $A45)</f>
        <v>56</v>
      </c>
      <c r="FI45">
        <f>SUMIFS(DataRegularSeason20242025!$AA$3:$AA$1315,DataRegularSeason20242025!$B$3:$B$1315, "&lt;=" &amp; FI$1, DataRegularSeason20242025!$D$3:$D$1315, $A45)+SUMIFS(DataRegularSeason20242025!$AB$3:$AB$1315,DataRegularSeason20242025!$B$3:$B$1315, "&lt;=" &amp; FI$1, DataRegularSeason20242025!$E$3:$E$1315, $A45)</f>
        <v>56</v>
      </c>
      <c r="FJ45">
        <f>SUMIFS(DataRegularSeason20242025!$AA$3:$AA$1315,DataRegularSeason20242025!$B$3:$B$1315, "&lt;=" &amp; FJ$1, DataRegularSeason20242025!$D$3:$D$1315, $A45)+SUMIFS(DataRegularSeason20242025!$AB$3:$AB$1315,DataRegularSeason20242025!$B$3:$B$1315, "&lt;=" &amp; FJ$1, DataRegularSeason20242025!$E$3:$E$1315, $A45)</f>
        <v>56</v>
      </c>
      <c r="FK45">
        <f>SUMIFS(DataRegularSeason20242025!$AA$3:$AA$1315,DataRegularSeason20242025!$B$3:$B$1315, "&lt;=" &amp; FK$1, DataRegularSeason20242025!$D$3:$D$1315, $A45)+SUMIFS(DataRegularSeason20242025!$AB$3:$AB$1315,DataRegularSeason20242025!$B$3:$B$1315, "&lt;=" &amp; FK$1, DataRegularSeason20242025!$E$3:$E$1315, $A45)</f>
        <v>56</v>
      </c>
      <c r="FL45">
        <f>SUMIFS(DataRegularSeason20242025!$AA$3:$AA$1315,DataRegularSeason20242025!$B$3:$B$1315, "&lt;=" &amp; FL$1, DataRegularSeason20242025!$D$3:$D$1315, $A45)+SUMIFS(DataRegularSeason20242025!$AB$3:$AB$1315,DataRegularSeason20242025!$B$3:$B$1315, "&lt;=" &amp; FL$1, DataRegularSeason20242025!$E$3:$E$1315, $A45)</f>
        <v>56</v>
      </c>
      <c r="FM45">
        <f>SUMIFS(DataRegularSeason20242025!$AA$3:$AA$1315,DataRegularSeason20242025!$B$3:$B$1315, "&lt;=" &amp; FM$1, DataRegularSeason20242025!$D$3:$D$1315, $A45)+SUMIFS(DataRegularSeason20242025!$AB$3:$AB$1315,DataRegularSeason20242025!$B$3:$B$1315, "&lt;=" &amp; FM$1, DataRegularSeason20242025!$E$3:$E$1315, $A45)</f>
        <v>56</v>
      </c>
      <c r="FN45">
        <f>SUMIFS(DataRegularSeason20242025!$AA$3:$AA$1315,DataRegularSeason20242025!$B$3:$B$1315, "&lt;=" &amp; FN$1, DataRegularSeason20242025!$D$3:$D$1315, $A45)+SUMIFS(DataRegularSeason20242025!$AB$3:$AB$1315,DataRegularSeason20242025!$B$3:$B$1315, "&lt;=" &amp; FN$1, DataRegularSeason20242025!$E$3:$E$1315, $A45)</f>
        <v>56</v>
      </c>
      <c r="FO45">
        <f>SUMIFS(DataRegularSeason20242025!$AA$3:$AA$1315,DataRegularSeason20242025!$B$3:$B$1315, "&lt;=" &amp; FO$1, DataRegularSeason20242025!$D$3:$D$1315, $A45)+SUMIFS(DataRegularSeason20242025!$AB$3:$AB$1315,DataRegularSeason20242025!$B$3:$B$1315, "&lt;=" &amp; FO$1, DataRegularSeason20242025!$E$3:$E$1315, $A45)</f>
        <v>56</v>
      </c>
      <c r="FP45">
        <f>SUMIFS(DataRegularSeason20242025!$AA$3:$AA$1315,DataRegularSeason20242025!$B$3:$B$1315, "&lt;=" &amp; FP$1, DataRegularSeason20242025!$D$3:$D$1315, $A45)+SUMIFS(DataRegularSeason20242025!$AB$3:$AB$1315,DataRegularSeason20242025!$B$3:$B$1315, "&lt;=" &amp; FP$1, DataRegularSeason20242025!$E$3:$E$1315, $A45)</f>
        <v>56</v>
      </c>
      <c r="FQ45">
        <f>SUMIFS(DataRegularSeason20242025!$AA$3:$AA$1315,DataRegularSeason20242025!$B$3:$B$1315, "&lt;=" &amp; FQ$1, DataRegularSeason20242025!$D$3:$D$1315, $A45)+SUMIFS(DataRegularSeason20242025!$AB$3:$AB$1315,DataRegularSeason20242025!$B$3:$B$1315, "&lt;=" &amp; FQ$1, DataRegularSeason20242025!$E$3:$E$1315, $A45)</f>
        <v>56</v>
      </c>
      <c r="FR45">
        <f>SUMIFS(DataRegularSeason20242025!$AA$3:$AA$1315,DataRegularSeason20242025!$B$3:$B$1315, "&lt;=" &amp; FR$1, DataRegularSeason20242025!$D$3:$D$1315, $A45)+SUMIFS(DataRegularSeason20242025!$AB$3:$AB$1315,DataRegularSeason20242025!$B$3:$B$1315, "&lt;=" &amp; FR$1, DataRegularSeason20242025!$E$3:$E$1315, $A45)</f>
        <v>56</v>
      </c>
      <c r="FS45">
        <f>SUMIFS(DataRegularSeason20242025!$AA$3:$AA$1315,DataRegularSeason20242025!$B$3:$B$1315, "&lt;=" &amp; FS$1, DataRegularSeason20242025!$D$3:$D$1315, $A45)+SUMIFS(DataRegularSeason20242025!$AB$3:$AB$1315,DataRegularSeason20242025!$B$3:$B$1315, "&lt;=" &amp; FS$1, DataRegularSeason20242025!$E$3:$E$1315, $A45)</f>
        <v>56</v>
      </c>
      <c r="FT45">
        <f>SUMIFS(DataRegularSeason20242025!$AA$3:$AA$1315,DataRegularSeason20242025!$B$3:$B$1315, "&lt;=" &amp; FT$1, DataRegularSeason20242025!$D$3:$D$1315, $A45)+SUMIFS(DataRegularSeason20242025!$AB$3:$AB$1315,DataRegularSeason20242025!$B$3:$B$1315, "&lt;=" &amp; FT$1, DataRegularSeason20242025!$E$3:$E$1315, $A45)</f>
        <v>56</v>
      </c>
      <c r="FU45">
        <f>SUMIFS(DataRegularSeason20242025!$AA$3:$AA$1315,DataRegularSeason20242025!$B$3:$B$1315, "&lt;=" &amp; FU$1, DataRegularSeason20242025!$D$3:$D$1315, $A45)+SUMIFS(DataRegularSeason20242025!$AB$3:$AB$1315,DataRegularSeason20242025!$B$3:$B$1315, "&lt;=" &amp; FU$1, DataRegularSeason20242025!$E$3:$E$1315, $A45)</f>
        <v>56</v>
      </c>
      <c r="FV45">
        <f>SUMIFS(DataRegularSeason20242025!$AA$3:$AA$1315,DataRegularSeason20242025!$B$3:$B$1315, "&lt;=" &amp; FV$1, DataRegularSeason20242025!$D$3:$D$1315, $A45)+SUMIFS(DataRegularSeason20242025!$AB$3:$AB$1315,DataRegularSeason20242025!$B$3:$B$1315, "&lt;=" &amp; FV$1, DataRegularSeason20242025!$E$3:$E$1315, $A45)</f>
        <v>56</v>
      </c>
      <c r="FW45">
        <f>SUMIFS(DataRegularSeason20242025!$AA$3:$AA$1315,DataRegularSeason20242025!$B$3:$B$1315, "&lt;=" &amp; FW$1, DataRegularSeason20242025!$D$3:$D$1315, $A45)+SUMIFS(DataRegularSeason20242025!$AB$3:$AB$1315,DataRegularSeason20242025!$B$3:$B$1315, "&lt;=" &amp; FW$1, DataRegularSeason20242025!$E$3:$E$1315, $A45)</f>
        <v>56</v>
      </c>
      <c r="FX45">
        <f>SUMIFS(DataRegularSeason20242025!$AA$3:$AA$1315,DataRegularSeason20242025!$B$3:$B$1315, "&lt;=" &amp; FX$1, DataRegularSeason20242025!$D$3:$D$1315, $A45)+SUMIFS(DataRegularSeason20242025!$AB$3:$AB$1315,DataRegularSeason20242025!$B$3:$B$1315, "&lt;=" &amp; FX$1, DataRegularSeason20242025!$E$3:$E$1315, $A45)</f>
        <v>56</v>
      </c>
      <c r="FY45">
        <f>SUMIFS(DataRegularSeason20242025!$AA$3:$AA$1315,DataRegularSeason20242025!$B$3:$B$1315, "&lt;=" &amp; FY$1, DataRegularSeason20242025!$D$3:$D$1315, $A45)+SUMIFS(DataRegularSeason20242025!$AB$3:$AB$1315,DataRegularSeason20242025!$B$3:$B$1315, "&lt;=" &amp; FY$1, DataRegularSeason20242025!$E$3:$E$1315, $A45)</f>
        <v>56</v>
      </c>
      <c r="FZ45">
        <f>SUMIFS(DataRegularSeason20242025!$AA$3:$AA$1315,DataRegularSeason20242025!$B$3:$B$1315, "&lt;=" &amp; FZ$1, DataRegularSeason20242025!$D$3:$D$1315, $A45)+SUMIFS(DataRegularSeason20242025!$AB$3:$AB$1315,DataRegularSeason20242025!$B$3:$B$1315, "&lt;=" &amp; FZ$1, DataRegularSeason20242025!$E$3:$E$1315, $A45)</f>
        <v>56</v>
      </c>
      <c r="GA45">
        <f>SUMIFS(DataRegularSeason20242025!$AA$3:$AA$1315,DataRegularSeason20242025!$B$3:$B$1315, "&lt;=" &amp; GA$1, DataRegularSeason20242025!$D$3:$D$1315, $A45)+SUMIFS(DataRegularSeason20242025!$AB$3:$AB$1315,DataRegularSeason20242025!$B$3:$B$1315, "&lt;=" &amp; GA$1, DataRegularSeason20242025!$E$3:$E$1315, $A45)</f>
        <v>56</v>
      </c>
      <c r="GB45">
        <f>SUMIFS(DataRegularSeason20242025!$AA$3:$AA$1315,DataRegularSeason20242025!$B$3:$B$1315, "&lt;=" &amp; GB$1, DataRegularSeason20242025!$D$3:$D$1315, $A45)+SUMIFS(DataRegularSeason20242025!$AB$3:$AB$1315,DataRegularSeason20242025!$B$3:$B$1315, "&lt;=" &amp; GB$1, DataRegularSeason20242025!$E$3:$E$1315, $A45)</f>
        <v>56</v>
      </c>
      <c r="GC45">
        <f>SUMIFS(DataRegularSeason20242025!$AA$3:$AA$1315,DataRegularSeason20242025!$B$3:$B$1315, "&lt;=" &amp; GC$1, DataRegularSeason20242025!$D$3:$D$1315, $A45)+SUMIFS(DataRegularSeason20242025!$AB$3:$AB$1315,DataRegularSeason20242025!$B$3:$B$1315, "&lt;=" &amp; GC$1, DataRegularSeason20242025!$E$3:$E$1315, $A45)</f>
        <v>56</v>
      </c>
      <c r="GD45">
        <f>SUMIFS(DataRegularSeason20242025!$AA$3:$AA$1315,DataRegularSeason20242025!$B$3:$B$1315, "&lt;=" &amp; GD$1, DataRegularSeason20242025!$D$3:$D$1315, $A45)+SUMIFS(DataRegularSeason20242025!$AB$3:$AB$1315,DataRegularSeason20242025!$B$3:$B$1315, "&lt;=" &amp; GD$1, DataRegularSeason20242025!$E$3:$E$1315, $A45)</f>
        <v>56</v>
      </c>
      <c r="GE45">
        <f>SUMIFS(DataRegularSeason20242025!$AA$3:$AA$1315,DataRegularSeason20242025!$B$3:$B$1315, "&lt;=" &amp; GE$1, DataRegularSeason20242025!$D$3:$D$1315, $A45)+SUMIFS(DataRegularSeason20242025!$AB$3:$AB$1315,DataRegularSeason20242025!$B$3:$B$1315, "&lt;=" &amp; GE$1, DataRegularSeason20242025!$E$3:$E$1315, $A45)</f>
        <v>56</v>
      </c>
      <c r="GF45">
        <f>SUMIFS(DataRegularSeason20242025!$AA$3:$AA$1315,DataRegularSeason20242025!$B$3:$B$1315, "&lt;=" &amp; GF$1, DataRegularSeason20242025!$D$3:$D$1315, $A45)+SUMIFS(DataRegularSeason20242025!$AB$3:$AB$1315,DataRegularSeason20242025!$B$3:$B$1315, "&lt;=" &amp; GF$1, DataRegularSeason20242025!$E$3:$E$1315, $A45)</f>
        <v>56</v>
      </c>
      <c r="GG45">
        <f>SUMIFS(DataRegularSeason20242025!$AA$3:$AA$1315,DataRegularSeason20242025!$B$3:$B$1315, "&lt;=" &amp; GG$1, DataRegularSeason20242025!$D$3:$D$1315, $A45)+SUMIFS(DataRegularSeason20242025!$AB$3:$AB$1315,DataRegularSeason20242025!$B$3:$B$1315, "&lt;=" &amp; GG$1, DataRegularSeason20242025!$E$3:$E$1315, $A45)</f>
        <v>56</v>
      </c>
      <c r="GH45">
        <f>SUMIFS(DataRegularSeason20242025!$AA$3:$AA$1315,DataRegularSeason20242025!$B$3:$B$1315, "&lt;=" &amp; GH$1, DataRegularSeason20242025!$D$3:$D$1315, $A45)+SUMIFS(DataRegularSeason20242025!$AB$3:$AB$1315,DataRegularSeason20242025!$B$3:$B$1315, "&lt;=" &amp; GH$1, DataRegularSeason20242025!$E$3:$E$1315, $A45)</f>
        <v>56</v>
      </c>
      <c r="GI45">
        <f>SUMIFS(DataRegularSeason20242025!$AA$3:$AA$1315,DataRegularSeason20242025!$B$3:$B$1315, "&lt;=" &amp; GI$1, DataRegularSeason20242025!$D$3:$D$1315, $A45)+SUMIFS(DataRegularSeason20242025!$AB$3:$AB$1315,DataRegularSeason20242025!$B$3:$B$1315, "&lt;=" &amp; GI$1, DataRegularSeason20242025!$E$3:$E$1315, $A45)</f>
        <v>56</v>
      </c>
      <c r="GJ45">
        <f>SUMIFS(DataRegularSeason20242025!$AA$3:$AA$1315,DataRegularSeason20242025!$B$3:$B$1315, "&lt;=" &amp; GJ$1, DataRegularSeason20242025!$D$3:$D$1315, $A45)+SUMIFS(DataRegularSeason20242025!$AB$3:$AB$1315,DataRegularSeason20242025!$B$3:$B$1315, "&lt;=" &amp; GJ$1, DataRegularSeason20242025!$E$3:$E$1315, $A45)</f>
        <v>56</v>
      </c>
      <c r="GK45">
        <f>SUMIFS(DataRegularSeason20242025!$AA$3:$AA$1315,DataRegularSeason20242025!$B$3:$B$1315, "&lt;=" &amp; GK$1, DataRegularSeason20242025!$D$3:$D$1315, $A45)+SUMIFS(DataRegularSeason20242025!$AB$3:$AB$1315,DataRegularSeason20242025!$B$3:$B$1315, "&lt;=" &amp; GK$1, DataRegularSeason20242025!$E$3:$E$1315, $A45)</f>
        <v>56</v>
      </c>
      <c r="GL45">
        <f>SUMIFS(DataRegularSeason20242025!$AA$3:$AA$1315,DataRegularSeason20242025!$B$3:$B$1315, "&lt;=" &amp; GL$1, DataRegularSeason20242025!$D$3:$D$1315, $A45)+SUMIFS(DataRegularSeason20242025!$AB$3:$AB$1315,DataRegularSeason20242025!$B$3:$B$1315, "&lt;=" &amp; GL$1, DataRegularSeason20242025!$E$3:$E$1315, $A45)</f>
        <v>56</v>
      </c>
      <c r="GM45">
        <f>SUMIFS(DataRegularSeason20242025!$AA$3:$AA$1315,DataRegularSeason20242025!$B$3:$B$1315, "&lt;=" &amp; GM$1, DataRegularSeason20242025!$D$3:$D$1315, $A45)+SUMIFS(DataRegularSeason20242025!$AB$3:$AB$1315,DataRegularSeason20242025!$B$3:$B$1315, "&lt;=" &amp; GM$1, DataRegularSeason20242025!$E$3:$E$1315, $A45)</f>
        <v>56</v>
      </c>
      <c r="GN45">
        <f>SUMIFS(DataRegularSeason20242025!$AA$3:$AA$1315,DataRegularSeason20242025!$B$3:$B$1315, "&lt;=" &amp; GN$1, DataRegularSeason20242025!$D$3:$D$1315, $A45)+SUMIFS(DataRegularSeason20242025!$AB$3:$AB$1315,DataRegularSeason20242025!$B$3:$B$1315, "&lt;=" &amp; GN$1, DataRegularSeason20242025!$E$3:$E$1315, $A45)</f>
        <v>56</v>
      </c>
      <c r="GO45">
        <f>SUMIFS(DataRegularSeason20242025!$AA$3:$AA$1315,DataRegularSeason20242025!$B$3:$B$1315, "&lt;=" &amp; GO$1, DataRegularSeason20242025!$D$3:$D$1315, $A45)+SUMIFS(DataRegularSeason20242025!$AB$3:$AB$1315,DataRegularSeason20242025!$B$3:$B$1315, "&lt;=" &amp; GO$1, DataRegularSeason20242025!$E$3:$E$1315, $A45)</f>
        <v>56</v>
      </c>
      <c r="GP45">
        <f>SUMIFS(DataRegularSeason20242025!$AA$3:$AA$1315,DataRegularSeason20242025!$B$3:$B$1315, "&lt;=" &amp; GP$1, DataRegularSeason20242025!$D$3:$D$1315, $A45)+SUMIFS(DataRegularSeason20242025!$AB$3:$AB$1315,DataRegularSeason20242025!$B$3:$B$1315, "&lt;=" &amp; GP$1, DataRegularSeason20242025!$E$3:$E$1315, $A45)</f>
        <v>56</v>
      </c>
      <c r="GQ45">
        <f>SUMIFS(DataRegularSeason20242025!$AA$3:$AA$1315,DataRegularSeason20242025!$B$3:$B$1315, "&lt;=" &amp; GQ$1, DataRegularSeason20242025!$D$3:$D$1315, $A45)+SUMIFS(DataRegularSeason20242025!$AB$3:$AB$1315,DataRegularSeason20242025!$B$3:$B$1315, "&lt;=" &amp; GQ$1, DataRegularSeason20242025!$E$3:$E$1315, $A45)</f>
        <v>56</v>
      </c>
      <c r="GR45">
        <f>SUMIFS(DataRegularSeason20242025!$AA$3:$AA$1315,DataRegularSeason20242025!$B$3:$B$1315, "&lt;=" &amp; GR$1, DataRegularSeason20242025!$D$3:$D$1315, $A45)+SUMIFS(DataRegularSeason20242025!$AB$3:$AB$1315,DataRegularSeason20242025!$B$3:$B$1315, "&lt;=" &amp; GR$1, DataRegularSeason20242025!$E$3:$E$1315, $A45)</f>
        <v>56</v>
      </c>
      <c r="GS45">
        <f>SUMIFS(DataRegularSeason20242025!$AA$3:$AA$1315,DataRegularSeason20242025!$B$3:$B$1315, "&lt;=" &amp; GS$1, DataRegularSeason20242025!$D$3:$D$1315, $A45)+SUMIFS(DataRegularSeason20242025!$AB$3:$AB$1315,DataRegularSeason20242025!$B$3:$B$1315, "&lt;=" &amp; GS$1, DataRegularSeason20242025!$E$3:$E$1315, $A45)</f>
        <v>56</v>
      </c>
      <c r="GT45">
        <f>SUMIFS(DataRegularSeason20242025!$AA$3:$AA$1315,DataRegularSeason20242025!$B$3:$B$1315, "&lt;=" &amp; GT$1, DataRegularSeason20242025!$D$3:$D$1315, $A45)+SUMIFS(DataRegularSeason20242025!$AB$3:$AB$1315,DataRegularSeason20242025!$B$3:$B$1315, "&lt;=" &amp; GT$1, DataRegularSeason20242025!$E$3:$E$1315, $A45)</f>
        <v>56</v>
      </c>
      <c r="GU45">
        <f>SUMIFS(DataRegularSeason20242025!$AA$3:$AA$1315,DataRegularSeason20242025!$B$3:$B$1315, "&lt;=" &amp; GU$1, DataRegularSeason20242025!$D$3:$D$1315, $A45)+SUMIFS(DataRegularSeason20242025!$AB$3:$AB$1315,DataRegularSeason20242025!$B$3:$B$1315, "&lt;=" &amp; GU$1, DataRegularSeason20242025!$E$3:$E$1315, $A45)</f>
        <v>56</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90</v>
      </c>
      <c r="FF46">
        <f>SUMIFS(DataRegularSeason20242025!$AA$3:$AA$1315,DataRegularSeason20242025!$B$3:$B$1315, "&lt;=" &amp; FF$1, DataRegularSeason20242025!$D$3:$D$1315, $A46)+SUMIFS(DataRegularSeason20242025!$AB$3:$AB$1315,DataRegularSeason20242025!$B$3:$B$1315, "&lt;=" &amp; FF$1, DataRegularSeason20242025!$E$3:$E$1315, $A46)</f>
        <v>90</v>
      </c>
      <c r="FG46">
        <f>SUMIFS(DataRegularSeason20242025!$AA$3:$AA$1315,DataRegularSeason20242025!$B$3:$B$1315, "&lt;=" &amp; FG$1, DataRegularSeason20242025!$D$3:$D$1315, $A46)+SUMIFS(DataRegularSeason20242025!$AB$3:$AB$1315,DataRegularSeason20242025!$B$3:$B$1315, "&lt;=" &amp; FG$1, DataRegularSeason20242025!$E$3:$E$1315, $A46)</f>
        <v>92</v>
      </c>
      <c r="FH46">
        <f>SUMIFS(DataRegularSeason20242025!$AA$3:$AA$1315,DataRegularSeason20242025!$B$3:$B$1315, "&lt;=" &amp; FH$1, DataRegularSeason20242025!$D$3:$D$1315, $A46)+SUMIFS(DataRegularSeason20242025!$AB$3:$AB$1315,DataRegularSeason20242025!$B$3:$B$1315, "&lt;=" &amp; FH$1, DataRegularSeason20242025!$E$3:$E$1315, $A46)</f>
        <v>92</v>
      </c>
      <c r="FI46">
        <f>SUMIFS(DataRegularSeason20242025!$AA$3:$AA$1315,DataRegularSeason20242025!$B$3:$B$1315, "&lt;=" &amp; FI$1, DataRegularSeason20242025!$D$3:$D$1315, $A46)+SUMIFS(DataRegularSeason20242025!$AB$3:$AB$1315,DataRegularSeason20242025!$B$3:$B$1315, "&lt;=" &amp; FI$1, DataRegularSeason20242025!$E$3:$E$1315, $A46)</f>
        <v>92</v>
      </c>
      <c r="FJ46">
        <f>SUMIFS(DataRegularSeason20242025!$AA$3:$AA$1315,DataRegularSeason20242025!$B$3:$B$1315, "&lt;=" &amp; FJ$1, DataRegularSeason20242025!$D$3:$D$1315, $A46)+SUMIFS(DataRegularSeason20242025!$AB$3:$AB$1315,DataRegularSeason20242025!$B$3:$B$1315, "&lt;=" &amp; FJ$1, DataRegularSeason20242025!$E$3:$E$1315, $A46)</f>
        <v>92</v>
      </c>
      <c r="FK46">
        <f>SUMIFS(DataRegularSeason20242025!$AA$3:$AA$1315,DataRegularSeason20242025!$B$3:$B$1315, "&lt;=" &amp; FK$1, DataRegularSeason20242025!$D$3:$D$1315, $A46)+SUMIFS(DataRegularSeason20242025!$AB$3:$AB$1315,DataRegularSeason20242025!$B$3:$B$1315, "&lt;=" &amp; FK$1, DataRegularSeason20242025!$E$3:$E$1315, $A46)</f>
        <v>92</v>
      </c>
      <c r="FL46">
        <f>SUMIFS(DataRegularSeason20242025!$AA$3:$AA$1315,DataRegularSeason20242025!$B$3:$B$1315, "&lt;=" &amp; FL$1, DataRegularSeason20242025!$D$3:$D$1315, $A46)+SUMIFS(DataRegularSeason20242025!$AB$3:$AB$1315,DataRegularSeason20242025!$B$3:$B$1315, "&lt;=" &amp; FL$1, DataRegularSeason20242025!$E$3:$E$1315, $A46)</f>
        <v>92</v>
      </c>
      <c r="FM46">
        <f>SUMIFS(DataRegularSeason20242025!$AA$3:$AA$1315,DataRegularSeason20242025!$B$3:$B$1315, "&lt;=" &amp; FM$1, DataRegularSeason20242025!$D$3:$D$1315, $A46)+SUMIFS(DataRegularSeason20242025!$AB$3:$AB$1315,DataRegularSeason20242025!$B$3:$B$1315, "&lt;=" &amp; FM$1, DataRegularSeason20242025!$E$3:$E$1315, $A46)</f>
        <v>92</v>
      </c>
      <c r="FN46">
        <f>SUMIFS(DataRegularSeason20242025!$AA$3:$AA$1315,DataRegularSeason20242025!$B$3:$B$1315, "&lt;=" &amp; FN$1, DataRegularSeason20242025!$D$3:$D$1315, $A46)+SUMIFS(DataRegularSeason20242025!$AB$3:$AB$1315,DataRegularSeason20242025!$B$3:$B$1315, "&lt;=" &amp; FN$1, DataRegularSeason20242025!$E$3:$E$1315, $A46)</f>
        <v>92</v>
      </c>
      <c r="FO46">
        <f>SUMIFS(DataRegularSeason20242025!$AA$3:$AA$1315,DataRegularSeason20242025!$B$3:$B$1315, "&lt;=" &amp; FO$1, DataRegularSeason20242025!$D$3:$D$1315, $A46)+SUMIFS(DataRegularSeason20242025!$AB$3:$AB$1315,DataRegularSeason20242025!$B$3:$B$1315, "&lt;=" &amp; FO$1, DataRegularSeason20242025!$E$3:$E$1315, $A46)</f>
        <v>92</v>
      </c>
      <c r="FP46">
        <f>SUMIFS(DataRegularSeason20242025!$AA$3:$AA$1315,DataRegularSeason20242025!$B$3:$B$1315, "&lt;=" &amp; FP$1, DataRegularSeason20242025!$D$3:$D$1315, $A46)+SUMIFS(DataRegularSeason20242025!$AB$3:$AB$1315,DataRegularSeason20242025!$B$3:$B$1315, "&lt;=" &amp; FP$1, DataRegularSeason20242025!$E$3:$E$1315, $A46)</f>
        <v>92</v>
      </c>
      <c r="FQ46">
        <f>SUMIFS(DataRegularSeason20242025!$AA$3:$AA$1315,DataRegularSeason20242025!$B$3:$B$1315, "&lt;=" &amp; FQ$1, DataRegularSeason20242025!$D$3:$D$1315, $A46)+SUMIFS(DataRegularSeason20242025!$AB$3:$AB$1315,DataRegularSeason20242025!$B$3:$B$1315, "&lt;=" &amp; FQ$1, DataRegularSeason20242025!$E$3:$E$1315, $A46)</f>
        <v>92</v>
      </c>
      <c r="FR46">
        <f>SUMIFS(DataRegularSeason20242025!$AA$3:$AA$1315,DataRegularSeason20242025!$B$3:$B$1315, "&lt;=" &amp; FR$1, DataRegularSeason20242025!$D$3:$D$1315, $A46)+SUMIFS(DataRegularSeason20242025!$AB$3:$AB$1315,DataRegularSeason20242025!$B$3:$B$1315, "&lt;=" &amp; FR$1, DataRegularSeason20242025!$E$3:$E$1315, $A46)</f>
        <v>92</v>
      </c>
      <c r="FS46">
        <f>SUMIFS(DataRegularSeason20242025!$AA$3:$AA$1315,DataRegularSeason20242025!$B$3:$B$1315, "&lt;=" &amp; FS$1, DataRegularSeason20242025!$D$3:$D$1315, $A46)+SUMIFS(DataRegularSeason20242025!$AB$3:$AB$1315,DataRegularSeason20242025!$B$3:$B$1315, "&lt;=" &amp; FS$1, DataRegularSeason20242025!$E$3:$E$1315, $A46)</f>
        <v>92</v>
      </c>
      <c r="FT46">
        <f>SUMIFS(DataRegularSeason20242025!$AA$3:$AA$1315,DataRegularSeason20242025!$B$3:$B$1315, "&lt;=" &amp; FT$1, DataRegularSeason20242025!$D$3:$D$1315, $A46)+SUMIFS(DataRegularSeason20242025!$AB$3:$AB$1315,DataRegularSeason20242025!$B$3:$B$1315, "&lt;=" &amp; FT$1, DataRegularSeason20242025!$E$3:$E$1315, $A46)</f>
        <v>92</v>
      </c>
      <c r="FU46">
        <f>SUMIFS(DataRegularSeason20242025!$AA$3:$AA$1315,DataRegularSeason20242025!$B$3:$B$1315, "&lt;=" &amp; FU$1, DataRegularSeason20242025!$D$3:$D$1315, $A46)+SUMIFS(DataRegularSeason20242025!$AB$3:$AB$1315,DataRegularSeason20242025!$B$3:$B$1315, "&lt;=" &amp; FU$1, DataRegularSeason20242025!$E$3:$E$1315, $A46)</f>
        <v>92</v>
      </c>
      <c r="FV46">
        <f>SUMIFS(DataRegularSeason20242025!$AA$3:$AA$1315,DataRegularSeason20242025!$B$3:$B$1315, "&lt;=" &amp; FV$1, DataRegularSeason20242025!$D$3:$D$1315, $A46)+SUMIFS(DataRegularSeason20242025!$AB$3:$AB$1315,DataRegularSeason20242025!$B$3:$B$1315, "&lt;=" &amp; FV$1, DataRegularSeason20242025!$E$3:$E$1315, $A46)</f>
        <v>92</v>
      </c>
      <c r="FW46">
        <f>SUMIFS(DataRegularSeason20242025!$AA$3:$AA$1315,DataRegularSeason20242025!$B$3:$B$1315, "&lt;=" &amp; FW$1, DataRegularSeason20242025!$D$3:$D$1315, $A46)+SUMIFS(DataRegularSeason20242025!$AB$3:$AB$1315,DataRegularSeason20242025!$B$3:$B$1315, "&lt;=" &amp; FW$1, DataRegularSeason20242025!$E$3:$E$1315, $A46)</f>
        <v>92</v>
      </c>
      <c r="FX46">
        <f>SUMIFS(DataRegularSeason20242025!$AA$3:$AA$1315,DataRegularSeason20242025!$B$3:$B$1315, "&lt;=" &amp; FX$1, DataRegularSeason20242025!$D$3:$D$1315, $A46)+SUMIFS(DataRegularSeason20242025!$AB$3:$AB$1315,DataRegularSeason20242025!$B$3:$B$1315, "&lt;=" &amp; FX$1, DataRegularSeason20242025!$E$3:$E$1315, $A46)</f>
        <v>92</v>
      </c>
      <c r="FY46">
        <f>SUMIFS(DataRegularSeason20242025!$AA$3:$AA$1315,DataRegularSeason20242025!$B$3:$B$1315, "&lt;=" &amp; FY$1, DataRegularSeason20242025!$D$3:$D$1315, $A46)+SUMIFS(DataRegularSeason20242025!$AB$3:$AB$1315,DataRegularSeason20242025!$B$3:$B$1315, "&lt;=" &amp; FY$1, DataRegularSeason20242025!$E$3:$E$1315, $A46)</f>
        <v>92</v>
      </c>
      <c r="FZ46">
        <f>SUMIFS(DataRegularSeason20242025!$AA$3:$AA$1315,DataRegularSeason20242025!$B$3:$B$1315, "&lt;=" &amp; FZ$1, DataRegularSeason20242025!$D$3:$D$1315, $A46)+SUMIFS(DataRegularSeason20242025!$AB$3:$AB$1315,DataRegularSeason20242025!$B$3:$B$1315, "&lt;=" &amp; FZ$1, DataRegularSeason20242025!$E$3:$E$1315, $A46)</f>
        <v>92</v>
      </c>
      <c r="GA46">
        <f>SUMIFS(DataRegularSeason20242025!$AA$3:$AA$1315,DataRegularSeason20242025!$B$3:$B$1315, "&lt;=" &amp; GA$1, DataRegularSeason20242025!$D$3:$D$1315, $A46)+SUMIFS(DataRegularSeason20242025!$AB$3:$AB$1315,DataRegularSeason20242025!$B$3:$B$1315, "&lt;=" &amp; GA$1, DataRegularSeason20242025!$E$3:$E$1315, $A46)</f>
        <v>92</v>
      </c>
      <c r="GB46">
        <f>SUMIFS(DataRegularSeason20242025!$AA$3:$AA$1315,DataRegularSeason20242025!$B$3:$B$1315, "&lt;=" &amp; GB$1, DataRegularSeason20242025!$D$3:$D$1315, $A46)+SUMIFS(DataRegularSeason20242025!$AB$3:$AB$1315,DataRegularSeason20242025!$B$3:$B$1315, "&lt;=" &amp; GB$1, DataRegularSeason20242025!$E$3:$E$1315, $A46)</f>
        <v>92</v>
      </c>
      <c r="GC46">
        <f>SUMIFS(DataRegularSeason20242025!$AA$3:$AA$1315,DataRegularSeason20242025!$B$3:$B$1315, "&lt;=" &amp; GC$1, DataRegularSeason20242025!$D$3:$D$1315, $A46)+SUMIFS(DataRegularSeason20242025!$AB$3:$AB$1315,DataRegularSeason20242025!$B$3:$B$1315, "&lt;=" &amp; GC$1, DataRegularSeason20242025!$E$3:$E$1315, $A46)</f>
        <v>92</v>
      </c>
      <c r="GD46">
        <f>SUMIFS(DataRegularSeason20242025!$AA$3:$AA$1315,DataRegularSeason20242025!$B$3:$B$1315, "&lt;=" &amp; GD$1, DataRegularSeason20242025!$D$3:$D$1315, $A46)+SUMIFS(DataRegularSeason20242025!$AB$3:$AB$1315,DataRegularSeason20242025!$B$3:$B$1315, "&lt;=" &amp; GD$1, DataRegularSeason20242025!$E$3:$E$1315, $A46)</f>
        <v>92</v>
      </c>
      <c r="GE46">
        <f>SUMIFS(DataRegularSeason20242025!$AA$3:$AA$1315,DataRegularSeason20242025!$B$3:$B$1315, "&lt;=" &amp; GE$1, DataRegularSeason20242025!$D$3:$D$1315, $A46)+SUMIFS(DataRegularSeason20242025!$AB$3:$AB$1315,DataRegularSeason20242025!$B$3:$B$1315, "&lt;=" &amp; GE$1, DataRegularSeason20242025!$E$3:$E$1315, $A46)</f>
        <v>92</v>
      </c>
      <c r="GF46">
        <f>SUMIFS(DataRegularSeason20242025!$AA$3:$AA$1315,DataRegularSeason20242025!$B$3:$B$1315, "&lt;=" &amp; GF$1, DataRegularSeason20242025!$D$3:$D$1315, $A46)+SUMIFS(DataRegularSeason20242025!$AB$3:$AB$1315,DataRegularSeason20242025!$B$3:$B$1315, "&lt;=" &amp; GF$1, DataRegularSeason20242025!$E$3:$E$1315, $A46)</f>
        <v>92</v>
      </c>
      <c r="GG46">
        <f>SUMIFS(DataRegularSeason20242025!$AA$3:$AA$1315,DataRegularSeason20242025!$B$3:$B$1315, "&lt;=" &amp; GG$1, DataRegularSeason20242025!$D$3:$D$1315, $A46)+SUMIFS(DataRegularSeason20242025!$AB$3:$AB$1315,DataRegularSeason20242025!$B$3:$B$1315, "&lt;=" &amp; GG$1, DataRegularSeason20242025!$E$3:$E$1315, $A46)</f>
        <v>92</v>
      </c>
      <c r="GH46">
        <f>SUMIFS(DataRegularSeason20242025!$AA$3:$AA$1315,DataRegularSeason20242025!$B$3:$B$1315, "&lt;=" &amp; GH$1, DataRegularSeason20242025!$D$3:$D$1315, $A46)+SUMIFS(DataRegularSeason20242025!$AB$3:$AB$1315,DataRegularSeason20242025!$B$3:$B$1315, "&lt;=" &amp; GH$1, DataRegularSeason20242025!$E$3:$E$1315, $A46)</f>
        <v>92</v>
      </c>
      <c r="GI46">
        <f>SUMIFS(DataRegularSeason20242025!$AA$3:$AA$1315,DataRegularSeason20242025!$B$3:$B$1315, "&lt;=" &amp; GI$1, DataRegularSeason20242025!$D$3:$D$1315, $A46)+SUMIFS(DataRegularSeason20242025!$AB$3:$AB$1315,DataRegularSeason20242025!$B$3:$B$1315, "&lt;=" &amp; GI$1, DataRegularSeason20242025!$E$3:$E$1315, $A46)</f>
        <v>92</v>
      </c>
      <c r="GJ46">
        <f>SUMIFS(DataRegularSeason20242025!$AA$3:$AA$1315,DataRegularSeason20242025!$B$3:$B$1315, "&lt;=" &amp; GJ$1, DataRegularSeason20242025!$D$3:$D$1315, $A46)+SUMIFS(DataRegularSeason20242025!$AB$3:$AB$1315,DataRegularSeason20242025!$B$3:$B$1315, "&lt;=" &amp; GJ$1, DataRegularSeason20242025!$E$3:$E$1315, $A46)</f>
        <v>92</v>
      </c>
      <c r="GK46">
        <f>SUMIFS(DataRegularSeason20242025!$AA$3:$AA$1315,DataRegularSeason20242025!$B$3:$B$1315, "&lt;=" &amp; GK$1, DataRegularSeason20242025!$D$3:$D$1315, $A46)+SUMIFS(DataRegularSeason20242025!$AB$3:$AB$1315,DataRegularSeason20242025!$B$3:$B$1315, "&lt;=" &amp; GK$1, DataRegularSeason20242025!$E$3:$E$1315, $A46)</f>
        <v>92</v>
      </c>
      <c r="GL46">
        <f>SUMIFS(DataRegularSeason20242025!$AA$3:$AA$1315,DataRegularSeason20242025!$B$3:$B$1315, "&lt;=" &amp; GL$1, DataRegularSeason20242025!$D$3:$D$1315, $A46)+SUMIFS(DataRegularSeason20242025!$AB$3:$AB$1315,DataRegularSeason20242025!$B$3:$B$1315, "&lt;=" &amp; GL$1, DataRegularSeason20242025!$E$3:$E$1315, $A46)</f>
        <v>92</v>
      </c>
      <c r="GM46">
        <f>SUMIFS(DataRegularSeason20242025!$AA$3:$AA$1315,DataRegularSeason20242025!$B$3:$B$1315, "&lt;=" &amp; GM$1, DataRegularSeason20242025!$D$3:$D$1315, $A46)+SUMIFS(DataRegularSeason20242025!$AB$3:$AB$1315,DataRegularSeason20242025!$B$3:$B$1315, "&lt;=" &amp; GM$1, DataRegularSeason20242025!$E$3:$E$1315, $A46)</f>
        <v>92</v>
      </c>
      <c r="GN46">
        <f>SUMIFS(DataRegularSeason20242025!$AA$3:$AA$1315,DataRegularSeason20242025!$B$3:$B$1315, "&lt;=" &amp; GN$1, DataRegularSeason20242025!$D$3:$D$1315, $A46)+SUMIFS(DataRegularSeason20242025!$AB$3:$AB$1315,DataRegularSeason20242025!$B$3:$B$1315, "&lt;=" &amp; GN$1, DataRegularSeason20242025!$E$3:$E$1315, $A46)</f>
        <v>92</v>
      </c>
      <c r="GO46">
        <f>SUMIFS(DataRegularSeason20242025!$AA$3:$AA$1315,DataRegularSeason20242025!$B$3:$B$1315, "&lt;=" &amp; GO$1, DataRegularSeason20242025!$D$3:$D$1315, $A46)+SUMIFS(DataRegularSeason20242025!$AB$3:$AB$1315,DataRegularSeason20242025!$B$3:$B$1315, "&lt;=" &amp; GO$1, DataRegularSeason20242025!$E$3:$E$1315, $A46)</f>
        <v>92</v>
      </c>
      <c r="GP46">
        <f>SUMIFS(DataRegularSeason20242025!$AA$3:$AA$1315,DataRegularSeason20242025!$B$3:$B$1315, "&lt;=" &amp; GP$1, DataRegularSeason20242025!$D$3:$D$1315, $A46)+SUMIFS(DataRegularSeason20242025!$AB$3:$AB$1315,DataRegularSeason20242025!$B$3:$B$1315, "&lt;=" &amp; GP$1, DataRegularSeason20242025!$E$3:$E$1315, $A46)</f>
        <v>92</v>
      </c>
      <c r="GQ46">
        <f>SUMIFS(DataRegularSeason20242025!$AA$3:$AA$1315,DataRegularSeason20242025!$B$3:$B$1315, "&lt;=" &amp; GQ$1, DataRegularSeason20242025!$D$3:$D$1315, $A46)+SUMIFS(DataRegularSeason20242025!$AB$3:$AB$1315,DataRegularSeason20242025!$B$3:$B$1315, "&lt;=" &amp; GQ$1, DataRegularSeason20242025!$E$3:$E$1315, $A46)</f>
        <v>92</v>
      </c>
      <c r="GR46">
        <f>SUMIFS(DataRegularSeason20242025!$AA$3:$AA$1315,DataRegularSeason20242025!$B$3:$B$1315, "&lt;=" &amp; GR$1, DataRegularSeason20242025!$D$3:$D$1315, $A46)+SUMIFS(DataRegularSeason20242025!$AB$3:$AB$1315,DataRegularSeason20242025!$B$3:$B$1315, "&lt;=" &amp; GR$1, DataRegularSeason20242025!$E$3:$E$1315, $A46)</f>
        <v>92</v>
      </c>
      <c r="GS46">
        <f>SUMIFS(DataRegularSeason20242025!$AA$3:$AA$1315,DataRegularSeason20242025!$B$3:$B$1315, "&lt;=" &amp; GS$1, DataRegularSeason20242025!$D$3:$D$1315, $A46)+SUMIFS(DataRegularSeason20242025!$AB$3:$AB$1315,DataRegularSeason20242025!$B$3:$B$1315, "&lt;=" &amp; GS$1, DataRegularSeason20242025!$E$3:$E$1315, $A46)</f>
        <v>92</v>
      </c>
      <c r="GT46">
        <f>SUMIFS(DataRegularSeason20242025!$AA$3:$AA$1315,DataRegularSeason20242025!$B$3:$B$1315, "&lt;=" &amp; GT$1, DataRegularSeason20242025!$D$3:$D$1315, $A46)+SUMIFS(DataRegularSeason20242025!$AB$3:$AB$1315,DataRegularSeason20242025!$B$3:$B$1315, "&lt;=" &amp; GT$1, DataRegularSeason20242025!$E$3:$E$1315, $A46)</f>
        <v>92</v>
      </c>
      <c r="GU46">
        <f>SUMIFS(DataRegularSeason20242025!$AA$3:$AA$1315,DataRegularSeason20242025!$B$3:$B$1315, "&lt;=" &amp; GU$1, DataRegularSeason20242025!$D$3:$D$1315, $A46)+SUMIFS(DataRegularSeason20242025!$AB$3:$AB$1315,DataRegularSeason20242025!$B$3:$B$1315, "&lt;=" &amp; GU$1, DataRegularSeason20242025!$E$3:$E$1315, $A46)</f>
        <v>92</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80</v>
      </c>
      <c r="FF47">
        <f>SUMIFS(DataRegularSeason20242025!$AA$3:$AA$1315,DataRegularSeason20242025!$B$3:$B$1315, "&lt;=" &amp; FF$1, DataRegularSeason20242025!$D$3:$D$1315, $A47)+SUMIFS(DataRegularSeason20242025!$AB$3:$AB$1315,DataRegularSeason20242025!$B$3:$B$1315, "&lt;=" &amp; FF$1, DataRegularSeason20242025!$E$3:$E$1315, $A47)</f>
        <v>80</v>
      </c>
      <c r="FG47">
        <f>SUMIFS(DataRegularSeason20242025!$AA$3:$AA$1315,DataRegularSeason20242025!$B$3:$B$1315, "&lt;=" &amp; FG$1, DataRegularSeason20242025!$D$3:$D$1315, $A47)+SUMIFS(DataRegularSeason20242025!$AB$3:$AB$1315,DataRegularSeason20242025!$B$3:$B$1315, "&lt;=" &amp; FG$1, DataRegularSeason20242025!$E$3:$E$1315, $A47)</f>
        <v>82</v>
      </c>
      <c r="FH47">
        <f>SUMIFS(DataRegularSeason20242025!$AA$3:$AA$1315,DataRegularSeason20242025!$B$3:$B$1315, "&lt;=" &amp; FH$1, DataRegularSeason20242025!$D$3:$D$1315, $A47)+SUMIFS(DataRegularSeason20242025!$AB$3:$AB$1315,DataRegularSeason20242025!$B$3:$B$1315, "&lt;=" &amp; FH$1, DataRegularSeason20242025!$E$3:$E$1315, $A47)</f>
        <v>82</v>
      </c>
      <c r="FI47">
        <f>SUMIFS(DataRegularSeason20242025!$AA$3:$AA$1315,DataRegularSeason20242025!$B$3:$B$1315, "&lt;=" &amp; FI$1, DataRegularSeason20242025!$D$3:$D$1315, $A47)+SUMIFS(DataRegularSeason20242025!$AB$3:$AB$1315,DataRegularSeason20242025!$B$3:$B$1315, "&lt;=" &amp; FI$1, DataRegularSeason20242025!$E$3:$E$1315, $A47)</f>
        <v>82</v>
      </c>
      <c r="FJ47">
        <f>SUMIFS(DataRegularSeason20242025!$AA$3:$AA$1315,DataRegularSeason20242025!$B$3:$B$1315, "&lt;=" &amp; FJ$1, DataRegularSeason20242025!$D$3:$D$1315, $A47)+SUMIFS(DataRegularSeason20242025!$AB$3:$AB$1315,DataRegularSeason20242025!$B$3:$B$1315, "&lt;=" &amp; FJ$1, DataRegularSeason20242025!$E$3:$E$1315, $A47)</f>
        <v>84</v>
      </c>
      <c r="FK47">
        <f>SUMIFS(DataRegularSeason20242025!$AA$3:$AA$1315,DataRegularSeason20242025!$B$3:$B$1315, "&lt;=" &amp; FK$1, DataRegularSeason20242025!$D$3:$D$1315, $A47)+SUMIFS(DataRegularSeason20242025!$AB$3:$AB$1315,DataRegularSeason20242025!$B$3:$B$1315, "&lt;=" &amp; FK$1, DataRegularSeason20242025!$E$3:$E$1315, $A47)</f>
        <v>84</v>
      </c>
      <c r="FL47">
        <f>SUMIFS(DataRegularSeason20242025!$AA$3:$AA$1315,DataRegularSeason20242025!$B$3:$B$1315, "&lt;=" &amp; FL$1, DataRegularSeason20242025!$D$3:$D$1315, $A47)+SUMIFS(DataRegularSeason20242025!$AB$3:$AB$1315,DataRegularSeason20242025!$B$3:$B$1315, "&lt;=" &amp; FL$1, DataRegularSeason20242025!$E$3:$E$1315, $A47)</f>
        <v>84</v>
      </c>
      <c r="FM47">
        <f>SUMIFS(DataRegularSeason20242025!$AA$3:$AA$1315,DataRegularSeason20242025!$B$3:$B$1315, "&lt;=" &amp; FM$1, DataRegularSeason20242025!$D$3:$D$1315, $A47)+SUMIFS(DataRegularSeason20242025!$AB$3:$AB$1315,DataRegularSeason20242025!$B$3:$B$1315, "&lt;=" &amp; FM$1, DataRegularSeason20242025!$E$3:$E$1315, $A47)</f>
        <v>84</v>
      </c>
      <c r="FN47">
        <f>SUMIFS(DataRegularSeason20242025!$AA$3:$AA$1315,DataRegularSeason20242025!$B$3:$B$1315, "&lt;=" &amp; FN$1, DataRegularSeason20242025!$D$3:$D$1315, $A47)+SUMIFS(DataRegularSeason20242025!$AB$3:$AB$1315,DataRegularSeason20242025!$B$3:$B$1315, "&lt;=" &amp; FN$1, DataRegularSeason20242025!$E$3:$E$1315, $A47)</f>
        <v>84</v>
      </c>
      <c r="FO47">
        <f>SUMIFS(DataRegularSeason20242025!$AA$3:$AA$1315,DataRegularSeason20242025!$B$3:$B$1315, "&lt;=" &amp; FO$1, DataRegularSeason20242025!$D$3:$D$1315, $A47)+SUMIFS(DataRegularSeason20242025!$AB$3:$AB$1315,DataRegularSeason20242025!$B$3:$B$1315, "&lt;=" &amp; FO$1, DataRegularSeason20242025!$E$3:$E$1315, $A47)</f>
        <v>84</v>
      </c>
      <c r="FP47">
        <f>SUMIFS(DataRegularSeason20242025!$AA$3:$AA$1315,DataRegularSeason20242025!$B$3:$B$1315, "&lt;=" &amp; FP$1, DataRegularSeason20242025!$D$3:$D$1315, $A47)+SUMIFS(DataRegularSeason20242025!$AB$3:$AB$1315,DataRegularSeason20242025!$B$3:$B$1315, "&lt;=" &amp; FP$1, DataRegularSeason20242025!$E$3:$E$1315, $A47)</f>
        <v>84</v>
      </c>
      <c r="FQ47">
        <f>SUMIFS(DataRegularSeason20242025!$AA$3:$AA$1315,DataRegularSeason20242025!$B$3:$B$1315, "&lt;=" &amp; FQ$1, DataRegularSeason20242025!$D$3:$D$1315, $A47)+SUMIFS(DataRegularSeason20242025!$AB$3:$AB$1315,DataRegularSeason20242025!$B$3:$B$1315, "&lt;=" &amp; FQ$1, DataRegularSeason20242025!$E$3:$E$1315, $A47)</f>
        <v>84</v>
      </c>
      <c r="FR47">
        <f>SUMIFS(DataRegularSeason20242025!$AA$3:$AA$1315,DataRegularSeason20242025!$B$3:$B$1315, "&lt;=" &amp; FR$1, DataRegularSeason20242025!$D$3:$D$1315, $A47)+SUMIFS(DataRegularSeason20242025!$AB$3:$AB$1315,DataRegularSeason20242025!$B$3:$B$1315, "&lt;=" &amp; FR$1, DataRegularSeason20242025!$E$3:$E$1315, $A47)</f>
        <v>84</v>
      </c>
      <c r="FS47">
        <f>SUMIFS(DataRegularSeason20242025!$AA$3:$AA$1315,DataRegularSeason20242025!$B$3:$B$1315, "&lt;=" &amp; FS$1, DataRegularSeason20242025!$D$3:$D$1315, $A47)+SUMIFS(DataRegularSeason20242025!$AB$3:$AB$1315,DataRegularSeason20242025!$B$3:$B$1315, "&lt;=" &amp; FS$1, DataRegularSeason20242025!$E$3:$E$1315, $A47)</f>
        <v>84</v>
      </c>
      <c r="FT47">
        <f>SUMIFS(DataRegularSeason20242025!$AA$3:$AA$1315,DataRegularSeason20242025!$B$3:$B$1315, "&lt;=" &amp; FT$1, DataRegularSeason20242025!$D$3:$D$1315, $A47)+SUMIFS(DataRegularSeason20242025!$AB$3:$AB$1315,DataRegularSeason20242025!$B$3:$B$1315, "&lt;=" &amp; FT$1, DataRegularSeason20242025!$E$3:$E$1315, $A47)</f>
        <v>84</v>
      </c>
      <c r="FU47">
        <f>SUMIFS(DataRegularSeason20242025!$AA$3:$AA$1315,DataRegularSeason20242025!$B$3:$B$1315, "&lt;=" &amp; FU$1, DataRegularSeason20242025!$D$3:$D$1315, $A47)+SUMIFS(DataRegularSeason20242025!$AB$3:$AB$1315,DataRegularSeason20242025!$B$3:$B$1315, "&lt;=" &amp; FU$1, DataRegularSeason20242025!$E$3:$E$1315, $A47)</f>
        <v>84</v>
      </c>
      <c r="FV47">
        <f>SUMIFS(DataRegularSeason20242025!$AA$3:$AA$1315,DataRegularSeason20242025!$B$3:$B$1315, "&lt;=" &amp; FV$1, DataRegularSeason20242025!$D$3:$D$1315, $A47)+SUMIFS(DataRegularSeason20242025!$AB$3:$AB$1315,DataRegularSeason20242025!$B$3:$B$1315, "&lt;=" &amp; FV$1, DataRegularSeason20242025!$E$3:$E$1315, $A47)</f>
        <v>84</v>
      </c>
      <c r="FW47">
        <f>SUMIFS(DataRegularSeason20242025!$AA$3:$AA$1315,DataRegularSeason20242025!$B$3:$B$1315, "&lt;=" &amp; FW$1, DataRegularSeason20242025!$D$3:$D$1315, $A47)+SUMIFS(DataRegularSeason20242025!$AB$3:$AB$1315,DataRegularSeason20242025!$B$3:$B$1315, "&lt;=" &amp; FW$1, DataRegularSeason20242025!$E$3:$E$1315, $A47)</f>
        <v>84</v>
      </c>
      <c r="FX47">
        <f>SUMIFS(DataRegularSeason20242025!$AA$3:$AA$1315,DataRegularSeason20242025!$B$3:$B$1315, "&lt;=" &amp; FX$1, DataRegularSeason20242025!$D$3:$D$1315, $A47)+SUMIFS(DataRegularSeason20242025!$AB$3:$AB$1315,DataRegularSeason20242025!$B$3:$B$1315, "&lt;=" &amp; FX$1, DataRegularSeason20242025!$E$3:$E$1315, $A47)</f>
        <v>84</v>
      </c>
      <c r="FY47">
        <f>SUMIFS(DataRegularSeason20242025!$AA$3:$AA$1315,DataRegularSeason20242025!$B$3:$B$1315, "&lt;=" &amp; FY$1, DataRegularSeason20242025!$D$3:$D$1315, $A47)+SUMIFS(DataRegularSeason20242025!$AB$3:$AB$1315,DataRegularSeason20242025!$B$3:$B$1315, "&lt;=" &amp; FY$1, DataRegularSeason20242025!$E$3:$E$1315, $A47)</f>
        <v>84</v>
      </c>
      <c r="FZ47">
        <f>SUMIFS(DataRegularSeason20242025!$AA$3:$AA$1315,DataRegularSeason20242025!$B$3:$B$1315, "&lt;=" &amp; FZ$1, DataRegularSeason20242025!$D$3:$D$1315, $A47)+SUMIFS(DataRegularSeason20242025!$AB$3:$AB$1315,DataRegularSeason20242025!$B$3:$B$1315, "&lt;=" &amp; FZ$1, DataRegularSeason20242025!$E$3:$E$1315, $A47)</f>
        <v>84</v>
      </c>
      <c r="GA47">
        <f>SUMIFS(DataRegularSeason20242025!$AA$3:$AA$1315,DataRegularSeason20242025!$B$3:$B$1315, "&lt;=" &amp; GA$1, DataRegularSeason20242025!$D$3:$D$1315, $A47)+SUMIFS(DataRegularSeason20242025!$AB$3:$AB$1315,DataRegularSeason20242025!$B$3:$B$1315, "&lt;=" &amp; GA$1, DataRegularSeason20242025!$E$3:$E$1315, $A47)</f>
        <v>84</v>
      </c>
      <c r="GB47">
        <f>SUMIFS(DataRegularSeason20242025!$AA$3:$AA$1315,DataRegularSeason20242025!$B$3:$B$1315, "&lt;=" &amp; GB$1, DataRegularSeason20242025!$D$3:$D$1315, $A47)+SUMIFS(DataRegularSeason20242025!$AB$3:$AB$1315,DataRegularSeason20242025!$B$3:$B$1315, "&lt;=" &amp; GB$1, DataRegularSeason20242025!$E$3:$E$1315, $A47)</f>
        <v>84</v>
      </c>
      <c r="GC47">
        <f>SUMIFS(DataRegularSeason20242025!$AA$3:$AA$1315,DataRegularSeason20242025!$B$3:$B$1315, "&lt;=" &amp; GC$1, DataRegularSeason20242025!$D$3:$D$1315, $A47)+SUMIFS(DataRegularSeason20242025!$AB$3:$AB$1315,DataRegularSeason20242025!$B$3:$B$1315, "&lt;=" &amp; GC$1, DataRegularSeason20242025!$E$3:$E$1315, $A47)</f>
        <v>84</v>
      </c>
      <c r="GD47">
        <f>SUMIFS(DataRegularSeason20242025!$AA$3:$AA$1315,DataRegularSeason20242025!$B$3:$B$1315, "&lt;=" &amp; GD$1, DataRegularSeason20242025!$D$3:$D$1315, $A47)+SUMIFS(DataRegularSeason20242025!$AB$3:$AB$1315,DataRegularSeason20242025!$B$3:$B$1315, "&lt;=" &amp; GD$1, DataRegularSeason20242025!$E$3:$E$1315, $A47)</f>
        <v>84</v>
      </c>
      <c r="GE47">
        <f>SUMIFS(DataRegularSeason20242025!$AA$3:$AA$1315,DataRegularSeason20242025!$B$3:$B$1315, "&lt;=" &amp; GE$1, DataRegularSeason20242025!$D$3:$D$1315, $A47)+SUMIFS(DataRegularSeason20242025!$AB$3:$AB$1315,DataRegularSeason20242025!$B$3:$B$1315, "&lt;=" &amp; GE$1, DataRegularSeason20242025!$E$3:$E$1315, $A47)</f>
        <v>84</v>
      </c>
      <c r="GF47">
        <f>SUMIFS(DataRegularSeason20242025!$AA$3:$AA$1315,DataRegularSeason20242025!$B$3:$B$1315, "&lt;=" &amp; GF$1, DataRegularSeason20242025!$D$3:$D$1315, $A47)+SUMIFS(DataRegularSeason20242025!$AB$3:$AB$1315,DataRegularSeason20242025!$B$3:$B$1315, "&lt;=" &amp; GF$1, DataRegularSeason20242025!$E$3:$E$1315, $A47)</f>
        <v>84</v>
      </c>
      <c r="GG47">
        <f>SUMIFS(DataRegularSeason20242025!$AA$3:$AA$1315,DataRegularSeason20242025!$B$3:$B$1315, "&lt;=" &amp; GG$1, DataRegularSeason20242025!$D$3:$D$1315, $A47)+SUMIFS(DataRegularSeason20242025!$AB$3:$AB$1315,DataRegularSeason20242025!$B$3:$B$1315, "&lt;=" &amp; GG$1, DataRegularSeason20242025!$E$3:$E$1315, $A47)</f>
        <v>84</v>
      </c>
      <c r="GH47">
        <f>SUMIFS(DataRegularSeason20242025!$AA$3:$AA$1315,DataRegularSeason20242025!$B$3:$B$1315, "&lt;=" &amp; GH$1, DataRegularSeason20242025!$D$3:$D$1315, $A47)+SUMIFS(DataRegularSeason20242025!$AB$3:$AB$1315,DataRegularSeason20242025!$B$3:$B$1315, "&lt;=" &amp; GH$1, DataRegularSeason20242025!$E$3:$E$1315, $A47)</f>
        <v>84</v>
      </c>
      <c r="GI47">
        <f>SUMIFS(DataRegularSeason20242025!$AA$3:$AA$1315,DataRegularSeason20242025!$B$3:$B$1315, "&lt;=" &amp; GI$1, DataRegularSeason20242025!$D$3:$D$1315, $A47)+SUMIFS(DataRegularSeason20242025!$AB$3:$AB$1315,DataRegularSeason20242025!$B$3:$B$1315, "&lt;=" &amp; GI$1, DataRegularSeason20242025!$E$3:$E$1315, $A47)</f>
        <v>84</v>
      </c>
      <c r="GJ47">
        <f>SUMIFS(DataRegularSeason20242025!$AA$3:$AA$1315,DataRegularSeason20242025!$B$3:$B$1315, "&lt;=" &amp; GJ$1, DataRegularSeason20242025!$D$3:$D$1315, $A47)+SUMIFS(DataRegularSeason20242025!$AB$3:$AB$1315,DataRegularSeason20242025!$B$3:$B$1315, "&lt;=" &amp; GJ$1, DataRegularSeason20242025!$E$3:$E$1315, $A47)</f>
        <v>84</v>
      </c>
      <c r="GK47">
        <f>SUMIFS(DataRegularSeason20242025!$AA$3:$AA$1315,DataRegularSeason20242025!$B$3:$B$1315, "&lt;=" &amp; GK$1, DataRegularSeason20242025!$D$3:$D$1315, $A47)+SUMIFS(DataRegularSeason20242025!$AB$3:$AB$1315,DataRegularSeason20242025!$B$3:$B$1315, "&lt;=" &amp; GK$1, DataRegularSeason20242025!$E$3:$E$1315, $A47)</f>
        <v>84</v>
      </c>
      <c r="GL47">
        <f>SUMIFS(DataRegularSeason20242025!$AA$3:$AA$1315,DataRegularSeason20242025!$B$3:$B$1315, "&lt;=" &amp; GL$1, DataRegularSeason20242025!$D$3:$D$1315, $A47)+SUMIFS(DataRegularSeason20242025!$AB$3:$AB$1315,DataRegularSeason20242025!$B$3:$B$1315, "&lt;=" &amp; GL$1, DataRegularSeason20242025!$E$3:$E$1315, $A47)</f>
        <v>84</v>
      </c>
      <c r="GM47">
        <f>SUMIFS(DataRegularSeason20242025!$AA$3:$AA$1315,DataRegularSeason20242025!$B$3:$B$1315, "&lt;=" &amp; GM$1, DataRegularSeason20242025!$D$3:$D$1315, $A47)+SUMIFS(DataRegularSeason20242025!$AB$3:$AB$1315,DataRegularSeason20242025!$B$3:$B$1315, "&lt;=" &amp; GM$1, DataRegularSeason20242025!$E$3:$E$1315, $A47)</f>
        <v>84</v>
      </c>
      <c r="GN47">
        <f>SUMIFS(DataRegularSeason20242025!$AA$3:$AA$1315,DataRegularSeason20242025!$B$3:$B$1315, "&lt;=" &amp; GN$1, DataRegularSeason20242025!$D$3:$D$1315, $A47)+SUMIFS(DataRegularSeason20242025!$AB$3:$AB$1315,DataRegularSeason20242025!$B$3:$B$1315, "&lt;=" &amp; GN$1, DataRegularSeason20242025!$E$3:$E$1315, $A47)</f>
        <v>84</v>
      </c>
      <c r="GO47">
        <f>SUMIFS(DataRegularSeason20242025!$AA$3:$AA$1315,DataRegularSeason20242025!$B$3:$B$1315, "&lt;=" &amp; GO$1, DataRegularSeason20242025!$D$3:$D$1315, $A47)+SUMIFS(DataRegularSeason20242025!$AB$3:$AB$1315,DataRegularSeason20242025!$B$3:$B$1315, "&lt;=" &amp; GO$1, DataRegularSeason20242025!$E$3:$E$1315, $A47)</f>
        <v>84</v>
      </c>
      <c r="GP47">
        <f>SUMIFS(DataRegularSeason20242025!$AA$3:$AA$1315,DataRegularSeason20242025!$B$3:$B$1315, "&lt;=" &amp; GP$1, DataRegularSeason20242025!$D$3:$D$1315, $A47)+SUMIFS(DataRegularSeason20242025!$AB$3:$AB$1315,DataRegularSeason20242025!$B$3:$B$1315, "&lt;=" &amp; GP$1, DataRegularSeason20242025!$E$3:$E$1315, $A47)</f>
        <v>84</v>
      </c>
      <c r="GQ47">
        <f>SUMIFS(DataRegularSeason20242025!$AA$3:$AA$1315,DataRegularSeason20242025!$B$3:$B$1315, "&lt;=" &amp; GQ$1, DataRegularSeason20242025!$D$3:$D$1315, $A47)+SUMIFS(DataRegularSeason20242025!$AB$3:$AB$1315,DataRegularSeason20242025!$B$3:$B$1315, "&lt;=" &amp; GQ$1, DataRegularSeason20242025!$E$3:$E$1315, $A47)</f>
        <v>84</v>
      </c>
      <c r="GR47">
        <f>SUMIFS(DataRegularSeason20242025!$AA$3:$AA$1315,DataRegularSeason20242025!$B$3:$B$1315, "&lt;=" &amp; GR$1, DataRegularSeason20242025!$D$3:$D$1315, $A47)+SUMIFS(DataRegularSeason20242025!$AB$3:$AB$1315,DataRegularSeason20242025!$B$3:$B$1315, "&lt;=" &amp; GR$1, DataRegularSeason20242025!$E$3:$E$1315, $A47)</f>
        <v>84</v>
      </c>
      <c r="GS47">
        <f>SUMIFS(DataRegularSeason20242025!$AA$3:$AA$1315,DataRegularSeason20242025!$B$3:$B$1315, "&lt;=" &amp; GS$1, DataRegularSeason20242025!$D$3:$D$1315, $A47)+SUMIFS(DataRegularSeason20242025!$AB$3:$AB$1315,DataRegularSeason20242025!$B$3:$B$1315, "&lt;=" &amp; GS$1, DataRegularSeason20242025!$E$3:$E$1315, $A47)</f>
        <v>84</v>
      </c>
      <c r="GT47">
        <f>SUMIFS(DataRegularSeason20242025!$AA$3:$AA$1315,DataRegularSeason20242025!$B$3:$B$1315, "&lt;=" &amp; GT$1, DataRegularSeason20242025!$D$3:$D$1315, $A47)+SUMIFS(DataRegularSeason20242025!$AB$3:$AB$1315,DataRegularSeason20242025!$B$3:$B$1315, "&lt;=" &amp; GT$1, DataRegularSeason20242025!$E$3:$E$1315, $A47)</f>
        <v>84</v>
      </c>
      <c r="GU47">
        <f>SUMIFS(DataRegularSeason20242025!$AA$3:$AA$1315,DataRegularSeason20242025!$B$3:$B$1315, "&lt;=" &amp; GU$1, DataRegularSeason20242025!$D$3:$D$1315, $A47)+SUMIFS(DataRegularSeason20242025!$AB$3:$AB$1315,DataRegularSeason20242025!$B$3:$B$1315, "&lt;=" &amp; GU$1, DataRegularSeason20242025!$E$3:$E$1315, $A47)</f>
        <v>84</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74</v>
      </c>
      <c r="FF48">
        <f>SUMIFS(DataRegularSeason20242025!$AA$3:$AA$1315,DataRegularSeason20242025!$B$3:$B$1315, "&lt;=" &amp; FF$1, DataRegularSeason20242025!$D$3:$D$1315, $A48)+SUMIFS(DataRegularSeason20242025!$AB$3:$AB$1315,DataRegularSeason20242025!$B$3:$B$1315, "&lt;=" &amp; FF$1, DataRegularSeason20242025!$E$3:$E$1315, $A48)</f>
        <v>74</v>
      </c>
      <c r="FG48">
        <f>SUMIFS(DataRegularSeason20242025!$AA$3:$AA$1315,DataRegularSeason20242025!$B$3:$B$1315, "&lt;=" &amp; FG$1, DataRegularSeason20242025!$D$3:$D$1315, $A48)+SUMIFS(DataRegularSeason20242025!$AB$3:$AB$1315,DataRegularSeason20242025!$B$3:$B$1315, "&lt;=" &amp; FG$1, DataRegularSeason20242025!$E$3:$E$1315, $A48)</f>
        <v>76</v>
      </c>
      <c r="FH48">
        <f>SUMIFS(DataRegularSeason20242025!$AA$3:$AA$1315,DataRegularSeason20242025!$B$3:$B$1315, "&lt;=" &amp; FH$1, DataRegularSeason20242025!$D$3:$D$1315, $A48)+SUMIFS(DataRegularSeason20242025!$AB$3:$AB$1315,DataRegularSeason20242025!$B$3:$B$1315, "&lt;=" &amp; FH$1, DataRegularSeason20242025!$E$3:$E$1315, $A48)</f>
        <v>76</v>
      </c>
      <c r="FI48">
        <f>SUMIFS(DataRegularSeason20242025!$AA$3:$AA$1315,DataRegularSeason20242025!$B$3:$B$1315, "&lt;=" &amp; FI$1, DataRegularSeason20242025!$D$3:$D$1315, $A48)+SUMIFS(DataRegularSeason20242025!$AB$3:$AB$1315,DataRegularSeason20242025!$B$3:$B$1315, "&lt;=" &amp; FI$1, DataRegularSeason20242025!$E$3:$E$1315, $A48)</f>
        <v>78</v>
      </c>
      <c r="FJ48">
        <f>SUMIFS(DataRegularSeason20242025!$AA$3:$AA$1315,DataRegularSeason20242025!$B$3:$B$1315, "&lt;=" &amp; FJ$1, DataRegularSeason20242025!$D$3:$D$1315, $A48)+SUMIFS(DataRegularSeason20242025!$AB$3:$AB$1315,DataRegularSeason20242025!$B$3:$B$1315, "&lt;=" &amp; FJ$1, DataRegularSeason20242025!$E$3:$E$1315, $A48)</f>
        <v>78</v>
      </c>
      <c r="FK48">
        <f>SUMIFS(DataRegularSeason20242025!$AA$3:$AA$1315,DataRegularSeason20242025!$B$3:$B$1315, "&lt;=" &amp; FK$1, DataRegularSeason20242025!$D$3:$D$1315, $A48)+SUMIFS(DataRegularSeason20242025!$AB$3:$AB$1315,DataRegularSeason20242025!$B$3:$B$1315, "&lt;=" &amp; FK$1, DataRegularSeason20242025!$E$3:$E$1315, $A48)</f>
        <v>78</v>
      </c>
      <c r="FL48">
        <f>SUMIFS(DataRegularSeason20242025!$AA$3:$AA$1315,DataRegularSeason20242025!$B$3:$B$1315, "&lt;=" &amp; FL$1, DataRegularSeason20242025!$D$3:$D$1315, $A48)+SUMIFS(DataRegularSeason20242025!$AB$3:$AB$1315,DataRegularSeason20242025!$B$3:$B$1315, "&lt;=" &amp; FL$1, DataRegularSeason20242025!$E$3:$E$1315, $A48)</f>
        <v>78</v>
      </c>
      <c r="FM48">
        <f>SUMIFS(DataRegularSeason20242025!$AA$3:$AA$1315,DataRegularSeason20242025!$B$3:$B$1315, "&lt;=" &amp; FM$1, DataRegularSeason20242025!$D$3:$D$1315, $A48)+SUMIFS(DataRegularSeason20242025!$AB$3:$AB$1315,DataRegularSeason20242025!$B$3:$B$1315, "&lt;=" &amp; FM$1, DataRegularSeason20242025!$E$3:$E$1315, $A48)</f>
        <v>78</v>
      </c>
      <c r="FN48">
        <f>SUMIFS(DataRegularSeason20242025!$AA$3:$AA$1315,DataRegularSeason20242025!$B$3:$B$1315, "&lt;=" &amp; FN$1, DataRegularSeason20242025!$D$3:$D$1315, $A48)+SUMIFS(DataRegularSeason20242025!$AB$3:$AB$1315,DataRegularSeason20242025!$B$3:$B$1315, "&lt;=" &amp; FN$1, DataRegularSeason20242025!$E$3:$E$1315, $A48)</f>
        <v>78</v>
      </c>
      <c r="FO48">
        <f>SUMIFS(DataRegularSeason20242025!$AA$3:$AA$1315,DataRegularSeason20242025!$B$3:$B$1315, "&lt;=" &amp; FO$1, DataRegularSeason20242025!$D$3:$D$1315, $A48)+SUMIFS(DataRegularSeason20242025!$AB$3:$AB$1315,DataRegularSeason20242025!$B$3:$B$1315, "&lt;=" &amp; FO$1, DataRegularSeason20242025!$E$3:$E$1315, $A48)</f>
        <v>78</v>
      </c>
      <c r="FP48">
        <f>SUMIFS(DataRegularSeason20242025!$AA$3:$AA$1315,DataRegularSeason20242025!$B$3:$B$1315, "&lt;=" &amp; FP$1, DataRegularSeason20242025!$D$3:$D$1315, $A48)+SUMIFS(DataRegularSeason20242025!$AB$3:$AB$1315,DataRegularSeason20242025!$B$3:$B$1315, "&lt;=" &amp; FP$1, DataRegularSeason20242025!$E$3:$E$1315, $A48)</f>
        <v>78</v>
      </c>
      <c r="FQ48">
        <f>SUMIFS(DataRegularSeason20242025!$AA$3:$AA$1315,DataRegularSeason20242025!$B$3:$B$1315, "&lt;=" &amp; FQ$1, DataRegularSeason20242025!$D$3:$D$1315, $A48)+SUMIFS(DataRegularSeason20242025!$AB$3:$AB$1315,DataRegularSeason20242025!$B$3:$B$1315, "&lt;=" &amp; FQ$1, DataRegularSeason20242025!$E$3:$E$1315, $A48)</f>
        <v>78</v>
      </c>
      <c r="FR48">
        <f>SUMIFS(DataRegularSeason20242025!$AA$3:$AA$1315,DataRegularSeason20242025!$B$3:$B$1315, "&lt;=" &amp; FR$1, DataRegularSeason20242025!$D$3:$D$1315, $A48)+SUMIFS(DataRegularSeason20242025!$AB$3:$AB$1315,DataRegularSeason20242025!$B$3:$B$1315, "&lt;=" &amp; FR$1, DataRegularSeason20242025!$E$3:$E$1315, $A48)</f>
        <v>78</v>
      </c>
      <c r="FS48">
        <f>SUMIFS(DataRegularSeason20242025!$AA$3:$AA$1315,DataRegularSeason20242025!$B$3:$B$1315, "&lt;=" &amp; FS$1, DataRegularSeason20242025!$D$3:$D$1315, $A48)+SUMIFS(DataRegularSeason20242025!$AB$3:$AB$1315,DataRegularSeason20242025!$B$3:$B$1315, "&lt;=" &amp; FS$1, DataRegularSeason20242025!$E$3:$E$1315, $A48)</f>
        <v>78</v>
      </c>
      <c r="FT48">
        <f>SUMIFS(DataRegularSeason20242025!$AA$3:$AA$1315,DataRegularSeason20242025!$B$3:$B$1315, "&lt;=" &amp; FT$1, DataRegularSeason20242025!$D$3:$D$1315, $A48)+SUMIFS(DataRegularSeason20242025!$AB$3:$AB$1315,DataRegularSeason20242025!$B$3:$B$1315, "&lt;=" &amp; FT$1, DataRegularSeason20242025!$E$3:$E$1315, $A48)</f>
        <v>78</v>
      </c>
      <c r="FU48">
        <f>SUMIFS(DataRegularSeason20242025!$AA$3:$AA$1315,DataRegularSeason20242025!$B$3:$B$1315, "&lt;=" &amp; FU$1, DataRegularSeason20242025!$D$3:$D$1315, $A48)+SUMIFS(DataRegularSeason20242025!$AB$3:$AB$1315,DataRegularSeason20242025!$B$3:$B$1315, "&lt;=" &amp; FU$1, DataRegularSeason20242025!$E$3:$E$1315, $A48)</f>
        <v>78</v>
      </c>
      <c r="FV48">
        <f>SUMIFS(DataRegularSeason20242025!$AA$3:$AA$1315,DataRegularSeason20242025!$B$3:$B$1315, "&lt;=" &amp; FV$1, DataRegularSeason20242025!$D$3:$D$1315, $A48)+SUMIFS(DataRegularSeason20242025!$AB$3:$AB$1315,DataRegularSeason20242025!$B$3:$B$1315, "&lt;=" &amp; FV$1, DataRegularSeason20242025!$E$3:$E$1315, $A48)</f>
        <v>78</v>
      </c>
      <c r="FW48">
        <f>SUMIFS(DataRegularSeason20242025!$AA$3:$AA$1315,DataRegularSeason20242025!$B$3:$B$1315, "&lt;=" &amp; FW$1, DataRegularSeason20242025!$D$3:$D$1315, $A48)+SUMIFS(DataRegularSeason20242025!$AB$3:$AB$1315,DataRegularSeason20242025!$B$3:$B$1315, "&lt;=" &amp; FW$1, DataRegularSeason20242025!$E$3:$E$1315, $A48)</f>
        <v>78</v>
      </c>
      <c r="FX48">
        <f>SUMIFS(DataRegularSeason20242025!$AA$3:$AA$1315,DataRegularSeason20242025!$B$3:$B$1315, "&lt;=" &amp; FX$1, DataRegularSeason20242025!$D$3:$D$1315, $A48)+SUMIFS(DataRegularSeason20242025!$AB$3:$AB$1315,DataRegularSeason20242025!$B$3:$B$1315, "&lt;=" &amp; FX$1, DataRegularSeason20242025!$E$3:$E$1315, $A48)</f>
        <v>78</v>
      </c>
      <c r="FY48">
        <f>SUMIFS(DataRegularSeason20242025!$AA$3:$AA$1315,DataRegularSeason20242025!$B$3:$B$1315, "&lt;=" &amp; FY$1, DataRegularSeason20242025!$D$3:$D$1315, $A48)+SUMIFS(DataRegularSeason20242025!$AB$3:$AB$1315,DataRegularSeason20242025!$B$3:$B$1315, "&lt;=" &amp; FY$1, DataRegularSeason20242025!$E$3:$E$1315, $A48)</f>
        <v>78</v>
      </c>
      <c r="FZ48">
        <f>SUMIFS(DataRegularSeason20242025!$AA$3:$AA$1315,DataRegularSeason20242025!$B$3:$B$1315, "&lt;=" &amp; FZ$1, DataRegularSeason20242025!$D$3:$D$1315, $A48)+SUMIFS(DataRegularSeason20242025!$AB$3:$AB$1315,DataRegularSeason20242025!$B$3:$B$1315, "&lt;=" &amp; FZ$1, DataRegularSeason20242025!$E$3:$E$1315, $A48)</f>
        <v>78</v>
      </c>
      <c r="GA48">
        <f>SUMIFS(DataRegularSeason20242025!$AA$3:$AA$1315,DataRegularSeason20242025!$B$3:$B$1315, "&lt;=" &amp; GA$1, DataRegularSeason20242025!$D$3:$D$1315, $A48)+SUMIFS(DataRegularSeason20242025!$AB$3:$AB$1315,DataRegularSeason20242025!$B$3:$B$1315, "&lt;=" &amp; GA$1, DataRegularSeason20242025!$E$3:$E$1315, $A48)</f>
        <v>78</v>
      </c>
      <c r="GB48">
        <f>SUMIFS(DataRegularSeason20242025!$AA$3:$AA$1315,DataRegularSeason20242025!$B$3:$B$1315, "&lt;=" &amp; GB$1, DataRegularSeason20242025!$D$3:$D$1315, $A48)+SUMIFS(DataRegularSeason20242025!$AB$3:$AB$1315,DataRegularSeason20242025!$B$3:$B$1315, "&lt;=" &amp; GB$1, DataRegularSeason20242025!$E$3:$E$1315, $A48)</f>
        <v>78</v>
      </c>
      <c r="GC48">
        <f>SUMIFS(DataRegularSeason20242025!$AA$3:$AA$1315,DataRegularSeason20242025!$B$3:$B$1315, "&lt;=" &amp; GC$1, DataRegularSeason20242025!$D$3:$D$1315, $A48)+SUMIFS(DataRegularSeason20242025!$AB$3:$AB$1315,DataRegularSeason20242025!$B$3:$B$1315, "&lt;=" &amp; GC$1, DataRegularSeason20242025!$E$3:$E$1315, $A48)</f>
        <v>78</v>
      </c>
      <c r="GD48">
        <f>SUMIFS(DataRegularSeason20242025!$AA$3:$AA$1315,DataRegularSeason20242025!$B$3:$B$1315, "&lt;=" &amp; GD$1, DataRegularSeason20242025!$D$3:$D$1315, $A48)+SUMIFS(DataRegularSeason20242025!$AB$3:$AB$1315,DataRegularSeason20242025!$B$3:$B$1315, "&lt;=" &amp; GD$1, DataRegularSeason20242025!$E$3:$E$1315, $A48)</f>
        <v>78</v>
      </c>
      <c r="GE48">
        <f>SUMIFS(DataRegularSeason20242025!$AA$3:$AA$1315,DataRegularSeason20242025!$B$3:$B$1315, "&lt;=" &amp; GE$1, DataRegularSeason20242025!$D$3:$D$1315, $A48)+SUMIFS(DataRegularSeason20242025!$AB$3:$AB$1315,DataRegularSeason20242025!$B$3:$B$1315, "&lt;=" &amp; GE$1, DataRegularSeason20242025!$E$3:$E$1315, $A48)</f>
        <v>78</v>
      </c>
      <c r="GF48">
        <f>SUMIFS(DataRegularSeason20242025!$AA$3:$AA$1315,DataRegularSeason20242025!$B$3:$B$1315, "&lt;=" &amp; GF$1, DataRegularSeason20242025!$D$3:$D$1315, $A48)+SUMIFS(DataRegularSeason20242025!$AB$3:$AB$1315,DataRegularSeason20242025!$B$3:$B$1315, "&lt;=" &amp; GF$1, DataRegularSeason20242025!$E$3:$E$1315, $A48)</f>
        <v>78</v>
      </c>
      <c r="GG48">
        <f>SUMIFS(DataRegularSeason20242025!$AA$3:$AA$1315,DataRegularSeason20242025!$B$3:$B$1315, "&lt;=" &amp; GG$1, DataRegularSeason20242025!$D$3:$D$1315, $A48)+SUMIFS(DataRegularSeason20242025!$AB$3:$AB$1315,DataRegularSeason20242025!$B$3:$B$1315, "&lt;=" &amp; GG$1, DataRegularSeason20242025!$E$3:$E$1315, $A48)</f>
        <v>78</v>
      </c>
      <c r="GH48">
        <f>SUMIFS(DataRegularSeason20242025!$AA$3:$AA$1315,DataRegularSeason20242025!$B$3:$B$1315, "&lt;=" &amp; GH$1, DataRegularSeason20242025!$D$3:$D$1315, $A48)+SUMIFS(DataRegularSeason20242025!$AB$3:$AB$1315,DataRegularSeason20242025!$B$3:$B$1315, "&lt;=" &amp; GH$1, DataRegularSeason20242025!$E$3:$E$1315, $A48)</f>
        <v>78</v>
      </c>
      <c r="GI48">
        <f>SUMIFS(DataRegularSeason20242025!$AA$3:$AA$1315,DataRegularSeason20242025!$B$3:$B$1315, "&lt;=" &amp; GI$1, DataRegularSeason20242025!$D$3:$D$1315, $A48)+SUMIFS(DataRegularSeason20242025!$AB$3:$AB$1315,DataRegularSeason20242025!$B$3:$B$1315, "&lt;=" &amp; GI$1, DataRegularSeason20242025!$E$3:$E$1315, $A48)</f>
        <v>78</v>
      </c>
      <c r="GJ48">
        <f>SUMIFS(DataRegularSeason20242025!$AA$3:$AA$1315,DataRegularSeason20242025!$B$3:$B$1315, "&lt;=" &amp; GJ$1, DataRegularSeason20242025!$D$3:$D$1315, $A48)+SUMIFS(DataRegularSeason20242025!$AB$3:$AB$1315,DataRegularSeason20242025!$B$3:$B$1315, "&lt;=" &amp; GJ$1, DataRegularSeason20242025!$E$3:$E$1315, $A48)</f>
        <v>78</v>
      </c>
      <c r="GK48">
        <f>SUMIFS(DataRegularSeason20242025!$AA$3:$AA$1315,DataRegularSeason20242025!$B$3:$B$1315, "&lt;=" &amp; GK$1, DataRegularSeason20242025!$D$3:$D$1315, $A48)+SUMIFS(DataRegularSeason20242025!$AB$3:$AB$1315,DataRegularSeason20242025!$B$3:$B$1315, "&lt;=" &amp; GK$1, DataRegularSeason20242025!$E$3:$E$1315, $A48)</f>
        <v>78</v>
      </c>
      <c r="GL48">
        <f>SUMIFS(DataRegularSeason20242025!$AA$3:$AA$1315,DataRegularSeason20242025!$B$3:$B$1315, "&lt;=" &amp; GL$1, DataRegularSeason20242025!$D$3:$D$1315, $A48)+SUMIFS(DataRegularSeason20242025!$AB$3:$AB$1315,DataRegularSeason20242025!$B$3:$B$1315, "&lt;=" &amp; GL$1, DataRegularSeason20242025!$E$3:$E$1315, $A48)</f>
        <v>78</v>
      </c>
      <c r="GM48">
        <f>SUMIFS(DataRegularSeason20242025!$AA$3:$AA$1315,DataRegularSeason20242025!$B$3:$B$1315, "&lt;=" &amp; GM$1, DataRegularSeason20242025!$D$3:$D$1315, $A48)+SUMIFS(DataRegularSeason20242025!$AB$3:$AB$1315,DataRegularSeason20242025!$B$3:$B$1315, "&lt;=" &amp; GM$1, DataRegularSeason20242025!$E$3:$E$1315, $A48)</f>
        <v>78</v>
      </c>
      <c r="GN48">
        <f>SUMIFS(DataRegularSeason20242025!$AA$3:$AA$1315,DataRegularSeason20242025!$B$3:$B$1315, "&lt;=" &amp; GN$1, DataRegularSeason20242025!$D$3:$D$1315, $A48)+SUMIFS(DataRegularSeason20242025!$AB$3:$AB$1315,DataRegularSeason20242025!$B$3:$B$1315, "&lt;=" &amp; GN$1, DataRegularSeason20242025!$E$3:$E$1315, $A48)</f>
        <v>78</v>
      </c>
      <c r="GO48">
        <f>SUMIFS(DataRegularSeason20242025!$AA$3:$AA$1315,DataRegularSeason20242025!$B$3:$B$1315, "&lt;=" &amp; GO$1, DataRegularSeason20242025!$D$3:$D$1315, $A48)+SUMIFS(DataRegularSeason20242025!$AB$3:$AB$1315,DataRegularSeason20242025!$B$3:$B$1315, "&lt;=" &amp; GO$1, DataRegularSeason20242025!$E$3:$E$1315, $A48)</f>
        <v>78</v>
      </c>
      <c r="GP48">
        <f>SUMIFS(DataRegularSeason20242025!$AA$3:$AA$1315,DataRegularSeason20242025!$B$3:$B$1315, "&lt;=" &amp; GP$1, DataRegularSeason20242025!$D$3:$D$1315, $A48)+SUMIFS(DataRegularSeason20242025!$AB$3:$AB$1315,DataRegularSeason20242025!$B$3:$B$1315, "&lt;=" &amp; GP$1, DataRegularSeason20242025!$E$3:$E$1315, $A48)</f>
        <v>78</v>
      </c>
      <c r="GQ48">
        <f>SUMIFS(DataRegularSeason20242025!$AA$3:$AA$1315,DataRegularSeason20242025!$B$3:$B$1315, "&lt;=" &amp; GQ$1, DataRegularSeason20242025!$D$3:$D$1315, $A48)+SUMIFS(DataRegularSeason20242025!$AB$3:$AB$1315,DataRegularSeason20242025!$B$3:$B$1315, "&lt;=" &amp; GQ$1, DataRegularSeason20242025!$E$3:$E$1315, $A48)</f>
        <v>78</v>
      </c>
      <c r="GR48">
        <f>SUMIFS(DataRegularSeason20242025!$AA$3:$AA$1315,DataRegularSeason20242025!$B$3:$B$1315, "&lt;=" &amp; GR$1, DataRegularSeason20242025!$D$3:$D$1315, $A48)+SUMIFS(DataRegularSeason20242025!$AB$3:$AB$1315,DataRegularSeason20242025!$B$3:$B$1315, "&lt;=" &amp; GR$1, DataRegularSeason20242025!$E$3:$E$1315, $A48)</f>
        <v>78</v>
      </c>
      <c r="GS48">
        <f>SUMIFS(DataRegularSeason20242025!$AA$3:$AA$1315,DataRegularSeason20242025!$B$3:$B$1315, "&lt;=" &amp; GS$1, DataRegularSeason20242025!$D$3:$D$1315, $A48)+SUMIFS(DataRegularSeason20242025!$AB$3:$AB$1315,DataRegularSeason20242025!$B$3:$B$1315, "&lt;=" &amp; GS$1, DataRegularSeason20242025!$E$3:$E$1315, $A48)</f>
        <v>78</v>
      </c>
      <c r="GT48">
        <f>SUMIFS(DataRegularSeason20242025!$AA$3:$AA$1315,DataRegularSeason20242025!$B$3:$B$1315, "&lt;=" &amp; GT$1, DataRegularSeason20242025!$D$3:$D$1315, $A48)+SUMIFS(DataRegularSeason20242025!$AB$3:$AB$1315,DataRegularSeason20242025!$B$3:$B$1315, "&lt;=" &amp; GT$1, DataRegularSeason20242025!$E$3:$E$1315, $A48)</f>
        <v>78</v>
      </c>
      <c r="GU48">
        <f>SUMIFS(DataRegularSeason20242025!$AA$3:$AA$1315,DataRegularSeason20242025!$B$3:$B$1315, "&lt;=" &amp; GU$1, DataRegularSeason20242025!$D$3:$D$1315, $A48)+SUMIFS(DataRegularSeason20242025!$AB$3:$AB$1315,DataRegularSeason20242025!$B$3:$B$1315, "&lt;=" &amp; GU$1, DataRegularSeason20242025!$E$3:$E$1315, $A48)</f>
        <v>78</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70</v>
      </c>
      <c r="FF49">
        <f>SUMIFS(DataRegularSeason20242025!$AA$3:$AA$1315,DataRegularSeason20242025!$B$3:$B$1315, "&lt;=" &amp; FF$1, DataRegularSeason20242025!$D$3:$D$1315, $A49)+SUMIFS(DataRegularSeason20242025!$AB$3:$AB$1315,DataRegularSeason20242025!$B$3:$B$1315, "&lt;=" &amp; FF$1, DataRegularSeason20242025!$E$3:$E$1315, $A49)</f>
        <v>70</v>
      </c>
      <c r="FG49">
        <f>SUMIFS(DataRegularSeason20242025!$AA$3:$AA$1315,DataRegularSeason20242025!$B$3:$B$1315, "&lt;=" &amp; FG$1, DataRegularSeason20242025!$D$3:$D$1315, $A49)+SUMIFS(DataRegularSeason20242025!$AB$3:$AB$1315,DataRegularSeason20242025!$B$3:$B$1315, "&lt;=" &amp; FG$1, DataRegularSeason20242025!$E$3:$E$1315, $A49)</f>
        <v>70</v>
      </c>
      <c r="FH49">
        <f>SUMIFS(DataRegularSeason20242025!$AA$3:$AA$1315,DataRegularSeason20242025!$B$3:$B$1315, "&lt;=" &amp; FH$1, DataRegularSeason20242025!$D$3:$D$1315, $A49)+SUMIFS(DataRegularSeason20242025!$AB$3:$AB$1315,DataRegularSeason20242025!$B$3:$B$1315, "&lt;=" &amp; FH$1, DataRegularSeason20242025!$E$3:$E$1315, $A49)</f>
        <v>70</v>
      </c>
      <c r="FI49">
        <f>SUMIFS(DataRegularSeason20242025!$AA$3:$AA$1315,DataRegularSeason20242025!$B$3:$B$1315, "&lt;=" &amp; FI$1, DataRegularSeason20242025!$D$3:$D$1315, $A49)+SUMIFS(DataRegularSeason20242025!$AB$3:$AB$1315,DataRegularSeason20242025!$B$3:$B$1315, "&lt;=" &amp; FI$1, DataRegularSeason20242025!$E$3:$E$1315, $A49)</f>
        <v>70</v>
      </c>
      <c r="FJ49">
        <f>SUMIFS(DataRegularSeason20242025!$AA$3:$AA$1315,DataRegularSeason20242025!$B$3:$B$1315, "&lt;=" &amp; FJ$1, DataRegularSeason20242025!$D$3:$D$1315, $A49)+SUMIFS(DataRegularSeason20242025!$AB$3:$AB$1315,DataRegularSeason20242025!$B$3:$B$1315, "&lt;=" &amp; FJ$1, DataRegularSeason20242025!$E$3:$E$1315, $A49)</f>
        <v>70</v>
      </c>
      <c r="FK49">
        <f>SUMIFS(DataRegularSeason20242025!$AA$3:$AA$1315,DataRegularSeason20242025!$B$3:$B$1315, "&lt;=" &amp; FK$1, DataRegularSeason20242025!$D$3:$D$1315, $A49)+SUMIFS(DataRegularSeason20242025!$AB$3:$AB$1315,DataRegularSeason20242025!$B$3:$B$1315, "&lt;=" &amp; FK$1, DataRegularSeason20242025!$E$3:$E$1315, $A49)</f>
        <v>70</v>
      </c>
      <c r="FL49">
        <f>SUMIFS(DataRegularSeason20242025!$AA$3:$AA$1315,DataRegularSeason20242025!$B$3:$B$1315, "&lt;=" &amp; FL$1, DataRegularSeason20242025!$D$3:$D$1315, $A49)+SUMIFS(DataRegularSeason20242025!$AB$3:$AB$1315,DataRegularSeason20242025!$B$3:$B$1315, "&lt;=" &amp; FL$1, DataRegularSeason20242025!$E$3:$E$1315, $A49)</f>
        <v>70</v>
      </c>
      <c r="FM49">
        <f>SUMIFS(DataRegularSeason20242025!$AA$3:$AA$1315,DataRegularSeason20242025!$B$3:$B$1315, "&lt;=" &amp; FM$1, DataRegularSeason20242025!$D$3:$D$1315, $A49)+SUMIFS(DataRegularSeason20242025!$AB$3:$AB$1315,DataRegularSeason20242025!$B$3:$B$1315, "&lt;=" &amp; FM$1, DataRegularSeason20242025!$E$3:$E$1315, $A49)</f>
        <v>70</v>
      </c>
      <c r="FN49">
        <f>SUMIFS(DataRegularSeason20242025!$AA$3:$AA$1315,DataRegularSeason20242025!$B$3:$B$1315, "&lt;=" &amp; FN$1, DataRegularSeason20242025!$D$3:$D$1315, $A49)+SUMIFS(DataRegularSeason20242025!$AB$3:$AB$1315,DataRegularSeason20242025!$B$3:$B$1315, "&lt;=" &amp; FN$1, DataRegularSeason20242025!$E$3:$E$1315, $A49)</f>
        <v>70</v>
      </c>
      <c r="FO49">
        <f>SUMIFS(DataRegularSeason20242025!$AA$3:$AA$1315,DataRegularSeason20242025!$B$3:$B$1315, "&lt;=" &amp; FO$1, DataRegularSeason20242025!$D$3:$D$1315, $A49)+SUMIFS(DataRegularSeason20242025!$AB$3:$AB$1315,DataRegularSeason20242025!$B$3:$B$1315, "&lt;=" &amp; FO$1, DataRegularSeason20242025!$E$3:$E$1315, $A49)</f>
        <v>70</v>
      </c>
      <c r="FP49">
        <f>SUMIFS(DataRegularSeason20242025!$AA$3:$AA$1315,DataRegularSeason20242025!$B$3:$B$1315, "&lt;=" &amp; FP$1, DataRegularSeason20242025!$D$3:$D$1315, $A49)+SUMIFS(DataRegularSeason20242025!$AB$3:$AB$1315,DataRegularSeason20242025!$B$3:$B$1315, "&lt;=" &amp; FP$1, DataRegularSeason20242025!$E$3:$E$1315, $A49)</f>
        <v>70</v>
      </c>
      <c r="FQ49">
        <f>SUMIFS(DataRegularSeason20242025!$AA$3:$AA$1315,DataRegularSeason20242025!$B$3:$B$1315, "&lt;=" &amp; FQ$1, DataRegularSeason20242025!$D$3:$D$1315, $A49)+SUMIFS(DataRegularSeason20242025!$AB$3:$AB$1315,DataRegularSeason20242025!$B$3:$B$1315, "&lt;=" &amp; FQ$1, DataRegularSeason20242025!$E$3:$E$1315, $A49)</f>
        <v>70</v>
      </c>
      <c r="FR49">
        <f>SUMIFS(DataRegularSeason20242025!$AA$3:$AA$1315,DataRegularSeason20242025!$B$3:$B$1315, "&lt;=" &amp; FR$1, DataRegularSeason20242025!$D$3:$D$1315, $A49)+SUMIFS(DataRegularSeason20242025!$AB$3:$AB$1315,DataRegularSeason20242025!$B$3:$B$1315, "&lt;=" &amp; FR$1, DataRegularSeason20242025!$E$3:$E$1315, $A49)</f>
        <v>70</v>
      </c>
      <c r="FS49">
        <f>SUMIFS(DataRegularSeason20242025!$AA$3:$AA$1315,DataRegularSeason20242025!$B$3:$B$1315, "&lt;=" &amp; FS$1, DataRegularSeason20242025!$D$3:$D$1315, $A49)+SUMIFS(DataRegularSeason20242025!$AB$3:$AB$1315,DataRegularSeason20242025!$B$3:$B$1315, "&lt;=" &amp; FS$1, DataRegularSeason20242025!$E$3:$E$1315, $A49)</f>
        <v>70</v>
      </c>
      <c r="FT49">
        <f>SUMIFS(DataRegularSeason20242025!$AA$3:$AA$1315,DataRegularSeason20242025!$B$3:$B$1315, "&lt;=" &amp; FT$1, DataRegularSeason20242025!$D$3:$D$1315, $A49)+SUMIFS(DataRegularSeason20242025!$AB$3:$AB$1315,DataRegularSeason20242025!$B$3:$B$1315, "&lt;=" &amp; FT$1, DataRegularSeason20242025!$E$3:$E$1315, $A49)</f>
        <v>70</v>
      </c>
      <c r="FU49">
        <f>SUMIFS(DataRegularSeason20242025!$AA$3:$AA$1315,DataRegularSeason20242025!$B$3:$B$1315, "&lt;=" &amp; FU$1, DataRegularSeason20242025!$D$3:$D$1315, $A49)+SUMIFS(DataRegularSeason20242025!$AB$3:$AB$1315,DataRegularSeason20242025!$B$3:$B$1315, "&lt;=" &amp; FU$1, DataRegularSeason20242025!$E$3:$E$1315, $A49)</f>
        <v>70</v>
      </c>
      <c r="FV49">
        <f>SUMIFS(DataRegularSeason20242025!$AA$3:$AA$1315,DataRegularSeason20242025!$B$3:$B$1315, "&lt;=" &amp; FV$1, DataRegularSeason20242025!$D$3:$D$1315, $A49)+SUMIFS(DataRegularSeason20242025!$AB$3:$AB$1315,DataRegularSeason20242025!$B$3:$B$1315, "&lt;=" &amp; FV$1, DataRegularSeason20242025!$E$3:$E$1315, $A49)</f>
        <v>70</v>
      </c>
      <c r="FW49">
        <f>SUMIFS(DataRegularSeason20242025!$AA$3:$AA$1315,DataRegularSeason20242025!$B$3:$B$1315, "&lt;=" &amp; FW$1, DataRegularSeason20242025!$D$3:$D$1315, $A49)+SUMIFS(DataRegularSeason20242025!$AB$3:$AB$1315,DataRegularSeason20242025!$B$3:$B$1315, "&lt;=" &amp; FW$1, DataRegularSeason20242025!$E$3:$E$1315, $A49)</f>
        <v>70</v>
      </c>
      <c r="FX49">
        <f>SUMIFS(DataRegularSeason20242025!$AA$3:$AA$1315,DataRegularSeason20242025!$B$3:$B$1315, "&lt;=" &amp; FX$1, DataRegularSeason20242025!$D$3:$D$1315, $A49)+SUMIFS(DataRegularSeason20242025!$AB$3:$AB$1315,DataRegularSeason20242025!$B$3:$B$1315, "&lt;=" &amp; FX$1, DataRegularSeason20242025!$E$3:$E$1315, $A49)</f>
        <v>70</v>
      </c>
      <c r="FY49">
        <f>SUMIFS(DataRegularSeason20242025!$AA$3:$AA$1315,DataRegularSeason20242025!$B$3:$B$1315, "&lt;=" &amp; FY$1, DataRegularSeason20242025!$D$3:$D$1315, $A49)+SUMIFS(DataRegularSeason20242025!$AB$3:$AB$1315,DataRegularSeason20242025!$B$3:$B$1315, "&lt;=" &amp; FY$1, DataRegularSeason20242025!$E$3:$E$1315, $A49)</f>
        <v>70</v>
      </c>
      <c r="FZ49">
        <f>SUMIFS(DataRegularSeason20242025!$AA$3:$AA$1315,DataRegularSeason20242025!$B$3:$B$1315, "&lt;=" &amp; FZ$1, DataRegularSeason20242025!$D$3:$D$1315, $A49)+SUMIFS(DataRegularSeason20242025!$AB$3:$AB$1315,DataRegularSeason20242025!$B$3:$B$1315, "&lt;=" &amp; FZ$1, DataRegularSeason20242025!$E$3:$E$1315, $A49)</f>
        <v>70</v>
      </c>
      <c r="GA49">
        <f>SUMIFS(DataRegularSeason20242025!$AA$3:$AA$1315,DataRegularSeason20242025!$B$3:$B$1315, "&lt;=" &amp; GA$1, DataRegularSeason20242025!$D$3:$D$1315, $A49)+SUMIFS(DataRegularSeason20242025!$AB$3:$AB$1315,DataRegularSeason20242025!$B$3:$B$1315, "&lt;=" &amp; GA$1, DataRegularSeason20242025!$E$3:$E$1315, $A49)</f>
        <v>70</v>
      </c>
      <c r="GB49">
        <f>SUMIFS(DataRegularSeason20242025!$AA$3:$AA$1315,DataRegularSeason20242025!$B$3:$B$1315, "&lt;=" &amp; GB$1, DataRegularSeason20242025!$D$3:$D$1315, $A49)+SUMIFS(DataRegularSeason20242025!$AB$3:$AB$1315,DataRegularSeason20242025!$B$3:$B$1315, "&lt;=" &amp; GB$1, DataRegularSeason20242025!$E$3:$E$1315, $A49)</f>
        <v>70</v>
      </c>
      <c r="GC49">
        <f>SUMIFS(DataRegularSeason20242025!$AA$3:$AA$1315,DataRegularSeason20242025!$B$3:$B$1315, "&lt;=" &amp; GC$1, DataRegularSeason20242025!$D$3:$D$1315, $A49)+SUMIFS(DataRegularSeason20242025!$AB$3:$AB$1315,DataRegularSeason20242025!$B$3:$B$1315, "&lt;=" &amp; GC$1, DataRegularSeason20242025!$E$3:$E$1315, $A49)</f>
        <v>70</v>
      </c>
      <c r="GD49">
        <f>SUMIFS(DataRegularSeason20242025!$AA$3:$AA$1315,DataRegularSeason20242025!$B$3:$B$1315, "&lt;=" &amp; GD$1, DataRegularSeason20242025!$D$3:$D$1315, $A49)+SUMIFS(DataRegularSeason20242025!$AB$3:$AB$1315,DataRegularSeason20242025!$B$3:$B$1315, "&lt;=" &amp; GD$1, DataRegularSeason20242025!$E$3:$E$1315, $A49)</f>
        <v>70</v>
      </c>
      <c r="GE49">
        <f>SUMIFS(DataRegularSeason20242025!$AA$3:$AA$1315,DataRegularSeason20242025!$B$3:$B$1315, "&lt;=" &amp; GE$1, DataRegularSeason20242025!$D$3:$D$1315, $A49)+SUMIFS(DataRegularSeason20242025!$AB$3:$AB$1315,DataRegularSeason20242025!$B$3:$B$1315, "&lt;=" &amp; GE$1, DataRegularSeason20242025!$E$3:$E$1315, $A49)</f>
        <v>70</v>
      </c>
      <c r="GF49">
        <f>SUMIFS(DataRegularSeason20242025!$AA$3:$AA$1315,DataRegularSeason20242025!$B$3:$B$1315, "&lt;=" &amp; GF$1, DataRegularSeason20242025!$D$3:$D$1315, $A49)+SUMIFS(DataRegularSeason20242025!$AB$3:$AB$1315,DataRegularSeason20242025!$B$3:$B$1315, "&lt;=" &amp; GF$1, DataRegularSeason20242025!$E$3:$E$1315, $A49)</f>
        <v>70</v>
      </c>
      <c r="GG49">
        <f>SUMIFS(DataRegularSeason20242025!$AA$3:$AA$1315,DataRegularSeason20242025!$B$3:$B$1315, "&lt;=" &amp; GG$1, DataRegularSeason20242025!$D$3:$D$1315, $A49)+SUMIFS(DataRegularSeason20242025!$AB$3:$AB$1315,DataRegularSeason20242025!$B$3:$B$1315, "&lt;=" &amp; GG$1, DataRegularSeason20242025!$E$3:$E$1315, $A49)</f>
        <v>70</v>
      </c>
      <c r="GH49">
        <f>SUMIFS(DataRegularSeason20242025!$AA$3:$AA$1315,DataRegularSeason20242025!$B$3:$B$1315, "&lt;=" &amp; GH$1, DataRegularSeason20242025!$D$3:$D$1315, $A49)+SUMIFS(DataRegularSeason20242025!$AB$3:$AB$1315,DataRegularSeason20242025!$B$3:$B$1315, "&lt;=" &amp; GH$1, DataRegularSeason20242025!$E$3:$E$1315, $A49)</f>
        <v>70</v>
      </c>
      <c r="GI49">
        <f>SUMIFS(DataRegularSeason20242025!$AA$3:$AA$1315,DataRegularSeason20242025!$B$3:$B$1315, "&lt;=" &amp; GI$1, DataRegularSeason20242025!$D$3:$D$1315, $A49)+SUMIFS(DataRegularSeason20242025!$AB$3:$AB$1315,DataRegularSeason20242025!$B$3:$B$1315, "&lt;=" &amp; GI$1, DataRegularSeason20242025!$E$3:$E$1315, $A49)</f>
        <v>70</v>
      </c>
      <c r="GJ49">
        <f>SUMIFS(DataRegularSeason20242025!$AA$3:$AA$1315,DataRegularSeason20242025!$B$3:$B$1315, "&lt;=" &amp; GJ$1, DataRegularSeason20242025!$D$3:$D$1315, $A49)+SUMIFS(DataRegularSeason20242025!$AB$3:$AB$1315,DataRegularSeason20242025!$B$3:$B$1315, "&lt;=" &amp; GJ$1, DataRegularSeason20242025!$E$3:$E$1315, $A49)</f>
        <v>70</v>
      </c>
      <c r="GK49">
        <f>SUMIFS(DataRegularSeason20242025!$AA$3:$AA$1315,DataRegularSeason20242025!$B$3:$B$1315, "&lt;=" &amp; GK$1, DataRegularSeason20242025!$D$3:$D$1315, $A49)+SUMIFS(DataRegularSeason20242025!$AB$3:$AB$1315,DataRegularSeason20242025!$B$3:$B$1315, "&lt;=" &amp; GK$1, DataRegularSeason20242025!$E$3:$E$1315, $A49)</f>
        <v>70</v>
      </c>
      <c r="GL49">
        <f>SUMIFS(DataRegularSeason20242025!$AA$3:$AA$1315,DataRegularSeason20242025!$B$3:$B$1315, "&lt;=" &amp; GL$1, DataRegularSeason20242025!$D$3:$D$1315, $A49)+SUMIFS(DataRegularSeason20242025!$AB$3:$AB$1315,DataRegularSeason20242025!$B$3:$B$1315, "&lt;=" &amp; GL$1, DataRegularSeason20242025!$E$3:$E$1315, $A49)</f>
        <v>70</v>
      </c>
      <c r="GM49">
        <f>SUMIFS(DataRegularSeason20242025!$AA$3:$AA$1315,DataRegularSeason20242025!$B$3:$B$1315, "&lt;=" &amp; GM$1, DataRegularSeason20242025!$D$3:$D$1315, $A49)+SUMIFS(DataRegularSeason20242025!$AB$3:$AB$1315,DataRegularSeason20242025!$B$3:$B$1315, "&lt;=" &amp; GM$1, DataRegularSeason20242025!$E$3:$E$1315, $A49)</f>
        <v>70</v>
      </c>
      <c r="GN49">
        <f>SUMIFS(DataRegularSeason20242025!$AA$3:$AA$1315,DataRegularSeason20242025!$B$3:$B$1315, "&lt;=" &amp; GN$1, DataRegularSeason20242025!$D$3:$D$1315, $A49)+SUMIFS(DataRegularSeason20242025!$AB$3:$AB$1315,DataRegularSeason20242025!$B$3:$B$1315, "&lt;=" &amp; GN$1, DataRegularSeason20242025!$E$3:$E$1315, $A49)</f>
        <v>70</v>
      </c>
      <c r="GO49">
        <f>SUMIFS(DataRegularSeason20242025!$AA$3:$AA$1315,DataRegularSeason20242025!$B$3:$B$1315, "&lt;=" &amp; GO$1, DataRegularSeason20242025!$D$3:$D$1315, $A49)+SUMIFS(DataRegularSeason20242025!$AB$3:$AB$1315,DataRegularSeason20242025!$B$3:$B$1315, "&lt;=" &amp; GO$1, DataRegularSeason20242025!$E$3:$E$1315, $A49)</f>
        <v>70</v>
      </c>
      <c r="GP49">
        <f>SUMIFS(DataRegularSeason20242025!$AA$3:$AA$1315,DataRegularSeason20242025!$B$3:$B$1315, "&lt;=" &amp; GP$1, DataRegularSeason20242025!$D$3:$D$1315, $A49)+SUMIFS(DataRegularSeason20242025!$AB$3:$AB$1315,DataRegularSeason20242025!$B$3:$B$1315, "&lt;=" &amp; GP$1, DataRegularSeason20242025!$E$3:$E$1315, $A49)</f>
        <v>70</v>
      </c>
      <c r="GQ49">
        <f>SUMIFS(DataRegularSeason20242025!$AA$3:$AA$1315,DataRegularSeason20242025!$B$3:$B$1315, "&lt;=" &amp; GQ$1, DataRegularSeason20242025!$D$3:$D$1315, $A49)+SUMIFS(DataRegularSeason20242025!$AB$3:$AB$1315,DataRegularSeason20242025!$B$3:$B$1315, "&lt;=" &amp; GQ$1, DataRegularSeason20242025!$E$3:$E$1315, $A49)</f>
        <v>70</v>
      </c>
      <c r="GR49">
        <f>SUMIFS(DataRegularSeason20242025!$AA$3:$AA$1315,DataRegularSeason20242025!$B$3:$B$1315, "&lt;=" &amp; GR$1, DataRegularSeason20242025!$D$3:$D$1315, $A49)+SUMIFS(DataRegularSeason20242025!$AB$3:$AB$1315,DataRegularSeason20242025!$B$3:$B$1315, "&lt;=" &amp; GR$1, DataRegularSeason20242025!$E$3:$E$1315, $A49)</f>
        <v>70</v>
      </c>
      <c r="GS49">
        <f>SUMIFS(DataRegularSeason20242025!$AA$3:$AA$1315,DataRegularSeason20242025!$B$3:$B$1315, "&lt;=" &amp; GS$1, DataRegularSeason20242025!$D$3:$D$1315, $A49)+SUMIFS(DataRegularSeason20242025!$AB$3:$AB$1315,DataRegularSeason20242025!$B$3:$B$1315, "&lt;=" &amp; GS$1, DataRegularSeason20242025!$E$3:$E$1315, $A49)</f>
        <v>70</v>
      </c>
      <c r="GT49">
        <f>SUMIFS(DataRegularSeason20242025!$AA$3:$AA$1315,DataRegularSeason20242025!$B$3:$B$1315, "&lt;=" &amp; GT$1, DataRegularSeason20242025!$D$3:$D$1315, $A49)+SUMIFS(DataRegularSeason20242025!$AB$3:$AB$1315,DataRegularSeason20242025!$B$3:$B$1315, "&lt;=" &amp; GT$1, DataRegularSeason20242025!$E$3:$E$1315, $A49)</f>
        <v>70</v>
      </c>
      <c r="GU49">
        <f>SUMIFS(DataRegularSeason20242025!$AA$3:$AA$1315,DataRegularSeason20242025!$B$3:$B$1315, "&lt;=" &amp; GU$1, DataRegularSeason20242025!$D$3:$D$1315, $A49)+SUMIFS(DataRegularSeason20242025!$AB$3:$AB$1315,DataRegularSeason20242025!$B$3:$B$1315, "&lt;=" &amp; GU$1, DataRegularSeason20242025!$E$3:$E$1315, $A49)</f>
        <v>70</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68</v>
      </c>
      <c r="FE50">
        <f>SUMIFS(DataRegularSeason20242025!$AA$3:$AA$1315,DataRegularSeason20242025!$B$3:$B$1315, "&lt;=" &amp; FE$1, DataRegularSeason20242025!$D$3:$D$1315, $A50)+SUMIFS(DataRegularSeason20242025!$AB$3:$AB$1315,DataRegularSeason20242025!$B$3:$B$1315, "&lt;=" &amp; FE$1, DataRegularSeason20242025!$E$3:$E$1315, $A50)</f>
        <v>68</v>
      </c>
      <c r="FF50">
        <f>SUMIFS(DataRegularSeason20242025!$AA$3:$AA$1315,DataRegularSeason20242025!$B$3:$B$1315, "&lt;=" &amp; FF$1, DataRegularSeason20242025!$D$3:$D$1315, $A50)+SUMIFS(DataRegularSeason20242025!$AB$3:$AB$1315,DataRegularSeason20242025!$B$3:$B$1315, "&lt;=" &amp; FF$1, DataRegularSeason20242025!$E$3:$E$1315, $A50)</f>
        <v>68</v>
      </c>
      <c r="FG50">
        <f>SUMIFS(DataRegularSeason20242025!$AA$3:$AA$1315,DataRegularSeason20242025!$B$3:$B$1315, "&lt;=" &amp; FG$1, DataRegularSeason20242025!$D$3:$D$1315, $A50)+SUMIFS(DataRegularSeason20242025!$AB$3:$AB$1315,DataRegularSeason20242025!$B$3:$B$1315, "&lt;=" &amp; FG$1, DataRegularSeason20242025!$E$3:$E$1315, $A50)</f>
        <v>68</v>
      </c>
      <c r="FH50">
        <f>SUMIFS(DataRegularSeason20242025!$AA$3:$AA$1315,DataRegularSeason20242025!$B$3:$B$1315, "&lt;=" &amp; FH$1, DataRegularSeason20242025!$D$3:$D$1315, $A50)+SUMIFS(DataRegularSeason20242025!$AB$3:$AB$1315,DataRegularSeason20242025!$B$3:$B$1315, "&lt;=" &amp; FH$1, DataRegularSeason20242025!$E$3:$E$1315, $A50)</f>
        <v>68</v>
      </c>
      <c r="FI50">
        <f>SUMIFS(DataRegularSeason20242025!$AA$3:$AA$1315,DataRegularSeason20242025!$B$3:$B$1315, "&lt;=" &amp; FI$1, DataRegularSeason20242025!$D$3:$D$1315, $A50)+SUMIFS(DataRegularSeason20242025!$AB$3:$AB$1315,DataRegularSeason20242025!$B$3:$B$1315, "&lt;=" &amp; FI$1, DataRegularSeason20242025!$E$3:$E$1315, $A50)</f>
        <v>70</v>
      </c>
      <c r="FJ50">
        <f>SUMIFS(DataRegularSeason20242025!$AA$3:$AA$1315,DataRegularSeason20242025!$B$3:$B$1315, "&lt;=" &amp; FJ$1, DataRegularSeason20242025!$D$3:$D$1315, $A50)+SUMIFS(DataRegularSeason20242025!$AB$3:$AB$1315,DataRegularSeason20242025!$B$3:$B$1315, "&lt;=" &amp; FJ$1, DataRegularSeason20242025!$E$3:$E$1315, $A50)</f>
        <v>70</v>
      </c>
      <c r="FK50">
        <f>SUMIFS(DataRegularSeason20242025!$AA$3:$AA$1315,DataRegularSeason20242025!$B$3:$B$1315, "&lt;=" &amp; FK$1, DataRegularSeason20242025!$D$3:$D$1315, $A50)+SUMIFS(DataRegularSeason20242025!$AB$3:$AB$1315,DataRegularSeason20242025!$B$3:$B$1315, "&lt;=" &amp; FK$1, DataRegularSeason20242025!$E$3:$E$1315, $A50)</f>
        <v>70</v>
      </c>
      <c r="FL50">
        <f>SUMIFS(DataRegularSeason20242025!$AA$3:$AA$1315,DataRegularSeason20242025!$B$3:$B$1315, "&lt;=" &amp; FL$1, DataRegularSeason20242025!$D$3:$D$1315, $A50)+SUMIFS(DataRegularSeason20242025!$AB$3:$AB$1315,DataRegularSeason20242025!$B$3:$B$1315, "&lt;=" &amp; FL$1, DataRegularSeason20242025!$E$3:$E$1315, $A50)</f>
        <v>70</v>
      </c>
      <c r="FM50">
        <f>SUMIFS(DataRegularSeason20242025!$AA$3:$AA$1315,DataRegularSeason20242025!$B$3:$B$1315, "&lt;=" &amp; FM$1, DataRegularSeason20242025!$D$3:$D$1315, $A50)+SUMIFS(DataRegularSeason20242025!$AB$3:$AB$1315,DataRegularSeason20242025!$B$3:$B$1315, "&lt;=" &amp; FM$1, DataRegularSeason20242025!$E$3:$E$1315, $A50)</f>
        <v>70</v>
      </c>
      <c r="FN50">
        <f>SUMIFS(DataRegularSeason20242025!$AA$3:$AA$1315,DataRegularSeason20242025!$B$3:$B$1315, "&lt;=" &amp; FN$1, DataRegularSeason20242025!$D$3:$D$1315, $A50)+SUMIFS(DataRegularSeason20242025!$AB$3:$AB$1315,DataRegularSeason20242025!$B$3:$B$1315, "&lt;=" &amp; FN$1, DataRegularSeason20242025!$E$3:$E$1315, $A50)</f>
        <v>70</v>
      </c>
      <c r="FO50">
        <f>SUMIFS(DataRegularSeason20242025!$AA$3:$AA$1315,DataRegularSeason20242025!$B$3:$B$1315, "&lt;=" &amp; FO$1, DataRegularSeason20242025!$D$3:$D$1315, $A50)+SUMIFS(DataRegularSeason20242025!$AB$3:$AB$1315,DataRegularSeason20242025!$B$3:$B$1315, "&lt;=" &amp; FO$1, DataRegularSeason20242025!$E$3:$E$1315, $A50)</f>
        <v>70</v>
      </c>
      <c r="FP50">
        <f>SUMIFS(DataRegularSeason20242025!$AA$3:$AA$1315,DataRegularSeason20242025!$B$3:$B$1315, "&lt;=" &amp; FP$1, DataRegularSeason20242025!$D$3:$D$1315, $A50)+SUMIFS(DataRegularSeason20242025!$AB$3:$AB$1315,DataRegularSeason20242025!$B$3:$B$1315, "&lt;=" &amp; FP$1, DataRegularSeason20242025!$E$3:$E$1315, $A50)</f>
        <v>70</v>
      </c>
      <c r="FQ50">
        <f>SUMIFS(DataRegularSeason20242025!$AA$3:$AA$1315,DataRegularSeason20242025!$B$3:$B$1315, "&lt;=" &amp; FQ$1, DataRegularSeason20242025!$D$3:$D$1315, $A50)+SUMIFS(DataRegularSeason20242025!$AB$3:$AB$1315,DataRegularSeason20242025!$B$3:$B$1315, "&lt;=" &amp; FQ$1, DataRegularSeason20242025!$E$3:$E$1315, $A50)</f>
        <v>70</v>
      </c>
      <c r="FR50">
        <f>SUMIFS(DataRegularSeason20242025!$AA$3:$AA$1315,DataRegularSeason20242025!$B$3:$B$1315, "&lt;=" &amp; FR$1, DataRegularSeason20242025!$D$3:$D$1315, $A50)+SUMIFS(DataRegularSeason20242025!$AB$3:$AB$1315,DataRegularSeason20242025!$B$3:$B$1315, "&lt;=" &amp; FR$1, DataRegularSeason20242025!$E$3:$E$1315, $A50)</f>
        <v>70</v>
      </c>
      <c r="FS50">
        <f>SUMIFS(DataRegularSeason20242025!$AA$3:$AA$1315,DataRegularSeason20242025!$B$3:$B$1315, "&lt;=" &amp; FS$1, DataRegularSeason20242025!$D$3:$D$1315, $A50)+SUMIFS(DataRegularSeason20242025!$AB$3:$AB$1315,DataRegularSeason20242025!$B$3:$B$1315, "&lt;=" &amp; FS$1, DataRegularSeason20242025!$E$3:$E$1315, $A50)</f>
        <v>70</v>
      </c>
      <c r="FT50">
        <f>SUMIFS(DataRegularSeason20242025!$AA$3:$AA$1315,DataRegularSeason20242025!$B$3:$B$1315, "&lt;=" &amp; FT$1, DataRegularSeason20242025!$D$3:$D$1315, $A50)+SUMIFS(DataRegularSeason20242025!$AB$3:$AB$1315,DataRegularSeason20242025!$B$3:$B$1315, "&lt;=" &amp; FT$1, DataRegularSeason20242025!$E$3:$E$1315, $A50)</f>
        <v>70</v>
      </c>
      <c r="FU50">
        <f>SUMIFS(DataRegularSeason20242025!$AA$3:$AA$1315,DataRegularSeason20242025!$B$3:$B$1315, "&lt;=" &amp; FU$1, DataRegularSeason20242025!$D$3:$D$1315, $A50)+SUMIFS(DataRegularSeason20242025!$AB$3:$AB$1315,DataRegularSeason20242025!$B$3:$B$1315, "&lt;=" &amp; FU$1, DataRegularSeason20242025!$E$3:$E$1315, $A50)</f>
        <v>70</v>
      </c>
      <c r="FV50">
        <f>SUMIFS(DataRegularSeason20242025!$AA$3:$AA$1315,DataRegularSeason20242025!$B$3:$B$1315, "&lt;=" &amp; FV$1, DataRegularSeason20242025!$D$3:$D$1315, $A50)+SUMIFS(DataRegularSeason20242025!$AB$3:$AB$1315,DataRegularSeason20242025!$B$3:$B$1315, "&lt;=" &amp; FV$1, DataRegularSeason20242025!$E$3:$E$1315, $A50)</f>
        <v>70</v>
      </c>
      <c r="FW50">
        <f>SUMIFS(DataRegularSeason20242025!$AA$3:$AA$1315,DataRegularSeason20242025!$B$3:$B$1315, "&lt;=" &amp; FW$1, DataRegularSeason20242025!$D$3:$D$1315, $A50)+SUMIFS(DataRegularSeason20242025!$AB$3:$AB$1315,DataRegularSeason20242025!$B$3:$B$1315, "&lt;=" &amp; FW$1, DataRegularSeason20242025!$E$3:$E$1315, $A50)</f>
        <v>70</v>
      </c>
      <c r="FX50">
        <f>SUMIFS(DataRegularSeason20242025!$AA$3:$AA$1315,DataRegularSeason20242025!$B$3:$B$1315, "&lt;=" &amp; FX$1, DataRegularSeason20242025!$D$3:$D$1315, $A50)+SUMIFS(DataRegularSeason20242025!$AB$3:$AB$1315,DataRegularSeason20242025!$B$3:$B$1315, "&lt;=" &amp; FX$1, DataRegularSeason20242025!$E$3:$E$1315, $A50)</f>
        <v>70</v>
      </c>
      <c r="FY50">
        <f>SUMIFS(DataRegularSeason20242025!$AA$3:$AA$1315,DataRegularSeason20242025!$B$3:$B$1315, "&lt;=" &amp; FY$1, DataRegularSeason20242025!$D$3:$D$1315, $A50)+SUMIFS(DataRegularSeason20242025!$AB$3:$AB$1315,DataRegularSeason20242025!$B$3:$B$1315, "&lt;=" &amp; FY$1, DataRegularSeason20242025!$E$3:$E$1315, $A50)</f>
        <v>70</v>
      </c>
      <c r="FZ50">
        <f>SUMIFS(DataRegularSeason20242025!$AA$3:$AA$1315,DataRegularSeason20242025!$B$3:$B$1315, "&lt;=" &amp; FZ$1, DataRegularSeason20242025!$D$3:$D$1315, $A50)+SUMIFS(DataRegularSeason20242025!$AB$3:$AB$1315,DataRegularSeason20242025!$B$3:$B$1315, "&lt;=" &amp; FZ$1, DataRegularSeason20242025!$E$3:$E$1315, $A50)</f>
        <v>70</v>
      </c>
      <c r="GA50">
        <f>SUMIFS(DataRegularSeason20242025!$AA$3:$AA$1315,DataRegularSeason20242025!$B$3:$B$1315, "&lt;=" &amp; GA$1, DataRegularSeason20242025!$D$3:$D$1315, $A50)+SUMIFS(DataRegularSeason20242025!$AB$3:$AB$1315,DataRegularSeason20242025!$B$3:$B$1315, "&lt;=" &amp; GA$1, DataRegularSeason20242025!$E$3:$E$1315, $A50)</f>
        <v>70</v>
      </c>
      <c r="GB50">
        <f>SUMIFS(DataRegularSeason20242025!$AA$3:$AA$1315,DataRegularSeason20242025!$B$3:$B$1315, "&lt;=" &amp; GB$1, DataRegularSeason20242025!$D$3:$D$1315, $A50)+SUMIFS(DataRegularSeason20242025!$AB$3:$AB$1315,DataRegularSeason20242025!$B$3:$B$1315, "&lt;=" &amp; GB$1, DataRegularSeason20242025!$E$3:$E$1315, $A50)</f>
        <v>70</v>
      </c>
      <c r="GC50">
        <f>SUMIFS(DataRegularSeason20242025!$AA$3:$AA$1315,DataRegularSeason20242025!$B$3:$B$1315, "&lt;=" &amp; GC$1, DataRegularSeason20242025!$D$3:$D$1315, $A50)+SUMIFS(DataRegularSeason20242025!$AB$3:$AB$1315,DataRegularSeason20242025!$B$3:$B$1315, "&lt;=" &amp; GC$1, DataRegularSeason20242025!$E$3:$E$1315, $A50)</f>
        <v>70</v>
      </c>
      <c r="GD50">
        <f>SUMIFS(DataRegularSeason20242025!$AA$3:$AA$1315,DataRegularSeason20242025!$B$3:$B$1315, "&lt;=" &amp; GD$1, DataRegularSeason20242025!$D$3:$D$1315, $A50)+SUMIFS(DataRegularSeason20242025!$AB$3:$AB$1315,DataRegularSeason20242025!$B$3:$B$1315, "&lt;=" &amp; GD$1, DataRegularSeason20242025!$E$3:$E$1315, $A50)</f>
        <v>70</v>
      </c>
      <c r="GE50">
        <f>SUMIFS(DataRegularSeason20242025!$AA$3:$AA$1315,DataRegularSeason20242025!$B$3:$B$1315, "&lt;=" &amp; GE$1, DataRegularSeason20242025!$D$3:$D$1315, $A50)+SUMIFS(DataRegularSeason20242025!$AB$3:$AB$1315,DataRegularSeason20242025!$B$3:$B$1315, "&lt;=" &amp; GE$1, DataRegularSeason20242025!$E$3:$E$1315, $A50)</f>
        <v>70</v>
      </c>
      <c r="GF50">
        <f>SUMIFS(DataRegularSeason20242025!$AA$3:$AA$1315,DataRegularSeason20242025!$B$3:$B$1315, "&lt;=" &amp; GF$1, DataRegularSeason20242025!$D$3:$D$1315, $A50)+SUMIFS(DataRegularSeason20242025!$AB$3:$AB$1315,DataRegularSeason20242025!$B$3:$B$1315, "&lt;=" &amp; GF$1, DataRegularSeason20242025!$E$3:$E$1315, $A50)</f>
        <v>70</v>
      </c>
      <c r="GG50">
        <f>SUMIFS(DataRegularSeason20242025!$AA$3:$AA$1315,DataRegularSeason20242025!$B$3:$B$1315, "&lt;=" &amp; GG$1, DataRegularSeason20242025!$D$3:$D$1315, $A50)+SUMIFS(DataRegularSeason20242025!$AB$3:$AB$1315,DataRegularSeason20242025!$B$3:$B$1315, "&lt;=" &amp; GG$1, DataRegularSeason20242025!$E$3:$E$1315, $A50)</f>
        <v>70</v>
      </c>
      <c r="GH50">
        <f>SUMIFS(DataRegularSeason20242025!$AA$3:$AA$1315,DataRegularSeason20242025!$B$3:$B$1315, "&lt;=" &amp; GH$1, DataRegularSeason20242025!$D$3:$D$1315, $A50)+SUMIFS(DataRegularSeason20242025!$AB$3:$AB$1315,DataRegularSeason20242025!$B$3:$B$1315, "&lt;=" &amp; GH$1, DataRegularSeason20242025!$E$3:$E$1315, $A50)</f>
        <v>70</v>
      </c>
      <c r="GI50">
        <f>SUMIFS(DataRegularSeason20242025!$AA$3:$AA$1315,DataRegularSeason20242025!$B$3:$B$1315, "&lt;=" &amp; GI$1, DataRegularSeason20242025!$D$3:$D$1315, $A50)+SUMIFS(DataRegularSeason20242025!$AB$3:$AB$1315,DataRegularSeason20242025!$B$3:$B$1315, "&lt;=" &amp; GI$1, DataRegularSeason20242025!$E$3:$E$1315, $A50)</f>
        <v>70</v>
      </c>
      <c r="GJ50">
        <f>SUMIFS(DataRegularSeason20242025!$AA$3:$AA$1315,DataRegularSeason20242025!$B$3:$B$1315, "&lt;=" &amp; GJ$1, DataRegularSeason20242025!$D$3:$D$1315, $A50)+SUMIFS(DataRegularSeason20242025!$AB$3:$AB$1315,DataRegularSeason20242025!$B$3:$B$1315, "&lt;=" &amp; GJ$1, DataRegularSeason20242025!$E$3:$E$1315, $A50)</f>
        <v>70</v>
      </c>
      <c r="GK50">
        <f>SUMIFS(DataRegularSeason20242025!$AA$3:$AA$1315,DataRegularSeason20242025!$B$3:$B$1315, "&lt;=" &amp; GK$1, DataRegularSeason20242025!$D$3:$D$1315, $A50)+SUMIFS(DataRegularSeason20242025!$AB$3:$AB$1315,DataRegularSeason20242025!$B$3:$B$1315, "&lt;=" &amp; GK$1, DataRegularSeason20242025!$E$3:$E$1315, $A50)</f>
        <v>70</v>
      </c>
      <c r="GL50">
        <f>SUMIFS(DataRegularSeason20242025!$AA$3:$AA$1315,DataRegularSeason20242025!$B$3:$B$1315, "&lt;=" &amp; GL$1, DataRegularSeason20242025!$D$3:$D$1315, $A50)+SUMIFS(DataRegularSeason20242025!$AB$3:$AB$1315,DataRegularSeason20242025!$B$3:$B$1315, "&lt;=" &amp; GL$1, DataRegularSeason20242025!$E$3:$E$1315, $A50)</f>
        <v>70</v>
      </c>
      <c r="GM50">
        <f>SUMIFS(DataRegularSeason20242025!$AA$3:$AA$1315,DataRegularSeason20242025!$B$3:$B$1315, "&lt;=" &amp; GM$1, DataRegularSeason20242025!$D$3:$D$1315, $A50)+SUMIFS(DataRegularSeason20242025!$AB$3:$AB$1315,DataRegularSeason20242025!$B$3:$B$1315, "&lt;=" &amp; GM$1, DataRegularSeason20242025!$E$3:$E$1315, $A50)</f>
        <v>70</v>
      </c>
      <c r="GN50">
        <f>SUMIFS(DataRegularSeason20242025!$AA$3:$AA$1315,DataRegularSeason20242025!$B$3:$B$1315, "&lt;=" &amp; GN$1, DataRegularSeason20242025!$D$3:$D$1315, $A50)+SUMIFS(DataRegularSeason20242025!$AB$3:$AB$1315,DataRegularSeason20242025!$B$3:$B$1315, "&lt;=" &amp; GN$1, DataRegularSeason20242025!$E$3:$E$1315, $A50)</f>
        <v>70</v>
      </c>
      <c r="GO50">
        <f>SUMIFS(DataRegularSeason20242025!$AA$3:$AA$1315,DataRegularSeason20242025!$B$3:$B$1315, "&lt;=" &amp; GO$1, DataRegularSeason20242025!$D$3:$D$1315, $A50)+SUMIFS(DataRegularSeason20242025!$AB$3:$AB$1315,DataRegularSeason20242025!$B$3:$B$1315, "&lt;=" &amp; GO$1, DataRegularSeason20242025!$E$3:$E$1315, $A50)</f>
        <v>70</v>
      </c>
      <c r="GP50">
        <f>SUMIFS(DataRegularSeason20242025!$AA$3:$AA$1315,DataRegularSeason20242025!$B$3:$B$1315, "&lt;=" &amp; GP$1, DataRegularSeason20242025!$D$3:$D$1315, $A50)+SUMIFS(DataRegularSeason20242025!$AB$3:$AB$1315,DataRegularSeason20242025!$B$3:$B$1315, "&lt;=" &amp; GP$1, DataRegularSeason20242025!$E$3:$E$1315, $A50)</f>
        <v>70</v>
      </c>
      <c r="GQ50">
        <f>SUMIFS(DataRegularSeason20242025!$AA$3:$AA$1315,DataRegularSeason20242025!$B$3:$B$1315, "&lt;=" &amp; GQ$1, DataRegularSeason20242025!$D$3:$D$1315, $A50)+SUMIFS(DataRegularSeason20242025!$AB$3:$AB$1315,DataRegularSeason20242025!$B$3:$B$1315, "&lt;=" &amp; GQ$1, DataRegularSeason20242025!$E$3:$E$1315, $A50)</f>
        <v>70</v>
      </c>
      <c r="GR50">
        <f>SUMIFS(DataRegularSeason20242025!$AA$3:$AA$1315,DataRegularSeason20242025!$B$3:$B$1315, "&lt;=" &amp; GR$1, DataRegularSeason20242025!$D$3:$D$1315, $A50)+SUMIFS(DataRegularSeason20242025!$AB$3:$AB$1315,DataRegularSeason20242025!$B$3:$B$1315, "&lt;=" &amp; GR$1, DataRegularSeason20242025!$E$3:$E$1315, $A50)</f>
        <v>70</v>
      </c>
      <c r="GS50">
        <f>SUMIFS(DataRegularSeason20242025!$AA$3:$AA$1315,DataRegularSeason20242025!$B$3:$B$1315, "&lt;=" &amp; GS$1, DataRegularSeason20242025!$D$3:$D$1315, $A50)+SUMIFS(DataRegularSeason20242025!$AB$3:$AB$1315,DataRegularSeason20242025!$B$3:$B$1315, "&lt;=" &amp; GS$1, DataRegularSeason20242025!$E$3:$E$1315, $A50)</f>
        <v>70</v>
      </c>
      <c r="GT50">
        <f>SUMIFS(DataRegularSeason20242025!$AA$3:$AA$1315,DataRegularSeason20242025!$B$3:$B$1315, "&lt;=" &amp; GT$1, DataRegularSeason20242025!$D$3:$D$1315, $A50)+SUMIFS(DataRegularSeason20242025!$AB$3:$AB$1315,DataRegularSeason20242025!$B$3:$B$1315, "&lt;=" &amp; GT$1, DataRegularSeason20242025!$E$3:$E$1315, $A50)</f>
        <v>70</v>
      </c>
      <c r="GU50">
        <f>SUMIFS(DataRegularSeason20242025!$AA$3:$AA$1315,DataRegularSeason20242025!$B$3:$B$1315, "&lt;=" &amp; GU$1, DataRegularSeason20242025!$D$3:$D$1315, $A50)+SUMIFS(DataRegularSeason20242025!$AB$3:$AB$1315,DataRegularSeason20242025!$B$3:$B$1315, "&lt;=" &amp; GU$1, DataRegularSeason20242025!$E$3:$E$1315, $A50)</f>
        <v>70</v>
      </c>
    </row>
    <row r="51" spans="1:203" x14ac:dyDescent="0.25">
      <c r="A51" t="s">
        <v>32</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1</v>
      </c>
      <c r="L51">
        <f>SUMIFS(DataRegularSeason20242025!$AA$3:$AA$1315,DataRegularSeason20242025!$B$3:$B$1315, "&lt;=" &amp; L$1, DataRegularSeason20242025!$D$3:$D$1315, $A51)+SUMIFS(DataRegularSeason20242025!$AB$3:$AB$1315,DataRegularSeason20242025!$B$3:$B$1315, "&lt;=" &amp; L$1, DataRegularSeason20242025!$E$3:$E$1315, $A51)</f>
        <v>1</v>
      </c>
      <c r="M51">
        <f>SUMIFS(DataRegularSeason20242025!$AA$3:$AA$1315,DataRegularSeason20242025!$B$3:$B$1315, "&lt;=" &amp; M$1, DataRegularSeason20242025!$D$3:$D$1315, $A51)+SUMIFS(DataRegularSeason20242025!$AB$3:$AB$1315,DataRegularSeason20242025!$B$3:$B$1315, "&lt;=" &amp; M$1, DataRegularSeason20242025!$E$3:$E$1315, $A51)</f>
        <v>1</v>
      </c>
      <c r="N51">
        <f>SUMIFS(DataRegularSeason20242025!$AA$3:$AA$1315,DataRegularSeason20242025!$B$3:$B$1315, "&lt;=" &amp; N$1, DataRegularSeason20242025!$D$3:$D$1315, $A51)+SUMIFS(DataRegularSeason20242025!$AB$3:$AB$1315,DataRegularSeason20242025!$B$3:$B$1315, "&lt;=" &amp; N$1, DataRegularSeason20242025!$E$3:$E$1315, $A51)</f>
        <v>1</v>
      </c>
      <c r="O51">
        <f>SUMIFS(DataRegularSeason20242025!$AA$3:$AA$1315,DataRegularSeason20242025!$B$3:$B$1315, "&lt;=" &amp; O$1, DataRegularSeason20242025!$D$3:$D$1315, $A51)+SUMIFS(DataRegularSeason20242025!$AB$3:$AB$1315,DataRegularSeason20242025!$B$3:$B$1315, "&lt;=" &amp; O$1, DataRegularSeason20242025!$E$3:$E$1315, $A51)</f>
        <v>3</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4</v>
      </c>
      <c r="S51">
        <f>SUMIFS(DataRegularSeason20242025!$AA$3:$AA$1315,DataRegularSeason20242025!$B$3:$B$1315, "&lt;=" &amp; S$1, DataRegularSeason20242025!$D$3:$D$1315, $A51)+SUMIFS(DataRegularSeason20242025!$AB$3:$AB$1315,DataRegularSeason20242025!$B$3:$B$1315, "&lt;=" &amp; S$1, DataRegularSeason20242025!$E$3:$E$1315, $A51)</f>
        <v>4</v>
      </c>
      <c r="T51">
        <f>SUMIFS(DataRegularSeason20242025!$AA$3:$AA$1315,DataRegularSeason20242025!$B$3:$B$1315, "&lt;=" &amp; T$1, DataRegularSeason20242025!$D$3:$D$1315, $A51)+SUMIFS(DataRegularSeason20242025!$AB$3:$AB$1315,DataRegularSeason20242025!$B$3:$B$1315, "&lt;=" &amp; T$1, DataRegularSeason20242025!$E$3:$E$1315, $A51)</f>
        <v>6</v>
      </c>
      <c r="U51">
        <f>SUMIFS(DataRegularSeason20242025!$AA$3:$AA$1315,DataRegularSeason20242025!$B$3:$B$1315, "&lt;=" &amp; U$1, DataRegularSeason20242025!$D$3:$D$1315, $A51)+SUMIFS(DataRegularSeason20242025!$AB$3:$AB$1315,DataRegularSeason20242025!$B$3:$B$1315, "&lt;=" &amp; U$1, DataRegularSeason20242025!$E$3:$E$1315, $A51)</f>
        <v>6</v>
      </c>
      <c r="V51">
        <f>SUMIFS(DataRegularSeason20242025!$AA$3:$AA$1315,DataRegularSeason20242025!$B$3:$B$1315, "&lt;=" &amp; V$1, DataRegularSeason20242025!$D$3:$D$1315, $A51)+SUMIFS(DataRegularSeason20242025!$AB$3:$AB$1315,DataRegularSeason20242025!$B$3:$B$1315, "&lt;=" &amp; V$1, DataRegularSeason20242025!$E$3:$E$1315, $A51)</f>
        <v>6</v>
      </c>
      <c r="W51">
        <f>SUMIFS(DataRegularSeason20242025!$AA$3:$AA$1315,DataRegularSeason20242025!$B$3:$B$1315, "&lt;=" &amp; W$1, DataRegularSeason20242025!$D$3:$D$1315, $A51)+SUMIFS(DataRegularSeason20242025!$AB$3:$AB$1315,DataRegularSeason20242025!$B$3:$B$1315, "&lt;=" &amp; W$1, DataRegularSeason20242025!$E$3:$E$1315, $A51)</f>
        <v>6</v>
      </c>
      <c r="X51">
        <f>SUMIFS(DataRegularSeason20242025!$AA$3:$AA$1315,DataRegularSeason20242025!$B$3:$B$1315, "&lt;=" &amp; X$1, DataRegularSeason20242025!$D$3:$D$1315, $A51)+SUMIFS(DataRegularSeason20242025!$AB$3:$AB$1315,DataRegularSeason20242025!$B$3:$B$1315, "&lt;=" &amp; X$1, DataRegularSeason20242025!$E$3:$E$1315, $A51)</f>
        <v>6</v>
      </c>
      <c r="Y51">
        <f>SUMIFS(DataRegularSeason20242025!$AA$3:$AA$1315,DataRegularSeason20242025!$B$3:$B$1315, "&lt;=" &amp; Y$1, DataRegularSeason20242025!$D$3:$D$1315, $A51)+SUMIFS(DataRegularSeason20242025!$AB$3:$AB$1315,DataRegularSeason20242025!$B$3:$B$1315, "&lt;=" &amp; Y$1, DataRegularSeason20242025!$E$3:$E$1315, $A51)</f>
        <v>6</v>
      </c>
      <c r="Z51">
        <f>SUMIFS(DataRegularSeason20242025!$AA$3:$AA$1315,DataRegularSeason20242025!$B$3:$B$1315, "&lt;=" &amp; Z$1, DataRegularSeason20242025!$D$3:$D$1315, $A51)+SUMIFS(DataRegularSeason20242025!$AB$3:$AB$1315,DataRegularSeason20242025!$B$3:$B$1315, "&lt;=" &amp; Z$1, DataRegularSeason20242025!$E$3:$E$1315, $A51)</f>
        <v>8</v>
      </c>
      <c r="AA51">
        <f>SUMIFS(DataRegularSeason20242025!$AA$3:$AA$1315,DataRegularSeason20242025!$B$3:$B$1315, "&lt;=" &amp; AA$1, DataRegularSeason20242025!$D$3:$D$1315, $A51)+SUMIFS(DataRegularSeason20242025!$AB$3:$AB$1315,DataRegularSeason20242025!$B$3:$B$1315, "&lt;=" &amp; AA$1, DataRegularSeason20242025!$E$3:$E$1315, $A51)</f>
        <v>8</v>
      </c>
      <c r="AB51">
        <f>SUMIFS(DataRegularSeason20242025!$AA$3:$AA$1315,DataRegularSeason20242025!$B$3:$B$1315, "&lt;=" &amp; AB$1, DataRegularSeason20242025!$D$3:$D$1315, $A51)+SUMIFS(DataRegularSeason20242025!$AB$3:$AB$1315,DataRegularSeason20242025!$B$3:$B$1315, "&lt;=" &amp; AB$1, DataRegularSeason20242025!$E$3:$E$1315, $A51)</f>
        <v>8</v>
      </c>
      <c r="AC51">
        <f>SUMIFS(DataRegularSeason20242025!$AA$3:$AA$1315,DataRegularSeason20242025!$B$3:$B$1315, "&lt;=" &amp; AC$1, DataRegularSeason20242025!$D$3:$D$1315, $A51)+SUMIFS(DataRegularSeason20242025!$AB$3:$AB$1315,DataRegularSeason20242025!$B$3:$B$1315, "&lt;=" &amp; AC$1, DataRegularSeason20242025!$E$3:$E$1315, $A51)</f>
        <v>8</v>
      </c>
      <c r="AD51">
        <f>SUMIFS(DataRegularSeason20242025!$AA$3:$AA$1315,DataRegularSeason20242025!$B$3:$B$1315, "&lt;=" &amp; AD$1, DataRegularSeason20242025!$D$3:$D$1315, $A51)+SUMIFS(DataRegularSeason20242025!$AB$3:$AB$1315,DataRegularSeason20242025!$B$3:$B$1315, "&lt;=" &amp; AD$1, DataRegularSeason20242025!$E$3:$E$1315, $A51)</f>
        <v>8</v>
      </c>
      <c r="AE51">
        <f>SUMIFS(DataRegularSeason20242025!$AA$3:$AA$1315,DataRegularSeason20242025!$B$3:$B$1315, "&lt;=" &amp; AE$1, DataRegularSeason20242025!$D$3:$D$1315, $A51)+SUMIFS(DataRegularSeason20242025!$AB$3:$AB$1315,DataRegularSeason20242025!$B$3:$B$1315, "&lt;=" &amp; AE$1, DataRegularSeason20242025!$E$3:$E$1315, $A51)</f>
        <v>8</v>
      </c>
      <c r="AF51">
        <f>SUMIFS(DataRegularSeason20242025!$AA$3:$AA$1315,DataRegularSeason20242025!$B$3:$B$1315, "&lt;=" &amp; AF$1, DataRegularSeason20242025!$D$3:$D$1315, $A51)+SUMIFS(DataRegularSeason20242025!$AB$3:$AB$1315,DataRegularSeason20242025!$B$3:$B$1315, "&lt;=" &amp; AF$1, DataRegularSeason20242025!$E$3:$E$1315, $A51)</f>
        <v>8</v>
      </c>
      <c r="AG51">
        <f>SUMIFS(DataRegularSeason20242025!$AA$3:$AA$1315,DataRegularSeason20242025!$B$3:$B$1315, "&lt;=" &amp; AG$1, DataRegularSeason20242025!$D$3:$D$1315, $A51)+SUMIFS(DataRegularSeason20242025!$AB$3:$AB$1315,DataRegularSeason20242025!$B$3:$B$1315, "&lt;=" &amp; AG$1, DataRegularSeason20242025!$E$3:$E$1315, $A51)</f>
        <v>10</v>
      </c>
      <c r="AH51">
        <f>SUMIFS(DataRegularSeason20242025!$AA$3:$AA$1315,DataRegularSeason20242025!$B$3:$B$1315, "&lt;=" &amp; AH$1, DataRegularSeason20242025!$D$3:$D$1315, $A51)+SUMIFS(DataRegularSeason20242025!$AB$3:$AB$1315,DataRegularSeason20242025!$B$3:$B$1315, "&lt;=" &amp; AH$1, DataRegularSeason20242025!$E$3:$E$1315, $A51)</f>
        <v>10</v>
      </c>
      <c r="AI51">
        <f>SUMIFS(DataRegularSeason20242025!$AA$3:$AA$1315,DataRegularSeason20242025!$B$3:$B$1315, "&lt;=" &amp; AI$1, DataRegularSeason20242025!$D$3:$D$1315, $A51)+SUMIFS(DataRegularSeason20242025!$AB$3:$AB$1315,DataRegularSeason20242025!$B$3:$B$1315, "&lt;=" &amp; AI$1, DataRegularSeason20242025!$E$3:$E$1315, $A51)</f>
        <v>10</v>
      </c>
      <c r="AJ51">
        <f>SUMIFS(DataRegularSeason20242025!$AA$3:$AA$1315,DataRegularSeason20242025!$B$3:$B$1315, "&lt;=" &amp; AJ$1, DataRegularSeason20242025!$D$3:$D$1315, $A51)+SUMIFS(DataRegularSeason20242025!$AB$3:$AB$1315,DataRegularSeason20242025!$B$3:$B$1315, "&lt;=" &amp; AJ$1, DataRegularSeason20242025!$E$3:$E$1315, $A51)</f>
        <v>10</v>
      </c>
      <c r="AK51">
        <f>SUMIFS(DataRegularSeason20242025!$AA$3:$AA$1315,DataRegularSeason20242025!$B$3:$B$1315, "&lt;=" &amp; AK$1, DataRegularSeason20242025!$D$3:$D$1315, $A51)+SUMIFS(DataRegularSeason20242025!$AB$3:$AB$1315,DataRegularSeason20242025!$B$3:$B$1315, "&lt;=" &amp; AK$1, DataRegularSeason20242025!$E$3:$E$1315, $A51)</f>
        <v>12</v>
      </c>
      <c r="AL51">
        <f>SUMIFS(DataRegularSeason20242025!$AA$3:$AA$1315,DataRegularSeason20242025!$B$3:$B$1315, "&lt;=" &amp; AL$1, DataRegularSeason20242025!$D$3:$D$1315, $A51)+SUMIFS(DataRegularSeason20242025!$AB$3:$AB$1315,DataRegularSeason20242025!$B$3:$B$1315, "&lt;=" &amp; AL$1, DataRegularSeason20242025!$E$3:$E$1315, $A51)</f>
        <v>12</v>
      </c>
      <c r="AM51">
        <f>SUMIFS(DataRegularSeason20242025!$AA$3:$AA$1315,DataRegularSeason20242025!$B$3:$B$1315, "&lt;=" &amp; AM$1, DataRegularSeason20242025!$D$3:$D$1315, $A51)+SUMIFS(DataRegularSeason20242025!$AB$3:$AB$1315,DataRegularSeason20242025!$B$3:$B$1315, "&lt;=" &amp; AM$1, DataRegularSeason20242025!$E$3:$E$1315, $A51)</f>
        <v>14</v>
      </c>
      <c r="AN51">
        <f>SUMIFS(DataRegularSeason20242025!$AA$3:$AA$1315,DataRegularSeason20242025!$B$3:$B$1315, "&lt;=" &amp; AN$1, DataRegularSeason20242025!$D$3:$D$1315, $A51)+SUMIFS(DataRegularSeason20242025!$AB$3:$AB$1315,DataRegularSeason20242025!$B$3:$B$1315, "&lt;=" &amp; AN$1, DataRegularSeason20242025!$E$3:$E$1315, $A51)</f>
        <v>14</v>
      </c>
      <c r="AO51">
        <f>SUMIFS(DataRegularSeason20242025!$AA$3:$AA$1315,DataRegularSeason20242025!$B$3:$B$1315, "&lt;=" &amp; AO$1, DataRegularSeason20242025!$D$3:$D$1315, $A51)+SUMIFS(DataRegularSeason20242025!$AB$3:$AB$1315,DataRegularSeason20242025!$B$3:$B$1315, "&lt;=" &amp; AO$1, DataRegularSeason20242025!$E$3:$E$1315, $A51)</f>
        <v>15</v>
      </c>
      <c r="AP51">
        <f>SUMIFS(DataRegularSeason20242025!$AA$3:$AA$1315,DataRegularSeason20242025!$B$3:$B$1315, "&lt;=" &amp; AP$1, DataRegularSeason20242025!$D$3:$D$1315, $A51)+SUMIFS(DataRegularSeason20242025!$AB$3:$AB$1315,DataRegularSeason20242025!$B$3:$B$1315, "&lt;=" &amp; AP$1, DataRegularSeason20242025!$E$3:$E$1315, $A51)</f>
        <v>15</v>
      </c>
      <c r="AQ51">
        <f>SUMIFS(DataRegularSeason20242025!$AA$3:$AA$1315,DataRegularSeason20242025!$B$3:$B$1315, "&lt;=" &amp; AQ$1, DataRegularSeason20242025!$D$3:$D$1315, $A51)+SUMIFS(DataRegularSeason20242025!$AB$3:$AB$1315,DataRegularSeason20242025!$B$3:$B$1315, "&lt;=" &amp; AQ$1, DataRegularSeason20242025!$E$3:$E$1315, $A51)</f>
        <v>15</v>
      </c>
      <c r="AR51">
        <f>SUMIFS(DataRegularSeason20242025!$AA$3:$AA$1315,DataRegularSeason20242025!$B$3:$B$1315, "&lt;=" &amp; AR$1, DataRegularSeason20242025!$D$3:$D$1315, $A51)+SUMIFS(DataRegularSeason20242025!$AB$3:$AB$1315,DataRegularSeason20242025!$B$3:$B$1315, "&lt;=" &amp; AR$1, DataRegularSeason20242025!$E$3:$E$1315, $A51)</f>
        <v>16</v>
      </c>
      <c r="AS51">
        <f>SUMIFS(DataRegularSeason20242025!$AA$3:$AA$1315,DataRegularSeason20242025!$B$3:$B$1315, "&lt;=" &amp; AS$1, DataRegularSeason20242025!$D$3:$D$1315, $A51)+SUMIFS(DataRegularSeason20242025!$AB$3:$AB$1315,DataRegularSeason20242025!$B$3:$B$1315, "&lt;=" &amp; AS$1, DataRegularSeason20242025!$E$3:$E$1315, $A51)</f>
        <v>16</v>
      </c>
      <c r="AT51">
        <f>SUMIFS(DataRegularSeason20242025!$AA$3:$AA$1315,DataRegularSeason20242025!$B$3:$B$1315, "&lt;=" &amp; AT$1, DataRegularSeason20242025!$D$3:$D$1315, $A51)+SUMIFS(DataRegularSeason20242025!$AB$3:$AB$1315,DataRegularSeason20242025!$B$3:$B$1315, "&lt;=" &amp; AT$1, DataRegularSeason20242025!$E$3:$E$1315, $A51)</f>
        <v>18</v>
      </c>
      <c r="AU51">
        <f>SUMIFS(DataRegularSeason20242025!$AA$3:$AA$1315,DataRegularSeason20242025!$B$3:$B$1315, "&lt;=" &amp; AU$1, DataRegularSeason20242025!$D$3:$D$1315, $A51)+SUMIFS(DataRegularSeason20242025!$AB$3:$AB$1315,DataRegularSeason20242025!$B$3:$B$1315, "&lt;=" &amp; AU$1, DataRegularSeason20242025!$E$3:$E$1315, $A51)</f>
        <v>18</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19</v>
      </c>
      <c r="AZ51">
        <f>SUMIFS(DataRegularSeason20242025!$AA$3:$AA$1315,DataRegularSeason20242025!$B$3:$B$1315, "&lt;=" &amp; AZ$1, DataRegularSeason20242025!$D$3:$D$1315, $A51)+SUMIFS(DataRegularSeason20242025!$AB$3:$AB$1315,DataRegularSeason20242025!$B$3:$B$1315, "&lt;=" &amp; AZ$1, DataRegularSeason20242025!$E$3:$E$1315, $A51)</f>
        <v>19</v>
      </c>
      <c r="BA51">
        <f>SUMIFS(DataRegularSeason20242025!$AA$3:$AA$1315,DataRegularSeason20242025!$B$3:$B$1315, "&lt;=" &amp; BA$1, DataRegularSeason20242025!$D$3:$D$1315, $A51)+SUMIFS(DataRegularSeason20242025!$AB$3:$AB$1315,DataRegularSeason20242025!$B$3:$B$1315, "&lt;=" &amp; BA$1, DataRegularSeason20242025!$E$3:$E$1315, $A51)</f>
        <v>19</v>
      </c>
      <c r="BB51">
        <f>SUMIFS(DataRegularSeason20242025!$AA$3:$AA$1315,DataRegularSeason20242025!$B$3:$B$1315, "&lt;=" &amp; BB$1, DataRegularSeason20242025!$D$3:$D$1315, $A51)+SUMIFS(DataRegularSeason20242025!$AB$3:$AB$1315,DataRegularSeason20242025!$B$3:$B$1315, "&lt;=" &amp; BB$1, DataRegularSeason20242025!$E$3:$E$1315, $A51)</f>
        <v>19</v>
      </c>
      <c r="BC51">
        <f>SUMIFS(DataRegularSeason20242025!$AA$3:$AA$1315,DataRegularSeason20242025!$B$3:$B$1315, "&lt;=" &amp; BC$1, DataRegularSeason20242025!$D$3:$D$1315, $A51)+SUMIFS(DataRegularSeason20242025!$AB$3:$AB$1315,DataRegularSeason20242025!$B$3:$B$1315, "&lt;=" &amp; BC$1, DataRegularSeason20242025!$E$3:$E$1315, $A51)</f>
        <v>21</v>
      </c>
      <c r="BD51">
        <f>SUMIFS(DataRegularSeason20242025!$AA$3:$AA$1315,DataRegularSeason20242025!$B$3:$B$1315, "&lt;=" &amp; BD$1, DataRegularSeason20242025!$D$3:$D$1315, $A51)+SUMIFS(DataRegularSeason20242025!$AB$3:$AB$1315,DataRegularSeason20242025!$B$3:$B$1315, "&lt;=" &amp; BD$1, DataRegularSeason20242025!$E$3:$E$1315, $A51)</f>
        <v>21</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21</v>
      </c>
      <c r="BH51">
        <f>SUMIFS(DataRegularSeason20242025!$AA$3:$AA$1315,DataRegularSeason20242025!$B$3:$B$1315, "&lt;=" &amp; BH$1, DataRegularSeason20242025!$D$3:$D$1315, $A51)+SUMIFS(DataRegularSeason20242025!$AB$3:$AB$1315,DataRegularSeason20242025!$B$3:$B$1315, "&lt;=" &amp; BH$1, DataRegularSeason20242025!$E$3:$E$1315, $A51)</f>
        <v>21</v>
      </c>
      <c r="BI51">
        <f>SUMIFS(DataRegularSeason20242025!$AA$3:$AA$1315,DataRegularSeason20242025!$B$3:$B$1315, "&lt;=" &amp; BI$1, DataRegularSeason20242025!$D$3:$D$1315, $A51)+SUMIFS(DataRegularSeason20242025!$AB$3:$AB$1315,DataRegularSeason20242025!$B$3:$B$1315, "&lt;=" &amp; BI$1, DataRegularSeason20242025!$E$3:$E$1315, $A51)</f>
        <v>22</v>
      </c>
      <c r="BJ51">
        <f>SUMIFS(DataRegularSeason20242025!$AA$3:$AA$1315,DataRegularSeason20242025!$B$3:$B$1315, "&lt;=" &amp; BJ$1, DataRegularSeason20242025!$D$3:$D$1315, $A51)+SUMIFS(DataRegularSeason20242025!$AB$3:$AB$1315,DataRegularSeason20242025!$B$3:$B$1315, "&lt;=" &amp; BJ$1, DataRegularSeason20242025!$E$3:$E$1315, $A51)</f>
        <v>24</v>
      </c>
      <c r="BK51">
        <f>SUMIFS(DataRegularSeason20242025!$AA$3:$AA$1315,DataRegularSeason20242025!$B$3:$B$1315, "&lt;=" &amp; BK$1, DataRegularSeason20242025!$D$3:$D$1315, $A51)+SUMIFS(DataRegularSeason20242025!$AB$3:$AB$1315,DataRegularSeason20242025!$B$3:$B$1315, "&lt;=" &amp; BK$1, DataRegularSeason20242025!$E$3:$E$1315, $A51)</f>
        <v>24</v>
      </c>
      <c r="BL51">
        <f>SUMIFS(DataRegularSeason20242025!$AA$3:$AA$1315,DataRegularSeason20242025!$B$3:$B$1315, "&lt;=" &amp; BL$1, DataRegularSeason20242025!$D$3:$D$1315, $A51)+SUMIFS(DataRegularSeason20242025!$AB$3:$AB$1315,DataRegularSeason20242025!$B$3:$B$1315, "&lt;=" &amp; BL$1, DataRegularSeason20242025!$E$3:$E$1315, $A51)</f>
        <v>24</v>
      </c>
      <c r="BM51">
        <f>SUMIFS(DataRegularSeason20242025!$AA$3:$AA$1315,DataRegularSeason20242025!$B$3:$B$1315, "&lt;=" &amp; BM$1, DataRegularSeason20242025!$D$3:$D$1315, $A51)+SUMIFS(DataRegularSeason20242025!$AB$3:$AB$1315,DataRegularSeason20242025!$B$3:$B$1315, "&lt;=" &amp; BM$1, DataRegularSeason20242025!$E$3:$E$1315, $A51)</f>
        <v>25</v>
      </c>
      <c r="BN51">
        <f>SUMIFS(DataRegularSeason20242025!$AA$3:$AA$1315,DataRegularSeason20242025!$B$3:$B$1315, "&lt;=" &amp; BN$1, DataRegularSeason20242025!$D$3:$D$1315, $A51)+SUMIFS(DataRegularSeason20242025!$AB$3:$AB$1315,DataRegularSeason20242025!$B$3:$B$1315, "&lt;=" &amp; BN$1, DataRegularSeason20242025!$E$3:$E$1315, $A51)</f>
        <v>25</v>
      </c>
      <c r="BO51">
        <f>SUMIFS(DataRegularSeason20242025!$AA$3:$AA$1315,DataRegularSeason20242025!$B$3:$B$1315, "&lt;=" &amp; BO$1, DataRegularSeason20242025!$D$3:$D$1315, $A51)+SUMIFS(DataRegularSeason20242025!$AB$3:$AB$1315,DataRegularSeason20242025!$B$3:$B$1315, "&lt;=" &amp; BO$1, DataRegularSeason20242025!$E$3:$E$1315, $A51)</f>
        <v>25</v>
      </c>
      <c r="BP51">
        <f>SUMIFS(DataRegularSeason20242025!$AA$3:$AA$1315,DataRegularSeason20242025!$B$3:$B$1315, "&lt;=" &amp; BP$1, DataRegularSeason20242025!$D$3:$D$1315, $A51)+SUMIFS(DataRegularSeason20242025!$AB$3:$AB$1315,DataRegularSeason20242025!$B$3:$B$1315, "&lt;=" &amp; BP$1, DataRegularSeason20242025!$E$3:$E$1315, $A51)</f>
        <v>25</v>
      </c>
      <c r="BQ51">
        <f>SUMIFS(DataRegularSeason20242025!$AA$3:$AA$1315,DataRegularSeason20242025!$B$3:$B$1315, "&lt;=" &amp; BQ$1, DataRegularSeason20242025!$D$3:$D$1315, $A51)+SUMIFS(DataRegularSeason20242025!$AB$3:$AB$1315,DataRegularSeason20242025!$B$3:$B$1315, "&lt;=" &amp; BQ$1, DataRegularSeason20242025!$E$3:$E$1315, $A51)</f>
        <v>27</v>
      </c>
      <c r="BR51">
        <f>SUMIFS(DataRegularSeason20242025!$AA$3:$AA$1315,DataRegularSeason20242025!$B$3:$B$1315, "&lt;=" &amp; BR$1, DataRegularSeason20242025!$D$3:$D$1315, $A51)+SUMIFS(DataRegularSeason20242025!$AB$3:$AB$1315,DataRegularSeason20242025!$B$3:$B$1315, "&lt;=" &amp; BR$1, DataRegularSeason20242025!$E$3:$E$1315, $A51)</f>
        <v>29</v>
      </c>
      <c r="BS51">
        <f>SUMIFS(DataRegularSeason20242025!$AA$3:$AA$1315,DataRegularSeason20242025!$B$3:$B$1315, "&lt;=" &amp; BS$1, DataRegularSeason20242025!$D$3:$D$1315, $A51)+SUMIFS(DataRegularSeason20242025!$AB$3:$AB$1315,DataRegularSeason20242025!$B$3:$B$1315, "&lt;=" &amp; BS$1, DataRegularSeason20242025!$E$3:$E$1315, $A51)</f>
        <v>29</v>
      </c>
      <c r="BT51">
        <f>SUMIFS(DataRegularSeason20242025!$AA$3:$AA$1315,DataRegularSeason20242025!$B$3:$B$1315, "&lt;=" &amp; BT$1, DataRegularSeason20242025!$D$3:$D$1315, $A51)+SUMIFS(DataRegularSeason20242025!$AB$3:$AB$1315,DataRegularSeason20242025!$B$3:$B$1315, "&lt;=" &amp; BT$1, DataRegularSeason20242025!$E$3:$E$1315, $A51)</f>
        <v>29</v>
      </c>
      <c r="BU51">
        <f>SUMIFS(DataRegularSeason20242025!$AA$3:$AA$1315,DataRegularSeason20242025!$B$3:$B$1315, "&lt;=" &amp; BU$1, DataRegularSeason20242025!$D$3:$D$1315, $A51)+SUMIFS(DataRegularSeason20242025!$AB$3:$AB$1315,DataRegularSeason20242025!$B$3:$B$1315, "&lt;=" &amp; BU$1, DataRegularSeason20242025!$E$3:$E$1315, $A51)</f>
        <v>29</v>
      </c>
      <c r="BV51">
        <f>SUMIFS(DataRegularSeason20242025!$AA$3:$AA$1315,DataRegularSeason20242025!$B$3:$B$1315, "&lt;=" &amp; BV$1, DataRegularSeason20242025!$D$3:$D$1315, $A51)+SUMIFS(DataRegularSeason20242025!$AB$3:$AB$1315,DataRegularSeason20242025!$B$3:$B$1315, "&lt;=" &amp; BV$1, DataRegularSeason20242025!$E$3:$E$1315, $A51)</f>
        <v>31</v>
      </c>
      <c r="BW51">
        <f>SUMIFS(DataRegularSeason20242025!$AA$3:$AA$1315,DataRegularSeason20242025!$B$3:$B$1315, "&lt;=" &amp; BW$1, DataRegularSeason20242025!$D$3:$D$1315, $A51)+SUMIFS(DataRegularSeason20242025!$AB$3:$AB$1315,DataRegularSeason20242025!$B$3:$B$1315, "&lt;=" &amp; BW$1, DataRegularSeason20242025!$E$3:$E$1315, $A51)</f>
        <v>31</v>
      </c>
      <c r="BX51">
        <f>SUMIFS(DataRegularSeason20242025!$AA$3:$AA$1315,DataRegularSeason20242025!$B$3:$B$1315, "&lt;=" &amp; BX$1, DataRegularSeason20242025!$D$3:$D$1315, $A51)+SUMIFS(DataRegularSeason20242025!$AB$3:$AB$1315,DataRegularSeason20242025!$B$3:$B$1315, "&lt;=" &amp; BX$1, DataRegularSeason20242025!$E$3:$E$1315, $A51)</f>
        <v>31</v>
      </c>
      <c r="BY51">
        <f>SUMIFS(DataRegularSeason20242025!$AA$3:$AA$1315,DataRegularSeason20242025!$B$3:$B$1315, "&lt;=" &amp; BY$1, DataRegularSeason20242025!$D$3:$D$1315, $A51)+SUMIFS(DataRegularSeason20242025!$AB$3:$AB$1315,DataRegularSeason20242025!$B$3:$B$1315, "&lt;=" &amp; BY$1, DataRegularSeason20242025!$E$3:$E$1315, $A51)</f>
        <v>31</v>
      </c>
      <c r="BZ51">
        <f>SUMIFS(DataRegularSeason20242025!$AA$3:$AA$1315,DataRegularSeason20242025!$B$3:$B$1315, "&lt;=" &amp; BZ$1, DataRegularSeason20242025!$D$3:$D$1315, $A51)+SUMIFS(DataRegularSeason20242025!$AB$3:$AB$1315,DataRegularSeason20242025!$B$3:$B$1315, "&lt;=" &amp; BZ$1, DataRegularSeason20242025!$E$3:$E$1315, $A51)</f>
        <v>31</v>
      </c>
      <c r="CA51">
        <f>SUMIFS(DataRegularSeason20242025!$AA$3:$AA$1315,DataRegularSeason20242025!$B$3:$B$1315, "&lt;=" &amp; CA$1, DataRegularSeason20242025!$D$3:$D$1315, $A51)+SUMIFS(DataRegularSeason20242025!$AB$3:$AB$1315,DataRegularSeason20242025!$B$3:$B$1315, "&lt;=" &amp; CA$1, DataRegularSeason20242025!$E$3:$E$1315, $A51)</f>
        <v>31</v>
      </c>
      <c r="CB51">
        <f>SUMIFS(DataRegularSeason20242025!$AA$3:$AA$1315,DataRegularSeason20242025!$B$3:$B$1315, "&lt;=" &amp; CB$1, DataRegularSeason20242025!$D$3:$D$1315, $A51)+SUMIFS(DataRegularSeason20242025!$AB$3:$AB$1315,DataRegularSeason20242025!$B$3:$B$1315, "&lt;=" &amp; CB$1, DataRegularSeason20242025!$E$3:$E$1315, $A51)</f>
        <v>31</v>
      </c>
      <c r="CC51">
        <f>SUMIFS(DataRegularSeason20242025!$AA$3:$AA$1315,DataRegularSeason20242025!$B$3:$B$1315, "&lt;=" &amp; CC$1, DataRegularSeason20242025!$D$3:$D$1315, $A51)+SUMIFS(DataRegularSeason20242025!$AB$3:$AB$1315,DataRegularSeason20242025!$B$3:$B$1315, "&lt;=" &amp; CC$1, DataRegularSeason20242025!$E$3:$E$1315, $A51)</f>
        <v>31</v>
      </c>
      <c r="CD51">
        <f>SUMIFS(DataRegularSeason20242025!$AA$3:$AA$1315,DataRegularSeason20242025!$B$3:$B$1315, "&lt;=" &amp; CD$1, DataRegularSeason20242025!$D$3:$D$1315, $A51)+SUMIFS(DataRegularSeason20242025!$AB$3:$AB$1315,DataRegularSeason20242025!$B$3:$B$1315, "&lt;=" &amp; CD$1, DataRegularSeason20242025!$E$3:$E$1315, $A51)</f>
        <v>31</v>
      </c>
      <c r="CE51">
        <f>SUMIFS(DataRegularSeason20242025!$AA$3:$AA$1315,DataRegularSeason20242025!$B$3:$B$1315, "&lt;=" &amp; CE$1, DataRegularSeason20242025!$D$3:$D$1315, $A51)+SUMIFS(DataRegularSeason20242025!$AB$3:$AB$1315,DataRegularSeason20242025!$B$3:$B$1315, "&lt;=" &amp; CE$1, DataRegularSeason20242025!$E$3:$E$1315, $A51)</f>
        <v>33</v>
      </c>
      <c r="CF51">
        <f>SUMIFS(DataRegularSeason20242025!$AA$3:$AA$1315,DataRegularSeason20242025!$B$3:$B$1315, "&lt;=" &amp; CF$1, DataRegularSeason20242025!$D$3:$D$1315, $A51)+SUMIFS(DataRegularSeason20242025!$AB$3:$AB$1315,DataRegularSeason20242025!$B$3:$B$1315, "&lt;=" &amp; CF$1, DataRegularSeason20242025!$E$3:$E$1315, $A51)</f>
        <v>33</v>
      </c>
      <c r="CG51">
        <f>SUMIFS(DataRegularSeason20242025!$AA$3:$AA$1315,DataRegularSeason20242025!$B$3:$B$1315, "&lt;=" &amp; CG$1, DataRegularSeason20242025!$D$3:$D$1315, $A51)+SUMIFS(DataRegularSeason20242025!$AB$3:$AB$1315,DataRegularSeason20242025!$B$3:$B$1315, "&lt;=" &amp; CG$1, DataRegularSeason20242025!$E$3:$E$1315, $A51)</f>
        <v>33</v>
      </c>
      <c r="CH51">
        <f>SUMIFS(DataRegularSeason20242025!$AA$3:$AA$1315,DataRegularSeason20242025!$B$3:$B$1315, "&lt;=" &amp; CH$1, DataRegularSeason20242025!$D$3:$D$1315, $A51)+SUMIFS(DataRegularSeason20242025!$AB$3:$AB$1315,DataRegularSeason20242025!$B$3:$B$1315, "&lt;=" &amp; CH$1, DataRegularSeason20242025!$E$3:$E$1315, $A51)</f>
        <v>33</v>
      </c>
      <c r="CI51">
        <f>SUMIFS(DataRegularSeason20242025!$AA$3:$AA$1315,DataRegularSeason20242025!$B$3:$B$1315, "&lt;=" &amp; CI$1, DataRegularSeason20242025!$D$3:$D$1315, $A51)+SUMIFS(DataRegularSeason20242025!$AB$3:$AB$1315,DataRegularSeason20242025!$B$3:$B$1315, "&lt;=" &amp; CI$1, DataRegularSeason20242025!$E$3:$E$1315, $A51)</f>
        <v>33</v>
      </c>
      <c r="CJ51">
        <f>SUMIFS(DataRegularSeason20242025!$AA$3:$AA$1315,DataRegularSeason20242025!$B$3:$B$1315, "&lt;=" &amp; CJ$1, DataRegularSeason20242025!$D$3:$D$1315, $A51)+SUMIFS(DataRegularSeason20242025!$AB$3:$AB$1315,DataRegularSeason20242025!$B$3:$B$1315, "&lt;=" &amp; CJ$1, DataRegularSeason20242025!$E$3:$E$1315, $A51)</f>
        <v>33</v>
      </c>
      <c r="CK51">
        <f>SUMIFS(DataRegularSeason20242025!$AA$3:$AA$1315,DataRegularSeason20242025!$B$3:$B$1315, "&lt;=" &amp; CK$1, DataRegularSeason20242025!$D$3:$D$1315, $A51)+SUMIFS(DataRegularSeason20242025!$AB$3:$AB$1315,DataRegularSeason20242025!$B$3:$B$1315, "&lt;=" &amp; CK$1, DataRegularSeason20242025!$E$3:$E$1315, $A51)</f>
        <v>33</v>
      </c>
      <c r="CL51">
        <f>SUMIFS(DataRegularSeason20242025!$AA$3:$AA$1315,DataRegularSeason20242025!$B$3:$B$1315, "&lt;=" &amp; CL$1, DataRegularSeason20242025!$D$3:$D$1315, $A51)+SUMIFS(DataRegularSeason20242025!$AB$3:$AB$1315,DataRegularSeason20242025!$B$3:$B$1315, "&lt;=" &amp; CL$1, DataRegularSeason20242025!$E$3:$E$1315, $A51)</f>
        <v>35</v>
      </c>
      <c r="CM51">
        <f>SUMIFS(DataRegularSeason20242025!$AA$3:$AA$1315,DataRegularSeason20242025!$B$3:$B$1315, "&lt;=" &amp; CM$1, DataRegularSeason20242025!$D$3:$D$1315, $A51)+SUMIFS(DataRegularSeason20242025!$AB$3:$AB$1315,DataRegularSeason20242025!$B$3:$B$1315, "&lt;=" &amp; CM$1, DataRegularSeason20242025!$E$3:$E$1315, $A51)</f>
        <v>35</v>
      </c>
      <c r="CN51">
        <f>SUMIFS(DataRegularSeason20242025!$AA$3:$AA$1315,DataRegularSeason20242025!$B$3:$B$1315, "&lt;=" &amp; CN$1, DataRegularSeason20242025!$D$3:$D$1315, $A51)+SUMIFS(DataRegularSeason20242025!$AB$3:$AB$1315,DataRegularSeason20242025!$B$3:$B$1315, "&lt;=" &amp; CN$1, DataRegularSeason20242025!$E$3:$E$1315, $A51)</f>
        <v>35</v>
      </c>
      <c r="CO51">
        <f>SUMIFS(DataRegularSeason20242025!$AA$3:$AA$1315,DataRegularSeason20242025!$B$3:$B$1315, "&lt;=" &amp; CO$1, DataRegularSeason20242025!$D$3:$D$1315, $A51)+SUMIFS(DataRegularSeason20242025!$AB$3:$AB$1315,DataRegularSeason20242025!$B$3:$B$1315, "&lt;=" &amp; CO$1, DataRegularSeason20242025!$E$3:$E$1315, $A51)</f>
        <v>35</v>
      </c>
      <c r="CP51">
        <f>SUMIFS(DataRegularSeason20242025!$AA$3:$AA$1315,DataRegularSeason20242025!$B$3:$B$1315, "&lt;=" &amp; CP$1, DataRegularSeason20242025!$D$3:$D$1315, $A51)+SUMIFS(DataRegularSeason20242025!$AB$3:$AB$1315,DataRegularSeason20242025!$B$3:$B$1315, "&lt;=" &amp; CP$1, DataRegularSeason20242025!$E$3:$E$1315, $A51)</f>
        <v>35</v>
      </c>
      <c r="CQ51">
        <f>SUMIFS(DataRegularSeason20242025!$AA$3:$AA$1315,DataRegularSeason20242025!$B$3:$B$1315, "&lt;=" &amp; CQ$1, DataRegularSeason20242025!$D$3:$D$1315, $A51)+SUMIFS(DataRegularSeason20242025!$AB$3:$AB$1315,DataRegularSeason20242025!$B$3:$B$1315, "&lt;=" &amp; CQ$1, DataRegularSeason20242025!$E$3:$E$1315, $A51)</f>
        <v>35</v>
      </c>
      <c r="CR51">
        <f>SUMIFS(DataRegularSeason20242025!$AA$3:$AA$1315,DataRegularSeason20242025!$B$3:$B$1315, "&lt;=" &amp; CR$1, DataRegularSeason20242025!$D$3:$D$1315, $A51)+SUMIFS(DataRegularSeason20242025!$AB$3:$AB$1315,DataRegularSeason20242025!$B$3:$B$1315, "&lt;=" &amp; CR$1, DataRegularSeason20242025!$E$3:$E$1315, $A51)</f>
        <v>35</v>
      </c>
      <c r="CS51">
        <f>SUMIFS(DataRegularSeason20242025!$AA$3:$AA$1315,DataRegularSeason20242025!$B$3:$B$1315, "&lt;=" &amp; CS$1, DataRegularSeason20242025!$D$3:$D$1315, $A51)+SUMIFS(DataRegularSeason20242025!$AB$3:$AB$1315,DataRegularSeason20242025!$B$3:$B$1315, "&lt;=" &amp; CS$1, DataRegularSeason20242025!$E$3:$E$1315, $A51)</f>
        <v>35</v>
      </c>
      <c r="CT51">
        <f>SUMIFS(DataRegularSeason20242025!$AA$3:$AA$1315,DataRegularSeason20242025!$B$3:$B$1315, "&lt;=" &amp; CT$1, DataRegularSeason20242025!$D$3:$D$1315, $A51)+SUMIFS(DataRegularSeason20242025!$AB$3:$AB$1315,DataRegularSeason20242025!$B$3:$B$1315, "&lt;=" &amp; CT$1, DataRegularSeason20242025!$E$3:$E$1315, $A51)</f>
        <v>37</v>
      </c>
      <c r="CU51">
        <f>SUMIFS(DataRegularSeason20242025!$AA$3:$AA$1315,DataRegularSeason20242025!$B$3:$B$1315, "&lt;=" &amp; CU$1, DataRegularSeason20242025!$D$3:$D$1315, $A51)+SUMIFS(DataRegularSeason20242025!$AB$3:$AB$1315,DataRegularSeason20242025!$B$3:$B$1315, "&lt;=" &amp; CU$1, DataRegularSeason20242025!$E$3:$E$1315, $A51)</f>
        <v>37</v>
      </c>
      <c r="CV51">
        <f>SUMIFS(DataRegularSeason20242025!$AA$3:$AA$1315,DataRegularSeason20242025!$B$3:$B$1315, "&lt;=" &amp; CV$1, DataRegularSeason20242025!$D$3:$D$1315, $A51)+SUMIFS(DataRegularSeason20242025!$AB$3:$AB$1315,DataRegularSeason20242025!$B$3:$B$1315, "&lt;=" &amp; CV$1, DataRegularSeason20242025!$E$3:$E$1315, $A51)</f>
        <v>37</v>
      </c>
      <c r="CW51">
        <f>SUMIFS(DataRegularSeason20242025!$AA$3:$AA$1315,DataRegularSeason20242025!$B$3:$B$1315, "&lt;=" &amp; CW$1, DataRegularSeason20242025!$D$3:$D$1315, $A51)+SUMIFS(DataRegularSeason20242025!$AB$3:$AB$1315,DataRegularSeason20242025!$B$3:$B$1315, "&lt;=" &amp; CW$1, DataRegularSeason20242025!$E$3:$E$1315, $A51)</f>
        <v>37</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41</v>
      </c>
      <c r="DC51">
        <f>SUMIFS(DataRegularSeason20242025!$AA$3:$AA$1315,DataRegularSeason20242025!$B$3:$B$1315, "&lt;=" &amp; DC$1, DataRegularSeason20242025!$D$3:$D$1315, $A51)+SUMIFS(DataRegularSeason20242025!$AB$3:$AB$1315,DataRegularSeason20242025!$B$3:$B$1315, "&lt;=" &amp; DC$1, DataRegularSeason20242025!$E$3:$E$1315, $A51)</f>
        <v>41</v>
      </c>
      <c r="DD51">
        <f>SUMIFS(DataRegularSeason20242025!$AA$3:$AA$1315,DataRegularSeason20242025!$B$3:$B$1315, "&lt;=" &amp; DD$1, DataRegularSeason20242025!$D$3:$D$1315, $A51)+SUMIFS(DataRegularSeason20242025!$AB$3:$AB$1315,DataRegularSeason20242025!$B$3:$B$1315, "&lt;=" &amp; DD$1, DataRegularSeason20242025!$E$3:$E$1315, $A51)</f>
        <v>41</v>
      </c>
      <c r="DE51">
        <f>SUMIFS(DataRegularSeason20242025!$AA$3:$AA$1315,DataRegularSeason20242025!$B$3:$B$1315, "&lt;=" &amp; DE$1, DataRegularSeason20242025!$D$3:$D$1315, $A51)+SUMIFS(DataRegularSeason20242025!$AB$3:$AB$1315,DataRegularSeason20242025!$B$3:$B$1315, "&lt;=" &amp; DE$1, DataRegularSeason20242025!$E$3:$E$1315, $A51)</f>
        <v>41</v>
      </c>
      <c r="DF51">
        <f>SUMIFS(DataRegularSeason20242025!$AA$3:$AA$1315,DataRegularSeason20242025!$B$3:$B$1315, "&lt;=" &amp; DF$1, DataRegularSeason20242025!$D$3:$D$1315, $A51)+SUMIFS(DataRegularSeason20242025!$AB$3:$AB$1315,DataRegularSeason20242025!$B$3:$B$1315, "&lt;=" &amp; DF$1, DataRegularSeason20242025!$E$3:$E$1315, $A51)</f>
        <v>41</v>
      </c>
      <c r="DG51">
        <f>SUMIFS(DataRegularSeason20242025!$AA$3:$AA$1315,DataRegularSeason20242025!$B$3:$B$1315, "&lt;=" &amp; DG$1, DataRegularSeason20242025!$D$3:$D$1315, $A51)+SUMIFS(DataRegularSeason20242025!$AB$3:$AB$1315,DataRegularSeason20242025!$B$3:$B$1315, "&lt;=" &amp; DG$1, DataRegularSeason20242025!$E$3:$E$1315, $A51)</f>
        <v>43</v>
      </c>
      <c r="DH51">
        <f>SUMIFS(DataRegularSeason20242025!$AA$3:$AA$1315,DataRegularSeason20242025!$B$3:$B$1315, "&lt;=" &amp; DH$1, DataRegularSeason20242025!$D$3:$D$1315, $A51)+SUMIFS(DataRegularSeason20242025!$AB$3:$AB$1315,DataRegularSeason20242025!$B$3:$B$1315, "&lt;=" &amp; DH$1, DataRegularSeason20242025!$E$3:$E$1315, $A51)</f>
        <v>43</v>
      </c>
      <c r="DI51">
        <f>SUMIFS(DataRegularSeason20242025!$AA$3:$AA$1315,DataRegularSeason20242025!$B$3:$B$1315, "&lt;=" &amp; DI$1, DataRegularSeason20242025!$D$3:$D$1315, $A51)+SUMIFS(DataRegularSeason20242025!$AB$3:$AB$1315,DataRegularSeason20242025!$B$3:$B$1315, "&lt;=" &amp; DI$1, DataRegularSeason20242025!$E$3:$E$1315, $A51)</f>
        <v>45</v>
      </c>
      <c r="DJ51">
        <f>SUMIFS(DataRegularSeason20242025!$AA$3:$AA$1315,DataRegularSeason20242025!$B$3:$B$1315, "&lt;=" &amp; DJ$1, DataRegularSeason20242025!$D$3:$D$1315, $A51)+SUMIFS(DataRegularSeason20242025!$AB$3:$AB$1315,DataRegularSeason20242025!$B$3:$B$1315, "&lt;=" &amp; DJ$1, DataRegularSeason20242025!$E$3:$E$1315, $A51)</f>
        <v>45</v>
      </c>
      <c r="DK51">
        <f>SUMIFS(DataRegularSeason20242025!$AA$3:$AA$1315,DataRegularSeason20242025!$B$3:$B$1315, "&lt;=" &amp; DK$1, DataRegularSeason20242025!$D$3:$D$1315, $A51)+SUMIFS(DataRegularSeason20242025!$AB$3:$AB$1315,DataRegularSeason20242025!$B$3:$B$1315, "&lt;=" &amp; DK$1, DataRegularSeason20242025!$E$3:$E$1315, $A51)</f>
        <v>45</v>
      </c>
      <c r="DL51">
        <f>SUMIFS(DataRegularSeason20242025!$AA$3:$AA$1315,DataRegularSeason20242025!$B$3:$B$1315, "&lt;=" &amp; DL$1, DataRegularSeason20242025!$D$3:$D$1315, $A51)+SUMIFS(DataRegularSeason20242025!$AB$3:$AB$1315,DataRegularSeason20242025!$B$3:$B$1315, "&lt;=" &amp; DL$1, DataRegularSeason20242025!$E$3:$E$1315, $A51)</f>
        <v>45</v>
      </c>
      <c r="DM51">
        <f>SUMIFS(DataRegularSeason20242025!$AA$3:$AA$1315,DataRegularSeason20242025!$B$3:$B$1315, "&lt;=" &amp; DM$1, DataRegularSeason20242025!$D$3:$D$1315, $A51)+SUMIFS(DataRegularSeason20242025!$AB$3:$AB$1315,DataRegularSeason20242025!$B$3:$B$1315, "&lt;=" &amp; DM$1, DataRegularSeason20242025!$E$3:$E$1315, $A51)</f>
        <v>47</v>
      </c>
      <c r="DN51">
        <f>SUMIFS(DataRegularSeason20242025!$AA$3:$AA$1315,DataRegularSeason20242025!$B$3:$B$1315, "&lt;=" &amp; DN$1, DataRegularSeason20242025!$D$3:$D$1315, $A51)+SUMIFS(DataRegularSeason20242025!$AB$3:$AB$1315,DataRegularSeason20242025!$B$3:$B$1315, "&lt;=" &amp; DN$1, DataRegularSeason20242025!$E$3:$E$1315, $A51)</f>
        <v>49</v>
      </c>
      <c r="DO51">
        <f>SUMIFS(DataRegularSeason20242025!$AA$3:$AA$1315,DataRegularSeason20242025!$B$3:$B$1315, "&lt;=" &amp; DO$1, DataRegularSeason20242025!$D$3:$D$1315, $A51)+SUMIFS(DataRegularSeason20242025!$AB$3:$AB$1315,DataRegularSeason20242025!$B$3:$B$1315, "&lt;=" &amp; DO$1, DataRegularSeason20242025!$E$3:$E$1315, $A51)</f>
        <v>49</v>
      </c>
      <c r="DP51">
        <f>SUMIFS(DataRegularSeason20242025!$AA$3:$AA$1315,DataRegularSeason20242025!$B$3:$B$1315, "&lt;=" &amp; DP$1, DataRegularSeason20242025!$D$3:$D$1315, $A51)+SUMIFS(DataRegularSeason20242025!$AB$3:$AB$1315,DataRegularSeason20242025!$B$3:$B$1315, "&lt;=" &amp; DP$1, DataRegularSeason20242025!$E$3:$E$1315, $A51)</f>
        <v>49</v>
      </c>
      <c r="DQ51">
        <f>SUMIFS(DataRegularSeason20242025!$AA$3:$AA$1315,DataRegularSeason20242025!$B$3:$B$1315, "&lt;=" &amp; DQ$1, DataRegularSeason20242025!$D$3:$D$1315, $A51)+SUMIFS(DataRegularSeason20242025!$AB$3:$AB$1315,DataRegularSeason20242025!$B$3:$B$1315, "&lt;=" &amp; DQ$1, DataRegularSeason20242025!$E$3:$E$1315, $A51)</f>
        <v>51</v>
      </c>
      <c r="DR51">
        <f>SUMIFS(DataRegularSeason20242025!$AA$3:$AA$1315,DataRegularSeason20242025!$B$3:$B$1315, "&lt;=" &amp; DR$1, DataRegularSeason20242025!$D$3:$D$1315, $A51)+SUMIFS(DataRegularSeason20242025!$AB$3:$AB$1315,DataRegularSeason20242025!$B$3:$B$1315, "&lt;=" &amp; DR$1, DataRegularSeason20242025!$E$3:$E$1315, $A51)</f>
        <v>51</v>
      </c>
      <c r="DS51">
        <f>SUMIFS(DataRegularSeason20242025!$AA$3:$AA$1315,DataRegularSeason20242025!$B$3:$B$1315, "&lt;=" &amp; DS$1, DataRegularSeason20242025!$D$3:$D$1315, $A51)+SUMIFS(DataRegularSeason20242025!$AB$3:$AB$1315,DataRegularSeason20242025!$B$3:$B$1315, "&lt;=" &amp; DS$1, DataRegularSeason20242025!$E$3:$E$1315, $A51)</f>
        <v>53</v>
      </c>
      <c r="DT51">
        <f>SUMIFS(DataRegularSeason20242025!$AA$3:$AA$1315,DataRegularSeason20242025!$B$3:$B$1315, "&lt;=" &amp; DT$1, DataRegularSeason20242025!$D$3:$D$1315, $A51)+SUMIFS(DataRegularSeason20242025!$AB$3:$AB$1315,DataRegularSeason20242025!$B$3:$B$1315, "&lt;=" &amp; DT$1, DataRegularSeason20242025!$E$3:$E$1315, $A51)</f>
        <v>53</v>
      </c>
      <c r="DU51">
        <f>SUMIFS(DataRegularSeason20242025!$AA$3:$AA$1315,DataRegularSeason20242025!$B$3:$B$1315, "&lt;=" &amp; DU$1, DataRegularSeason20242025!$D$3:$D$1315, $A51)+SUMIFS(DataRegularSeason20242025!$AB$3:$AB$1315,DataRegularSeason20242025!$B$3:$B$1315, "&lt;=" &amp; DU$1, DataRegularSeason20242025!$E$3:$E$1315, $A51)</f>
        <v>55</v>
      </c>
      <c r="DV51">
        <f>SUMIFS(DataRegularSeason20242025!$AA$3:$AA$1315,DataRegularSeason20242025!$B$3:$B$1315, "&lt;=" &amp; DV$1, DataRegularSeason20242025!$D$3:$D$1315, $A51)+SUMIFS(DataRegularSeason20242025!$AB$3:$AB$1315,DataRegularSeason20242025!$B$3:$B$1315, "&lt;=" &amp; DV$1, DataRegularSeason20242025!$E$3:$E$1315, $A51)</f>
        <v>55</v>
      </c>
      <c r="DW51">
        <f>SUMIFS(DataRegularSeason20242025!$AA$3:$AA$1315,DataRegularSeason20242025!$B$3:$B$1315, "&lt;=" &amp; DW$1, DataRegularSeason20242025!$D$3:$D$1315, $A51)+SUMIFS(DataRegularSeason20242025!$AB$3:$AB$1315,DataRegularSeason20242025!$B$3:$B$1315, "&lt;=" &amp; DW$1, DataRegularSeason20242025!$E$3:$E$1315, $A51)</f>
        <v>55</v>
      </c>
      <c r="DX51">
        <f>SUMIFS(DataRegularSeason20242025!$AA$3:$AA$1315,DataRegularSeason20242025!$B$3:$B$1315, "&lt;=" &amp; DX$1, DataRegularSeason20242025!$D$3:$D$1315, $A51)+SUMIFS(DataRegularSeason20242025!$AB$3:$AB$1315,DataRegularSeason20242025!$B$3:$B$1315, "&lt;=" &amp; DX$1, DataRegularSeason20242025!$E$3:$E$1315, $A51)</f>
        <v>57</v>
      </c>
      <c r="DY51">
        <f>SUMIFS(DataRegularSeason20242025!$AA$3:$AA$1315,DataRegularSeason20242025!$B$3:$B$1315, "&lt;=" &amp; DY$1, DataRegularSeason20242025!$D$3:$D$1315, $A51)+SUMIFS(DataRegularSeason20242025!$AB$3:$AB$1315,DataRegularSeason20242025!$B$3:$B$1315, "&lt;=" &amp; DY$1, DataRegularSeason20242025!$E$3:$E$1315, $A51)</f>
        <v>57</v>
      </c>
      <c r="DZ51">
        <f>SUMIFS(DataRegularSeason20242025!$AA$3:$AA$1315,DataRegularSeason20242025!$B$3:$B$1315, "&lt;=" &amp; DZ$1, DataRegularSeason20242025!$D$3:$D$1315, $A51)+SUMIFS(DataRegularSeason20242025!$AB$3:$AB$1315,DataRegularSeason20242025!$B$3:$B$1315, "&lt;=" &amp; DZ$1, DataRegularSeason20242025!$E$3:$E$1315, $A51)</f>
        <v>57</v>
      </c>
      <c r="EA51">
        <f>SUMIFS(DataRegularSeason20242025!$AA$3:$AA$1315,DataRegularSeason20242025!$B$3:$B$1315, "&lt;=" &amp; EA$1, DataRegularSeason20242025!$D$3:$D$1315, $A51)+SUMIFS(DataRegularSeason20242025!$AB$3:$AB$1315,DataRegularSeason20242025!$B$3:$B$1315, "&lt;=" &amp; EA$1, DataRegularSeason20242025!$E$3:$E$1315, $A51)</f>
        <v>57</v>
      </c>
      <c r="EB51">
        <f>SUMIFS(DataRegularSeason20242025!$AA$3:$AA$1315,DataRegularSeason20242025!$B$3:$B$1315, "&lt;=" &amp; EB$1, DataRegularSeason20242025!$D$3:$D$1315, $A51)+SUMIFS(DataRegularSeason20242025!$AB$3:$AB$1315,DataRegularSeason20242025!$B$3:$B$1315, "&lt;=" &amp; EB$1, DataRegularSeason20242025!$E$3:$E$1315, $A51)</f>
        <v>57</v>
      </c>
      <c r="EC51">
        <f>SUMIFS(DataRegularSeason20242025!$AA$3:$AA$1315,DataRegularSeason20242025!$B$3:$B$1315, "&lt;=" &amp; EC$1, DataRegularSeason20242025!$D$3:$D$1315, $A51)+SUMIFS(DataRegularSeason20242025!$AB$3:$AB$1315,DataRegularSeason20242025!$B$3:$B$1315, "&lt;=" &amp; EC$1, DataRegularSeason20242025!$E$3:$E$1315, $A51)</f>
        <v>57</v>
      </c>
      <c r="ED51">
        <f>SUMIFS(DataRegularSeason20242025!$AA$3:$AA$1315,DataRegularSeason20242025!$B$3:$B$1315, "&lt;=" &amp; ED$1, DataRegularSeason20242025!$D$3:$D$1315, $A51)+SUMIFS(DataRegularSeason20242025!$AB$3:$AB$1315,DataRegularSeason20242025!$B$3:$B$1315, "&lt;=" &amp; ED$1, DataRegularSeason20242025!$E$3:$E$1315, $A51)</f>
        <v>57</v>
      </c>
      <c r="EE51">
        <f>SUMIFS(DataRegularSeason20242025!$AA$3:$AA$1315,DataRegularSeason20242025!$B$3:$B$1315, "&lt;=" &amp; EE$1, DataRegularSeason20242025!$D$3:$D$1315, $A51)+SUMIFS(DataRegularSeason20242025!$AB$3:$AB$1315,DataRegularSeason20242025!$B$3:$B$1315, "&lt;=" &amp; EE$1, DataRegularSeason20242025!$E$3:$E$1315, $A51)</f>
        <v>57</v>
      </c>
      <c r="EF51">
        <f>SUMIFS(DataRegularSeason20242025!$AA$3:$AA$1315,DataRegularSeason20242025!$B$3:$B$1315, "&lt;=" &amp; EF$1, DataRegularSeason20242025!$D$3:$D$1315, $A51)+SUMIFS(DataRegularSeason20242025!$AB$3:$AB$1315,DataRegularSeason20242025!$B$3:$B$1315, "&lt;=" &amp; EF$1, DataRegularSeason20242025!$E$3:$E$1315, $A51)</f>
        <v>57</v>
      </c>
      <c r="EG51">
        <f>SUMIFS(DataRegularSeason20242025!$AA$3:$AA$1315,DataRegularSeason20242025!$B$3:$B$1315, "&lt;=" &amp; EG$1, DataRegularSeason20242025!$D$3:$D$1315, $A51)+SUMIFS(DataRegularSeason20242025!$AB$3:$AB$1315,DataRegularSeason20242025!$B$3:$B$1315, "&lt;=" &amp; EG$1, DataRegularSeason20242025!$E$3:$E$1315, $A51)</f>
        <v>57</v>
      </c>
      <c r="EH51">
        <f>SUMIFS(DataRegularSeason20242025!$AA$3:$AA$1315,DataRegularSeason20242025!$B$3:$B$1315, "&lt;=" &amp; EH$1, DataRegularSeason20242025!$D$3:$D$1315, $A51)+SUMIFS(DataRegularSeason20242025!$AB$3:$AB$1315,DataRegularSeason20242025!$B$3:$B$1315, "&lt;=" &amp; EH$1, DataRegularSeason20242025!$E$3:$E$1315, $A51)</f>
        <v>57</v>
      </c>
      <c r="EI51">
        <f>SUMIFS(DataRegularSeason20242025!$AA$3:$AA$1315,DataRegularSeason20242025!$B$3:$B$1315, "&lt;=" &amp; EI$1, DataRegularSeason20242025!$D$3:$D$1315, $A51)+SUMIFS(DataRegularSeason20242025!$AB$3:$AB$1315,DataRegularSeason20242025!$B$3:$B$1315, "&lt;=" &amp; EI$1, DataRegularSeason20242025!$E$3:$E$1315, $A51)</f>
        <v>57</v>
      </c>
      <c r="EJ51">
        <f>SUMIFS(DataRegularSeason20242025!$AA$3:$AA$1315,DataRegularSeason20242025!$B$3:$B$1315, "&lt;=" &amp; EJ$1, DataRegularSeason20242025!$D$3:$D$1315, $A51)+SUMIFS(DataRegularSeason20242025!$AB$3:$AB$1315,DataRegularSeason20242025!$B$3:$B$1315, "&lt;=" &amp; EJ$1, DataRegularSeason20242025!$E$3:$E$1315, $A51)</f>
        <v>57</v>
      </c>
      <c r="EK51">
        <f>SUMIFS(DataRegularSeason20242025!$AA$3:$AA$1315,DataRegularSeason20242025!$B$3:$B$1315, "&lt;=" &amp; EK$1, DataRegularSeason20242025!$D$3:$D$1315, $A51)+SUMIFS(DataRegularSeason20242025!$AB$3:$AB$1315,DataRegularSeason20242025!$B$3:$B$1315, "&lt;=" &amp; EK$1, DataRegularSeason20242025!$E$3:$E$1315, $A51)</f>
        <v>57</v>
      </c>
      <c r="EL51">
        <f>SUMIFS(DataRegularSeason20242025!$AA$3:$AA$1315,DataRegularSeason20242025!$B$3:$B$1315, "&lt;=" &amp; EL$1, DataRegularSeason20242025!$D$3:$D$1315, $A51)+SUMIFS(DataRegularSeason20242025!$AB$3:$AB$1315,DataRegularSeason20242025!$B$3:$B$1315, "&lt;=" &amp; EL$1, DataRegularSeason20242025!$E$3:$E$1315, $A51)</f>
        <v>57</v>
      </c>
      <c r="EM51">
        <f>SUMIFS(DataRegularSeason20242025!$AA$3:$AA$1315,DataRegularSeason20242025!$B$3:$B$1315, "&lt;=" &amp; EM$1, DataRegularSeason20242025!$D$3:$D$1315, $A51)+SUMIFS(DataRegularSeason20242025!$AB$3:$AB$1315,DataRegularSeason20242025!$B$3:$B$1315, "&lt;=" &amp; EM$1, DataRegularSeason20242025!$E$3:$E$1315, $A51)</f>
        <v>57</v>
      </c>
      <c r="EN51">
        <f>SUMIFS(DataRegularSeason20242025!$AA$3:$AA$1315,DataRegularSeason20242025!$B$3:$B$1315, "&lt;=" &amp; EN$1, DataRegularSeason20242025!$D$3:$D$1315, $A51)+SUMIFS(DataRegularSeason20242025!$AB$3:$AB$1315,DataRegularSeason20242025!$B$3:$B$1315, "&lt;=" &amp; EN$1, DataRegularSeason20242025!$E$3:$E$1315, $A51)</f>
        <v>57</v>
      </c>
      <c r="EO51">
        <f>SUMIFS(DataRegularSeason20242025!$AA$3:$AA$1315,DataRegularSeason20242025!$B$3:$B$1315, "&lt;=" &amp; EO$1, DataRegularSeason20242025!$D$3:$D$1315, $A51)+SUMIFS(DataRegularSeason20242025!$AB$3:$AB$1315,DataRegularSeason20242025!$B$3:$B$1315, "&lt;=" &amp; EO$1, DataRegularSeason20242025!$E$3:$E$1315, $A51)</f>
        <v>57</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59</v>
      </c>
      <c r="EV51">
        <f>SUMIFS(DataRegularSeason20242025!$AA$3:$AA$1315,DataRegularSeason20242025!$B$3:$B$1315, "&lt;=" &amp; EV$1, DataRegularSeason20242025!$D$3:$D$1315, $A51)+SUMIFS(DataRegularSeason20242025!$AB$3:$AB$1315,DataRegularSeason20242025!$B$3:$B$1315, "&lt;=" &amp; EV$1, DataRegularSeason20242025!$E$3:$E$1315, $A51)</f>
        <v>59</v>
      </c>
      <c r="EW51">
        <f>SUMIFS(DataRegularSeason20242025!$AA$3:$AA$1315,DataRegularSeason20242025!$B$3:$B$1315, "&lt;=" &amp; EW$1, DataRegularSeason20242025!$D$3:$D$1315, $A51)+SUMIFS(DataRegularSeason20242025!$AB$3:$AB$1315,DataRegularSeason20242025!$B$3:$B$1315, "&lt;=" &amp; EW$1, DataRegularSeason20242025!$E$3:$E$1315, $A51)</f>
        <v>61</v>
      </c>
      <c r="EX51">
        <f>SUMIFS(DataRegularSeason20242025!$AA$3:$AA$1315,DataRegularSeason20242025!$B$3:$B$1315, "&lt;=" &amp; EX$1, DataRegularSeason20242025!$D$3:$D$1315, $A51)+SUMIFS(DataRegularSeason20242025!$AB$3:$AB$1315,DataRegularSeason20242025!$B$3:$B$1315, "&lt;=" &amp; EX$1, DataRegularSeason20242025!$E$3:$E$1315, $A51)</f>
        <v>61</v>
      </c>
      <c r="EY51">
        <f>SUMIFS(DataRegularSeason20242025!$AA$3:$AA$1315,DataRegularSeason20242025!$B$3:$B$1315, "&lt;=" &amp; EY$1, DataRegularSeason20242025!$D$3:$D$1315, $A51)+SUMIFS(DataRegularSeason20242025!$AB$3:$AB$1315,DataRegularSeason20242025!$B$3:$B$1315, "&lt;=" &amp; EY$1, DataRegularSeason20242025!$E$3:$E$1315, $A51)</f>
        <v>61</v>
      </c>
      <c r="EZ51">
        <f>SUMIFS(DataRegularSeason20242025!$AA$3:$AA$1315,DataRegularSeason20242025!$B$3:$B$1315, "&lt;=" &amp; EZ$1, DataRegularSeason20242025!$D$3:$D$1315, $A51)+SUMIFS(DataRegularSeason20242025!$AB$3:$AB$1315,DataRegularSeason20242025!$B$3:$B$1315, "&lt;=" &amp; EZ$1, DataRegularSeason20242025!$E$3:$E$1315, $A51)</f>
        <v>63</v>
      </c>
      <c r="FA51">
        <f>SUMIFS(DataRegularSeason20242025!$AA$3:$AA$1315,DataRegularSeason20242025!$B$3:$B$1315, "&lt;=" &amp; FA$1, DataRegularSeason20242025!$D$3:$D$1315, $A51)+SUMIFS(DataRegularSeason20242025!$AB$3:$AB$1315,DataRegularSeason20242025!$B$3:$B$1315, "&lt;=" &amp; FA$1, DataRegularSeason20242025!$E$3:$E$1315, $A51)</f>
        <v>63</v>
      </c>
      <c r="FB51">
        <f>SUMIFS(DataRegularSeason20242025!$AA$3:$AA$1315,DataRegularSeason20242025!$B$3:$B$1315, "&lt;=" &amp; FB$1, DataRegularSeason20242025!$D$3:$D$1315, $A51)+SUMIFS(DataRegularSeason20242025!$AB$3:$AB$1315,DataRegularSeason20242025!$B$3:$B$1315, "&lt;=" &amp; FB$1, DataRegularSeason20242025!$E$3:$E$1315, $A51)</f>
        <v>63</v>
      </c>
      <c r="FC51">
        <f>SUMIFS(DataRegularSeason20242025!$AA$3:$AA$1315,DataRegularSeason20242025!$B$3:$B$1315, "&lt;=" &amp; FC$1, DataRegularSeason20242025!$D$3:$D$1315, $A51)+SUMIFS(DataRegularSeason20242025!$AB$3:$AB$1315,DataRegularSeason20242025!$B$3:$B$1315, "&lt;=" &amp; FC$1, DataRegularSeason20242025!$E$3:$E$1315, $A51)</f>
        <v>63</v>
      </c>
      <c r="FD51">
        <f>SUMIFS(DataRegularSeason20242025!$AA$3:$AA$1315,DataRegularSeason20242025!$B$3:$B$1315, "&lt;=" &amp; FD$1, DataRegularSeason20242025!$D$3:$D$1315, $A51)+SUMIFS(DataRegularSeason20242025!$AB$3:$AB$1315,DataRegularSeason20242025!$B$3:$B$1315, "&lt;=" &amp; FD$1, DataRegularSeason20242025!$E$3:$E$1315, $A51)</f>
        <v>65</v>
      </c>
      <c r="FE51">
        <f>SUMIFS(DataRegularSeason20242025!$AA$3:$AA$1315,DataRegularSeason20242025!$B$3:$B$1315, "&lt;=" &amp; FE$1, DataRegularSeason20242025!$D$3:$D$1315, $A51)+SUMIFS(DataRegularSeason20242025!$AB$3:$AB$1315,DataRegularSeason20242025!$B$3:$B$1315, "&lt;=" &amp; FE$1, DataRegularSeason20242025!$E$3:$E$1315, $A51)</f>
        <v>65</v>
      </c>
      <c r="FF51">
        <f>SUMIFS(DataRegularSeason20242025!$AA$3:$AA$1315,DataRegularSeason20242025!$B$3:$B$1315, "&lt;=" &amp; FF$1, DataRegularSeason20242025!$D$3:$D$1315, $A51)+SUMIFS(DataRegularSeason20242025!$AB$3:$AB$1315,DataRegularSeason20242025!$B$3:$B$1315, "&lt;=" &amp; FF$1, DataRegularSeason20242025!$E$3:$E$1315, $A51)</f>
        <v>65</v>
      </c>
      <c r="FG51">
        <f>SUMIFS(DataRegularSeason20242025!$AA$3:$AA$1315,DataRegularSeason20242025!$B$3:$B$1315, "&lt;=" &amp; FG$1, DataRegularSeason20242025!$D$3:$D$1315, $A51)+SUMIFS(DataRegularSeason20242025!$AB$3:$AB$1315,DataRegularSeason20242025!$B$3:$B$1315, "&lt;=" &amp; FG$1, DataRegularSeason20242025!$E$3:$E$1315, $A51)</f>
        <v>65</v>
      </c>
      <c r="FH51">
        <f>SUMIFS(DataRegularSeason20242025!$AA$3:$AA$1315,DataRegularSeason20242025!$B$3:$B$1315, "&lt;=" &amp; FH$1, DataRegularSeason20242025!$D$3:$D$1315, $A51)+SUMIFS(DataRegularSeason20242025!$AB$3:$AB$1315,DataRegularSeason20242025!$B$3:$B$1315, "&lt;=" &amp; FH$1, DataRegularSeason20242025!$E$3:$E$1315, $A51)</f>
        <v>65</v>
      </c>
      <c r="FI51">
        <f>SUMIFS(DataRegularSeason20242025!$AA$3:$AA$1315,DataRegularSeason20242025!$B$3:$B$1315, "&lt;=" &amp; FI$1, DataRegularSeason20242025!$D$3:$D$1315, $A51)+SUMIFS(DataRegularSeason20242025!$AB$3:$AB$1315,DataRegularSeason20242025!$B$3:$B$1315, "&lt;=" &amp; FI$1, DataRegularSeason20242025!$E$3:$E$1315, $A51)</f>
        <v>65</v>
      </c>
      <c r="FJ51">
        <f>SUMIFS(DataRegularSeason20242025!$AA$3:$AA$1315,DataRegularSeason20242025!$B$3:$B$1315, "&lt;=" &amp; FJ$1, DataRegularSeason20242025!$D$3:$D$1315, $A51)+SUMIFS(DataRegularSeason20242025!$AB$3:$AB$1315,DataRegularSeason20242025!$B$3:$B$1315, "&lt;=" &amp; FJ$1, DataRegularSeason20242025!$E$3:$E$1315, $A51)</f>
        <v>66</v>
      </c>
      <c r="FK51">
        <f>SUMIFS(DataRegularSeason20242025!$AA$3:$AA$1315,DataRegularSeason20242025!$B$3:$B$1315, "&lt;=" &amp; FK$1, DataRegularSeason20242025!$D$3:$D$1315, $A51)+SUMIFS(DataRegularSeason20242025!$AB$3:$AB$1315,DataRegularSeason20242025!$B$3:$B$1315, "&lt;=" &amp; FK$1, DataRegularSeason20242025!$E$3:$E$1315, $A51)</f>
        <v>66</v>
      </c>
      <c r="FL51">
        <f>SUMIFS(DataRegularSeason20242025!$AA$3:$AA$1315,DataRegularSeason20242025!$B$3:$B$1315, "&lt;=" &amp; FL$1, DataRegularSeason20242025!$D$3:$D$1315, $A51)+SUMIFS(DataRegularSeason20242025!$AB$3:$AB$1315,DataRegularSeason20242025!$B$3:$B$1315, "&lt;=" &amp; FL$1, DataRegularSeason20242025!$E$3:$E$1315, $A51)</f>
        <v>66</v>
      </c>
      <c r="FM51">
        <f>SUMIFS(DataRegularSeason20242025!$AA$3:$AA$1315,DataRegularSeason20242025!$B$3:$B$1315, "&lt;=" &amp; FM$1, DataRegularSeason20242025!$D$3:$D$1315, $A51)+SUMIFS(DataRegularSeason20242025!$AB$3:$AB$1315,DataRegularSeason20242025!$B$3:$B$1315, "&lt;=" &amp; FM$1, DataRegularSeason20242025!$E$3:$E$1315, $A51)</f>
        <v>66</v>
      </c>
      <c r="FN51">
        <f>SUMIFS(DataRegularSeason20242025!$AA$3:$AA$1315,DataRegularSeason20242025!$B$3:$B$1315, "&lt;=" &amp; FN$1, DataRegularSeason20242025!$D$3:$D$1315, $A51)+SUMIFS(DataRegularSeason20242025!$AB$3:$AB$1315,DataRegularSeason20242025!$B$3:$B$1315, "&lt;=" &amp; FN$1, DataRegularSeason20242025!$E$3:$E$1315, $A51)</f>
        <v>66</v>
      </c>
      <c r="FO51">
        <f>SUMIFS(DataRegularSeason20242025!$AA$3:$AA$1315,DataRegularSeason20242025!$B$3:$B$1315, "&lt;=" &amp; FO$1, DataRegularSeason20242025!$D$3:$D$1315, $A51)+SUMIFS(DataRegularSeason20242025!$AB$3:$AB$1315,DataRegularSeason20242025!$B$3:$B$1315, "&lt;=" &amp; FO$1, DataRegularSeason20242025!$E$3:$E$1315, $A51)</f>
        <v>66</v>
      </c>
      <c r="FP51">
        <f>SUMIFS(DataRegularSeason20242025!$AA$3:$AA$1315,DataRegularSeason20242025!$B$3:$B$1315, "&lt;=" &amp; FP$1, DataRegularSeason20242025!$D$3:$D$1315, $A51)+SUMIFS(DataRegularSeason20242025!$AB$3:$AB$1315,DataRegularSeason20242025!$B$3:$B$1315, "&lt;=" &amp; FP$1, DataRegularSeason20242025!$E$3:$E$1315, $A51)</f>
        <v>66</v>
      </c>
      <c r="FQ51">
        <f>SUMIFS(DataRegularSeason20242025!$AA$3:$AA$1315,DataRegularSeason20242025!$B$3:$B$1315, "&lt;=" &amp; FQ$1, DataRegularSeason20242025!$D$3:$D$1315, $A51)+SUMIFS(DataRegularSeason20242025!$AB$3:$AB$1315,DataRegularSeason20242025!$B$3:$B$1315, "&lt;=" &amp; FQ$1, DataRegularSeason20242025!$E$3:$E$1315, $A51)</f>
        <v>66</v>
      </c>
      <c r="FR51">
        <f>SUMIFS(DataRegularSeason20242025!$AA$3:$AA$1315,DataRegularSeason20242025!$B$3:$B$1315, "&lt;=" &amp; FR$1, DataRegularSeason20242025!$D$3:$D$1315, $A51)+SUMIFS(DataRegularSeason20242025!$AB$3:$AB$1315,DataRegularSeason20242025!$B$3:$B$1315, "&lt;=" &amp; FR$1, DataRegularSeason20242025!$E$3:$E$1315, $A51)</f>
        <v>66</v>
      </c>
      <c r="FS51">
        <f>SUMIFS(DataRegularSeason20242025!$AA$3:$AA$1315,DataRegularSeason20242025!$B$3:$B$1315, "&lt;=" &amp; FS$1, DataRegularSeason20242025!$D$3:$D$1315, $A51)+SUMIFS(DataRegularSeason20242025!$AB$3:$AB$1315,DataRegularSeason20242025!$B$3:$B$1315, "&lt;=" &amp; FS$1, DataRegularSeason20242025!$E$3:$E$1315, $A51)</f>
        <v>66</v>
      </c>
      <c r="FT51">
        <f>SUMIFS(DataRegularSeason20242025!$AA$3:$AA$1315,DataRegularSeason20242025!$B$3:$B$1315, "&lt;=" &amp; FT$1, DataRegularSeason20242025!$D$3:$D$1315, $A51)+SUMIFS(DataRegularSeason20242025!$AB$3:$AB$1315,DataRegularSeason20242025!$B$3:$B$1315, "&lt;=" &amp; FT$1, DataRegularSeason20242025!$E$3:$E$1315, $A51)</f>
        <v>66</v>
      </c>
      <c r="FU51">
        <f>SUMIFS(DataRegularSeason20242025!$AA$3:$AA$1315,DataRegularSeason20242025!$B$3:$B$1315, "&lt;=" &amp; FU$1, DataRegularSeason20242025!$D$3:$D$1315, $A51)+SUMIFS(DataRegularSeason20242025!$AB$3:$AB$1315,DataRegularSeason20242025!$B$3:$B$1315, "&lt;=" &amp; FU$1, DataRegularSeason20242025!$E$3:$E$1315, $A51)</f>
        <v>66</v>
      </c>
      <c r="FV51">
        <f>SUMIFS(DataRegularSeason20242025!$AA$3:$AA$1315,DataRegularSeason20242025!$B$3:$B$1315, "&lt;=" &amp; FV$1, DataRegularSeason20242025!$D$3:$D$1315, $A51)+SUMIFS(DataRegularSeason20242025!$AB$3:$AB$1315,DataRegularSeason20242025!$B$3:$B$1315, "&lt;=" &amp; FV$1, DataRegularSeason20242025!$E$3:$E$1315, $A51)</f>
        <v>66</v>
      </c>
      <c r="FW51">
        <f>SUMIFS(DataRegularSeason20242025!$AA$3:$AA$1315,DataRegularSeason20242025!$B$3:$B$1315, "&lt;=" &amp; FW$1, DataRegularSeason20242025!$D$3:$D$1315, $A51)+SUMIFS(DataRegularSeason20242025!$AB$3:$AB$1315,DataRegularSeason20242025!$B$3:$B$1315, "&lt;=" &amp; FW$1, DataRegularSeason20242025!$E$3:$E$1315, $A51)</f>
        <v>66</v>
      </c>
      <c r="FX51">
        <f>SUMIFS(DataRegularSeason20242025!$AA$3:$AA$1315,DataRegularSeason20242025!$B$3:$B$1315, "&lt;=" &amp; FX$1, DataRegularSeason20242025!$D$3:$D$1315, $A51)+SUMIFS(DataRegularSeason20242025!$AB$3:$AB$1315,DataRegularSeason20242025!$B$3:$B$1315, "&lt;=" &amp; FX$1, DataRegularSeason20242025!$E$3:$E$1315, $A51)</f>
        <v>66</v>
      </c>
      <c r="FY51">
        <f>SUMIFS(DataRegularSeason20242025!$AA$3:$AA$1315,DataRegularSeason20242025!$B$3:$B$1315, "&lt;=" &amp; FY$1, DataRegularSeason20242025!$D$3:$D$1315, $A51)+SUMIFS(DataRegularSeason20242025!$AB$3:$AB$1315,DataRegularSeason20242025!$B$3:$B$1315, "&lt;=" &amp; FY$1, DataRegularSeason20242025!$E$3:$E$1315, $A51)</f>
        <v>66</v>
      </c>
      <c r="FZ51">
        <f>SUMIFS(DataRegularSeason20242025!$AA$3:$AA$1315,DataRegularSeason20242025!$B$3:$B$1315, "&lt;=" &amp; FZ$1, DataRegularSeason20242025!$D$3:$D$1315, $A51)+SUMIFS(DataRegularSeason20242025!$AB$3:$AB$1315,DataRegularSeason20242025!$B$3:$B$1315, "&lt;=" &amp; FZ$1, DataRegularSeason20242025!$E$3:$E$1315, $A51)</f>
        <v>66</v>
      </c>
      <c r="GA51">
        <f>SUMIFS(DataRegularSeason20242025!$AA$3:$AA$1315,DataRegularSeason20242025!$B$3:$B$1315, "&lt;=" &amp; GA$1, DataRegularSeason20242025!$D$3:$D$1315, $A51)+SUMIFS(DataRegularSeason20242025!$AB$3:$AB$1315,DataRegularSeason20242025!$B$3:$B$1315, "&lt;=" &amp; GA$1, DataRegularSeason20242025!$E$3:$E$1315, $A51)</f>
        <v>66</v>
      </c>
      <c r="GB51">
        <f>SUMIFS(DataRegularSeason20242025!$AA$3:$AA$1315,DataRegularSeason20242025!$B$3:$B$1315, "&lt;=" &amp; GB$1, DataRegularSeason20242025!$D$3:$D$1315, $A51)+SUMIFS(DataRegularSeason20242025!$AB$3:$AB$1315,DataRegularSeason20242025!$B$3:$B$1315, "&lt;=" &amp; GB$1, DataRegularSeason20242025!$E$3:$E$1315, $A51)</f>
        <v>66</v>
      </c>
      <c r="GC51">
        <f>SUMIFS(DataRegularSeason20242025!$AA$3:$AA$1315,DataRegularSeason20242025!$B$3:$B$1315, "&lt;=" &amp; GC$1, DataRegularSeason20242025!$D$3:$D$1315, $A51)+SUMIFS(DataRegularSeason20242025!$AB$3:$AB$1315,DataRegularSeason20242025!$B$3:$B$1315, "&lt;=" &amp; GC$1, DataRegularSeason20242025!$E$3:$E$1315, $A51)</f>
        <v>66</v>
      </c>
      <c r="GD51">
        <f>SUMIFS(DataRegularSeason20242025!$AA$3:$AA$1315,DataRegularSeason20242025!$B$3:$B$1315, "&lt;=" &amp; GD$1, DataRegularSeason20242025!$D$3:$D$1315, $A51)+SUMIFS(DataRegularSeason20242025!$AB$3:$AB$1315,DataRegularSeason20242025!$B$3:$B$1315, "&lt;=" &amp; GD$1, DataRegularSeason20242025!$E$3:$E$1315, $A51)</f>
        <v>66</v>
      </c>
      <c r="GE51">
        <f>SUMIFS(DataRegularSeason20242025!$AA$3:$AA$1315,DataRegularSeason20242025!$B$3:$B$1315, "&lt;=" &amp; GE$1, DataRegularSeason20242025!$D$3:$D$1315, $A51)+SUMIFS(DataRegularSeason20242025!$AB$3:$AB$1315,DataRegularSeason20242025!$B$3:$B$1315, "&lt;=" &amp; GE$1, DataRegularSeason20242025!$E$3:$E$1315, $A51)</f>
        <v>66</v>
      </c>
      <c r="GF51">
        <f>SUMIFS(DataRegularSeason20242025!$AA$3:$AA$1315,DataRegularSeason20242025!$B$3:$B$1315, "&lt;=" &amp; GF$1, DataRegularSeason20242025!$D$3:$D$1315, $A51)+SUMIFS(DataRegularSeason20242025!$AB$3:$AB$1315,DataRegularSeason20242025!$B$3:$B$1315, "&lt;=" &amp; GF$1, DataRegularSeason20242025!$E$3:$E$1315, $A51)</f>
        <v>66</v>
      </c>
      <c r="GG51">
        <f>SUMIFS(DataRegularSeason20242025!$AA$3:$AA$1315,DataRegularSeason20242025!$B$3:$B$1315, "&lt;=" &amp; GG$1, DataRegularSeason20242025!$D$3:$D$1315, $A51)+SUMIFS(DataRegularSeason20242025!$AB$3:$AB$1315,DataRegularSeason20242025!$B$3:$B$1315, "&lt;=" &amp; GG$1, DataRegularSeason20242025!$E$3:$E$1315, $A51)</f>
        <v>66</v>
      </c>
      <c r="GH51">
        <f>SUMIFS(DataRegularSeason20242025!$AA$3:$AA$1315,DataRegularSeason20242025!$B$3:$B$1315, "&lt;=" &amp; GH$1, DataRegularSeason20242025!$D$3:$D$1315, $A51)+SUMIFS(DataRegularSeason20242025!$AB$3:$AB$1315,DataRegularSeason20242025!$B$3:$B$1315, "&lt;=" &amp; GH$1, DataRegularSeason20242025!$E$3:$E$1315, $A51)</f>
        <v>66</v>
      </c>
      <c r="GI51">
        <f>SUMIFS(DataRegularSeason20242025!$AA$3:$AA$1315,DataRegularSeason20242025!$B$3:$B$1315, "&lt;=" &amp; GI$1, DataRegularSeason20242025!$D$3:$D$1315, $A51)+SUMIFS(DataRegularSeason20242025!$AB$3:$AB$1315,DataRegularSeason20242025!$B$3:$B$1315, "&lt;=" &amp; GI$1, DataRegularSeason20242025!$E$3:$E$1315, $A51)</f>
        <v>66</v>
      </c>
      <c r="GJ51">
        <f>SUMIFS(DataRegularSeason20242025!$AA$3:$AA$1315,DataRegularSeason20242025!$B$3:$B$1315, "&lt;=" &amp; GJ$1, DataRegularSeason20242025!$D$3:$D$1315, $A51)+SUMIFS(DataRegularSeason20242025!$AB$3:$AB$1315,DataRegularSeason20242025!$B$3:$B$1315, "&lt;=" &amp; GJ$1, DataRegularSeason20242025!$E$3:$E$1315, $A51)</f>
        <v>66</v>
      </c>
      <c r="GK51">
        <f>SUMIFS(DataRegularSeason20242025!$AA$3:$AA$1315,DataRegularSeason20242025!$B$3:$B$1315, "&lt;=" &amp; GK$1, DataRegularSeason20242025!$D$3:$D$1315, $A51)+SUMIFS(DataRegularSeason20242025!$AB$3:$AB$1315,DataRegularSeason20242025!$B$3:$B$1315, "&lt;=" &amp; GK$1, DataRegularSeason20242025!$E$3:$E$1315, $A51)</f>
        <v>66</v>
      </c>
      <c r="GL51">
        <f>SUMIFS(DataRegularSeason20242025!$AA$3:$AA$1315,DataRegularSeason20242025!$B$3:$B$1315, "&lt;=" &amp; GL$1, DataRegularSeason20242025!$D$3:$D$1315, $A51)+SUMIFS(DataRegularSeason20242025!$AB$3:$AB$1315,DataRegularSeason20242025!$B$3:$B$1315, "&lt;=" &amp; GL$1, DataRegularSeason20242025!$E$3:$E$1315, $A51)</f>
        <v>66</v>
      </c>
      <c r="GM51">
        <f>SUMIFS(DataRegularSeason20242025!$AA$3:$AA$1315,DataRegularSeason20242025!$B$3:$B$1315, "&lt;=" &amp; GM$1, DataRegularSeason20242025!$D$3:$D$1315, $A51)+SUMIFS(DataRegularSeason20242025!$AB$3:$AB$1315,DataRegularSeason20242025!$B$3:$B$1315, "&lt;=" &amp; GM$1, DataRegularSeason20242025!$E$3:$E$1315, $A51)</f>
        <v>66</v>
      </c>
      <c r="GN51">
        <f>SUMIFS(DataRegularSeason20242025!$AA$3:$AA$1315,DataRegularSeason20242025!$B$3:$B$1315, "&lt;=" &amp; GN$1, DataRegularSeason20242025!$D$3:$D$1315, $A51)+SUMIFS(DataRegularSeason20242025!$AB$3:$AB$1315,DataRegularSeason20242025!$B$3:$B$1315, "&lt;=" &amp; GN$1, DataRegularSeason20242025!$E$3:$E$1315, $A51)</f>
        <v>66</v>
      </c>
      <c r="GO51">
        <f>SUMIFS(DataRegularSeason20242025!$AA$3:$AA$1315,DataRegularSeason20242025!$B$3:$B$1315, "&lt;=" &amp; GO$1, DataRegularSeason20242025!$D$3:$D$1315, $A51)+SUMIFS(DataRegularSeason20242025!$AB$3:$AB$1315,DataRegularSeason20242025!$B$3:$B$1315, "&lt;=" &amp; GO$1, DataRegularSeason20242025!$E$3:$E$1315, $A51)</f>
        <v>66</v>
      </c>
      <c r="GP51">
        <f>SUMIFS(DataRegularSeason20242025!$AA$3:$AA$1315,DataRegularSeason20242025!$B$3:$B$1315, "&lt;=" &amp; GP$1, DataRegularSeason20242025!$D$3:$D$1315, $A51)+SUMIFS(DataRegularSeason20242025!$AB$3:$AB$1315,DataRegularSeason20242025!$B$3:$B$1315, "&lt;=" &amp; GP$1, DataRegularSeason20242025!$E$3:$E$1315, $A51)</f>
        <v>66</v>
      </c>
      <c r="GQ51">
        <f>SUMIFS(DataRegularSeason20242025!$AA$3:$AA$1315,DataRegularSeason20242025!$B$3:$B$1315, "&lt;=" &amp; GQ$1, DataRegularSeason20242025!$D$3:$D$1315, $A51)+SUMIFS(DataRegularSeason20242025!$AB$3:$AB$1315,DataRegularSeason20242025!$B$3:$B$1315, "&lt;=" &amp; GQ$1, DataRegularSeason20242025!$E$3:$E$1315, $A51)</f>
        <v>66</v>
      </c>
      <c r="GR51">
        <f>SUMIFS(DataRegularSeason20242025!$AA$3:$AA$1315,DataRegularSeason20242025!$B$3:$B$1315, "&lt;=" &amp; GR$1, DataRegularSeason20242025!$D$3:$D$1315, $A51)+SUMIFS(DataRegularSeason20242025!$AB$3:$AB$1315,DataRegularSeason20242025!$B$3:$B$1315, "&lt;=" &amp; GR$1, DataRegularSeason20242025!$E$3:$E$1315, $A51)</f>
        <v>66</v>
      </c>
      <c r="GS51">
        <f>SUMIFS(DataRegularSeason20242025!$AA$3:$AA$1315,DataRegularSeason20242025!$B$3:$B$1315, "&lt;=" &amp; GS$1, DataRegularSeason20242025!$D$3:$D$1315, $A51)+SUMIFS(DataRegularSeason20242025!$AB$3:$AB$1315,DataRegularSeason20242025!$B$3:$B$1315, "&lt;=" &amp; GS$1, DataRegularSeason20242025!$E$3:$E$1315, $A51)</f>
        <v>66</v>
      </c>
      <c r="GT51">
        <f>SUMIFS(DataRegularSeason20242025!$AA$3:$AA$1315,DataRegularSeason20242025!$B$3:$B$1315, "&lt;=" &amp; GT$1, DataRegularSeason20242025!$D$3:$D$1315, $A51)+SUMIFS(DataRegularSeason20242025!$AB$3:$AB$1315,DataRegularSeason20242025!$B$3:$B$1315, "&lt;=" &amp; GT$1, DataRegularSeason20242025!$E$3:$E$1315, $A51)</f>
        <v>66</v>
      </c>
      <c r="GU51">
        <f>SUMIFS(DataRegularSeason20242025!$AA$3:$AA$1315,DataRegularSeason20242025!$B$3:$B$1315, "&lt;=" &amp; GU$1, DataRegularSeason20242025!$D$3:$D$1315, $A51)+SUMIFS(DataRegularSeason20242025!$AB$3:$AB$1315,DataRegularSeason20242025!$B$3:$B$1315, "&lt;=" &amp; GU$1, DataRegularSeason20242025!$E$3:$E$1315, $A51)</f>
        <v>66</v>
      </c>
    </row>
    <row r="52" spans="1:203" x14ac:dyDescent="0.25">
      <c r="A52" t="s">
        <v>44</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0</v>
      </c>
      <c r="L52">
        <f>SUMIFS(DataRegularSeason20242025!$AA$3:$AA$1315,DataRegularSeason20242025!$B$3:$B$1315, "&lt;=" &amp; L$1, DataRegularSeason20242025!$D$3:$D$1315, $A52)+SUMIFS(DataRegularSeason20242025!$AB$3:$AB$1315,DataRegularSeason20242025!$B$3:$B$1315, "&lt;=" &amp; L$1, DataRegularSeason20242025!$E$3:$E$1315, $A52)</f>
        <v>2</v>
      </c>
      <c r="M52">
        <f>SUMIFS(DataRegularSeason20242025!$AA$3:$AA$1315,DataRegularSeason20242025!$B$3:$B$1315, "&lt;=" &amp; M$1, DataRegularSeason20242025!$D$3:$D$1315, $A52)+SUMIFS(DataRegularSeason20242025!$AB$3:$AB$1315,DataRegularSeason20242025!$B$3:$B$1315, "&lt;=" &amp; M$1, DataRegularSeason20242025!$E$3:$E$1315, $A52)</f>
        <v>2</v>
      </c>
      <c r="N52">
        <f>SUMIFS(DataRegularSeason20242025!$AA$3:$AA$1315,DataRegularSeason20242025!$B$3:$B$1315, "&lt;=" &amp; N$1, DataRegularSeason20242025!$D$3:$D$1315, $A52)+SUMIFS(DataRegularSeason20242025!$AB$3:$AB$1315,DataRegularSeason20242025!$B$3:$B$1315, "&lt;=" &amp; N$1, DataRegularSeason20242025!$E$3:$E$1315, $A52)</f>
        <v>2</v>
      </c>
      <c r="O52">
        <f>SUMIFS(DataRegularSeason20242025!$AA$3:$AA$1315,DataRegularSeason20242025!$B$3:$B$1315, "&lt;=" &amp; O$1, DataRegularSeason20242025!$D$3:$D$1315, $A52)+SUMIFS(DataRegularSeason20242025!$AB$3:$AB$1315,DataRegularSeason20242025!$B$3:$B$1315, "&lt;=" &amp; O$1, DataRegularSeason20242025!$E$3:$E$1315, $A52)</f>
        <v>2</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3</v>
      </c>
      <c r="S52">
        <f>SUMIFS(DataRegularSeason20242025!$AA$3:$AA$1315,DataRegularSeason20242025!$B$3:$B$1315, "&lt;=" &amp; S$1, DataRegularSeason20242025!$D$3:$D$1315, $A52)+SUMIFS(DataRegularSeason20242025!$AB$3:$AB$1315,DataRegularSeason20242025!$B$3:$B$1315, "&lt;=" &amp; S$1, DataRegularSeason20242025!$E$3:$E$1315, $A52)</f>
        <v>3</v>
      </c>
      <c r="T52">
        <f>SUMIFS(DataRegularSeason20242025!$AA$3:$AA$1315,DataRegularSeason20242025!$B$3:$B$1315, "&lt;=" &amp; T$1, DataRegularSeason20242025!$D$3:$D$1315, $A52)+SUMIFS(DataRegularSeason20242025!$AB$3:$AB$1315,DataRegularSeason20242025!$B$3:$B$1315, "&lt;=" &amp; T$1, DataRegularSeason20242025!$E$3:$E$1315, $A52)</f>
        <v>3</v>
      </c>
      <c r="U52">
        <f>SUMIFS(DataRegularSeason20242025!$AA$3:$AA$1315,DataRegularSeason20242025!$B$3:$B$1315, "&lt;=" &amp; U$1, DataRegularSeason20242025!$D$3:$D$1315, $A52)+SUMIFS(DataRegularSeason20242025!$AB$3:$AB$1315,DataRegularSeason20242025!$B$3:$B$1315, "&lt;=" &amp; U$1, DataRegularSeason20242025!$E$3:$E$1315, $A52)</f>
        <v>3</v>
      </c>
      <c r="V52">
        <f>SUMIFS(DataRegularSeason20242025!$AA$3:$AA$1315,DataRegularSeason20242025!$B$3:$B$1315, "&lt;=" &amp; V$1, DataRegularSeason20242025!$D$3:$D$1315, $A52)+SUMIFS(DataRegularSeason20242025!$AB$3:$AB$1315,DataRegularSeason20242025!$B$3:$B$1315, "&lt;=" &amp; V$1, DataRegularSeason20242025!$E$3:$E$1315, $A52)</f>
        <v>3</v>
      </c>
      <c r="W52">
        <f>SUMIFS(DataRegularSeason20242025!$AA$3:$AA$1315,DataRegularSeason20242025!$B$3:$B$1315, "&lt;=" &amp; W$1, DataRegularSeason20242025!$D$3:$D$1315, $A52)+SUMIFS(DataRegularSeason20242025!$AB$3:$AB$1315,DataRegularSeason20242025!$B$3:$B$1315, "&lt;=" &amp; W$1, DataRegularSeason20242025!$E$3:$E$1315, $A52)</f>
        <v>3</v>
      </c>
      <c r="X52">
        <f>SUMIFS(DataRegularSeason20242025!$AA$3:$AA$1315,DataRegularSeason20242025!$B$3:$B$1315, "&lt;=" &amp; X$1, DataRegularSeason20242025!$D$3:$D$1315, $A52)+SUMIFS(DataRegularSeason20242025!$AB$3:$AB$1315,DataRegularSeason20242025!$B$3:$B$1315, "&lt;=" &amp; X$1, DataRegularSeason20242025!$E$3:$E$1315, $A52)</f>
        <v>3</v>
      </c>
      <c r="Y52">
        <f>SUMIFS(DataRegularSeason20242025!$AA$3:$AA$1315,DataRegularSeason20242025!$B$3:$B$1315, "&lt;=" &amp; Y$1, DataRegularSeason20242025!$D$3:$D$1315, $A52)+SUMIFS(DataRegularSeason20242025!$AB$3:$AB$1315,DataRegularSeason20242025!$B$3:$B$1315, "&lt;=" &amp; Y$1, DataRegularSeason20242025!$E$3:$E$1315, $A52)</f>
        <v>3</v>
      </c>
      <c r="Z52">
        <f>SUMIFS(DataRegularSeason20242025!$AA$3:$AA$1315,DataRegularSeason20242025!$B$3:$B$1315, "&lt;=" &amp; Z$1, DataRegularSeason20242025!$D$3:$D$1315, $A52)+SUMIFS(DataRegularSeason20242025!$AB$3:$AB$1315,DataRegularSeason20242025!$B$3:$B$1315, "&lt;=" &amp; Z$1, DataRegularSeason20242025!$E$3:$E$1315, $A52)</f>
        <v>3</v>
      </c>
      <c r="AA52">
        <f>SUMIFS(DataRegularSeason20242025!$AA$3:$AA$1315,DataRegularSeason20242025!$B$3:$B$1315, "&lt;=" &amp; AA$1, DataRegularSeason20242025!$D$3:$D$1315, $A52)+SUMIFS(DataRegularSeason20242025!$AB$3:$AB$1315,DataRegularSeason20242025!$B$3:$B$1315, "&lt;=" &amp; AA$1, DataRegularSeason20242025!$E$3:$E$1315, $A52)</f>
        <v>5</v>
      </c>
      <c r="AB52">
        <f>SUMIFS(DataRegularSeason20242025!$AA$3:$AA$1315,DataRegularSeason20242025!$B$3:$B$1315, "&lt;=" &amp; AB$1, DataRegularSeason20242025!$D$3:$D$1315, $A52)+SUMIFS(DataRegularSeason20242025!$AB$3:$AB$1315,DataRegularSeason20242025!$B$3:$B$1315, "&lt;=" &amp; AB$1, DataRegularSeason20242025!$E$3:$E$1315, $A52)</f>
        <v>5</v>
      </c>
      <c r="AC52">
        <f>SUMIFS(DataRegularSeason20242025!$AA$3:$AA$1315,DataRegularSeason20242025!$B$3:$B$1315, "&lt;=" &amp; AC$1, DataRegularSeason20242025!$D$3:$D$1315, $A52)+SUMIFS(DataRegularSeason20242025!$AB$3:$AB$1315,DataRegularSeason20242025!$B$3:$B$1315, "&lt;=" &amp; AC$1, DataRegularSeason20242025!$E$3:$E$1315, $A52)</f>
        <v>5</v>
      </c>
      <c r="AD52">
        <f>SUMIFS(DataRegularSeason20242025!$AA$3:$AA$1315,DataRegularSeason20242025!$B$3:$B$1315, "&lt;=" &amp; AD$1, DataRegularSeason20242025!$D$3:$D$1315, $A52)+SUMIFS(DataRegularSeason20242025!$AB$3:$AB$1315,DataRegularSeason20242025!$B$3:$B$1315, "&lt;=" &amp; AD$1, DataRegularSeason20242025!$E$3:$E$1315, $A52)</f>
        <v>7</v>
      </c>
      <c r="AE52">
        <f>SUMIFS(DataRegularSeason20242025!$AA$3:$AA$1315,DataRegularSeason20242025!$B$3:$B$1315, "&lt;=" &amp; AE$1, DataRegularSeason20242025!$D$3:$D$1315, $A52)+SUMIFS(DataRegularSeason20242025!$AB$3:$AB$1315,DataRegularSeason20242025!$B$3:$B$1315, "&lt;=" &amp; AE$1, DataRegularSeason20242025!$E$3:$E$1315, $A52)</f>
        <v>7</v>
      </c>
      <c r="AF52">
        <f>SUMIFS(DataRegularSeason20242025!$AA$3:$AA$1315,DataRegularSeason20242025!$B$3:$B$1315, "&lt;=" &amp; AF$1, DataRegularSeason20242025!$D$3:$D$1315, $A52)+SUMIFS(DataRegularSeason20242025!$AB$3:$AB$1315,DataRegularSeason20242025!$B$3:$B$1315, "&lt;=" &amp; AF$1, DataRegularSeason20242025!$E$3:$E$1315, $A52)</f>
        <v>9</v>
      </c>
      <c r="AG52">
        <f>SUMIFS(DataRegularSeason20242025!$AA$3:$AA$1315,DataRegularSeason20242025!$B$3:$B$1315, "&lt;=" &amp; AG$1, DataRegularSeason20242025!$D$3:$D$1315, $A52)+SUMIFS(DataRegularSeason20242025!$AB$3:$AB$1315,DataRegularSeason20242025!$B$3:$B$1315, "&lt;=" &amp; AG$1, DataRegularSeason20242025!$E$3:$E$1315, $A52)</f>
        <v>9</v>
      </c>
      <c r="AH52">
        <f>SUMIFS(DataRegularSeason20242025!$AA$3:$AA$1315,DataRegularSeason20242025!$B$3:$B$1315, "&lt;=" &amp; AH$1, DataRegularSeason20242025!$D$3:$D$1315, $A52)+SUMIFS(DataRegularSeason20242025!$AB$3:$AB$1315,DataRegularSeason20242025!$B$3:$B$1315, "&lt;=" &amp; AH$1, DataRegularSeason20242025!$E$3:$E$1315, $A52)</f>
        <v>9</v>
      </c>
      <c r="AI52">
        <f>SUMIFS(DataRegularSeason20242025!$AA$3:$AA$1315,DataRegularSeason20242025!$B$3:$B$1315, "&lt;=" &amp; AI$1, DataRegularSeason20242025!$D$3:$D$1315, $A52)+SUMIFS(DataRegularSeason20242025!$AB$3:$AB$1315,DataRegularSeason20242025!$B$3:$B$1315, "&lt;=" &amp; AI$1, DataRegularSeason20242025!$E$3:$E$1315, $A52)</f>
        <v>9</v>
      </c>
      <c r="AJ52">
        <f>SUMIFS(DataRegularSeason20242025!$AA$3:$AA$1315,DataRegularSeason20242025!$B$3:$B$1315, "&lt;=" &amp; AJ$1, DataRegularSeason20242025!$D$3:$D$1315, $A52)+SUMIFS(DataRegularSeason20242025!$AB$3:$AB$1315,DataRegularSeason20242025!$B$3:$B$1315, "&lt;=" &amp; AJ$1, DataRegularSeason20242025!$E$3:$E$1315, $A52)</f>
        <v>9</v>
      </c>
      <c r="AK52">
        <f>SUMIFS(DataRegularSeason20242025!$AA$3:$AA$1315,DataRegularSeason20242025!$B$3:$B$1315, "&lt;=" &amp; AK$1, DataRegularSeason20242025!$D$3:$D$1315, $A52)+SUMIFS(DataRegularSeason20242025!$AB$3:$AB$1315,DataRegularSeason20242025!$B$3:$B$1315, "&lt;=" &amp; AK$1, DataRegularSeason20242025!$E$3:$E$1315, $A52)</f>
        <v>9</v>
      </c>
      <c r="AL52">
        <f>SUMIFS(DataRegularSeason20242025!$AA$3:$AA$1315,DataRegularSeason20242025!$B$3:$B$1315, "&lt;=" &amp; AL$1, DataRegularSeason20242025!$D$3:$D$1315, $A52)+SUMIFS(DataRegularSeason20242025!$AB$3:$AB$1315,DataRegularSeason20242025!$B$3:$B$1315, "&lt;=" &amp; AL$1, DataRegularSeason20242025!$E$3:$E$1315, $A52)</f>
        <v>9</v>
      </c>
      <c r="AM52">
        <f>SUMIFS(DataRegularSeason20242025!$AA$3:$AA$1315,DataRegularSeason20242025!$B$3:$B$1315, "&lt;=" &amp; AM$1, DataRegularSeason20242025!$D$3:$D$1315, $A52)+SUMIFS(DataRegularSeason20242025!$AB$3:$AB$1315,DataRegularSeason20242025!$B$3:$B$1315, "&lt;=" &amp; AM$1, DataRegularSeason20242025!$E$3:$E$1315, $A52)</f>
        <v>11</v>
      </c>
      <c r="AN52">
        <f>SUMIFS(DataRegularSeason20242025!$AA$3:$AA$1315,DataRegularSeason20242025!$B$3:$B$1315, "&lt;=" &amp; AN$1, DataRegularSeason20242025!$D$3:$D$1315, $A52)+SUMIFS(DataRegularSeason20242025!$AB$3:$AB$1315,DataRegularSeason20242025!$B$3:$B$1315, "&lt;=" &amp; AN$1, DataRegularSeason20242025!$E$3:$E$1315, $A52)</f>
        <v>11</v>
      </c>
      <c r="AO52">
        <f>SUMIFS(DataRegularSeason20242025!$AA$3:$AA$1315,DataRegularSeason20242025!$B$3:$B$1315, "&lt;=" &amp; AO$1, DataRegularSeason20242025!$D$3:$D$1315, $A52)+SUMIFS(DataRegularSeason20242025!$AB$3:$AB$1315,DataRegularSeason20242025!$B$3:$B$1315, "&lt;=" &amp; AO$1, DataRegularSeason20242025!$E$3:$E$1315, $A52)</f>
        <v>12</v>
      </c>
      <c r="AP52">
        <f>SUMIFS(DataRegularSeason20242025!$AA$3:$AA$1315,DataRegularSeason20242025!$B$3:$B$1315, "&lt;=" &amp; AP$1, DataRegularSeason20242025!$D$3:$D$1315, $A52)+SUMIFS(DataRegularSeason20242025!$AB$3:$AB$1315,DataRegularSeason20242025!$B$3:$B$1315, "&lt;=" &amp; AP$1, DataRegularSeason20242025!$E$3:$E$1315, $A52)</f>
        <v>12</v>
      </c>
      <c r="AQ52">
        <f>SUMIFS(DataRegularSeason20242025!$AA$3:$AA$1315,DataRegularSeason20242025!$B$3:$B$1315, "&lt;=" &amp; AQ$1, DataRegularSeason20242025!$D$3:$D$1315, $A52)+SUMIFS(DataRegularSeason20242025!$AB$3:$AB$1315,DataRegularSeason20242025!$B$3:$B$1315, "&lt;=" &amp; AQ$1, DataRegularSeason20242025!$E$3:$E$1315, $A52)</f>
        <v>14</v>
      </c>
      <c r="AR52">
        <f>SUMIFS(DataRegularSeason20242025!$AA$3:$AA$1315,DataRegularSeason20242025!$B$3:$B$1315, "&lt;=" &amp; AR$1, DataRegularSeason20242025!$D$3:$D$1315, $A52)+SUMIFS(DataRegularSeason20242025!$AB$3:$AB$1315,DataRegularSeason20242025!$B$3:$B$1315, "&lt;=" &amp; AR$1, DataRegularSeason20242025!$E$3:$E$1315, $A52)</f>
        <v>14</v>
      </c>
      <c r="AS52">
        <f>SUMIFS(DataRegularSeason20242025!$AA$3:$AA$1315,DataRegularSeason20242025!$B$3:$B$1315, "&lt;=" &amp; AS$1, DataRegularSeason20242025!$D$3:$D$1315, $A52)+SUMIFS(DataRegularSeason20242025!$AB$3:$AB$1315,DataRegularSeason20242025!$B$3:$B$1315, "&lt;=" &amp; AS$1, DataRegularSeason20242025!$E$3:$E$1315, $A52)</f>
        <v>14</v>
      </c>
      <c r="AT52">
        <f>SUMIFS(DataRegularSeason20242025!$AA$3:$AA$1315,DataRegularSeason20242025!$B$3:$B$1315, "&lt;=" &amp; AT$1, DataRegularSeason20242025!$D$3:$D$1315, $A52)+SUMIFS(DataRegularSeason20242025!$AB$3:$AB$1315,DataRegularSeason20242025!$B$3:$B$1315, "&lt;=" &amp; AT$1, DataRegularSeason20242025!$E$3:$E$1315, $A52)</f>
        <v>16</v>
      </c>
      <c r="AU52">
        <f>SUMIFS(DataRegularSeason20242025!$AA$3:$AA$1315,DataRegularSeason20242025!$B$3:$B$1315, "&lt;=" &amp; AU$1, DataRegularSeason20242025!$D$3:$D$1315, $A52)+SUMIFS(DataRegularSeason20242025!$AB$3:$AB$1315,DataRegularSeason20242025!$B$3:$B$1315, "&lt;=" &amp; AU$1, DataRegularSeason20242025!$E$3:$E$1315, $A52)</f>
        <v>16</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18</v>
      </c>
      <c r="AZ52">
        <f>SUMIFS(DataRegularSeason20242025!$AA$3:$AA$1315,DataRegularSeason20242025!$B$3:$B$1315, "&lt;=" &amp; AZ$1, DataRegularSeason20242025!$D$3:$D$1315, $A52)+SUMIFS(DataRegularSeason20242025!$AB$3:$AB$1315,DataRegularSeason20242025!$B$3:$B$1315, "&lt;=" &amp; AZ$1, DataRegularSeason20242025!$E$3:$E$1315, $A52)</f>
        <v>18</v>
      </c>
      <c r="BA52">
        <f>SUMIFS(DataRegularSeason20242025!$AA$3:$AA$1315,DataRegularSeason20242025!$B$3:$B$1315, "&lt;=" &amp; BA$1, DataRegularSeason20242025!$D$3:$D$1315, $A52)+SUMIFS(DataRegularSeason20242025!$AB$3:$AB$1315,DataRegularSeason20242025!$B$3:$B$1315, "&lt;=" &amp; BA$1, DataRegularSeason20242025!$E$3:$E$1315, $A52)</f>
        <v>18</v>
      </c>
      <c r="BB52">
        <f>SUMIFS(DataRegularSeason20242025!$AA$3:$AA$1315,DataRegularSeason20242025!$B$3:$B$1315, "&lt;=" &amp; BB$1, DataRegularSeason20242025!$D$3:$D$1315, $A52)+SUMIFS(DataRegularSeason20242025!$AB$3:$AB$1315,DataRegularSeason20242025!$B$3:$B$1315, "&lt;=" &amp; BB$1, DataRegularSeason20242025!$E$3:$E$1315, $A52)</f>
        <v>18</v>
      </c>
      <c r="BC52">
        <f>SUMIFS(DataRegularSeason20242025!$AA$3:$AA$1315,DataRegularSeason20242025!$B$3:$B$1315, "&lt;=" &amp; BC$1, DataRegularSeason20242025!$D$3:$D$1315, $A52)+SUMIFS(DataRegularSeason20242025!$AB$3:$AB$1315,DataRegularSeason20242025!$B$3:$B$1315, "&lt;=" &amp; BC$1, DataRegularSeason20242025!$E$3:$E$1315, $A52)</f>
        <v>20</v>
      </c>
      <c r="BD52">
        <f>SUMIFS(DataRegularSeason20242025!$AA$3:$AA$1315,DataRegularSeason20242025!$B$3:$B$1315, "&lt;=" &amp; BD$1, DataRegularSeason20242025!$D$3:$D$1315, $A52)+SUMIFS(DataRegularSeason20242025!$AB$3:$AB$1315,DataRegularSeason20242025!$B$3:$B$1315, "&lt;=" &amp; BD$1, DataRegularSeason20242025!$E$3:$E$1315, $A52)</f>
        <v>20</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23</v>
      </c>
      <c r="BH52">
        <f>SUMIFS(DataRegularSeason20242025!$AA$3:$AA$1315,DataRegularSeason20242025!$B$3:$B$1315, "&lt;=" &amp; BH$1, DataRegularSeason20242025!$D$3:$D$1315, $A52)+SUMIFS(DataRegularSeason20242025!$AB$3:$AB$1315,DataRegularSeason20242025!$B$3:$B$1315, "&lt;=" &amp; BH$1, DataRegularSeason20242025!$E$3:$E$1315, $A52)</f>
        <v>23</v>
      </c>
      <c r="BI52">
        <f>SUMIFS(DataRegularSeason20242025!$AA$3:$AA$1315,DataRegularSeason20242025!$B$3:$B$1315, "&lt;=" &amp; BI$1, DataRegularSeason20242025!$D$3:$D$1315, $A52)+SUMIFS(DataRegularSeason20242025!$AB$3:$AB$1315,DataRegularSeason20242025!$B$3:$B$1315, "&lt;=" &amp; BI$1, DataRegularSeason20242025!$E$3:$E$1315, $A52)</f>
        <v>25</v>
      </c>
      <c r="BJ52">
        <f>SUMIFS(DataRegularSeason20242025!$AA$3:$AA$1315,DataRegularSeason20242025!$B$3:$B$1315, "&lt;=" &amp; BJ$1, DataRegularSeason20242025!$D$3:$D$1315, $A52)+SUMIFS(DataRegularSeason20242025!$AB$3:$AB$1315,DataRegularSeason20242025!$B$3:$B$1315, "&lt;=" &amp; BJ$1, DataRegularSeason20242025!$E$3:$E$1315, $A52)</f>
        <v>27</v>
      </c>
      <c r="BK52">
        <f>SUMIFS(DataRegularSeason20242025!$AA$3:$AA$1315,DataRegularSeason20242025!$B$3:$B$1315, "&lt;=" &amp; BK$1, DataRegularSeason20242025!$D$3:$D$1315, $A52)+SUMIFS(DataRegularSeason20242025!$AB$3:$AB$1315,DataRegularSeason20242025!$B$3:$B$1315, "&lt;=" &amp; BK$1, DataRegularSeason20242025!$E$3:$E$1315, $A52)</f>
        <v>27</v>
      </c>
      <c r="BL52">
        <f>SUMIFS(DataRegularSeason20242025!$AA$3:$AA$1315,DataRegularSeason20242025!$B$3:$B$1315, "&lt;=" &amp; BL$1, DataRegularSeason20242025!$D$3:$D$1315, $A52)+SUMIFS(DataRegularSeason20242025!$AB$3:$AB$1315,DataRegularSeason20242025!$B$3:$B$1315, "&lt;=" &amp; BL$1, DataRegularSeason20242025!$E$3:$E$1315, $A52)</f>
        <v>27</v>
      </c>
      <c r="BM52">
        <f>SUMIFS(DataRegularSeason20242025!$AA$3:$AA$1315,DataRegularSeason20242025!$B$3:$B$1315, "&lt;=" &amp; BM$1, DataRegularSeason20242025!$D$3:$D$1315, $A52)+SUMIFS(DataRegularSeason20242025!$AB$3:$AB$1315,DataRegularSeason20242025!$B$3:$B$1315, "&lt;=" &amp; BM$1, DataRegularSeason20242025!$E$3:$E$1315, $A52)</f>
        <v>27</v>
      </c>
      <c r="BN52">
        <f>SUMIFS(DataRegularSeason20242025!$AA$3:$AA$1315,DataRegularSeason20242025!$B$3:$B$1315, "&lt;=" &amp; BN$1, DataRegularSeason20242025!$D$3:$D$1315, $A52)+SUMIFS(DataRegularSeason20242025!$AB$3:$AB$1315,DataRegularSeason20242025!$B$3:$B$1315, "&lt;=" &amp; BN$1, DataRegularSeason20242025!$E$3:$E$1315, $A52)</f>
        <v>27</v>
      </c>
      <c r="BO52">
        <f>SUMIFS(DataRegularSeason20242025!$AA$3:$AA$1315,DataRegularSeason20242025!$B$3:$B$1315, "&lt;=" &amp; BO$1, DataRegularSeason20242025!$D$3:$D$1315, $A52)+SUMIFS(DataRegularSeason20242025!$AB$3:$AB$1315,DataRegularSeason20242025!$B$3:$B$1315, "&lt;=" &amp; BO$1, DataRegularSeason20242025!$E$3:$E$1315, $A52)</f>
        <v>27</v>
      </c>
      <c r="BP52">
        <f>SUMIFS(DataRegularSeason20242025!$AA$3:$AA$1315,DataRegularSeason20242025!$B$3:$B$1315, "&lt;=" &amp; BP$1, DataRegularSeason20242025!$D$3:$D$1315, $A52)+SUMIFS(DataRegularSeason20242025!$AB$3:$AB$1315,DataRegularSeason20242025!$B$3:$B$1315, "&lt;=" &amp; BP$1, DataRegularSeason20242025!$E$3:$E$1315, $A52)</f>
        <v>27</v>
      </c>
      <c r="BQ52">
        <f>SUMIFS(DataRegularSeason20242025!$AA$3:$AA$1315,DataRegularSeason20242025!$B$3:$B$1315, "&lt;=" &amp; BQ$1, DataRegularSeason20242025!$D$3:$D$1315, $A52)+SUMIFS(DataRegularSeason20242025!$AB$3:$AB$1315,DataRegularSeason20242025!$B$3:$B$1315, "&lt;=" &amp; BQ$1, DataRegularSeason20242025!$E$3:$E$1315, $A52)</f>
        <v>28</v>
      </c>
      <c r="BR52">
        <f>SUMIFS(DataRegularSeason20242025!$AA$3:$AA$1315,DataRegularSeason20242025!$B$3:$B$1315, "&lt;=" &amp; BR$1, DataRegularSeason20242025!$D$3:$D$1315, $A52)+SUMIFS(DataRegularSeason20242025!$AB$3:$AB$1315,DataRegularSeason20242025!$B$3:$B$1315, "&lt;=" &amp; BR$1, DataRegularSeason20242025!$E$3:$E$1315, $A52)</f>
        <v>28</v>
      </c>
      <c r="BS52">
        <f>SUMIFS(DataRegularSeason20242025!$AA$3:$AA$1315,DataRegularSeason20242025!$B$3:$B$1315, "&lt;=" &amp; BS$1, DataRegularSeason20242025!$D$3:$D$1315, $A52)+SUMIFS(DataRegularSeason20242025!$AB$3:$AB$1315,DataRegularSeason20242025!$B$3:$B$1315, "&lt;=" &amp; BS$1, DataRegularSeason20242025!$E$3:$E$1315, $A52)</f>
        <v>28</v>
      </c>
      <c r="BT52">
        <f>SUMIFS(DataRegularSeason20242025!$AA$3:$AA$1315,DataRegularSeason20242025!$B$3:$B$1315, "&lt;=" &amp; BT$1, DataRegularSeason20242025!$D$3:$D$1315, $A52)+SUMIFS(DataRegularSeason20242025!$AB$3:$AB$1315,DataRegularSeason20242025!$B$3:$B$1315, "&lt;=" &amp; BT$1, DataRegularSeason20242025!$E$3:$E$1315, $A52)</f>
        <v>30</v>
      </c>
      <c r="BU52">
        <f>SUMIFS(DataRegularSeason20242025!$AA$3:$AA$1315,DataRegularSeason20242025!$B$3:$B$1315, "&lt;=" &amp; BU$1, DataRegularSeason20242025!$D$3:$D$1315, $A52)+SUMIFS(DataRegularSeason20242025!$AB$3:$AB$1315,DataRegularSeason20242025!$B$3:$B$1315, "&lt;=" &amp; BU$1, DataRegularSeason20242025!$E$3:$E$1315, $A52)</f>
        <v>30</v>
      </c>
      <c r="BV52">
        <f>SUMIFS(DataRegularSeason20242025!$AA$3:$AA$1315,DataRegularSeason20242025!$B$3:$B$1315, "&lt;=" &amp; BV$1, DataRegularSeason20242025!$D$3:$D$1315, $A52)+SUMIFS(DataRegularSeason20242025!$AB$3:$AB$1315,DataRegularSeason20242025!$B$3:$B$1315, "&lt;=" &amp; BV$1, DataRegularSeason20242025!$E$3:$E$1315, $A52)</f>
        <v>32</v>
      </c>
      <c r="BW52">
        <f>SUMIFS(DataRegularSeason20242025!$AA$3:$AA$1315,DataRegularSeason20242025!$B$3:$B$1315, "&lt;=" &amp; BW$1, DataRegularSeason20242025!$D$3:$D$1315, $A52)+SUMIFS(DataRegularSeason20242025!$AB$3:$AB$1315,DataRegularSeason20242025!$B$3:$B$1315, "&lt;=" &amp; BW$1, DataRegularSeason20242025!$E$3:$E$1315, $A52)</f>
        <v>32</v>
      </c>
      <c r="BX52">
        <f>SUMIFS(DataRegularSeason20242025!$AA$3:$AA$1315,DataRegularSeason20242025!$B$3:$B$1315, "&lt;=" &amp; BX$1, DataRegularSeason20242025!$D$3:$D$1315, $A52)+SUMIFS(DataRegularSeason20242025!$AB$3:$AB$1315,DataRegularSeason20242025!$B$3:$B$1315, "&lt;=" &amp; BX$1, DataRegularSeason20242025!$E$3:$E$1315, $A52)</f>
        <v>32</v>
      </c>
      <c r="BY52">
        <f>SUMIFS(DataRegularSeason20242025!$AA$3:$AA$1315,DataRegularSeason20242025!$B$3:$B$1315, "&lt;=" &amp; BY$1, DataRegularSeason20242025!$D$3:$D$1315, $A52)+SUMIFS(DataRegularSeason20242025!$AB$3:$AB$1315,DataRegularSeason20242025!$B$3:$B$1315, "&lt;=" &amp; BY$1, DataRegularSeason20242025!$E$3:$E$1315, $A52)</f>
        <v>32</v>
      </c>
      <c r="BZ52">
        <f>SUMIFS(DataRegularSeason20242025!$AA$3:$AA$1315,DataRegularSeason20242025!$B$3:$B$1315, "&lt;=" &amp; BZ$1, DataRegularSeason20242025!$D$3:$D$1315, $A52)+SUMIFS(DataRegularSeason20242025!$AB$3:$AB$1315,DataRegularSeason20242025!$B$3:$B$1315, "&lt;=" &amp; BZ$1, DataRegularSeason20242025!$E$3:$E$1315, $A52)</f>
        <v>32</v>
      </c>
      <c r="CA52">
        <f>SUMIFS(DataRegularSeason20242025!$AA$3:$AA$1315,DataRegularSeason20242025!$B$3:$B$1315, "&lt;=" &amp; CA$1, DataRegularSeason20242025!$D$3:$D$1315, $A52)+SUMIFS(DataRegularSeason20242025!$AB$3:$AB$1315,DataRegularSeason20242025!$B$3:$B$1315, "&lt;=" &amp; CA$1, DataRegularSeason20242025!$E$3:$E$1315, $A52)</f>
        <v>32</v>
      </c>
      <c r="CB52">
        <f>SUMIFS(DataRegularSeason20242025!$AA$3:$AA$1315,DataRegularSeason20242025!$B$3:$B$1315, "&lt;=" &amp; CB$1, DataRegularSeason20242025!$D$3:$D$1315, $A52)+SUMIFS(DataRegularSeason20242025!$AB$3:$AB$1315,DataRegularSeason20242025!$B$3:$B$1315, "&lt;=" &amp; CB$1, DataRegularSeason20242025!$E$3:$E$1315, $A52)</f>
        <v>32</v>
      </c>
      <c r="CC52">
        <f>SUMIFS(DataRegularSeason20242025!$AA$3:$AA$1315,DataRegularSeason20242025!$B$3:$B$1315, "&lt;=" &amp; CC$1, DataRegularSeason20242025!$D$3:$D$1315, $A52)+SUMIFS(DataRegularSeason20242025!$AB$3:$AB$1315,DataRegularSeason20242025!$B$3:$B$1315, "&lt;=" &amp; CC$1, DataRegularSeason20242025!$E$3:$E$1315, $A52)</f>
        <v>32</v>
      </c>
      <c r="CD52">
        <f>SUMIFS(DataRegularSeason20242025!$AA$3:$AA$1315,DataRegularSeason20242025!$B$3:$B$1315, "&lt;=" &amp; CD$1, DataRegularSeason20242025!$D$3:$D$1315, $A52)+SUMIFS(DataRegularSeason20242025!$AB$3:$AB$1315,DataRegularSeason20242025!$B$3:$B$1315, "&lt;=" &amp; CD$1, DataRegularSeason20242025!$E$3:$E$1315, $A52)</f>
        <v>32</v>
      </c>
      <c r="CE52">
        <f>SUMIFS(DataRegularSeason20242025!$AA$3:$AA$1315,DataRegularSeason20242025!$B$3:$B$1315, "&lt;=" &amp; CE$1, DataRegularSeason20242025!$D$3:$D$1315, $A52)+SUMIFS(DataRegularSeason20242025!$AB$3:$AB$1315,DataRegularSeason20242025!$B$3:$B$1315, "&lt;=" &amp; CE$1, DataRegularSeason20242025!$E$3:$E$1315, $A52)</f>
        <v>34</v>
      </c>
      <c r="CF52">
        <f>SUMIFS(DataRegularSeason20242025!$AA$3:$AA$1315,DataRegularSeason20242025!$B$3:$B$1315, "&lt;=" &amp; CF$1, DataRegularSeason20242025!$D$3:$D$1315, $A52)+SUMIFS(DataRegularSeason20242025!$AB$3:$AB$1315,DataRegularSeason20242025!$B$3:$B$1315, "&lt;=" &amp; CF$1, DataRegularSeason20242025!$E$3:$E$1315, $A52)</f>
        <v>34</v>
      </c>
      <c r="CG52">
        <f>SUMIFS(DataRegularSeason20242025!$AA$3:$AA$1315,DataRegularSeason20242025!$B$3:$B$1315, "&lt;=" &amp; CG$1, DataRegularSeason20242025!$D$3:$D$1315, $A52)+SUMIFS(DataRegularSeason20242025!$AB$3:$AB$1315,DataRegularSeason20242025!$B$3:$B$1315, "&lt;=" &amp; CG$1, DataRegularSeason20242025!$E$3:$E$1315, $A52)</f>
        <v>34</v>
      </c>
      <c r="CH52">
        <f>SUMIFS(DataRegularSeason20242025!$AA$3:$AA$1315,DataRegularSeason20242025!$B$3:$B$1315, "&lt;=" &amp; CH$1, DataRegularSeason20242025!$D$3:$D$1315, $A52)+SUMIFS(DataRegularSeason20242025!$AB$3:$AB$1315,DataRegularSeason20242025!$B$3:$B$1315, "&lt;=" &amp; CH$1, DataRegularSeason20242025!$E$3:$E$1315, $A52)</f>
        <v>34</v>
      </c>
      <c r="CI52">
        <f>SUMIFS(DataRegularSeason20242025!$AA$3:$AA$1315,DataRegularSeason20242025!$B$3:$B$1315, "&lt;=" &amp; CI$1, DataRegularSeason20242025!$D$3:$D$1315, $A52)+SUMIFS(DataRegularSeason20242025!$AB$3:$AB$1315,DataRegularSeason20242025!$B$3:$B$1315, "&lt;=" &amp; CI$1, DataRegularSeason20242025!$E$3:$E$1315, $A52)</f>
        <v>34</v>
      </c>
      <c r="CJ52">
        <f>SUMIFS(DataRegularSeason20242025!$AA$3:$AA$1315,DataRegularSeason20242025!$B$3:$B$1315, "&lt;=" &amp; CJ$1, DataRegularSeason20242025!$D$3:$D$1315, $A52)+SUMIFS(DataRegularSeason20242025!$AB$3:$AB$1315,DataRegularSeason20242025!$B$3:$B$1315, "&lt;=" &amp; CJ$1, DataRegularSeason20242025!$E$3:$E$1315, $A52)</f>
        <v>34</v>
      </c>
      <c r="CK52">
        <f>SUMIFS(DataRegularSeason20242025!$AA$3:$AA$1315,DataRegularSeason20242025!$B$3:$B$1315, "&lt;=" &amp; CK$1, DataRegularSeason20242025!$D$3:$D$1315, $A52)+SUMIFS(DataRegularSeason20242025!$AB$3:$AB$1315,DataRegularSeason20242025!$B$3:$B$1315, "&lt;=" &amp; CK$1, DataRegularSeason20242025!$E$3:$E$1315, $A52)</f>
        <v>34</v>
      </c>
      <c r="CL52">
        <f>SUMIFS(DataRegularSeason20242025!$AA$3:$AA$1315,DataRegularSeason20242025!$B$3:$B$1315, "&lt;=" &amp; CL$1, DataRegularSeason20242025!$D$3:$D$1315, $A52)+SUMIFS(DataRegularSeason20242025!$AB$3:$AB$1315,DataRegularSeason20242025!$B$3:$B$1315, "&lt;=" &amp; CL$1, DataRegularSeason20242025!$E$3:$E$1315, $A52)</f>
        <v>36</v>
      </c>
      <c r="CM52">
        <f>SUMIFS(DataRegularSeason20242025!$AA$3:$AA$1315,DataRegularSeason20242025!$B$3:$B$1315, "&lt;=" &amp; CM$1, DataRegularSeason20242025!$D$3:$D$1315, $A52)+SUMIFS(DataRegularSeason20242025!$AB$3:$AB$1315,DataRegularSeason20242025!$B$3:$B$1315, "&lt;=" &amp; CM$1, DataRegularSeason20242025!$E$3:$E$1315, $A52)</f>
        <v>36</v>
      </c>
      <c r="CN52">
        <f>SUMIFS(DataRegularSeason20242025!$AA$3:$AA$1315,DataRegularSeason20242025!$B$3:$B$1315, "&lt;=" &amp; CN$1, DataRegularSeason20242025!$D$3:$D$1315, $A52)+SUMIFS(DataRegularSeason20242025!$AB$3:$AB$1315,DataRegularSeason20242025!$B$3:$B$1315, "&lt;=" &amp; CN$1, DataRegularSeason20242025!$E$3:$E$1315, $A52)</f>
        <v>36</v>
      </c>
      <c r="CO52">
        <f>SUMIFS(DataRegularSeason20242025!$AA$3:$AA$1315,DataRegularSeason20242025!$B$3:$B$1315, "&lt;=" &amp; CO$1, DataRegularSeason20242025!$D$3:$D$1315, $A52)+SUMIFS(DataRegularSeason20242025!$AB$3:$AB$1315,DataRegularSeason20242025!$B$3:$B$1315, "&lt;=" &amp; CO$1, DataRegularSeason20242025!$E$3:$E$1315, $A52)</f>
        <v>38</v>
      </c>
      <c r="CP52">
        <f>SUMIFS(DataRegularSeason20242025!$AA$3:$AA$1315,DataRegularSeason20242025!$B$3:$B$1315, "&lt;=" &amp; CP$1, DataRegularSeason20242025!$D$3:$D$1315, $A52)+SUMIFS(DataRegularSeason20242025!$AB$3:$AB$1315,DataRegularSeason20242025!$B$3:$B$1315, "&lt;=" &amp; CP$1, DataRegularSeason20242025!$E$3:$E$1315, $A52)</f>
        <v>38</v>
      </c>
      <c r="CQ52">
        <f>SUMIFS(DataRegularSeason20242025!$AA$3:$AA$1315,DataRegularSeason20242025!$B$3:$B$1315, "&lt;=" &amp; CQ$1, DataRegularSeason20242025!$D$3:$D$1315, $A52)+SUMIFS(DataRegularSeason20242025!$AB$3:$AB$1315,DataRegularSeason20242025!$B$3:$B$1315, "&lt;=" &amp; CQ$1, DataRegularSeason20242025!$E$3:$E$1315, $A52)</f>
        <v>38</v>
      </c>
      <c r="CR52">
        <f>SUMIFS(DataRegularSeason20242025!$AA$3:$AA$1315,DataRegularSeason20242025!$B$3:$B$1315, "&lt;=" &amp; CR$1, DataRegularSeason20242025!$D$3:$D$1315, $A52)+SUMIFS(DataRegularSeason20242025!$AB$3:$AB$1315,DataRegularSeason20242025!$B$3:$B$1315, "&lt;=" &amp; CR$1, DataRegularSeason20242025!$E$3:$E$1315, $A52)</f>
        <v>38</v>
      </c>
      <c r="CS52">
        <f>SUMIFS(DataRegularSeason20242025!$AA$3:$AA$1315,DataRegularSeason20242025!$B$3:$B$1315, "&lt;=" &amp; CS$1, DataRegularSeason20242025!$D$3:$D$1315, $A52)+SUMIFS(DataRegularSeason20242025!$AB$3:$AB$1315,DataRegularSeason20242025!$B$3:$B$1315, "&lt;=" &amp; CS$1, DataRegularSeason20242025!$E$3:$E$1315, $A52)</f>
        <v>38</v>
      </c>
      <c r="CT52">
        <f>SUMIFS(DataRegularSeason20242025!$AA$3:$AA$1315,DataRegularSeason20242025!$B$3:$B$1315, "&lt;=" &amp; CT$1, DataRegularSeason20242025!$D$3:$D$1315, $A52)+SUMIFS(DataRegularSeason20242025!$AB$3:$AB$1315,DataRegularSeason20242025!$B$3:$B$1315, "&lt;=" &amp; CT$1, DataRegularSeason20242025!$E$3:$E$1315, $A52)</f>
        <v>39</v>
      </c>
      <c r="CU52">
        <f>SUMIFS(DataRegularSeason20242025!$AA$3:$AA$1315,DataRegularSeason20242025!$B$3:$B$1315, "&lt;=" &amp; CU$1, DataRegularSeason20242025!$D$3:$D$1315, $A52)+SUMIFS(DataRegularSeason20242025!$AB$3:$AB$1315,DataRegularSeason20242025!$B$3:$B$1315, "&lt;=" &amp; CU$1, DataRegularSeason20242025!$E$3:$E$1315, $A52)</f>
        <v>39</v>
      </c>
      <c r="CV52">
        <f>SUMIFS(DataRegularSeason20242025!$AA$3:$AA$1315,DataRegularSeason20242025!$B$3:$B$1315, "&lt;=" &amp; CV$1, DataRegularSeason20242025!$D$3:$D$1315, $A52)+SUMIFS(DataRegularSeason20242025!$AB$3:$AB$1315,DataRegularSeason20242025!$B$3:$B$1315, "&lt;=" &amp; CV$1, DataRegularSeason20242025!$E$3:$E$1315, $A52)</f>
        <v>39</v>
      </c>
      <c r="CW52">
        <f>SUMIFS(DataRegularSeason20242025!$AA$3:$AA$1315,DataRegularSeason20242025!$B$3:$B$1315, "&lt;=" &amp; CW$1, DataRegularSeason20242025!$D$3:$D$1315, $A52)+SUMIFS(DataRegularSeason20242025!$AB$3:$AB$1315,DataRegularSeason20242025!$B$3:$B$1315, "&lt;=" &amp; CW$1, DataRegularSeason20242025!$E$3:$E$1315, $A52)</f>
        <v>39</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43</v>
      </c>
      <c r="DC52">
        <f>SUMIFS(DataRegularSeason20242025!$AA$3:$AA$1315,DataRegularSeason20242025!$B$3:$B$1315, "&lt;=" &amp; DC$1, DataRegularSeason20242025!$D$3:$D$1315, $A52)+SUMIFS(DataRegularSeason20242025!$AB$3:$AB$1315,DataRegularSeason20242025!$B$3:$B$1315, "&lt;=" &amp; DC$1, DataRegularSeason20242025!$E$3:$E$1315, $A52)</f>
        <v>44</v>
      </c>
      <c r="DD52">
        <f>SUMIFS(DataRegularSeason20242025!$AA$3:$AA$1315,DataRegularSeason20242025!$B$3:$B$1315, "&lt;=" &amp; DD$1, DataRegularSeason20242025!$D$3:$D$1315, $A52)+SUMIFS(DataRegularSeason20242025!$AB$3:$AB$1315,DataRegularSeason20242025!$B$3:$B$1315, "&lt;=" &amp; DD$1, DataRegularSeason20242025!$E$3:$E$1315, $A52)</f>
        <v>44</v>
      </c>
      <c r="DE52">
        <f>SUMIFS(DataRegularSeason20242025!$AA$3:$AA$1315,DataRegularSeason20242025!$B$3:$B$1315, "&lt;=" &amp; DE$1, DataRegularSeason20242025!$D$3:$D$1315, $A52)+SUMIFS(DataRegularSeason20242025!$AB$3:$AB$1315,DataRegularSeason20242025!$B$3:$B$1315, "&lt;=" &amp; DE$1, DataRegularSeason20242025!$E$3:$E$1315, $A52)</f>
        <v>46</v>
      </c>
      <c r="DF52">
        <f>SUMIFS(DataRegularSeason20242025!$AA$3:$AA$1315,DataRegularSeason20242025!$B$3:$B$1315, "&lt;=" &amp; DF$1, DataRegularSeason20242025!$D$3:$D$1315, $A52)+SUMIFS(DataRegularSeason20242025!$AB$3:$AB$1315,DataRegularSeason20242025!$B$3:$B$1315, "&lt;=" &amp; DF$1, DataRegularSeason20242025!$E$3:$E$1315, $A52)</f>
        <v>46</v>
      </c>
      <c r="DG52">
        <f>SUMIFS(DataRegularSeason20242025!$AA$3:$AA$1315,DataRegularSeason20242025!$B$3:$B$1315, "&lt;=" &amp; DG$1, DataRegularSeason20242025!$D$3:$D$1315, $A52)+SUMIFS(DataRegularSeason20242025!$AB$3:$AB$1315,DataRegularSeason20242025!$B$3:$B$1315, "&lt;=" &amp; DG$1, DataRegularSeason20242025!$E$3:$E$1315, $A52)</f>
        <v>48</v>
      </c>
      <c r="DH52">
        <f>SUMIFS(DataRegularSeason20242025!$AA$3:$AA$1315,DataRegularSeason20242025!$B$3:$B$1315, "&lt;=" &amp; DH$1, DataRegularSeason20242025!$D$3:$D$1315, $A52)+SUMIFS(DataRegularSeason20242025!$AB$3:$AB$1315,DataRegularSeason20242025!$B$3:$B$1315, "&lt;=" &amp; DH$1, DataRegularSeason20242025!$E$3:$E$1315, $A52)</f>
        <v>48</v>
      </c>
      <c r="DI52">
        <f>SUMIFS(DataRegularSeason20242025!$AA$3:$AA$1315,DataRegularSeason20242025!$B$3:$B$1315, "&lt;=" &amp; DI$1, DataRegularSeason20242025!$D$3:$D$1315, $A52)+SUMIFS(DataRegularSeason20242025!$AB$3:$AB$1315,DataRegularSeason20242025!$B$3:$B$1315, "&lt;=" &amp; DI$1, DataRegularSeason20242025!$E$3:$E$1315, $A52)</f>
        <v>48</v>
      </c>
      <c r="DJ52">
        <f>SUMIFS(DataRegularSeason20242025!$AA$3:$AA$1315,DataRegularSeason20242025!$B$3:$B$1315, "&lt;=" &amp; DJ$1, DataRegularSeason20242025!$D$3:$D$1315, $A52)+SUMIFS(DataRegularSeason20242025!$AB$3:$AB$1315,DataRegularSeason20242025!$B$3:$B$1315, "&lt;=" &amp; DJ$1, DataRegularSeason20242025!$E$3:$E$1315, $A52)</f>
        <v>50</v>
      </c>
      <c r="DK52">
        <f>SUMIFS(DataRegularSeason20242025!$AA$3:$AA$1315,DataRegularSeason20242025!$B$3:$B$1315, "&lt;=" &amp; DK$1, DataRegularSeason20242025!$D$3:$D$1315, $A52)+SUMIFS(DataRegularSeason20242025!$AB$3:$AB$1315,DataRegularSeason20242025!$B$3:$B$1315, "&lt;=" &amp; DK$1, DataRegularSeason20242025!$E$3:$E$1315, $A52)</f>
        <v>50</v>
      </c>
      <c r="DL52">
        <f>SUMIFS(DataRegularSeason20242025!$AA$3:$AA$1315,DataRegularSeason20242025!$B$3:$B$1315, "&lt;=" &amp; DL$1, DataRegularSeason20242025!$D$3:$D$1315, $A52)+SUMIFS(DataRegularSeason20242025!$AB$3:$AB$1315,DataRegularSeason20242025!$B$3:$B$1315, "&lt;=" &amp; DL$1, DataRegularSeason20242025!$E$3:$E$1315, $A52)</f>
        <v>50</v>
      </c>
      <c r="DM52">
        <f>SUMIFS(DataRegularSeason20242025!$AA$3:$AA$1315,DataRegularSeason20242025!$B$3:$B$1315, "&lt;=" &amp; DM$1, DataRegularSeason20242025!$D$3:$D$1315, $A52)+SUMIFS(DataRegularSeason20242025!$AB$3:$AB$1315,DataRegularSeason20242025!$B$3:$B$1315, "&lt;=" &amp; DM$1, DataRegularSeason20242025!$E$3:$E$1315, $A52)</f>
        <v>50</v>
      </c>
      <c r="DN52">
        <f>SUMIFS(DataRegularSeason20242025!$AA$3:$AA$1315,DataRegularSeason20242025!$B$3:$B$1315, "&lt;=" &amp; DN$1, DataRegularSeason20242025!$D$3:$D$1315, $A52)+SUMIFS(DataRegularSeason20242025!$AB$3:$AB$1315,DataRegularSeason20242025!$B$3:$B$1315, "&lt;=" &amp; DN$1, DataRegularSeason20242025!$E$3:$E$1315, $A52)</f>
        <v>50</v>
      </c>
      <c r="DO52">
        <f>SUMIFS(DataRegularSeason20242025!$AA$3:$AA$1315,DataRegularSeason20242025!$B$3:$B$1315, "&lt;=" &amp; DO$1, DataRegularSeason20242025!$D$3:$D$1315, $A52)+SUMIFS(DataRegularSeason20242025!$AB$3:$AB$1315,DataRegularSeason20242025!$B$3:$B$1315, "&lt;=" &amp; DO$1, DataRegularSeason20242025!$E$3:$E$1315, $A52)</f>
        <v>50</v>
      </c>
      <c r="DP52">
        <f>SUMIFS(DataRegularSeason20242025!$AA$3:$AA$1315,DataRegularSeason20242025!$B$3:$B$1315, "&lt;=" &amp; DP$1, DataRegularSeason20242025!$D$3:$D$1315, $A52)+SUMIFS(DataRegularSeason20242025!$AB$3:$AB$1315,DataRegularSeason20242025!$B$3:$B$1315, "&lt;=" &amp; DP$1, DataRegularSeason20242025!$E$3:$E$1315, $A52)</f>
        <v>52</v>
      </c>
      <c r="DQ52">
        <f>SUMIFS(DataRegularSeason20242025!$AA$3:$AA$1315,DataRegularSeason20242025!$B$3:$B$1315, "&lt;=" &amp; DQ$1, DataRegularSeason20242025!$D$3:$D$1315, $A52)+SUMIFS(DataRegularSeason20242025!$AB$3:$AB$1315,DataRegularSeason20242025!$B$3:$B$1315, "&lt;=" &amp; DQ$1, DataRegularSeason20242025!$E$3:$E$1315, $A52)</f>
        <v>52</v>
      </c>
      <c r="DR52">
        <f>SUMIFS(DataRegularSeason20242025!$AA$3:$AA$1315,DataRegularSeason20242025!$B$3:$B$1315, "&lt;=" &amp; DR$1, DataRegularSeason20242025!$D$3:$D$1315, $A52)+SUMIFS(DataRegularSeason20242025!$AB$3:$AB$1315,DataRegularSeason20242025!$B$3:$B$1315, "&lt;=" &amp; DR$1, DataRegularSeason20242025!$E$3:$E$1315, $A52)</f>
        <v>52</v>
      </c>
      <c r="DS52">
        <f>SUMIFS(DataRegularSeason20242025!$AA$3:$AA$1315,DataRegularSeason20242025!$B$3:$B$1315, "&lt;=" &amp; DS$1, DataRegularSeason20242025!$D$3:$D$1315, $A52)+SUMIFS(DataRegularSeason20242025!$AB$3:$AB$1315,DataRegularSeason20242025!$B$3:$B$1315, "&lt;=" &amp; DS$1, DataRegularSeason20242025!$E$3:$E$1315, $A52)</f>
        <v>52</v>
      </c>
      <c r="DT52">
        <f>SUMIFS(DataRegularSeason20242025!$AA$3:$AA$1315,DataRegularSeason20242025!$B$3:$B$1315, "&lt;=" &amp; DT$1, DataRegularSeason20242025!$D$3:$D$1315, $A52)+SUMIFS(DataRegularSeason20242025!$AB$3:$AB$1315,DataRegularSeason20242025!$B$3:$B$1315, "&lt;=" &amp; DT$1, DataRegularSeason20242025!$E$3:$E$1315, $A52)</f>
        <v>52</v>
      </c>
      <c r="DU52">
        <f>SUMIFS(DataRegularSeason20242025!$AA$3:$AA$1315,DataRegularSeason20242025!$B$3:$B$1315, "&lt;=" &amp; DU$1, DataRegularSeason20242025!$D$3:$D$1315, $A52)+SUMIFS(DataRegularSeason20242025!$AB$3:$AB$1315,DataRegularSeason20242025!$B$3:$B$1315, "&lt;=" &amp; DU$1, DataRegularSeason20242025!$E$3:$E$1315, $A52)</f>
        <v>52</v>
      </c>
      <c r="DV52">
        <f>SUMIFS(DataRegularSeason20242025!$AA$3:$AA$1315,DataRegularSeason20242025!$B$3:$B$1315, "&lt;=" &amp; DV$1, DataRegularSeason20242025!$D$3:$D$1315, $A52)+SUMIFS(DataRegularSeason20242025!$AB$3:$AB$1315,DataRegularSeason20242025!$B$3:$B$1315, "&lt;=" &amp; DV$1, DataRegularSeason20242025!$E$3:$E$1315, $A52)</f>
        <v>52</v>
      </c>
      <c r="DW52">
        <f>SUMIFS(DataRegularSeason20242025!$AA$3:$AA$1315,DataRegularSeason20242025!$B$3:$B$1315, "&lt;=" &amp; DW$1, DataRegularSeason20242025!$D$3:$D$1315, $A52)+SUMIFS(DataRegularSeason20242025!$AB$3:$AB$1315,DataRegularSeason20242025!$B$3:$B$1315, "&lt;=" &amp; DW$1, DataRegularSeason20242025!$E$3:$E$1315, $A52)</f>
        <v>52</v>
      </c>
      <c r="DX52">
        <f>SUMIFS(DataRegularSeason20242025!$AA$3:$AA$1315,DataRegularSeason20242025!$B$3:$B$1315, "&lt;=" &amp; DX$1, DataRegularSeason20242025!$D$3:$D$1315, $A52)+SUMIFS(DataRegularSeason20242025!$AB$3:$AB$1315,DataRegularSeason20242025!$B$3:$B$1315, "&lt;=" &amp; DX$1, DataRegularSeason20242025!$E$3:$E$1315, $A52)</f>
        <v>53</v>
      </c>
      <c r="DY52">
        <f>SUMIFS(DataRegularSeason20242025!$AA$3:$AA$1315,DataRegularSeason20242025!$B$3:$B$1315, "&lt;=" &amp; DY$1, DataRegularSeason20242025!$D$3:$D$1315, $A52)+SUMIFS(DataRegularSeason20242025!$AB$3:$AB$1315,DataRegularSeason20242025!$B$3:$B$1315, "&lt;=" &amp; DY$1, DataRegularSeason20242025!$E$3:$E$1315, $A52)</f>
        <v>53</v>
      </c>
      <c r="DZ52">
        <f>SUMIFS(DataRegularSeason20242025!$AA$3:$AA$1315,DataRegularSeason20242025!$B$3:$B$1315, "&lt;=" &amp; DZ$1, DataRegularSeason20242025!$D$3:$D$1315, $A52)+SUMIFS(DataRegularSeason20242025!$AB$3:$AB$1315,DataRegularSeason20242025!$B$3:$B$1315, "&lt;=" &amp; DZ$1, DataRegularSeason20242025!$E$3:$E$1315, $A52)</f>
        <v>53</v>
      </c>
      <c r="EA52">
        <f>SUMIFS(DataRegularSeason20242025!$AA$3:$AA$1315,DataRegularSeason20242025!$B$3:$B$1315, "&lt;=" &amp; EA$1, DataRegularSeason20242025!$D$3:$D$1315, $A52)+SUMIFS(DataRegularSeason20242025!$AB$3:$AB$1315,DataRegularSeason20242025!$B$3:$B$1315, "&lt;=" &amp; EA$1, DataRegularSeason20242025!$E$3:$E$1315, $A52)</f>
        <v>53</v>
      </c>
      <c r="EB52">
        <f>SUMIFS(DataRegularSeason20242025!$AA$3:$AA$1315,DataRegularSeason20242025!$B$3:$B$1315, "&lt;=" &amp; EB$1, DataRegularSeason20242025!$D$3:$D$1315, $A52)+SUMIFS(DataRegularSeason20242025!$AB$3:$AB$1315,DataRegularSeason20242025!$B$3:$B$1315, "&lt;=" &amp; EB$1, DataRegularSeason20242025!$E$3:$E$1315, $A52)</f>
        <v>55</v>
      </c>
      <c r="EC52">
        <f>SUMIFS(DataRegularSeason20242025!$AA$3:$AA$1315,DataRegularSeason20242025!$B$3:$B$1315, "&lt;=" &amp; EC$1, DataRegularSeason20242025!$D$3:$D$1315, $A52)+SUMIFS(DataRegularSeason20242025!$AB$3:$AB$1315,DataRegularSeason20242025!$B$3:$B$1315, "&lt;=" &amp; EC$1, DataRegularSeason20242025!$E$3:$E$1315, $A52)</f>
        <v>55</v>
      </c>
      <c r="ED52">
        <f>SUMIFS(DataRegularSeason20242025!$AA$3:$AA$1315,DataRegularSeason20242025!$B$3:$B$1315, "&lt;=" &amp; ED$1, DataRegularSeason20242025!$D$3:$D$1315, $A52)+SUMIFS(DataRegularSeason20242025!$AB$3:$AB$1315,DataRegularSeason20242025!$B$3:$B$1315, "&lt;=" &amp; ED$1, DataRegularSeason20242025!$E$3:$E$1315, $A52)</f>
        <v>55</v>
      </c>
      <c r="EE52">
        <f>SUMIFS(DataRegularSeason20242025!$AA$3:$AA$1315,DataRegularSeason20242025!$B$3:$B$1315, "&lt;=" &amp; EE$1, DataRegularSeason20242025!$D$3:$D$1315, $A52)+SUMIFS(DataRegularSeason20242025!$AB$3:$AB$1315,DataRegularSeason20242025!$B$3:$B$1315, "&lt;=" &amp; EE$1, DataRegularSeason20242025!$E$3:$E$1315, $A52)</f>
        <v>55</v>
      </c>
      <c r="EF52">
        <f>SUMIFS(DataRegularSeason20242025!$AA$3:$AA$1315,DataRegularSeason20242025!$B$3:$B$1315, "&lt;=" &amp; EF$1, DataRegularSeason20242025!$D$3:$D$1315, $A52)+SUMIFS(DataRegularSeason20242025!$AB$3:$AB$1315,DataRegularSeason20242025!$B$3:$B$1315, "&lt;=" &amp; EF$1, DataRegularSeason20242025!$E$3:$E$1315, $A52)</f>
        <v>55</v>
      </c>
      <c r="EG52">
        <f>SUMIFS(DataRegularSeason20242025!$AA$3:$AA$1315,DataRegularSeason20242025!$B$3:$B$1315, "&lt;=" &amp; EG$1, DataRegularSeason20242025!$D$3:$D$1315, $A52)+SUMIFS(DataRegularSeason20242025!$AB$3:$AB$1315,DataRegularSeason20242025!$B$3:$B$1315, "&lt;=" &amp; EG$1, DataRegularSeason20242025!$E$3:$E$1315, $A52)</f>
        <v>55</v>
      </c>
      <c r="EH52">
        <f>SUMIFS(DataRegularSeason20242025!$AA$3:$AA$1315,DataRegularSeason20242025!$B$3:$B$1315, "&lt;=" &amp; EH$1, DataRegularSeason20242025!$D$3:$D$1315, $A52)+SUMIFS(DataRegularSeason20242025!$AB$3:$AB$1315,DataRegularSeason20242025!$B$3:$B$1315, "&lt;=" &amp; EH$1, DataRegularSeason20242025!$E$3:$E$1315, $A52)</f>
        <v>55</v>
      </c>
      <c r="EI52">
        <f>SUMIFS(DataRegularSeason20242025!$AA$3:$AA$1315,DataRegularSeason20242025!$B$3:$B$1315, "&lt;=" &amp; EI$1, DataRegularSeason20242025!$D$3:$D$1315, $A52)+SUMIFS(DataRegularSeason20242025!$AB$3:$AB$1315,DataRegularSeason20242025!$B$3:$B$1315, "&lt;=" &amp; EI$1, DataRegularSeason20242025!$E$3:$E$1315, $A52)</f>
        <v>55</v>
      </c>
      <c r="EJ52">
        <f>SUMIFS(DataRegularSeason20242025!$AA$3:$AA$1315,DataRegularSeason20242025!$B$3:$B$1315, "&lt;=" &amp; EJ$1, DataRegularSeason20242025!$D$3:$D$1315, $A52)+SUMIFS(DataRegularSeason20242025!$AB$3:$AB$1315,DataRegularSeason20242025!$B$3:$B$1315, "&lt;=" &amp; EJ$1, DataRegularSeason20242025!$E$3:$E$1315, $A52)</f>
        <v>55</v>
      </c>
      <c r="EK52">
        <f>SUMIFS(DataRegularSeason20242025!$AA$3:$AA$1315,DataRegularSeason20242025!$B$3:$B$1315, "&lt;=" &amp; EK$1, DataRegularSeason20242025!$D$3:$D$1315, $A52)+SUMIFS(DataRegularSeason20242025!$AB$3:$AB$1315,DataRegularSeason20242025!$B$3:$B$1315, "&lt;=" &amp; EK$1, DataRegularSeason20242025!$E$3:$E$1315, $A52)</f>
        <v>55</v>
      </c>
      <c r="EL52">
        <f>SUMIFS(DataRegularSeason20242025!$AA$3:$AA$1315,DataRegularSeason20242025!$B$3:$B$1315, "&lt;=" &amp; EL$1, DataRegularSeason20242025!$D$3:$D$1315, $A52)+SUMIFS(DataRegularSeason20242025!$AB$3:$AB$1315,DataRegularSeason20242025!$B$3:$B$1315, "&lt;=" &amp; EL$1, DataRegularSeason20242025!$E$3:$E$1315, $A52)</f>
        <v>55</v>
      </c>
      <c r="EM52">
        <f>SUMIFS(DataRegularSeason20242025!$AA$3:$AA$1315,DataRegularSeason20242025!$B$3:$B$1315, "&lt;=" &amp; EM$1, DataRegularSeason20242025!$D$3:$D$1315, $A52)+SUMIFS(DataRegularSeason20242025!$AB$3:$AB$1315,DataRegularSeason20242025!$B$3:$B$1315, "&lt;=" &amp; EM$1, DataRegularSeason20242025!$E$3:$E$1315, $A52)</f>
        <v>55</v>
      </c>
      <c r="EN52">
        <f>SUMIFS(DataRegularSeason20242025!$AA$3:$AA$1315,DataRegularSeason20242025!$B$3:$B$1315, "&lt;=" &amp; EN$1, DataRegularSeason20242025!$D$3:$D$1315, $A52)+SUMIFS(DataRegularSeason20242025!$AB$3:$AB$1315,DataRegularSeason20242025!$B$3:$B$1315, "&lt;=" &amp; EN$1, DataRegularSeason20242025!$E$3:$E$1315, $A52)</f>
        <v>55</v>
      </c>
      <c r="EO52">
        <f>SUMIFS(DataRegularSeason20242025!$AA$3:$AA$1315,DataRegularSeason20242025!$B$3:$B$1315, "&lt;=" &amp; EO$1, DataRegularSeason20242025!$D$3:$D$1315, $A52)+SUMIFS(DataRegularSeason20242025!$AB$3:$AB$1315,DataRegularSeason20242025!$B$3:$B$1315, "&lt;=" &amp; EO$1, DataRegularSeason20242025!$E$3:$E$1315, $A52)</f>
        <v>55</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59</v>
      </c>
      <c r="ET52">
        <f>SUMIFS(DataRegularSeason20242025!$AA$3:$AA$1315,DataRegularSeason20242025!$B$3:$B$1315, "&lt;=" &amp; ET$1, DataRegularSeason20242025!$D$3:$D$1315, $A52)+SUMIFS(DataRegularSeason20242025!$AB$3:$AB$1315,DataRegularSeason20242025!$B$3:$B$1315, "&lt;=" &amp; ET$1, DataRegularSeason20242025!$E$3:$E$1315, $A52)</f>
        <v>59</v>
      </c>
      <c r="EU52">
        <f>SUMIFS(DataRegularSeason20242025!$AA$3:$AA$1315,DataRegularSeason20242025!$B$3:$B$1315, "&lt;=" &amp; EU$1, DataRegularSeason20242025!$D$3:$D$1315, $A52)+SUMIFS(DataRegularSeason20242025!$AB$3:$AB$1315,DataRegularSeason20242025!$B$3:$B$1315, "&lt;=" &amp; EU$1, DataRegularSeason20242025!$E$3:$E$1315, $A52)</f>
        <v>60</v>
      </c>
      <c r="EV52">
        <f>SUMIFS(DataRegularSeason20242025!$AA$3:$AA$1315,DataRegularSeason20242025!$B$3:$B$1315, "&lt;=" &amp; EV$1, DataRegularSeason20242025!$D$3:$D$1315, $A52)+SUMIFS(DataRegularSeason20242025!$AB$3:$AB$1315,DataRegularSeason20242025!$B$3:$B$1315, "&lt;=" &amp; EV$1, DataRegularSeason20242025!$E$3:$E$1315, $A52)</f>
        <v>60</v>
      </c>
      <c r="EW52">
        <f>SUMIFS(DataRegularSeason20242025!$AA$3:$AA$1315,DataRegularSeason20242025!$B$3:$B$1315, "&lt;=" &amp; EW$1, DataRegularSeason20242025!$D$3:$D$1315, $A52)+SUMIFS(DataRegularSeason20242025!$AB$3:$AB$1315,DataRegularSeason20242025!$B$3:$B$1315, "&lt;=" &amp; EW$1, DataRegularSeason20242025!$E$3:$E$1315, $A52)</f>
        <v>62</v>
      </c>
      <c r="EX52">
        <f>SUMIFS(DataRegularSeason20242025!$AA$3:$AA$1315,DataRegularSeason20242025!$B$3:$B$1315, "&lt;=" &amp; EX$1, DataRegularSeason20242025!$D$3:$D$1315, $A52)+SUMIFS(DataRegularSeason20242025!$AB$3:$AB$1315,DataRegularSeason20242025!$B$3:$B$1315, "&lt;=" &amp; EX$1, DataRegularSeason20242025!$E$3:$E$1315, $A52)</f>
        <v>62</v>
      </c>
      <c r="EY52">
        <f>SUMIFS(DataRegularSeason20242025!$AA$3:$AA$1315,DataRegularSeason20242025!$B$3:$B$1315, "&lt;=" &amp; EY$1, DataRegularSeason20242025!$D$3:$D$1315, $A52)+SUMIFS(DataRegularSeason20242025!$AB$3:$AB$1315,DataRegularSeason20242025!$B$3:$B$1315, "&lt;=" &amp; EY$1, DataRegularSeason20242025!$E$3:$E$1315, $A52)</f>
        <v>62</v>
      </c>
      <c r="EZ52">
        <f>SUMIFS(DataRegularSeason20242025!$AA$3:$AA$1315,DataRegularSeason20242025!$B$3:$B$1315, "&lt;=" &amp; EZ$1, DataRegularSeason20242025!$D$3:$D$1315, $A52)+SUMIFS(DataRegularSeason20242025!$AB$3:$AB$1315,DataRegularSeason20242025!$B$3:$B$1315, "&lt;=" &amp; EZ$1, DataRegularSeason20242025!$E$3:$E$1315, $A52)</f>
        <v>62</v>
      </c>
      <c r="FA52">
        <f>SUMIFS(DataRegularSeason20242025!$AA$3:$AA$1315,DataRegularSeason20242025!$B$3:$B$1315, "&lt;=" &amp; FA$1, DataRegularSeason20242025!$D$3:$D$1315, $A52)+SUMIFS(DataRegularSeason20242025!$AB$3:$AB$1315,DataRegularSeason20242025!$B$3:$B$1315, "&lt;=" &amp; FA$1, DataRegularSeason20242025!$E$3:$E$1315, $A52)</f>
        <v>62</v>
      </c>
      <c r="FB52">
        <f>SUMIFS(DataRegularSeason20242025!$AA$3:$AA$1315,DataRegularSeason20242025!$B$3:$B$1315, "&lt;=" &amp; FB$1, DataRegularSeason20242025!$D$3:$D$1315, $A52)+SUMIFS(DataRegularSeason20242025!$AB$3:$AB$1315,DataRegularSeason20242025!$B$3:$B$1315, "&lt;=" &amp; FB$1, DataRegularSeason20242025!$E$3:$E$1315, $A52)</f>
        <v>62</v>
      </c>
      <c r="FC52">
        <f>SUMIFS(DataRegularSeason20242025!$AA$3:$AA$1315,DataRegularSeason20242025!$B$3:$B$1315, "&lt;=" &amp; FC$1, DataRegularSeason20242025!$D$3:$D$1315, $A52)+SUMIFS(DataRegularSeason20242025!$AB$3:$AB$1315,DataRegularSeason20242025!$B$3:$B$1315, "&lt;=" &amp; FC$1, DataRegularSeason20242025!$E$3:$E$1315, $A52)</f>
        <v>62</v>
      </c>
      <c r="FD52">
        <f>SUMIFS(DataRegularSeason20242025!$AA$3:$AA$1315,DataRegularSeason20242025!$B$3:$B$1315, "&lt;=" &amp; FD$1, DataRegularSeason20242025!$D$3:$D$1315, $A52)+SUMIFS(DataRegularSeason20242025!$AB$3:$AB$1315,DataRegularSeason20242025!$B$3:$B$1315, "&lt;=" &amp; FD$1, DataRegularSeason20242025!$E$3:$E$1315, $A52)</f>
        <v>62</v>
      </c>
      <c r="FE52">
        <f>SUMIFS(DataRegularSeason20242025!$AA$3:$AA$1315,DataRegularSeason20242025!$B$3:$B$1315, "&lt;=" &amp; FE$1, DataRegularSeason20242025!$D$3:$D$1315, $A52)+SUMIFS(DataRegularSeason20242025!$AB$3:$AB$1315,DataRegularSeason20242025!$B$3:$B$1315, "&lt;=" &amp; FE$1, DataRegularSeason20242025!$E$3:$E$1315, $A52)</f>
        <v>62</v>
      </c>
      <c r="FF52">
        <f>SUMIFS(DataRegularSeason20242025!$AA$3:$AA$1315,DataRegularSeason20242025!$B$3:$B$1315, "&lt;=" &amp; FF$1, DataRegularSeason20242025!$D$3:$D$1315, $A52)+SUMIFS(DataRegularSeason20242025!$AB$3:$AB$1315,DataRegularSeason20242025!$B$3:$B$1315, "&lt;=" &amp; FF$1, DataRegularSeason20242025!$E$3:$E$1315, $A52)</f>
        <v>62</v>
      </c>
      <c r="FG52">
        <f>SUMIFS(DataRegularSeason20242025!$AA$3:$AA$1315,DataRegularSeason20242025!$B$3:$B$1315, "&lt;=" &amp; FG$1, DataRegularSeason20242025!$D$3:$D$1315, $A52)+SUMIFS(DataRegularSeason20242025!$AB$3:$AB$1315,DataRegularSeason20242025!$B$3:$B$1315, "&lt;=" &amp; FG$1, DataRegularSeason20242025!$E$3:$E$1315, $A52)</f>
        <v>62</v>
      </c>
      <c r="FH52">
        <f>SUMIFS(DataRegularSeason20242025!$AA$3:$AA$1315,DataRegularSeason20242025!$B$3:$B$1315, "&lt;=" &amp; FH$1, DataRegularSeason20242025!$D$3:$D$1315, $A52)+SUMIFS(DataRegularSeason20242025!$AB$3:$AB$1315,DataRegularSeason20242025!$B$3:$B$1315, "&lt;=" &amp; FH$1, DataRegularSeason20242025!$E$3:$E$1315, $A52)</f>
        <v>62</v>
      </c>
      <c r="FI52">
        <f>SUMIFS(DataRegularSeason20242025!$AA$3:$AA$1315,DataRegularSeason20242025!$B$3:$B$1315, "&lt;=" &amp; FI$1, DataRegularSeason20242025!$D$3:$D$1315, $A52)+SUMIFS(DataRegularSeason20242025!$AB$3:$AB$1315,DataRegularSeason20242025!$B$3:$B$1315, "&lt;=" &amp; FI$1, DataRegularSeason20242025!$E$3:$E$1315, $A52)</f>
        <v>64</v>
      </c>
      <c r="FJ52">
        <f>SUMIFS(DataRegularSeason20242025!$AA$3:$AA$1315,DataRegularSeason20242025!$B$3:$B$1315, "&lt;=" &amp; FJ$1, DataRegularSeason20242025!$D$3:$D$1315, $A52)+SUMIFS(DataRegularSeason20242025!$AB$3:$AB$1315,DataRegularSeason20242025!$B$3:$B$1315, "&lt;=" &amp; FJ$1, DataRegularSeason20242025!$E$3:$E$1315, $A52)</f>
        <v>64</v>
      </c>
      <c r="FK52">
        <f>SUMIFS(DataRegularSeason20242025!$AA$3:$AA$1315,DataRegularSeason20242025!$B$3:$B$1315, "&lt;=" &amp; FK$1, DataRegularSeason20242025!$D$3:$D$1315, $A52)+SUMIFS(DataRegularSeason20242025!$AB$3:$AB$1315,DataRegularSeason20242025!$B$3:$B$1315, "&lt;=" &amp; FK$1, DataRegularSeason20242025!$E$3:$E$1315, $A52)</f>
        <v>64</v>
      </c>
      <c r="FL52">
        <f>SUMIFS(DataRegularSeason20242025!$AA$3:$AA$1315,DataRegularSeason20242025!$B$3:$B$1315, "&lt;=" &amp; FL$1, DataRegularSeason20242025!$D$3:$D$1315, $A52)+SUMIFS(DataRegularSeason20242025!$AB$3:$AB$1315,DataRegularSeason20242025!$B$3:$B$1315, "&lt;=" &amp; FL$1, DataRegularSeason20242025!$E$3:$E$1315, $A52)</f>
        <v>64</v>
      </c>
      <c r="FM52">
        <f>SUMIFS(DataRegularSeason20242025!$AA$3:$AA$1315,DataRegularSeason20242025!$B$3:$B$1315, "&lt;=" &amp; FM$1, DataRegularSeason20242025!$D$3:$D$1315, $A52)+SUMIFS(DataRegularSeason20242025!$AB$3:$AB$1315,DataRegularSeason20242025!$B$3:$B$1315, "&lt;=" &amp; FM$1, DataRegularSeason20242025!$E$3:$E$1315, $A52)</f>
        <v>64</v>
      </c>
      <c r="FN52">
        <f>SUMIFS(DataRegularSeason20242025!$AA$3:$AA$1315,DataRegularSeason20242025!$B$3:$B$1315, "&lt;=" &amp; FN$1, DataRegularSeason20242025!$D$3:$D$1315, $A52)+SUMIFS(DataRegularSeason20242025!$AB$3:$AB$1315,DataRegularSeason20242025!$B$3:$B$1315, "&lt;=" &amp; FN$1, DataRegularSeason20242025!$E$3:$E$1315, $A52)</f>
        <v>64</v>
      </c>
      <c r="FO52">
        <f>SUMIFS(DataRegularSeason20242025!$AA$3:$AA$1315,DataRegularSeason20242025!$B$3:$B$1315, "&lt;=" &amp; FO$1, DataRegularSeason20242025!$D$3:$D$1315, $A52)+SUMIFS(DataRegularSeason20242025!$AB$3:$AB$1315,DataRegularSeason20242025!$B$3:$B$1315, "&lt;=" &amp; FO$1, DataRegularSeason20242025!$E$3:$E$1315, $A52)</f>
        <v>64</v>
      </c>
      <c r="FP52">
        <f>SUMIFS(DataRegularSeason20242025!$AA$3:$AA$1315,DataRegularSeason20242025!$B$3:$B$1315, "&lt;=" &amp; FP$1, DataRegularSeason20242025!$D$3:$D$1315, $A52)+SUMIFS(DataRegularSeason20242025!$AB$3:$AB$1315,DataRegularSeason20242025!$B$3:$B$1315, "&lt;=" &amp; FP$1, DataRegularSeason20242025!$E$3:$E$1315, $A52)</f>
        <v>64</v>
      </c>
      <c r="FQ52">
        <f>SUMIFS(DataRegularSeason20242025!$AA$3:$AA$1315,DataRegularSeason20242025!$B$3:$B$1315, "&lt;=" &amp; FQ$1, DataRegularSeason20242025!$D$3:$D$1315, $A52)+SUMIFS(DataRegularSeason20242025!$AB$3:$AB$1315,DataRegularSeason20242025!$B$3:$B$1315, "&lt;=" &amp; FQ$1, DataRegularSeason20242025!$E$3:$E$1315, $A52)</f>
        <v>64</v>
      </c>
      <c r="FR52">
        <f>SUMIFS(DataRegularSeason20242025!$AA$3:$AA$1315,DataRegularSeason20242025!$B$3:$B$1315, "&lt;=" &amp; FR$1, DataRegularSeason20242025!$D$3:$D$1315, $A52)+SUMIFS(DataRegularSeason20242025!$AB$3:$AB$1315,DataRegularSeason20242025!$B$3:$B$1315, "&lt;=" &amp; FR$1, DataRegularSeason20242025!$E$3:$E$1315, $A52)</f>
        <v>64</v>
      </c>
      <c r="FS52">
        <f>SUMIFS(DataRegularSeason20242025!$AA$3:$AA$1315,DataRegularSeason20242025!$B$3:$B$1315, "&lt;=" &amp; FS$1, DataRegularSeason20242025!$D$3:$D$1315, $A52)+SUMIFS(DataRegularSeason20242025!$AB$3:$AB$1315,DataRegularSeason20242025!$B$3:$B$1315, "&lt;=" &amp; FS$1, DataRegularSeason20242025!$E$3:$E$1315, $A52)</f>
        <v>64</v>
      </c>
      <c r="FT52">
        <f>SUMIFS(DataRegularSeason20242025!$AA$3:$AA$1315,DataRegularSeason20242025!$B$3:$B$1315, "&lt;=" &amp; FT$1, DataRegularSeason20242025!$D$3:$D$1315, $A52)+SUMIFS(DataRegularSeason20242025!$AB$3:$AB$1315,DataRegularSeason20242025!$B$3:$B$1315, "&lt;=" &amp; FT$1, DataRegularSeason20242025!$E$3:$E$1315, $A52)</f>
        <v>64</v>
      </c>
      <c r="FU52">
        <f>SUMIFS(DataRegularSeason20242025!$AA$3:$AA$1315,DataRegularSeason20242025!$B$3:$B$1315, "&lt;=" &amp; FU$1, DataRegularSeason20242025!$D$3:$D$1315, $A52)+SUMIFS(DataRegularSeason20242025!$AB$3:$AB$1315,DataRegularSeason20242025!$B$3:$B$1315, "&lt;=" &amp; FU$1, DataRegularSeason20242025!$E$3:$E$1315, $A52)</f>
        <v>64</v>
      </c>
      <c r="FV52">
        <f>SUMIFS(DataRegularSeason20242025!$AA$3:$AA$1315,DataRegularSeason20242025!$B$3:$B$1315, "&lt;=" &amp; FV$1, DataRegularSeason20242025!$D$3:$D$1315, $A52)+SUMIFS(DataRegularSeason20242025!$AB$3:$AB$1315,DataRegularSeason20242025!$B$3:$B$1315, "&lt;=" &amp; FV$1, DataRegularSeason20242025!$E$3:$E$1315, $A52)</f>
        <v>64</v>
      </c>
      <c r="FW52">
        <f>SUMIFS(DataRegularSeason20242025!$AA$3:$AA$1315,DataRegularSeason20242025!$B$3:$B$1315, "&lt;=" &amp; FW$1, DataRegularSeason20242025!$D$3:$D$1315, $A52)+SUMIFS(DataRegularSeason20242025!$AB$3:$AB$1315,DataRegularSeason20242025!$B$3:$B$1315, "&lt;=" &amp; FW$1, DataRegularSeason20242025!$E$3:$E$1315, $A52)</f>
        <v>64</v>
      </c>
      <c r="FX52">
        <f>SUMIFS(DataRegularSeason20242025!$AA$3:$AA$1315,DataRegularSeason20242025!$B$3:$B$1315, "&lt;=" &amp; FX$1, DataRegularSeason20242025!$D$3:$D$1315, $A52)+SUMIFS(DataRegularSeason20242025!$AB$3:$AB$1315,DataRegularSeason20242025!$B$3:$B$1315, "&lt;=" &amp; FX$1, DataRegularSeason20242025!$E$3:$E$1315, $A52)</f>
        <v>64</v>
      </c>
      <c r="FY52">
        <f>SUMIFS(DataRegularSeason20242025!$AA$3:$AA$1315,DataRegularSeason20242025!$B$3:$B$1315, "&lt;=" &amp; FY$1, DataRegularSeason20242025!$D$3:$D$1315, $A52)+SUMIFS(DataRegularSeason20242025!$AB$3:$AB$1315,DataRegularSeason20242025!$B$3:$B$1315, "&lt;=" &amp; FY$1, DataRegularSeason20242025!$E$3:$E$1315, $A52)</f>
        <v>64</v>
      </c>
      <c r="FZ52">
        <f>SUMIFS(DataRegularSeason20242025!$AA$3:$AA$1315,DataRegularSeason20242025!$B$3:$B$1315, "&lt;=" &amp; FZ$1, DataRegularSeason20242025!$D$3:$D$1315, $A52)+SUMIFS(DataRegularSeason20242025!$AB$3:$AB$1315,DataRegularSeason20242025!$B$3:$B$1315, "&lt;=" &amp; FZ$1, DataRegularSeason20242025!$E$3:$E$1315, $A52)</f>
        <v>64</v>
      </c>
      <c r="GA52">
        <f>SUMIFS(DataRegularSeason20242025!$AA$3:$AA$1315,DataRegularSeason20242025!$B$3:$B$1315, "&lt;=" &amp; GA$1, DataRegularSeason20242025!$D$3:$D$1315, $A52)+SUMIFS(DataRegularSeason20242025!$AB$3:$AB$1315,DataRegularSeason20242025!$B$3:$B$1315, "&lt;=" &amp; GA$1, DataRegularSeason20242025!$E$3:$E$1315, $A52)</f>
        <v>64</v>
      </c>
      <c r="GB52">
        <f>SUMIFS(DataRegularSeason20242025!$AA$3:$AA$1315,DataRegularSeason20242025!$B$3:$B$1315, "&lt;=" &amp; GB$1, DataRegularSeason20242025!$D$3:$D$1315, $A52)+SUMIFS(DataRegularSeason20242025!$AB$3:$AB$1315,DataRegularSeason20242025!$B$3:$B$1315, "&lt;=" &amp; GB$1, DataRegularSeason20242025!$E$3:$E$1315, $A52)</f>
        <v>64</v>
      </c>
      <c r="GC52">
        <f>SUMIFS(DataRegularSeason20242025!$AA$3:$AA$1315,DataRegularSeason20242025!$B$3:$B$1315, "&lt;=" &amp; GC$1, DataRegularSeason20242025!$D$3:$D$1315, $A52)+SUMIFS(DataRegularSeason20242025!$AB$3:$AB$1315,DataRegularSeason20242025!$B$3:$B$1315, "&lt;=" &amp; GC$1, DataRegularSeason20242025!$E$3:$E$1315, $A52)</f>
        <v>64</v>
      </c>
      <c r="GD52">
        <f>SUMIFS(DataRegularSeason20242025!$AA$3:$AA$1315,DataRegularSeason20242025!$B$3:$B$1315, "&lt;=" &amp; GD$1, DataRegularSeason20242025!$D$3:$D$1315, $A52)+SUMIFS(DataRegularSeason20242025!$AB$3:$AB$1315,DataRegularSeason20242025!$B$3:$B$1315, "&lt;=" &amp; GD$1, DataRegularSeason20242025!$E$3:$E$1315, $A52)</f>
        <v>64</v>
      </c>
      <c r="GE52">
        <f>SUMIFS(DataRegularSeason20242025!$AA$3:$AA$1315,DataRegularSeason20242025!$B$3:$B$1315, "&lt;=" &amp; GE$1, DataRegularSeason20242025!$D$3:$D$1315, $A52)+SUMIFS(DataRegularSeason20242025!$AB$3:$AB$1315,DataRegularSeason20242025!$B$3:$B$1315, "&lt;=" &amp; GE$1, DataRegularSeason20242025!$E$3:$E$1315, $A52)</f>
        <v>64</v>
      </c>
      <c r="GF52">
        <f>SUMIFS(DataRegularSeason20242025!$AA$3:$AA$1315,DataRegularSeason20242025!$B$3:$B$1315, "&lt;=" &amp; GF$1, DataRegularSeason20242025!$D$3:$D$1315, $A52)+SUMIFS(DataRegularSeason20242025!$AB$3:$AB$1315,DataRegularSeason20242025!$B$3:$B$1315, "&lt;=" &amp; GF$1, DataRegularSeason20242025!$E$3:$E$1315, $A52)</f>
        <v>64</v>
      </c>
      <c r="GG52">
        <f>SUMIFS(DataRegularSeason20242025!$AA$3:$AA$1315,DataRegularSeason20242025!$B$3:$B$1315, "&lt;=" &amp; GG$1, DataRegularSeason20242025!$D$3:$D$1315, $A52)+SUMIFS(DataRegularSeason20242025!$AB$3:$AB$1315,DataRegularSeason20242025!$B$3:$B$1315, "&lt;=" &amp; GG$1, DataRegularSeason20242025!$E$3:$E$1315, $A52)</f>
        <v>64</v>
      </c>
      <c r="GH52">
        <f>SUMIFS(DataRegularSeason20242025!$AA$3:$AA$1315,DataRegularSeason20242025!$B$3:$B$1315, "&lt;=" &amp; GH$1, DataRegularSeason20242025!$D$3:$D$1315, $A52)+SUMIFS(DataRegularSeason20242025!$AB$3:$AB$1315,DataRegularSeason20242025!$B$3:$B$1315, "&lt;=" &amp; GH$1, DataRegularSeason20242025!$E$3:$E$1315, $A52)</f>
        <v>64</v>
      </c>
      <c r="GI52">
        <f>SUMIFS(DataRegularSeason20242025!$AA$3:$AA$1315,DataRegularSeason20242025!$B$3:$B$1315, "&lt;=" &amp; GI$1, DataRegularSeason20242025!$D$3:$D$1315, $A52)+SUMIFS(DataRegularSeason20242025!$AB$3:$AB$1315,DataRegularSeason20242025!$B$3:$B$1315, "&lt;=" &amp; GI$1, DataRegularSeason20242025!$E$3:$E$1315, $A52)</f>
        <v>64</v>
      </c>
      <c r="GJ52">
        <f>SUMIFS(DataRegularSeason20242025!$AA$3:$AA$1315,DataRegularSeason20242025!$B$3:$B$1315, "&lt;=" &amp; GJ$1, DataRegularSeason20242025!$D$3:$D$1315, $A52)+SUMIFS(DataRegularSeason20242025!$AB$3:$AB$1315,DataRegularSeason20242025!$B$3:$B$1315, "&lt;=" &amp; GJ$1, DataRegularSeason20242025!$E$3:$E$1315, $A52)</f>
        <v>64</v>
      </c>
      <c r="GK52">
        <f>SUMIFS(DataRegularSeason20242025!$AA$3:$AA$1315,DataRegularSeason20242025!$B$3:$B$1315, "&lt;=" &amp; GK$1, DataRegularSeason20242025!$D$3:$D$1315, $A52)+SUMIFS(DataRegularSeason20242025!$AB$3:$AB$1315,DataRegularSeason20242025!$B$3:$B$1315, "&lt;=" &amp; GK$1, DataRegularSeason20242025!$E$3:$E$1315, $A52)</f>
        <v>64</v>
      </c>
      <c r="GL52">
        <f>SUMIFS(DataRegularSeason20242025!$AA$3:$AA$1315,DataRegularSeason20242025!$B$3:$B$1315, "&lt;=" &amp; GL$1, DataRegularSeason20242025!$D$3:$D$1315, $A52)+SUMIFS(DataRegularSeason20242025!$AB$3:$AB$1315,DataRegularSeason20242025!$B$3:$B$1315, "&lt;=" &amp; GL$1, DataRegularSeason20242025!$E$3:$E$1315, $A52)</f>
        <v>64</v>
      </c>
      <c r="GM52">
        <f>SUMIFS(DataRegularSeason20242025!$AA$3:$AA$1315,DataRegularSeason20242025!$B$3:$B$1315, "&lt;=" &amp; GM$1, DataRegularSeason20242025!$D$3:$D$1315, $A52)+SUMIFS(DataRegularSeason20242025!$AB$3:$AB$1315,DataRegularSeason20242025!$B$3:$B$1315, "&lt;=" &amp; GM$1, DataRegularSeason20242025!$E$3:$E$1315, $A52)</f>
        <v>64</v>
      </c>
      <c r="GN52">
        <f>SUMIFS(DataRegularSeason20242025!$AA$3:$AA$1315,DataRegularSeason20242025!$B$3:$B$1315, "&lt;=" &amp; GN$1, DataRegularSeason20242025!$D$3:$D$1315, $A52)+SUMIFS(DataRegularSeason20242025!$AB$3:$AB$1315,DataRegularSeason20242025!$B$3:$B$1315, "&lt;=" &amp; GN$1, DataRegularSeason20242025!$E$3:$E$1315, $A52)</f>
        <v>64</v>
      </c>
      <c r="GO52">
        <f>SUMIFS(DataRegularSeason20242025!$AA$3:$AA$1315,DataRegularSeason20242025!$B$3:$B$1315, "&lt;=" &amp; GO$1, DataRegularSeason20242025!$D$3:$D$1315, $A52)+SUMIFS(DataRegularSeason20242025!$AB$3:$AB$1315,DataRegularSeason20242025!$B$3:$B$1315, "&lt;=" &amp; GO$1, DataRegularSeason20242025!$E$3:$E$1315, $A52)</f>
        <v>64</v>
      </c>
      <c r="GP52">
        <f>SUMIFS(DataRegularSeason20242025!$AA$3:$AA$1315,DataRegularSeason20242025!$B$3:$B$1315, "&lt;=" &amp; GP$1, DataRegularSeason20242025!$D$3:$D$1315, $A52)+SUMIFS(DataRegularSeason20242025!$AB$3:$AB$1315,DataRegularSeason20242025!$B$3:$B$1315, "&lt;=" &amp; GP$1, DataRegularSeason20242025!$E$3:$E$1315, $A52)</f>
        <v>64</v>
      </c>
      <c r="GQ52">
        <f>SUMIFS(DataRegularSeason20242025!$AA$3:$AA$1315,DataRegularSeason20242025!$B$3:$B$1315, "&lt;=" &amp; GQ$1, DataRegularSeason20242025!$D$3:$D$1315, $A52)+SUMIFS(DataRegularSeason20242025!$AB$3:$AB$1315,DataRegularSeason20242025!$B$3:$B$1315, "&lt;=" &amp; GQ$1, DataRegularSeason20242025!$E$3:$E$1315, $A52)</f>
        <v>64</v>
      </c>
      <c r="GR52">
        <f>SUMIFS(DataRegularSeason20242025!$AA$3:$AA$1315,DataRegularSeason20242025!$B$3:$B$1315, "&lt;=" &amp; GR$1, DataRegularSeason20242025!$D$3:$D$1315, $A52)+SUMIFS(DataRegularSeason20242025!$AB$3:$AB$1315,DataRegularSeason20242025!$B$3:$B$1315, "&lt;=" &amp; GR$1, DataRegularSeason20242025!$E$3:$E$1315, $A52)</f>
        <v>64</v>
      </c>
      <c r="GS52">
        <f>SUMIFS(DataRegularSeason20242025!$AA$3:$AA$1315,DataRegularSeason20242025!$B$3:$B$1315, "&lt;=" &amp; GS$1, DataRegularSeason20242025!$D$3:$D$1315, $A52)+SUMIFS(DataRegularSeason20242025!$AB$3:$AB$1315,DataRegularSeason20242025!$B$3:$B$1315, "&lt;=" &amp; GS$1, DataRegularSeason20242025!$E$3:$E$1315, $A52)</f>
        <v>64</v>
      </c>
      <c r="GT52">
        <f>SUMIFS(DataRegularSeason20242025!$AA$3:$AA$1315,DataRegularSeason20242025!$B$3:$B$1315, "&lt;=" &amp; GT$1, DataRegularSeason20242025!$D$3:$D$1315, $A52)+SUMIFS(DataRegularSeason20242025!$AB$3:$AB$1315,DataRegularSeason20242025!$B$3:$B$1315, "&lt;=" &amp; GT$1, DataRegularSeason20242025!$E$3:$E$1315, $A52)</f>
        <v>64</v>
      </c>
      <c r="GU52">
        <f>SUMIFS(DataRegularSeason20242025!$AA$3:$AA$1315,DataRegularSeason20242025!$B$3:$B$1315, "&lt;=" &amp; GU$1, DataRegularSeason20242025!$D$3:$D$1315, $A52)+SUMIFS(DataRegularSeason20242025!$AB$3:$AB$1315,DataRegularSeason20242025!$B$3:$B$1315, "&lt;=" &amp; GU$1, DataRegularSeason20242025!$E$3:$E$1315, $A52)</f>
        <v>64</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60</v>
      </c>
      <c r="FF53">
        <f>SUMIFS(DataRegularSeason20242025!$AA$3:$AA$1315,DataRegularSeason20242025!$B$3:$B$1315, "&lt;=" &amp; FF$1, DataRegularSeason20242025!$D$3:$D$1315, $A53)+SUMIFS(DataRegularSeason20242025!$AB$3:$AB$1315,DataRegularSeason20242025!$B$3:$B$1315, "&lt;=" &amp; FF$1, DataRegularSeason20242025!$E$3:$E$1315, $A53)</f>
        <v>60</v>
      </c>
      <c r="FG53">
        <f>SUMIFS(DataRegularSeason20242025!$AA$3:$AA$1315,DataRegularSeason20242025!$B$3:$B$1315, "&lt;=" &amp; FG$1, DataRegularSeason20242025!$D$3:$D$1315, $A53)+SUMIFS(DataRegularSeason20242025!$AB$3:$AB$1315,DataRegularSeason20242025!$B$3:$B$1315, "&lt;=" &amp; FG$1, DataRegularSeason20242025!$E$3:$E$1315, $A53)</f>
        <v>62</v>
      </c>
      <c r="FH53">
        <f>SUMIFS(DataRegularSeason20242025!$AA$3:$AA$1315,DataRegularSeason20242025!$B$3:$B$1315, "&lt;=" &amp; FH$1, DataRegularSeason20242025!$D$3:$D$1315, $A53)+SUMIFS(DataRegularSeason20242025!$AB$3:$AB$1315,DataRegularSeason20242025!$B$3:$B$1315, "&lt;=" &amp; FH$1, DataRegularSeason20242025!$E$3:$E$1315, $A53)</f>
        <v>62</v>
      </c>
      <c r="FI53">
        <f>SUMIFS(DataRegularSeason20242025!$AA$3:$AA$1315,DataRegularSeason20242025!$B$3:$B$1315, "&lt;=" &amp; FI$1, DataRegularSeason20242025!$D$3:$D$1315, $A53)+SUMIFS(DataRegularSeason20242025!$AB$3:$AB$1315,DataRegularSeason20242025!$B$3:$B$1315, "&lt;=" &amp; FI$1, DataRegularSeason20242025!$E$3:$E$1315, $A53)</f>
        <v>64</v>
      </c>
      <c r="FJ53">
        <f>SUMIFS(DataRegularSeason20242025!$AA$3:$AA$1315,DataRegularSeason20242025!$B$3:$B$1315, "&lt;=" &amp; FJ$1, DataRegularSeason20242025!$D$3:$D$1315, $A53)+SUMIFS(DataRegularSeason20242025!$AB$3:$AB$1315,DataRegularSeason20242025!$B$3:$B$1315, "&lt;=" &amp; FJ$1, DataRegularSeason20242025!$E$3:$E$1315, $A53)</f>
        <v>64</v>
      </c>
      <c r="FK53">
        <f>SUMIFS(DataRegularSeason20242025!$AA$3:$AA$1315,DataRegularSeason20242025!$B$3:$B$1315, "&lt;=" &amp; FK$1, DataRegularSeason20242025!$D$3:$D$1315, $A53)+SUMIFS(DataRegularSeason20242025!$AB$3:$AB$1315,DataRegularSeason20242025!$B$3:$B$1315, "&lt;=" &amp; FK$1, DataRegularSeason20242025!$E$3:$E$1315, $A53)</f>
        <v>64</v>
      </c>
      <c r="FL53">
        <f>SUMIFS(DataRegularSeason20242025!$AA$3:$AA$1315,DataRegularSeason20242025!$B$3:$B$1315, "&lt;=" &amp; FL$1, DataRegularSeason20242025!$D$3:$D$1315, $A53)+SUMIFS(DataRegularSeason20242025!$AB$3:$AB$1315,DataRegularSeason20242025!$B$3:$B$1315, "&lt;=" &amp; FL$1, DataRegularSeason20242025!$E$3:$E$1315, $A53)</f>
        <v>64</v>
      </c>
      <c r="FM53">
        <f>SUMIFS(DataRegularSeason20242025!$AA$3:$AA$1315,DataRegularSeason20242025!$B$3:$B$1315, "&lt;=" &amp; FM$1, DataRegularSeason20242025!$D$3:$D$1315, $A53)+SUMIFS(DataRegularSeason20242025!$AB$3:$AB$1315,DataRegularSeason20242025!$B$3:$B$1315, "&lt;=" &amp; FM$1, DataRegularSeason20242025!$E$3:$E$1315, $A53)</f>
        <v>64</v>
      </c>
      <c r="FN53">
        <f>SUMIFS(DataRegularSeason20242025!$AA$3:$AA$1315,DataRegularSeason20242025!$B$3:$B$1315, "&lt;=" &amp; FN$1, DataRegularSeason20242025!$D$3:$D$1315, $A53)+SUMIFS(DataRegularSeason20242025!$AB$3:$AB$1315,DataRegularSeason20242025!$B$3:$B$1315, "&lt;=" &amp; FN$1, DataRegularSeason20242025!$E$3:$E$1315, $A53)</f>
        <v>64</v>
      </c>
      <c r="FO53">
        <f>SUMIFS(DataRegularSeason20242025!$AA$3:$AA$1315,DataRegularSeason20242025!$B$3:$B$1315, "&lt;=" &amp; FO$1, DataRegularSeason20242025!$D$3:$D$1315, $A53)+SUMIFS(DataRegularSeason20242025!$AB$3:$AB$1315,DataRegularSeason20242025!$B$3:$B$1315, "&lt;=" &amp; FO$1, DataRegularSeason20242025!$E$3:$E$1315, $A53)</f>
        <v>64</v>
      </c>
      <c r="FP53">
        <f>SUMIFS(DataRegularSeason20242025!$AA$3:$AA$1315,DataRegularSeason20242025!$B$3:$B$1315, "&lt;=" &amp; FP$1, DataRegularSeason20242025!$D$3:$D$1315, $A53)+SUMIFS(DataRegularSeason20242025!$AB$3:$AB$1315,DataRegularSeason20242025!$B$3:$B$1315, "&lt;=" &amp; FP$1, DataRegularSeason20242025!$E$3:$E$1315, $A53)</f>
        <v>64</v>
      </c>
      <c r="FQ53">
        <f>SUMIFS(DataRegularSeason20242025!$AA$3:$AA$1315,DataRegularSeason20242025!$B$3:$B$1315, "&lt;=" &amp; FQ$1, DataRegularSeason20242025!$D$3:$D$1315, $A53)+SUMIFS(DataRegularSeason20242025!$AB$3:$AB$1315,DataRegularSeason20242025!$B$3:$B$1315, "&lt;=" &amp; FQ$1, DataRegularSeason20242025!$E$3:$E$1315, $A53)</f>
        <v>64</v>
      </c>
      <c r="FR53">
        <f>SUMIFS(DataRegularSeason20242025!$AA$3:$AA$1315,DataRegularSeason20242025!$B$3:$B$1315, "&lt;=" &amp; FR$1, DataRegularSeason20242025!$D$3:$D$1315, $A53)+SUMIFS(DataRegularSeason20242025!$AB$3:$AB$1315,DataRegularSeason20242025!$B$3:$B$1315, "&lt;=" &amp; FR$1, DataRegularSeason20242025!$E$3:$E$1315, $A53)</f>
        <v>64</v>
      </c>
      <c r="FS53">
        <f>SUMIFS(DataRegularSeason20242025!$AA$3:$AA$1315,DataRegularSeason20242025!$B$3:$B$1315, "&lt;=" &amp; FS$1, DataRegularSeason20242025!$D$3:$D$1315, $A53)+SUMIFS(DataRegularSeason20242025!$AB$3:$AB$1315,DataRegularSeason20242025!$B$3:$B$1315, "&lt;=" &amp; FS$1, DataRegularSeason20242025!$E$3:$E$1315, $A53)</f>
        <v>64</v>
      </c>
      <c r="FT53">
        <f>SUMIFS(DataRegularSeason20242025!$AA$3:$AA$1315,DataRegularSeason20242025!$B$3:$B$1315, "&lt;=" &amp; FT$1, DataRegularSeason20242025!$D$3:$D$1315, $A53)+SUMIFS(DataRegularSeason20242025!$AB$3:$AB$1315,DataRegularSeason20242025!$B$3:$B$1315, "&lt;=" &amp; FT$1, DataRegularSeason20242025!$E$3:$E$1315, $A53)</f>
        <v>64</v>
      </c>
      <c r="FU53">
        <f>SUMIFS(DataRegularSeason20242025!$AA$3:$AA$1315,DataRegularSeason20242025!$B$3:$B$1315, "&lt;=" &amp; FU$1, DataRegularSeason20242025!$D$3:$D$1315, $A53)+SUMIFS(DataRegularSeason20242025!$AB$3:$AB$1315,DataRegularSeason20242025!$B$3:$B$1315, "&lt;=" &amp; FU$1, DataRegularSeason20242025!$E$3:$E$1315, $A53)</f>
        <v>64</v>
      </c>
      <c r="FV53">
        <f>SUMIFS(DataRegularSeason20242025!$AA$3:$AA$1315,DataRegularSeason20242025!$B$3:$B$1315, "&lt;=" &amp; FV$1, DataRegularSeason20242025!$D$3:$D$1315, $A53)+SUMIFS(DataRegularSeason20242025!$AB$3:$AB$1315,DataRegularSeason20242025!$B$3:$B$1315, "&lt;=" &amp; FV$1, DataRegularSeason20242025!$E$3:$E$1315, $A53)</f>
        <v>64</v>
      </c>
      <c r="FW53">
        <f>SUMIFS(DataRegularSeason20242025!$AA$3:$AA$1315,DataRegularSeason20242025!$B$3:$B$1315, "&lt;=" &amp; FW$1, DataRegularSeason20242025!$D$3:$D$1315, $A53)+SUMIFS(DataRegularSeason20242025!$AB$3:$AB$1315,DataRegularSeason20242025!$B$3:$B$1315, "&lt;=" &amp; FW$1, DataRegularSeason20242025!$E$3:$E$1315, $A53)</f>
        <v>64</v>
      </c>
      <c r="FX53">
        <f>SUMIFS(DataRegularSeason20242025!$AA$3:$AA$1315,DataRegularSeason20242025!$B$3:$B$1315, "&lt;=" &amp; FX$1, DataRegularSeason20242025!$D$3:$D$1315, $A53)+SUMIFS(DataRegularSeason20242025!$AB$3:$AB$1315,DataRegularSeason20242025!$B$3:$B$1315, "&lt;=" &amp; FX$1, DataRegularSeason20242025!$E$3:$E$1315, $A53)</f>
        <v>64</v>
      </c>
      <c r="FY53">
        <f>SUMIFS(DataRegularSeason20242025!$AA$3:$AA$1315,DataRegularSeason20242025!$B$3:$B$1315, "&lt;=" &amp; FY$1, DataRegularSeason20242025!$D$3:$D$1315, $A53)+SUMIFS(DataRegularSeason20242025!$AB$3:$AB$1315,DataRegularSeason20242025!$B$3:$B$1315, "&lt;=" &amp; FY$1, DataRegularSeason20242025!$E$3:$E$1315, $A53)</f>
        <v>64</v>
      </c>
      <c r="FZ53">
        <f>SUMIFS(DataRegularSeason20242025!$AA$3:$AA$1315,DataRegularSeason20242025!$B$3:$B$1315, "&lt;=" &amp; FZ$1, DataRegularSeason20242025!$D$3:$D$1315, $A53)+SUMIFS(DataRegularSeason20242025!$AB$3:$AB$1315,DataRegularSeason20242025!$B$3:$B$1315, "&lt;=" &amp; FZ$1, DataRegularSeason20242025!$E$3:$E$1315, $A53)</f>
        <v>64</v>
      </c>
      <c r="GA53">
        <f>SUMIFS(DataRegularSeason20242025!$AA$3:$AA$1315,DataRegularSeason20242025!$B$3:$B$1315, "&lt;=" &amp; GA$1, DataRegularSeason20242025!$D$3:$D$1315, $A53)+SUMIFS(DataRegularSeason20242025!$AB$3:$AB$1315,DataRegularSeason20242025!$B$3:$B$1315, "&lt;=" &amp; GA$1, DataRegularSeason20242025!$E$3:$E$1315, $A53)</f>
        <v>64</v>
      </c>
      <c r="GB53">
        <f>SUMIFS(DataRegularSeason20242025!$AA$3:$AA$1315,DataRegularSeason20242025!$B$3:$B$1315, "&lt;=" &amp; GB$1, DataRegularSeason20242025!$D$3:$D$1315, $A53)+SUMIFS(DataRegularSeason20242025!$AB$3:$AB$1315,DataRegularSeason20242025!$B$3:$B$1315, "&lt;=" &amp; GB$1, DataRegularSeason20242025!$E$3:$E$1315, $A53)</f>
        <v>64</v>
      </c>
      <c r="GC53">
        <f>SUMIFS(DataRegularSeason20242025!$AA$3:$AA$1315,DataRegularSeason20242025!$B$3:$B$1315, "&lt;=" &amp; GC$1, DataRegularSeason20242025!$D$3:$D$1315, $A53)+SUMIFS(DataRegularSeason20242025!$AB$3:$AB$1315,DataRegularSeason20242025!$B$3:$B$1315, "&lt;=" &amp; GC$1, DataRegularSeason20242025!$E$3:$E$1315, $A53)</f>
        <v>64</v>
      </c>
      <c r="GD53">
        <f>SUMIFS(DataRegularSeason20242025!$AA$3:$AA$1315,DataRegularSeason20242025!$B$3:$B$1315, "&lt;=" &amp; GD$1, DataRegularSeason20242025!$D$3:$D$1315, $A53)+SUMIFS(DataRegularSeason20242025!$AB$3:$AB$1315,DataRegularSeason20242025!$B$3:$B$1315, "&lt;=" &amp; GD$1, DataRegularSeason20242025!$E$3:$E$1315, $A53)</f>
        <v>64</v>
      </c>
      <c r="GE53">
        <f>SUMIFS(DataRegularSeason20242025!$AA$3:$AA$1315,DataRegularSeason20242025!$B$3:$B$1315, "&lt;=" &amp; GE$1, DataRegularSeason20242025!$D$3:$D$1315, $A53)+SUMIFS(DataRegularSeason20242025!$AB$3:$AB$1315,DataRegularSeason20242025!$B$3:$B$1315, "&lt;=" &amp; GE$1, DataRegularSeason20242025!$E$3:$E$1315, $A53)</f>
        <v>64</v>
      </c>
      <c r="GF53">
        <f>SUMIFS(DataRegularSeason20242025!$AA$3:$AA$1315,DataRegularSeason20242025!$B$3:$B$1315, "&lt;=" &amp; GF$1, DataRegularSeason20242025!$D$3:$D$1315, $A53)+SUMIFS(DataRegularSeason20242025!$AB$3:$AB$1315,DataRegularSeason20242025!$B$3:$B$1315, "&lt;=" &amp; GF$1, DataRegularSeason20242025!$E$3:$E$1315, $A53)</f>
        <v>64</v>
      </c>
      <c r="GG53">
        <f>SUMIFS(DataRegularSeason20242025!$AA$3:$AA$1315,DataRegularSeason20242025!$B$3:$B$1315, "&lt;=" &amp; GG$1, DataRegularSeason20242025!$D$3:$D$1315, $A53)+SUMIFS(DataRegularSeason20242025!$AB$3:$AB$1315,DataRegularSeason20242025!$B$3:$B$1315, "&lt;=" &amp; GG$1, DataRegularSeason20242025!$E$3:$E$1315, $A53)</f>
        <v>64</v>
      </c>
      <c r="GH53">
        <f>SUMIFS(DataRegularSeason20242025!$AA$3:$AA$1315,DataRegularSeason20242025!$B$3:$B$1315, "&lt;=" &amp; GH$1, DataRegularSeason20242025!$D$3:$D$1315, $A53)+SUMIFS(DataRegularSeason20242025!$AB$3:$AB$1315,DataRegularSeason20242025!$B$3:$B$1315, "&lt;=" &amp; GH$1, DataRegularSeason20242025!$E$3:$E$1315, $A53)</f>
        <v>64</v>
      </c>
      <c r="GI53">
        <f>SUMIFS(DataRegularSeason20242025!$AA$3:$AA$1315,DataRegularSeason20242025!$B$3:$B$1315, "&lt;=" &amp; GI$1, DataRegularSeason20242025!$D$3:$D$1315, $A53)+SUMIFS(DataRegularSeason20242025!$AB$3:$AB$1315,DataRegularSeason20242025!$B$3:$B$1315, "&lt;=" &amp; GI$1, DataRegularSeason20242025!$E$3:$E$1315, $A53)</f>
        <v>64</v>
      </c>
      <c r="GJ53">
        <f>SUMIFS(DataRegularSeason20242025!$AA$3:$AA$1315,DataRegularSeason20242025!$B$3:$B$1315, "&lt;=" &amp; GJ$1, DataRegularSeason20242025!$D$3:$D$1315, $A53)+SUMIFS(DataRegularSeason20242025!$AB$3:$AB$1315,DataRegularSeason20242025!$B$3:$B$1315, "&lt;=" &amp; GJ$1, DataRegularSeason20242025!$E$3:$E$1315, $A53)</f>
        <v>64</v>
      </c>
      <c r="GK53">
        <f>SUMIFS(DataRegularSeason20242025!$AA$3:$AA$1315,DataRegularSeason20242025!$B$3:$B$1315, "&lt;=" &amp; GK$1, DataRegularSeason20242025!$D$3:$D$1315, $A53)+SUMIFS(DataRegularSeason20242025!$AB$3:$AB$1315,DataRegularSeason20242025!$B$3:$B$1315, "&lt;=" &amp; GK$1, DataRegularSeason20242025!$E$3:$E$1315, $A53)</f>
        <v>64</v>
      </c>
      <c r="GL53">
        <f>SUMIFS(DataRegularSeason20242025!$AA$3:$AA$1315,DataRegularSeason20242025!$B$3:$B$1315, "&lt;=" &amp; GL$1, DataRegularSeason20242025!$D$3:$D$1315, $A53)+SUMIFS(DataRegularSeason20242025!$AB$3:$AB$1315,DataRegularSeason20242025!$B$3:$B$1315, "&lt;=" &amp; GL$1, DataRegularSeason20242025!$E$3:$E$1315, $A53)</f>
        <v>64</v>
      </c>
      <c r="GM53">
        <f>SUMIFS(DataRegularSeason20242025!$AA$3:$AA$1315,DataRegularSeason20242025!$B$3:$B$1315, "&lt;=" &amp; GM$1, DataRegularSeason20242025!$D$3:$D$1315, $A53)+SUMIFS(DataRegularSeason20242025!$AB$3:$AB$1315,DataRegularSeason20242025!$B$3:$B$1315, "&lt;=" &amp; GM$1, DataRegularSeason20242025!$E$3:$E$1315, $A53)</f>
        <v>64</v>
      </c>
      <c r="GN53">
        <f>SUMIFS(DataRegularSeason20242025!$AA$3:$AA$1315,DataRegularSeason20242025!$B$3:$B$1315, "&lt;=" &amp; GN$1, DataRegularSeason20242025!$D$3:$D$1315, $A53)+SUMIFS(DataRegularSeason20242025!$AB$3:$AB$1315,DataRegularSeason20242025!$B$3:$B$1315, "&lt;=" &amp; GN$1, DataRegularSeason20242025!$E$3:$E$1315, $A53)</f>
        <v>64</v>
      </c>
      <c r="GO53">
        <f>SUMIFS(DataRegularSeason20242025!$AA$3:$AA$1315,DataRegularSeason20242025!$B$3:$B$1315, "&lt;=" &amp; GO$1, DataRegularSeason20242025!$D$3:$D$1315, $A53)+SUMIFS(DataRegularSeason20242025!$AB$3:$AB$1315,DataRegularSeason20242025!$B$3:$B$1315, "&lt;=" &amp; GO$1, DataRegularSeason20242025!$E$3:$E$1315, $A53)</f>
        <v>64</v>
      </c>
      <c r="GP53">
        <f>SUMIFS(DataRegularSeason20242025!$AA$3:$AA$1315,DataRegularSeason20242025!$B$3:$B$1315, "&lt;=" &amp; GP$1, DataRegularSeason20242025!$D$3:$D$1315, $A53)+SUMIFS(DataRegularSeason20242025!$AB$3:$AB$1315,DataRegularSeason20242025!$B$3:$B$1315, "&lt;=" &amp; GP$1, DataRegularSeason20242025!$E$3:$E$1315, $A53)</f>
        <v>64</v>
      </c>
      <c r="GQ53">
        <f>SUMIFS(DataRegularSeason20242025!$AA$3:$AA$1315,DataRegularSeason20242025!$B$3:$B$1315, "&lt;=" &amp; GQ$1, DataRegularSeason20242025!$D$3:$D$1315, $A53)+SUMIFS(DataRegularSeason20242025!$AB$3:$AB$1315,DataRegularSeason20242025!$B$3:$B$1315, "&lt;=" &amp; GQ$1, DataRegularSeason20242025!$E$3:$E$1315, $A53)</f>
        <v>64</v>
      </c>
      <c r="GR53">
        <f>SUMIFS(DataRegularSeason20242025!$AA$3:$AA$1315,DataRegularSeason20242025!$B$3:$B$1315, "&lt;=" &amp; GR$1, DataRegularSeason20242025!$D$3:$D$1315, $A53)+SUMIFS(DataRegularSeason20242025!$AB$3:$AB$1315,DataRegularSeason20242025!$B$3:$B$1315, "&lt;=" &amp; GR$1, DataRegularSeason20242025!$E$3:$E$1315, $A53)</f>
        <v>64</v>
      </c>
      <c r="GS53">
        <f>SUMIFS(DataRegularSeason20242025!$AA$3:$AA$1315,DataRegularSeason20242025!$B$3:$B$1315, "&lt;=" &amp; GS$1, DataRegularSeason20242025!$D$3:$D$1315, $A53)+SUMIFS(DataRegularSeason20242025!$AB$3:$AB$1315,DataRegularSeason20242025!$B$3:$B$1315, "&lt;=" &amp; GS$1, DataRegularSeason20242025!$E$3:$E$1315, $A53)</f>
        <v>64</v>
      </c>
      <c r="GT53">
        <f>SUMIFS(DataRegularSeason20242025!$AA$3:$AA$1315,DataRegularSeason20242025!$B$3:$B$1315, "&lt;=" &amp; GT$1, DataRegularSeason20242025!$D$3:$D$1315, $A53)+SUMIFS(DataRegularSeason20242025!$AB$3:$AB$1315,DataRegularSeason20242025!$B$3:$B$1315, "&lt;=" &amp; GT$1, DataRegularSeason20242025!$E$3:$E$1315, $A53)</f>
        <v>64</v>
      </c>
      <c r="GU53">
        <f>SUMIFS(DataRegularSeason20242025!$AA$3:$AA$1315,DataRegularSeason20242025!$B$3:$B$1315, "&lt;=" &amp; GU$1, DataRegularSeason20242025!$D$3:$D$1315, $A53)+SUMIFS(DataRegularSeason20242025!$AB$3:$AB$1315,DataRegularSeason20242025!$B$3:$B$1315, "&lt;=" &amp; GU$1, DataRegularSeason20242025!$E$3:$E$1315, $A53)</f>
        <v>64</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94</v>
      </c>
      <c r="FH54">
        <f>SUMIFS(DataRegularSeason20242025!$AA$3:$AA$1315,DataRegularSeason20242025!$B$3:$B$1315, "&lt;=" &amp; FH$1, DataRegularSeason20242025!$D$3:$D$1315, $A54)+SUMIFS(DataRegularSeason20242025!$AB$3:$AB$1315,DataRegularSeason20242025!$B$3:$B$1315, "&lt;=" &amp; FH$1, DataRegularSeason20242025!$E$3:$E$1315, $A54)</f>
        <v>94</v>
      </c>
      <c r="FI54">
        <f>SUMIFS(DataRegularSeason20242025!$AA$3:$AA$1315,DataRegularSeason20242025!$B$3:$B$1315, "&lt;=" &amp; FI$1, DataRegularSeason20242025!$D$3:$D$1315, $A54)+SUMIFS(DataRegularSeason20242025!$AB$3:$AB$1315,DataRegularSeason20242025!$B$3:$B$1315, "&lt;=" &amp; FI$1, DataRegularSeason20242025!$E$3:$E$1315, $A54)</f>
        <v>94</v>
      </c>
      <c r="FJ54">
        <f>SUMIFS(DataRegularSeason20242025!$AA$3:$AA$1315,DataRegularSeason20242025!$B$3:$B$1315, "&lt;=" &amp; FJ$1, DataRegularSeason20242025!$D$3:$D$1315, $A54)+SUMIFS(DataRegularSeason20242025!$AB$3:$AB$1315,DataRegularSeason20242025!$B$3:$B$1315, "&lt;=" &amp; FJ$1, DataRegularSeason20242025!$E$3:$E$1315, $A54)</f>
        <v>96</v>
      </c>
      <c r="FK54">
        <f>SUMIFS(DataRegularSeason20242025!$AA$3:$AA$1315,DataRegularSeason20242025!$B$3:$B$1315, "&lt;=" &amp; FK$1, DataRegularSeason20242025!$D$3:$D$1315, $A54)+SUMIFS(DataRegularSeason20242025!$AB$3:$AB$1315,DataRegularSeason20242025!$B$3:$B$1315, "&lt;=" &amp; FK$1, DataRegularSeason20242025!$E$3:$E$1315, $A54)</f>
        <v>96</v>
      </c>
      <c r="FL54">
        <f>SUMIFS(DataRegularSeason20242025!$AA$3:$AA$1315,DataRegularSeason20242025!$B$3:$B$1315, "&lt;=" &amp; FL$1, DataRegularSeason20242025!$D$3:$D$1315, $A54)+SUMIFS(DataRegularSeason20242025!$AB$3:$AB$1315,DataRegularSeason20242025!$B$3:$B$1315, "&lt;=" &amp; FL$1, DataRegularSeason20242025!$E$3:$E$1315, $A54)</f>
        <v>96</v>
      </c>
      <c r="FM54">
        <f>SUMIFS(DataRegularSeason20242025!$AA$3:$AA$1315,DataRegularSeason20242025!$B$3:$B$1315, "&lt;=" &amp; FM$1, DataRegularSeason20242025!$D$3:$D$1315, $A54)+SUMIFS(DataRegularSeason20242025!$AB$3:$AB$1315,DataRegularSeason20242025!$B$3:$B$1315, "&lt;=" &amp; FM$1, DataRegularSeason20242025!$E$3:$E$1315, $A54)</f>
        <v>96</v>
      </c>
      <c r="FN54">
        <f>SUMIFS(DataRegularSeason20242025!$AA$3:$AA$1315,DataRegularSeason20242025!$B$3:$B$1315, "&lt;=" &amp; FN$1, DataRegularSeason20242025!$D$3:$D$1315, $A54)+SUMIFS(DataRegularSeason20242025!$AB$3:$AB$1315,DataRegularSeason20242025!$B$3:$B$1315, "&lt;=" &amp; FN$1, DataRegularSeason20242025!$E$3:$E$1315, $A54)</f>
        <v>96</v>
      </c>
      <c r="FO54">
        <f>SUMIFS(DataRegularSeason20242025!$AA$3:$AA$1315,DataRegularSeason20242025!$B$3:$B$1315, "&lt;=" &amp; FO$1, DataRegularSeason20242025!$D$3:$D$1315, $A54)+SUMIFS(DataRegularSeason20242025!$AB$3:$AB$1315,DataRegularSeason20242025!$B$3:$B$1315, "&lt;=" &amp; FO$1, DataRegularSeason20242025!$E$3:$E$1315, $A54)</f>
        <v>96</v>
      </c>
      <c r="FP54">
        <f>SUMIFS(DataRegularSeason20242025!$AA$3:$AA$1315,DataRegularSeason20242025!$B$3:$B$1315, "&lt;=" &amp; FP$1, DataRegularSeason20242025!$D$3:$D$1315, $A54)+SUMIFS(DataRegularSeason20242025!$AB$3:$AB$1315,DataRegularSeason20242025!$B$3:$B$1315, "&lt;=" &amp; FP$1, DataRegularSeason20242025!$E$3:$E$1315, $A54)</f>
        <v>96</v>
      </c>
      <c r="FQ54">
        <f>SUMIFS(DataRegularSeason20242025!$AA$3:$AA$1315,DataRegularSeason20242025!$B$3:$B$1315, "&lt;=" &amp; FQ$1, DataRegularSeason20242025!$D$3:$D$1315, $A54)+SUMIFS(DataRegularSeason20242025!$AB$3:$AB$1315,DataRegularSeason20242025!$B$3:$B$1315, "&lt;=" &amp; FQ$1, DataRegularSeason20242025!$E$3:$E$1315, $A54)</f>
        <v>96</v>
      </c>
      <c r="FR54">
        <f>SUMIFS(DataRegularSeason20242025!$AA$3:$AA$1315,DataRegularSeason20242025!$B$3:$B$1315, "&lt;=" &amp; FR$1, DataRegularSeason20242025!$D$3:$D$1315, $A54)+SUMIFS(DataRegularSeason20242025!$AB$3:$AB$1315,DataRegularSeason20242025!$B$3:$B$1315, "&lt;=" &amp; FR$1, DataRegularSeason20242025!$E$3:$E$1315, $A54)</f>
        <v>96</v>
      </c>
      <c r="FS54">
        <f>SUMIFS(DataRegularSeason20242025!$AA$3:$AA$1315,DataRegularSeason20242025!$B$3:$B$1315, "&lt;=" &amp; FS$1, DataRegularSeason20242025!$D$3:$D$1315, $A54)+SUMIFS(DataRegularSeason20242025!$AB$3:$AB$1315,DataRegularSeason20242025!$B$3:$B$1315, "&lt;=" &amp; FS$1, DataRegularSeason20242025!$E$3:$E$1315, $A54)</f>
        <v>96</v>
      </c>
      <c r="FT54">
        <f>SUMIFS(DataRegularSeason20242025!$AA$3:$AA$1315,DataRegularSeason20242025!$B$3:$B$1315, "&lt;=" &amp; FT$1, DataRegularSeason20242025!$D$3:$D$1315, $A54)+SUMIFS(DataRegularSeason20242025!$AB$3:$AB$1315,DataRegularSeason20242025!$B$3:$B$1315, "&lt;=" &amp; FT$1, DataRegularSeason20242025!$E$3:$E$1315, $A54)</f>
        <v>96</v>
      </c>
      <c r="FU54">
        <f>SUMIFS(DataRegularSeason20242025!$AA$3:$AA$1315,DataRegularSeason20242025!$B$3:$B$1315, "&lt;=" &amp; FU$1, DataRegularSeason20242025!$D$3:$D$1315, $A54)+SUMIFS(DataRegularSeason20242025!$AB$3:$AB$1315,DataRegularSeason20242025!$B$3:$B$1315, "&lt;=" &amp; FU$1, DataRegularSeason20242025!$E$3:$E$1315, $A54)</f>
        <v>96</v>
      </c>
      <c r="FV54">
        <f>SUMIFS(DataRegularSeason20242025!$AA$3:$AA$1315,DataRegularSeason20242025!$B$3:$B$1315, "&lt;=" &amp; FV$1, DataRegularSeason20242025!$D$3:$D$1315, $A54)+SUMIFS(DataRegularSeason20242025!$AB$3:$AB$1315,DataRegularSeason20242025!$B$3:$B$1315, "&lt;=" &amp; FV$1, DataRegularSeason20242025!$E$3:$E$1315, $A54)</f>
        <v>96</v>
      </c>
      <c r="FW54">
        <f>SUMIFS(DataRegularSeason20242025!$AA$3:$AA$1315,DataRegularSeason20242025!$B$3:$B$1315, "&lt;=" &amp; FW$1, DataRegularSeason20242025!$D$3:$D$1315, $A54)+SUMIFS(DataRegularSeason20242025!$AB$3:$AB$1315,DataRegularSeason20242025!$B$3:$B$1315, "&lt;=" &amp; FW$1, DataRegularSeason20242025!$E$3:$E$1315, $A54)</f>
        <v>96</v>
      </c>
      <c r="FX54">
        <f>SUMIFS(DataRegularSeason20242025!$AA$3:$AA$1315,DataRegularSeason20242025!$B$3:$B$1315, "&lt;=" &amp; FX$1, DataRegularSeason20242025!$D$3:$D$1315, $A54)+SUMIFS(DataRegularSeason20242025!$AB$3:$AB$1315,DataRegularSeason20242025!$B$3:$B$1315, "&lt;=" &amp; FX$1, DataRegularSeason20242025!$E$3:$E$1315, $A54)</f>
        <v>96</v>
      </c>
      <c r="FY54">
        <f>SUMIFS(DataRegularSeason20242025!$AA$3:$AA$1315,DataRegularSeason20242025!$B$3:$B$1315, "&lt;=" &amp; FY$1, DataRegularSeason20242025!$D$3:$D$1315, $A54)+SUMIFS(DataRegularSeason20242025!$AB$3:$AB$1315,DataRegularSeason20242025!$B$3:$B$1315, "&lt;=" &amp; FY$1, DataRegularSeason20242025!$E$3:$E$1315, $A54)</f>
        <v>96</v>
      </c>
      <c r="FZ54">
        <f>SUMIFS(DataRegularSeason20242025!$AA$3:$AA$1315,DataRegularSeason20242025!$B$3:$B$1315, "&lt;=" &amp; FZ$1, DataRegularSeason20242025!$D$3:$D$1315, $A54)+SUMIFS(DataRegularSeason20242025!$AB$3:$AB$1315,DataRegularSeason20242025!$B$3:$B$1315, "&lt;=" &amp; FZ$1, DataRegularSeason20242025!$E$3:$E$1315, $A54)</f>
        <v>96</v>
      </c>
      <c r="GA54">
        <f>SUMIFS(DataRegularSeason20242025!$AA$3:$AA$1315,DataRegularSeason20242025!$B$3:$B$1315, "&lt;=" &amp; GA$1, DataRegularSeason20242025!$D$3:$D$1315, $A54)+SUMIFS(DataRegularSeason20242025!$AB$3:$AB$1315,DataRegularSeason20242025!$B$3:$B$1315, "&lt;=" &amp; GA$1, DataRegularSeason20242025!$E$3:$E$1315, $A54)</f>
        <v>96</v>
      </c>
      <c r="GB54">
        <f>SUMIFS(DataRegularSeason20242025!$AA$3:$AA$1315,DataRegularSeason20242025!$B$3:$B$1315, "&lt;=" &amp; GB$1, DataRegularSeason20242025!$D$3:$D$1315, $A54)+SUMIFS(DataRegularSeason20242025!$AB$3:$AB$1315,DataRegularSeason20242025!$B$3:$B$1315, "&lt;=" &amp; GB$1, DataRegularSeason20242025!$E$3:$E$1315, $A54)</f>
        <v>96</v>
      </c>
      <c r="GC54">
        <f>SUMIFS(DataRegularSeason20242025!$AA$3:$AA$1315,DataRegularSeason20242025!$B$3:$B$1315, "&lt;=" &amp; GC$1, DataRegularSeason20242025!$D$3:$D$1315, $A54)+SUMIFS(DataRegularSeason20242025!$AB$3:$AB$1315,DataRegularSeason20242025!$B$3:$B$1315, "&lt;=" &amp; GC$1, DataRegularSeason20242025!$E$3:$E$1315, $A54)</f>
        <v>96</v>
      </c>
      <c r="GD54">
        <f>SUMIFS(DataRegularSeason20242025!$AA$3:$AA$1315,DataRegularSeason20242025!$B$3:$B$1315, "&lt;=" &amp; GD$1, DataRegularSeason20242025!$D$3:$D$1315, $A54)+SUMIFS(DataRegularSeason20242025!$AB$3:$AB$1315,DataRegularSeason20242025!$B$3:$B$1315, "&lt;=" &amp; GD$1, DataRegularSeason20242025!$E$3:$E$1315, $A54)</f>
        <v>96</v>
      </c>
      <c r="GE54">
        <f>SUMIFS(DataRegularSeason20242025!$AA$3:$AA$1315,DataRegularSeason20242025!$B$3:$B$1315, "&lt;=" &amp; GE$1, DataRegularSeason20242025!$D$3:$D$1315, $A54)+SUMIFS(DataRegularSeason20242025!$AB$3:$AB$1315,DataRegularSeason20242025!$B$3:$B$1315, "&lt;=" &amp; GE$1, DataRegularSeason20242025!$E$3:$E$1315, $A54)</f>
        <v>96</v>
      </c>
      <c r="GF54">
        <f>SUMIFS(DataRegularSeason20242025!$AA$3:$AA$1315,DataRegularSeason20242025!$B$3:$B$1315, "&lt;=" &amp; GF$1, DataRegularSeason20242025!$D$3:$D$1315, $A54)+SUMIFS(DataRegularSeason20242025!$AB$3:$AB$1315,DataRegularSeason20242025!$B$3:$B$1315, "&lt;=" &amp; GF$1, DataRegularSeason20242025!$E$3:$E$1315, $A54)</f>
        <v>96</v>
      </c>
      <c r="GG54">
        <f>SUMIFS(DataRegularSeason20242025!$AA$3:$AA$1315,DataRegularSeason20242025!$B$3:$B$1315, "&lt;=" &amp; GG$1, DataRegularSeason20242025!$D$3:$D$1315, $A54)+SUMIFS(DataRegularSeason20242025!$AB$3:$AB$1315,DataRegularSeason20242025!$B$3:$B$1315, "&lt;=" &amp; GG$1, DataRegularSeason20242025!$E$3:$E$1315, $A54)</f>
        <v>96</v>
      </c>
      <c r="GH54">
        <f>SUMIFS(DataRegularSeason20242025!$AA$3:$AA$1315,DataRegularSeason20242025!$B$3:$B$1315, "&lt;=" &amp; GH$1, DataRegularSeason20242025!$D$3:$D$1315, $A54)+SUMIFS(DataRegularSeason20242025!$AB$3:$AB$1315,DataRegularSeason20242025!$B$3:$B$1315, "&lt;=" &amp; GH$1, DataRegularSeason20242025!$E$3:$E$1315, $A54)</f>
        <v>96</v>
      </c>
      <c r="GI54">
        <f>SUMIFS(DataRegularSeason20242025!$AA$3:$AA$1315,DataRegularSeason20242025!$B$3:$B$1315, "&lt;=" &amp; GI$1, DataRegularSeason20242025!$D$3:$D$1315, $A54)+SUMIFS(DataRegularSeason20242025!$AB$3:$AB$1315,DataRegularSeason20242025!$B$3:$B$1315, "&lt;=" &amp; GI$1, DataRegularSeason20242025!$E$3:$E$1315, $A54)</f>
        <v>96</v>
      </c>
      <c r="GJ54">
        <f>SUMIFS(DataRegularSeason20242025!$AA$3:$AA$1315,DataRegularSeason20242025!$B$3:$B$1315, "&lt;=" &amp; GJ$1, DataRegularSeason20242025!$D$3:$D$1315, $A54)+SUMIFS(DataRegularSeason20242025!$AB$3:$AB$1315,DataRegularSeason20242025!$B$3:$B$1315, "&lt;=" &amp; GJ$1, DataRegularSeason20242025!$E$3:$E$1315, $A54)</f>
        <v>96</v>
      </c>
      <c r="GK54">
        <f>SUMIFS(DataRegularSeason20242025!$AA$3:$AA$1315,DataRegularSeason20242025!$B$3:$B$1315, "&lt;=" &amp; GK$1, DataRegularSeason20242025!$D$3:$D$1315, $A54)+SUMIFS(DataRegularSeason20242025!$AB$3:$AB$1315,DataRegularSeason20242025!$B$3:$B$1315, "&lt;=" &amp; GK$1, DataRegularSeason20242025!$E$3:$E$1315, $A54)</f>
        <v>96</v>
      </c>
      <c r="GL54">
        <f>SUMIFS(DataRegularSeason20242025!$AA$3:$AA$1315,DataRegularSeason20242025!$B$3:$B$1315, "&lt;=" &amp; GL$1, DataRegularSeason20242025!$D$3:$D$1315, $A54)+SUMIFS(DataRegularSeason20242025!$AB$3:$AB$1315,DataRegularSeason20242025!$B$3:$B$1315, "&lt;=" &amp; GL$1, DataRegularSeason20242025!$E$3:$E$1315, $A54)</f>
        <v>96</v>
      </c>
      <c r="GM54">
        <f>SUMIFS(DataRegularSeason20242025!$AA$3:$AA$1315,DataRegularSeason20242025!$B$3:$B$1315, "&lt;=" &amp; GM$1, DataRegularSeason20242025!$D$3:$D$1315, $A54)+SUMIFS(DataRegularSeason20242025!$AB$3:$AB$1315,DataRegularSeason20242025!$B$3:$B$1315, "&lt;=" &amp; GM$1, DataRegularSeason20242025!$E$3:$E$1315, $A54)</f>
        <v>96</v>
      </c>
      <c r="GN54">
        <f>SUMIFS(DataRegularSeason20242025!$AA$3:$AA$1315,DataRegularSeason20242025!$B$3:$B$1315, "&lt;=" &amp; GN$1, DataRegularSeason20242025!$D$3:$D$1315, $A54)+SUMIFS(DataRegularSeason20242025!$AB$3:$AB$1315,DataRegularSeason20242025!$B$3:$B$1315, "&lt;=" &amp; GN$1, DataRegularSeason20242025!$E$3:$E$1315, $A54)</f>
        <v>96</v>
      </c>
      <c r="GO54">
        <f>SUMIFS(DataRegularSeason20242025!$AA$3:$AA$1315,DataRegularSeason20242025!$B$3:$B$1315, "&lt;=" &amp; GO$1, DataRegularSeason20242025!$D$3:$D$1315, $A54)+SUMIFS(DataRegularSeason20242025!$AB$3:$AB$1315,DataRegularSeason20242025!$B$3:$B$1315, "&lt;=" &amp; GO$1, DataRegularSeason20242025!$E$3:$E$1315, $A54)</f>
        <v>96</v>
      </c>
      <c r="GP54">
        <f>SUMIFS(DataRegularSeason20242025!$AA$3:$AA$1315,DataRegularSeason20242025!$B$3:$B$1315, "&lt;=" &amp; GP$1, DataRegularSeason20242025!$D$3:$D$1315, $A54)+SUMIFS(DataRegularSeason20242025!$AB$3:$AB$1315,DataRegularSeason20242025!$B$3:$B$1315, "&lt;=" &amp; GP$1, DataRegularSeason20242025!$E$3:$E$1315, $A54)</f>
        <v>96</v>
      </c>
      <c r="GQ54">
        <f>SUMIFS(DataRegularSeason20242025!$AA$3:$AA$1315,DataRegularSeason20242025!$B$3:$B$1315, "&lt;=" &amp; GQ$1, DataRegularSeason20242025!$D$3:$D$1315, $A54)+SUMIFS(DataRegularSeason20242025!$AB$3:$AB$1315,DataRegularSeason20242025!$B$3:$B$1315, "&lt;=" &amp; GQ$1, DataRegularSeason20242025!$E$3:$E$1315, $A54)</f>
        <v>96</v>
      </c>
      <c r="GR54">
        <f>SUMIFS(DataRegularSeason20242025!$AA$3:$AA$1315,DataRegularSeason20242025!$B$3:$B$1315, "&lt;=" &amp; GR$1, DataRegularSeason20242025!$D$3:$D$1315, $A54)+SUMIFS(DataRegularSeason20242025!$AB$3:$AB$1315,DataRegularSeason20242025!$B$3:$B$1315, "&lt;=" &amp; GR$1, DataRegularSeason20242025!$E$3:$E$1315, $A54)</f>
        <v>96</v>
      </c>
      <c r="GS54">
        <f>SUMIFS(DataRegularSeason20242025!$AA$3:$AA$1315,DataRegularSeason20242025!$B$3:$B$1315, "&lt;=" &amp; GS$1, DataRegularSeason20242025!$D$3:$D$1315, $A54)+SUMIFS(DataRegularSeason20242025!$AB$3:$AB$1315,DataRegularSeason20242025!$B$3:$B$1315, "&lt;=" &amp; GS$1, DataRegularSeason20242025!$E$3:$E$1315, $A54)</f>
        <v>96</v>
      </c>
      <c r="GT54">
        <f>SUMIFS(DataRegularSeason20242025!$AA$3:$AA$1315,DataRegularSeason20242025!$B$3:$B$1315, "&lt;=" &amp; GT$1, DataRegularSeason20242025!$D$3:$D$1315, $A54)+SUMIFS(DataRegularSeason20242025!$AB$3:$AB$1315,DataRegularSeason20242025!$B$3:$B$1315, "&lt;=" &amp; GT$1, DataRegularSeason20242025!$E$3:$E$1315, $A54)</f>
        <v>96</v>
      </c>
      <c r="GU54">
        <f>SUMIFS(DataRegularSeason20242025!$AA$3:$AA$1315,DataRegularSeason20242025!$B$3:$B$1315, "&lt;=" &amp; GU$1, DataRegularSeason20242025!$D$3:$D$1315, $A54)+SUMIFS(DataRegularSeason20242025!$AB$3:$AB$1315,DataRegularSeason20242025!$B$3:$B$1315, "&lt;=" &amp; GU$1, DataRegularSeason20242025!$E$3:$E$1315, $A54)</f>
        <v>96</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86</v>
      </c>
      <c r="FF55">
        <f>SUMIFS(DataRegularSeason20242025!$AA$3:$AA$1315,DataRegularSeason20242025!$B$3:$B$1315, "&lt;=" &amp; FF$1, DataRegularSeason20242025!$D$3:$D$1315, $A55)+SUMIFS(DataRegularSeason20242025!$AB$3:$AB$1315,DataRegularSeason20242025!$B$3:$B$1315, "&lt;=" &amp; FF$1, DataRegularSeason20242025!$E$3:$E$1315, $A55)</f>
        <v>86</v>
      </c>
      <c r="FG55">
        <f>SUMIFS(DataRegularSeason20242025!$AA$3:$AA$1315,DataRegularSeason20242025!$B$3:$B$1315, "&lt;=" &amp; FG$1, DataRegularSeason20242025!$D$3:$D$1315, $A55)+SUMIFS(DataRegularSeason20242025!$AB$3:$AB$1315,DataRegularSeason20242025!$B$3:$B$1315, "&lt;=" &amp; FG$1, DataRegularSeason20242025!$E$3:$E$1315, $A55)</f>
        <v>86</v>
      </c>
      <c r="FH55">
        <f>SUMIFS(DataRegularSeason20242025!$AA$3:$AA$1315,DataRegularSeason20242025!$B$3:$B$1315, "&lt;=" &amp; FH$1, DataRegularSeason20242025!$D$3:$D$1315, $A55)+SUMIFS(DataRegularSeason20242025!$AB$3:$AB$1315,DataRegularSeason20242025!$B$3:$B$1315, "&lt;=" &amp; FH$1, DataRegularSeason20242025!$E$3:$E$1315, $A55)</f>
        <v>86</v>
      </c>
      <c r="FI55">
        <f>SUMIFS(DataRegularSeason20242025!$AA$3:$AA$1315,DataRegularSeason20242025!$B$3:$B$1315, "&lt;=" &amp; FI$1, DataRegularSeason20242025!$D$3:$D$1315, $A55)+SUMIFS(DataRegularSeason20242025!$AB$3:$AB$1315,DataRegularSeason20242025!$B$3:$B$1315, "&lt;=" &amp; FI$1, DataRegularSeason20242025!$E$3:$E$1315, $A55)</f>
        <v>86</v>
      </c>
      <c r="FJ55">
        <f>SUMIFS(DataRegularSeason20242025!$AA$3:$AA$1315,DataRegularSeason20242025!$B$3:$B$1315, "&lt;=" &amp; FJ$1, DataRegularSeason20242025!$D$3:$D$1315, $A55)+SUMIFS(DataRegularSeason20242025!$AB$3:$AB$1315,DataRegularSeason20242025!$B$3:$B$1315, "&lt;=" &amp; FJ$1, DataRegularSeason20242025!$E$3:$E$1315, $A55)</f>
        <v>86</v>
      </c>
      <c r="FK55">
        <f>SUMIFS(DataRegularSeason20242025!$AA$3:$AA$1315,DataRegularSeason20242025!$B$3:$B$1315, "&lt;=" &amp; FK$1, DataRegularSeason20242025!$D$3:$D$1315, $A55)+SUMIFS(DataRegularSeason20242025!$AB$3:$AB$1315,DataRegularSeason20242025!$B$3:$B$1315, "&lt;=" &amp; FK$1, DataRegularSeason20242025!$E$3:$E$1315, $A55)</f>
        <v>86</v>
      </c>
      <c r="FL55">
        <f>SUMIFS(DataRegularSeason20242025!$AA$3:$AA$1315,DataRegularSeason20242025!$B$3:$B$1315, "&lt;=" &amp; FL$1, DataRegularSeason20242025!$D$3:$D$1315, $A55)+SUMIFS(DataRegularSeason20242025!$AB$3:$AB$1315,DataRegularSeason20242025!$B$3:$B$1315, "&lt;=" &amp; FL$1, DataRegularSeason20242025!$E$3:$E$1315, $A55)</f>
        <v>86</v>
      </c>
      <c r="FM55">
        <f>SUMIFS(DataRegularSeason20242025!$AA$3:$AA$1315,DataRegularSeason20242025!$B$3:$B$1315, "&lt;=" &amp; FM$1, DataRegularSeason20242025!$D$3:$D$1315, $A55)+SUMIFS(DataRegularSeason20242025!$AB$3:$AB$1315,DataRegularSeason20242025!$B$3:$B$1315, "&lt;=" &amp; FM$1, DataRegularSeason20242025!$E$3:$E$1315, $A55)</f>
        <v>86</v>
      </c>
      <c r="FN55">
        <f>SUMIFS(DataRegularSeason20242025!$AA$3:$AA$1315,DataRegularSeason20242025!$B$3:$B$1315, "&lt;=" &amp; FN$1, DataRegularSeason20242025!$D$3:$D$1315, $A55)+SUMIFS(DataRegularSeason20242025!$AB$3:$AB$1315,DataRegularSeason20242025!$B$3:$B$1315, "&lt;=" &amp; FN$1, DataRegularSeason20242025!$E$3:$E$1315, $A55)</f>
        <v>86</v>
      </c>
      <c r="FO55">
        <f>SUMIFS(DataRegularSeason20242025!$AA$3:$AA$1315,DataRegularSeason20242025!$B$3:$B$1315, "&lt;=" &amp; FO$1, DataRegularSeason20242025!$D$3:$D$1315, $A55)+SUMIFS(DataRegularSeason20242025!$AB$3:$AB$1315,DataRegularSeason20242025!$B$3:$B$1315, "&lt;=" &amp; FO$1, DataRegularSeason20242025!$E$3:$E$1315, $A55)</f>
        <v>86</v>
      </c>
      <c r="FP55">
        <f>SUMIFS(DataRegularSeason20242025!$AA$3:$AA$1315,DataRegularSeason20242025!$B$3:$B$1315, "&lt;=" &amp; FP$1, DataRegularSeason20242025!$D$3:$D$1315, $A55)+SUMIFS(DataRegularSeason20242025!$AB$3:$AB$1315,DataRegularSeason20242025!$B$3:$B$1315, "&lt;=" &amp; FP$1, DataRegularSeason20242025!$E$3:$E$1315, $A55)</f>
        <v>86</v>
      </c>
      <c r="FQ55">
        <f>SUMIFS(DataRegularSeason20242025!$AA$3:$AA$1315,DataRegularSeason20242025!$B$3:$B$1315, "&lt;=" &amp; FQ$1, DataRegularSeason20242025!$D$3:$D$1315, $A55)+SUMIFS(DataRegularSeason20242025!$AB$3:$AB$1315,DataRegularSeason20242025!$B$3:$B$1315, "&lt;=" &amp; FQ$1, DataRegularSeason20242025!$E$3:$E$1315, $A55)</f>
        <v>86</v>
      </c>
      <c r="FR55">
        <f>SUMIFS(DataRegularSeason20242025!$AA$3:$AA$1315,DataRegularSeason20242025!$B$3:$B$1315, "&lt;=" &amp; FR$1, DataRegularSeason20242025!$D$3:$D$1315, $A55)+SUMIFS(DataRegularSeason20242025!$AB$3:$AB$1315,DataRegularSeason20242025!$B$3:$B$1315, "&lt;=" &amp; FR$1, DataRegularSeason20242025!$E$3:$E$1315, $A55)</f>
        <v>86</v>
      </c>
      <c r="FS55">
        <f>SUMIFS(DataRegularSeason20242025!$AA$3:$AA$1315,DataRegularSeason20242025!$B$3:$B$1315, "&lt;=" &amp; FS$1, DataRegularSeason20242025!$D$3:$D$1315, $A55)+SUMIFS(DataRegularSeason20242025!$AB$3:$AB$1315,DataRegularSeason20242025!$B$3:$B$1315, "&lt;=" &amp; FS$1, DataRegularSeason20242025!$E$3:$E$1315, $A55)</f>
        <v>86</v>
      </c>
      <c r="FT55">
        <f>SUMIFS(DataRegularSeason20242025!$AA$3:$AA$1315,DataRegularSeason20242025!$B$3:$B$1315, "&lt;=" &amp; FT$1, DataRegularSeason20242025!$D$3:$D$1315, $A55)+SUMIFS(DataRegularSeason20242025!$AB$3:$AB$1315,DataRegularSeason20242025!$B$3:$B$1315, "&lt;=" &amp; FT$1, DataRegularSeason20242025!$E$3:$E$1315, $A55)</f>
        <v>86</v>
      </c>
      <c r="FU55">
        <f>SUMIFS(DataRegularSeason20242025!$AA$3:$AA$1315,DataRegularSeason20242025!$B$3:$B$1315, "&lt;=" &amp; FU$1, DataRegularSeason20242025!$D$3:$D$1315, $A55)+SUMIFS(DataRegularSeason20242025!$AB$3:$AB$1315,DataRegularSeason20242025!$B$3:$B$1315, "&lt;=" &amp; FU$1, DataRegularSeason20242025!$E$3:$E$1315, $A55)</f>
        <v>86</v>
      </c>
      <c r="FV55">
        <f>SUMIFS(DataRegularSeason20242025!$AA$3:$AA$1315,DataRegularSeason20242025!$B$3:$B$1315, "&lt;=" &amp; FV$1, DataRegularSeason20242025!$D$3:$D$1315, $A55)+SUMIFS(DataRegularSeason20242025!$AB$3:$AB$1315,DataRegularSeason20242025!$B$3:$B$1315, "&lt;=" &amp; FV$1, DataRegularSeason20242025!$E$3:$E$1315, $A55)</f>
        <v>86</v>
      </c>
      <c r="FW55">
        <f>SUMIFS(DataRegularSeason20242025!$AA$3:$AA$1315,DataRegularSeason20242025!$B$3:$B$1315, "&lt;=" &amp; FW$1, DataRegularSeason20242025!$D$3:$D$1315, $A55)+SUMIFS(DataRegularSeason20242025!$AB$3:$AB$1315,DataRegularSeason20242025!$B$3:$B$1315, "&lt;=" &amp; FW$1, DataRegularSeason20242025!$E$3:$E$1315, $A55)</f>
        <v>86</v>
      </c>
      <c r="FX55">
        <f>SUMIFS(DataRegularSeason20242025!$AA$3:$AA$1315,DataRegularSeason20242025!$B$3:$B$1315, "&lt;=" &amp; FX$1, DataRegularSeason20242025!$D$3:$D$1315, $A55)+SUMIFS(DataRegularSeason20242025!$AB$3:$AB$1315,DataRegularSeason20242025!$B$3:$B$1315, "&lt;=" &amp; FX$1, DataRegularSeason20242025!$E$3:$E$1315, $A55)</f>
        <v>86</v>
      </c>
      <c r="FY55">
        <f>SUMIFS(DataRegularSeason20242025!$AA$3:$AA$1315,DataRegularSeason20242025!$B$3:$B$1315, "&lt;=" &amp; FY$1, DataRegularSeason20242025!$D$3:$D$1315, $A55)+SUMIFS(DataRegularSeason20242025!$AB$3:$AB$1315,DataRegularSeason20242025!$B$3:$B$1315, "&lt;=" &amp; FY$1, DataRegularSeason20242025!$E$3:$E$1315, $A55)</f>
        <v>86</v>
      </c>
      <c r="FZ55">
        <f>SUMIFS(DataRegularSeason20242025!$AA$3:$AA$1315,DataRegularSeason20242025!$B$3:$B$1315, "&lt;=" &amp; FZ$1, DataRegularSeason20242025!$D$3:$D$1315, $A55)+SUMIFS(DataRegularSeason20242025!$AB$3:$AB$1315,DataRegularSeason20242025!$B$3:$B$1315, "&lt;=" &amp; FZ$1, DataRegularSeason20242025!$E$3:$E$1315, $A55)</f>
        <v>86</v>
      </c>
      <c r="GA55">
        <f>SUMIFS(DataRegularSeason20242025!$AA$3:$AA$1315,DataRegularSeason20242025!$B$3:$B$1315, "&lt;=" &amp; GA$1, DataRegularSeason20242025!$D$3:$D$1315, $A55)+SUMIFS(DataRegularSeason20242025!$AB$3:$AB$1315,DataRegularSeason20242025!$B$3:$B$1315, "&lt;=" &amp; GA$1, DataRegularSeason20242025!$E$3:$E$1315, $A55)</f>
        <v>86</v>
      </c>
      <c r="GB55">
        <f>SUMIFS(DataRegularSeason20242025!$AA$3:$AA$1315,DataRegularSeason20242025!$B$3:$B$1315, "&lt;=" &amp; GB$1, DataRegularSeason20242025!$D$3:$D$1315, $A55)+SUMIFS(DataRegularSeason20242025!$AB$3:$AB$1315,DataRegularSeason20242025!$B$3:$B$1315, "&lt;=" &amp; GB$1, DataRegularSeason20242025!$E$3:$E$1315, $A55)</f>
        <v>86</v>
      </c>
      <c r="GC55">
        <f>SUMIFS(DataRegularSeason20242025!$AA$3:$AA$1315,DataRegularSeason20242025!$B$3:$B$1315, "&lt;=" &amp; GC$1, DataRegularSeason20242025!$D$3:$D$1315, $A55)+SUMIFS(DataRegularSeason20242025!$AB$3:$AB$1315,DataRegularSeason20242025!$B$3:$B$1315, "&lt;=" &amp; GC$1, DataRegularSeason20242025!$E$3:$E$1315, $A55)</f>
        <v>86</v>
      </c>
      <c r="GD55">
        <f>SUMIFS(DataRegularSeason20242025!$AA$3:$AA$1315,DataRegularSeason20242025!$B$3:$B$1315, "&lt;=" &amp; GD$1, DataRegularSeason20242025!$D$3:$D$1315, $A55)+SUMIFS(DataRegularSeason20242025!$AB$3:$AB$1315,DataRegularSeason20242025!$B$3:$B$1315, "&lt;=" &amp; GD$1, DataRegularSeason20242025!$E$3:$E$1315, $A55)</f>
        <v>86</v>
      </c>
      <c r="GE55">
        <f>SUMIFS(DataRegularSeason20242025!$AA$3:$AA$1315,DataRegularSeason20242025!$B$3:$B$1315, "&lt;=" &amp; GE$1, DataRegularSeason20242025!$D$3:$D$1315, $A55)+SUMIFS(DataRegularSeason20242025!$AB$3:$AB$1315,DataRegularSeason20242025!$B$3:$B$1315, "&lt;=" &amp; GE$1, DataRegularSeason20242025!$E$3:$E$1315, $A55)</f>
        <v>86</v>
      </c>
      <c r="GF55">
        <f>SUMIFS(DataRegularSeason20242025!$AA$3:$AA$1315,DataRegularSeason20242025!$B$3:$B$1315, "&lt;=" &amp; GF$1, DataRegularSeason20242025!$D$3:$D$1315, $A55)+SUMIFS(DataRegularSeason20242025!$AB$3:$AB$1315,DataRegularSeason20242025!$B$3:$B$1315, "&lt;=" &amp; GF$1, DataRegularSeason20242025!$E$3:$E$1315, $A55)</f>
        <v>86</v>
      </c>
      <c r="GG55">
        <f>SUMIFS(DataRegularSeason20242025!$AA$3:$AA$1315,DataRegularSeason20242025!$B$3:$B$1315, "&lt;=" &amp; GG$1, DataRegularSeason20242025!$D$3:$D$1315, $A55)+SUMIFS(DataRegularSeason20242025!$AB$3:$AB$1315,DataRegularSeason20242025!$B$3:$B$1315, "&lt;=" &amp; GG$1, DataRegularSeason20242025!$E$3:$E$1315, $A55)</f>
        <v>86</v>
      </c>
      <c r="GH55">
        <f>SUMIFS(DataRegularSeason20242025!$AA$3:$AA$1315,DataRegularSeason20242025!$B$3:$B$1315, "&lt;=" &amp; GH$1, DataRegularSeason20242025!$D$3:$D$1315, $A55)+SUMIFS(DataRegularSeason20242025!$AB$3:$AB$1315,DataRegularSeason20242025!$B$3:$B$1315, "&lt;=" &amp; GH$1, DataRegularSeason20242025!$E$3:$E$1315, $A55)</f>
        <v>86</v>
      </c>
      <c r="GI55">
        <f>SUMIFS(DataRegularSeason20242025!$AA$3:$AA$1315,DataRegularSeason20242025!$B$3:$B$1315, "&lt;=" &amp; GI$1, DataRegularSeason20242025!$D$3:$D$1315, $A55)+SUMIFS(DataRegularSeason20242025!$AB$3:$AB$1315,DataRegularSeason20242025!$B$3:$B$1315, "&lt;=" &amp; GI$1, DataRegularSeason20242025!$E$3:$E$1315, $A55)</f>
        <v>86</v>
      </c>
      <c r="GJ55">
        <f>SUMIFS(DataRegularSeason20242025!$AA$3:$AA$1315,DataRegularSeason20242025!$B$3:$B$1315, "&lt;=" &amp; GJ$1, DataRegularSeason20242025!$D$3:$D$1315, $A55)+SUMIFS(DataRegularSeason20242025!$AB$3:$AB$1315,DataRegularSeason20242025!$B$3:$B$1315, "&lt;=" &amp; GJ$1, DataRegularSeason20242025!$E$3:$E$1315, $A55)</f>
        <v>86</v>
      </c>
      <c r="GK55">
        <f>SUMIFS(DataRegularSeason20242025!$AA$3:$AA$1315,DataRegularSeason20242025!$B$3:$B$1315, "&lt;=" &amp; GK$1, DataRegularSeason20242025!$D$3:$D$1315, $A55)+SUMIFS(DataRegularSeason20242025!$AB$3:$AB$1315,DataRegularSeason20242025!$B$3:$B$1315, "&lt;=" &amp; GK$1, DataRegularSeason20242025!$E$3:$E$1315, $A55)</f>
        <v>86</v>
      </c>
      <c r="GL55">
        <f>SUMIFS(DataRegularSeason20242025!$AA$3:$AA$1315,DataRegularSeason20242025!$B$3:$B$1315, "&lt;=" &amp; GL$1, DataRegularSeason20242025!$D$3:$D$1315, $A55)+SUMIFS(DataRegularSeason20242025!$AB$3:$AB$1315,DataRegularSeason20242025!$B$3:$B$1315, "&lt;=" &amp; GL$1, DataRegularSeason20242025!$E$3:$E$1315, $A55)</f>
        <v>86</v>
      </c>
      <c r="GM55">
        <f>SUMIFS(DataRegularSeason20242025!$AA$3:$AA$1315,DataRegularSeason20242025!$B$3:$B$1315, "&lt;=" &amp; GM$1, DataRegularSeason20242025!$D$3:$D$1315, $A55)+SUMIFS(DataRegularSeason20242025!$AB$3:$AB$1315,DataRegularSeason20242025!$B$3:$B$1315, "&lt;=" &amp; GM$1, DataRegularSeason20242025!$E$3:$E$1315, $A55)</f>
        <v>86</v>
      </c>
      <c r="GN55">
        <f>SUMIFS(DataRegularSeason20242025!$AA$3:$AA$1315,DataRegularSeason20242025!$B$3:$B$1315, "&lt;=" &amp; GN$1, DataRegularSeason20242025!$D$3:$D$1315, $A55)+SUMIFS(DataRegularSeason20242025!$AB$3:$AB$1315,DataRegularSeason20242025!$B$3:$B$1315, "&lt;=" &amp; GN$1, DataRegularSeason20242025!$E$3:$E$1315, $A55)</f>
        <v>86</v>
      </c>
      <c r="GO55">
        <f>SUMIFS(DataRegularSeason20242025!$AA$3:$AA$1315,DataRegularSeason20242025!$B$3:$B$1315, "&lt;=" &amp; GO$1, DataRegularSeason20242025!$D$3:$D$1315, $A55)+SUMIFS(DataRegularSeason20242025!$AB$3:$AB$1315,DataRegularSeason20242025!$B$3:$B$1315, "&lt;=" &amp; GO$1, DataRegularSeason20242025!$E$3:$E$1315, $A55)</f>
        <v>86</v>
      </c>
      <c r="GP55">
        <f>SUMIFS(DataRegularSeason20242025!$AA$3:$AA$1315,DataRegularSeason20242025!$B$3:$B$1315, "&lt;=" &amp; GP$1, DataRegularSeason20242025!$D$3:$D$1315, $A55)+SUMIFS(DataRegularSeason20242025!$AB$3:$AB$1315,DataRegularSeason20242025!$B$3:$B$1315, "&lt;=" &amp; GP$1, DataRegularSeason20242025!$E$3:$E$1315, $A55)</f>
        <v>86</v>
      </c>
      <c r="GQ55">
        <f>SUMIFS(DataRegularSeason20242025!$AA$3:$AA$1315,DataRegularSeason20242025!$B$3:$B$1315, "&lt;=" &amp; GQ$1, DataRegularSeason20242025!$D$3:$D$1315, $A55)+SUMIFS(DataRegularSeason20242025!$AB$3:$AB$1315,DataRegularSeason20242025!$B$3:$B$1315, "&lt;=" &amp; GQ$1, DataRegularSeason20242025!$E$3:$E$1315, $A55)</f>
        <v>86</v>
      </c>
      <c r="GR55">
        <f>SUMIFS(DataRegularSeason20242025!$AA$3:$AA$1315,DataRegularSeason20242025!$B$3:$B$1315, "&lt;=" &amp; GR$1, DataRegularSeason20242025!$D$3:$D$1315, $A55)+SUMIFS(DataRegularSeason20242025!$AB$3:$AB$1315,DataRegularSeason20242025!$B$3:$B$1315, "&lt;=" &amp; GR$1, DataRegularSeason20242025!$E$3:$E$1315, $A55)</f>
        <v>86</v>
      </c>
      <c r="GS55">
        <f>SUMIFS(DataRegularSeason20242025!$AA$3:$AA$1315,DataRegularSeason20242025!$B$3:$B$1315, "&lt;=" &amp; GS$1, DataRegularSeason20242025!$D$3:$D$1315, $A55)+SUMIFS(DataRegularSeason20242025!$AB$3:$AB$1315,DataRegularSeason20242025!$B$3:$B$1315, "&lt;=" &amp; GS$1, DataRegularSeason20242025!$E$3:$E$1315, $A55)</f>
        <v>86</v>
      </c>
      <c r="GT55">
        <f>SUMIFS(DataRegularSeason20242025!$AA$3:$AA$1315,DataRegularSeason20242025!$B$3:$B$1315, "&lt;=" &amp; GT$1, DataRegularSeason20242025!$D$3:$D$1315, $A55)+SUMIFS(DataRegularSeason20242025!$AB$3:$AB$1315,DataRegularSeason20242025!$B$3:$B$1315, "&lt;=" &amp; GT$1, DataRegularSeason20242025!$E$3:$E$1315, $A55)</f>
        <v>86</v>
      </c>
      <c r="GU55">
        <f>SUMIFS(DataRegularSeason20242025!$AA$3:$AA$1315,DataRegularSeason20242025!$B$3:$B$1315, "&lt;=" &amp; GU$1, DataRegularSeason20242025!$D$3:$D$1315, $A55)+SUMIFS(DataRegularSeason20242025!$AB$3:$AB$1315,DataRegularSeason20242025!$B$3:$B$1315, "&lt;=" &amp; GU$1, DataRegularSeason20242025!$E$3:$E$1315, $A55)</f>
        <v>86</v>
      </c>
    </row>
    <row r="56" spans="1:203" x14ac:dyDescent="0.25">
      <c r="A56" t="s">
        <v>25</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0</v>
      </c>
      <c r="L56">
        <f>SUMIFS(DataRegularSeason20242025!$AA$3:$AA$1315,DataRegularSeason20242025!$B$3:$B$1315, "&lt;=" &amp; L$1, DataRegularSeason20242025!$D$3:$D$1315, $A56)+SUMIFS(DataRegularSeason20242025!$AB$3:$AB$1315,DataRegularSeason20242025!$B$3:$B$1315, "&lt;=" &amp; L$1, DataRegularSeason20242025!$E$3:$E$1315, $A56)</f>
        <v>0</v>
      </c>
      <c r="M56">
        <f>SUMIFS(DataRegularSeason20242025!$AA$3:$AA$1315,DataRegularSeason20242025!$B$3:$B$1315, "&lt;=" &amp; M$1, DataRegularSeason20242025!$D$3:$D$1315, $A56)+SUMIFS(DataRegularSeason20242025!$AB$3:$AB$1315,DataRegularSeason20242025!$B$3:$B$1315, "&lt;=" &amp; M$1, DataRegularSeason20242025!$E$3:$E$1315, $A56)</f>
        <v>0</v>
      </c>
      <c r="N56">
        <f>SUMIFS(DataRegularSeason20242025!$AA$3:$AA$1315,DataRegularSeason20242025!$B$3:$B$1315, "&lt;=" &amp; N$1, DataRegularSeason20242025!$D$3:$D$1315, $A56)+SUMIFS(DataRegularSeason20242025!$AB$3:$AB$1315,DataRegularSeason20242025!$B$3:$B$1315, "&lt;=" &amp; N$1, DataRegularSeason20242025!$E$3:$E$1315, $A56)</f>
        <v>0</v>
      </c>
      <c r="O56">
        <f>SUMIFS(DataRegularSeason20242025!$AA$3:$AA$1315,DataRegularSeason20242025!$B$3:$B$1315, "&lt;=" &amp; O$1, DataRegularSeason20242025!$D$3:$D$1315, $A56)+SUMIFS(DataRegularSeason20242025!$AB$3:$AB$1315,DataRegularSeason20242025!$B$3:$B$1315, "&lt;=" &amp; O$1, DataRegularSeason20242025!$E$3:$E$1315, $A56)</f>
        <v>0</v>
      </c>
      <c r="P56">
        <f>SUMIFS(DataRegularSeason20242025!$AA$3:$AA$1315,DataRegularSeason20242025!$B$3:$B$1315, "&lt;=" &amp; P$1, DataRegularSeason20242025!$D$3:$D$1315, $A56)+SUMIFS(DataRegularSeason20242025!$AB$3:$AB$1315,DataRegularSeason20242025!$B$3:$B$1315, "&lt;=" &amp; P$1, DataRegularSeason20242025!$E$3:$E$1315, $A56)</f>
        <v>0</v>
      </c>
      <c r="Q56">
        <f>SUMIFS(DataRegularSeason20242025!$AA$3:$AA$1315,DataRegularSeason20242025!$B$3:$B$1315, "&lt;=" &amp; Q$1, DataRegularSeason20242025!$D$3:$D$1315, $A56)+SUMIFS(DataRegularSeason20242025!$AB$3:$AB$1315,DataRegularSeason20242025!$B$3:$B$1315, "&lt;=" &amp; Q$1, DataRegularSeason20242025!$E$3:$E$1315, $A56)</f>
        <v>0</v>
      </c>
      <c r="R56">
        <f>SUMIFS(DataRegularSeason20242025!$AA$3:$AA$1315,DataRegularSeason20242025!$B$3:$B$1315, "&lt;=" &amp; R$1, DataRegularSeason20242025!$D$3:$D$1315, $A56)+SUMIFS(DataRegularSeason20242025!$AB$3:$AB$1315,DataRegularSeason20242025!$B$3:$B$1315, "&lt;=" &amp; R$1, DataRegularSeason20242025!$E$3:$E$1315, $A56)</f>
        <v>0</v>
      </c>
      <c r="S56">
        <f>SUMIFS(DataRegularSeason20242025!$AA$3:$AA$1315,DataRegularSeason20242025!$B$3:$B$1315, "&lt;=" &amp; S$1, DataRegularSeason20242025!$D$3:$D$1315, $A56)+SUMIFS(DataRegularSeason20242025!$AB$3:$AB$1315,DataRegularSeason20242025!$B$3:$B$1315, "&lt;=" &amp; S$1, DataRegularSeason20242025!$E$3:$E$1315, $A56)</f>
        <v>2</v>
      </c>
      <c r="T56">
        <f>SUMIFS(DataRegularSeason20242025!$AA$3:$AA$1315,DataRegularSeason20242025!$B$3:$B$1315, "&lt;=" &amp; T$1, DataRegularSeason20242025!$D$3:$D$1315, $A56)+SUMIFS(DataRegularSeason20242025!$AB$3:$AB$1315,DataRegularSeason20242025!$B$3:$B$1315, "&lt;=" &amp; T$1, DataRegularSeason20242025!$E$3:$E$1315, $A56)</f>
        <v>2</v>
      </c>
      <c r="U56">
        <f>SUMIFS(DataRegularSeason20242025!$AA$3:$AA$1315,DataRegularSeason20242025!$B$3:$B$1315, "&lt;=" &amp; U$1, DataRegularSeason20242025!$D$3:$D$1315, $A56)+SUMIFS(DataRegularSeason20242025!$AB$3:$AB$1315,DataRegularSeason20242025!$B$3:$B$1315, "&lt;=" &amp; U$1, DataRegularSeason20242025!$E$3:$E$1315, $A56)</f>
        <v>4</v>
      </c>
      <c r="V56">
        <f>SUMIFS(DataRegularSeason20242025!$AA$3:$AA$1315,DataRegularSeason20242025!$B$3:$B$1315, "&lt;=" &amp; V$1, DataRegularSeason20242025!$D$3:$D$1315, $A56)+SUMIFS(DataRegularSeason20242025!$AB$3:$AB$1315,DataRegularSeason20242025!$B$3:$B$1315, "&lt;=" &amp; V$1, DataRegularSeason20242025!$E$3:$E$1315, $A56)</f>
        <v>4</v>
      </c>
      <c r="W56">
        <f>SUMIFS(DataRegularSeason20242025!$AA$3:$AA$1315,DataRegularSeason20242025!$B$3:$B$1315, "&lt;=" &amp; W$1, DataRegularSeason20242025!$D$3:$D$1315, $A56)+SUMIFS(DataRegularSeason20242025!$AB$3:$AB$1315,DataRegularSeason20242025!$B$3:$B$1315, "&lt;=" &amp; W$1, DataRegularSeason20242025!$E$3:$E$1315, $A56)</f>
        <v>6</v>
      </c>
      <c r="X56">
        <f>SUMIFS(DataRegularSeason20242025!$AA$3:$AA$1315,DataRegularSeason20242025!$B$3:$B$1315, "&lt;=" &amp; X$1, DataRegularSeason20242025!$D$3:$D$1315, $A56)+SUMIFS(DataRegularSeason20242025!$AB$3:$AB$1315,DataRegularSeason20242025!$B$3:$B$1315, "&lt;=" &amp; X$1, DataRegularSeason20242025!$E$3:$E$1315, $A56)</f>
        <v>6</v>
      </c>
      <c r="Y56">
        <f>SUMIFS(DataRegularSeason20242025!$AA$3:$AA$1315,DataRegularSeason20242025!$B$3:$B$1315, "&lt;=" &amp; Y$1, DataRegularSeason20242025!$D$3:$D$1315, $A56)+SUMIFS(DataRegularSeason20242025!$AB$3:$AB$1315,DataRegularSeason20242025!$B$3:$B$1315, "&lt;=" &amp; Y$1, DataRegularSeason20242025!$E$3:$E$1315, $A56)</f>
        <v>8</v>
      </c>
      <c r="Z56">
        <f>SUMIFS(DataRegularSeason20242025!$AA$3:$AA$1315,DataRegularSeason20242025!$B$3:$B$1315, "&lt;=" &amp; Z$1, DataRegularSeason20242025!$D$3:$D$1315, $A56)+SUMIFS(DataRegularSeason20242025!$AB$3:$AB$1315,DataRegularSeason20242025!$B$3:$B$1315, "&lt;=" &amp; Z$1, DataRegularSeason20242025!$E$3:$E$1315, $A56)</f>
        <v>8</v>
      </c>
      <c r="AA56">
        <f>SUMIFS(DataRegularSeason20242025!$AA$3:$AA$1315,DataRegularSeason20242025!$B$3:$B$1315, "&lt;=" &amp; AA$1, DataRegularSeason20242025!$D$3:$D$1315, $A56)+SUMIFS(DataRegularSeason20242025!$AB$3:$AB$1315,DataRegularSeason20242025!$B$3:$B$1315, "&lt;=" &amp; AA$1, DataRegularSeason20242025!$E$3:$E$1315, $A56)</f>
        <v>8</v>
      </c>
      <c r="AB56">
        <f>SUMIFS(DataRegularSeason20242025!$AA$3:$AA$1315,DataRegularSeason20242025!$B$3:$B$1315, "&lt;=" &amp; AB$1, DataRegularSeason20242025!$D$3:$D$1315, $A56)+SUMIFS(DataRegularSeason20242025!$AB$3:$AB$1315,DataRegularSeason20242025!$B$3:$B$1315, "&lt;=" &amp; AB$1, DataRegularSeason20242025!$E$3:$E$1315, $A56)</f>
        <v>10</v>
      </c>
      <c r="AC56">
        <f>SUMIFS(DataRegularSeason20242025!$AA$3:$AA$1315,DataRegularSeason20242025!$B$3:$B$1315, "&lt;=" &amp; AC$1, DataRegularSeason20242025!$D$3:$D$1315, $A56)+SUMIFS(DataRegularSeason20242025!$AB$3:$AB$1315,DataRegularSeason20242025!$B$3:$B$1315, "&lt;=" &amp; AC$1, DataRegularSeason20242025!$E$3:$E$1315, $A56)</f>
        <v>10</v>
      </c>
      <c r="AD56">
        <f>SUMIFS(DataRegularSeason20242025!$AA$3:$AA$1315,DataRegularSeason20242025!$B$3:$B$1315, "&lt;=" &amp; AD$1, DataRegularSeason20242025!$D$3:$D$1315, $A56)+SUMIFS(DataRegularSeason20242025!$AB$3:$AB$1315,DataRegularSeason20242025!$B$3:$B$1315, "&lt;=" &amp; AD$1, DataRegularSeason20242025!$E$3:$E$1315, $A56)</f>
        <v>10</v>
      </c>
      <c r="AE56">
        <f>SUMIFS(DataRegularSeason20242025!$AA$3:$AA$1315,DataRegularSeason20242025!$B$3:$B$1315, "&lt;=" &amp; AE$1, DataRegularSeason20242025!$D$3:$D$1315, $A56)+SUMIFS(DataRegularSeason20242025!$AB$3:$AB$1315,DataRegularSeason20242025!$B$3:$B$1315, "&lt;=" &amp; AE$1, DataRegularSeason20242025!$E$3:$E$1315, $A56)</f>
        <v>10</v>
      </c>
      <c r="AF56">
        <f>SUMIFS(DataRegularSeason20242025!$AA$3:$AA$1315,DataRegularSeason20242025!$B$3:$B$1315, "&lt;=" &amp; AF$1, DataRegularSeason20242025!$D$3:$D$1315, $A56)+SUMIFS(DataRegularSeason20242025!$AB$3:$AB$1315,DataRegularSeason20242025!$B$3:$B$1315, "&lt;=" &amp; AF$1, DataRegularSeason20242025!$E$3:$E$1315, $A56)</f>
        <v>10</v>
      </c>
      <c r="AG56">
        <f>SUMIFS(DataRegularSeason20242025!$AA$3:$AA$1315,DataRegularSeason20242025!$B$3:$B$1315, "&lt;=" &amp; AG$1, DataRegularSeason20242025!$D$3:$D$1315, $A56)+SUMIFS(DataRegularSeason20242025!$AB$3:$AB$1315,DataRegularSeason20242025!$B$3:$B$1315, "&lt;=" &amp; AG$1, DataRegularSeason20242025!$E$3:$E$1315, $A56)</f>
        <v>10</v>
      </c>
      <c r="AH56">
        <f>SUMIFS(DataRegularSeason20242025!$AA$3:$AA$1315,DataRegularSeason20242025!$B$3:$B$1315, "&lt;=" &amp; AH$1, DataRegularSeason20242025!$D$3:$D$1315, $A56)+SUMIFS(DataRegularSeason20242025!$AB$3:$AB$1315,DataRegularSeason20242025!$B$3:$B$1315, "&lt;=" &amp; AH$1, DataRegularSeason20242025!$E$3:$E$1315, $A56)</f>
        <v>10</v>
      </c>
      <c r="AI56">
        <f>SUMIFS(DataRegularSeason20242025!$AA$3:$AA$1315,DataRegularSeason20242025!$B$3:$B$1315, "&lt;=" &amp; AI$1, DataRegularSeason20242025!$D$3:$D$1315, $A56)+SUMIFS(DataRegularSeason20242025!$AB$3:$AB$1315,DataRegularSeason20242025!$B$3:$B$1315, "&lt;=" &amp; AI$1, DataRegularSeason20242025!$E$3:$E$1315, $A56)</f>
        <v>10</v>
      </c>
      <c r="AJ56">
        <f>SUMIFS(DataRegularSeason20242025!$AA$3:$AA$1315,DataRegularSeason20242025!$B$3:$B$1315, "&lt;=" &amp; AJ$1, DataRegularSeason20242025!$D$3:$D$1315, $A56)+SUMIFS(DataRegularSeason20242025!$AB$3:$AB$1315,DataRegularSeason20242025!$B$3:$B$1315, "&lt;=" &amp; AJ$1, DataRegularSeason20242025!$E$3:$E$1315, $A56)</f>
        <v>10</v>
      </c>
      <c r="AK56">
        <f>SUMIFS(DataRegularSeason20242025!$AA$3:$AA$1315,DataRegularSeason20242025!$B$3:$B$1315, "&lt;=" &amp; AK$1, DataRegularSeason20242025!$D$3:$D$1315, $A56)+SUMIFS(DataRegularSeason20242025!$AB$3:$AB$1315,DataRegularSeason20242025!$B$3:$B$1315, "&lt;=" &amp; AK$1, DataRegularSeason20242025!$E$3:$E$1315, $A56)</f>
        <v>12</v>
      </c>
      <c r="AL56">
        <f>SUMIFS(DataRegularSeason20242025!$AA$3:$AA$1315,DataRegularSeason20242025!$B$3:$B$1315, "&lt;=" &amp; AL$1, DataRegularSeason20242025!$D$3:$D$1315, $A56)+SUMIFS(DataRegularSeason20242025!$AB$3:$AB$1315,DataRegularSeason20242025!$B$3:$B$1315, "&lt;=" &amp; AL$1, DataRegularSeason20242025!$E$3:$E$1315, $A56)</f>
        <v>12</v>
      </c>
      <c r="AM56">
        <f>SUMIFS(DataRegularSeason20242025!$AA$3:$AA$1315,DataRegularSeason20242025!$B$3:$B$1315, "&lt;=" &amp; AM$1, DataRegularSeason20242025!$D$3:$D$1315, $A56)+SUMIFS(DataRegularSeason20242025!$AB$3:$AB$1315,DataRegularSeason20242025!$B$3:$B$1315, "&lt;=" &amp; AM$1, DataRegularSeason20242025!$E$3:$E$1315, $A56)</f>
        <v>12</v>
      </c>
      <c r="AN56">
        <f>SUMIFS(DataRegularSeason20242025!$AA$3:$AA$1315,DataRegularSeason20242025!$B$3:$B$1315, "&lt;=" &amp; AN$1, DataRegularSeason20242025!$D$3:$D$1315, $A56)+SUMIFS(DataRegularSeason20242025!$AB$3:$AB$1315,DataRegularSeason20242025!$B$3:$B$1315, "&lt;=" &amp; AN$1, DataRegularSeason20242025!$E$3:$E$1315, $A56)</f>
        <v>12</v>
      </c>
      <c r="AO56">
        <f>SUMIFS(DataRegularSeason20242025!$AA$3:$AA$1315,DataRegularSeason20242025!$B$3:$B$1315, "&lt;=" &amp; AO$1, DataRegularSeason20242025!$D$3:$D$1315, $A56)+SUMIFS(DataRegularSeason20242025!$AB$3:$AB$1315,DataRegularSeason20242025!$B$3:$B$1315, "&lt;=" &amp; AO$1, DataRegularSeason20242025!$E$3:$E$1315, $A56)</f>
        <v>14</v>
      </c>
      <c r="AP56">
        <f>SUMIFS(DataRegularSeason20242025!$AA$3:$AA$1315,DataRegularSeason20242025!$B$3:$B$1315, "&lt;=" &amp; AP$1, DataRegularSeason20242025!$D$3:$D$1315, $A56)+SUMIFS(DataRegularSeason20242025!$AB$3:$AB$1315,DataRegularSeason20242025!$B$3:$B$1315, "&lt;=" &amp; AP$1, DataRegularSeason20242025!$E$3:$E$1315, $A56)</f>
        <v>14</v>
      </c>
      <c r="AQ56">
        <f>SUMIFS(DataRegularSeason20242025!$AA$3:$AA$1315,DataRegularSeason20242025!$B$3:$B$1315, "&lt;=" &amp; AQ$1, DataRegularSeason20242025!$D$3:$D$1315, $A56)+SUMIFS(DataRegularSeason20242025!$AB$3:$AB$1315,DataRegularSeason20242025!$B$3:$B$1315, "&lt;=" &amp; AQ$1, DataRegularSeason20242025!$E$3:$E$1315, $A56)</f>
        <v>16</v>
      </c>
      <c r="AR56">
        <f>SUMIFS(DataRegularSeason20242025!$AA$3:$AA$1315,DataRegularSeason20242025!$B$3:$B$1315, "&lt;=" &amp; AR$1, DataRegularSeason20242025!$D$3:$D$1315, $A56)+SUMIFS(DataRegularSeason20242025!$AB$3:$AB$1315,DataRegularSeason20242025!$B$3:$B$1315, "&lt;=" &amp; AR$1, DataRegularSeason20242025!$E$3:$E$1315, $A56)</f>
        <v>16</v>
      </c>
      <c r="AS56">
        <f>SUMIFS(DataRegularSeason20242025!$AA$3:$AA$1315,DataRegularSeason20242025!$B$3:$B$1315, "&lt;=" &amp; AS$1, DataRegularSeason20242025!$D$3:$D$1315, $A56)+SUMIFS(DataRegularSeason20242025!$AB$3:$AB$1315,DataRegularSeason20242025!$B$3:$B$1315, "&lt;=" &amp; AS$1, DataRegularSeason20242025!$E$3:$E$1315, $A56)</f>
        <v>18</v>
      </c>
      <c r="AT56">
        <f>SUMIFS(DataRegularSeason20242025!$AA$3:$AA$1315,DataRegularSeason20242025!$B$3:$B$1315, "&lt;=" &amp; AT$1, DataRegularSeason20242025!$D$3:$D$1315, $A56)+SUMIFS(DataRegularSeason20242025!$AB$3:$AB$1315,DataRegularSeason20242025!$B$3:$B$1315, "&lt;=" &amp; AT$1, DataRegularSeason20242025!$E$3:$E$1315, $A56)</f>
        <v>18</v>
      </c>
      <c r="AU56">
        <f>SUMIFS(DataRegularSeason20242025!$AA$3:$AA$1315,DataRegularSeason20242025!$B$3:$B$1315, "&lt;=" &amp; AU$1, DataRegularSeason20242025!$D$3:$D$1315, $A56)+SUMIFS(DataRegularSeason20242025!$AB$3:$AB$1315,DataRegularSeason20242025!$B$3:$B$1315, "&lt;=" &amp; AU$1, DataRegularSeason20242025!$E$3:$E$1315, $A56)</f>
        <v>18</v>
      </c>
      <c r="AV56">
        <f>SUMIFS(DataRegularSeason20242025!$AA$3:$AA$1315,DataRegularSeason20242025!$B$3:$B$1315, "&lt;=" &amp; AV$1, DataRegularSeason20242025!$D$3:$D$1315, $A56)+SUMIFS(DataRegularSeason20242025!$AB$3:$AB$1315,DataRegularSeason20242025!$B$3:$B$1315, "&lt;=" &amp; AV$1, DataRegularSeason20242025!$E$3:$E$1315, $A56)</f>
        <v>18</v>
      </c>
      <c r="AW56">
        <f>SUMIFS(DataRegularSeason20242025!$AA$3:$AA$1315,DataRegularSeason20242025!$B$3:$B$1315, "&lt;=" &amp; AW$1, DataRegularSeason20242025!$D$3:$D$1315, $A56)+SUMIFS(DataRegularSeason20242025!$AB$3:$AB$1315,DataRegularSeason20242025!$B$3:$B$1315, "&lt;=" &amp; AW$1, DataRegularSeason20242025!$E$3:$E$1315, $A56)</f>
        <v>18</v>
      </c>
      <c r="AX56">
        <f>SUMIFS(DataRegularSeason20242025!$AA$3:$AA$1315,DataRegularSeason20242025!$B$3:$B$1315, "&lt;=" &amp; AX$1, DataRegularSeason20242025!$D$3:$D$1315, $A56)+SUMIFS(DataRegularSeason20242025!$AB$3:$AB$1315,DataRegularSeason20242025!$B$3:$B$1315, "&lt;=" &amp; AX$1, DataRegularSeason20242025!$E$3:$E$1315, $A56)</f>
        <v>20</v>
      </c>
      <c r="AY56">
        <f>SUMIFS(DataRegularSeason20242025!$AA$3:$AA$1315,DataRegularSeason20242025!$B$3:$B$1315, "&lt;=" &amp; AY$1, DataRegularSeason20242025!$D$3:$D$1315, $A56)+SUMIFS(DataRegularSeason20242025!$AB$3:$AB$1315,DataRegularSeason20242025!$B$3:$B$1315, "&lt;=" &amp; AY$1, DataRegularSeason20242025!$E$3:$E$1315, $A56)</f>
        <v>20</v>
      </c>
      <c r="AZ56">
        <f>SUMIFS(DataRegularSeason20242025!$AA$3:$AA$1315,DataRegularSeason20242025!$B$3:$B$1315, "&lt;=" &amp; AZ$1, DataRegularSeason20242025!$D$3:$D$1315, $A56)+SUMIFS(DataRegularSeason20242025!$AB$3:$AB$1315,DataRegularSeason20242025!$B$3:$B$1315, "&lt;=" &amp; AZ$1, DataRegularSeason20242025!$E$3:$E$1315, $A56)</f>
        <v>20</v>
      </c>
      <c r="BA56">
        <f>SUMIFS(DataRegularSeason20242025!$AA$3:$AA$1315,DataRegularSeason20242025!$B$3:$B$1315, "&lt;=" &amp; BA$1, DataRegularSeason20242025!$D$3:$D$1315, $A56)+SUMIFS(DataRegularSeason20242025!$AB$3:$AB$1315,DataRegularSeason20242025!$B$3:$B$1315, "&lt;=" &amp; BA$1, DataRegularSeason20242025!$E$3:$E$1315, $A56)</f>
        <v>22</v>
      </c>
      <c r="BB56">
        <f>SUMIFS(DataRegularSeason20242025!$AA$3:$AA$1315,DataRegularSeason20242025!$B$3:$B$1315, "&lt;=" &amp; BB$1, DataRegularSeason20242025!$D$3:$D$1315, $A56)+SUMIFS(DataRegularSeason20242025!$AB$3:$AB$1315,DataRegularSeason20242025!$B$3:$B$1315, "&lt;=" &amp; BB$1, DataRegularSeason20242025!$E$3:$E$1315, $A56)</f>
        <v>22</v>
      </c>
      <c r="BC56">
        <f>SUMIFS(DataRegularSeason20242025!$AA$3:$AA$1315,DataRegularSeason20242025!$B$3:$B$1315, "&lt;=" &amp; BC$1, DataRegularSeason20242025!$D$3:$D$1315, $A56)+SUMIFS(DataRegularSeason20242025!$AB$3:$AB$1315,DataRegularSeason20242025!$B$3:$B$1315, "&lt;=" &amp; BC$1, DataRegularSeason20242025!$E$3:$E$1315, $A56)</f>
        <v>24</v>
      </c>
      <c r="BD56">
        <f>SUMIFS(DataRegularSeason20242025!$AA$3:$AA$1315,DataRegularSeason20242025!$B$3:$B$1315, "&lt;=" &amp; BD$1, DataRegularSeason20242025!$D$3:$D$1315, $A56)+SUMIFS(DataRegularSeason20242025!$AB$3:$AB$1315,DataRegularSeason20242025!$B$3:$B$1315, "&lt;=" &amp; BD$1, DataRegularSeason20242025!$E$3:$E$1315, $A56)</f>
        <v>24</v>
      </c>
      <c r="BE56">
        <f>SUMIFS(DataRegularSeason20242025!$AA$3:$AA$1315,DataRegularSeason20242025!$B$3:$B$1315, "&lt;=" &amp; BE$1, DataRegularSeason20242025!$D$3:$D$1315, $A56)+SUMIFS(DataRegularSeason20242025!$AB$3:$AB$1315,DataRegularSeason20242025!$B$3:$B$1315, "&lt;=" &amp; BE$1, DataRegularSeason20242025!$E$3:$E$1315, $A56)</f>
        <v>24</v>
      </c>
      <c r="BF56">
        <f>SUMIFS(DataRegularSeason20242025!$AA$3:$AA$1315,DataRegularSeason20242025!$B$3:$B$1315, "&lt;=" &amp; BF$1, DataRegularSeason20242025!$D$3:$D$1315, $A56)+SUMIFS(DataRegularSeason20242025!$AB$3:$AB$1315,DataRegularSeason20242025!$B$3:$B$1315, "&lt;=" &amp; BF$1, DataRegularSeason20242025!$E$3:$E$1315, $A56)</f>
        <v>24</v>
      </c>
      <c r="BG56">
        <f>SUMIFS(DataRegularSeason20242025!$AA$3:$AA$1315,DataRegularSeason20242025!$B$3:$B$1315, "&lt;=" &amp; BG$1, DataRegularSeason20242025!$D$3:$D$1315, $A56)+SUMIFS(DataRegularSeason20242025!$AB$3:$AB$1315,DataRegularSeason20242025!$B$3:$B$1315, "&lt;=" &amp; BG$1, DataRegularSeason20242025!$E$3:$E$1315, $A56)</f>
        <v>26</v>
      </c>
      <c r="BH56">
        <f>SUMIFS(DataRegularSeason20242025!$AA$3:$AA$1315,DataRegularSeason20242025!$B$3:$B$1315, "&lt;=" &amp; BH$1, DataRegularSeason20242025!$D$3:$D$1315, $A56)+SUMIFS(DataRegularSeason20242025!$AB$3:$AB$1315,DataRegularSeason20242025!$B$3:$B$1315, "&lt;=" &amp; BH$1, DataRegularSeason20242025!$E$3:$E$1315, $A56)</f>
        <v>26</v>
      </c>
      <c r="BI56">
        <f>SUMIFS(DataRegularSeason20242025!$AA$3:$AA$1315,DataRegularSeason20242025!$B$3:$B$1315, "&lt;=" &amp; BI$1, DataRegularSeason20242025!$D$3:$D$1315, $A56)+SUMIFS(DataRegularSeason20242025!$AB$3:$AB$1315,DataRegularSeason20242025!$B$3:$B$1315, "&lt;=" &amp; BI$1, DataRegularSeason20242025!$E$3:$E$1315, $A56)</f>
        <v>26</v>
      </c>
      <c r="BJ56">
        <f>SUMIFS(DataRegularSeason20242025!$AA$3:$AA$1315,DataRegularSeason20242025!$B$3:$B$1315, "&lt;=" &amp; BJ$1, DataRegularSeason20242025!$D$3:$D$1315, $A56)+SUMIFS(DataRegularSeason20242025!$AB$3:$AB$1315,DataRegularSeason20242025!$B$3:$B$1315, "&lt;=" &amp; BJ$1, DataRegularSeason20242025!$E$3:$E$1315, $A56)</f>
        <v>26</v>
      </c>
      <c r="BK56">
        <f>SUMIFS(DataRegularSeason20242025!$AA$3:$AA$1315,DataRegularSeason20242025!$B$3:$B$1315, "&lt;=" &amp; BK$1, DataRegularSeason20242025!$D$3:$D$1315, $A56)+SUMIFS(DataRegularSeason20242025!$AB$3:$AB$1315,DataRegularSeason20242025!$B$3:$B$1315, "&lt;=" &amp; BK$1, DataRegularSeason20242025!$E$3:$E$1315, $A56)</f>
        <v>26</v>
      </c>
      <c r="BL56">
        <f>SUMIFS(DataRegularSeason20242025!$AA$3:$AA$1315,DataRegularSeason20242025!$B$3:$B$1315, "&lt;=" &amp; BL$1, DataRegularSeason20242025!$D$3:$D$1315, $A56)+SUMIFS(DataRegularSeason20242025!$AB$3:$AB$1315,DataRegularSeason20242025!$B$3:$B$1315, "&lt;=" &amp; BL$1, DataRegularSeason20242025!$E$3:$E$1315, $A56)</f>
        <v>26</v>
      </c>
      <c r="BM56">
        <f>SUMIFS(DataRegularSeason20242025!$AA$3:$AA$1315,DataRegularSeason20242025!$B$3:$B$1315, "&lt;=" &amp; BM$1, DataRegularSeason20242025!$D$3:$D$1315, $A56)+SUMIFS(DataRegularSeason20242025!$AB$3:$AB$1315,DataRegularSeason20242025!$B$3:$B$1315, "&lt;=" &amp; BM$1, DataRegularSeason20242025!$E$3:$E$1315, $A56)</f>
        <v>28</v>
      </c>
      <c r="BN56">
        <f>SUMIFS(DataRegularSeason20242025!$AA$3:$AA$1315,DataRegularSeason20242025!$B$3:$B$1315, "&lt;=" &amp; BN$1, DataRegularSeason20242025!$D$3:$D$1315, $A56)+SUMIFS(DataRegularSeason20242025!$AB$3:$AB$1315,DataRegularSeason20242025!$B$3:$B$1315, "&lt;=" &amp; BN$1, DataRegularSeason20242025!$E$3:$E$1315, $A56)</f>
        <v>28</v>
      </c>
      <c r="BO56">
        <f>SUMIFS(DataRegularSeason20242025!$AA$3:$AA$1315,DataRegularSeason20242025!$B$3:$B$1315, "&lt;=" &amp; BO$1, DataRegularSeason20242025!$D$3:$D$1315, $A56)+SUMIFS(DataRegularSeason20242025!$AB$3:$AB$1315,DataRegularSeason20242025!$B$3:$B$1315, "&lt;=" &amp; BO$1, DataRegularSeason20242025!$E$3:$E$1315, $A56)</f>
        <v>28</v>
      </c>
      <c r="BP56">
        <f>SUMIFS(DataRegularSeason20242025!$AA$3:$AA$1315,DataRegularSeason20242025!$B$3:$B$1315, "&lt;=" &amp; BP$1, DataRegularSeason20242025!$D$3:$D$1315, $A56)+SUMIFS(DataRegularSeason20242025!$AB$3:$AB$1315,DataRegularSeason20242025!$B$3:$B$1315, "&lt;=" &amp; BP$1, DataRegularSeason20242025!$E$3:$E$1315, $A56)</f>
        <v>28</v>
      </c>
      <c r="BQ56">
        <f>SUMIFS(DataRegularSeason20242025!$AA$3:$AA$1315,DataRegularSeason20242025!$B$3:$B$1315, "&lt;=" &amp; BQ$1, DataRegularSeason20242025!$D$3:$D$1315, $A56)+SUMIFS(DataRegularSeason20242025!$AB$3:$AB$1315,DataRegularSeason20242025!$B$3:$B$1315, "&lt;=" &amp; BQ$1, DataRegularSeason20242025!$E$3:$E$1315, $A56)</f>
        <v>30</v>
      </c>
      <c r="BR56">
        <f>SUMIFS(DataRegularSeason20242025!$AA$3:$AA$1315,DataRegularSeason20242025!$B$3:$B$1315, "&lt;=" &amp; BR$1, DataRegularSeason20242025!$D$3:$D$1315, $A56)+SUMIFS(DataRegularSeason20242025!$AB$3:$AB$1315,DataRegularSeason20242025!$B$3:$B$1315, "&lt;=" &amp; BR$1, DataRegularSeason20242025!$E$3:$E$1315, $A56)</f>
        <v>32</v>
      </c>
      <c r="BS56">
        <f>SUMIFS(DataRegularSeason20242025!$AA$3:$AA$1315,DataRegularSeason20242025!$B$3:$B$1315, "&lt;=" &amp; BS$1, DataRegularSeason20242025!$D$3:$D$1315, $A56)+SUMIFS(DataRegularSeason20242025!$AB$3:$AB$1315,DataRegularSeason20242025!$B$3:$B$1315, "&lt;=" &amp; BS$1, DataRegularSeason20242025!$E$3:$E$1315, $A56)</f>
        <v>32</v>
      </c>
      <c r="BT56">
        <f>SUMIFS(DataRegularSeason20242025!$AA$3:$AA$1315,DataRegularSeason20242025!$B$3:$B$1315, "&lt;=" &amp; BT$1, DataRegularSeason20242025!$D$3:$D$1315, $A56)+SUMIFS(DataRegularSeason20242025!$AB$3:$AB$1315,DataRegularSeason20242025!$B$3:$B$1315, "&lt;=" &amp; BT$1, DataRegularSeason20242025!$E$3:$E$1315, $A56)</f>
        <v>34</v>
      </c>
      <c r="BU56">
        <f>SUMIFS(DataRegularSeason20242025!$AA$3:$AA$1315,DataRegularSeason20242025!$B$3:$B$1315, "&lt;=" &amp; BU$1, DataRegularSeason20242025!$D$3:$D$1315, $A56)+SUMIFS(DataRegularSeason20242025!$AB$3:$AB$1315,DataRegularSeason20242025!$B$3:$B$1315, "&lt;=" &amp; BU$1, DataRegularSeason20242025!$E$3:$E$1315, $A56)</f>
        <v>34</v>
      </c>
      <c r="BV56">
        <f>SUMIFS(DataRegularSeason20242025!$AA$3:$AA$1315,DataRegularSeason20242025!$B$3:$B$1315, "&lt;=" &amp; BV$1, DataRegularSeason20242025!$D$3:$D$1315, $A56)+SUMIFS(DataRegularSeason20242025!$AB$3:$AB$1315,DataRegularSeason20242025!$B$3:$B$1315, "&lt;=" &amp; BV$1, DataRegularSeason20242025!$E$3:$E$1315, $A56)</f>
        <v>34</v>
      </c>
      <c r="BW56">
        <f>SUMIFS(DataRegularSeason20242025!$AA$3:$AA$1315,DataRegularSeason20242025!$B$3:$B$1315, "&lt;=" &amp; BW$1, DataRegularSeason20242025!$D$3:$D$1315, $A56)+SUMIFS(DataRegularSeason20242025!$AB$3:$AB$1315,DataRegularSeason20242025!$B$3:$B$1315, "&lt;=" &amp; BW$1, DataRegularSeason20242025!$E$3:$E$1315, $A56)</f>
        <v>34</v>
      </c>
      <c r="BX56">
        <f>SUMIFS(DataRegularSeason20242025!$AA$3:$AA$1315,DataRegularSeason20242025!$B$3:$B$1315, "&lt;=" &amp; BX$1, DataRegularSeason20242025!$D$3:$D$1315, $A56)+SUMIFS(DataRegularSeason20242025!$AB$3:$AB$1315,DataRegularSeason20242025!$B$3:$B$1315, "&lt;=" &amp; BX$1, DataRegularSeason20242025!$E$3:$E$1315, $A56)</f>
        <v>36</v>
      </c>
      <c r="BY56">
        <f>SUMIFS(DataRegularSeason20242025!$AA$3:$AA$1315,DataRegularSeason20242025!$B$3:$B$1315, "&lt;=" &amp; BY$1, DataRegularSeason20242025!$D$3:$D$1315, $A56)+SUMIFS(DataRegularSeason20242025!$AB$3:$AB$1315,DataRegularSeason20242025!$B$3:$B$1315, "&lt;=" &amp; BY$1, DataRegularSeason20242025!$E$3:$E$1315, $A56)</f>
        <v>36</v>
      </c>
      <c r="BZ56">
        <f>SUMIFS(DataRegularSeason20242025!$AA$3:$AA$1315,DataRegularSeason20242025!$B$3:$B$1315, "&lt;=" &amp; BZ$1, DataRegularSeason20242025!$D$3:$D$1315, $A56)+SUMIFS(DataRegularSeason20242025!$AB$3:$AB$1315,DataRegularSeason20242025!$B$3:$B$1315, "&lt;=" &amp; BZ$1, DataRegularSeason20242025!$E$3:$E$1315, $A56)</f>
        <v>36</v>
      </c>
      <c r="CA56">
        <f>SUMIFS(DataRegularSeason20242025!$AA$3:$AA$1315,DataRegularSeason20242025!$B$3:$B$1315, "&lt;=" &amp; CA$1, DataRegularSeason20242025!$D$3:$D$1315, $A56)+SUMIFS(DataRegularSeason20242025!$AB$3:$AB$1315,DataRegularSeason20242025!$B$3:$B$1315, "&lt;=" &amp; CA$1, DataRegularSeason20242025!$E$3:$E$1315, $A56)</f>
        <v>36</v>
      </c>
      <c r="CB56">
        <f>SUMIFS(DataRegularSeason20242025!$AA$3:$AA$1315,DataRegularSeason20242025!$B$3:$B$1315, "&lt;=" &amp; CB$1, DataRegularSeason20242025!$D$3:$D$1315, $A56)+SUMIFS(DataRegularSeason20242025!$AB$3:$AB$1315,DataRegularSeason20242025!$B$3:$B$1315, "&lt;=" &amp; CB$1, DataRegularSeason20242025!$E$3:$E$1315, $A56)</f>
        <v>36</v>
      </c>
      <c r="CC56">
        <f>SUMIFS(DataRegularSeason20242025!$AA$3:$AA$1315,DataRegularSeason20242025!$B$3:$B$1315, "&lt;=" &amp; CC$1, DataRegularSeason20242025!$D$3:$D$1315, $A56)+SUMIFS(DataRegularSeason20242025!$AB$3:$AB$1315,DataRegularSeason20242025!$B$3:$B$1315, "&lt;=" &amp; CC$1, DataRegularSeason20242025!$E$3:$E$1315, $A56)</f>
        <v>38</v>
      </c>
      <c r="CD56">
        <f>SUMIFS(DataRegularSeason20242025!$AA$3:$AA$1315,DataRegularSeason20242025!$B$3:$B$1315, "&lt;=" &amp; CD$1, DataRegularSeason20242025!$D$3:$D$1315, $A56)+SUMIFS(DataRegularSeason20242025!$AB$3:$AB$1315,DataRegularSeason20242025!$B$3:$B$1315, "&lt;=" &amp; CD$1, DataRegularSeason20242025!$E$3:$E$1315, $A56)</f>
        <v>40</v>
      </c>
      <c r="CE56">
        <f>SUMIFS(DataRegularSeason20242025!$AA$3:$AA$1315,DataRegularSeason20242025!$B$3:$B$1315, "&lt;=" &amp; CE$1, DataRegularSeason20242025!$D$3:$D$1315, $A56)+SUMIFS(DataRegularSeason20242025!$AB$3:$AB$1315,DataRegularSeason20242025!$B$3:$B$1315, "&lt;=" &amp; CE$1, DataRegularSeason20242025!$E$3:$E$1315, $A56)</f>
        <v>40</v>
      </c>
      <c r="CF56">
        <f>SUMIFS(DataRegularSeason20242025!$AA$3:$AA$1315,DataRegularSeason20242025!$B$3:$B$1315, "&lt;=" &amp; CF$1, DataRegularSeason20242025!$D$3:$D$1315, $A56)+SUMIFS(DataRegularSeason20242025!$AB$3:$AB$1315,DataRegularSeason20242025!$B$3:$B$1315, "&lt;=" &amp; CF$1, DataRegularSeason20242025!$E$3:$E$1315, $A56)</f>
        <v>42</v>
      </c>
      <c r="CG56">
        <f>SUMIFS(DataRegularSeason20242025!$AA$3:$AA$1315,DataRegularSeason20242025!$B$3:$B$1315, "&lt;=" &amp; CG$1, DataRegularSeason20242025!$D$3:$D$1315, $A56)+SUMIFS(DataRegularSeason20242025!$AB$3:$AB$1315,DataRegularSeason20242025!$B$3:$B$1315, "&lt;=" &amp; CG$1, DataRegularSeason20242025!$E$3:$E$1315, $A56)</f>
        <v>42</v>
      </c>
      <c r="CH56">
        <f>SUMIFS(DataRegularSeason20242025!$AA$3:$AA$1315,DataRegularSeason20242025!$B$3:$B$1315, "&lt;=" &amp; CH$1, DataRegularSeason20242025!$D$3:$D$1315, $A56)+SUMIFS(DataRegularSeason20242025!$AB$3:$AB$1315,DataRegularSeason20242025!$B$3:$B$1315, "&lt;=" &amp; CH$1, DataRegularSeason20242025!$E$3:$E$1315, $A56)</f>
        <v>42</v>
      </c>
      <c r="CI56">
        <f>SUMIFS(DataRegularSeason20242025!$AA$3:$AA$1315,DataRegularSeason20242025!$B$3:$B$1315, "&lt;=" &amp; CI$1, DataRegularSeason20242025!$D$3:$D$1315, $A56)+SUMIFS(DataRegularSeason20242025!$AB$3:$AB$1315,DataRegularSeason20242025!$B$3:$B$1315, "&lt;=" &amp; CI$1, DataRegularSeason20242025!$E$3:$E$1315, $A56)</f>
        <v>42</v>
      </c>
      <c r="CJ56">
        <f>SUMIFS(DataRegularSeason20242025!$AA$3:$AA$1315,DataRegularSeason20242025!$B$3:$B$1315, "&lt;=" &amp; CJ$1, DataRegularSeason20242025!$D$3:$D$1315, $A56)+SUMIFS(DataRegularSeason20242025!$AB$3:$AB$1315,DataRegularSeason20242025!$B$3:$B$1315, "&lt;=" &amp; CJ$1, DataRegularSeason20242025!$E$3:$E$1315, $A56)</f>
        <v>42</v>
      </c>
      <c r="CK56">
        <f>SUMIFS(DataRegularSeason20242025!$AA$3:$AA$1315,DataRegularSeason20242025!$B$3:$B$1315, "&lt;=" &amp; CK$1, DataRegularSeason20242025!$D$3:$D$1315, $A56)+SUMIFS(DataRegularSeason20242025!$AB$3:$AB$1315,DataRegularSeason20242025!$B$3:$B$1315, "&lt;=" &amp; CK$1, DataRegularSeason20242025!$E$3:$E$1315, $A56)</f>
        <v>44</v>
      </c>
      <c r="CL56">
        <f>SUMIFS(DataRegularSeason20242025!$AA$3:$AA$1315,DataRegularSeason20242025!$B$3:$B$1315, "&lt;=" &amp; CL$1, DataRegularSeason20242025!$D$3:$D$1315, $A56)+SUMIFS(DataRegularSeason20242025!$AB$3:$AB$1315,DataRegularSeason20242025!$B$3:$B$1315, "&lt;=" &amp; CL$1, DataRegularSeason20242025!$E$3:$E$1315, $A56)</f>
        <v>44</v>
      </c>
      <c r="CM56">
        <f>SUMIFS(DataRegularSeason20242025!$AA$3:$AA$1315,DataRegularSeason20242025!$B$3:$B$1315, "&lt;=" &amp; CM$1, DataRegularSeason20242025!$D$3:$D$1315, $A56)+SUMIFS(DataRegularSeason20242025!$AB$3:$AB$1315,DataRegularSeason20242025!$B$3:$B$1315, "&lt;=" &amp; CM$1, DataRegularSeason20242025!$E$3:$E$1315, $A56)</f>
        <v>44</v>
      </c>
      <c r="CN56">
        <f>SUMIFS(DataRegularSeason20242025!$AA$3:$AA$1315,DataRegularSeason20242025!$B$3:$B$1315, "&lt;=" &amp; CN$1, DataRegularSeason20242025!$D$3:$D$1315, $A56)+SUMIFS(DataRegularSeason20242025!$AB$3:$AB$1315,DataRegularSeason20242025!$B$3:$B$1315, "&lt;=" &amp; CN$1, DataRegularSeason20242025!$E$3:$E$1315, $A56)</f>
        <v>44</v>
      </c>
      <c r="CO56">
        <f>SUMIFS(DataRegularSeason20242025!$AA$3:$AA$1315,DataRegularSeason20242025!$B$3:$B$1315, "&lt;=" &amp; CO$1, DataRegularSeason20242025!$D$3:$D$1315, $A56)+SUMIFS(DataRegularSeason20242025!$AB$3:$AB$1315,DataRegularSeason20242025!$B$3:$B$1315, "&lt;=" &amp; CO$1, DataRegularSeason20242025!$E$3:$E$1315, $A56)</f>
        <v>46</v>
      </c>
      <c r="CP56">
        <f>SUMIFS(DataRegularSeason20242025!$AA$3:$AA$1315,DataRegularSeason20242025!$B$3:$B$1315, "&lt;=" &amp; CP$1, DataRegularSeason20242025!$D$3:$D$1315, $A56)+SUMIFS(DataRegularSeason20242025!$AB$3:$AB$1315,DataRegularSeason20242025!$B$3:$B$1315, "&lt;=" &amp; CP$1, DataRegularSeason20242025!$E$3:$E$1315, $A56)</f>
        <v>46</v>
      </c>
      <c r="CQ56">
        <f>SUMIFS(DataRegularSeason20242025!$AA$3:$AA$1315,DataRegularSeason20242025!$B$3:$B$1315, "&lt;=" &amp; CQ$1, DataRegularSeason20242025!$D$3:$D$1315, $A56)+SUMIFS(DataRegularSeason20242025!$AB$3:$AB$1315,DataRegularSeason20242025!$B$3:$B$1315, "&lt;=" &amp; CQ$1, DataRegularSeason20242025!$E$3:$E$1315, $A56)</f>
        <v>48</v>
      </c>
      <c r="CR56">
        <f>SUMIFS(DataRegularSeason20242025!$AA$3:$AA$1315,DataRegularSeason20242025!$B$3:$B$1315, "&lt;=" &amp; CR$1, DataRegularSeason20242025!$D$3:$D$1315, $A56)+SUMIFS(DataRegularSeason20242025!$AB$3:$AB$1315,DataRegularSeason20242025!$B$3:$B$1315, "&lt;=" &amp; CR$1, DataRegularSeason20242025!$E$3:$E$1315, $A56)</f>
        <v>48</v>
      </c>
      <c r="CS56">
        <f>SUMIFS(DataRegularSeason20242025!$AA$3:$AA$1315,DataRegularSeason20242025!$B$3:$B$1315, "&lt;=" &amp; CS$1, DataRegularSeason20242025!$D$3:$D$1315, $A56)+SUMIFS(DataRegularSeason20242025!$AB$3:$AB$1315,DataRegularSeason20242025!$B$3:$B$1315, "&lt;=" &amp; CS$1, DataRegularSeason20242025!$E$3:$E$1315, $A56)</f>
        <v>49</v>
      </c>
      <c r="CT56">
        <f>SUMIFS(DataRegularSeason20242025!$AA$3:$AA$1315,DataRegularSeason20242025!$B$3:$B$1315, "&lt;=" &amp; CT$1, DataRegularSeason20242025!$D$3:$D$1315, $A56)+SUMIFS(DataRegularSeason20242025!$AB$3:$AB$1315,DataRegularSeason20242025!$B$3:$B$1315, "&lt;=" &amp; CT$1, DataRegularSeason20242025!$E$3:$E$1315, $A56)</f>
        <v>49</v>
      </c>
      <c r="CU56">
        <f>SUMIFS(DataRegularSeason20242025!$AA$3:$AA$1315,DataRegularSeason20242025!$B$3:$B$1315, "&lt;=" &amp; CU$1, DataRegularSeason20242025!$D$3:$D$1315, $A56)+SUMIFS(DataRegularSeason20242025!$AB$3:$AB$1315,DataRegularSeason20242025!$B$3:$B$1315, "&lt;=" &amp; CU$1, DataRegularSeason20242025!$E$3:$E$1315, $A56)</f>
        <v>51</v>
      </c>
      <c r="CV56">
        <f>SUMIFS(DataRegularSeason20242025!$AA$3:$AA$1315,DataRegularSeason20242025!$B$3:$B$1315, "&lt;=" &amp; CV$1, DataRegularSeason20242025!$D$3:$D$1315, $A56)+SUMIFS(DataRegularSeason20242025!$AB$3:$AB$1315,DataRegularSeason20242025!$B$3:$B$1315, "&lt;=" &amp; CV$1, DataRegularSeason20242025!$E$3:$E$1315, $A56)</f>
        <v>51</v>
      </c>
      <c r="CW56">
        <f>SUMIFS(DataRegularSeason20242025!$AA$3:$AA$1315,DataRegularSeason20242025!$B$3:$B$1315, "&lt;=" &amp; CW$1, DataRegularSeason20242025!$D$3:$D$1315, $A56)+SUMIFS(DataRegularSeason20242025!$AB$3:$AB$1315,DataRegularSeason20242025!$B$3:$B$1315, "&lt;=" &amp; CW$1, DataRegularSeason20242025!$E$3:$E$1315, $A56)</f>
        <v>51</v>
      </c>
      <c r="CX56">
        <f>SUMIFS(DataRegularSeason20242025!$AA$3:$AA$1315,DataRegularSeason20242025!$B$3:$B$1315, "&lt;=" &amp; CX$1, DataRegularSeason20242025!$D$3:$D$1315, $A56)+SUMIFS(DataRegularSeason20242025!$AB$3:$AB$1315,DataRegularSeason20242025!$B$3:$B$1315, "&lt;=" &amp; CX$1, DataRegularSeason20242025!$E$3:$E$1315, $A56)</f>
        <v>53</v>
      </c>
      <c r="CY56">
        <f>SUMIFS(DataRegularSeason20242025!$AA$3:$AA$1315,DataRegularSeason20242025!$B$3:$B$1315, "&lt;=" &amp; CY$1, DataRegularSeason20242025!$D$3:$D$1315, $A56)+SUMIFS(DataRegularSeason20242025!$AB$3:$AB$1315,DataRegularSeason20242025!$B$3:$B$1315, "&lt;=" &amp; CY$1, DataRegularSeason20242025!$E$3:$E$1315, $A56)</f>
        <v>53</v>
      </c>
      <c r="CZ56">
        <f>SUMIFS(DataRegularSeason20242025!$AA$3:$AA$1315,DataRegularSeason20242025!$B$3:$B$1315, "&lt;=" &amp; CZ$1, DataRegularSeason20242025!$D$3:$D$1315, $A56)+SUMIFS(DataRegularSeason20242025!$AB$3:$AB$1315,DataRegularSeason20242025!$B$3:$B$1315, "&lt;=" &amp; CZ$1, DataRegularSeason20242025!$E$3:$E$1315, $A56)</f>
        <v>53</v>
      </c>
      <c r="DA56">
        <f>SUMIFS(DataRegularSeason20242025!$AA$3:$AA$1315,DataRegularSeason20242025!$B$3:$B$1315, "&lt;=" &amp; DA$1, DataRegularSeason20242025!$D$3:$D$1315, $A56)+SUMIFS(DataRegularSeason20242025!$AB$3:$AB$1315,DataRegularSeason20242025!$B$3:$B$1315, "&lt;=" &amp; DA$1, DataRegularSeason20242025!$E$3:$E$1315, $A56)</f>
        <v>53</v>
      </c>
      <c r="DB56">
        <f>SUMIFS(DataRegularSeason20242025!$AA$3:$AA$1315,DataRegularSeason20242025!$B$3:$B$1315, "&lt;=" &amp; DB$1, DataRegularSeason20242025!$D$3:$D$1315, $A56)+SUMIFS(DataRegularSeason20242025!$AB$3:$AB$1315,DataRegularSeason20242025!$B$3:$B$1315, "&lt;=" &amp; DB$1, DataRegularSeason20242025!$E$3:$E$1315, $A56)</f>
        <v>53</v>
      </c>
      <c r="DC56">
        <f>SUMIFS(DataRegularSeason20242025!$AA$3:$AA$1315,DataRegularSeason20242025!$B$3:$B$1315, "&lt;=" &amp; DC$1, DataRegularSeason20242025!$D$3:$D$1315, $A56)+SUMIFS(DataRegularSeason20242025!$AB$3:$AB$1315,DataRegularSeason20242025!$B$3:$B$1315, "&lt;=" &amp; DC$1, DataRegularSeason20242025!$E$3:$E$1315, $A56)</f>
        <v>55</v>
      </c>
      <c r="DD56">
        <f>SUMIFS(DataRegularSeason20242025!$AA$3:$AA$1315,DataRegularSeason20242025!$B$3:$B$1315, "&lt;=" &amp; DD$1, DataRegularSeason20242025!$D$3:$D$1315, $A56)+SUMIFS(DataRegularSeason20242025!$AB$3:$AB$1315,DataRegularSeason20242025!$B$3:$B$1315, "&lt;=" &amp; DD$1, DataRegularSeason20242025!$E$3:$E$1315, $A56)</f>
        <v>55</v>
      </c>
      <c r="DE56">
        <f>SUMIFS(DataRegularSeason20242025!$AA$3:$AA$1315,DataRegularSeason20242025!$B$3:$B$1315, "&lt;=" &amp; DE$1, DataRegularSeason20242025!$D$3:$D$1315, $A56)+SUMIFS(DataRegularSeason20242025!$AB$3:$AB$1315,DataRegularSeason20242025!$B$3:$B$1315, "&lt;=" &amp; DE$1, DataRegularSeason20242025!$E$3:$E$1315, $A56)</f>
        <v>55</v>
      </c>
      <c r="DF56">
        <f>SUMIFS(DataRegularSeason20242025!$AA$3:$AA$1315,DataRegularSeason20242025!$B$3:$B$1315, "&lt;=" &amp; DF$1, DataRegularSeason20242025!$D$3:$D$1315, $A56)+SUMIFS(DataRegularSeason20242025!$AB$3:$AB$1315,DataRegularSeason20242025!$B$3:$B$1315, "&lt;=" &amp; DF$1, DataRegularSeason20242025!$E$3:$E$1315, $A56)</f>
        <v>55</v>
      </c>
      <c r="DG56">
        <f>SUMIFS(DataRegularSeason20242025!$AA$3:$AA$1315,DataRegularSeason20242025!$B$3:$B$1315, "&lt;=" &amp; DG$1, DataRegularSeason20242025!$D$3:$D$1315, $A56)+SUMIFS(DataRegularSeason20242025!$AB$3:$AB$1315,DataRegularSeason20242025!$B$3:$B$1315, "&lt;=" &amp; DG$1, DataRegularSeason20242025!$E$3:$E$1315, $A56)</f>
        <v>57</v>
      </c>
      <c r="DH56">
        <f>SUMIFS(DataRegularSeason20242025!$AA$3:$AA$1315,DataRegularSeason20242025!$B$3:$B$1315, "&lt;=" &amp; DH$1, DataRegularSeason20242025!$D$3:$D$1315, $A56)+SUMIFS(DataRegularSeason20242025!$AB$3:$AB$1315,DataRegularSeason20242025!$B$3:$B$1315, "&lt;=" &amp; DH$1, DataRegularSeason20242025!$E$3:$E$1315, $A56)</f>
        <v>57</v>
      </c>
      <c r="DI56">
        <f>SUMIFS(DataRegularSeason20242025!$AA$3:$AA$1315,DataRegularSeason20242025!$B$3:$B$1315, "&lt;=" &amp; DI$1, DataRegularSeason20242025!$D$3:$D$1315, $A56)+SUMIFS(DataRegularSeason20242025!$AB$3:$AB$1315,DataRegularSeason20242025!$B$3:$B$1315, "&lt;=" &amp; DI$1, DataRegularSeason20242025!$E$3:$E$1315, $A56)</f>
        <v>57</v>
      </c>
      <c r="DJ56">
        <f>SUMIFS(DataRegularSeason20242025!$AA$3:$AA$1315,DataRegularSeason20242025!$B$3:$B$1315, "&lt;=" &amp; DJ$1, DataRegularSeason20242025!$D$3:$D$1315, $A56)+SUMIFS(DataRegularSeason20242025!$AB$3:$AB$1315,DataRegularSeason20242025!$B$3:$B$1315, "&lt;=" &amp; DJ$1, DataRegularSeason20242025!$E$3:$E$1315, $A56)</f>
        <v>57</v>
      </c>
      <c r="DK56">
        <f>SUMIFS(DataRegularSeason20242025!$AA$3:$AA$1315,DataRegularSeason20242025!$B$3:$B$1315, "&lt;=" &amp; DK$1, DataRegularSeason20242025!$D$3:$D$1315, $A56)+SUMIFS(DataRegularSeason20242025!$AB$3:$AB$1315,DataRegularSeason20242025!$B$3:$B$1315, "&lt;=" &amp; DK$1, DataRegularSeason20242025!$E$3:$E$1315, $A56)</f>
        <v>58</v>
      </c>
      <c r="DL56">
        <f>SUMIFS(DataRegularSeason20242025!$AA$3:$AA$1315,DataRegularSeason20242025!$B$3:$B$1315, "&lt;=" &amp; DL$1, DataRegularSeason20242025!$D$3:$D$1315, $A56)+SUMIFS(DataRegularSeason20242025!$AB$3:$AB$1315,DataRegularSeason20242025!$B$3:$B$1315, "&lt;=" &amp; DL$1, DataRegularSeason20242025!$E$3:$E$1315, $A56)</f>
        <v>58</v>
      </c>
      <c r="DM56">
        <f>SUMIFS(DataRegularSeason20242025!$AA$3:$AA$1315,DataRegularSeason20242025!$B$3:$B$1315, "&lt;=" &amp; DM$1, DataRegularSeason20242025!$D$3:$D$1315, $A56)+SUMIFS(DataRegularSeason20242025!$AB$3:$AB$1315,DataRegularSeason20242025!$B$3:$B$1315, "&lt;=" &amp; DM$1, DataRegularSeason20242025!$E$3:$E$1315, $A56)</f>
        <v>58</v>
      </c>
      <c r="DN56">
        <f>SUMIFS(DataRegularSeason20242025!$AA$3:$AA$1315,DataRegularSeason20242025!$B$3:$B$1315, "&lt;=" &amp; DN$1, DataRegularSeason20242025!$D$3:$D$1315, $A56)+SUMIFS(DataRegularSeason20242025!$AB$3:$AB$1315,DataRegularSeason20242025!$B$3:$B$1315, "&lt;=" &amp; DN$1, DataRegularSeason20242025!$E$3:$E$1315, $A56)</f>
        <v>58</v>
      </c>
      <c r="DO56">
        <f>SUMIFS(DataRegularSeason20242025!$AA$3:$AA$1315,DataRegularSeason20242025!$B$3:$B$1315, "&lt;=" &amp; DO$1, DataRegularSeason20242025!$D$3:$D$1315, $A56)+SUMIFS(DataRegularSeason20242025!$AB$3:$AB$1315,DataRegularSeason20242025!$B$3:$B$1315, "&lt;=" &amp; DO$1, DataRegularSeason20242025!$E$3:$E$1315, $A56)</f>
        <v>60</v>
      </c>
      <c r="DP56">
        <f>SUMIFS(DataRegularSeason20242025!$AA$3:$AA$1315,DataRegularSeason20242025!$B$3:$B$1315, "&lt;=" &amp; DP$1, DataRegularSeason20242025!$D$3:$D$1315, $A56)+SUMIFS(DataRegularSeason20242025!$AB$3:$AB$1315,DataRegularSeason20242025!$B$3:$B$1315, "&lt;=" &amp; DP$1, DataRegularSeason20242025!$E$3:$E$1315, $A56)</f>
        <v>60</v>
      </c>
      <c r="DQ56">
        <f>SUMIFS(DataRegularSeason20242025!$AA$3:$AA$1315,DataRegularSeason20242025!$B$3:$B$1315, "&lt;=" &amp; DQ$1, DataRegularSeason20242025!$D$3:$D$1315, $A56)+SUMIFS(DataRegularSeason20242025!$AB$3:$AB$1315,DataRegularSeason20242025!$B$3:$B$1315, "&lt;=" &amp; DQ$1, DataRegularSeason20242025!$E$3:$E$1315, $A56)</f>
        <v>60</v>
      </c>
      <c r="DR56">
        <f>SUMIFS(DataRegularSeason20242025!$AA$3:$AA$1315,DataRegularSeason20242025!$B$3:$B$1315, "&lt;=" &amp; DR$1, DataRegularSeason20242025!$D$3:$D$1315, $A56)+SUMIFS(DataRegularSeason20242025!$AB$3:$AB$1315,DataRegularSeason20242025!$B$3:$B$1315, "&lt;=" &amp; DR$1, DataRegularSeason20242025!$E$3:$E$1315, $A56)</f>
        <v>60</v>
      </c>
      <c r="DS56">
        <f>SUMIFS(DataRegularSeason20242025!$AA$3:$AA$1315,DataRegularSeason20242025!$B$3:$B$1315, "&lt;=" &amp; DS$1, DataRegularSeason20242025!$D$3:$D$1315, $A56)+SUMIFS(DataRegularSeason20242025!$AB$3:$AB$1315,DataRegularSeason20242025!$B$3:$B$1315, "&lt;=" &amp; DS$1, DataRegularSeason20242025!$E$3:$E$1315, $A56)</f>
        <v>60</v>
      </c>
      <c r="DT56">
        <f>SUMIFS(DataRegularSeason20242025!$AA$3:$AA$1315,DataRegularSeason20242025!$B$3:$B$1315, "&lt;=" &amp; DT$1, DataRegularSeason20242025!$D$3:$D$1315, $A56)+SUMIFS(DataRegularSeason20242025!$AB$3:$AB$1315,DataRegularSeason20242025!$B$3:$B$1315, "&lt;=" &amp; DT$1, DataRegularSeason20242025!$E$3:$E$1315, $A56)</f>
        <v>62</v>
      </c>
      <c r="DU56">
        <f>SUMIFS(DataRegularSeason20242025!$AA$3:$AA$1315,DataRegularSeason20242025!$B$3:$B$1315, "&lt;=" &amp; DU$1, DataRegularSeason20242025!$D$3:$D$1315, $A56)+SUMIFS(DataRegularSeason20242025!$AB$3:$AB$1315,DataRegularSeason20242025!$B$3:$B$1315, "&lt;=" &amp; DU$1, DataRegularSeason20242025!$E$3:$E$1315, $A56)</f>
        <v>62</v>
      </c>
      <c r="DV56">
        <f>SUMIFS(DataRegularSeason20242025!$AA$3:$AA$1315,DataRegularSeason20242025!$B$3:$B$1315, "&lt;=" &amp; DV$1, DataRegularSeason20242025!$D$3:$D$1315, $A56)+SUMIFS(DataRegularSeason20242025!$AB$3:$AB$1315,DataRegularSeason20242025!$B$3:$B$1315, "&lt;=" &amp; DV$1, DataRegularSeason20242025!$E$3:$E$1315, $A56)</f>
        <v>64</v>
      </c>
      <c r="DW56">
        <f>SUMIFS(DataRegularSeason20242025!$AA$3:$AA$1315,DataRegularSeason20242025!$B$3:$B$1315, "&lt;=" &amp; DW$1, DataRegularSeason20242025!$D$3:$D$1315, $A56)+SUMIFS(DataRegularSeason20242025!$AB$3:$AB$1315,DataRegularSeason20242025!$B$3:$B$1315, "&lt;=" &amp; DW$1, DataRegularSeason20242025!$E$3:$E$1315, $A56)</f>
        <v>64</v>
      </c>
      <c r="DX56">
        <f>SUMIFS(DataRegularSeason20242025!$AA$3:$AA$1315,DataRegularSeason20242025!$B$3:$B$1315, "&lt;=" &amp; DX$1, DataRegularSeason20242025!$D$3:$D$1315, $A56)+SUMIFS(DataRegularSeason20242025!$AB$3:$AB$1315,DataRegularSeason20242025!$B$3:$B$1315, "&lt;=" &amp; DX$1, DataRegularSeason20242025!$E$3:$E$1315, $A56)</f>
        <v>64</v>
      </c>
      <c r="DY56">
        <f>SUMIFS(DataRegularSeason20242025!$AA$3:$AA$1315,DataRegularSeason20242025!$B$3:$B$1315, "&lt;=" &amp; DY$1, DataRegularSeason20242025!$D$3:$D$1315, $A56)+SUMIFS(DataRegularSeason20242025!$AB$3:$AB$1315,DataRegularSeason20242025!$B$3:$B$1315, "&lt;=" &amp; DY$1, DataRegularSeason20242025!$E$3:$E$1315, $A56)</f>
        <v>64</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68</v>
      </c>
      <c r="EC56">
        <f>SUMIFS(DataRegularSeason20242025!$AA$3:$AA$1315,DataRegularSeason20242025!$B$3:$B$1315, "&lt;=" &amp; EC$1, DataRegularSeason20242025!$D$3:$D$1315, $A56)+SUMIFS(DataRegularSeason20242025!$AB$3:$AB$1315,DataRegularSeason20242025!$B$3:$B$1315, "&lt;=" &amp; EC$1, DataRegularSeason20242025!$E$3:$E$1315, $A56)</f>
        <v>68</v>
      </c>
      <c r="ED56">
        <f>SUMIFS(DataRegularSeason20242025!$AA$3:$AA$1315,DataRegularSeason20242025!$B$3:$B$1315, "&lt;=" &amp; ED$1, DataRegularSeason20242025!$D$3:$D$1315, $A56)+SUMIFS(DataRegularSeason20242025!$AB$3:$AB$1315,DataRegularSeason20242025!$B$3:$B$1315, "&lt;=" &amp; ED$1, DataRegularSeason20242025!$E$3:$E$1315, $A56)</f>
        <v>68</v>
      </c>
      <c r="EE56">
        <f>SUMIFS(DataRegularSeason20242025!$AA$3:$AA$1315,DataRegularSeason20242025!$B$3:$B$1315, "&lt;=" &amp; EE$1, DataRegularSeason20242025!$D$3:$D$1315, $A56)+SUMIFS(DataRegularSeason20242025!$AB$3:$AB$1315,DataRegularSeason20242025!$B$3:$B$1315, "&lt;=" &amp; EE$1, DataRegularSeason20242025!$E$3:$E$1315, $A56)</f>
        <v>68</v>
      </c>
      <c r="EF56">
        <f>SUMIFS(DataRegularSeason20242025!$AA$3:$AA$1315,DataRegularSeason20242025!$B$3:$B$1315, "&lt;=" &amp; EF$1, DataRegularSeason20242025!$D$3:$D$1315, $A56)+SUMIFS(DataRegularSeason20242025!$AB$3:$AB$1315,DataRegularSeason20242025!$B$3:$B$1315, "&lt;=" &amp; EF$1, DataRegularSeason20242025!$E$3:$E$1315, $A56)</f>
        <v>68</v>
      </c>
      <c r="EG56">
        <f>SUMIFS(DataRegularSeason20242025!$AA$3:$AA$1315,DataRegularSeason20242025!$B$3:$B$1315, "&lt;=" &amp; EG$1, DataRegularSeason20242025!$D$3:$D$1315, $A56)+SUMIFS(DataRegularSeason20242025!$AB$3:$AB$1315,DataRegularSeason20242025!$B$3:$B$1315, "&lt;=" &amp; EG$1, DataRegularSeason20242025!$E$3:$E$1315, $A56)</f>
        <v>68</v>
      </c>
      <c r="EH56">
        <f>SUMIFS(DataRegularSeason20242025!$AA$3:$AA$1315,DataRegularSeason20242025!$B$3:$B$1315, "&lt;=" &amp; EH$1, DataRegularSeason20242025!$D$3:$D$1315, $A56)+SUMIFS(DataRegularSeason20242025!$AB$3:$AB$1315,DataRegularSeason20242025!$B$3:$B$1315, "&lt;=" &amp; EH$1, DataRegularSeason20242025!$E$3:$E$1315, $A56)</f>
        <v>68</v>
      </c>
      <c r="EI56">
        <f>SUMIFS(DataRegularSeason20242025!$AA$3:$AA$1315,DataRegularSeason20242025!$B$3:$B$1315, "&lt;=" &amp; EI$1, DataRegularSeason20242025!$D$3:$D$1315, $A56)+SUMIFS(DataRegularSeason20242025!$AB$3:$AB$1315,DataRegularSeason20242025!$B$3:$B$1315, "&lt;=" &amp; EI$1, DataRegularSeason20242025!$E$3:$E$1315, $A56)</f>
        <v>68</v>
      </c>
      <c r="EJ56">
        <f>SUMIFS(DataRegularSeason20242025!$AA$3:$AA$1315,DataRegularSeason20242025!$B$3:$B$1315, "&lt;=" &amp; EJ$1, DataRegularSeason20242025!$D$3:$D$1315, $A56)+SUMIFS(DataRegularSeason20242025!$AB$3:$AB$1315,DataRegularSeason20242025!$B$3:$B$1315, "&lt;=" &amp; EJ$1, DataRegularSeason20242025!$E$3:$E$1315, $A56)</f>
        <v>68</v>
      </c>
      <c r="EK56">
        <f>SUMIFS(DataRegularSeason20242025!$AA$3:$AA$1315,DataRegularSeason20242025!$B$3:$B$1315, "&lt;=" &amp; EK$1, DataRegularSeason20242025!$D$3:$D$1315, $A56)+SUMIFS(DataRegularSeason20242025!$AB$3:$AB$1315,DataRegularSeason20242025!$B$3:$B$1315, "&lt;=" &amp; EK$1, DataRegularSeason20242025!$E$3:$E$1315, $A56)</f>
        <v>68</v>
      </c>
      <c r="EL56">
        <f>SUMIFS(DataRegularSeason20242025!$AA$3:$AA$1315,DataRegularSeason20242025!$B$3:$B$1315, "&lt;=" &amp; EL$1, DataRegularSeason20242025!$D$3:$D$1315, $A56)+SUMIFS(DataRegularSeason20242025!$AB$3:$AB$1315,DataRegularSeason20242025!$B$3:$B$1315, "&lt;=" &amp; EL$1, DataRegularSeason20242025!$E$3:$E$1315, $A56)</f>
        <v>68</v>
      </c>
      <c r="EM56">
        <f>SUMIFS(DataRegularSeason20242025!$AA$3:$AA$1315,DataRegularSeason20242025!$B$3:$B$1315, "&lt;=" &amp; EM$1, DataRegularSeason20242025!$D$3:$D$1315, $A56)+SUMIFS(DataRegularSeason20242025!$AB$3:$AB$1315,DataRegularSeason20242025!$B$3:$B$1315, "&lt;=" &amp; EM$1, DataRegularSeason20242025!$E$3:$E$1315, $A56)</f>
        <v>68</v>
      </c>
      <c r="EN56">
        <f>SUMIFS(DataRegularSeason20242025!$AA$3:$AA$1315,DataRegularSeason20242025!$B$3:$B$1315, "&lt;=" &amp; EN$1, DataRegularSeason20242025!$D$3:$D$1315, $A56)+SUMIFS(DataRegularSeason20242025!$AB$3:$AB$1315,DataRegularSeason20242025!$B$3:$B$1315, "&lt;=" &amp; EN$1, DataRegularSeason20242025!$E$3:$E$1315, $A56)</f>
        <v>68</v>
      </c>
      <c r="EO56">
        <f>SUMIFS(DataRegularSeason20242025!$AA$3:$AA$1315,DataRegularSeason20242025!$B$3:$B$1315, "&lt;=" &amp; EO$1, DataRegularSeason20242025!$D$3:$D$1315, $A56)+SUMIFS(DataRegularSeason20242025!$AB$3:$AB$1315,DataRegularSeason20242025!$B$3:$B$1315, "&lt;=" &amp; EO$1, DataRegularSeason20242025!$E$3:$E$1315, $A56)</f>
        <v>68</v>
      </c>
      <c r="EP56">
        <f>SUMIFS(DataRegularSeason20242025!$AA$3:$AA$1315,DataRegularSeason20242025!$B$3:$B$1315, "&lt;=" &amp; EP$1, DataRegularSeason20242025!$D$3:$D$1315, $A56)+SUMIFS(DataRegularSeason20242025!$AB$3:$AB$1315,DataRegularSeason20242025!$B$3:$B$1315, "&lt;=" &amp; EP$1, DataRegularSeason20242025!$E$3:$E$1315, $A56)</f>
        <v>68</v>
      </c>
      <c r="EQ56">
        <f>SUMIFS(DataRegularSeason20242025!$AA$3:$AA$1315,DataRegularSeason20242025!$B$3:$B$1315, "&lt;=" &amp; EQ$1, DataRegularSeason20242025!$D$3:$D$1315, $A56)+SUMIFS(DataRegularSeason20242025!$AB$3:$AB$1315,DataRegularSeason20242025!$B$3:$B$1315, "&lt;=" &amp; EQ$1, DataRegularSeason20242025!$E$3:$E$1315, $A56)</f>
        <v>68</v>
      </c>
      <c r="ER56">
        <f>SUMIFS(DataRegularSeason20242025!$AA$3:$AA$1315,DataRegularSeason20242025!$B$3:$B$1315, "&lt;=" &amp; ER$1, DataRegularSeason20242025!$D$3:$D$1315, $A56)+SUMIFS(DataRegularSeason20242025!$AB$3:$AB$1315,DataRegularSeason20242025!$B$3:$B$1315, "&lt;=" &amp; ER$1, DataRegularSeason20242025!$E$3:$E$1315, $A56)</f>
        <v>68</v>
      </c>
      <c r="ES56">
        <f>SUMIFS(DataRegularSeason20242025!$AA$3:$AA$1315,DataRegularSeason20242025!$B$3:$B$1315, "&lt;=" &amp; ES$1, DataRegularSeason20242025!$D$3:$D$1315, $A56)+SUMIFS(DataRegularSeason20242025!$AB$3:$AB$1315,DataRegularSeason20242025!$B$3:$B$1315, "&lt;=" &amp; ES$1, DataRegularSeason20242025!$E$3:$E$1315, $A56)</f>
        <v>68</v>
      </c>
      <c r="ET56">
        <f>SUMIFS(DataRegularSeason20242025!$AA$3:$AA$1315,DataRegularSeason20242025!$B$3:$B$1315, "&lt;=" &amp; ET$1, DataRegularSeason20242025!$D$3:$D$1315, $A56)+SUMIFS(DataRegularSeason20242025!$AB$3:$AB$1315,DataRegularSeason20242025!$B$3:$B$1315, "&lt;=" &amp; ET$1, DataRegularSeason20242025!$E$3:$E$1315, $A56)</f>
        <v>70</v>
      </c>
      <c r="EU56">
        <f>SUMIFS(DataRegularSeason20242025!$AA$3:$AA$1315,DataRegularSeason20242025!$B$3:$B$1315, "&lt;=" &amp; EU$1, DataRegularSeason20242025!$D$3:$D$1315, $A56)+SUMIFS(DataRegularSeason20242025!$AB$3:$AB$1315,DataRegularSeason20242025!$B$3:$B$1315, "&lt;=" &amp; EU$1, DataRegularSeason20242025!$E$3:$E$1315, $A56)</f>
        <v>70</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74</v>
      </c>
      <c r="FA56">
        <f>SUMIFS(DataRegularSeason20242025!$AA$3:$AA$1315,DataRegularSeason20242025!$B$3:$B$1315, "&lt;=" &amp; FA$1, DataRegularSeason20242025!$D$3:$D$1315, $A56)+SUMIFS(DataRegularSeason20242025!$AB$3:$AB$1315,DataRegularSeason20242025!$B$3:$B$1315, "&lt;=" &amp; FA$1, DataRegularSeason20242025!$E$3:$E$1315, $A56)</f>
        <v>74</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78</v>
      </c>
      <c r="FE56">
        <f>SUMIFS(DataRegularSeason20242025!$AA$3:$AA$1315,DataRegularSeason20242025!$B$3:$B$1315, "&lt;=" &amp; FE$1, DataRegularSeason20242025!$D$3:$D$1315, $A56)+SUMIFS(DataRegularSeason20242025!$AB$3:$AB$1315,DataRegularSeason20242025!$B$3:$B$1315, "&lt;=" &amp; FE$1, DataRegularSeason20242025!$E$3:$E$1315, $A56)</f>
        <v>78</v>
      </c>
      <c r="FF56">
        <f>SUMIFS(DataRegularSeason20242025!$AA$3:$AA$1315,DataRegularSeason20242025!$B$3:$B$1315, "&lt;=" &amp; FF$1, DataRegularSeason20242025!$D$3:$D$1315, $A56)+SUMIFS(DataRegularSeason20242025!$AB$3:$AB$1315,DataRegularSeason20242025!$B$3:$B$1315, "&lt;=" &amp; FF$1, DataRegularSeason20242025!$E$3:$E$1315, $A56)</f>
        <v>80</v>
      </c>
      <c r="FG56">
        <f>SUMIFS(DataRegularSeason20242025!$AA$3:$AA$1315,DataRegularSeason20242025!$B$3:$B$1315, "&lt;=" &amp; FG$1, DataRegularSeason20242025!$D$3:$D$1315, $A56)+SUMIFS(DataRegularSeason20242025!$AB$3:$AB$1315,DataRegularSeason20242025!$B$3:$B$1315, "&lt;=" &amp; FG$1, DataRegularSeason20242025!$E$3:$E$1315, $A56)</f>
        <v>81</v>
      </c>
      <c r="FH56">
        <f>SUMIFS(DataRegularSeason20242025!$AA$3:$AA$1315,DataRegularSeason20242025!$B$3:$B$1315, "&lt;=" &amp; FH$1, DataRegularSeason20242025!$D$3:$D$1315, $A56)+SUMIFS(DataRegularSeason20242025!$AB$3:$AB$1315,DataRegularSeason20242025!$B$3:$B$1315, "&lt;=" &amp; FH$1, DataRegularSeason20242025!$E$3:$E$1315, $A56)</f>
        <v>81</v>
      </c>
      <c r="FI56">
        <f>SUMIFS(DataRegularSeason20242025!$AA$3:$AA$1315,DataRegularSeason20242025!$B$3:$B$1315, "&lt;=" &amp; FI$1, DataRegularSeason20242025!$D$3:$D$1315, $A56)+SUMIFS(DataRegularSeason20242025!$AB$3:$AB$1315,DataRegularSeason20242025!$B$3:$B$1315, "&lt;=" &amp; FI$1, DataRegularSeason20242025!$E$3:$E$1315, $A56)</f>
        <v>81</v>
      </c>
      <c r="FJ56">
        <f>SUMIFS(DataRegularSeason20242025!$AA$3:$AA$1315,DataRegularSeason20242025!$B$3:$B$1315, "&lt;=" &amp; FJ$1, DataRegularSeason20242025!$D$3:$D$1315, $A56)+SUMIFS(DataRegularSeason20242025!$AB$3:$AB$1315,DataRegularSeason20242025!$B$3:$B$1315, "&lt;=" &amp; FJ$1, DataRegularSeason20242025!$E$3:$E$1315, $A56)</f>
        <v>83</v>
      </c>
      <c r="FK56">
        <f>SUMIFS(DataRegularSeason20242025!$AA$3:$AA$1315,DataRegularSeason20242025!$B$3:$B$1315, "&lt;=" &amp; FK$1, DataRegularSeason20242025!$D$3:$D$1315, $A56)+SUMIFS(DataRegularSeason20242025!$AB$3:$AB$1315,DataRegularSeason20242025!$B$3:$B$1315, "&lt;=" &amp; FK$1, DataRegularSeason20242025!$E$3:$E$1315, $A56)</f>
        <v>83</v>
      </c>
      <c r="FL56">
        <f>SUMIFS(DataRegularSeason20242025!$AA$3:$AA$1315,DataRegularSeason20242025!$B$3:$B$1315, "&lt;=" &amp; FL$1, DataRegularSeason20242025!$D$3:$D$1315, $A56)+SUMIFS(DataRegularSeason20242025!$AB$3:$AB$1315,DataRegularSeason20242025!$B$3:$B$1315, "&lt;=" &amp; FL$1, DataRegularSeason20242025!$E$3:$E$1315, $A56)</f>
        <v>83</v>
      </c>
      <c r="FM56">
        <f>SUMIFS(DataRegularSeason20242025!$AA$3:$AA$1315,DataRegularSeason20242025!$B$3:$B$1315, "&lt;=" &amp; FM$1, DataRegularSeason20242025!$D$3:$D$1315, $A56)+SUMIFS(DataRegularSeason20242025!$AB$3:$AB$1315,DataRegularSeason20242025!$B$3:$B$1315, "&lt;=" &amp; FM$1, DataRegularSeason20242025!$E$3:$E$1315, $A56)</f>
        <v>83</v>
      </c>
      <c r="FN56">
        <f>SUMIFS(DataRegularSeason20242025!$AA$3:$AA$1315,DataRegularSeason20242025!$B$3:$B$1315, "&lt;=" &amp; FN$1, DataRegularSeason20242025!$D$3:$D$1315, $A56)+SUMIFS(DataRegularSeason20242025!$AB$3:$AB$1315,DataRegularSeason20242025!$B$3:$B$1315, "&lt;=" &amp; FN$1, DataRegularSeason20242025!$E$3:$E$1315, $A56)</f>
        <v>83</v>
      </c>
      <c r="FO56">
        <f>SUMIFS(DataRegularSeason20242025!$AA$3:$AA$1315,DataRegularSeason20242025!$B$3:$B$1315, "&lt;=" &amp; FO$1, DataRegularSeason20242025!$D$3:$D$1315, $A56)+SUMIFS(DataRegularSeason20242025!$AB$3:$AB$1315,DataRegularSeason20242025!$B$3:$B$1315, "&lt;=" &amp; FO$1, DataRegularSeason20242025!$E$3:$E$1315, $A56)</f>
        <v>83</v>
      </c>
      <c r="FP56">
        <f>SUMIFS(DataRegularSeason20242025!$AA$3:$AA$1315,DataRegularSeason20242025!$B$3:$B$1315, "&lt;=" &amp; FP$1, DataRegularSeason20242025!$D$3:$D$1315, $A56)+SUMIFS(DataRegularSeason20242025!$AB$3:$AB$1315,DataRegularSeason20242025!$B$3:$B$1315, "&lt;=" &amp; FP$1, DataRegularSeason20242025!$E$3:$E$1315, $A56)</f>
        <v>83</v>
      </c>
      <c r="FQ56">
        <f>SUMIFS(DataRegularSeason20242025!$AA$3:$AA$1315,DataRegularSeason20242025!$B$3:$B$1315, "&lt;=" &amp; FQ$1, DataRegularSeason20242025!$D$3:$D$1315, $A56)+SUMIFS(DataRegularSeason20242025!$AB$3:$AB$1315,DataRegularSeason20242025!$B$3:$B$1315, "&lt;=" &amp; FQ$1, DataRegularSeason20242025!$E$3:$E$1315, $A56)</f>
        <v>83</v>
      </c>
      <c r="FR56">
        <f>SUMIFS(DataRegularSeason20242025!$AA$3:$AA$1315,DataRegularSeason20242025!$B$3:$B$1315, "&lt;=" &amp; FR$1, DataRegularSeason20242025!$D$3:$D$1315, $A56)+SUMIFS(DataRegularSeason20242025!$AB$3:$AB$1315,DataRegularSeason20242025!$B$3:$B$1315, "&lt;=" &amp; FR$1, DataRegularSeason20242025!$E$3:$E$1315, $A56)</f>
        <v>83</v>
      </c>
      <c r="FS56">
        <f>SUMIFS(DataRegularSeason20242025!$AA$3:$AA$1315,DataRegularSeason20242025!$B$3:$B$1315, "&lt;=" &amp; FS$1, DataRegularSeason20242025!$D$3:$D$1315, $A56)+SUMIFS(DataRegularSeason20242025!$AB$3:$AB$1315,DataRegularSeason20242025!$B$3:$B$1315, "&lt;=" &amp; FS$1, DataRegularSeason20242025!$E$3:$E$1315, $A56)</f>
        <v>83</v>
      </c>
      <c r="FT56">
        <f>SUMIFS(DataRegularSeason20242025!$AA$3:$AA$1315,DataRegularSeason20242025!$B$3:$B$1315, "&lt;=" &amp; FT$1, DataRegularSeason20242025!$D$3:$D$1315, $A56)+SUMIFS(DataRegularSeason20242025!$AB$3:$AB$1315,DataRegularSeason20242025!$B$3:$B$1315, "&lt;=" &amp; FT$1, DataRegularSeason20242025!$E$3:$E$1315, $A56)</f>
        <v>83</v>
      </c>
      <c r="FU56">
        <f>SUMIFS(DataRegularSeason20242025!$AA$3:$AA$1315,DataRegularSeason20242025!$B$3:$B$1315, "&lt;=" &amp; FU$1, DataRegularSeason20242025!$D$3:$D$1315, $A56)+SUMIFS(DataRegularSeason20242025!$AB$3:$AB$1315,DataRegularSeason20242025!$B$3:$B$1315, "&lt;=" &amp; FU$1, DataRegularSeason20242025!$E$3:$E$1315, $A56)</f>
        <v>83</v>
      </c>
      <c r="FV56">
        <f>SUMIFS(DataRegularSeason20242025!$AA$3:$AA$1315,DataRegularSeason20242025!$B$3:$B$1315, "&lt;=" &amp; FV$1, DataRegularSeason20242025!$D$3:$D$1315, $A56)+SUMIFS(DataRegularSeason20242025!$AB$3:$AB$1315,DataRegularSeason20242025!$B$3:$B$1315, "&lt;=" &amp; FV$1, DataRegularSeason20242025!$E$3:$E$1315, $A56)</f>
        <v>83</v>
      </c>
      <c r="FW56">
        <f>SUMIFS(DataRegularSeason20242025!$AA$3:$AA$1315,DataRegularSeason20242025!$B$3:$B$1315, "&lt;=" &amp; FW$1, DataRegularSeason20242025!$D$3:$D$1315, $A56)+SUMIFS(DataRegularSeason20242025!$AB$3:$AB$1315,DataRegularSeason20242025!$B$3:$B$1315, "&lt;=" &amp; FW$1, DataRegularSeason20242025!$E$3:$E$1315, $A56)</f>
        <v>83</v>
      </c>
      <c r="FX56">
        <f>SUMIFS(DataRegularSeason20242025!$AA$3:$AA$1315,DataRegularSeason20242025!$B$3:$B$1315, "&lt;=" &amp; FX$1, DataRegularSeason20242025!$D$3:$D$1315, $A56)+SUMIFS(DataRegularSeason20242025!$AB$3:$AB$1315,DataRegularSeason20242025!$B$3:$B$1315, "&lt;=" &amp; FX$1, DataRegularSeason20242025!$E$3:$E$1315, $A56)</f>
        <v>83</v>
      </c>
      <c r="FY56">
        <f>SUMIFS(DataRegularSeason20242025!$AA$3:$AA$1315,DataRegularSeason20242025!$B$3:$B$1315, "&lt;=" &amp; FY$1, DataRegularSeason20242025!$D$3:$D$1315, $A56)+SUMIFS(DataRegularSeason20242025!$AB$3:$AB$1315,DataRegularSeason20242025!$B$3:$B$1315, "&lt;=" &amp; FY$1, DataRegularSeason20242025!$E$3:$E$1315, $A56)</f>
        <v>83</v>
      </c>
      <c r="FZ56">
        <f>SUMIFS(DataRegularSeason20242025!$AA$3:$AA$1315,DataRegularSeason20242025!$B$3:$B$1315, "&lt;=" &amp; FZ$1, DataRegularSeason20242025!$D$3:$D$1315, $A56)+SUMIFS(DataRegularSeason20242025!$AB$3:$AB$1315,DataRegularSeason20242025!$B$3:$B$1315, "&lt;=" &amp; FZ$1, DataRegularSeason20242025!$E$3:$E$1315, $A56)</f>
        <v>83</v>
      </c>
      <c r="GA56">
        <f>SUMIFS(DataRegularSeason20242025!$AA$3:$AA$1315,DataRegularSeason20242025!$B$3:$B$1315, "&lt;=" &amp; GA$1, DataRegularSeason20242025!$D$3:$D$1315, $A56)+SUMIFS(DataRegularSeason20242025!$AB$3:$AB$1315,DataRegularSeason20242025!$B$3:$B$1315, "&lt;=" &amp; GA$1, DataRegularSeason20242025!$E$3:$E$1315, $A56)</f>
        <v>83</v>
      </c>
      <c r="GB56">
        <f>SUMIFS(DataRegularSeason20242025!$AA$3:$AA$1315,DataRegularSeason20242025!$B$3:$B$1315, "&lt;=" &amp; GB$1, DataRegularSeason20242025!$D$3:$D$1315, $A56)+SUMIFS(DataRegularSeason20242025!$AB$3:$AB$1315,DataRegularSeason20242025!$B$3:$B$1315, "&lt;=" &amp; GB$1, DataRegularSeason20242025!$E$3:$E$1315, $A56)</f>
        <v>83</v>
      </c>
      <c r="GC56">
        <f>SUMIFS(DataRegularSeason20242025!$AA$3:$AA$1315,DataRegularSeason20242025!$B$3:$B$1315, "&lt;=" &amp; GC$1, DataRegularSeason20242025!$D$3:$D$1315, $A56)+SUMIFS(DataRegularSeason20242025!$AB$3:$AB$1315,DataRegularSeason20242025!$B$3:$B$1315, "&lt;=" &amp; GC$1, DataRegularSeason20242025!$E$3:$E$1315, $A56)</f>
        <v>83</v>
      </c>
      <c r="GD56">
        <f>SUMIFS(DataRegularSeason20242025!$AA$3:$AA$1315,DataRegularSeason20242025!$B$3:$B$1315, "&lt;=" &amp; GD$1, DataRegularSeason20242025!$D$3:$D$1315, $A56)+SUMIFS(DataRegularSeason20242025!$AB$3:$AB$1315,DataRegularSeason20242025!$B$3:$B$1315, "&lt;=" &amp; GD$1, DataRegularSeason20242025!$E$3:$E$1315, $A56)</f>
        <v>83</v>
      </c>
      <c r="GE56">
        <f>SUMIFS(DataRegularSeason20242025!$AA$3:$AA$1315,DataRegularSeason20242025!$B$3:$B$1315, "&lt;=" &amp; GE$1, DataRegularSeason20242025!$D$3:$D$1315, $A56)+SUMIFS(DataRegularSeason20242025!$AB$3:$AB$1315,DataRegularSeason20242025!$B$3:$B$1315, "&lt;=" &amp; GE$1, DataRegularSeason20242025!$E$3:$E$1315, $A56)</f>
        <v>83</v>
      </c>
      <c r="GF56">
        <f>SUMIFS(DataRegularSeason20242025!$AA$3:$AA$1315,DataRegularSeason20242025!$B$3:$B$1315, "&lt;=" &amp; GF$1, DataRegularSeason20242025!$D$3:$D$1315, $A56)+SUMIFS(DataRegularSeason20242025!$AB$3:$AB$1315,DataRegularSeason20242025!$B$3:$B$1315, "&lt;=" &amp; GF$1, DataRegularSeason20242025!$E$3:$E$1315, $A56)</f>
        <v>83</v>
      </c>
      <c r="GG56">
        <f>SUMIFS(DataRegularSeason20242025!$AA$3:$AA$1315,DataRegularSeason20242025!$B$3:$B$1315, "&lt;=" &amp; GG$1, DataRegularSeason20242025!$D$3:$D$1315, $A56)+SUMIFS(DataRegularSeason20242025!$AB$3:$AB$1315,DataRegularSeason20242025!$B$3:$B$1315, "&lt;=" &amp; GG$1, DataRegularSeason20242025!$E$3:$E$1315, $A56)</f>
        <v>83</v>
      </c>
      <c r="GH56">
        <f>SUMIFS(DataRegularSeason20242025!$AA$3:$AA$1315,DataRegularSeason20242025!$B$3:$B$1315, "&lt;=" &amp; GH$1, DataRegularSeason20242025!$D$3:$D$1315, $A56)+SUMIFS(DataRegularSeason20242025!$AB$3:$AB$1315,DataRegularSeason20242025!$B$3:$B$1315, "&lt;=" &amp; GH$1, DataRegularSeason20242025!$E$3:$E$1315, $A56)</f>
        <v>83</v>
      </c>
      <c r="GI56">
        <f>SUMIFS(DataRegularSeason20242025!$AA$3:$AA$1315,DataRegularSeason20242025!$B$3:$B$1315, "&lt;=" &amp; GI$1, DataRegularSeason20242025!$D$3:$D$1315, $A56)+SUMIFS(DataRegularSeason20242025!$AB$3:$AB$1315,DataRegularSeason20242025!$B$3:$B$1315, "&lt;=" &amp; GI$1, DataRegularSeason20242025!$E$3:$E$1315, $A56)</f>
        <v>83</v>
      </c>
      <c r="GJ56">
        <f>SUMIFS(DataRegularSeason20242025!$AA$3:$AA$1315,DataRegularSeason20242025!$B$3:$B$1315, "&lt;=" &amp; GJ$1, DataRegularSeason20242025!$D$3:$D$1315, $A56)+SUMIFS(DataRegularSeason20242025!$AB$3:$AB$1315,DataRegularSeason20242025!$B$3:$B$1315, "&lt;=" &amp; GJ$1, DataRegularSeason20242025!$E$3:$E$1315, $A56)</f>
        <v>83</v>
      </c>
      <c r="GK56">
        <f>SUMIFS(DataRegularSeason20242025!$AA$3:$AA$1315,DataRegularSeason20242025!$B$3:$B$1315, "&lt;=" &amp; GK$1, DataRegularSeason20242025!$D$3:$D$1315, $A56)+SUMIFS(DataRegularSeason20242025!$AB$3:$AB$1315,DataRegularSeason20242025!$B$3:$B$1315, "&lt;=" &amp; GK$1, DataRegularSeason20242025!$E$3:$E$1315, $A56)</f>
        <v>83</v>
      </c>
      <c r="GL56">
        <f>SUMIFS(DataRegularSeason20242025!$AA$3:$AA$1315,DataRegularSeason20242025!$B$3:$B$1315, "&lt;=" &amp; GL$1, DataRegularSeason20242025!$D$3:$D$1315, $A56)+SUMIFS(DataRegularSeason20242025!$AB$3:$AB$1315,DataRegularSeason20242025!$B$3:$B$1315, "&lt;=" &amp; GL$1, DataRegularSeason20242025!$E$3:$E$1315, $A56)</f>
        <v>83</v>
      </c>
      <c r="GM56">
        <f>SUMIFS(DataRegularSeason20242025!$AA$3:$AA$1315,DataRegularSeason20242025!$B$3:$B$1315, "&lt;=" &amp; GM$1, DataRegularSeason20242025!$D$3:$D$1315, $A56)+SUMIFS(DataRegularSeason20242025!$AB$3:$AB$1315,DataRegularSeason20242025!$B$3:$B$1315, "&lt;=" &amp; GM$1, DataRegularSeason20242025!$E$3:$E$1315, $A56)</f>
        <v>83</v>
      </c>
      <c r="GN56">
        <f>SUMIFS(DataRegularSeason20242025!$AA$3:$AA$1315,DataRegularSeason20242025!$B$3:$B$1315, "&lt;=" &amp; GN$1, DataRegularSeason20242025!$D$3:$D$1315, $A56)+SUMIFS(DataRegularSeason20242025!$AB$3:$AB$1315,DataRegularSeason20242025!$B$3:$B$1315, "&lt;=" &amp; GN$1, DataRegularSeason20242025!$E$3:$E$1315, $A56)</f>
        <v>83</v>
      </c>
      <c r="GO56">
        <f>SUMIFS(DataRegularSeason20242025!$AA$3:$AA$1315,DataRegularSeason20242025!$B$3:$B$1315, "&lt;=" &amp; GO$1, DataRegularSeason20242025!$D$3:$D$1315, $A56)+SUMIFS(DataRegularSeason20242025!$AB$3:$AB$1315,DataRegularSeason20242025!$B$3:$B$1315, "&lt;=" &amp; GO$1, DataRegularSeason20242025!$E$3:$E$1315, $A56)</f>
        <v>83</v>
      </c>
      <c r="GP56">
        <f>SUMIFS(DataRegularSeason20242025!$AA$3:$AA$1315,DataRegularSeason20242025!$B$3:$B$1315, "&lt;=" &amp; GP$1, DataRegularSeason20242025!$D$3:$D$1315, $A56)+SUMIFS(DataRegularSeason20242025!$AB$3:$AB$1315,DataRegularSeason20242025!$B$3:$B$1315, "&lt;=" &amp; GP$1, DataRegularSeason20242025!$E$3:$E$1315, $A56)</f>
        <v>83</v>
      </c>
      <c r="GQ56">
        <f>SUMIFS(DataRegularSeason20242025!$AA$3:$AA$1315,DataRegularSeason20242025!$B$3:$B$1315, "&lt;=" &amp; GQ$1, DataRegularSeason20242025!$D$3:$D$1315, $A56)+SUMIFS(DataRegularSeason20242025!$AB$3:$AB$1315,DataRegularSeason20242025!$B$3:$B$1315, "&lt;=" &amp; GQ$1, DataRegularSeason20242025!$E$3:$E$1315, $A56)</f>
        <v>83</v>
      </c>
      <c r="GR56">
        <f>SUMIFS(DataRegularSeason20242025!$AA$3:$AA$1315,DataRegularSeason20242025!$B$3:$B$1315, "&lt;=" &amp; GR$1, DataRegularSeason20242025!$D$3:$D$1315, $A56)+SUMIFS(DataRegularSeason20242025!$AB$3:$AB$1315,DataRegularSeason20242025!$B$3:$B$1315, "&lt;=" &amp; GR$1, DataRegularSeason20242025!$E$3:$E$1315, $A56)</f>
        <v>83</v>
      </c>
      <c r="GS56">
        <f>SUMIFS(DataRegularSeason20242025!$AA$3:$AA$1315,DataRegularSeason20242025!$B$3:$B$1315, "&lt;=" &amp; GS$1, DataRegularSeason20242025!$D$3:$D$1315, $A56)+SUMIFS(DataRegularSeason20242025!$AB$3:$AB$1315,DataRegularSeason20242025!$B$3:$B$1315, "&lt;=" &amp; GS$1, DataRegularSeason20242025!$E$3:$E$1315, $A56)</f>
        <v>83</v>
      </c>
      <c r="GT56">
        <f>SUMIFS(DataRegularSeason20242025!$AA$3:$AA$1315,DataRegularSeason20242025!$B$3:$B$1315, "&lt;=" &amp; GT$1, DataRegularSeason20242025!$D$3:$D$1315, $A56)+SUMIFS(DataRegularSeason20242025!$AB$3:$AB$1315,DataRegularSeason20242025!$B$3:$B$1315, "&lt;=" &amp; GT$1, DataRegularSeason20242025!$E$3:$E$1315, $A56)</f>
        <v>83</v>
      </c>
      <c r="GU56">
        <f>SUMIFS(DataRegularSeason20242025!$AA$3:$AA$1315,DataRegularSeason20242025!$B$3:$B$1315, "&lt;=" &amp; GU$1, DataRegularSeason20242025!$D$3:$D$1315, $A56)+SUMIFS(DataRegularSeason20242025!$AB$3:$AB$1315,DataRegularSeason20242025!$B$3:$B$1315, "&lt;=" &amp; GU$1, DataRegularSeason20242025!$E$3:$E$1315, $A56)</f>
        <v>83</v>
      </c>
    </row>
    <row r="57" spans="1:203" x14ac:dyDescent="0.25">
      <c r="A57" t="s">
        <v>36</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2</v>
      </c>
      <c r="L57">
        <f>SUMIFS(DataRegularSeason20242025!$AA$3:$AA$1315,DataRegularSeason20242025!$B$3:$B$1315, "&lt;=" &amp; L$1, DataRegularSeason20242025!$D$3:$D$1315, $A57)+SUMIFS(DataRegularSeason20242025!$AB$3:$AB$1315,DataRegularSeason20242025!$B$3:$B$1315, "&lt;=" &amp; L$1, DataRegularSeason20242025!$E$3:$E$1315, $A57)</f>
        <v>2</v>
      </c>
      <c r="M57">
        <f>SUMIFS(DataRegularSeason20242025!$AA$3:$AA$1315,DataRegularSeason20242025!$B$3:$B$1315, "&lt;=" &amp; M$1, DataRegularSeason20242025!$D$3:$D$1315, $A57)+SUMIFS(DataRegularSeason20242025!$AB$3:$AB$1315,DataRegularSeason20242025!$B$3:$B$1315, "&lt;=" &amp; M$1, DataRegularSeason20242025!$E$3:$E$1315, $A57)</f>
        <v>3</v>
      </c>
      <c r="N57">
        <f>SUMIFS(DataRegularSeason20242025!$AA$3:$AA$1315,DataRegularSeason20242025!$B$3:$B$1315, "&lt;=" &amp; N$1, DataRegularSeason20242025!$D$3:$D$1315, $A57)+SUMIFS(DataRegularSeason20242025!$AB$3:$AB$1315,DataRegularSeason20242025!$B$3:$B$1315, "&lt;=" &amp; N$1, DataRegularSeason20242025!$E$3:$E$1315, $A57)</f>
        <v>4</v>
      </c>
      <c r="O57">
        <f>SUMIFS(DataRegularSeason20242025!$AA$3:$AA$1315,DataRegularSeason20242025!$B$3:$B$1315, "&lt;=" &amp; O$1, DataRegularSeason20242025!$D$3:$D$1315, $A57)+SUMIFS(DataRegularSeason20242025!$AB$3:$AB$1315,DataRegularSeason20242025!$B$3:$B$1315, "&lt;=" &amp; O$1, DataRegularSeason20242025!$E$3:$E$1315, $A57)</f>
        <v>4</v>
      </c>
      <c r="P57">
        <f>SUMIFS(DataRegularSeason20242025!$AA$3:$AA$1315,DataRegularSeason20242025!$B$3:$B$1315, "&lt;=" &amp; P$1, DataRegularSeason20242025!$D$3:$D$1315, $A57)+SUMIFS(DataRegularSeason20242025!$AB$3:$AB$1315,DataRegularSeason20242025!$B$3:$B$1315, "&lt;=" &amp; P$1, DataRegularSeason20242025!$E$3:$E$1315, $A57)</f>
        <v>6</v>
      </c>
      <c r="Q57">
        <f>SUMIFS(DataRegularSeason20242025!$AA$3:$AA$1315,DataRegularSeason20242025!$B$3:$B$1315, "&lt;=" &amp; Q$1, DataRegularSeason20242025!$D$3:$D$1315, $A57)+SUMIFS(DataRegularSeason20242025!$AB$3:$AB$1315,DataRegularSeason20242025!$B$3:$B$1315, "&lt;=" &amp; Q$1, DataRegularSeason20242025!$E$3:$E$1315, $A57)</f>
        <v>6</v>
      </c>
      <c r="R57">
        <f>SUMIFS(DataRegularSeason20242025!$AA$3:$AA$1315,DataRegularSeason20242025!$B$3:$B$1315, "&lt;=" &amp; R$1, DataRegularSeason20242025!$D$3:$D$1315, $A57)+SUMIFS(DataRegularSeason20242025!$AB$3:$AB$1315,DataRegularSeason20242025!$B$3:$B$1315, "&lt;=" &amp; R$1, DataRegularSeason20242025!$E$3:$E$1315, $A57)</f>
        <v>6</v>
      </c>
      <c r="S57">
        <f>SUMIFS(DataRegularSeason20242025!$AA$3:$AA$1315,DataRegularSeason20242025!$B$3:$B$1315, "&lt;=" &amp; S$1, DataRegularSeason20242025!$D$3:$D$1315, $A57)+SUMIFS(DataRegularSeason20242025!$AB$3:$AB$1315,DataRegularSeason20242025!$B$3:$B$1315, "&lt;=" &amp; S$1, DataRegularSeason20242025!$E$3:$E$1315, $A57)</f>
        <v>6</v>
      </c>
      <c r="T57">
        <f>SUMIFS(DataRegularSeason20242025!$AA$3:$AA$1315,DataRegularSeason20242025!$B$3:$B$1315, "&lt;=" &amp; T$1, DataRegularSeason20242025!$D$3:$D$1315, $A57)+SUMIFS(DataRegularSeason20242025!$AB$3:$AB$1315,DataRegularSeason20242025!$B$3:$B$1315, "&lt;=" &amp; T$1, DataRegularSeason20242025!$E$3:$E$1315, $A57)</f>
        <v>8</v>
      </c>
      <c r="U57">
        <f>SUMIFS(DataRegularSeason20242025!$AA$3:$AA$1315,DataRegularSeason20242025!$B$3:$B$1315, "&lt;=" &amp; U$1, DataRegularSeason20242025!$D$3:$D$1315, $A57)+SUMIFS(DataRegularSeason20242025!$AB$3:$AB$1315,DataRegularSeason20242025!$B$3:$B$1315, "&lt;=" &amp; U$1, DataRegularSeason20242025!$E$3:$E$1315, $A57)</f>
        <v>8</v>
      </c>
      <c r="V57">
        <f>SUMIFS(DataRegularSeason20242025!$AA$3:$AA$1315,DataRegularSeason20242025!$B$3:$B$1315, "&lt;=" &amp; V$1, DataRegularSeason20242025!$D$3:$D$1315, $A57)+SUMIFS(DataRegularSeason20242025!$AB$3:$AB$1315,DataRegularSeason20242025!$B$3:$B$1315, "&lt;=" &amp; V$1, DataRegularSeason20242025!$E$3:$E$1315, $A57)</f>
        <v>8</v>
      </c>
      <c r="W57">
        <f>SUMIFS(DataRegularSeason20242025!$AA$3:$AA$1315,DataRegularSeason20242025!$B$3:$B$1315, "&lt;=" &amp; W$1, DataRegularSeason20242025!$D$3:$D$1315, $A57)+SUMIFS(DataRegularSeason20242025!$AB$3:$AB$1315,DataRegularSeason20242025!$B$3:$B$1315, "&lt;=" &amp; W$1, DataRegularSeason20242025!$E$3:$E$1315, $A57)</f>
        <v>10</v>
      </c>
      <c r="X57">
        <f>SUMIFS(DataRegularSeason20242025!$AA$3:$AA$1315,DataRegularSeason20242025!$B$3:$B$1315, "&lt;=" &amp; X$1, DataRegularSeason20242025!$D$3:$D$1315, $A57)+SUMIFS(DataRegularSeason20242025!$AB$3:$AB$1315,DataRegularSeason20242025!$B$3:$B$1315, "&lt;=" &amp; X$1, DataRegularSeason20242025!$E$3:$E$1315, $A57)</f>
        <v>10</v>
      </c>
      <c r="Y57">
        <f>SUMIFS(DataRegularSeason20242025!$AA$3:$AA$1315,DataRegularSeason20242025!$B$3:$B$1315, "&lt;=" &amp; Y$1, DataRegularSeason20242025!$D$3:$D$1315, $A57)+SUMIFS(DataRegularSeason20242025!$AB$3:$AB$1315,DataRegularSeason20242025!$B$3:$B$1315, "&lt;=" &amp; Y$1, DataRegularSeason20242025!$E$3:$E$1315, $A57)</f>
        <v>12</v>
      </c>
      <c r="Z57">
        <f>SUMIFS(DataRegularSeason20242025!$AA$3:$AA$1315,DataRegularSeason20242025!$B$3:$B$1315, "&lt;=" &amp; Z$1, DataRegularSeason20242025!$D$3:$D$1315, $A57)+SUMIFS(DataRegularSeason20242025!$AB$3:$AB$1315,DataRegularSeason20242025!$B$3:$B$1315, "&lt;=" &amp; Z$1, DataRegularSeason20242025!$E$3:$E$1315, $A57)</f>
        <v>12</v>
      </c>
      <c r="AA57">
        <f>SUMIFS(DataRegularSeason20242025!$AA$3:$AA$1315,DataRegularSeason20242025!$B$3:$B$1315, "&lt;=" &amp; AA$1, DataRegularSeason20242025!$D$3:$D$1315, $A57)+SUMIFS(DataRegularSeason20242025!$AB$3:$AB$1315,DataRegularSeason20242025!$B$3:$B$1315, "&lt;=" &amp; AA$1, DataRegularSeason20242025!$E$3:$E$1315, $A57)</f>
        <v>12</v>
      </c>
      <c r="AB57">
        <f>SUMIFS(DataRegularSeason20242025!$AA$3:$AA$1315,DataRegularSeason20242025!$B$3:$B$1315, "&lt;=" &amp; AB$1, DataRegularSeason20242025!$D$3:$D$1315, $A57)+SUMIFS(DataRegularSeason20242025!$AB$3:$AB$1315,DataRegularSeason20242025!$B$3:$B$1315, "&lt;=" &amp; AB$1, DataRegularSeason20242025!$E$3:$E$1315, $A57)</f>
        <v>12</v>
      </c>
      <c r="AC57">
        <f>SUMIFS(DataRegularSeason20242025!$AA$3:$AA$1315,DataRegularSeason20242025!$B$3:$B$1315, "&lt;=" &amp; AC$1, DataRegularSeason20242025!$D$3:$D$1315, $A57)+SUMIFS(DataRegularSeason20242025!$AB$3:$AB$1315,DataRegularSeason20242025!$B$3:$B$1315, "&lt;=" &amp; AC$1, DataRegularSeason20242025!$E$3:$E$1315, $A57)</f>
        <v>12</v>
      </c>
      <c r="AD57">
        <f>SUMIFS(DataRegularSeason20242025!$AA$3:$AA$1315,DataRegularSeason20242025!$B$3:$B$1315, "&lt;=" &amp; AD$1, DataRegularSeason20242025!$D$3:$D$1315, $A57)+SUMIFS(DataRegularSeason20242025!$AB$3:$AB$1315,DataRegularSeason20242025!$B$3:$B$1315, "&lt;=" &amp; AD$1, DataRegularSeason20242025!$E$3:$E$1315, $A57)</f>
        <v>14</v>
      </c>
      <c r="AE57">
        <f>SUMIFS(DataRegularSeason20242025!$AA$3:$AA$1315,DataRegularSeason20242025!$B$3:$B$1315, "&lt;=" &amp; AE$1, DataRegularSeason20242025!$D$3:$D$1315, $A57)+SUMIFS(DataRegularSeason20242025!$AB$3:$AB$1315,DataRegularSeason20242025!$B$3:$B$1315, "&lt;=" &amp; AE$1, DataRegularSeason20242025!$E$3:$E$1315, $A57)</f>
        <v>14</v>
      </c>
      <c r="AF57">
        <f>SUMIFS(DataRegularSeason20242025!$AA$3:$AA$1315,DataRegularSeason20242025!$B$3:$B$1315, "&lt;=" &amp; AF$1, DataRegularSeason20242025!$D$3:$D$1315, $A57)+SUMIFS(DataRegularSeason20242025!$AB$3:$AB$1315,DataRegularSeason20242025!$B$3:$B$1315, "&lt;=" &amp; AF$1, DataRegularSeason20242025!$E$3:$E$1315, $A57)</f>
        <v>14</v>
      </c>
      <c r="AG57">
        <f>SUMIFS(DataRegularSeason20242025!$AA$3:$AA$1315,DataRegularSeason20242025!$B$3:$B$1315, "&lt;=" &amp; AG$1, DataRegularSeason20242025!$D$3:$D$1315, $A57)+SUMIFS(DataRegularSeason20242025!$AB$3:$AB$1315,DataRegularSeason20242025!$B$3:$B$1315, "&lt;=" &amp; AG$1, DataRegularSeason20242025!$E$3:$E$1315, $A57)</f>
        <v>16</v>
      </c>
      <c r="AH57">
        <f>SUMIFS(DataRegularSeason20242025!$AA$3:$AA$1315,DataRegularSeason20242025!$B$3:$B$1315, "&lt;=" &amp; AH$1, DataRegularSeason20242025!$D$3:$D$1315, $A57)+SUMIFS(DataRegularSeason20242025!$AB$3:$AB$1315,DataRegularSeason20242025!$B$3:$B$1315, "&lt;=" &amp; AH$1, DataRegularSeason20242025!$E$3:$E$1315, $A57)</f>
        <v>16</v>
      </c>
      <c r="AI57">
        <f>SUMIFS(DataRegularSeason20242025!$AA$3:$AA$1315,DataRegularSeason20242025!$B$3:$B$1315, "&lt;=" &amp; AI$1, DataRegularSeason20242025!$D$3:$D$1315, $A57)+SUMIFS(DataRegularSeason20242025!$AB$3:$AB$1315,DataRegularSeason20242025!$B$3:$B$1315, "&lt;=" &amp; AI$1, DataRegularSeason20242025!$E$3:$E$1315, $A57)</f>
        <v>18</v>
      </c>
      <c r="AJ57">
        <f>SUMIFS(DataRegularSeason20242025!$AA$3:$AA$1315,DataRegularSeason20242025!$B$3:$B$1315, "&lt;=" &amp; AJ$1, DataRegularSeason20242025!$D$3:$D$1315, $A57)+SUMIFS(DataRegularSeason20242025!$AB$3:$AB$1315,DataRegularSeason20242025!$B$3:$B$1315, "&lt;=" &amp; AJ$1, DataRegularSeason20242025!$E$3:$E$1315, $A57)</f>
        <v>18</v>
      </c>
      <c r="AK57">
        <f>SUMIFS(DataRegularSeason20242025!$AA$3:$AA$1315,DataRegularSeason20242025!$B$3:$B$1315, "&lt;=" &amp; AK$1, DataRegularSeason20242025!$D$3:$D$1315, $A57)+SUMIFS(DataRegularSeason20242025!$AB$3:$AB$1315,DataRegularSeason20242025!$B$3:$B$1315, "&lt;=" &amp; AK$1, DataRegularSeason20242025!$E$3:$E$1315, $A57)</f>
        <v>18</v>
      </c>
      <c r="AL57">
        <f>SUMIFS(DataRegularSeason20242025!$AA$3:$AA$1315,DataRegularSeason20242025!$B$3:$B$1315, "&lt;=" &amp; AL$1, DataRegularSeason20242025!$D$3:$D$1315, $A57)+SUMIFS(DataRegularSeason20242025!$AB$3:$AB$1315,DataRegularSeason20242025!$B$3:$B$1315, "&lt;=" &amp; AL$1, DataRegularSeason20242025!$E$3:$E$1315, $A57)</f>
        <v>18</v>
      </c>
      <c r="AM57">
        <f>SUMIFS(DataRegularSeason20242025!$AA$3:$AA$1315,DataRegularSeason20242025!$B$3:$B$1315, "&lt;=" &amp; AM$1, DataRegularSeason20242025!$D$3:$D$1315, $A57)+SUMIFS(DataRegularSeason20242025!$AB$3:$AB$1315,DataRegularSeason20242025!$B$3:$B$1315, "&lt;=" &amp; AM$1, DataRegularSeason20242025!$E$3:$E$1315, $A57)</f>
        <v>20</v>
      </c>
      <c r="AN57">
        <f>SUMIFS(DataRegularSeason20242025!$AA$3:$AA$1315,DataRegularSeason20242025!$B$3:$B$1315, "&lt;=" &amp; AN$1, DataRegularSeason20242025!$D$3:$D$1315, $A57)+SUMIFS(DataRegularSeason20242025!$AB$3:$AB$1315,DataRegularSeason20242025!$B$3:$B$1315, "&lt;=" &amp; AN$1, DataRegularSeason20242025!$E$3:$E$1315, $A57)</f>
        <v>22</v>
      </c>
      <c r="AO57">
        <f>SUMIFS(DataRegularSeason20242025!$AA$3:$AA$1315,DataRegularSeason20242025!$B$3:$B$1315, "&lt;=" &amp; AO$1, DataRegularSeason20242025!$D$3:$D$1315, $A57)+SUMIFS(DataRegularSeason20242025!$AB$3:$AB$1315,DataRegularSeason20242025!$B$3:$B$1315, "&lt;=" &amp; AO$1, DataRegularSeason20242025!$E$3:$E$1315, $A57)</f>
        <v>22</v>
      </c>
      <c r="AP57">
        <f>SUMIFS(DataRegularSeason20242025!$AA$3:$AA$1315,DataRegularSeason20242025!$B$3:$B$1315, "&lt;=" &amp; AP$1, DataRegularSeason20242025!$D$3:$D$1315, $A57)+SUMIFS(DataRegularSeason20242025!$AB$3:$AB$1315,DataRegularSeason20242025!$B$3:$B$1315, "&lt;=" &amp; AP$1, DataRegularSeason20242025!$E$3:$E$1315, $A57)</f>
        <v>23</v>
      </c>
      <c r="AQ57">
        <f>SUMIFS(DataRegularSeason20242025!$AA$3:$AA$1315,DataRegularSeason20242025!$B$3:$B$1315, "&lt;=" &amp; AQ$1, DataRegularSeason20242025!$D$3:$D$1315, $A57)+SUMIFS(DataRegularSeason20242025!$AB$3:$AB$1315,DataRegularSeason20242025!$B$3:$B$1315, "&lt;=" &amp; AQ$1, DataRegularSeason20242025!$E$3:$E$1315, $A57)</f>
        <v>23</v>
      </c>
      <c r="AR57">
        <f>SUMIFS(DataRegularSeason20242025!$AA$3:$AA$1315,DataRegularSeason20242025!$B$3:$B$1315, "&lt;=" &amp; AR$1, DataRegularSeason20242025!$D$3:$D$1315, $A57)+SUMIFS(DataRegularSeason20242025!$AB$3:$AB$1315,DataRegularSeason20242025!$B$3:$B$1315, "&lt;=" &amp; AR$1, DataRegularSeason20242025!$E$3:$E$1315, $A57)</f>
        <v>23</v>
      </c>
      <c r="AS57">
        <f>SUMIFS(DataRegularSeason20242025!$AA$3:$AA$1315,DataRegularSeason20242025!$B$3:$B$1315, "&lt;=" &amp; AS$1, DataRegularSeason20242025!$D$3:$D$1315, $A57)+SUMIFS(DataRegularSeason20242025!$AB$3:$AB$1315,DataRegularSeason20242025!$B$3:$B$1315, "&lt;=" &amp; AS$1, DataRegularSeason20242025!$E$3:$E$1315, $A57)</f>
        <v>23</v>
      </c>
      <c r="AT57">
        <f>SUMIFS(DataRegularSeason20242025!$AA$3:$AA$1315,DataRegularSeason20242025!$B$3:$B$1315, "&lt;=" &amp; AT$1, DataRegularSeason20242025!$D$3:$D$1315, $A57)+SUMIFS(DataRegularSeason20242025!$AB$3:$AB$1315,DataRegularSeason20242025!$B$3:$B$1315, "&lt;=" &amp; AT$1, DataRegularSeason20242025!$E$3:$E$1315, $A57)</f>
        <v>25</v>
      </c>
      <c r="AU57">
        <f>SUMIFS(DataRegularSeason20242025!$AA$3:$AA$1315,DataRegularSeason20242025!$B$3:$B$1315, "&lt;=" &amp; AU$1, DataRegularSeason20242025!$D$3:$D$1315, $A57)+SUMIFS(DataRegularSeason20242025!$AB$3:$AB$1315,DataRegularSeason20242025!$B$3:$B$1315, "&lt;=" &amp; AU$1, DataRegularSeason20242025!$E$3:$E$1315, $A57)</f>
        <v>25</v>
      </c>
      <c r="AV57">
        <f>SUMIFS(DataRegularSeason20242025!$AA$3:$AA$1315,DataRegularSeason20242025!$B$3:$B$1315, "&lt;=" &amp; AV$1, DataRegularSeason20242025!$D$3:$D$1315, $A57)+SUMIFS(DataRegularSeason20242025!$AB$3:$AB$1315,DataRegularSeason20242025!$B$3:$B$1315, "&lt;=" &amp; AV$1, DataRegularSeason20242025!$E$3:$E$1315, $A57)</f>
        <v>25</v>
      </c>
      <c r="AW57">
        <f>SUMIFS(DataRegularSeason20242025!$AA$3:$AA$1315,DataRegularSeason20242025!$B$3:$B$1315, "&lt;=" &amp; AW$1, DataRegularSeason20242025!$D$3:$D$1315, $A57)+SUMIFS(DataRegularSeason20242025!$AB$3:$AB$1315,DataRegularSeason20242025!$B$3:$B$1315, "&lt;=" &amp; AW$1, DataRegularSeason20242025!$E$3:$E$1315, $A57)</f>
        <v>25</v>
      </c>
      <c r="AX57">
        <f>SUMIFS(DataRegularSeason20242025!$AA$3:$AA$1315,DataRegularSeason20242025!$B$3:$B$1315, "&lt;=" &amp; AX$1, DataRegularSeason20242025!$D$3:$D$1315, $A57)+SUMIFS(DataRegularSeason20242025!$AB$3:$AB$1315,DataRegularSeason20242025!$B$3:$B$1315, "&lt;=" &amp; AX$1, DataRegularSeason20242025!$E$3:$E$1315, $A57)</f>
        <v>25</v>
      </c>
      <c r="AY57">
        <f>SUMIFS(DataRegularSeason20242025!$AA$3:$AA$1315,DataRegularSeason20242025!$B$3:$B$1315, "&lt;=" &amp; AY$1, DataRegularSeason20242025!$D$3:$D$1315, $A57)+SUMIFS(DataRegularSeason20242025!$AB$3:$AB$1315,DataRegularSeason20242025!$B$3:$B$1315, "&lt;=" &amp; AY$1, DataRegularSeason20242025!$E$3:$E$1315, $A57)</f>
        <v>27</v>
      </c>
      <c r="AZ57">
        <f>SUMIFS(DataRegularSeason20242025!$AA$3:$AA$1315,DataRegularSeason20242025!$B$3:$B$1315, "&lt;=" &amp; AZ$1, DataRegularSeason20242025!$D$3:$D$1315, $A57)+SUMIFS(DataRegularSeason20242025!$AB$3:$AB$1315,DataRegularSeason20242025!$B$3:$B$1315, "&lt;=" &amp; AZ$1, DataRegularSeason20242025!$E$3:$E$1315, $A57)</f>
        <v>27</v>
      </c>
      <c r="BA57">
        <f>SUMIFS(DataRegularSeason20242025!$AA$3:$AA$1315,DataRegularSeason20242025!$B$3:$B$1315, "&lt;=" &amp; BA$1, DataRegularSeason20242025!$D$3:$D$1315, $A57)+SUMIFS(DataRegularSeason20242025!$AB$3:$AB$1315,DataRegularSeason20242025!$B$3:$B$1315, "&lt;=" &amp; BA$1, DataRegularSeason20242025!$E$3:$E$1315, $A57)</f>
        <v>29</v>
      </c>
      <c r="BB57">
        <f>SUMIFS(DataRegularSeason20242025!$AA$3:$AA$1315,DataRegularSeason20242025!$B$3:$B$1315, "&lt;=" &amp; BB$1, DataRegularSeason20242025!$D$3:$D$1315, $A57)+SUMIFS(DataRegularSeason20242025!$AB$3:$AB$1315,DataRegularSeason20242025!$B$3:$B$1315, "&lt;=" &amp; BB$1, DataRegularSeason20242025!$E$3:$E$1315, $A57)</f>
        <v>29</v>
      </c>
      <c r="BC57">
        <f>SUMIFS(DataRegularSeason20242025!$AA$3:$AA$1315,DataRegularSeason20242025!$B$3:$B$1315, "&lt;=" &amp; BC$1, DataRegularSeason20242025!$D$3:$D$1315, $A57)+SUMIFS(DataRegularSeason20242025!$AB$3:$AB$1315,DataRegularSeason20242025!$B$3:$B$1315, "&lt;=" &amp; BC$1, DataRegularSeason20242025!$E$3:$E$1315, $A57)</f>
        <v>30</v>
      </c>
      <c r="BD57">
        <f>SUMIFS(DataRegularSeason20242025!$AA$3:$AA$1315,DataRegularSeason20242025!$B$3:$B$1315, "&lt;=" &amp; BD$1, DataRegularSeason20242025!$D$3:$D$1315, $A57)+SUMIFS(DataRegularSeason20242025!$AB$3:$AB$1315,DataRegularSeason20242025!$B$3:$B$1315, "&lt;=" &amp; BD$1, DataRegularSeason20242025!$E$3:$E$1315, $A57)</f>
        <v>30</v>
      </c>
      <c r="BE57">
        <f>SUMIFS(DataRegularSeason20242025!$AA$3:$AA$1315,DataRegularSeason20242025!$B$3:$B$1315, "&lt;=" &amp; BE$1, DataRegularSeason20242025!$D$3:$D$1315, $A57)+SUMIFS(DataRegularSeason20242025!$AB$3:$AB$1315,DataRegularSeason20242025!$B$3:$B$1315, "&lt;=" &amp; BE$1, DataRegularSeason20242025!$E$3:$E$1315, $A57)</f>
        <v>30</v>
      </c>
      <c r="BF57">
        <f>SUMIFS(DataRegularSeason20242025!$AA$3:$AA$1315,DataRegularSeason20242025!$B$3:$B$1315, "&lt;=" &amp; BF$1, DataRegularSeason20242025!$D$3:$D$1315, $A57)+SUMIFS(DataRegularSeason20242025!$AB$3:$AB$1315,DataRegularSeason20242025!$B$3:$B$1315, "&lt;=" &amp; BF$1, DataRegularSeason20242025!$E$3:$E$1315, $A57)</f>
        <v>30</v>
      </c>
      <c r="BG57">
        <f>SUMIFS(DataRegularSeason20242025!$AA$3:$AA$1315,DataRegularSeason20242025!$B$3:$B$1315, "&lt;=" &amp; BG$1, DataRegularSeason20242025!$D$3:$D$1315, $A57)+SUMIFS(DataRegularSeason20242025!$AB$3:$AB$1315,DataRegularSeason20242025!$B$3:$B$1315, "&lt;=" &amp; BG$1, DataRegularSeason20242025!$E$3:$E$1315, $A57)</f>
        <v>32</v>
      </c>
      <c r="BH57">
        <f>SUMIFS(DataRegularSeason20242025!$AA$3:$AA$1315,DataRegularSeason20242025!$B$3:$B$1315, "&lt;=" &amp; BH$1, DataRegularSeason20242025!$D$3:$D$1315, $A57)+SUMIFS(DataRegularSeason20242025!$AB$3:$AB$1315,DataRegularSeason20242025!$B$3:$B$1315, "&lt;=" &amp; BH$1, DataRegularSeason20242025!$E$3:$E$1315, $A57)</f>
        <v>32</v>
      </c>
      <c r="BI57">
        <f>SUMIFS(DataRegularSeason20242025!$AA$3:$AA$1315,DataRegularSeason20242025!$B$3:$B$1315, "&lt;=" &amp; BI$1, DataRegularSeason20242025!$D$3:$D$1315, $A57)+SUMIFS(DataRegularSeason20242025!$AB$3:$AB$1315,DataRegularSeason20242025!$B$3:$B$1315, "&lt;=" &amp; BI$1, DataRegularSeason20242025!$E$3:$E$1315, $A57)</f>
        <v>34</v>
      </c>
      <c r="BJ57">
        <f>SUMIFS(DataRegularSeason20242025!$AA$3:$AA$1315,DataRegularSeason20242025!$B$3:$B$1315, "&lt;=" &amp; BJ$1, DataRegularSeason20242025!$D$3:$D$1315, $A57)+SUMIFS(DataRegularSeason20242025!$AB$3:$AB$1315,DataRegularSeason20242025!$B$3:$B$1315, "&lt;=" &amp; BJ$1, DataRegularSeason20242025!$E$3:$E$1315, $A57)</f>
        <v>36</v>
      </c>
      <c r="BK57">
        <f>SUMIFS(DataRegularSeason20242025!$AA$3:$AA$1315,DataRegularSeason20242025!$B$3:$B$1315, "&lt;=" &amp; BK$1, DataRegularSeason20242025!$D$3:$D$1315, $A57)+SUMIFS(DataRegularSeason20242025!$AB$3:$AB$1315,DataRegularSeason20242025!$B$3:$B$1315, "&lt;=" &amp; BK$1, DataRegularSeason20242025!$E$3:$E$1315, $A57)</f>
        <v>36</v>
      </c>
      <c r="BL57">
        <f>SUMIFS(DataRegularSeason20242025!$AA$3:$AA$1315,DataRegularSeason20242025!$B$3:$B$1315, "&lt;=" &amp; BL$1, DataRegularSeason20242025!$D$3:$D$1315, $A57)+SUMIFS(DataRegularSeason20242025!$AB$3:$AB$1315,DataRegularSeason20242025!$B$3:$B$1315, "&lt;=" &amp; BL$1, DataRegularSeason20242025!$E$3:$E$1315, $A57)</f>
        <v>36</v>
      </c>
      <c r="BM57">
        <f>SUMIFS(DataRegularSeason20242025!$AA$3:$AA$1315,DataRegularSeason20242025!$B$3:$B$1315, "&lt;=" &amp; BM$1, DataRegularSeason20242025!$D$3:$D$1315, $A57)+SUMIFS(DataRegularSeason20242025!$AB$3:$AB$1315,DataRegularSeason20242025!$B$3:$B$1315, "&lt;=" &amp; BM$1, DataRegularSeason20242025!$E$3:$E$1315, $A57)</f>
        <v>38</v>
      </c>
      <c r="BN57">
        <f>SUMIFS(DataRegularSeason20242025!$AA$3:$AA$1315,DataRegularSeason20242025!$B$3:$B$1315, "&lt;=" &amp; BN$1, DataRegularSeason20242025!$D$3:$D$1315, $A57)+SUMIFS(DataRegularSeason20242025!$AB$3:$AB$1315,DataRegularSeason20242025!$B$3:$B$1315, "&lt;=" &amp; BN$1, DataRegularSeason20242025!$E$3:$E$1315, $A57)</f>
        <v>38</v>
      </c>
      <c r="BO57">
        <f>SUMIFS(DataRegularSeason20242025!$AA$3:$AA$1315,DataRegularSeason20242025!$B$3:$B$1315, "&lt;=" &amp; BO$1, DataRegularSeason20242025!$D$3:$D$1315, $A57)+SUMIFS(DataRegularSeason20242025!$AB$3:$AB$1315,DataRegularSeason20242025!$B$3:$B$1315, "&lt;=" &amp; BO$1, DataRegularSeason20242025!$E$3:$E$1315, $A57)</f>
        <v>38</v>
      </c>
      <c r="BP57">
        <f>SUMIFS(DataRegularSeason20242025!$AA$3:$AA$1315,DataRegularSeason20242025!$B$3:$B$1315, "&lt;=" &amp; BP$1, DataRegularSeason20242025!$D$3:$D$1315, $A57)+SUMIFS(DataRegularSeason20242025!$AB$3:$AB$1315,DataRegularSeason20242025!$B$3:$B$1315, "&lt;=" &amp; BP$1, DataRegularSeason20242025!$E$3:$E$1315, $A57)</f>
        <v>40</v>
      </c>
      <c r="BQ57">
        <f>SUMIFS(DataRegularSeason20242025!$AA$3:$AA$1315,DataRegularSeason20242025!$B$3:$B$1315, "&lt;=" &amp; BQ$1, DataRegularSeason20242025!$D$3:$D$1315, $A57)+SUMIFS(DataRegularSeason20242025!$AB$3:$AB$1315,DataRegularSeason20242025!$B$3:$B$1315, "&lt;=" &amp; BQ$1, DataRegularSeason20242025!$E$3:$E$1315, $A57)</f>
        <v>40</v>
      </c>
      <c r="BR57">
        <f>SUMIFS(DataRegularSeason20242025!$AA$3:$AA$1315,DataRegularSeason20242025!$B$3:$B$1315, "&lt;=" &amp; BR$1, DataRegularSeason20242025!$D$3:$D$1315, $A57)+SUMIFS(DataRegularSeason20242025!$AB$3:$AB$1315,DataRegularSeason20242025!$B$3:$B$1315, "&lt;=" &amp; BR$1, DataRegularSeason20242025!$E$3:$E$1315, $A57)</f>
        <v>40</v>
      </c>
      <c r="BS57">
        <f>SUMIFS(DataRegularSeason20242025!$AA$3:$AA$1315,DataRegularSeason20242025!$B$3:$B$1315, "&lt;=" &amp; BS$1, DataRegularSeason20242025!$D$3:$D$1315, $A57)+SUMIFS(DataRegularSeason20242025!$AB$3:$AB$1315,DataRegularSeason20242025!$B$3:$B$1315, "&lt;=" &amp; BS$1, DataRegularSeason20242025!$E$3:$E$1315, $A57)</f>
        <v>40</v>
      </c>
      <c r="BT57">
        <f>SUMIFS(DataRegularSeason20242025!$AA$3:$AA$1315,DataRegularSeason20242025!$B$3:$B$1315, "&lt;=" &amp; BT$1, DataRegularSeason20242025!$D$3:$D$1315, $A57)+SUMIFS(DataRegularSeason20242025!$AB$3:$AB$1315,DataRegularSeason20242025!$B$3:$B$1315, "&lt;=" &amp; BT$1, DataRegularSeason20242025!$E$3:$E$1315, $A57)</f>
        <v>42</v>
      </c>
      <c r="BU57">
        <f>SUMIFS(DataRegularSeason20242025!$AA$3:$AA$1315,DataRegularSeason20242025!$B$3:$B$1315, "&lt;=" &amp; BU$1, DataRegularSeason20242025!$D$3:$D$1315, $A57)+SUMIFS(DataRegularSeason20242025!$AB$3:$AB$1315,DataRegularSeason20242025!$B$3:$B$1315, "&lt;=" &amp; BU$1, DataRegularSeason20242025!$E$3:$E$1315, $A57)</f>
        <v>42</v>
      </c>
      <c r="BV57">
        <f>SUMIFS(DataRegularSeason20242025!$AA$3:$AA$1315,DataRegularSeason20242025!$B$3:$B$1315, "&lt;=" &amp; BV$1, DataRegularSeason20242025!$D$3:$D$1315, $A57)+SUMIFS(DataRegularSeason20242025!$AB$3:$AB$1315,DataRegularSeason20242025!$B$3:$B$1315, "&lt;=" &amp; BV$1, DataRegularSeason20242025!$E$3:$E$1315, $A57)</f>
        <v>42</v>
      </c>
      <c r="BW57">
        <f>SUMIFS(DataRegularSeason20242025!$AA$3:$AA$1315,DataRegularSeason20242025!$B$3:$B$1315, "&lt;=" &amp; BW$1, DataRegularSeason20242025!$D$3:$D$1315, $A57)+SUMIFS(DataRegularSeason20242025!$AB$3:$AB$1315,DataRegularSeason20242025!$B$3:$B$1315, "&lt;=" &amp; BW$1, DataRegularSeason20242025!$E$3:$E$1315, $A57)</f>
        <v>42</v>
      </c>
      <c r="BX57">
        <f>SUMIFS(DataRegularSeason20242025!$AA$3:$AA$1315,DataRegularSeason20242025!$B$3:$B$1315, "&lt;=" &amp; BX$1, DataRegularSeason20242025!$D$3:$D$1315, $A57)+SUMIFS(DataRegularSeason20242025!$AB$3:$AB$1315,DataRegularSeason20242025!$B$3:$B$1315, "&lt;=" &amp; BX$1, DataRegularSeason20242025!$E$3:$E$1315, $A57)</f>
        <v>44</v>
      </c>
      <c r="BY57">
        <f>SUMIFS(DataRegularSeason20242025!$AA$3:$AA$1315,DataRegularSeason20242025!$B$3:$B$1315, "&lt;=" &amp; BY$1, DataRegularSeason20242025!$D$3:$D$1315, $A57)+SUMIFS(DataRegularSeason20242025!$AB$3:$AB$1315,DataRegularSeason20242025!$B$3:$B$1315, "&lt;=" &amp; BY$1, DataRegularSeason20242025!$E$3:$E$1315, $A57)</f>
        <v>44</v>
      </c>
      <c r="BZ57">
        <f>SUMIFS(DataRegularSeason20242025!$AA$3:$AA$1315,DataRegularSeason20242025!$B$3:$B$1315, "&lt;=" &amp; BZ$1, DataRegularSeason20242025!$D$3:$D$1315, $A57)+SUMIFS(DataRegularSeason20242025!$AB$3:$AB$1315,DataRegularSeason20242025!$B$3:$B$1315, "&lt;=" &amp; BZ$1, DataRegularSeason20242025!$E$3:$E$1315, $A57)</f>
        <v>44</v>
      </c>
      <c r="CA57">
        <f>SUMIFS(DataRegularSeason20242025!$AA$3:$AA$1315,DataRegularSeason20242025!$B$3:$B$1315, "&lt;=" &amp; CA$1, DataRegularSeason20242025!$D$3:$D$1315, $A57)+SUMIFS(DataRegularSeason20242025!$AB$3:$AB$1315,DataRegularSeason20242025!$B$3:$B$1315, "&lt;=" &amp; CA$1, DataRegularSeason20242025!$E$3:$E$1315, $A57)</f>
        <v>44</v>
      </c>
      <c r="CB57">
        <f>SUMIFS(DataRegularSeason20242025!$AA$3:$AA$1315,DataRegularSeason20242025!$B$3:$B$1315, "&lt;=" &amp; CB$1, DataRegularSeason20242025!$D$3:$D$1315, $A57)+SUMIFS(DataRegularSeason20242025!$AB$3:$AB$1315,DataRegularSeason20242025!$B$3:$B$1315, "&lt;=" &amp; CB$1, DataRegularSeason20242025!$E$3:$E$1315, $A57)</f>
        <v>44</v>
      </c>
      <c r="CC57">
        <f>SUMIFS(DataRegularSeason20242025!$AA$3:$AA$1315,DataRegularSeason20242025!$B$3:$B$1315, "&lt;=" &amp; CC$1, DataRegularSeason20242025!$D$3:$D$1315, $A57)+SUMIFS(DataRegularSeason20242025!$AB$3:$AB$1315,DataRegularSeason20242025!$B$3:$B$1315, "&lt;=" &amp; CC$1, DataRegularSeason20242025!$E$3:$E$1315, $A57)</f>
        <v>44</v>
      </c>
      <c r="CD57">
        <f>SUMIFS(DataRegularSeason20242025!$AA$3:$AA$1315,DataRegularSeason20242025!$B$3:$B$1315, "&lt;=" &amp; CD$1, DataRegularSeason20242025!$D$3:$D$1315, $A57)+SUMIFS(DataRegularSeason20242025!$AB$3:$AB$1315,DataRegularSeason20242025!$B$3:$B$1315, "&lt;=" &amp; CD$1, DataRegularSeason20242025!$E$3:$E$1315, $A57)</f>
        <v>44</v>
      </c>
      <c r="CE57">
        <f>SUMIFS(DataRegularSeason20242025!$AA$3:$AA$1315,DataRegularSeason20242025!$B$3:$B$1315, "&lt;=" &amp; CE$1, DataRegularSeason20242025!$D$3:$D$1315, $A57)+SUMIFS(DataRegularSeason20242025!$AB$3:$AB$1315,DataRegularSeason20242025!$B$3:$B$1315, "&lt;=" &amp; CE$1, DataRegularSeason20242025!$E$3:$E$1315, $A57)</f>
        <v>44</v>
      </c>
      <c r="CF57">
        <f>SUMIFS(DataRegularSeason20242025!$AA$3:$AA$1315,DataRegularSeason20242025!$B$3:$B$1315, "&lt;=" &amp; CF$1, DataRegularSeason20242025!$D$3:$D$1315, $A57)+SUMIFS(DataRegularSeason20242025!$AB$3:$AB$1315,DataRegularSeason20242025!$B$3:$B$1315, "&lt;=" &amp; CF$1, DataRegularSeason20242025!$E$3:$E$1315, $A57)</f>
        <v>44</v>
      </c>
      <c r="CG57">
        <f>SUMIFS(DataRegularSeason20242025!$AA$3:$AA$1315,DataRegularSeason20242025!$B$3:$B$1315, "&lt;=" &amp; CG$1, DataRegularSeason20242025!$D$3:$D$1315, $A57)+SUMIFS(DataRegularSeason20242025!$AB$3:$AB$1315,DataRegularSeason20242025!$B$3:$B$1315, "&lt;=" &amp; CG$1, DataRegularSeason20242025!$E$3:$E$1315, $A57)</f>
        <v>46</v>
      </c>
      <c r="CH57">
        <f>SUMIFS(DataRegularSeason20242025!$AA$3:$AA$1315,DataRegularSeason20242025!$B$3:$B$1315, "&lt;=" &amp; CH$1, DataRegularSeason20242025!$D$3:$D$1315, $A57)+SUMIFS(DataRegularSeason20242025!$AB$3:$AB$1315,DataRegularSeason20242025!$B$3:$B$1315, "&lt;=" &amp; CH$1, DataRegularSeason20242025!$E$3:$E$1315, $A57)</f>
        <v>46</v>
      </c>
      <c r="CI57">
        <f>SUMIFS(DataRegularSeason20242025!$AA$3:$AA$1315,DataRegularSeason20242025!$B$3:$B$1315, "&lt;=" &amp; CI$1, DataRegularSeason20242025!$D$3:$D$1315, $A57)+SUMIFS(DataRegularSeason20242025!$AB$3:$AB$1315,DataRegularSeason20242025!$B$3:$B$1315, "&lt;=" &amp; CI$1, DataRegularSeason20242025!$E$3:$E$1315, $A57)</f>
        <v>46</v>
      </c>
      <c r="CJ57">
        <f>SUMIFS(DataRegularSeason20242025!$AA$3:$AA$1315,DataRegularSeason20242025!$B$3:$B$1315, "&lt;=" &amp; CJ$1, DataRegularSeason20242025!$D$3:$D$1315, $A57)+SUMIFS(DataRegularSeason20242025!$AB$3:$AB$1315,DataRegularSeason20242025!$B$3:$B$1315, "&lt;=" &amp; CJ$1, DataRegularSeason20242025!$E$3:$E$1315, $A57)</f>
        <v>46</v>
      </c>
      <c r="CK57">
        <f>SUMIFS(DataRegularSeason20242025!$AA$3:$AA$1315,DataRegularSeason20242025!$B$3:$B$1315, "&lt;=" &amp; CK$1, DataRegularSeason20242025!$D$3:$D$1315, $A57)+SUMIFS(DataRegularSeason20242025!$AB$3:$AB$1315,DataRegularSeason20242025!$B$3:$B$1315, "&lt;=" &amp; CK$1, DataRegularSeason20242025!$E$3:$E$1315, $A57)</f>
        <v>48</v>
      </c>
      <c r="CL57">
        <f>SUMIFS(DataRegularSeason20242025!$AA$3:$AA$1315,DataRegularSeason20242025!$B$3:$B$1315, "&lt;=" &amp; CL$1, DataRegularSeason20242025!$D$3:$D$1315, $A57)+SUMIFS(DataRegularSeason20242025!$AB$3:$AB$1315,DataRegularSeason20242025!$B$3:$B$1315, "&lt;=" &amp; CL$1, DataRegularSeason20242025!$E$3:$E$1315, $A57)</f>
        <v>48</v>
      </c>
      <c r="CM57">
        <f>SUMIFS(DataRegularSeason20242025!$AA$3:$AA$1315,DataRegularSeason20242025!$B$3:$B$1315, "&lt;=" &amp; CM$1, DataRegularSeason20242025!$D$3:$D$1315, $A57)+SUMIFS(DataRegularSeason20242025!$AB$3:$AB$1315,DataRegularSeason20242025!$B$3:$B$1315, "&lt;=" &amp; CM$1, DataRegularSeason20242025!$E$3:$E$1315, $A57)</f>
        <v>48</v>
      </c>
      <c r="CN57">
        <f>SUMIFS(DataRegularSeason20242025!$AA$3:$AA$1315,DataRegularSeason20242025!$B$3:$B$1315, "&lt;=" &amp; CN$1, DataRegularSeason20242025!$D$3:$D$1315, $A57)+SUMIFS(DataRegularSeason20242025!$AB$3:$AB$1315,DataRegularSeason20242025!$B$3:$B$1315, "&lt;=" &amp; CN$1, DataRegularSeason20242025!$E$3:$E$1315, $A57)</f>
        <v>48</v>
      </c>
      <c r="CO57">
        <f>SUMIFS(DataRegularSeason20242025!$AA$3:$AA$1315,DataRegularSeason20242025!$B$3:$B$1315, "&lt;=" &amp; CO$1, DataRegularSeason20242025!$D$3:$D$1315, $A57)+SUMIFS(DataRegularSeason20242025!$AB$3:$AB$1315,DataRegularSeason20242025!$B$3:$B$1315, "&lt;=" &amp; CO$1, DataRegularSeason20242025!$E$3:$E$1315, $A57)</f>
        <v>50</v>
      </c>
      <c r="CP57">
        <f>SUMIFS(DataRegularSeason20242025!$AA$3:$AA$1315,DataRegularSeason20242025!$B$3:$B$1315, "&lt;=" &amp; CP$1, DataRegularSeason20242025!$D$3:$D$1315, $A57)+SUMIFS(DataRegularSeason20242025!$AB$3:$AB$1315,DataRegularSeason20242025!$B$3:$B$1315, "&lt;=" &amp; CP$1, DataRegularSeason20242025!$E$3:$E$1315, $A57)</f>
        <v>50</v>
      </c>
      <c r="CQ57">
        <f>SUMIFS(DataRegularSeason20242025!$AA$3:$AA$1315,DataRegularSeason20242025!$B$3:$B$1315, "&lt;=" &amp; CQ$1, DataRegularSeason20242025!$D$3:$D$1315, $A57)+SUMIFS(DataRegularSeason20242025!$AB$3:$AB$1315,DataRegularSeason20242025!$B$3:$B$1315, "&lt;=" &amp; CQ$1, DataRegularSeason20242025!$E$3:$E$1315, $A57)</f>
        <v>52</v>
      </c>
      <c r="CR57">
        <f>SUMIFS(DataRegularSeason20242025!$AA$3:$AA$1315,DataRegularSeason20242025!$B$3:$B$1315, "&lt;=" &amp; CR$1, DataRegularSeason20242025!$D$3:$D$1315, $A57)+SUMIFS(DataRegularSeason20242025!$AB$3:$AB$1315,DataRegularSeason20242025!$B$3:$B$1315, "&lt;=" &amp; CR$1, DataRegularSeason20242025!$E$3:$E$1315, $A57)</f>
        <v>52</v>
      </c>
      <c r="CS57">
        <f>SUMIFS(DataRegularSeason20242025!$AA$3:$AA$1315,DataRegularSeason20242025!$B$3:$B$1315, "&lt;=" &amp; CS$1, DataRegularSeason20242025!$D$3:$D$1315, $A57)+SUMIFS(DataRegularSeason20242025!$AB$3:$AB$1315,DataRegularSeason20242025!$B$3:$B$1315, "&lt;=" &amp; CS$1, DataRegularSeason20242025!$E$3:$E$1315, $A57)</f>
        <v>54</v>
      </c>
      <c r="CT57">
        <f>SUMIFS(DataRegularSeason20242025!$AA$3:$AA$1315,DataRegularSeason20242025!$B$3:$B$1315, "&lt;=" &amp; CT$1, DataRegularSeason20242025!$D$3:$D$1315, $A57)+SUMIFS(DataRegularSeason20242025!$AB$3:$AB$1315,DataRegularSeason20242025!$B$3:$B$1315, "&lt;=" &amp; CT$1, DataRegularSeason20242025!$E$3:$E$1315, $A57)</f>
        <v>54</v>
      </c>
      <c r="CU57">
        <f>SUMIFS(DataRegularSeason20242025!$AA$3:$AA$1315,DataRegularSeason20242025!$B$3:$B$1315, "&lt;=" &amp; CU$1, DataRegularSeason20242025!$D$3:$D$1315, $A57)+SUMIFS(DataRegularSeason20242025!$AB$3:$AB$1315,DataRegularSeason20242025!$B$3:$B$1315, "&lt;=" &amp; CU$1, DataRegularSeason20242025!$E$3:$E$1315, $A57)</f>
        <v>54</v>
      </c>
      <c r="CV57">
        <f>SUMIFS(DataRegularSeason20242025!$AA$3:$AA$1315,DataRegularSeason20242025!$B$3:$B$1315, "&lt;=" &amp; CV$1, DataRegularSeason20242025!$D$3:$D$1315, $A57)+SUMIFS(DataRegularSeason20242025!$AB$3:$AB$1315,DataRegularSeason20242025!$B$3:$B$1315, "&lt;=" &amp; CV$1, DataRegularSeason20242025!$E$3:$E$1315, $A57)</f>
        <v>56</v>
      </c>
      <c r="CW57">
        <f>SUMIFS(DataRegularSeason20242025!$AA$3:$AA$1315,DataRegularSeason20242025!$B$3:$B$1315, "&lt;=" &amp; CW$1, DataRegularSeason20242025!$D$3:$D$1315, $A57)+SUMIFS(DataRegularSeason20242025!$AB$3:$AB$1315,DataRegularSeason20242025!$B$3:$B$1315, "&lt;=" &amp; CW$1, DataRegularSeason20242025!$E$3:$E$1315, $A57)</f>
        <v>56</v>
      </c>
      <c r="CX57">
        <f>SUMIFS(DataRegularSeason20242025!$AA$3:$AA$1315,DataRegularSeason20242025!$B$3:$B$1315, "&lt;=" &amp; CX$1, DataRegularSeason20242025!$D$3:$D$1315, $A57)+SUMIFS(DataRegularSeason20242025!$AB$3:$AB$1315,DataRegularSeason20242025!$B$3:$B$1315, "&lt;=" &amp; CX$1, DataRegularSeason20242025!$E$3:$E$1315, $A57)</f>
        <v>56</v>
      </c>
      <c r="CY57">
        <f>SUMIFS(DataRegularSeason20242025!$AA$3:$AA$1315,DataRegularSeason20242025!$B$3:$B$1315, "&lt;=" &amp; CY$1, DataRegularSeason20242025!$D$3:$D$1315, $A57)+SUMIFS(DataRegularSeason20242025!$AB$3:$AB$1315,DataRegularSeason20242025!$B$3:$B$1315, "&lt;=" &amp; CY$1, DataRegularSeason20242025!$E$3:$E$1315, $A57)</f>
        <v>56</v>
      </c>
      <c r="CZ57">
        <f>SUMIFS(DataRegularSeason20242025!$AA$3:$AA$1315,DataRegularSeason20242025!$B$3:$B$1315, "&lt;=" &amp; CZ$1, DataRegularSeason20242025!$D$3:$D$1315, $A57)+SUMIFS(DataRegularSeason20242025!$AB$3:$AB$1315,DataRegularSeason20242025!$B$3:$B$1315, "&lt;=" &amp; CZ$1, DataRegularSeason20242025!$E$3:$E$1315, $A57)</f>
        <v>58</v>
      </c>
      <c r="DA57">
        <f>SUMIFS(DataRegularSeason20242025!$AA$3:$AA$1315,DataRegularSeason20242025!$B$3:$B$1315, "&lt;=" &amp; DA$1, DataRegularSeason20242025!$D$3:$D$1315, $A57)+SUMIFS(DataRegularSeason20242025!$AB$3:$AB$1315,DataRegularSeason20242025!$B$3:$B$1315, "&lt;=" &amp; DA$1, DataRegularSeason20242025!$E$3:$E$1315, $A57)</f>
        <v>58</v>
      </c>
      <c r="DB57">
        <f>SUMIFS(DataRegularSeason20242025!$AA$3:$AA$1315,DataRegularSeason20242025!$B$3:$B$1315, "&lt;=" &amp; DB$1, DataRegularSeason20242025!$D$3:$D$1315, $A57)+SUMIFS(DataRegularSeason20242025!$AB$3:$AB$1315,DataRegularSeason20242025!$B$3:$B$1315, "&lt;=" &amp; DB$1, DataRegularSeason20242025!$E$3:$E$1315, $A57)</f>
        <v>58</v>
      </c>
      <c r="DC57">
        <f>SUMIFS(DataRegularSeason20242025!$AA$3:$AA$1315,DataRegularSeason20242025!$B$3:$B$1315, "&lt;=" &amp; DC$1, DataRegularSeason20242025!$D$3:$D$1315, $A57)+SUMIFS(DataRegularSeason20242025!$AB$3:$AB$1315,DataRegularSeason20242025!$B$3:$B$1315, "&lt;=" &amp; DC$1, DataRegularSeason20242025!$E$3:$E$1315, $A57)</f>
        <v>58</v>
      </c>
      <c r="DD57">
        <f>SUMIFS(DataRegularSeason20242025!$AA$3:$AA$1315,DataRegularSeason20242025!$B$3:$B$1315, "&lt;=" &amp; DD$1, DataRegularSeason20242025!$D$3:$D$1315, $A57)+SUMIFS(DataRegularSeason20242025!$AB$3:$AB$1315,DataRegularSeason20242025!$B$3:$B$1315, "&lt;=" &amp; DD$1, DataRegularSeason20242025!$E$3:$E$1315, $A57)</f>
        <v>58</v>
      </c>
      <c r="DE57">
        <f>SUMIFS(DataRegularSeason20242025!$AA$3:$AA$1315,DataRegularSeason20242025!$B$3:$B$1315, "&lt;=" &amp; DE$1, DataRegularSeason20242025!$D$3:$D$1315, $A57)+SUMIFS(DataRegularSeason20242025!$AB$3:$AB$1315,DataRegularSeason20242025!$B$3:$B$1315, "&lt;=" &amp; DE$1, DataRegularSeason20242025!$E$3:$E$1315, $A57)</f>
        <v>58</v>
      </c>
      <c r="DF57">
        <f>SUMIFS(DataRegularSeason20242025!$AA$3:$AA$1315,DataRegularSeason20242025!$B$3:$B$1315, "&lt;=" &amp; DF$1, DataRegularSeason20242025!$D$3:$D$1315, $A57)+SUMIFS(DataRegularSeason20242025!$AB$3:$AB$1315,DataRegularSeason20242025!$B$3:$B$1315, "&lt;=" &amp; DF$1, DataRegularSeason20242025!$E$3:$E$1315, $A57)</f>
        <v>58</v>
      </c>
      <c r="DG57">
        <f>SUMIFS(DataRegularSeason20242025!$AA$3:$AA$1315,DataRegularSeason20242025!$B$3:$B$1315, "&lt;=" &amp; DG$1, DataRegularSeason20242025!$D$3:$D$1315, $A57)+SUMIFS(DataRegularSeason20242025!$AB$3:$AB$1315,DataRegularSeason20242025!$B$3:$B$1315, "&lt;=" &amp; DG$1, DataRegularSeason20242025!$E$3:$E$1315, $A57)</f>
        <v>58</v>
      </c>
      <c r="DH57">
        <f>SUMIFS(DataRegularSeason20242025!$AA$3:$AA$1315,DataRegularSeason20242025!$B$3:$B$1315, "&lt;=" &amp; DH$1, DataRegularSeason20242025!$D$3:$D$1315, $A57)+SUMIFS(DataRegularSeason20242025!$AB$3:$AB$1315,DataRegularSeason20242025!$B$3:$B$1315, "&lt;=" &amp; DH$1, DataRegularSeason20242025!$E$3:$E$1315, $A57)</f>
        <v>58</v>
      </c>
      <c r="DI57">
        <f>SUMIFS(DataRegularSeason20242025!$AA$3:$AA$1315,DataRegularSeason20242025!$B$3:$B$1315, "&lt;=" &amp; DI$1, DataRegularSeason20242025!$D$3:$D$1315, $A57)+SUMIFS(DataRegularSeason20242025!$AB$3:$AB$1315,DataRegularSeason20242025!$B$3:$B$1315, "&lt;=" &amp; DI$1, DataRegularSeason20242025!$E$3:$E$1315, $A57)</f>
        <v>60</v>
      </c>
      <c r="DJ57">
        <f>SUMIFS(DataRegularSeason20242025!$AA$3:$AA$1315,DataRegularSeason20242025!$B$3:$B$1315, "&lt;=" &amp; DJ$1, DataRegularSeason20242025!$D$3:$D$1315, $A57)+SUMIFS(DataRegularSeason20242025!$AB$3:$AB$1315,DataRegularSeason20242025!$B$3:$B$1315, "&lt;=" &amp; DJ$1, DataRegularSeason20242025!$E$3:$E$1315, $A57)</f>
        <v>60</v>
      </c>
      <c r="DK57">
        <f>SUMIFS(DataRegularSeason20242025!$AA$3:$AA$1315,DataRegularSeason20242025!$B$3:$B$1315, "&lt;=" &amp; DK$1, DataRegularSeason20242025!$D$3:$D$1315, $A57)+SUMIFS(DataRegularSeason20242025!$AB$3:$AB$1315,DataRegularSeason20242025!$B$3:$B$1315, "&lt;=" &amp; DK$1, DataRegularSeason20242025!$E$3:$E$1315, $A57)</f>
        <v>60</v>
      </c>
      <c r="DL57">
        <f>SUMIFS(DataRegularSeason20242025!$AA$3:$AA$1315,DataRegularSeason20242025!$B$3:$B$1315, "&lt;=" &amp; DL$1, DataRegularSeason20242025!$D$3:$D$1315, $A57)+SUMIFS(DataRegularSeason20242025!$AB$3:$AB$1315,DataRegularSeason20242025!$B$3:$B$1315, "&lt;=" &amp; DL$1, DataRegularSeason20242025!$E$3:$E$1315, $A57)</f>
        <v>60</v>
      </c>
      <c r="DM57">
        <f>SUMIFS(DataRegularSeason20242025!$AA$3:$AA$1315,DataRegularSeason20242025!$B$3:$B$1315, "&lt;=" &amp; DM$1, DataRegularSeason20242025!$D$3:$D$1315, $A57)+SUMIFS(DataRegularSeason20242025!$AB$3:$AB$1315,DataRegularSeason20242025!$B$3:$B$1315, "&lt;=" &amp; DM$1, DataRegularSeason20242025!$E$3:$E$1315, $A57)</f>
        <v>60</v>
      </c>
      <c r="DN57">
        <f>SUMIFS(DataRegularSeason20242025!$AA$3:$AA$1315,DataRegularSeason20242025!$B$3:$B$1315, "&lt;=" &amp; DN$1, DataRegularSeason20242025!$D$3:$D$1315, $A57)+SUMIFS(DataRegularSeason20242025!$AB$3:$AB$1315,DataRegularSeason20242025!$B$3:$B$1315, "&lt;=" &amp; DN$1, DataRegularSeason20242025!$E$3:$E$1315, $A57)</f>
        <v>60</v>
      </c>
      <c r="DO57">
        <f>SUMIFS(DataRegularSeason20242025!$AA$3:$AA$1315,DataRegularSeason20242025!$B$3:$B$1315, "&lt;=" &amp; DO$1, DataRegularSeason20242025!$D$3:$D$1315, $A57)+SUMIFS(DataRegularSeason20242025!$AB$3:$AB$1315,DataRegularSeason20242025!$B$3:$B$1315, "&lt;=" &amp; DO$1, DataRegularSeason20242025!$E$3:$E$1315, $A57)</f>
        <v>62</v>
      </c>
      <c r="DP57">
        <f>SUMIFS(DataRegularSeason20242025!$AA$3:$AA$1315,DataRegularSeason20242025!$B$3:$B$1315, "&lt;=" &amp; DP$1, DataRegularSeason20242025!$D$3:$D$1315, $A57)+SUMIFS(DataRegularSeason20242025!$AB$3:$AB$1315,DataRegularSeason20242025!$B$3:$B$1315, "&lt;=" &amp; DP$1, DataRegularSeason20242025!$E$3:$E$1315, $A57)</f>
        <v>62</v>
      </c>
      <c r="DQ57">
        <f>SUMIFS(DataRegularSeason20242025!$AA$3:$AA$1315,DataRegularSeason20242025!$B$3:$B$1315, "&lt;=" &amp; DQ$1, DataRegularSeason20242025!$D$3:$D$1315, $A57)+SUMIFS(DataRegularSeason20242025!$AB$3:$AB$1315,DataRegularSeason20242025!$B$3:$B$1315, "&lt;=" &amp; DQ$1, DataRegularSeason20242025!$E$3:$E$1315, $A57)</f>
        <v>62</v>
      </c>
      <c r="DR57">
        <f>SUMIFS(DataRegularSeason20242025!$AA$3:$AA$1315,DataRegularSeason20242025!$B$3:$B$1315, "&lt;=" &amp; DR$1, DataRegularSeason20242025!$D$3:$D$1315, $A57)+SUMIFS(DataRegularSeason20242025!$AB$3:$AB$1315,DataRegularSeason20242025!$B$3:$B$1315, "&lt;=" &amp; DR$1, DataRegularSeason20242025!$E$3:$E$1315, $A57)</f>
        <v>64</v>
      </c>
      <c r="DS57">
        <f>SUMIFS(DataRegularSeason20242025!$AA$3:$AA$1315,DataRegularSeason20242025!$B$3:$B$1315, "&lt;=" &amp; DS$1, DataRegularSeason20242025!$D$3:$D$1315, $A57)+SUMIFS(DataRegularSeason20242025!$AB$3:$AB$1315,DataRegularSeason20242025!$B$3:$B$1315, "&lt;=" &amp; DS$1, DataRegularSeason20242025!$E$3:$E$1315, $A57)</f>
        <v>66</v>
      </c>
      <c r="DT57">
        <f>SUMIFS(DataRegularSeason20242025!$AA$3:$AA$1315,DataRegularSeason20242025!$B$3:$B$1315, "&lt;=" &amp; DT$1, DataRegularSeason20242025!$D$3:$D$1315, $A57)+SUMIFS(DataRegularSeason20242025!$AB$3:$AB$1315,DataRegularSeason20242025!$B$3:$B$1315, "&lt;=" &amp; DT$1, DataRegularSeason20242025!$E$3:$E$1315, $A57)</f>
        <v>66</v>
      </c>
      <c r="DU57">
        <f>SUMIFS(DataRegularSeason20242025!$AA$3:$AA$1315,DataRegularSeason20242025!$B$3:$B$1315, "&lt;=" &amp; DU$1, DataRegularSeason20242025!$D$3:$D$1315, $A57)+SUMIFS(DataRegularSeason20242025!$AB$3:$AB$1315,DataRegularSeason20242025!$B$3:$B$1315, "&lt;=" &amp; DU$1, DataRegularSeason20242025!$E$3:$E$1315, $A57)</f>
        <v>66</v>
      </c>
      <c r="DV57">
        <f>SUMIFS(DataRegularSeason20242025!$AA$3:$AA$1315,DataRegularSeason20242025!$B$3:$B$1315, "&lt;=" &amp; DV$1, DataRegularSeason20242025!$D$3:$D$1315, $A57)+SUMIFS(DataRegularSeason20242025!$AB$3:$AB$1315,DataRegularSeason20242025!$B$3:$B$1315, "&lt;=" &amp; DV$1, DataRegularSeason20242025!$E$3:$E$1315, $A57)</f>
        <v>66</v>
      </c>
      <c r="DW57">
        <f>SUMIFS(DataRegularSeason20242025!$AA$3:$AA$1315,DataRegularSeason20242025!$B$3:$B$1315, "&lt;=" &amp; DW$1, DataRegularSeason20242025!$D$3:$D$1315, $A57)+SUMIFS(DataRegularSeason20242025!$AB$3:$AB$1315,DataRegularSeason20242025!$B$3:$B$1315, "&lt;=" &amp; DW$1, DataRegularSeason20242025!$E$3:$E$1315, $A57)</f>
        <v>66</v>
      </c>
      <c r="DX57">
        <f>SUMIFS(DataRegularSeason20242025!$AA$3:$AA$1315,DataRegularSeason20242025!$B$3:$B$1315, "&lt;=" &amp; DX$1, DataRegularSeason20242025!$D$3:$D$1315, $A57)+SUMIFS(DataRegularSeason20242025!$AB$3:$AB$1315,DataRegularSeason20242025!$B$3:$B$1315, "&lt;=" &amp; DX$1, DataRegularSeason20242025!$E$3:$E$1315, $A57)</f>
        <v>66</v>
      </c>
      <c r="DY57">
        <f>SUMIFS(DataRegularSeason20242025!$AA$3:$AA$1315,DataRegularSeason20242025!$B$3:$B$1315, "&lt;=" &amp; DY$1, DataRegularSeason20242025!$D$3:$D$1315, $A57)+SUMIFS(DataRegularSeason20242025!$AB$3:$AB$1315,DataRegularSeason20242025!$B$3:$B$1315, "&lt;=" &amp; DY$1, DataRegularSeason20242025!$E$3:$E$1315, $A57)</f>
        <v>66</v>
      </c>
      <c r="DZ57">
        <f>SUMIFS(DataRegularSeason20242025!$AA$3:$AA$1315,DataRegularSeason20242025!$B$3:$B$1315, "&lt;=" &amp; DZ$1, DataRegularSeason20242025!$D$3:$D$1315, $A57)+SUMIFS(DataRegularSeason20242025!$AB$3:$AB$1315,DataRegularSeason20242025!$B$3:$B$1315, "&lt;=" &amp; DZ$1, DataRegularSeason20242025!$E$3:$E$1315, $A57)</f>
        <v>68</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70</v>
      </c>
      <c r="EC57">
        <f>SUMIFS(DataRegularSeason20242025!$AA$3:$AA$1315,DataRegularSeason20242025!$B$3:$B$1315, "&lt;=" &amp; EC$1, DataRegularSeason20242025!$D$3:$D$1315, $A57)+SUMIFS(DataRegularSeason20242025!$AB$3:$AB$1315,DataRegularSeason20242025!$B$3:$B$1315, "&lt;=" &amp; EC$1, DataRegularSeason20242025!$E$3:$E$1315, $A57)</f>
        <v>70</v>
      </c>
      <c r="ED57">
        <f>SUMIFS(DataRegularSeason20242025!$AA$3:$AA$1315,DataRegularSeason20242025!$B$3:$B$1315, "&lt;=" &amp; ED$1, DataRegularSeason20242025!$D$3:$D$1315, $A57)+SUMIFS(DataRegularSeason20242025!$AB$3:$AB$1315,DataRegularSeason20242025!$B$3:$B$1315, "&lt;=" &amp; ED$1, DataRegularSeason20242025!$E$3:$E$1315, $A57)</f>
        <v>70</v>
      </c>
      <c r="EE57">
        <f>SUMIFS(DataRegularSeason20242025!$AA$3:$AA$1315,DataRegularSeason20242025!$B$3:$B$1315, "&lt;=" &amp; EE$1, DataRegularSeason20242025!$D$3:$D$1315, $A57)+SUMIFS(DataRegularSeason20242025!$AB$3:$AB$1315,DataRegularSeason20242025!$B$3:$B$1315, "&lt;=" &amp; EE$1, DataRegularSeason20242025!$E$3:$E$1315, $A57)</f>
        <v>70</v>
      </c>
      <c r="EF57">
        <f>SUMIFS(DataRegularSeason20242025!$AA$3:$AA$1315,DataRegularSeason20242025!$B$3:$B$1315, "&lt;=" &amp; EF$1, DataRegularSeason20242025!$D$3:$D$1315, $A57)+SUMIFS(DataRegularSeason20242025!$AB$3:$AB$1315,DataRegularSeason20242025!$B$3:$B$1315, "&lt;=" &amp; EF$1, DataRegularSeason20242025!$E$3:$E$1315, $A57)</f>
        <v>70</v>
      </c>
      <c r="EG57">
        <f>SUMIFS(DataRegularSeason20242025!$AA$3:$AA$1315,DataRegularSeason20242025!$B$3:$B$1315, "&lt;=" &amp; EG$1, DataRegularSeason20242025!$D$3:$D$1315, $A57)+SUMIFS(DataRegularSeason20242025!$AB$3:$AB$1315,DataRegularSeason20242025!$B$3:$B$1315, "&lt;=" &amp; EG$1, DataRegularSeason20242025!$E$3:$E$1315, $A57)</f>
        <v>70</v>
      </c>
      <c r="EH57">
        <f>SUMIFS(DataRegularSeason20242025!$AA$3:$AA$1315,DataRegularSeason20242025!$B$3:$B$1315, "&lt;=" &amp; EH$1, DataRegularSeason20242025!$D$3:$D$1315, $A57)+SUMIFS(DataRegularSeason20242025!$AB$3:$AB$1315,DataRegularSeason20242025!$B$3:$B$1315, "&lt;=" &amp; EH$1, DataRegularSeason20242025!$E$3:$E$1315, $A57)</f>
        <v>70</v>
      </c>
      <c r="EI57">
        <f>SUMIFS(DataRegularSeason20242025!$AA$3:$AA$1315,DataRegularSeason20242025!$B$3:$B$1315, "&lt;=" &amp; EI$1, DataRegularSeason20242025!$D$3:$D$1315, $A57)+SUMIFS(DataRegularSeason20242025!$AB$3:$AB$1315,DataRegularSeason20242025!$B$3:$B$1315, "&lt;=" &amp; EI$1, DataRegularSeason20242025!$E$3:$E$1315, $A57)</f>
        <v>70</v>
      </c>
      <c r="EJ57">
        <f>SUMIFS(DataRegularSeason20242025!$AA$3:$AA$1315,DataRegularSeason20242025!$B$3:$B$1315, "&lt;=" &amp; EJ$1, DataRegularSeason20242025!$D$3:$D$1315, $A57)+SUMIFS(DataRegularSeason20242025!$AB$3:$AB$1315,DataRegularSeason20242025!$B$3:$B$1315, "&lt;=" &amp; EJ$1, DataRegularSeason20242025!$E$3:$E$1315, $A57)</f>
        <v>70</v>
      </c>
      <c r="EK57">
        <f>SUMIFS(DataRegularSeason20242025!$AA$3:$AA$1315,DataRegularSeason20242025!$B$3:$B$1315, "&lt;=" &amp; EK$1, DataRegularSeason20242025!$D$3:$D$1315, $A57)+SUMIFS(DataRegularSeason20242025!$AB$3:$AB$1315,DataRegularSeason20242025!$B$3:$B$1315, "&lt;=" &amp; EK$1, DataRegularSeason20242025!$E$3:$E$1315, $A57)</f>
        <v>70</v>
      </c>
      <c r="EL57">
        <f>SUMIFS(DataRegularSeason20242025!$AA$3:$AA$1315,DataRegularSeason20242025!$B$3:$B$1315, "&lt;=" &amp; EL$1, DataRegularSeason20242025!$D$3:$D$1315, $A57)+SUMIFS(DataRegularSeason20242025!$AB$3:$AB$1315,DataRegularSeason20242025!$B$3:$B$1315, "&lt;=" &amp; EL$1, DataRegularSeason20242025!$E$3:$E$1315, $A57)</f>
        <v>70</v>
      </c>
      <c r="EM57">
        <f>SUMIFS(DataRegularSeason20242025!$AA$3:$AA$1315,DataRegularSeason20242025!$B$3:$B$1315, "&lt;=" &amp; EM$1, DataRegularSeason20242025!$D$3:$D$1315, $A57)+SUMIFS(DataRegularSeason20242025!$AB$3:$AB$1315,DataRegularSeason20242025!$B$3:$B$1315, "&lt;=" &amp; EM$1, DataRegularSeason20242025!$E$3:$E$1315, $A57)</f>
        <v>70</v>
      </c>
      <c r="EN57">
        <f>SUMIFS(DataRegularSeason20242025!$AA$3:$AA$1315,DataRegularSeason20242025!$B$3:$B$1315, "&lt;=" &amp; EN$1, DataRegularSeason20242025!$D$3:$D$1315, $A57)+SUMIFS(DataRegularSeason20242025!$AB$3:$AB$1315,DataRegularSeason20242025!$B$3:$B$1315, "&lt;=" &amp; EN$1, DataRegularSeason20242025!$E$3:$E$1315, $A57)</f>
        <v>70</v>
      </c>
      <c r="EO57">
        <f>SUMIFS(DataRegularSeason20242025!$AA$3:$AA$1315,DataRegularSeason20242025!$B$3:$B$1315, "&lt;=" &amp; EO$1, DataRegularSeason20242025!$D$3:$D$1315, $A57)+SUMIFS(DataRegularSeason20242025!$AB$3:$AB$1315,DataRegularSeason20242025!$B$3:$B$1315, "&lt;=" &amp; EO$1, DataRegularSeason20242025!$E$3:$E$1315, $A57)</f>
        <v>70</v>
      </c>
      <c r="EP57">
        <f>SUMIFS(DataRegularSeason20242025!$AA$3:$AA$1315,DataRegularSeason20242025!$B$3:$B$1315, "&lt;=" &amp; EP$1, DataRegularSeason20242025!$D$3:$D$1315, $A57)+SUMIFS(DataRegularSeason20242025!$AB$3:$AB$1315,DataRegularSeason20242025!$B$3:$B$1315, "&lt;=" &amp; EP$1, DataRegularSeason20242025!$E$3:$E$1315, $A57)</f>
        <v>72</v>
      </c>
      <c r="EQ57">
        <f>SUMIFS(DataRegularSeason20242025!$AA$3:$AA$1315,DataRegularSeason20242025!$B$3:$B$1315, "&lt;=" &amp; EQ$1, DataRegularSeason20242025!$D$3:$D$1315, $A57)+SUMIFS(DataRegularSeason20242025!$AB$3:$AB$1315,DataRegularSeason20242025!$B$3:$B$1315, "&lt;=" &amp; EQ$1, DataRegularSeason20242025!$E$3:$E$1315, $A57)</f>
        <v>72</v>
      </c>
      <c r="ER57">
        <f>SUMIFS(DataRegularSeason20242025!$AA$3:$AA$1315,DataRegularSeason20242025!$B$3:$B$1315, "&lt;=" &amp; ER$1, DataRegularSeason20242025!$D$3:$D$1315, $A57)+SUMIFS(DataRegularSeason20242025!$AB$3:$AB$1315,DataRegularSeason20242025!$B$3:$B$1315, "&lt;=" &amp; ER$1, DataRegularSeason20242025!$E$3:$E$1315, $A57)</f>
        <v>72</v>
      </c>
      <c r="ES57">
        <f>SUMIFS(DataRegularSeason20242025!$AA$3:$AA$1315,DataRegularSeason20242025!$B$3:$B$1315, "&lt;=" &amp; ES$1, DataRegularSeason20242025!$D$3:$D$1315, $A57)+SUMIFS(DataRegularSeason20242025!$AB$3:$AB$1315,DataRegularSeason20242025!$B$3:$B$1315, "&lt;=" &amp; ES$1, DataRegularSeason20242025!$E$3:$E$1315, $A57)</f>
        <v>72</v>
      </c>
      <c r="ET57">
        <f>SUMIFS(DataRegularSeason20242025!$AA$3:$AA$1315,DataRegularSeason20242025!$B$3:$B$1315, "&lt;=" &amp; ET$1, DataRegularSeason20242025!$D$3:$D$1315, $A57)+SUMIFS(DataRegularSeason20242025!$AB$3:$AB$1315,DataRegularSeason20242025!$B$3:$B$1315, "&lt;=" &amp; ET$1, DataRegularSeason20242025!$E$3:$E$1315, $A57)</f>
        <v>72</v>
      </c>
      <c r="EU57">
        <f>SUMIFS(DataRegularSeason20242025!$AA$3:$AA$1315,DataRegularSeason20242025!$B$3:$B$1315, "&lt;=" &amp; EU$1, DataRegularSeason20242025!$D$3:$D$1315, $A57)+SUMIFS(DataRegularSeason20242025!$AB$3:$AB$1315,DataRegularSeason20242025!$B$3:$B$1315, "&lt;=" &amp; EU$1, DataRegularSeason20242025!$E$3:$E$1315, $A57)</f>
        <v>72</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74</v>
      </c>
      <c r="EY57">
        <f>SUMIFS(DataRegularSeason20242025!$AA$3:$AA$1315,DataRegularSeason20242025!$B$3:$B$1315, "&lt;=" &amp; EY$1, DataRegularSeason20242025!$D$3:$D$1315, $A57)+SUMIFS(DataRegularSeason20242025!$AB$3:$AB$1315,DataRegularSeason20242025!$B$3:$B$1315, "&lt;=" &amp; EY$1, DataRegularSeason20242025!$E$3:$E$1315, $A57)</f>
        <v>74</v>
      </c>
      <c r="EZ57">
        <f>SUMIFS(DataRegularSeason20242025!$AA$3:$AA$1315,DataRegularSeason20242025!$B$3:$B$1315, "&lt;=" &amp; EZ$1, DataRegularSeason20242025!$D$3:$D$1315, $A57)+SUMIFS(DataRegularSeason20242025!$AB$3:$AB$1315,DataRegularSeason20242025!$B$3:$B$1315, "&lt;=" &amp; EZ$1, DataRegularSeason20242025!$E$3:$E$1315, $A57)</f>
        <v>76</v>
      </c>
      <c r="FA57">
        <f>SUMIFS(DataRegularSeason20242025!$AA$3:$AA$1315,DataRegularSeason20242025!$B$3:$B$1315, "&lt;=" &amp; FA$1, DataRegularSeason20242025!$D$3:$D$1315, $A57)+SUMIFS(DataRegularSeason20242025!$AB$3:$AB$1315,DataRegularSeason20242025!$B$3:$B$1315, "&lt;=" &amp; FA$1, DataRegularSeason20242025!$E$3:$E$1315, $A57)</f>
        <v>76</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76</v>
      </c>
      <c r="FE57">
        <f>SUMIFS(DataRegularSeason20242025!$AA$3:$AA$1315,DataRegularSeason20242025!$B$3:$B$1315, "&lt;=" &amp; FE$1, DataRegularSeason20242025!$D$3:$D$1315, $A57)+SUMIFS(DataRegularSeason20242025!$AB$3:$AB$1315,DataRegularSeason20242025!$B$3:$B$1315, "&lt;=" &amp; FE$1, DataRegularSeason20242025!$E$3:$E$1315, $A57)</f>
        <v>76</v>
      </c>
      <c r="FF57">
        <f>SUMIFS(DataRegularSeason20242025!$AA$3:$AA$1315,DataRegularSeason20242025!$B$3:$B$1315, "&lt;=" &amp; FF$1, DataRegularSeason20242025!$D$3:$D$1315, $A57)+SUMIFS(DataRegularSeason20242025!$AB$3:$AB$1315,DataRegularSeason20242025!$B$3:$B$1315, "&lt;=" &amp; FF$1, DataRegularSeason20242025!$E$3:$E$1315, $A57)</f>
        <v>76</v>
      </c>
      <c r="FG57">
        <f>SUMIFS(DataRegularSeason20242025!$AA$3:$AA$1315,DataRegularSeason20242025!$B$3:$B$1315, "&lt;=" &amp; FG$1, DataRegularSeason20242025!$D$3:$D$1315, $A57)+SUMIFS(DataRegularSeason20242025!$AB$3:$AB$1315,DataRegularSeason20242025!$B$3:$B$1315, "&lt;=" &amp; FG$1, DataRegularSeason20242025!$E$3:$E$1315, $A57)</f>
        <v>78</v>
      </c>
      <c r="FH57">
        <f>SUMIFS(DataRegularSeason20242025!$AA$3:$AA$1315,DataRegularSeason20242025!$B$3:$B$1315, "&lt;=" &amp; FH$1, DataRegularSeason20242025!$D$3:$D$1315, $A57)+SUMIFS(DataRegularSeason20242025!$AB$3:$AB$1315,DataRegularSeason20242025!$B$3:$B$1315, "&lt;=" &amp; FH$1, DataRegularSeason20242025!$E$3:$E$1315, $A57)</f>
        <v>78</v>
      </c>
      <c r="FI57">
        <f>SUMIFS(DataRegularSeason20242025!$AA$3:$AA$1315,DataRegularSeason20242025!$B$3:$B$1315, "&lt;=" &amp; FI$1, DataRegularSeason20242025!$D$3:$D$1315, $A57)+SUMIFS(DataRegularSeason20242025!$AB$3:$AB$1315,DataRegularSeason20242025!$B$3:$B$1315, "&lt;=" &amp; FI$1, DataRegularSeason20242025!$E$3:$E$1315, $A57)</f>
        <v>79</v>
      </c>
      <c r="FJ57">
        <f>SUMIFS(DataRegularSeason20242025!$AA$3:$AA$1315,DataRegularSeason20242025!$B$3:$B$1315, "&lt;=" &amp; FJ$1, DataRegularSeason20242025!$D$3:$D$1315, $A57)+SUMIFS(DataRegularSeason20242025!$AB$3:$AB$1315,DataRegularSeason20242025!$B$3:$B$1315, "&lt;=" &amp; FJ$1, DataRegularSeason20242025!$E$3:$E$1315, $A57)</f>
        <v>79</v>
      </c>
      <c r="FK57">
        <f>SUMIFS(DataRegularSeason20242025!$AA$3:$AA$1315,DataRegularSeason20242025!$B$3:$B$1315, "&lt;=" &amp; FK$1, DataRegularSeason20242025!$D$3:$D$1315, $A57)+SUMIFS(DataRegularSeason20242025!$AB$3:$AB$1315,DataRegularSeason20242025!$B$3:$B$1315, "&lt;=" &amp; FK$1, DataRegularSeason20242025!$E$3:$E$1315, $A57)</f>
        <v>79</v>
      </c>
      <c r="FL57">
        <f>SUMIFS(DataRegularSeason20242025!$AA$3:$AA$1315,DataRegularSeason20242025!$B$3:$B$1315, "&lt;=" &amp; FL$1, DataRegularSeason20242025!$D$3:$D$1315, $A57)+SUMIFS(DataRegularSeason20242025!$AB$3:$AB$1315,DataRegularSeason20242025!$B$3:$B$1315, "&lt;=" &amp; FL$1, DataRegularSeason20242025!$E$3:$E$1315, $A57)</f>
        <v>79</v>
      </c>
      <c r="FM57">
        <f>SUMIFS(DataRegularSeason20242025!$AA$3:$AA$1315,DataRegularSeason20242025!$B$3:$B$1315, "&lt;=" &amp; FM$1, DataRegularSeason20242025!$D$3:$D$1315, $A57)+SUMIFS(DataRegularSeason20242025!$AB$3:$AB$1315,DataRegularSeason20242025!$B$3:$B$1315, "&lt;=" &amp; FM$1, DataRegularSeason20242025!$E$3:$E$1315, $A57)</f>
        <v>79</v>
      </c>
      <c r="FN57">
        <f>SUMIFS(DataRegularSeason20242025!$AA$3:$AA$1315,DataRegularSeason20242025!$B$3:$B$1315, "&lt;=" &amp; FN$1, DataRegularSeason20242025!$D$3:$D$1315, $A57)+SUMIFS(DataRegularSeason20242025!$AB$3:$AB$1315,DataRegularSeason20242025!$B$3:$B$1315, "&lt;=" &amp; FN$1, DataRegularSeason20242025!$E$3:$E$1315, $A57)</f>
        <v>79</v>
      </c>
      <c r="FO57">
        <f>SUMIFS(DataRegularSeason20242025!$AA$3:$AA$1315,DataRegularSeason20242025!$B$3:$B$1315, "&lt;=" &amp; FO$1, DataRegularSeason20242025!$D$3:$D$1315, $A57)+SUMIFS(DataRegularSeason20242025!$AB$3:$AB$1315,DataRegularSeason20242025!$B$3:$B$1315, "&lt;=" &amp; FO$1, DataRegularSeason20242025!$E$3:$E$1315, $A57)</f>
        <v>79</v>
      </c>
      <c r="FP57">
        <f>SUMIFS(DataRegularSeason20242025!$AA$3:$AA$1315,DataRegularSeason20242025!$B$3:$B$1315, "&lt;=" &amp; FP$1, DataRegularSeason20242025!$D$3:$D$1315, $A57)+SUMIFS(DataRegularSeason20242025!$AB$3:$AB$1315,DataRegularSeason20242025!$B$3:$B$1315, "&lt;=" &amp; FP$1, DataRegularSeason20242025!$E$3:$E$1315, $A57)</f>
        <v>79</v>
      </c>
      <c r="FQ57">
        <f>SUMIFS(DataRegularSeason20242025!$AA$3:$AA$1315,DataRegularSeason20242025!$B$3:$B$1315, "&lt;=" &amp; FQ$1, DataRegularSeason20242025!$D$3:$D$1315, $A57)+SUMIFS(DataRegularSeason20242025!$AB$3:$AB$1315,DataRegularSeason20242025!$B$3:$B$1315, "&lt;=" &amp; FQ$1, DataRegularSeason20242025!$E$3:$E$1315, $A57)</f>
        <v>79</v>
      </c>
      <c r="FR57">
        <f>SUMIFS(DataRegularSeason20242025!$AA$3:$AA$1315,DataRegularSeason20242025!$B$3:$B$1315, "&lt;=" &amp; FR$1, DataRegularSeason20242025!$D$3:$D$1315, $A57)+SUMIFS(DataRegularSeason20242025!$AB$3:$AB$1315,DataRegularSeason20242025!$B$3:$B$1315, "&lt;=" &amp; FR$1, DataRegularSeason20242025!$E$3:$E$1315, $A57)</f>
        <v>79</v>
      </c>
      <c r="FS57">
        <f>SUMIFS(DataRegularSeason20242025!$AA$3:$AA$1315,DataRegularSeason20242025!$B$3:$B$1315, "&lt;=" &amp; FS$1, DataRegularSeason20242025!$D$3:$D$1315, $A57)+SUMIFS(DataRegularSeason20242025!$AB$3:$AB$1315,DataRegularSeason20242025!$B$3:$B$1315, "&lt;=" &amp; FS$1, DataRegularSeason20242025!$E$3:$E$1315, $A57)</f>
        <v>79</v>
      </c>
      <c r="FT57">
        <f>SUMIFS(DataRegularSeason20242025!$AA$3:$AA$1315,DataRegularSeason20242025!$B$3:$B$1315, "&lt;=" &amp; FT$1, DataRegularSeason20242025!$D$3:$D$1315, $A57)+SUMIFS(DataRegularSeason20242025!$AB$3:$AB$1315,DataRegularSeason20242025!$B$3:$B$1315, "&lt;=" &amp; FT$1, DataRegularSeason20242025!$E$3:$E$1315, $A57)</f>
        <v>79</v>
      </c>
      <c r="FU57">
        <f>SUMIFS(DataRegularSeason20242025!$AA$3:$AA$1315,DataRegularSeason20242025!$B$3:$B$1315, "&lt;=" &amp; FU$1, DataRegularSeason20242025!$D$3:$D$1315, $A57)+SUMIFS(DataRegularSeason20242025!$AB$3:$AB$1315,DataRegularSeason20242025!$B$3:$B$1315, "&lt;=" &amp; FU$1, DataRegularSeason20242025!$E$3:$E$1315, $A57)</f>
        <v>79</v>
      </c>
      <c r="FV57">
        <f>SUMIFS(DataRegularSeason20242025!$AA$3:$AA$1315,DataRegularSeason20242025!$B$3:$B$1315, "&lt;=" &amp; FV$1, DataRegularSeason20242025!$D$3:$D$1315, $A57)+SUMIFS(DataRegularSeason20242025!$AB$3:$AB$1315,DataRegularSeason20242025!$B$3:$B$1315, "&lt;=" &amp; FV$1, DataRegularSeason20242025!$E$3:$E$1315, $A57)</f>
        <v>79</v>
      </c>
      <c r="FW57">
        <f>SUMIFS(DataRegularSeason20242025!$AA$3:$AA$1315,DataRegularSeason20242025!$B$3:$B$1315, "&lt;=" &amp; FW$1, DataRegularSeason20242025!$D$3:$D$1315, $A57)+SUMIFS(DataRegularSeason20242025!$AB$3:$AB$1315,DataRegularSeason20242025!$B$3:$B$1315, "&lt;=" &amp; FW$1, DataRegularSeason20242025!$E$3:$E$1315, $A57)</f>
        <v>79</v>
      </c>
      <c r="FX57">
        <f>SUMIFS(DataRegularSeason20242025!$AA$3:$AA$1315,DataRegularSeason20242025!$B$3:$B$1315, "&lt;=" &amp; FX$1, DataRegularSeason20242025!$D$3:$D$1315, $A57)+SUMIFS(DataRegularSeason20242025!$AB$3:$AB$1315,DataRegularSeason20242025!$B$3:$B$1315, "&lt;=" &amp; FX$1, DataRegularSeason20242025!$E$3:$E$1315, $A57)</f>
        <v>79</v>
      </c>
      <c r="FY57">
        <f>SUMIFS(DataRegularSeason20242025!$AA$3:$AA$1315,DataRegularSeason20242025!$B$3:$B$1315, "&lt;=" &amp; FY$1, DataRegularSeason20242025!$D$3:$D$1315, $A57)+SUMIFS(DataRegularSeason20242025!$AB$3:$AB$1315,DataRegularSeason20242025!$B$3:$B$1315, "&lt;=" &amp; FY$1, DataRegularSeason20242025!$E$3:$E$1315, $A57)</f>
        <v>79</v>
      </c>
      <c r="FZ57">
        <f>SUMIFS(DataRegularSeason20242025!$AA$3:$AA$1315,DataRegularSeason20242025!$B$3:$B$1315, "&lt;=" &amp; FZ$1, DataRegularSeason20242025!$D$3:$D$1315, $A57)+SUMIFS(DataRegularSeason20242025!$AB$3:$AB$1315,DataRegularSeason20242025!$B$3:$B$1315, "&lt;=" &amp; FZ$1, DataRegularSeason20242025!$E$3:$E$1315, $A57)</f>
        <v>79</v>
      </c>
      <c r="GA57">
        <f>SUMIFS(DataRegularSeason20242025!$AA$3:$AA$1315,DataRegularSeason20242025!$B$3:$B$1315, "&lt;=" &amp; GA$1, DataRegularSeason20242025!$D$3:$D$1315, $A57)+SUMIFS(DataRegularSeason20242025!$AB$3:$AB$1315,DataRegularSeason20242025!$B$3:$B$1315, "&lt;=" &amp; GA$1, DataRegularSeason20242025!$E$3:$E$1315, $A57)</f>
        <v>79</v>
      </c>
      <c r="GB57">
        <f>SUMIFS(DataRegularSeason20242025!$AA$3:$AA$1315,DataRegularSeason20242025!$B$3:$B$1315, "&lt;=" &amp; GB$1, DataRegularSeason20242025!$D$3:$D$1315, $A57)+SUMIFS(DataRegularSeason20242025!$AB$3:$AB$1315,DataRegularSeason20242025!$B$3:$B$1315, "&lt;=" &amp; GB$1, DataRegularSeason20242025!$E$3:$E$1315, $A57)</f>
        <v>79</v>
      </c>
      <c r="GC57">
        <f>SUMIFS(DataRegularSeason20242025!$AA$3:$AA$1315,DataRegularSeason20242025!$B$3:$B$1315, "&lt;=" &amp; GC$1, DataRegularSeason20242025!$D$3:$D$1315, $A57)+SUMIFS(DataRegularSeason20242025!$AB$3:$AB$1315,DataRegularSeason20242025!$B$3:$B$1315, "&lt;=" &amp; GC$1, DataRegularSeason20242025!$E$3:$E$1315, $A57)</f>
        <v>79</v>
      </c>
      <c r="GD57">
        <f>SUMIFS(DataRegularSeason20242025!$AA$3:$AA$1315,DataRegularSeason20242025!$B$3:$B$1315, "&lt;=" &amp; GD$1, DataRegularSeason20242025!$D$3:$D$1315, $A57)+SUMIFS(DataRegularSeason20242025!$AB$3:$AB$1315,DataRegularSeason20242025!$B$3:$B$1315, "&lt;=" &amp; GD$1, DataRegularSeason20242025!$E$3:$E$1315, $A57)</f>
        <v>79</v>
      </c>
      <c r="GE57">
        <f>SUMIFS(DataRegularSeason20242025!$AA$3:$AA$1315,DataRegularSeason20242025!$B$3:$B$1315, "&lt;=" &amp; GE$1, DataRegularSeason20242025!$D$3:$D$1315, $A57)+SUMIFS(DataRegularSeason20242025!$AB$3:$AB$1315,DataRegularSeason20242025!$B$3:$B$1315, "&lt;=" &amp; GE$1, DataRegularSeason20242025!$E$3:$E$1315, $A57)</f>
        <v>79</v>
      </c>
      <c r="GF57">
        <f>SUMIFS(DataRegularSeason20242025!$AA$3:$AA$1315,DataRegularSeason20242025!$B$3:$B$1315, "&lt;=" &amp; GF$1, DataRegularSeason20242025!$D$3:$D$1315, $A57)+SUMIFS(DataRegularSeason20242025!$AB$3:$AB$1315,DataRegularSeason20242025!$B$3:$B$1315, "&lt;=" &amp; GF$1, DataRegularSeason20242025!$E$3:$E$1315, $A57)</f>
        <v>79</v>
      </c>
      <c r="GG57">
        <f>SUMIFS(DataRegularSeason20242025!$AA$3:$AA$1315,DataRegularSeason20242025!$B$3:$B$1315, "&lt;=" &amp; GG$1, DataRegularSeason20242025!$D$3:$D$1315, $A57)+SUMIFS(DataRegularSeason20242025!$AB$3:$AB$1315,DataRegularSeason20242025!$B$3:$B$1315, "&lt;=" &amp; GG$1, DataRegularSeason20242025!$E$3:$E$1315, $A57)</f>
        <v>79</v>
      </c>
      <c r="GH57">
        <f>SUMIFS(DataRegularSeason20242025!$AA$3:$AA$1315,DataRegularSeason20242025!$B$3:$B$1315, "&lt;=" &amp; GH$1, DataRegularSeason20242025!$D$3:$D$1315, $A57)+SUMIFS(DataRegularSeason20242025!$AB$3:$AB$1315,DataRegularSeason20242025!$B$3:$B$1315, "&lt;=" &amp; GH$1, DataRegularSeason20242025!$E$3:$E$1315, $A57)</f>
        <v>79</v>
      </c>
      <c r="GI57">
        <f>SUMIFS(DataRegularSeason20242025!$AA$3:$AA$1315,DataRegularSeason20242025!$B$3:$B$1315, "&lt;=" &amp; GI$1, DataRegularSeason20242025!$D$3:$D$1315, $A57)+SUMIFS(DataRegularSeason20242025!$AB$3:$AB$1315,DataRegularSeason20242025!$B$3:$B$1315, "&lt;=" &amp; GI$1, DataRegularSeason20242025!$E$3:$E$1315, $A57)</f>
        <v>79</v>
      </c>
      <c r="GJ57">
        <f>SUMIFS(DataRegularSeason20242025!$AA$3:$AA$1315,DataRegularSeason20242025!$B$3:$B$1315, "&lt;=" &amp; GJ$1, DataRegularSeason20242025!$D$3:$D$1315, $A57)+SUMIFS(DataRegularSeason20242025!$AB$3:$AB$1315,DataRegularSeason20242025!$B$3:$B$1315, "&lt;=" &amp; GJ$1, DataRegularSeason20242025!$E$3:$E$1315, $A57)</f>
        <v>79</v>
      </c>
      <c r="GK57">
        <f>SUMIFS(DataRegularSeason20242025!$AA$3:$AA$1315,DataRegularSeason20242025!$B$3:$B$1315, "&lt;=" &amp; GK$1, DataRegularSeason20242025!$D$3:$D$1315, $A57)+SUMIFS(DataRegularSeason20242025!$AB$3:$AB$1315,DataRegularSeason20242025!$B$3:$B$1315, "&lt;=" &amp; GK$1, DataRegularSeason20242025!$E$3:$E$1315, $A57)</f>
        <v>79</v>
      </c>
      <c r="GL57">
        <f>SUMIFS(DataRegularSeason20242025!$AA$3:$AA$1315,DataRegularSeason20242025!$B$3:$B$1315, "&lt;=" &amp; GL$1, DataRegularSeason20242025!$D$3:$D$1315, $A57)+SUMIFS(DataRegularSeason20242025!$AB$3:$AB$1315,DataRegularSeason20242025!$B$3:$B$1315, "&lt;=" &amp; GL$1, DataRegularSeason20242025!$E$3:$E$1315, $A57)</f>
        <v>79</v>
      </c>
      <c r="GM57">
        <f>SUMIFS(DataRegularSeason20242025!$AA$3:$AA$1315,DataRegularSeason20242025!$B$3:$B$1315, "&lt;=" &amp; GM$1, DataRegularSeason20242025!$D$3:$D$1315, $A57)+SUMIFS(DataRegularSeason20242025!$AB$3:$AB$1315,DataRegularSeason20242025!$B$3:$B$1315, "&lt;=" &amp; GM$1, DataRegularSeason20242025!$E$3:$E$1315, $A57)</f>
        <v>79</v>
      </c>
      <c r="GN57">
        <f>SUMIFS(DataRegularSeason20242025!$AA$3:$AA$1315,DataRegularSeason20242025!$B$3:$B$1315, "&lt;=" &amp; GN$1, DataRegularSeason20242025!$D$3:$D$1315, $A57)+SUMIFS(DataRegularSeason20242025!$AB$3:$AB$1315,DataRegularSeason20242025!$B$3:$B$1315, "&lt;=" &amp; GN$1, DataRegularSeason20242025!$E$3:$E$1315, $A57)</f>
        <v>79</v>
      </c>
      <c r="GO57">
        <f>SUMIFS(DataRegularSeason20242025!$AA$3:$AA$1315,DataRegularSeason20242025!$B$3:$B$1315, "&lt;=" &amp; GO$1, DataRegularSeason20242025!$D$3:$D$1315, $A57)+SUMIFS(DataRegularSeason20242025!$AB$3:$AB$1315,DataRegularSeason20242025!$B$3:$B$1315, "&lt;=" &amp; GO$1, DataRegularSeason20242025!$E$3:$E$1315, $A57)</f>
        <v>79</v>
      </c>
      <c r="GP57">
        <f>SUMIFS(DataRegularSeason20242025!$AA$3:$AA$1315,DataRegularSeason20242025!$B$3:$B$1315, "&lt;=" &amp; GP$1, DataRegularSeason20242025!$D$3:$D$1315, $A57)+SUMIFS(DataRegularSeason20242025!$AB$3:$AB$1315,DataRegularSeason20242025!$B$3:$B$1315, "&lt;=" &amp; GP$1, DataRegularSeason20242025!$E$3:$E$1315, $A57)</f>
        <v>79</v>
      </c>
      <c r="GQ57">
        <f>SUMIFS(DataRegularSeason20242025!$AA$3:$AA$1315,DataRegularSeason20242025!$B$3:$B$1315, "&lt;=" &amp; GQ$1, DataRegularSeason20242025!$D$3:$D$1315, $A57)+SUMIFS(DataRegularSeason20242025!$AB$3:$AB$1315,DataRegularSeason20242025!$B$3:$B$1315, "&lt;=" &amp; GQ$1, DataRegularSeason20242025!$E$3:$E$1315, $A57)</f>
        <v>79</v>
      </c>
      <c r="GR57">
        <f>SUMIFS(DataRegularSeason20242025!$AA$3:$AA$1315,DataRegularSeason20242025!$B$3:$B$1315, "&lt;=" &amp; GR$1, DataRegularSeason20242025!$D$3:$D$1315, $A57)+SUMIFS(DataRegularSeason20242025!$AB$3:$AB$1315,DataRegularSeason20242025!$B$3:$B$1315, "&lt;=" &amp; GR$1, DataRegularSeason20242025!$E$3:$E$1315, $A57)</f>
        <v>79</v>
      </c>
      <c r="GS57">
        <f>SUMIFS(DataRegularSeason20242025!$AA$3:$AA$1315,DataRegularSeason20242025!$B$3:$B$1315, "&lt;=" &amp; GS$1, DataRegularSeason20242025!$D$3:$D$1315, $A57)+SUMIFS(DataRegularSeason20242025!$AB$3:$AB$1315,DataRegularSeason20242025!$B$3:$B$1315, "&lt;=" &amp; GS$1, DataRegularSeason20242025!$E$3:$E$1315, $A57)</f>
        <v>79</v>
      </c>
      <c r="GT57">
        <f>SUMIFS(DataRegularSeason20242025!$AA$3:$AA$1315,DataRegularSeason20242025!$B$3:$B$1315, "&lt;=" &amp; GT$1, DataRegularSeason20242025!$D$3:$D$1315, $A57)+SUMIFS(DataRegularSeason20242025!$AB$3:$AB$1315,DataRegularSeason20242025!$B$3:$B$1315, "&lt;=" &amp; GT$1, DataRegularSeason20242025!$E$3:$E$1315, $A57)</f>
        <v>79</v>
      </c>
      <c r="GU57">
        <f>SUMIFS(DataRegularSeason20242025!$AA$3:$AA$1315,DataRegularSeason20242025!$B$3:$B$1315, "&lt;=" &amp; GU$1, DataRegularSeason20242025!$D$3:$D$1315, $A57)+SUMIFS(DataRegularSeason20242025!$AB$3:$AB$1315,DataRegularSeason20242025!$B$3:$B$1315, "&lt;=" &amp; GU$1, DataRegularSeason20242025!$E$3:$E$1315, $A57)</f>
        <v>79</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68</v>
      </c>
      <c r="FD58">
        <f>SUMIFS(DataRegularSeason20242025!$AA$3:$AA$1315,DataRegularSeason20242025!$B$3:$B$1315, "&lt;=" &amp; FD$1, DataRegularSeason20242025!$D$3:$D$1315, $A58)+SUMIFS(DataRegularSeason20242025!$AB$3:$AB$1315,DataRegularSeason20242025!$B$3:$B$1315, "&lt;=" &amp; FD$1, DataRegularSeason20242025!$E$3:$E$1315, $A58)</f>
        <v>69</v>
      </c>
      <c r="FE58">
        <f>SUMIFS(DataRegularSeason20242025!$AA$3:$AA$1315,DataRegularSeason20242025!$B$3:$B$1315, "&lt;=" &amp; FE$1, DataRegularSeason20242025!$D$3:$D$1315, $A58)+SUMIFS(DataRegularSeason20242025!$AB$3:$AB$1315,DataRegularSeason20242025!$B$3:$B$1315, "&lt;=" &amp; FE$1, DataRegularSeason20242025!$E$3:$E$1315, $A58)</f>
        <v>69</v>
      </c>
      <c r="FF58">
        <f>SUMIFS(DataRegularSeason20242025!$AA$3:$AA$1315,DataRegularSeason20242025!$B$3:$B$1315, "&lt;=" &amp; FF$1, DataRegularSeason20242025!$D$3:$D$1315, $A58)+SUMIFS(DataRegularSeason20242025!$AB$3:$AB$1315,DataRegularSeason20242025!$B$3:$B$1315, "&lt;=" &amp; FF$1, DataRegularSeason20242025!$E$3:$E$1315, $A58)</f>
        <v>69</v>
      </c>
      <c r="FG58">
        <f>SUMIFS(DataRegularSeason20242025!$AA$3:$AA$1315,DataRegularSeason20242025!$B$3:$B$1315, "&lt;=" &amp; FG$1, DataRegularSeason20242025!$D$3:$D$1315, $A58)+SUMIFS(DataRegularSeason20242025!$AB$3:$AB$1315,DataRegularSeason20242025!$B$3:$B$1315, "&lt;=" &amp; FG$1, DataRegularSeason20242025!$E$3:$E$1315, $A58)</f>
        <v>69</v>
      </c>
      <c r="FH58">
        <f>SUMIFS(DataRegularSeason20242025!$AA$3:$AA$1315,DataRegularSeason20242025!$B$3:$B$1315, "&lt;=" &amp; FH$1, DataRegularSeason20242025!$D$3:$D$1315, $A58)+SUMIFS(DataRegularSeason20242025!$AB$3:$AB$1315,DataRegularSeason20242025!$B$3:$B$1315, "&lt;=" &amp; FH$1, DataRegularSeason20242025!$E$3:$E$1315, $A58)</f>
        <v>69</v>
      </c>
      <c r="FI58">
        <f>SUMIFS(DataRegularSeason20242025!$AA$3:$AA$1315,DataRegularSeason20242025!$B$3:$B$1315, "&lt;=" &amp; FI$1, DataRegularSeason20242025!$D$3:$D$1315, $A58)+SUMIFS(DataRegularSeason20242025!$AB$3:$AB$1315,DataRegularSeason20242025!$B$3:$B$1315, "&lt;=" &amp; FI$1, DataRegularSeason20242025!$E$3:$E$1315, $A58)</f>
        <v>69</v>
      </c>
      <c r="FJ58">
        <f>SUMIFS(DataRegularSeason20242025!$AA$3:$AA$1315,DataRegularSeason20242025!$B$3:$B$1315, "&lt;=" &amp; FJ$1, DataRegularSeason20242025!$D$3:$D$1315, $A58)+SUMIFS(DataRegularSeason20242025!$AB$3:$AB$1315,DataRegularSeason20242025!$B$3:$B$1315, "&lt;=" &amp; FJ$1, DataRegularSeason20242025!$E$3:$E$1315, $A58)</f>
        <v>69</v>
      </c>
      <c r="FK58">
        <f>SUMIFS(DataRegularSeason20242025!$AA$3:$AA$1315,DataRegularSeason20242025!$B$3:$B$1315, "&lt;=" &amp; FK$1, DataRegularSeason20242025!$D$3:$D$1315, $A58)+SUMIFS(DataRegularSeason20242025!$AB$3:$AB$1315,DataRegularSeason20242025!$B$3:$B$1315, "&lt;=" &amp; FK$1, DataRegularSeason20242025!$E$3:$E$1315, $A58)</f>
        <v>69</v>
      </c>
      <c r="FL58">
        <f>SUMIFS(DataRegularSeason20242025!$AA$3:$AA$1315,DataRegularSeason20242025!$B$3:$B$1315, "&lt;=" &amp; FL$1, DataRegularSeason20242025!$D$3:$D$1315, $A58)+SUMIFS(DataRegularSeason20242025!$AB$3:$AB$1315,DataRegularSeason20242025!$B$3:$B$1315, "&lt;=" &amp; FL$1, DataRegularSeason20242025!$E$3:$E$1315, $A58)</f>
        <v>69</v>
      </c>
      <c r="FM58">
        <f>SUMIFS(DataRegularSeason20242025!$AA$3:$AA$1315,DataRegularSeason20242025!$B$3:$B$1315, "&lt;=" &amp; FM$1, DataRegularSeason20242025!$D$3:$D$1315, $A58)+SUMIFS(DataRegularSeason20242025!$AB$3:$AB$1315,DataRegularSeason20242025!$B$3:$B$1315, "&lt;=" &amp; FM$1, DataRegularSeason20242025!$E$3:$E$1315, $A58)</f>
        <v>69</v>
      </c>
      <c r="FN58">
        <f>SUMIFS(DataRegularSeason20242025!$AA$3:$AA$1315,DataRegularSeason20242025!$B$3:$B$1315, "&lt;=" &amp; FN$1, DataRegularSeason20242025!$D$3:$D$1315, $A58)+SUMIFS(DataRegularSeason20242025!$AB$3:$AB$1315,DataRegularSeason20242025!$B$3:$B$1315, "&lt;=" &amp; FN$1, DataRegularSeason20242025!$E$3:$E$1315, $A58)</f>
        <v>69</v>
      </c>
      <c r="FO58">
        <f>SUMIFS(DataRegularSeason20242025!$AA$3:$AA$1315,DataRegularSeason20242025!$B$3:$B$1315, "&lt;=" &amp; FO$1, DataRegularSeason20242025!$D$3:$D$1315, $A58)+SUMIFS(DataRegularSeason20242025!$AB$3:$AB$1315,DataRegularSeason20242025!$B$3:$B$1315, "&lt;=" &amp; FO$1, DataRegularSeason20242025!$E$3:$E$1315, $A58)</f>
        <v>69</v>
      </c>
      <c r="FP58">
        <f>SUMIFS(DataRegularSeason20242025!$AA$3:$AA$1315,DataRegularSeason20242025!$B$3:$B$1315, "&lt;=" &amp; FP$1, DataRegularSeason20242025!$D$3:$D$1315, $A58)+SUMIFS(DataRegularSeason20242025!$AB$3:$AB$1315,DataRegularSeason20242025!$B$3:$B$1315, "&lt;=" &amp; FP$1, DataRegularSeason20242025!$E$3:$E$1315, $A58)</f>
        <v>69</v>
      </c>
      <c r="FQ58">
        <f>SUMIFS(DataRegularSeason20242025!$AA$3:$AA$1315,DataRegularSeason20242025!$B$3:$B$1315, "&lt;=" &amp; FQ$1, DataRegularSeason20242025!$D$3:$D$1315, $A58)+SUMIFS(DataRegularSeason20242025!$AB$3:$AB$1315,DataRegularSeason20242025!$B$3:$B$1315, "&lt;=" &amp; FQ$1, DataRegularSeason20242025!$E$3:$E$1315, $A58)</f>
        <v>69</v>
      </c>
      <c r="FR58">
        <f>SUMIFS(DataRegularSeason20242025!$AA$3:$AA$1315,DataRegularSeason20242025!$B$3:$B$1315, "&lt;=" &amp; FR$1, DataRegularSeason20242025!$D$3:$D$1315, $A58)+SUMIFS(DataRegularSeason20242025!$AB$3:$AB$1315,DataRegularSeason20242025!$B$3:$B$1315, "&lt;=" &amp; FR$1, DataRegularSeason20242025!$E$3:$E$1315, $A58)</f>
        <v>69</v>
      </c>
      <c r="FS58">
        <f>SUMIFS(DataRegularSeason20242025!$AA$3:$AA$1315,DataRegularSeason20242025!$B$3:$B$1315, "&lt;=" &amp; FS$1, DataRegularSeason20242025!$D$3:$D$1315, $A58)+SUMIFS(DataRegularSeason20242025!$AB$3:$AB$1315,DataRegularSeason20242025!$B$3:$B$1315, "&lt;=" &amp; FS$1, DataRegularSeason20242025!$E$3:$E$1315, $A58)</f>
        <v>69</v>
      </c>
      <c r="FT58">
        <f>SUMIFS(DataRegularSeason20242025!$AA$3:$AA$1315,DataRegularSeason20242025!$B$3:$B$1315, "&lt;=" &amp; FT$1, DataRegularSeason20242025!$D$3:$D$1315, $A58)+SUMIFS(DataRegularSeason20242025!$AB$3:$AB$1315,DataRegularSeason20242025!$B$3:$B$1315, "&lt;=" &amp; FT$1, DataRegularSeason20242025!$E$3:$E$1315, $A58)</f>
        <v>69</v>
      </c>
      <c r="FU58">
        <f>SUMIFS(DataRegularSeason20242025!$AA$3:$AA$1315,DataRegularSeason20242025!$B$3:$B$1315, "&lt;=" &amp; FU$1, DataRegularSeason20242025!$D$3:$D$1315, $A58)+SUMIFS(DataRegularSeason20242025!$AB$3:$AB$1315,DataRegularSeason20242025!$B$3:$B$1315, "&lt;=" &amp; FU$1, DataRegularSeason20242025!$E$3:$E$1315, $A58)</f>
        <v>69</v>
      </c>
      <c r="FV58">
        <f>SUMIFS(DataRegularSeason20242025!$AA$3:$AA$1315,DataRegularSeason20242025!$B$3:$B$1315, "&lt;=" &amp; FV$1, DataRegularSeason20242025!$D$3:$D$1315, $A58)+SUMIFS(DataRegularSeason20242025!$AB$3:$AB$1315,DataRegularSeason20242025!$B$3:$B$1315, "&lt;=" &amp; FV$1, DataRegularSeason20242025!$E$3:$E$1315, $A58)</f>
        <v>69</v>
      </c>
      <c r="FW58">
        <f>SUMIFS(DataRegularSeason20242025!$AA$3:$AA$1315,DataRegularSeason20242025!$B$3:$B$1315, "&lt;=" &amp; FW$1, DataRegularSeason20242025!$D$3:$D$1315, $A58)+SUMIFS(DataRegularSeason20242025!$AB$3:$AB$1315,DataRegularSeason20242025!$B$3:$B$1315, "&lt;=" &amp; FW$1, DataRegularSeason20242025!$E$3:$E$1315, $A58)</f>
        <v>69</v>
      </c>
      <c r="FX58">
        <f>SUMIFS(DataRegularSeason20242025!$AA$3:$AA$1315,DataRegularSeason20242025!$B$3:$B$1315, "&lt;=" &amp; FX$1, DataRegularSeason20242025!$D$3:$D$1315, $A58)+SUMIFS(DataRegularSeason20242025!$AB$3:$AB$1315,DataRegularSeason20242025!$B$3:$B$1315, "&lt;=" &amp; FX$1, DataRegularSeason20242025!$E$3:$E$1315, $A58)</f>
        <v>69</v>
      </c>
      <c r="FY58">
        <f>SUMIFS(DataRegularSeason20242025!$AA$3:$AA$1315,DataRegularSeason20242025!$B$3:$B$1315, "&lt;=" &amp; FY$1, DataRegularSeason20242025!$D$3:$D$1315, $A58)+SUMIFS(DataRegularSeason20242025!$AB$3:$AB$1315,DataRegularSeason20242025!$B$3:$B$1315, "&lt;=" &amp; FY$1, DataRegularSeason20242025!$E$3:$E$1315, $A58)</f>
        <v>69</v>
      </c>
      <c r="FZ58">
        <f>SUMIFS(DataRegularSeason20242025!$AA$3:$AA$1315,DataRegularSeason20242025!$B$3:$B$1315, "&lt;=" &amp; FZ$1, DataRegularSeason20242025!$D$3:$D$1315, $A58)+SUMIFS(DataRegularSeason20242025!$AB$3:$AB$1315,DataRegularSeason20242025!$B$3:$B$1315, "&lt;=" &amp; FZ$1, DataRegularSeason20242025!$E$3:$E$1315, $A58)</f>
        <v>69</v>
      </c>
      <c r="GA58">
        <f>SUMIFS(DataRegularSeason20242025!$AA$3:$AA$1315,DataRegularSeason20242025!$B$3:$B$1315, "&lt;=" &amp; GA$1, DataRegularSeason20242025!$D$3:$D$1315, $A58)+SUMIFS(DataRegularSeason20242025!$AB$3:$AB$1315,DataRegularSeason20242025!$B$3:$B$1315, "&lt;=" &amp; GA$1, DataRegularSeason20242025!$E$3:$E$1315, $A58)</f>
        <v>69</v>
      </c>
      <c r="GB58">
        <f>SUMIFS(DataRegularSeason20242025!$AA$3:$AA$1315,DataRegularSeason20242025!$B$3:$B$1315, "&lt;=" &amp; GB$1, DataRegularSeason20242025!$D$3:$D$1315, $A58)+SUMIFS(DataRegularSeason20242025!$AB$3:$AB$1315,DataRegularSeason20242025!$B$3:$B$1315, "&lt;=" &amp; GB$1, DataRegularSeason20242025!$E$3:$E$1315, $A58)</f>
        <v>69</v>
      </c>
      <c r="GC58">
        <f>SUMIFS(DataRegularSeason20242025!$AA$3:$AA$1315,DataRegularSeason20242025!$B$3:$B$1315, "&lt;=" &amp; GC$1, DataRegularSeason20242025!$D$3:$D$1315, $A58)+SUMIFS(DataRegularSeason20242025!$AB$3:$AB$1315,DataRegularSeason20242025!$B$3:$B$1315, "&lt;=" &amp; GC$1, DataRegularSeason20242025!$E$3:$E$1315, $A58)</f>
        <v>69</v>
      </c>
      <c r="GD58">
        <f>SUMIFS(DataRegularSeason20242025!$AA$3:$AA$1315,DataRegularSeason20242025!$B$3:$B$1315, "&lt;=" &amp; GD$1, DataRegularSeason20242025!$D$3:$D$1315, $A58)+SUMIFS(DataRegularSeason20242025!$AB$3:$AB$1315,DataRegularSeason20242025!$B$3:$B$1315, "&lt;=" &amp; GD$1, DataRegularSeason20242025!$E$3:$E$1315, $A58)</f>
        <v>69</v>
      </c>
      <c r="GE58">
        <f>SUMIFS(DataRegularSeason20242025!$AA$3:$AA$1315,DataRegularSeason20242025!$B$3:$B$1315, "&lt;=" &amp; GE$1, DataRegularSeason20242025!$D$3:$D$1315, $A58)+SUMIFS(DataRegularSeason20242025!$AB$3:$AB$1315,DataRegularSeason20242025!$B$3:$B$1315, "&lt;=" &amp; GE$1, DataRegularSeason20242025!$E$3:$E$1315, $A58)</f>
        <v>69</v>
      </c>
      <c r="GF58">
        <f>SUMIFS(DataRegularSeason20242025!$AA$3:$AA$1315,DataRegularSeason20242025!$B$3:$B$1315, "&lt;=" &amp; GF$1, DataRegularSeason20242025!$D$3:$D$1315, $A58)+SUMIFS(DataRegularSeason20242025!$AB$3:$AB$1315,DataRegularSeason20242025!$B$3:$B$1315, "&lt;=" &amp; GF$1, DataRegularSeason20242025!$E$3:$E$1315, $A58)</f>
        <v>69</v>
      </c>
      <c r="GG58">
        <f>SUMIFS(DataRegularSeason20242025!$AA$3:$AA$1315,DataRegularSeason20242025!$B$3:$B$1315, "&lt;=" &amp; GG$1, DataRegularSeason20242025!$D$3:$D$1315, $A58)+SUMIFS(DataRegularSeason20242025!$AB$3:$AB$1315,DataRegularSeason20242025!$B$3:$B$1315, "&lt;=" &amp; GG$1, DataRegularSeason20242025!$E$3:$E$1315, $A58)</f>
        <v>69</v>
      </c>
      <c r="GH58">
        <f>SUMIFS(DataRegularSeason20242025!$AA$3:$AA$1315,DataRegularSeason20242025!$B$3:$B$1315, "&lt;=" &amp; GH$1, DataRegularSeason20242025!$D$3:$D$1315, $A58)+SUMIFS(DataRegularSeason20242025!$AB$3:$AB$1315,DataRegularSeason20242025!$B$3:$B$1315, "&lt;=" &amp; GH$1, DataRegularSeason20242025!$E$3:$E$1315, $A58)</f>
        <v>69</v>
      </c>
      <c r="GI58">
        <f>SUMIFS(DataRegularSeason20242025!$AA$3:$AA$1315,DataRegularSeason20242025!$B$3:$B$1315, "&lt;=" &amp; GI$1, DataRegularSeason20242025!$D$3:$D$1315, $A58)+SUMIFS(DataRegularSeason20242025!$AB$3:$AB$1315,DataRegularSeason20242025!$B$3:$B$1315, "&lt;=" &amp; GI$1, DataRegularSeason20242025!$E$3:$E$1315, $A58)</f>
        <v>69</v>
      </c>
      <c r="GJ58">
        <f>SUMIFS(DataRegularSeason20242025!$AA$3:$AA$1315,DataRegularSeason20242025!$B$3:$B$1315, "&lt;=" &amp; GJ$1, DataRegularSeason20242025!$D$3:$D$1315, $A58)+SUMIFS(DataRegularSeason20242025!$AB$3:$AB$1315,DataRegularSeason20242025!$B$3:$B$1315, "&lt;=" &amp; GJ$1, DataRegularSeason20242025!$E$3:$E$1315, $A58)</f>
        <v>69</v>
      </c>
      <c r="GK58">
        <f>SUMIFS(DataRegularSeason20242025!$AA$3:$AA$1315,DataRegularSeason20242025!$B$3:$B$1315, "&lt;=" &amp; GK$1, DataRegularSeason20242025!$D$3:$D$1315, $A58)+SUMIFS(DataRegularSeason20242025!$AB$3:$AB$1315,DataRegularSeason20242025!$B$3:$B$1315, "&lt;=" &amp; GK$1, DataRegularSeason20242025!$E$3:$E$1315, $A58)</f>
        <v>69</v>
      </c>
      <c r="GL58">
        <f>SUMIFS(DataRegularSeason20242025!$AA$3:$AA$1315,DataRegularSeason20242025!$B$3:$B$1315, "&lt;=" &amp; GL$1, DataRegularSeason20242025!$D$3:$D$1315, $A58)+SUMIFS(DataRegularSeason20242025!$AB$3:$AB$1315,DataRegularSeason20242025!$B$3:$B$1315, "&lt;=" &amp; GL$1, DataRegularSeason20242025!$E$3:$E$1315, $A58)</f>
        <v>69</v>
      </c>
      <c r="GM58">
        <f>SUMIFS(DataRegularSeason20242025!$AA$3:$AA$1315,DataRegularSeason20242025!$B$3:$B$1315, "&lt;=" &amp; GM$1, DataRegularSeason20242025!$D$3:$D$1315, $A58)+SUMIFS(DataRegularSeason20242025!$AB$3:$AB$1315,DataRegularSeason20242025!$B$3:$B$1315, "&lt;=" &amp; GM$1, DataRegularSeason20242025!$E$3:$E$1315, $A58)</f>
        <v>69</v>
      </c>
      <c r="GN58">
        <f>SUMIFS(DataRegularSeason20242025!$AA$3:$AA$1315,DataRegularSeason20242025!$B$3:$B$1315, "&lt;=" &amp; GN$1, DataRegularSeason20242025!$D$3:$D$1315, $A58)+SUMIFS(DataRegularSeason20242025!$AB$3:$AB$1315,DataRegularSeason20242025!$B$3:$B$1315, "&lt;=" &amp; GN$1, DataRegularSeason20242025!$E$3:$E$1315, $A58)</f>
        <v>69</v>
      </c>
      <c r="GO58">
        <f>SUMIFS(DataRegularSeason20242025!$AA$3:$AA$1315,DataRegularSeason20242025!$B$3:$B$1315, "&lt;=" &amp; GO$1, DataRegularSeason20242025!$D$3:$D$1315, $A58)+SUMIFS(DataRegularSeason20242025!$AB$3:$AB$1315,DataRegularSeason20242025!$B$3:$B$1315, "&lt;=" &amp; GO$1, DataRegularSeason20242025!$E$3:$E$1315, $A58)</f>
        <v>69</v>
      </c>
      <c r="GP58">
        <f>SUMIFS(DataRegularSeason20242025!$AA$3:$AA$1315,DataRegularSeason20242025!$B$3:$B$1315, "&lt;=" &amp; GP$1, DataRegularSeason20242025!$D$3:$D$1315, $A58)+SUMIFS(DataRegularSeason20242025!$AB$3:$AB$1315,DataRegularSeason20242025!$B$3:$B$1315, "&lt;=" &amp; GP$1, DataRegularSeason20242025!$E$3:$E$1315, $A58)</f>
        <v>69</v>
      </c>
      <c r="GQ58">
        <f>SUMIFS(DataRegularSeason20242025!$AA$3:$AA$1315,DataRegularSeason20242025!$B$3:$B$1315, "&lt;=" &amp; GQ$1, DataRegularSeason20242025!$D$3:$D$1315, $A58)+SUMIFS(DataRegularSeason20242025!$AB$3:$AB$1315,DataRegularSeason20242025!$B$3:$B$1315, "&lt;=" &amp; GQ$1, DataRegularSeason20242025!$E$3:$E$1315, $A58)</f>
        <v>69</v>
      </c>
      <c r="GR58">
        <f>SUMIFS(DataRegularSeason20242025!$AA$3:$AA$1315,DataRegularSeason20242025!$B$3:$B$1315, "&lt;=" &amp; GR$1, DataRegularSeason20242025!$D$3:$D$1315, $A58)+SUMIFS(DataRegularSeason20242025!$AB$3:$AB$1315,DataRegularSeason20242025!$B$3:$B$1315, "&lt;=" &amp; GR$1, DataRegularSeason20242025!$E$3:$E$1315, $A58)</f>
        <v>69</v>
      </c>
      <c r="GS58">
        <f>SUMIFS(DataRegularSeason20242025!$AA$3:$AA$1315,DataRegularSeason20242025!$B$3:$B$1315, "&lt;=" &amp; GS$1, DataRegularSeason20242025!$D$3:$D$1315, $A58)+SUMIFS(DataRegularSeason20242025!$AB$3:$AB$1315,DataRegularSeason20242025!$B$3:$B$1315, "&lt;=" &amp; GS$1, DataRegularSeason20242025!$E$3:$E$1315, $A58)</f>
        <v>69</v>
      </c>
      <c r="GT58">
        <f>SUMIFS(DataRegularSeason20242025!$AA$3:$AA$1315,DataRegularSeason20242025!$B$3:$B$1315, "&lt;=" &amp; GT$1, DataRegularSeason20242025!$D$3:$D$1315, $A58)+SUMIFS(DataRegularSeason20242025!$AB$3:$AB$1315,DataRegularSeason20242025!$B$3:$B$1315, "&lt;=" &amp; GT$1, DataRegularSeason20242025!$E$3:$E$1315, $A58)</f>
        <v>69</v>
      </c>
      <c r="GU58">
        <f>SUMIFS(DataRegularSeason20242025!$AA$3:$AA$1315,DataRegularSeason20242025!$B$3:$B$1315, "&lt;=" &amp; GU$1, DataRegularSeason20242025!$D$3:$D$1315, $A58)+SUMIFS(DataRegularSeason20242025!$AB$3:$AB$1315,DataRegularSeason20242025!$B$3:$B$1315, "&lt;=" &amp; GU$1, DataRegularSeason20242025!$E$3:$E$1315, $A58)</f>
        <v>69</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66</v>
      </c>
      <c r="FD59">
        <f>SUMIFS(DataRegularSeason20242025!$AA$3:$AA$1315,DataRegularSeason20242025!$B$3:$B$1315, "&lt;=" &amp; FD$1, DataRegularSeason20242025!$D$3:$D$1315, $A59)+SUMIFS(DataRegularSeason20242025!$AB$3:$AB$1315,DataRegularSeason20242025!$B$3:$B$1315, "&lt;=" &amp; FD$1, DataRegularSeason20242025!$E$3:$E$1315, $A59)</f>
        <v>66</v>
      </c>
      <c r="FE59">
        <f>SUMIFS(DataRegularSeason20242025!$AA$3:$AA$1315,DataRegularSeason20242025!$B$3:$B$1315, "&lt;=" &amp; FE$1, DataRegularSeason20242025!$D$3:$D$1315, $A59)+SUMIFS(DataRegularSeason20242025!$AB$3:$AB$1315,DataRegularSeason20242025!$B$3:$B$1315, "&lt;=" &amp; FE$1, DataRegularSeason20242025!$E$3:$E$1315, $A59)</f>
        <v>66</v>
      </c>
      <c r="FF59">
        <f>SUMIFS(DataRegularSeason20242025!$AA$3:$AA$1315,DataRegularSeason20242025!$B$3:$B$1315, "&lt;=" &amp; FF$1, DataRegularSeason20242025!$D$3:$D$1315, $A59)+SUMIFS(DataRegularSeason20242025!$AB$3:$AB$1315,DataRegularSeason20242025!$B$3:$B$1315, "&lt;=" &amp; FF$1, DataRegularSeason20242025!$E$3:$E$1315, $A59)</f>
        <v>67</v>
      </c>
      <c r="FG59">
        <f>SUMIFS(DataRegularSeason20242025!$AA$3:$AA$1315,DataRegularSeason20242025!$B$3:$B$1315, "&lt;=" &amp; FG$1, DataRegularSeason20242025!$D$3:$D$1315, $A59)+SUMIFS(DataRegularSeason20242025!$AB$3:$AB$1315,DataRegularSeason20242025!$B$3:$B$1315, "&lt;=" &amp; FG$1, DataRegularSeason20242025!$E$3:$E$1315, $A59)</f>
        <v>67</v>
      </c>
      <c r="FH59">
        <f>SUMIFS(DataRegularSeason20242025!$AA$3:$AA$1315,DataRegularSeason20242025!$B$3:$B$1315, "&lt;=" &amp; FH$1, DataRegularSeason20242025!$D$3:$D$1315, $A59)+SUMIFS(DataRegularSeason20242025!$AB$3:$AB$1315,DataRegularSeason20242025!$B$3:$B$1315, "&lt;=" &amp; FH$1, DataRegularSeason20242025!$E$3:$E$1315, $A59)</f>
        <v>69</v>
      </c>
      <c r="FI59">
        <f>SUMIFS(DataRegularSeason20242025!$AA$3:$AA$1315,DataRegularSeason20242025!$B$3:$B$1315, "&lt;=" &amp; FI$1, DataRegularSeason20242025!$D$3:$D$1315, $A59)+SUMIFS(DataRegularSeason20242025!$AB$3:$AB$1315,DataRegularSeason20242025!$B$3:$B$1315, "&lt;=" &amp; FI$1, DataRegularSeason20242025!$E$3:$E$1315, $A59)</f>
        <v>69</v>
      </c>
      <c r="FJ59">
        <f>SUMIFS(DataRegularSeason20242025!$AA$3:$AA$1315,DataRegularSeason20242025!$B$3:$B$1315, "&lt;=" &amp; FJ$1, DataRegularSeason20242025!$D$3:$D$1315, $A59)+SUMIFS(DataRegularSeason20242025!$AB$3:$AB$1315,DataRegularSeason20242025!$B$3:$B$1315, "&lt;=" &amp; FJ$1, DataRegularSeason20242025!$E$3:$E$1315, $A59)</f>
        <v>69</v>
      </c>
      <c r="FK59">
        <f>SUMIFS(DataRegularSeason20242025!$AA$3:$AA$1315,DataRegularSeason20242025!$B$3:$B$1315, "&lt;=" &amp; FK$1, DataRegularSeason20242025!$D$3:$D$1315, $A59)+SUMIFS(DataRegularSeason20242025!$AB$3:$AB$1315,DataRegularSeason20242025!$B$3:$B$1315, "&lt;=" &amp; FK$1, DataRegularSeason20242025!$E$3:$E$1315, $A59)</f>
        <v>69</v>
      </c>
      <c r="FL59">
        <f>SUMIFS(DataRegularSeason20242025!$AA$3:$AA$1315,DataRegularSeason20242025!$B$3:$B$1315, "&lt;=" &amp; FL$1, DataRegularSeason20242025!$D$3:$D$1315, $A59)+SUMIFS(DataRegularSeason20242025!$AB$3:$AB$1315,DataRegularSeason20242025!$B$3:$B$1315, "&lt;=" &amp; FL$1, DataRegularSeason20242025!$E$3:$E$1315, $A59)</f>
        <v>69</v>
      </c>
      <c r="FM59">
        <f>SUMIFS(DataRegularSeason20242025!$AA$3:$AA$1315,DataRegularSeason20242025!$B$3:$B$1315, "&lt;=" &amp; FM$1, DataRegularSeason20242025!$D$3:$D$1315, $A59)+SUMIFS(DataRegularSeason20242025!$AB$3:$AB$1315,DataRegularSeason20242025!$B$3:$B$1315, "&lt;=" &amp; FM$1, DataRegularSeason20242025!$E$3:$E$1315, $A59)</f>
        <v>69</v>
      </c>
      <c r="FN59">
        <f>SUMIFS(DataRegularSeason20242025!$AA$3:$AA$1315,DataRegularSeason20242025!$B$3:$B$1315, "&lt;=" &amp; FN$1, DataRegularSeason20242025!$D$3:$D$1315, $A59)+SUMIFS(DataRegularSeason20242025!$AB$3:$AB$1315,DataRegularSeason20242025!$B$3:$B$1315, "&lt;=" &amp; FN$1, DataRegularSeason20242025!$E$3:$E$1315, $A59)</f>
        <v>69</v>
      </c>
      <c r="FO59">
        <f>SUMIFS(DataRegularSeason20242025!$AA$3:$AA$1315,DataRegularSeason20242025!$B$3:$B$1315, "&lt;=" &amp; FO$1, DataRegularSeason20242025!$D$3:$D$1315, $A59)+SUMIFS(DataRegularSeason20242025!$AB$3:$AB$1315,DataRegularSeason20242025!$B$3:$B$1315, "&lt;=" &amp; FO$1, DataRegularSeason20242025!$E$3:$E$1315, $A59)</f>
        <v>69</v>
      </c>
      <c r="FP59">
        <f>SUMIFS(DataRegularSeason20242025!$AA$3:$AA$1315,DataRegularSeason20242025!$B$3:$B$1315, "&lt;=" &amp; FP$1, DataRegularSeason20242025!$D$3:$D$1315, $A59)+SUMIFS(DataRegularSeason20242025!$AB$3:$AB$1315,DataRegularSeason20242025!$B$3:$B$1315, "&lt;=" &amp; FP$1, DataRegularSeason20242025!$E$3:$E$1315, $A59)</f>
        <v>69</v>
      </c>
      <c r="FQ59">
        <f>SUMIFS(DataRegularSeason20242025!$AA$3:$AA$1315,DataRegularSeason20242025!$B$3:$B$1315, "&lt;=" &amp; FQ$1, DataRegularSeason20242025!$D$3:$D$1315, $A59)+SUMIFS(DataRegularSeason20242025!$AB$3:$AB$1315,DataRegularSeason20242025!$B$3:$B$1315, "&lt;=" &amp; FQ$1, DataRegularSeason20242025!$E$3:$E$1315, $A59)</f>
        <v>69</v>
      </c>
      <c r="FR59">
        <f>SUMIFS(DataRegularSeason20242025!$AA$3:$AA$1315,DataRegularSeason20242025!$B$3:$B$1315, "&lt;=" &amp; FR$1, DataRegularSeason20242025!$D$3:$D$1315, $A59)+SUMIFS(DataRegularSeason20242025!$AB$3:$AB$1315,DataRegularSeason20242025!$B$3:$B$1315, "&lt;=" &amp; FR$1, DataRegularSeason20242025!$E$3:$E$1315, $A59)</f>
        <v>69</v>
      </c>
      <c r="FS59">
        <f>SUMIFS(DataRegularSeason20242025!$AA$3:$AA$1315,DataRegularSeason20242025!$B$3:$B$1315, "&lt;=" &amp; FS$1, DataRegularSeason20242025!$D$3:$D$1315, $A59)+SUMIFS(DataRegularSeason20242025!$AB$3:$AB$1315,DataRegularSeason20242025!$B$3:$B$1315, "&lt;=" &amp; FS$1, DataRegularSeason20242025!$E$3:$E$1315, $A59)</f>
        <v>69</v>
      </c>
      <c r="FT59">
        <f>SUMIFS(DataRegularSeason20242025!$AA$3:$AA$1315,DataRegularSeason20242025!$B$3:$B$1315, "&lt;=" &amp; FT$1, DataRegularSeason20242025!$D$3:$D$1315, $A59)+SUMIFS(DataRegularSeason20242025!$AB$3:$AB$1315,DataRegularSeason20242025!$B$3:$B$1315, "&lt;=" &amp; FT$1, DataRegularSeason20242025!$E$3:$E$1315, $A59)</f>
        <v>69</v>
      </c>
      <c r="FU59">
        <f>SUMIFS(DataRegularSeason20242025!$AA$3:$AA$1315,DataRegularSeason20242025!$B$3:$B$1315, "&lt;=" &amp; FU$1, DataRegularSeason20242025!$D$3:$D$1315, $A59)+SUMIFS(DataRegularSeason20242025!$AB$3:$AB$1315,DataRegularSeason20242025!$B$3:$B$1315, "&lt;=" &amp; FU$1, DataRegularSeason20242025!$E$3:$E$1315, $A59)</f>
        <v>69</v>
      </c>
      <c r="FV59">
        <f>SUMIFS(DataRegularSeason20242025!$AA$3:$AA$1315,DataRegularSeason20242025!$B$3:$B$1315, "&lt;=" &amp; FV$1, DataRegularSeason20242025!$D$3:$D$1315, $A59)+SUMIFS(DataRegularSeason20242025!$AB$3:$AB$1315,DataRegularSeason20242025!$B$3:$B$1315, "&lt;=" &amp; FV$1, DataRegularSeason20242025!$E$3:$E$1315, $A59)</f>
        <v>69</v>
      </c>
      <c r="FW59">
        <f>SUMIFS(DataRegularSeason20242025!$AA$3:$AA$1315,DataRegularSeason20242025!$B$3:$B$1315, "&lt;=" &amp; FW$1, DataRegularSeason20242025!$D$3:$D$1315, $A59)+SUMIFS(DataRegularSeason20242025!$AB$3:$AB$1315,DataRegularSeason20242025!$B$3:$B$1315, "&lt;=" &amp; FW$1, DataRegularSeason20242025!$E$3:$E$1315, $A59)</f>
        <v>69</v>
      </c>
      <c r="FX59">
        <f>SUMIFS(DataRegularSeason20242025!$AA$3:$AA$1315,DataRegularSeason20242025!$B$3:$B$1315, "&lt;=" &amp; FX$1, DataRegularSeason20242025!$D$3:$D$1315, $A59)+SUMIFS(DataRegularSeason20242025!$AB$3:$AB$1315,DataRegularSeason20242025!$B$3:$B$1315, "&lt;=" &amp; FX$1, DataRegularSeason20242025!$E$3:$E$1315, $A59)</f>
        <v>69</v>
      </c>
      <c r="FY59">
        <f>SUMIFS(DataRegularSeason20242025!$AA$3:$AA$1315,DataRegularSeason20242025!$B$3:$B$1315, "&lt;=" &amp; FY$1, DataRegularSeason20242025!$D$3:$D$1315, $A59)+SUMIFS(DataRegularSeason20242025!$AB$3:$AB$1315,DataRegularSeason20242025!$B$3:$B$1315, "&lt;=" &amp; FY$1, DataRegularSeason20242025!$E$3:$E$1315, $A59)</f>
        <v>69</v>
      </c>
      <c r="FZ59">
        <f>SUMIFS(DataRegularSeason20242025!$AA$3:$AA$1315,DataRegularSeason20242025!$B$3:$B$1315, "&lt;=" &amp; FZ$1, DataRegularSeason20242025!$D$3:$D$1315, $A59)+SUMIFS(DataRegularSeason20242025!$AB$3:$AB$1315,DataRegularSeason20242025!$B$3:$B$1315, "&lt;=" &amp; FZ$1, DataRegularSeason20242025!$E$3:$E$1315, $A59)</f>
        <v>69</v>
      </c>
      <c r="GA59">
        <f>SUMIFS(DataRegularSeason20242025!$AA$3:$AA$1315,DataRegularSeason20242025!$B$3:$B$1315, "&lt;=" &amp; GA$1, DataRegularSeason20242025!$D$3:$D$1315, $A59)+SUMIFS(DataRegularSeason20242025!$AB$3:$AB$1315,DataRegularSeason20242025!$B$3:$B$1315, "&lt;=" &amp; GA$1, DataRegularSeason20242025!$E$3:$E$1315, $A59)</f>
        <v>69</v>
      </c>
      <c r="GB59">
        <f>SUMIFS(DataRegularSeason20242025!$AA$3:$AA$1315,DataRegularSeason20242025!$B$3:$B$1315, "&lt;=" &amp; GB$1, DataRegularSeason20242025!$D$3:$D$1315, $A59)+SUMIFS(DataRegularSeason20242025!$AB$3:$AB$1315,DataRegularSeason20242025!$B$3:$B$1315, "&lt;=" &amp; GB$1, DataRegularSeason20242025!$E$3:$E$1315, $A59)</f>
        <v>69</v>
      </c>
      <c r="GC59">
        <f>SUMIFS(DataRegularSeason20242025!$AA$3:$AA$1315,DataRegularSeason20242025!$B$3:$B$1315, "&lt;=" &amp; GC$1, DataRegularSeason20242025!$D$3:$D$1315, $A59)+SUMIFS(DataRegularSeason20242025!$AB$3:$AB$1315,DataRegularSeason20242025!$B$3:$B$1315, "&lt;=" &amp; GC$1, DataRegularSeason20242025!$E$3:$E$1315, $A59)</f>
        <v>69</v>
      </c>
      <c r="GD59">
        <f>SUMIFS(DataRegularSeason20242025!$AA$3:$AA$1315,DataRegularSeason20242025!$B$3:$B$1315, "&lt;=" &amp; GD$1, DataRegularSeason20242025!$D$3:$D$1315, $A59)+SUMIFS(DataRegularSeason20242025!$AB$3:$AB$1315,DataRegularSeason20242025!$B$3:$B$1315, "&lt;=" &amp; GD$1, DataRegularSeason20242025!$E$3:$E$1315, $A59)</f>
        <v>69</v>
      </c>
      <c r="GE59">
        <f>SUMIFS(DataRegularSeason20242025!$AA$3:$AA$1315,DataRegularSeason20242025!$B$3:$B$1315, "&lt;=" &amp; GE$1, DataRegularSeason20242025!$D$3:$D$1315, $A59)+SUMIFS(DataRegularSeason20242025!$AB$3:$AB$1315,DataRegularSeason20242025!$B$3:$B$1315, "&lt;=" &amp; GE$1, DataRegularSeason20242025!$E$3:$E$1315, $A59)</f>
        <v>69</v>
      </c>
      <c r="GF59">
        <f>SUMIFS(DataRegularSeason20242025!$AA$3:$AA$1315,DataRegularSeason20242025!$B$3:$B$1315, "&lt;=" &amp; GF$1, DataRegularSeason20242025!$D$3:$D$1315, $A59)+SUMIFS(DataRegularSeason20242025!$AB$3:$AB$1315,DataRegularSeason20242025!$B$3:$B$1315, "&lt;=" &amp; GF$1, DataRegularSeason20242025!$E$3:$E$1315, $A59)</f>
        <v>69</v>
      </c>
      <c r="GG59">
        <f>SUMIFS(DataRegularSeason20242025!$AA$3:$AA$1315,DataRegularSeason20242025!$B$3:$B$1315, "&lt;=" &amp; GG$1, DataRegularSeason20242025!$D$3:$D$1315, $A59)+SUMIFS(DataRegularSeason20242025!$AB$3:$AB$1315,DataRegularSeason20242025!$B$3:$B$1315, "&lt;=" &amp; GG$1, DataRegularSeason20242025!$E$3:$E$1315, $A59)</f>
        <v>69</v>
      </c>
      <c r="GH59">
        <f>SUMIFS(DataRegularSeason20242025!$AA$3:$AA$1315,DataRegularSeason20242025!$B$3:$B$1315, "&lt;=" &amp; GH$1, DataRegularSeason20242025!$D$3:$D$1315, $A59)+SUMIFS(DataRegularSeason20242025!$AB$3:$AB$1315,DataRegularSeason20242025!$B$3:$B$1315, "&lt;=" &amp; GH$1, DataRegularSeason20242025!$E$3:$E$1315, $A59)</f>
        <v>69</v>
      </c>
      <c r="GI59">
        <f>SUMIFS(DataRegularSeason20242025!$AA$3:$AA$1315,DataRegularSeason20242025!$B$3:$B$1315, "&lt;=" &amp; GI$1, DataRegularSeason20242025!$D$3:$D$1315, $A59)+SUMIFS(DataRegularSeason20242025!$AB$3:$AB$1315,DataRegularSeason20242025!$B$3:$B$1315, "&lt;=" &amp; GI$1, DataRegularSeason20242025!$E$3:$E$1315, $A59)</f>
        <v>69</v>
      </c>
      <c r="GJ59">
        <f>SUMIFS(DataRegularSeason20242025!$AA$3:$AA$1315,DataRegularSeason20242025!$B$3:$B$1315, "&lt;=" &amp; GJ$1, DataRegularSeason20242025!$D$3:$D$1315, $A59)+SUMIFS(DataRegularSeason20242025!$AB$3:$AB$1315,DataRegularSeason20242025!$B$3:$B$1315, "&lt;=" &amp; GJ$1, DataRegularSeason20242025!$E$3:$E$1315, $A59)</f>
        <v>69</v>
      </c>
      <c r="GK59">
        <f>SUMIFS(DataRegularSeason20242025!$AA$3:$AA$1315,DataRegularSeason20242025!$B$3:$B$1315, "&lt;=" &amp; GK$1, DataRegularSeason20242025!$D$3:$D$1315, $A59)+SUMIFS(DataRegularSeason20242025!$AB$3:$AB$1315,DataRegularSeason20242025!$B$3:$B$1315, "&lt;=" &amp; GK$1, DataRegularSeason20242025!$E$3:$E$1315, $A59)</f>
        <v>69</v>
      </c>
      <c r="GL59">
        <f>SUMIFS(DataRegularSeason20242025!$AA$3:$AA$1315,DataRegularSeason20242025!$B$3:$B$1315, "&lt;=" &amp; GL$1, DataRegularSeason20242025!$D$3:$D$1315, $A59)+SUMIFS(DataRegularSeason20242025!$AB$3:$AB$1315,DataRegularSeason20242025!$B$3:$B$1315, "&lt;=" &amp; GL$1, DataRegularSeason20242025!$E$3:$E$1315, $A59)</f>
        <v>69</v>
      </c>
      <c r="GM59">
        <f>SUMIFS(DataRegularSeason20242025!$AA$3:$AA$1315,DataRegularSeason20242025!$B$3:$B$1315, "&lt;=" &amp; GM$1, DataRegularSeason20242025!$D$3:$D$1315, $A59)+SUMIFS(DataRegularSeason20242025!$AB$3:$AB$1315,DataRegularSeason20242025!$B$3:$B$1315, "&lt;=" &amp; GM$1, DataRegularSeason20242025!$E$3:$E$1315, $A59)</f>
        <v>69</v>
      </c>
      <c r="GN59">
        <f>SUMIFS(DataRegularSeason20242025!$AA$3:$AA$1315,DataRegularSeason20242025!$B$3:$B$1315, "&lt;=" &amp; GN$1, DataRegularSeason20242025!$D$3:$D$1315, $A59)+SUMIFS(DataRegularSeason20242025!$AB$3:$AB$1315,DataRegularSeason20242025!$B$3:$B$1315, "&lt;=" &amp; GN$1, DataRegularSeason20242025!$E$3:$E$1315, $A59)</f>
        <v>69</v>
      </c>
      <c r="GO59">
        <f>SUMIFS(DataRegularSeason20242025!$AA$3:$AA$1315,DataRegularSeason20242025!$B$3:$B$1315, "&lt;=" &amp; GO$1, DataRegularSeason20242025!$D$3:$D$1315, $A59)+SUMIFS(DataRegularSeason20242025!$AB$3:$AB$1315,DataRegularSeason20242025!$B$3:$B$1315, "&lt;=" &amp; GO$1, DataRegularSeason20242025!$E$3:$E$1315, $A59)</f>
        <v>69</v>
      </c>
      <c r="GP59">
        <f>SUMIFS(DataRegularSeason20242025!$AA$3:$AA$1315,DataRegularSeason20242025!$B$3:$B$1315, "&lt;=" &amp; GP$1, DataRegularSeason20242025!$D$3:$D$1315, $A59)+SUMIFS(DataRegularSeason20242025!$AB$3:$AB$1315,DataRegularSeason20242025!$B$3:$B$1315, "&lt;=" &amp; GP$1, DataRegularSeason20242025!$E$3:$E$1315, $A59)</f>
        <v>69</v>
      </c>
      <c r="GQ59">
        <f>SUMIFS(DataRegularSeason20242025!$AA$3:$AA$1315,DataRegularSeason20242025!$B$3:$B$1315, "&lt;=" &amp; GQ$1, DataRegularSeason20242025!$D$3:$D$1315, $A59)+SUMIFS(DataRegularSeason20242025!$AB$3:$AB$1315,DataRegularSeason20242025!$B$3:$B$1315, "&lt;=" &amp; GQ$1, DataRegularSeason20242025!$E$3:$E$1315, $A59)</f>
        <v>69</v>
      </c>
      <c r="GR59">
        <f>SUMIFS(DataRegularSeason20242025!$AA$3:$AA$1315,DataRegularSeason20242025!$B$3:$B$1315, "&lt;=" &amp; GR$1, DataRegularSeason20242025!$D$3:$D$1315, $A59)+SUMIFS(DataRegularSeason20242025!$AB$3:$AB$1315,DataRegularSeason20242025!$B$3:$B$1315, "&lt;=" &amp; GR$1, DataRegularSeason20242025!$E$3:$E$1315, $A59)</f>
        <v>69</v>
      </c>
      <c r="GS59">
        <f>SUMIFS(DataRegularSeason20242025!$AA$3:$AA$1315,DataRegularSeason20242025!$B$3:$B$1315, "&lt;=" &amp; GS$1, DataRegularSeason20242025!$D$3:$D$1315, $A59)+SUMIFS(DataRegularSeason20242025!$AB$3:$AB$1315,DataRegularSeason20242025!$B$3:$B$1315, "&lt;=" &amp; GS$1, DataRegularSeason20242025!$E$3:$E$1315, $A59)</f>
        <v>69</v>
      </c>
      <c r="GT59">
        <f>SUMIFS(DataRegularSeason20242025!$AA$3:$AA$1315,DataRegularSeason20242025!$B$3:$B$1315, "&lt;=" &amp; GT$1, DataRegularSeason20242025!$D$3:$D$1315, $A59)+SUMIFS(DataRegularSeason20242025!$AB$3:$AB$1315,DataRegularSeason20242025!$B$3:$B$1315, "&lt;=" &amp; GT$1, DataRegularSeason20242025!$E$3:$E$1315, $A59)</f>
        <v>69</v>
      </c>
      <c r="GU59">
        <f>SUMIFS(DataRegularSeason20242025!$AA$3:$AA$1315,DataRegularSeason20242025!$B$3:$B$1315, "&lt;=" &amp; GU$1, DataRegularSeason20242025!$D$3:$D$1315, $A59)+SUMIFS(DataRegularSeason20242025!$AB$3:$AB$1315,DataRegularSeason20242025!$B$3:$B$1315, "&lt;=" &amp; GU$1, DataRegularSeason20242025!$E$3:$E$1315, $A59)</f>
        <v>69</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55</v>
      </c>
      <c r="FE60">
        <f>SUMIFS(DataRegularSeason20242025!$AA$3:$AA$1315,DataRegularSeason20242025!$B$3:$B$1315, "&lt;=" &amp; FE$1, DataRegularSeason20242025!$D$3:$D$1315, $A60)+SUMIFS(DataRegularSeason20242025!$AB$3:$AB$1315,DataRegularSeason20242025!$B$3:$B$1315, "&lt;=" &amp; FE$1, DataRegularSeason20242025!$E$3:$E$1315, $A60)</f>
        <v>55</v>
      </c>
      <c r="FF60">
        <f>SUMIFS(DataRegularSeason20242025!$AA$3:$AA$1315,DataRegularSeason20242025!$B$3:$B$1315, "&lt;=" &amp; FF$1, DataRegularSeason20242025!$D$3:$D$1315, $A60)+SUMIFS(DataRegularSeason20242025!$AB$3:$AB$1315,DataRegularSeason20242025!$B$3:$B$1315, "&lt;=" &amp; FF$1, DataRegularSeason20242025!$E$3:$E$1315, $A60)</f>
        <v>55</v>
      </c>
      <c r="FG60">
        <f>SUMIFS(DataRegularSeason20242025!$AA$3:$AA$1315,DataRegularSeason20242025!$B$3:$B$1315, "&lt;=" &amp; FG$1, DataRegularSeason20242025!$D$3:$D$1315, $A60)+SUMIFS(DataRegularSeason20242025!$AB$3:$AB$1315,DataRegularSeason20242025!$B$3:$B$1315, "&lt;=" &amp; FG$1, DataRegularSeason20242025!$E$3:$E$1315, $A60)</f>
        <v>57</v>
      </c>
      <c r="FH60">
        <f>SUMIFS(DataRegularSeason20242025!$AA$3:$AA$1315,DataRegularSeason20242025!$B$3:$B$1315, "&lt;=" &amp; FH$1, DataRegularSeason20242025!$D$3:$D$1315, $A60)+SUMIFS(DataRegularSeason20242025!$AB$3:$AB$1315,DataRegularSeason20242025!$B$3:$B$1315, "&lt;=" &amp; FH$1, DataRegularSeason20242025!$E$3:$E$1315, $A60)</f>
        <v>57</v>
      </c>
      <c r="FI60">
        <f>SUMIFS(DataRegularSeason20242025!$AA$3:$AA$1315,DataRegularSeason20242025!$B$3:$B$1315, "&lt;=" &amp; FI$1, DataRegularSeason20242025!$D$3:$D$1315, $A60)+SUMIFS(DataRegularSeason20242025!$AB$3:$AB$1315,DataRegularSeason20242025!$B$3:$B$1315, "&lt;=" &amp; FI$1, DataRegularSeason20242025!$E$3:$E$1315, $A60)</f>
        <v>57</v>
      </c>
      <c r="FJ60">
        <f>SUMIFS(DataRegularSeason20242025!$AA$3:$AA$1315,DataRegularSeason20242025!$B$3:$B$1315, "&lt;=" &amp; FJ$1, DataRegularSeason20242025!$D$3:$D$1315, $A60)+SUMIFS(DataRegularSeason20242025!$AB$3:$AB$1315,DataRegularSeason20242025!$B$3:$B$1315, "&lt;=" &amp; FJ$1, DataRegularSeason20242025!$E$3:$E$1315, $A60)</f>
        <v>57</v>
      </c>
      <c r="FK60">
        <f>SUMIFS(DataRegularSeason20242025!$AA$3:$AA$1315,DataRegularSeason20242025!$B$3:$B$1315, "&lt;=" &amp; FK$1, DataRegularSeason20242025!$D$3:$D$1315, $A60)+SUMIFS(DataRegularSeason20242025!$AB$3:$AB$1315,DataRegularSeason20242025!$B$3:$B$1315, "&lt;=" &amp; FK$1, DataRegularSeason20242025!$E$3:$E$1315, $A60)</f>
        <v>57</v>
      </c>
      <c r="FL60">
        <f>SUMIFS(DataRegularSeason20242025!$AA$3:$AA$1315,DataRegularSeason20242025!$B$3:$B$1315, "&lt;=" &amp; FL$1, DataRegularSeason20242025!$D$3:$D$1315, $A60)+SUMIFS(DataRegularSeason20242025!$AB$3:$AB$1315,DataRegularSeason20242025!$B$3:$B$1315, "&lt;=" &amp; FL$1, DataRegularSeason20242025!$E$3:$E$1315, $A60)</f>
        <v>57</v>
      </c>
      <c r="FM60">
        <f>SUMIFS(DataRegularSeason20242025!$AA$3:$AA$1315,DataRegularSeason20242025!$B$3:$B$1315, "&lt;=" &amp; FM$1, DataRegularSeason20242025!$D$3:$D$1315, $A60)+SUMIFS(DataRegularSeason20242025!$AB$3:$AB$1315,DataRegularSeason20242025!$B$3:$B$1315, "&lt;=" &amp; FM$1, DataRegularSeason20242025!$E$3:$E$1315, $A60)</f>
        <v>57</v>
      </c>
      <c r="FN60">
        <f>SUMIFS(DataRegularSeason20242025!$AA$3:$AA$1315,DataRegularSeason20242025!$B$3:$B$1315, "&lt;=" &amp; FN$1, DataRegularSeason20242025!$D$3:$D$1315, $A60)+SUMIFS(DataRegularSeason20242025!$AB$3:$AB$1315,DataRegularSeason20242025!$B$3:$B$1315, "&lt;=" &amp; FN$1, DataRegularSeason20242025!$E$3:$E$1315, $A60)</f>
        <v>57</v>
      </c>
      <c r="FO60">
        <f>SUMIFS(DataRegularSeason20242025!$AA$3:$AA$1315,DataRegularSeason20242025!$B$3:$B$1315, "&lt;=" &amp; FO$1, DataRegularSeason20242025!$D$3:$D$1315, $A60)+SUMIFS(DataRegularSeason20242025!$AB$3:$AB$1315,DataRegularSeason20242025!$B$3:$B$1315, "&lt;=" &amp; FO$1, DataRegularSeason20242025!$E$3:$E$1315, $A60)</f>
        <v>57</v>
      </c>
      <c r="FP60">
        <f>SUMIFS(DataRegularSeason20242025!$AA$3:$AA$1315,DataRegularSeason20242025!$B$3:$B$1315, "&lt;=" &amp; FP$1, DataRegularSeason20242025!$D$3:$D$1315, $A60)+SUMIFS(DataRegularSeason20242025!$AB$3:$AB$1315,DataRegularSeason20242025!$B$3:$B$1315, "&lt;=" &amp; FP$1, DataRegularSeason20242025!$E$3:$E$1315, $A60)</f>
        <v>57</v>
      </c>
      <c r="FQ60">
        <f>SUMIFS(DataRegularSeason20242025!$AA$3:$AA$1315,DataRegularSeason20242025!$B$3:$B$1315, "&lt;=" &amp; FQ$1, DataRegularSeason20242025!$D$3:$D$1315, $A60)+SUMIFS(DataRegularSeason20242025!$AB$3:$AB$1315,DataRegularSeason20242025!$B$3:$B$1315, "&lt;=" &amp; FQ$1, DataRegularSeason20242025!$E$3:$E$1315, $A60)</f>
        <v>57</v>
      </c>
      <c r="FR60">
        <f>SUMIFS(DataRegularSeason20242025!$AA$3:$AA$1315,DataRegularSeason20242025!$B$3:$B$1315, "&lt;=" &amp; FR$1, DataRegularSeason20242025!$D$3:$D$1315, $A60)+SUMIFS(DataRegularSeason20242025!$AB$3:$AB$1315,DataRegularSeason20242025!$B$3:$B$1315, "&lt;=" &amp; FR$1, DataRegularSeason20242025!$E$3:$E$1315, $A60)</f>
        <v>57</v>
      </c>
      <c r="FS60">
        <f>SUMIFS(DataRegularSeason20242025!$AA$3:$AA$1315,DataRegularSeason20242025!$B$3:$B$1315, "&lt;=" &amp; FS$1, DataRegularSeason20242025!$D$3:$D$1315, $A60)+SUMIFS(DataRegularSeason20242025!$AB$3:$AB$1315,DataRegularSeason20242025!$B$3:$B$1315, "&lt;=" &amp; FS$1, DataRegularSeason20242025!$E$3:$E$1315, $A60)</f>
        <v>57</v>
      </c>
      <c r="FT60">
        <f>SUMIFS(DataRegularSeason20242025!$AA$3:$AA$1315,DataRegularSeason20242025!$B$3:$B$1315, "&lt;=" &amp; FT$1, DataRegularSeason20242025!$D$3:$D$1315, $A60)+SUMIFS(DataRegularSeason20242025!$AB$3:$AB$1315,DataRegularSeason20242025!$B$3:$B$1315, "&lt;=" &amp; FT$1, DataRegularSeason20242025!$E$3:$E$1315, $A60)</f>
        <v>57</v>
      </c>
      <c r="FU60">
        <f>SUMIFS(DataRegularSeason20242025!$AA$3:$AA$1315,DataRegularSeason20242025!$B$3:$B$1315, "&lt;=" &amp; FU$1, DataRegularSeason20242025!$D$3:$D$1315, $A60)+SUMIFS(DataRegularSeason20242025!$AB$3:$AB$1315,DataRegularSeason20242025!$B$3:$B$1315, "&lt;=" &amp; FU$1, DataRegularSeason20242025!$E$3:$E$1315, $A60)</f>
        <v>57</v>
      </c>
      <c r="FV60">
        <f>SUMIFS(DataRegularSeason20242025!$AA$3:$AA$1315,DataRegularSeason20242025!$B$3:$B$1315, "&lt;=" &amp; FV$1, DataRegularSeason20242025!$D$3:$D$1315, $A60)+SUMIFS(DataRegularSeason20242025!$AB$3:$AB$1315,DataRegularSeason20242025!$B$3:$B$1315, "&lt;=" &amp; FV$1, DataRegularSeason20242025!$E$3:$E$1315, $A60)</f>
        <v>57</v>
      </c>
      <c r="FW60">
        <f>SUMIFS(DataRegularSeason20242025!$AA$3:$AA$1315,DataRegularSeason20242025!$B$3:$B$1315, "&lt;=" &amp; FW$1, DataRegularSeason20242025!$D$3:$D$1315, $A60)+SUMIFS(DataRegularSeason20242025!$AB$3:$AB$1315,DataRegularSeason20242025!$B$3:$B$1315, "&lt;=" &amp; FW$1, DataRegularSeason20242025!$E$3:$E$1315, $A60)</f>
        <v>57</v>
      </c>
      <c r="FX60">
        <f>SUMIFS(DataRegularSeason20242025!$AA$3:$AA$1315,DataRegularSeason20242025!$B$3:$B$1315, "&lt;=" &amp; FX$1, DataRegularSeason20242025!$D$3:$D$1315, $A60)+SUMIFS(DataRegularSeason20242025!$AB$3:$AB$1315,DataRegularSeason20242025!$B$3:$B$1315, "&lt;=" &amp; FX$1, DataRegularSeason20242025!$E$3:$E$1315, $A60)</f>
        <v>57</v>
      </c>
      <c r="FY60">
        <f>SUMIFS(DataRegularSeason20242025!$AA$3:$AA$1315,DataRegularSeason20242025!$B$3:$B$1315, "&lt;=" &amp; FY$1, DataRegularSeason20242025!$D$3:$D$1315, $A60)+SUMIFS(DataRegularSeason20242025!$AB$3:$AB$1315,DataRegularSeason20242025!$B$3:$B$1315, "&lt;=" &amp; FY$1, DataRegularSeason20242025!$E$3:$E$1315, $A60)</f>
        <v>57</v>
      </c>
      <c r="FZ60">
        <f>SUMIFS(DataRegularSeason20242025!$AA$3:$AA$1315,DataRegularSeason20242025!$B$3:$B$1315, "&lt;=" &amp; FZ$1, DataRegularSeason20242025!$D$3:$D$1315, $A60)+SUMIFS(DataRegularSeason20242025!$AB$3:$AB$1315,DataRegularSeason20242025!$B$3:$B$1315, "&lt;=" &amp; FZ$1, DataRegularSeason20242025!$E$3:$E$1315, $A60)</f>
        <v>57</v>
      </c>
      <c r="GA60">
        <f>SUMIFS(DataRegularSeason20242025!$AA$3:$AA$1315,DataRegularSeason20242025!$B$3:$B$1315, "&lt;=" &amp; GA$1, DataRegularSeason20242025!$D$3:$D$1315, $A60)+SUMIFS(DataRegularSeason20242025!$AB$3:$AB$1315,DataRegularSeason20242025!$B$3:$B$1315, "&lt;=" &amp; GA$1, DataRegularSeason20242025!$E$3:$E$1315, $A60)</f>
        <v>57</v>
      </c>
      <c r="GB60">
        <f>SUMIFS(DataRegularSeason20242025!$AA$3:$AA$1315,DataRegularSeason20242025!$B$3:$B$1315, "&lt;=" &amp; GB$1, DataRegularSeason20242025!$D$3:$D$1315, $A60)+SUMIFS(DataRegularSeason20242025!$AB$3:$AB$1315,DataRegularSeason20242025!$B$3:$B$1315, "&lt;=" &amp; GB$1, DataRegularSeason20242025!$E$3:$E$1315, $A60)</f>
        <v>57</v>
      </c>
      <c r="GC60">
        <f>SUMIFS(DataRegularSeason20242025!$AA$3:$AA$1315,DataRegularSeason20242025!$B$3:$B$1315, "&lt;=" &amp; GC$1, DataRegularSeason20242025!$D$3:$D$1315, $A60)+SUMIFS(DataRegularSeason20242025!$AB$3:$AB$1315,DataRegularSeason20242025!$B$3:$B$1315, "&lt;=" &amp; GC$1, DataRegularSeason20242025!$E$3:$E$1315, $A60)</f>
        <v>57</v>
      </c>
      <c r="GD60">
        <f>SUMIFS(DataRegularSeason20242025!$AA$3:$AA$1315,DataRegularSeason20242025!$B$3:$B$1315, "&lt;=" &amp; GD$1, DataRegularSeason20242025!$D$3:$D$1315, $A60)+SUMIFS(DataRegularSeason20242025!$AB$3:$AB$1315,DataRegularSeason20242025!$B$3:$B$1315, "&lt;=" &amp; GD$1, DataRegularSeason20242025!$E$3:$E$1315, $A60)</f>
        <v>57</v>
      </c>
      <c r="GE60">
        <f>SUMIFS(DataRegularSeason20242025!$AA$3:$AA$1315,DataRegularSeason20242025!$B$3:$B$1315, "&lt;=" &amp; GE$1, DataRegularSeason20242025!$D$3:$D$1315, $A60)+SUMIFS(DataRegularSeason20242025!$AB$3:$AB$1315,DataRegularSeason20242025!$B$3:$B$1315, "&lt;=" &amp; GE$1, DataRegularSeason20242025!$E$3:$E$1315, $A60)</f>
        <v>57</v>
      </c>
      <c r="GF60">
        <f>SUMIFS(DataRegularSeason20242025!$AA$3:$AA$1315,DataRegularSeason20242025!$B$3:$B$1315, "&lt;=" &amp; GF$1, DataRegularSeason20242025!$D$3:$D$1315, $A60)+SUMIFS(DataRegularSeason20242025!$AB$3:$AB$1315,DataRegularSeason20242025!$B$3:$B$1315, "&lt;=" &amp; GF$1, DataRegularSeason20242025!$E$3:$E$1315, $A60)</f>
        <v>57</v>
      </c>
      <c r="GG60">
        <f>SUMIFS(DataRegularSeason20242025!$AA$3:$AA$1315,DataRegularSeason20242025!$B$3:$B$1315, "&lt;=" &amp; GG$1, DataRegularSeason20242025!$D$3:$D$1315, $A60)+SUMIFS(DataRegularSeason20242025!$AB$3:$AB$1315,DataRegularSeason20242025!$B$3:$B$1315, "&lt;=" &amp; GG$1, DataRegularSeason20242025!$E$3:$E$1315, $A60)</f>
        <v>57</v>
      </c>
      <c r="GH60">
        <f>SUMIFS(DataRegularSeason20242025!$AA$3:$AA$1315,DataRegularSeason20242025!$B$3:$B$1315, "&lt;=" &amp; GH$1, DataRegularSeason20242025!$D$3:$D$1315, $A60)+SUMIFS(DataRegularSeason20242025!$AB$3:$AB$1315,DataRegularSeason20242025!$B$3:$B$1315, "&lt;=" &amp; GH$1, DataRegularSeason20242025!$E$3:$E$1315, $A60)</f>
        <v>57</v>
      </c>
      <c r="GI60">
        <f>SUMIFS(DataRegularSeason20242025!$AA$3:$AA$1315,DataRegularSeason20242025!$B$3:$B$1315, "&lt;=" &amp; GI$1, DataRegularSeason20242025!$D$3:$D$1315, $A60)+SUMIFS(DataRegularSeason20242025!$AB$3:$AB$1315,DataRegularSeason20242025!$B$3:$B$1315, "&lt;=" &amp; GI$1, DataRegularSeason20242025!$E$3:$E$1315, $A60)</f>
        <v>57</v>
      </c>
      <c r="GJ60">
        <f>SUMIFS(DataRegularSeason20242025!$AA$3:$AA$1315,DataRegularSeason20242025!$B$3:$B$1315, "&lt;=" &amp; GJ$1, DataRegularSeason20242025!$D$3:$D$1315, $A60)+SUMIFS(DataRegularSeason20242025!$AB$3:$AB$1315,DataRegularSeason20242025!$B$3:$B$1315, "&lt;=" &amp; GJ$1, DataRegularSeason20242025!$E$3:$E$1315, $A60)</f>
        <v>57</v>
      </c>
      <c r="GK60">
        <f>SUMIFS(DataRegularSeason20242025!$AA$3:$AA$1315,DataRegularSeason20242025!$B$3:$B$1315, "&lt;=" &amp; GK$1, DataRegularSeason20242025!$D$3:$D$1315, $A60)+SUMIFS(DataRegularSeason20242025!$AB$3:$AB$1315,DataRegularSeason20242025!$B$3:$B$1315, "&lt;=" &amp; GK$1, DataRegularSeason20242025!$E$3:$E$1315, $A60)</f>
        <v>57</v>
      </c>
      <c r="GL60">
        <f>SUMIFS(DataRegularSeason20242025!$AA$3:$AA$1315,DataRegularSeason20242025!$B$3:$B$1315, "&lt;=" &amp; GL$1, DataRegularSeason20242025!$D$3:$D$1315, $A60)+SUMIFS(DataRegularSeason20242025!$AB$3:$AB$1315,DataRegularSeason20242025!$B$3:$B$1315, "&lt;=" &amp; GL$1, DataRegularSeason20242025!$E$3:$E$1315, $A60)</f>
        <v>57</v>
      </c>
      <c r="GM60">
        <f>SUMIFS(DataRegularSeason20242025!$AA$3:$AA$1315,DataRegularSeason20242025!$B$3:$B$1315, "&lt;=" &amp; GM$1, DataRegularSeason20242025!$D$3:$D$1315, $A60)+SUMIFS(DataRegularSeason20242025!$AB$3:$AB$1315,DataRegularSeason20242025!$B$3:$B$1315, "&lt;=" &amp; GM$1, DataRegularSeason20242025!$E$3:$E$1315, $A60)</f>
        <v>57</v>
      </c>
      <c r="GN60">
        <f>SUMIFS(DataRegularSeason20242025!$AA$3:$AA$1315,DataRegularSeason20242025!$B$3:$B$1315, "&lt;=" &amp; GN$1, DataRegularSeason20242025!$D$3:$D$1315, $A60)+SUMIFS(DataRegularSeason20242025!$AB$3:$AB$1315,DataRegularSeason20242025!$B$3:$B$1315, "&lt;=" &amp; GN$1, DataRegularSeason20242025!$E$3:$E$1315, $A60)</f>
        <v>57</v>
      </c>
      <c r="GO60">
        <f>SUMIFS(DataRegularSeason20242025!$AA$3:$AA$1315,DataRegularSeason20242025!$B$3:$B$1315, "&lt;=" &amp; GO$1, DataRegularSeason20242025!$D$3:$D$1315, $A60)+SUMIFS(DataRegularSeason20242025!$AB$3:$AB$1315,DataRegularSeason20242025!$B$3:$B$1315, "&lt;=" &amp; GO$1, DataRegularSeason20242025!$E$3:$E$1315, $A60)</f>
        <v>57</v>
      </c>
      <c r="GP60">
        <f>SUMIFS(DataRegularSeason20242025!$AA$3:$AA$1315,DataRegularSeason20242025!$B$3:$B$1315, "&lt;=" &amp; GP$1, DataRegularSeason20242025!$D$3:$D$1315, $A60)+SUMIFS(DataRegularSeason20242025!$AB$3:$AB$1315,DataRegularSeason20242025!$B$3:$B$1315, "&lt;=" &amp; GP$1, DataRegularSeason20242025!$E$3:$E$1315, $A60)</f>
        <v>57</v>
      </c>
      <c r="GQ60">
        <f>SUMIFS(DataRegularSeason20242025!$AA$3:$AA$1315,DataRegularSeason20242025!$B$3:$B$1315, "&lt;=" &amp; GQ$1, DataRegularSeason20242025!$D$3:$D$1315, $A60)+SUMIFS(DataRegularSeason20242025!$AB$3:$AB$1315,DataRegularSeason20242025!$B$3:$B$1315, "&lt;=" &amp; GQ$1, DataRegularSeason20242025!$E$3:$E$1315, $A60)</f>
        <v>57</v>
      </c>
      <c r="GR60">
        <f>SUMIFS(DataRegularSeason20242025!$AA$3:$AA$1315,DataRegularSeason20242025!$B$3:$B$1315, "&lt;=" &amp; GR$1, DataRegularSeason20242025!$D$3:$D$1315, $A60)+SUMIFS(DataRegularSeason20242025!$AB$3:$AB$1315,DataRegularSeason20242025!$B$3:$B$1315, "&lt;=" &amp; GR$1, DataRegularSeason20242025!$E$3:$E$1315, $A60)</f>
        <v>57</v>
      </c>
      <c r="GS60">
        <f>SUMIFS(DataRegularSeason20242025!$AA$3:$AA$1315,DataRegularSeason20242025!$B$3:$B$1315, "&lt;=" &amp; GS$1, DataRegularSeason20242025!$D$3:$D$1315, $A60)+SUMIFS(DataRegularSeason20242025!$AB$3:$AB$1315,DataRegularSeason20242025!$B$3:$B$1315, "&lt;=" &amp; GS$1, DataRegularSeason20242025!$E$3:$E$1315, $A60)</f>
        <v>57</v>
      </c>
      <c r="GT60">
        <f>SUMIFS(DataRegularSeason20242025!$AA$3:$AA$1315,DataRegularSeason20242025!$B$3:$B$1315, "&lt;=" &amp; GT$1, DataRegularSeason20242025!$D$3:$D$1315, $A60)+SUMIFS(DataRegularSeason20242025!$AB$3:$AB$1315,DataRegularSeason20242025!$B$3:$B$1315, "&lt;=" &amp; GT$1, DataRegularSeason20242025!$E$3:$E$1315, $A60)</f>
        <v>57</v>
      </c>
      <c r="GU60">
        <f>SUMIFS(DataRegularSeason20242025!$AA$3:$AA$1315,DataRegularSeason20242025!$B$3:$B$1315, "&lt;=" &amp; GU$1, DataRegularSeason20242025!$D$3:$D$1315, $A60)+SUMIFS(DataRegularSeason20242025!$AB$3:$AB$1315,DataRegularSeason20242025!$B$3:$B$1315, "&lt;=" &amp; GU$1, DataRegularSeason20242025!$E$3:$E$1315, $A60)</f>
        <v>57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48</v>
      </c>
      <c r="FD61">
        <f>SUMIFS(DataRegularSeason20242025!$AA$3:$AA$1315,DataRegularSeason20242025!$B$3:$B$1315, "&lt;=" &amp; FD$1, DataRegularSeason20242025!$D$3:$D$1315, $A61)+SUMIFS(DataRegularSeason20242025!$AB$3:$AB$1315,DataRegularSeason20242025!$B$3:$B$1315, "&lt;=" &amp; FD$1, DataRegularSeason20242025!$E$3:$E$1315, $A61)</f>
        <v>49</v>
      </c>
      <c r="FE61">
        <f>SUMIFS(DataRegularSeason20242025!$AA$3:$AA$1315,DataRegularSeason20242025!$B$3:$B$1315, "&lt;=" &amp; FE$1, DataRegularSeason20242025!$D$3:$D$1315, $A61)+SUMIFS(DataRegularSeason20242025!$AB$3:$AB$1315,DataRegularSeason20242025!$B$3:$B$1315, "&lt;=" &amp; FE$1, DataRegularSeason20242025!$E$3:$E$1315, $A61)</f>
        <v>49</v>
      </c>
      <c r="FF61">
        <f>SUMIFS(DataRegularSeason20242025!$AA$3:$AA$1315,DataRegularSeason20242025!$B$3:$B$1315, "&lt;=" &amp; FF$1, DataRegularSeason20242025!$D$3:$D$1315, $A61)+SUMIFS(DataRegularSeason20242025!$AB$3:$AB$1315,DataRegularSeason20242025!$B$3:$B$1315, "&lt;=" &amp; FF$1, DataRegularSeason20242025!$E$3:$E$1315, $A61)</f>
        <v>49</v>
      </c>
      <c r="FG61">
        <f>SUMIFS(DataRegularSeason20242025!$AA$3:$AA$1315,DataRegularSeason20242025!$B$3:$B$1315, "&lt;=" &amp; FG$1, DataRegularSeason20242025!$D$3:$D$1315, $A61)+SUMIFS(DataRegularSeason20242025!$AB$3:$AB$1315,DataRegularSeason20242025!$B$3:$B$1315, "&lt;=" &amp; FG$1, DataRegularSeason20242025!$E$3:$E$1315, $A61)</f>
        <v>49</v>
      </c>
      <c r="FH61">
        <f>SUMIFS(DataRegularSeason20242025!$AA$3:$AA$1315,DataRegularSeason20242025!$B$3:$B$1315, "&lt;=" &amp; FH$1, DataRegularSeason20242025!$D$3:$D$1315, $A61)+SUMIFS(DataRegularSeason20242025!$AB$3:$AB$1315,DataRegularSeason20242025!$B$3:$B$1315, "&lt;=" &amp; FH$1, DataRegularSeason20242025!$E$3:$E$1315, $A61)</f>
        <v>49</v>
      </c>
      <c r="FI61">
        <f>SUMIFS(DataRegularSeason20242025!$AA$3:$AA$1315,DataRegularSeason20242025!$B$3:$B$1315, "&lt;=" &amp; FI$1, DataRegularSeason20242025!$D$3:$D$1315, $A61)+SUMIFS(DataRegularSeason20242025!$AB$3:$AB$1315,DataRegularSeason20242025!$B$3:$B$1315, "&lt;=" &amp; FI$1, DataRegularSeason20242025!$E$3:$E$1315, $A61)</f>
        <v>49</v>
      </c>
      <c r="FJ61">
        <f>SUMIFS(DataRegularSeason20242025!$AA$3:$AA$1315,DataRegularSeason20242025!$B$3:$B$1315, "&lt;=" &amp; FJ$1, DataRegularSeason20242025!$D$3:$D$1315, $A61)+SUMIFS(DataRegularSeason20242025!$AB$3:$AB$1315,DataRegularSeason20242025!$B$3:$B$1315, "&lt;=" &amp; FJ$1, DataRegularSeason20242025!$E$3:$E$1315, $A61)</f>
        <v>49</v>
      </c>
      <c r="FK61">
        <f>SUMIFS(DataRegularSeason20242025!$AA$3:$AA$1315,DataRegularSeason20242025!$B$3:$B$1315, "&lt;=" &amp; FK$1, DataRegularSeason20242025!$D$3:$D$1315, $A61)+SUMIFS(DataRegularSeason20242025!$AB$3:$AB$1315,DataRegularSeason20242025!$B$3:$B$1315, "&lt;=" &amp; FK$1, DataRegularSeason20242025!$E$3:$E$1315, $A61)</f>
        <v>49</v>
      </c>
      <c r="FL61">
        <f>SUMIFS(DataRegularSeason20242025!$AA$3:$AA$1315,DataRegularSeason20242025!$B$3:$B$1315, "&lt;=" &amp; FL$1, DataRegularSeason20242025!$D$3:$D$1315, $A61)+SUMIFS(DataRegularSeason20242025!$AB$3:$AB$1315,DataRegularSeason20242025!$B$3:$B$1315, "&lt;=" &amp; FL$1, DataRegularSeason20242025!$E$3:$E$1315, $A61)</f>
        <v>49</v>
      </c>
      <c r="FM61">
        <f>SUMIFS(DataRegularSeason20242025!$AA$3:$AA$1315,DataRegularSeason20242025!$B$3:$B$1315, "&lt;=" &amp; FM$1, DataRegularSeason20242025!$D$3:$D$1315, $A61)+SUMIFS(DataRegularSeason20242025!$AB$3:$AB$1315,DataRegularSeason20242025!$B$3:$B$1315, "&lt;=" &amp; FM$1, DataRegularSeason20242025!$E$3:$E$1315, $A61)</f>
        <v>49</v>
      </c>
      <c r="FN61">
        <f>SUMIFS(DataRegularSeason20242025!$AA$3:$AA$1315,DataRegularSeason20242025!$B$3:$B$1315, "&lt;=" &amp; FN$1, DataRegularSeason20242025!$D$3:$D$1315, $A61)+SUMIFS(DataRegularSeason20242025!$AB$3:$AB$1315,DataRegularSeason20242025!$B$3:$B$1315, "&lt;=" &amp; FN$1, DataRegularSeason20242025!$E$3:$E$1315, $A61)</f>
        <v>49</v>
      </c>
      <c r="FO61">
        <f>SUMIFS(DataRegularSeason20242025!$AA$3:$AA$1315,DataRegularSeason20242025!$B$3:$B$1315, "&lt;=" &amp; FO$1, DataRegularSeason20242025!$D$3:$D$1315, $A61)+SUMIFS(DataRegularSeason20242025!$AB$3:$AB$1315,DataRegularSeason20242025!$B$3:$B$1315, "&lt;=" &amp; FO$1, DataRegularSeason20242025!$E$3:$E$1315, $A61)</f>
        <v>49</v>
      </c>
      <c r="FP61">
        <f>SUMIFS(DataRegularSeason20242025!$AA$3:$AA$1315,DataRegularSeason20242025!$B$3:$B$1315, "&lt;=" &amp; FP$1, DataRegularSeason20242025!$D$3:$D$1315, $A61)+SUMIFS(DataRegularSeason20242025!$AB$3:$AB$1315,DataRegularSeason20242025!$B$3:$B$1315, "&lt;=" &amp; FP$1, DataRegularSeason20242025!$E$3:$E$1315, $A61)</f>
        <v>49</v>
      </c>
      <c r="FQ61">
        <f>SUMIFS(DataRegularSeason20242025!$AA$3:$AA$1315,DataRegularSeason20242025!$B$3:$B$1315, "&lt;=" &amp; FQ$1, DataRegularSeason20242025!$D$3:$D$1315, $A61)+SUMIFS(DataRegularSeason20242025!$AB$3:$AB$1315,DataRegularSeason20242025!$B$3:$B$1315, "&lt;=" &amp; FQ$1, DataRegularSeason20242025!$E$3:$E$1315, $A61)</f>
        <v>49</v>
      </c>
      <c r="FR61">
        <f>SUMIFS(DataRegularSeason20242025!$AA$3:$AA$1315,DataRegularSeason20242025!$B$3:$B$1315, "&lt;=" &amp; FR$1, DataRegularSeason20242025!$D$3:$D$1315, $A61)+SUMIFS(DataRegularSeason20242025!$AB$3:$AB$1315,DataRegularSeason20242025!$B$3:$B$1315, "&lt;=" &amp; FR$1, DataRegularSeason20242025!$E$3:$E$1315, $A61)</f>
        <v>49</v>
      </c>
      <c r="FS61">
        <f>SUMIFS(DataRegularSeason20242025!$AA$3:$AA$1315,DataRegularSeason20242025!$B$3:$B$1315, "&lt;=" &amp; FS$1, DataRegularSeason20242025!$D$3:$D$1315, $A61)+SUMIFS(DataRegularSeason20242025!$AB$3:$AB$1315,DataRegularSeason20242025!$B$3:$B$1315, "&lt;=" &amp; FS$1, DataRegularSeason20242025!$E$3:$E$1315, $A61)</f>
        <v>49</v>
      </c>
      <c r="FT61">
        <f>SUMIFS(DataRegularSeason20242025!$AA$3:$AA$1315,DataRegularSeason20242025!$B$3:$B$1315, "&lt;=" &amp; FT$1, DataRegularSeason20242025!$D$3:$D$1315, $A61)+SUMIFS(DataRegularSeason20242025!$AB$3:$AB$1315,DataRegularSeason20242025!$B$3:$B$1315, "&lt;=" &amp; FT$1, DataRegularSeason20242025!$E$3:$E$1315, $A61)</f>
        <v>49</v>
      </c>
      <c r="FU61">
        <f>SUMIFS(DataRegularSeason20242025!$AA$3:$AA$1315,DataRegularSeason20242025!$B$3:$B$1315, "&lt;=" &amp; FU$1, DataRegularSeason20242025!$D$3:$D$1315, $A61)+SUMIFS(DataRegularSeason20242025!$AB$3:$AB$1315,DataRegularSeason20242025!$B$3:$B$1315, "&lt;=" &amp; FU$1, DataRegularSeason20242025!$E$3:$E$1315, $A61)</f>
        <v>49</v>
      </c>
      <c r="FV61">
        <f>SUMIFS(DataRegularSeason20242025!$AA$3:$AA$1315,DataRegularSeason20242025!$B$3:$B$1315, "&lt;=" &amp; FV$1, DataRegularSeason20242025!$D$3:$D$1315, $A61)+SUMIFS(DataRegularSeason20242025!$AB$3:$AB$1315,DataRegularSeason20242025!$B$3:$B$1315, "&lt;=" &amp; FV$1, DataRegularSeason20242025!$E$3:$E$1315, $A61)</f>
        <v>49</v>
      </c>
      <c r="FW61">
        <f>SUMIFS(DataRegularSeason20242025!$AA$3:$AA$1315,DataRegularSeason20242025!$B$3:$B$1315, "&lt;=" &amp; FW$1, DataRegularSeason20242025!$D$3:$D$1315, $A61)+SUMIFS(DataRegularSeason20242025!$AB$3:$AB$1315,DataRegularSeason20242025!$B$3:$B$1315, "&lt;=" &amp; FW$1, DataRegularSeason20242025!$E$3:$E$1315, $A61)</f>
        <v>49</v>
      </c>
      <c r="FX61">
        <f>SUMIFS(DataRegularSeason20242025!$AA$3:$AA$1315,DataRegularSeason20242025!$B$3:$B$1315, "&lt;=" &amp; FX$1, DataRegularSeason20242025!$D$3:$D$1315, $A61)+SUMIFS(DataRegularSeason20242025!$AB$3:$AB$1315,DataRegularSeason20242025!$B$3:$B$1315, "&lt;=" &amp; FX$1, DataRegularSeason20242025!$E$3:$E$1315, $A61)</f>
        <v>49</v>
      </c>
      <c r="FY61">
        <f>SUMIFS(DataRegularSeason20242025!$AA$3:$AA$1315,DataRegularSeason20242025!$B$3:$B$1315, "&lt;=" &amp; FY$1, DataRegularSeason20242025!$D$3:$D$1315, $A61)+SUMIFS(DataRegularSeason20242025!$AB$3:$AB$1315,DataRegularSeason20242025!$B$3:$B$1315, "&lt;=" &amp; FY$1, DataRegularSeason20242025!$E$3:$E$1315, $A61)</f>
        <v>49</v>
      </c>
      <c r="FZ61">
        <f>SUMIFS(DataRegularSeason20242025!$AA$3:$AA$1315,DataRegularSeason20242025!$B$3:$B$1315, "&lt;=" &amp; FZ$1, DataRegularSeason20242025!$D$3:$D$1315, $A61)+SUMIFS(DataRegularSeason20242025!$AB$3:$AB$1315,DataRegularSeason20242025!$B$3:$B$1315, "&lt;=" &amp; FZ$1, DataRegularSeason20242025!$E$3:$E$1315, $A61)</f>
        <v>49</v>
      </c>
      <c r="GA61">
        <f>SUMIFS(DataRegularSeason20242025!$AA$3:$AA$1315,DataRegularSeason20242025!$B$3:$B$1315, "&lt;=" &amp; GA$1, DataRegularSeason20242025!$D$3:$D$1315, $A61)+SUMIFS(DataRegularSeason20242025!$AB$3:$AB$1315,DataRegularSeason20242025!$B$3:$B$1315, "&lt;=" &amp; GA$1, DataRegularSeason20242025!$E$3:$E$1315, $A61)</f>
        <v>49</v>
      </c>
      <c r="GB61">
        <f>SUMIFS(DataRegularSeason20242025!$AA$3:$AA$1315,DataRegularSeason20242025!$B$3:$B$1315, "&lt;=" &amp; GB$1, DataRegularSeason20242025!$D$3:$D$1315, $A61)+SUMIFS(DataRegularSeason20242025!$AB$3:$AB$1315,DataRegularSeason20242025!$B$3:$B$1315, "&lt;=" &amp; GB$1, DataRegularSeason20242025!$E$3:$E$1315, $A61)</f>
        <v>49</v>
      </c>
      <c r="GC61">
        <f>SUMIFS(DataRegularSeason20242025!$AA$3:$AA$1315,DataRegularSeason20242025!$B$3:$B$1315, "&lt;=" &amp; GC$1, DataRegularSeason20242025!$D$3:$D$1315, $A61)+SUMIFS(DataRegularSeason20242025!$AB$3:$AB$1315,DataRegularSeason20242025!$B$3:$B$1315, "&lt;=" &amp; GC$1, DataRegularSeason20242025!$E$3:$E$1315, $A61)</f>
        <v>49</v>
      </c>
      <c r="GD61">
        <f>SUMIFS(DataRegularSeason20242025!$AA$3:$AA$1315,DataRegularSeason20242025!$B$3:$B$1315, "&lt;=" &amp; GD$1, DataRegularSeason20242025!$D$3:$D$1315, $A61)+SUMIFS(DataRegularSeason20242025!$AB$3:$AB$1315,DataRegularSeason20242025!$B$3:$B$1315, "&lt;=" &amp; GD$1, DataRegularSeason20242025!$E$3:$E$1315, $A61)</f>
        <v>49</v>
      </c>
      <c r="GE61">
        <f>SUMIFS(DataRegularSeason20242025!$AA$3:$AA$1315,DataRegularSeason20242025!$B$3:$B$1315, "&lt;=" &amp; GE$1, DataRegularSeason20242025!$D$3:$D$1315, $A61)+SUMIFS(DataRegularSeason20242025!$AB$3:$AB$1315,DataRegularSeason20242025!$B$3:$B$1315, "&lt;=" &amp; GE$1, DataRegularSeason20242025!$E$3:$E$1315, $A61)</f>
        <v>49</v>
      </c>
      <c r="GF61">
        <f>SUMIFS(DataRegularSeason20242025!$AA$3:$AA$1315,DataRegularSeason20242025!$B$3:$B$1315, "&lt;=" &amp; GF$1, DataRegularSeason20242025!$D$3:$D$1315, $A61)+SUMIFS(DataRegularSeason20242025!$AB$3:$AB$1315,DataRegularSeason20242025!$B$3:$B$1315, "&lt;=" &amp; GF$1, DataRegularSeason20242025!$E$3:$E$1315, $A61)</f>
        <v>49</v>
      </c>
      <c r="GG61">
        <f>SUMIFS(DataRegularSeason20242025!$AA$3:$AA$1315,DataRegularSeason20242025!$B$3:$B$1315, "&lt;=" &amp; GG$1, DataRegularSeason20242025!$D$3:$D$1315, $A61)+SUMIFS(DataRegularSeason20242025!$AB$3:$AB$1315,DataRegularSeason20242025!$B$3:$B$1315, "&lt;=" &amp; GG$1, DataRegularSeason20242025!$E$3:$E$1315, $A61)</f>
        <v>49</v>
      </c>
      <c r="GH61">
        <f>SUMIFS(DataRegularSeason20242025!$AA$3:$AA$1315,DataRegularSeason20242025!$B$3:$B$1315, "&lt;=" &amp; GH$1, DataRegularSeason20242025!$D$3:$D$1315, $A61)+SUMIFS(DataRegularSeason20242025!$AB$3:$AB$1315,DataRegularSeason20242025!$B$3:$B$1315, "&lt;=" &amp; GH$1, DataRegularSeason20242025!$E$3:$E$1315, $A61)</f>
        <v>49</v>
      </c>
      <c r="GI61">
        <f>SUMIFS(DataRegularSeason20242025!$AA$3:$AA$1315,DataRegularSeason20242025!$B$3:$B$1315, "&lt;=" &amp; GI$1, DataRegularSeason20242025!$D$3:$D$1315, $A61)+SUMIFS(DataRegularSeason20242025!$AB$3:$AB$1315,DataRegularSeason20242025!$B$3:$B$1315, "&lt;=" &amp; GI$1, DataRegularSeason20242025!$E$3:$E$1315, $A61)</f>
        <v>49</v>
      </c>
      <c r="GJ61">
        <f>SUMIFS(DataRegularSeason20242025!$AA$3:$AA$1315,DataRegularSeason20242025!$B$3:$B$1315, "&lt;=" &amp; GJ$1, DataRegularSeason20242025!$D$3:$D$1315, $A61)+SUMIFS(DataRegularSeason20242025!$AB$3:$AB$1315,DataRegularSeason20242025!$B$3:$B$1315, "&lt;=" &amp; GJ$1, DataRegularSeason20242025!$E$3:$E$1315, $A61)</f>
        <v>49</v>
      </c>
      <c r="GK61">
        <f>SUMIFS(DataRegularSeason20242025!$AA$3:$AA$1315,DataRegularSeason20242025!$B$3:$B$1315, "&lt;=" &amp; GK$1, DataRegularSeason20242025!$D$3:$D$1315, $A61)+SUMIFS(DataRegularSeason20242025!$AB$3:$AB$1315,DataRegularSeason20242025!$B$3:$B$1315, "&lt;=" &amp; GK$1, DataRegularSeason20242025!$E$3:$E$1315, $A61)</f>
        <v>49</v>
      </c>
      <c r="GL61">
        <f>SUMIFS(DataRegularSeason20242025!$AA$3:$AA$1315,DataRegularSeason20242025!$B$3:$B$1315, "&lt;=" &amp; GL$1, DataRegularSeason20242025!$D$3:$D$1315, $A61)+SUMIFS(DataRegularSeason20242025!$AB$3:$AB$1315,DataRegularSeason20242025!$B$3:$B$1315, "&lt;=" &amp; GL$1, DataRegularSeason20242025!$E$3:$E$1315, $A61)</f>
        <v>49</v>
      </c>
      <c r="GM61">
        <f>SUMIFS(DataRegularSeason20242025!$AA$3:$AA$1315,DataRegularSeason20242025!$B$3:$B$1315, "&lt;=" &amp; GM$1, DataRegularSeason20242025!$D$3:$D$1315, $A61)+SUMIFS(DataRegularSeason20242025!$AB$3:$AB$1315,DataRegularSeason20242025!$B$3:$B$1315, "&lt;=" &amp; GM$1, DataRegularSeason20242025!$E$3:$E$1315, $A61)</f>
        <v>49</v>
      </c>
      <c r="GN61">
        <f>SUMIFS(DataRegularSeason20242025!$AA$3:$AA$1315,DataRegularSeason20242025!$B$3:$B$1315, "&lt;=" &amp; GN$1, DataRegularSeason20242025!$D$3:$D$1315, $A61)+SUMIFS(DataRegularSeason20242025!$AB$3:$AB$1315,DataRegularSeason20242025!$B$3:$B$1315, "&lt;=" &amp; GN$1, DataRegularSeason20242025!$E$3:$E$1315, $A61)</f>
        <v>49</v>
      </c>
      <c r="GO61">
        <f>SUMIFS(DataRegularSeason20242025!$AA$3:$AA$1315,DataRegularSeason20242025!$B$3:$B$1315, "&lt;=" &amp; GO$1, DataRegularSeason20242025!$D$3:$D$1315, $A61)+SUMIFS(DataRegularSeason20242025!$AB$3:$AB$1315,DataRegularSeason20242025!$B$3:$B$1315, "&lt;=" &amp; GO$1, DataRegularSeason20242025!$E$3:$E$1315, $A61)</f>
        <v>49</v>
      </c>
      <c r="GP61">
        <f>SUMIFS(DataRegularSeason20242025!$AA$3:$AA$1315,DataRegularSeason20242025!$B$3:$B$1315, "&lt;=" &amp; GP$1, DataRegularSeason20242025!$D$3:$D$1315, $A61)+SUMIFS(DataRegularSeason20242025!$AB$3:$AB$1315,DataRegularSeason20242025!$B$3:$B$1315, "&lt;=" &amp; GP$1, DataRegularSeason20242025!$E$3:$E$1315, $A61)</f>
        <v>49</v>
      </c>
      <c r="GQ61">
        <f>SUMIFS(DataRegularSeason20242025!$AA$3:$AA$1315,DataRegularSeason20242025!$B$3:$B$1315, "&lt;=" &amp; GQ$1, DataRegularSeason20242025!$D$3:$D$1315, $A61)+SUMIFS(DataRegularSeason20242025!$AB$3:$AB$1315,DataRegularSeason20242025!$B$3:$B$1315, "&lt;=" &amp; GQ$1, DataRegularSeason20242025!$E$3:$E$1315, $A61)</f>
        <v>49</v>
      </c>
      <c r="GR61">
        <f>SUMIFS(DataRegularSeason20242025!$AA$3:$AA$1315,DataRegularSeason20242025!$B$3:$B$1315, "&lt;=" &amp; GR$1, DataRegularSeason20242025!$D$3:$D$1315, $A61)+SUMIFS(DataRegularSeason20242025!$AB$3:$AB$1315,DataRegularSeason20242025!$B$3:$B$1315, "&lt;=" &amp; GR$1, DataRegularSeason20242025!$E$3:$E$1315, $A61)</f>
        <v>49</v>
      </c>
      <c r="GS61">
        <f>SUMIFS(DataRegularSeason20242025!$AA$3:$AA$1315,DataRegularSeason20242025!$B$3:$B$1315, "&lt;=" &amp; GS$1, DataRegularSeason20242025!$D$3:$D$1315, $A61)+SUMIFS(DataRegularSeason20242025!$AB$3:$AB$1315,DataRegularSeason20242025!$B$3:$B$1315, "&lt;=" &amp; GS$1, DataRegularSeason20242025!$E$3:$E$1315, $A61)</f>
        <v>49</v>
      </c>
      <c r="GT61">
        <f>SUMIFS(DataRegularSeason20242025!$AA$3:$AA$1315,DataRegularSeason20242025!$B$3:$B$1315, "&lt;=" &amp; GT$1, DataRegularSeason20242025!$D$3:$D$1315, $A61)+SUMIFS(DataRegularSeason20242025!$AB$3:$AB$1315,DataRegularSeason20242025!$B$3:$B$1315, "&lt;=" &amp; GT$1, DataRegularSeason20242025!$E$3:$E$1315, $A61)</f>
        <v>49</v>
      </c>
      <c r="GU61">
        <f>SUMIFS(DataRegularSeason20242025!$AA$3:$AA$1315,DataRegularSeason20242025!$B$3:$B$1315, "&lt;=" &amp; GU$1, DataRegularSeason20242025!$D$3:$D$1315, $A61)+SUMIFS(DataRegularSeason20242025!$AB$3:$AB$1315,DataRegularSeason20242025!$B$3:$B$1315, "&lt;=" &amp; GU$1, DataRegularSeason20242025!$E$3:$E$1315, $A61)</f>
        <v>49</v>
      </c>
    </row>
    <row r="62" spans="1:203" x14ac:dyDescent="0.25">
      <c r="A62" t="s">
        <v>26</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2</v>
      </c>
      <c r="K62">
        <f>SUMIFS(DataRegularSeason20242025!$AA$3:$AA$1315,DataRegularSeason20242025!$B$3:$B$1315, "&lt;=" &amp; K$1, DataRegularSeason20242025!$D$3:$D$1315, $A62)+SUMIFS(DataRegularSeason20242025!$AB$3:$AB$1315,DataRegularSeason20242025!$B$3:$B$1315, "&lt;=" &amp; K$1, DataRegularSeason20242025!$E$3:$E$1315, $A62)</f>
        <v>2</v>
      </c>
      <c r="L62">
        <f>SUMIFS(DataRegularSeason20242025!$AA$3:$AA$1315,DataRegularSeason20242025!$B$3:$B$1315, "&lt;=" &amp; L$1, DataRegularSeason20242025!$D$3:$D$1315, $A62)+SUMIFS(DataRegularSeason20242025!$AB$3:$AB$1315,DataRegularSeason20242025!$B$3:$B$1315, "&lt;=" &amp; L$1, DataRegularSeason20242025!$E$3:$E$1315, $A62)</f>
        <v>4</v>
      </c>
      <c r="M62">
        <f>SUMIFS(DataRegularSeason20242025!$AA$3:$AA$1315,DataRegularSeason20242025!$B$3:$B$1315, "&lt;=" &amp; M$1, DataRegularSeason20242025!$D$3:$D$1315, $A62)+SUMIFS(DataRegularSeason20242025!$AB$3:$AB$1315,DataRegularSeason20242025!$B$3:$B$1315, "&lt;=" &amp; M$1, DataRegularSeason20242025!$E$3:$E$1315, $A62)</f>
        <v>4</v>
      </c>
      <c r="N62">
        <f>SUMIFS(DataRegularSeason20242025!$AA$3:$AA$1315,DataRegularSeason20242025!$B$3:$B$1315, "&lt;=" &amp; N$1, DataRegularSeason20242025!$D$3:$D$1315, $A62)+SUMIFS(DataRegularSeason20242025!$AB$3:$AB$1315,DataRegularSeason20242025!$B$3:$B$1315, "&lt;=" &amp; N$1, DataRegularSeason20242025!$E$3:$E$1315, $A62)</f>
        <v>6</v>
      </c>
      <c r="O62">
        <f>SUMIFS(DataRegularSeason20242025!$AA$3:$AA$1315,DataRegularSeason20242025!$B$3:$B$1315, "&lt;=" &amp; O$1, DataRegularSeason20242025!$D$3:$D$1315, $A62)+SUMIFS(DataRegularSeason20242025!$AB$3:$AB$1315,DataRegularSeason20242025!$B$3:$B$1315, "&lt;=" &amp; O$1, DataRegularSeason20242025!$E$3:$E$1315, $A62)</f>
        <v>6</v>
      </c>
      <c r="P62">
        <f>SUMIFS(DataRegularSeason20242025!$AA$3:$AA$1315,DataRegularSeason20242025!$B$3:$B$1315, "&lt;=" &amp; P$1, DataRegularSeason20242025!$D$3:$D$1315, $A62)+SUMIFS(DataRegularSeason20242025!$AB$3:$AB$1315,DataRegularSeason20242025!$B$3:$B$1315, "&lt;=" &amp; P$1, DataRegularSeason20242025!$E$3:$E$1315, $A62)</f>
        <v>6</v>
      </c>
      <c r="Q62">
        <f>SUMIFS(DataRegularSeason20242025!$AA$3:$AA$1315,DataRegularSeason20242025!$B$3:$B$1315, "&lt;=" &amp; Q$1, DataRegularSeason20242025!$D$3:$D$1315, $A62)+SUMIFS(DataRegularSeason20242025!$AB$3:$AB$1315,DataRegularSeason20242025!$B$3:$B$1315, "&lt;=" &amp; Q$1, DataRegularSeason20242025!$E$3:$E$1315, $A62)</f>
        <v>6</v>
      </c>
      <c r="R62">
        <f>SUMIFS(DataRegularSeason20242025!$AA$3:$AA$1315,DataRegularSeason20242025!$B$3:$B$1315, "&lt;=" &amp; R$1, DataRegularSeason20242025!$D$3:$D$1315, $A62)+SUMIFS(DataRegularSeason20242025!$AB$3:$AB$1315,DataRegularSeason20242025!$B$3:$B$1315, "&lt;=" &amp; R$1, DataRegularSeason20242025!$E$3:$E$1315, $A62)</f>
        <v>6</v>
      </c>
      <c r="S62">
        <f>SUMIFS(DataRegularSeason20242025!$AA$3:$AA$1315,DataRegularSeason20242025!$B$3:$B$1315, "&lt;=" &amp; S$1, DataRegularSeason20242025!$D$3:$D$1315, $A62)+SUMIFS(DataRegularSeason20242025!$AB$3:$AB$1315,DataRegularSeason20242025!$B$3:$B$1315, "&lt;=" &amp; S$1, DataRegularSeason20242025!$E$3:$E$1315, $A62)</f>
        <v>6</v>
      </c>
      <c r="T62">
        <f>SUMIFS(DataRegularSeason20242025!$AA$3:$AA$1315,DataRegularSeason20242025!$B$3:$B$1315, "&lt;=" &amp; T$1, DataRegularSeason20242025!$D$3:$D$1315, $A62)+SUMIFS(DataRegularSeason20242025!$AB$3:$AB$1315,DataRegularSeason20242025!$B$3:$B$1315, "&lt;=" &amp; T$1, DataRegularSeason20242025!$E$3:$E$1315, $A62)</f>
        <v>7</v>
      </c>
      <c r="U62">
        <f>SUMIFS(DataRegularSeason20242025!$AA$3:$AA$1315,DataRegularSeason20242025!$B$3:$B$1315, "&lt;=" &amp; U$1, DataRegularSeason20242025!$D$3:$D$1315, $A62)+SUMIFS(DataRegularSeason20242025!$AB$3:$AB$1315,DataRegularSeason20242025!$B$3:$B$1315, "&lt;=" &amp; U$1, DataRegularSeason20242025!$E$3:$E$1315, $A62)</f>
        <v>7</v>
      </c>
      <c r="V62">
        <f>SUMIFS(DataRegularSeason20242025!$AA$3:$AA$1315,DataRegularSeason20242025!$B$3:$B$1315, "&lt;=" &amp; V$1, DataRegularSeason20242025!$D$3:$D$1315, $A62)+SUMIFS(DataRegularSeason20242025!$AB$3:$AB$1315,DataRegularSeason20242025!$B$3:$B$1315, "&lt;=" &amp; V$1, DataRegularSeason20242025!$E$3:$E$1315, $A62)</f>
        <v>7</v>
      </c>
      <c r="W62">
        <f>SUMIFS(DataRegularSeason20242025!$AA$3:$AA$1315,DataRegularSeason20242025!$B$3:$B$1315, "&lt;=" &amp; W$1, DataRegularSeason20242025!$D$3:$D$1315, $A62)+SUMIFS(DataRegularSeason20242025!$AB$3:$AB$1315,DataRegularSeason20242025!$B$3:$B$1315, "&lt;=" &amp; W$1, DataRegularSeason20242025!$E$3:$E$1315, $A62)</f>
        <v>9</v>
      </c>
      <c r="X62">
        <f>SUMIFS(DataRegularSeason20242025!$AA$3:$AA$1315,DataRegularSeason20242025!$B$3:$B$1315, "&lt;=" &amp; X$1, DataRegularSeason20242025!$D$3:$D$1315, $A62)+SUMIFS(DataRegularSeason20242025!$AB$3:$AB$1315,DataRegularSeason20242025!$B$3:$B$1315, "&lt;=" &amp; X$1, DataRegularSeason20242025!$E$3:$E$1315, $A62)</f>
        <v>9</v>
      </c>
      <c r="Y62">
        <f>SUMIFS(DataRegularSeason20242025!$AA$3:$AA$1315,DataRegularSeason20242025!$B$3:$B$1315, "&lt;=" &amp; Y$1, DataRegularSeason20242025!$D$3:$D$1315, $A62)+SUMIFS(DataRegularSeason20242025!$AB$3:$AB$1315,DataRegularSeason20242025!$B$3:$B$1315, "&lt;=" &amp; Y$1, DataRegularSeason20242025!$E$3:$E$1315, $A62)</f>
        <v>9</v>
      </c>
      <c r="Z62">
        <f>SUMIFS(DataRegularSeason20242025!$AA$3:$AA$1315,DataRegularSeason20242025!$B$3:$B$1315, "&lt;=" &amp; Z$1, DataRegularSeason20242025!$D$3:$D$1315, $A62)+SUMIFS(DataRegularSeason20242025!$AB$3:$AB$1315,DataRegularSeason20242025!$B$3:$B$1315, "&lt;=" &amp; Z$1, DataRegularSeason20242025!$E$3:$E$1315, $A62)</f>
        <v>11</v>
      </c>
      <c r="AA62">
        <f>SUMIFS(DataRegularSeason20242025!$AA$3:$AA$1315,DataRegularSeason20242025!$B$3:$B$1315, "&lt;=" &amp; AA$1, DataRegularSeason20242025!$D$3:$D$1315, $A62)+SUMIFS(DataRegularSeason20242025!$AB$3:$AB$1315,DataRegularSeason20242025!$B$3:$B$1315, "&lt;=" &amp; AA$1, DataRegularSeason20242025!$E$3:$E$1315, $A62)</f>
        <v>13</v>
      </c>
      <c r="AB62">
        <f>SUMIFS(DataRegularSeason20242025!$AA$3:$AA$1315,DataRegularSeason20242025!$B$3:$B$1315, "&lt;=" &amp; AB$1, DataRegularSeason20242025!$D$3:$D$1315, $A62)+SUMIFS(DataRegularSeason20242025!$AB$3:$AB$1315,DataRegularSeason20242025!$B$3:$B$1315, "&lt;=" &amp; AB$1, DataRegularSeason20242025!$E$3:$E$1315, $A62)</f>
        <v>13</v>
      </c>
      <c r="AC62">
        <f>SUMIFS(DataRegularSeason20242025!$AA$3:$AA$1315,DataRegularSeason20242025!$B$3:$B$1315, "&lt;=" &amp; AC$1, DataRegularSeason20242025!$D$3:$D$1315, $A62)+SUMIFS(DataRegularSeason20242025!$AB$3:$AB$1315,DataRegularSeason20242025!$B$3:$B$1315, "&lt;=" &amp; AC$1, DataRegularSeason20242025!$E$3:$E$1315, $A62)</f>
        <v>15</v>
      </c>
      <c r="AD62">
        <f>SUMIFS(DataRegularSeason20242025!$AA$3:$AA$1315,DataRegularSeason20242025!$B$3:$B$1315, "&lt;=" &amp; AD$1, DataRegularSeason20242025!$D$3:$D$1315, $A62)+SUMIFS(DataRegularSeason20242025!$AB$3:$AB$1315,DataRegularSeason20242025!$B$3:$B$1315, "&lt;=" &amp; AD$1, DataRegularSeason20242025!$E$3:$E$1315, $A62)</f>
        <v>15</v>
      </c>
      <c r="AE62">
        <f>SUMIFS(DataRegularSeason20242025!$AA$3:$AA$1315,DataRegularSeason20242025!$B$3:$B$1315, "&lt;=" &amp; AE$1, DataRegularSeason20242025!$D$3:$D$1315, $A62)+SUMIFS(DataRegularSeason20242025!$AB$3:$AB$1315,DataRegularSeason20242025!$B$3:$B$1315, "&lt;=" &amp; AE$1, DataRegularSeason20242025!$E$3:$E$1315, $A62)</f>
        <v>15</v>
      </c>
      <c r="AF62">
        <f>SUMIFS(DataRegularSeason20242025!$AA$3:$AA$1315,DataRegularSeason20242025!$B$3:$B$1315, "&lt;=" &amp; AF$1, DataRegularSeason20242025!$D$3:$D$1315, $A62)+SUMIFS(DataRegularSeason20242025!$AB$3:$AB$1315,DataRegularSeason20242025!$B$3:$B$1315, "&lt;=" &amp; AF$1, DataRegularSeason20242025!$E$3:$E$1315, $A62)</f>
        <v>15</v>
      </c>
      <c r="AG62">
        <f>SUMIFS(DataRegularSeason20242025!$AA$3:$AA$1315,DataRegularSeason20242025!$B$3:$B$1315, "&lt;=" &amp; AG$1, DataRegularSeason20242025!$D$3:$D$1315, $A62)+SUMIFS(DataRegularSeason20242025!$AB$3:$AB$1315,DataRegularSeason20242025!$B$3:$B$1315, "&lt;=" &amp; AG$1, DataRegularSeason20242025!$E$3:$E$1315, $A62)</f>
        <v>15</v>
      </c>
      <c r="AH62">
        <f>SUMIFS(DataRegularSeason20242025!$AA$3:$AA$1315,DataRegularSeason20242025!$B$3:$B$1315, "&lt;=" &amp; AH$1, DataRegularSeason20242025!$D$3:$D$1315, $A62)+SUMIFS(DataRegularSeason20242025!$AB$3:$AB$1315,DataRegularSeason20242025!$B$3:$B$1315, "&lt;=" &amp; AH$1, DataRegularSeason20242025!$E$3:$E$1315, $A62)</f>
        <v>17</v>
      </c>
      <c r="AI62">
        <f>SUMIFS(DataRegularSeason20242025!$AA$3:$AA$1315,DataRegularSeason20242025!$B$3:$B$1315, "&lt;=" &amp; AI$1, DataRegularSeason20242025!$D$3:$D$1315, $A62)+SUMIFS(DataRegularSeason20242025!$AB$3:$AB$1315,DataRegularSeason20242025!$B$3:$B$1315, "&lt;=" &amp; AI$1, DataRegularSeason20242025!$E$3:$E$1315, $A62)</f>
        <v>17</v>
      </c>
      <c r="AJ62">
        <f>SUMIFS(DataRegularSeason20242025!$AA$3:$AA$1315,DataRegularSeason20242025!$B$3:$B$1315, "&lt;=" &amp; AJ$1, DataRegularSeason20242025!$D$3:$D$1315, $A62)+SUMIFS(DataRegularSeason20242025!$AB$3:$AB$1315,DataRegularSeason20242025!$B$3:$B$1315, "&lt;=" &amp; AJ$1, DataRegularSeason20242025!$E$3:$E$1315, $A62)</f>
        <v>17</v>
      </c>
      <c r="AK62">
        <f>SUMIFS(DataRegularSeason20242025!$AA$3:$AA$1315,DataRegularSeason20242025!$B$3:$B$1315, "&lt;=" &amp; AK$1, DataRegularSeason20242025!$D$3:$D$1315, $A62)+SUMIFS(DataRegularSeason20242025!$AB$3:$AB$1315,DataRegularSeason20242025!$B$3:$B$1315, "&lt;=" &amp; AK$1, DataRegularSeason20242025!$E$3:$E$1315, $A62)</f>
        <v>17</v>
      </c>
      <c r="AL62">
        <f>SUMIFS(DataRegularSeason20242025!$AA$3:$AA$1315,DataRegularSeason20242025!$B$3:$B$1315, "&lt;=" &amp; AL$1, DataRegularSeason20242025!$D$3:$D$1315, $A62)+SUMIFS(DataRegularSeason20242025!$AB$3:$AB$1315,DataRegularSeason20242025!$B$3:$B$1315, "&lt;=" &amp; AL$1, DataRegularSeason20242025!$E$3:$E$1315, $A62)</f>
        <v>19</v>
      </c>
      <c r="AM62">
        <f>SUMIFS(DataRegularSeason20242025!$AA$3:$AA$1315,DataRegularSeason20242025!$B$3:$B$1315, "&lt;=" &amp; AM$1, DataRegularSeason20242025!$D$3:$D$1315, $A62)+SUMIFS(DataRegularSeason20242025!$AB$3:$AB$1315,DataRegularSeason20242025!$B$3:$B$1315, "&lt;=" &amp; AM$1, DataRegularSeason20242025!$E$3:$E$1315, $A62)</f>
        <v>19</v>
      </c>
      <c r="AN62">
        <f>SUMIFS(DataRegularSeason20242025!$AA$3:$AA$1315,DataRegularSeason20242025!$B$3:$B$1315, "&lt;=" &amp; AN$1, DataRegularSeason20242025!$D$3:$D$1315, $A62)+SUMIFS(DataRegularSeason20242025!$AB$3:$AB$1315,DataRegularSeason20242025!$B$3:$B$1315, "&lt;=" &amp; AN$1, DataRegularSeason20242025!$E$3:$E$1315, $A62)</f>
        <v>20</v>
      </c>
      <c r="AO62">
        <f>SUMIFS(DataRegularSeason20242025!$AA$3:$AA$1315,DataRegularSeason20242025!$B$3:$B$1315, "&lt;=" &amp; AO$1, DataRegularSeason20242025!$D$3:$D$1315, $A62)+SUMIFS(DataRegularSeason20242025!$AB$3:$AB$1315,DataRegularSeason20242025!$B$3:$B$1315, "&lt;=" &amp; AO$1, DataRegularSeason20242025!$E$3:$E$1315, $A62)</f>
        <v>20</v>
      </c>
      <c r="AP62">
        <f>SUMIFS(DataRegularSeason20242025!$AA$3:$AA$1315,DataRegularSeason20242025!$B$3:$B$1315, "&lt;=" &amp; AP$1, DataRegularSeason20242025!$D$3:$D$1315, $A62)+SUMIFS(DataRegularSeason20242025!$AB$3:$AB$1315,DataRegularSeason20242025!$B$3:$B$1315, "&lt;=" &amp; AP$1, DataRegularSeason20242025!$E$3:$E$1315, $A62)</f>
        <v>20</v>
      </c>
      <c r="AQ62">
        <f>SUMIFS(DataRegularSeason20242025!$AA$3:$AA$1315,DataRegularSeason20242025!$B$3:$B$1315, "&lt;=" &amp; AQ$1, DataRegularSeason20242025!$D$3:$D$1315, $A62)+SUMIFS(DataRegularSeason20242025!$AB$3:$AB$1315,DataRegularSeason20242025!$B$3:$B$1315, "&lt;=" &amp; AQ$1, DataRegularSeason20242025!$E$3:$E$1315, $A62)</f>
        <v>20</v>
      </c>
      <c r="AR62">
        <f>SUMIFS(DataRegularSeason20242025!$AA$3:$AA$1315,DataRegularSeason20242025!$B$3:$B$1315, "&lt;=" &amp; AR$1, DataRegularSeason20242025!$D$3:$D$1315, $A62)+SUMIFS(DataRegularSeason20242025!$AB$3:$AB$1315,DataRegularSeason20242025!$B$3:$B$1315, "&lt;=" &amp; AR$1, DataRegularSeason20242025!$E$3:$E$1315, $A62)</f>
        <v>20</v>
      </c>
      <c r="AS62">
        <f>SUMIFS(DataRegularSeason20242025!$AA$3:$AA$1315,DataRegularSeason20242025!$B$3:$B$1315, "&lt;=" &amp; AS$1, DataRegularSeason20242025!$D$3:$D$1315, $A62)+SUMIFS(DataRegularSeason20242025!$AB$3:$AB$1315,DataRegularSeason20242025!$B$3:$B$1315, "&lt;=" &amp; AS$1, DataRegularSeason20242025!$E$3:$E$1315, $A62)</f>
        <v>22</v>
      </c>
      <c r="AT62">
        <f>SUMIFS(DataRegularSeason20242025!$AA$3:$AA$1315,DataRegularSeason20242025!$B$3:$B$1315, "&lt;=" &amp; AT$1, DataRegularSeason20242025!$D$3:$D$1315, $A62)+SUMIFS(DataRegularSeason20242025!$AB$3:$AB$1315,DataRegularSeason20242025!$B$3:$B$1315, "&lt;=" &amp; AT$1, DataRegularSeason20242025!$E$3:$E$1315, $A62)</f>
        <v>22</v>
      </c>
      <c r="AU62">
        <f>SUMIFS(DataRegularSeason20242025!$AA$3:$AA$1315,DataRegularSeason20242025!$B$3:$B$1315, "&lt;=" &amp; AU$1, DataRegularSeason20242025!$D$3:$D$1315, $A62)+SUMIFS(DataRegularSeason20242025!$AB$3:$AB$1315,DataRegularSeason20242025!$B$3:$B$1315, "&lt;=" &amp; AU$1, DataRegularSeason20242025!$E$3:$E$1315, $A62)</f>
        <v>24</v>
      </c>
      <c r="AV62">
        <f>SUMIFS(DataRegularSeason20242025!$AA$3:$AA$1315,DataRegularSeason20242025!$B$3:$B$1315, "&lt;=" &amp; AV$1, DataRegularSeason20242025!$D$3:$D$1315, $A62)+SUMIFS(DataRegularSeason20242025!$AB$3:$AB$1315,DataRegularSeason20242025!$B$3:$B$1315, "&lt;=" &amp; AV$1, DataRegularSeason20242025!$E$3:$E$1315, $A62)</f>
        <v>24</v>
      </c>
      <c r="AW62">
        <f>SUMIFS(DataRegularSeason20242025!$AA$3:$AA$1315,DataRegularSeason20242025!$B$3:$B$1315, "&lt;=" &amp; AW$1, DataRegularSeason20242025!$D$3:$D$1315, $A62)+SUMIFS(DataRegularSeason20242025!$AB$3:$AB$1315,DataRegularSeason20242025!$B$3:$B$1315, "&lt;=" &amp; AW$1, DataRegularSeason20242025!$E$3:$E$1315, $A62)</f>
        <v>24</v>
      </c>
      <c r="AX62">
        <f>SUMIFS(DataRegularSeason20242025!$AA$3:$AA$1315,DataRegularSeason20242025!$B$3:$B$1315, "&lt;=" &amp; AX$1, DataRegularSeason20242025!$D$3:$D$1315, $A62)+SUMIFS(DataRegularSeason20242025!$AB$3:$AB$1315,DataRegularSeason20242025!$B$3:$B$1315, "&lt;=" &amp; AX$1, DataRegularSeason20242025!$E$3:$E$1315, $A62)</f>
        <v>24</v>
      </c>
      <c r="AY62">
        <f>SUMIFS(DataRegularSeason20242025!$AA$3:$AA$1315,DataRegularSeason20242025!$B$3:$B$1315, "&lt;=" &amp; AY$1, DataRegularSeason20242025!$D$3:$D$1315, $A62)+SUMIFS(DataRegularSeason20242025!$AB$3:$AB$1315,DataRegularSeason20242025!$B$3:$B$1315, "&lt;=" &amp; AY$1, DataRegularSeason20242025!$E$3:$E$1315, $A62)</f>
        <v>24</v>
      </c>
      <c r="AZ62">
        <f>SUMIFS(DataRegularSeason20242025!$AA$3:$AA$1315,DataRegularSeason20242025!$B$3:$B$1315, "&lt;=" &amp; AZ$1, DataRegularSeason20242025!$D$3:$D$1315, $A62)+SUMIFS(DataRegularSeason20242025!$AB$3:$AB$1315,DataRegularSeason20242025!$B$3:$B$1315, "&lt;=" &amp; AZ$1, DataRegularSeason20242025!$E$3:$E$1315, $A62)</f>
        <v>24</v>
      </c>
      <c r="BA62">
        <f>SUMIFS(DataRegularSeason20242025!$AA$3:$AA$1315,DataRegularSeason20242025!$B$3:$B$1315, "&lt;=" &amp; BA$1, DataRegularSeason20242025!$D$3:$D$1315, $A62)+SUMIFS(DataRegularSeason20242025!$AB$3:$AB$1315,DataRegularSeason20242025!$B$3:$B$1315, "&lt;=" &amp; BA$1, DataRegularSeason20242025!$E$3:$E$1315, $A62)</f>
        <v>26</v>
      </c>
      <c r="BB62">
        <f>SUMIFS(DataRegularSeason20242025!$AA$3:$AA$1315,DataRegularSeason20242025!$B$3:$B$1315, "&lt;=" &amp; BB$1, DataRegularSeason20242025!$D$3:$D$1315, $A62)+SUMIFS(DataRegularSeason20242025!$AB$3:$AB$1315,DataRegularSeason20242025!$B$3:$B$1315, "&lt;=" &amp; BB$1, DataRegularSeason20242025!$E$3:$E$1315, $A62)</f>
        <v>26</v>
      </c>
      <c r="BC62">
        <f>SUMIFS(DataRegularSeason20242025!$AA$3:$AA$1315,DataRegularSeason20242025!$B$3:$B$1315, "&lt;=" &amp; BC$1, DataRegularSeason20242025!$D$3:$D$1315, $A62)+SUMIFS(DataRegularSeason20242025!$AB$3:$AB$1315,DataRegularSeason20242025!$B$3:$B$1315, "&lt;=" &amp; BC$1, DataRegularSeason20242025!$E$3:$E$1315, $A62)</f>
        <v>28</v>
      </c>
      <c r="BD62">
        <f>SUMIFS(DataRegularSeason20242025!$AA$3:$AA$1315,DataRegularSeason20242025!$B$3:$B$1315, "&lt;=" &amp; BD$1, DataRegularSeason20242025!$D$3:$D$1315, $A62)+SUMIFS(DataRegularSeason20242025!$AB$3:$AB$1315,DataRegularSeason20242025!$B$3:$B$1315, "&lt;=" &amp; BD$1, DataRegularSeason20242025!$E$3:$E$1315, $A62)</f>
        <v>28</v>
      </c>
      <c r="BE62">
        <f>SUMIFS(DataRegularSeason20242025!$AA$3:$AA$1315,DataRegularSeason20242025!$B$3:$B$1315, "&lt;=" &amp; BE$1, DataRegularSeason20242025!$D$3:$D$1315, $A62)+SUMIFS(DataRegularSeason20242025!$AB$3:$AB$1315,DataRegularSeason20242025!$B$3:$B$1315, "&lt;=" &amp; BE$1, DataRegularSeason20242025!$E$3:$E$1315, $A62)</f>
        <v>30</v>
      </c>
      <c r="BF62">
        <f>SUMIFS(DataRegularSeason20242025!$AA$3:$AA$1315,DataRegularSeason20242025!$B$3:$B$1315, "&lt;=" &amp; BF$1, DataRegularSeason20242025!$D$3:$D$1315, $A62)+SUMIFS(DataRegularSeason20242025!$AB$3:$AB$1315,DataRegularSeason20242025!$B$3:$B$1315, "&lt;=" &amp; BF$1, DataRegularSeason20242025!$E$3:$E$1315, $A62)</f>
        <v>30</v>
      </c>
      <c r="BG62">
        <f>SUMIFS(DataRegularSeason20242025!$AA$3:$AA$1315,DataRegularSeason20242025!$B$3:$B$1315, "&lt;=" &amp; BG$1, DataRegularSeason20242025!$D$3:$D$1315, $A62)+SUMIFS(DataRegularSeason20242025!$AB$3:$AB$1315,DataRegularSeason20242025!$B$3:$B$1315, "&lt;=" &amp; BG$1, DataRegularSeason20242025!$E$3:$E$1315, $A62)</f>
        <v>31</v>
      </c>
      <c r="BH62">
        <f>SUMIFS(DataRegularSeason20242025!$AA$3:$AA$1315,DataRegularSeason20242025!$B$3:$B$1315, "&lt;=" &amp; BH$1, DataRegularSeason20242025!$D$3:$D$1315, $A62)+SUMIFS(DataRegularSeason20242025!$AB$3:$AB$1315,DataRegularSeason20242025!$B$3:$B$1315, "&lt;=" &amp; BH$1, DataRegularSeason20242025!$E$3:$E$1315, $A62)</f>
        <v>31</v>
      </c>
      <c r="BI62">
        <f>SUMIFS(DataRegularSeason20242025!$AA$3:$AA$1315,DataRegularSeason20242025!$B$3:$B$1315, "&lt;=" &amp; BI$1, DataRegularSeason20242025!$D$3:$D$1315, $A62)+SUMIFS(DataRegularSeason20242025!$AB$3:$AB$1315,DataRegularSeason20242025!$B$3:$B$1315, "&lt;=" &amp; BI$1, DataRegularSeason20242025!$E$3:$E$1315, $A62)</f>
        <v>33</v>
      </c>
      <c r="BJ62">
        <f>SUMIFS(DataRegularSeason20242025!$AA$3:$AA$1315,DataRegularSeason20242025!$B$3:$B$1315, "&lt;=" &amp; BJ$1, DataRegularSeason20242025!$D$3:$D$1315, $A62)+SUMIFS(DataRegularSeason20242025!$AB$3:$AB$1315,DataRegularSeason20242025!$B$3:$B$1315, "&lt;=" &amp; BJ$1, DataRegularSeason20242025!$E$3:$E$1315, $A62)</f>
        <v>33</v>
      </c>
      <c r="BK62">
        <f>SUMIFS(DataRegularSeason20242025!$AA$3:$AA$1315,DataRegularSeason20242025!$B$3:$B$1315, "&lt;=" &amp; BK$1, DataRegularSeason20242025!$D$3:$D$1315, $A62)+SUMIFS(DataRegularSeason20242025!$AB$3:$AB$1315,DataRegularSeason20242025!$B$3:$B$1315, "&lt;=" &amp; BK$1, DataRegularSeason20242025!$E$3:$E$1315, $A62)</f>
        <v>33</v>
      </c>
      <c r="BL62">
        <f>SUMIFS(DataRegularSeason20242025!$AA$3:$AA$1315,DataRegularSeason20242025!$B$3:$B$1315, "&lt;=" &amp; BL$1, DataRegularSeason20242025!$D$3:$D$1315, $A62)+SUMIFS(DataRegularSeason20242025!$AB$3:$AB$1315,DataRegularSeason20242025!$B$3:$B$1315, "&lt;=" &amp; BL$1, DataRegularSeason20242025!$E$3:$E$1315, $A62)</f>
        <v>33</v>
      </c>
      <c r="BM62">
        <f>SUMIFS(DataRegularSeason20242025!$AA$3:$AA$1315,DataRegularSeason20242025!$B$3:$B$1315, "&lt;=" &amp; BM$1, DataRegularSeason20242025!$D$3:$D$1315, $A62)+SUMIFS(DataRegularSeason20242025!$AB$3:$AB$1315,DataRegularSeason20242025!$B$3:$B$1315, "&lt;=" &amp; BM$1, DataRegularSeason20242025!$E$3:$E$1315, $A62)</f>
        <v>35</v>
      </c>
      <c r="BN62">
        <f>SUMIFS(DataRegularSeason20242025!$AA$3:$AA$1315,DataRegularSeason20242025!$B$3:$B$1315, "&lt;=" &amp; BN$1, DataRegularSeason20242025!$D$3:$D$1315, $A62)+SUMIFS(DataRegularSeason20242025!$AB$3:$AB$1315,DataRegularSeason20242025!$B$3:$B$1315, "&lt;=" &amp; BN$1, DataRegularSeason20242025!$E$3:$E$1315, $A62)</f>
        <v>37</v>
      </c>
      <c r="BO62">
        <f>SUMIFS(DataRegularSeason20242025!$AA$3:$AA$1315,DataRegularSeason20242025!$B$3:$B$1315, "&lt;=" &amp; BO$1, DataRegularSeason20242025!$D$3:$D$1315, $A62)+SUMIFS(DataRegularSeason20242025!$AB$3:$AB$1315,DataRegularSeason20242025!$B$3:$B$1315, "&lt;=" &amp; BO$1, DataRegularSeason20242025!$E$3:$E$1315, $A62)</f>
        <v>37</v>
      </c>
      <c r="BP62">
        <f>SUMIFS(DataRegularSeason20242025!$AA$3:$AA$1315,DataRegularSeason20242025!$B$3:$B$1315, "&lt;=" &amp; BP$1, DataRegularSeason20242025!$D$3:$D$1315, $A62)+SUMIFS(DataRegularSeason20242025!$AB$3:$AB$1315,DataRegularSeason20242025!$B$3:$B$1315, "&lt;=" &amp; BP$1, DataRegularSeason20242025!$E$3:$E$1315, $A62)</f>
        <v>39</v>
      </c>
      <c r="BQ62">
        <f>SUMIFS(DataRegularSeason20242025!$AA$3:$AA$1315,DataRegularSeason20242025!$B$3:$B$1315, "&lt;=" &amp; BQ$1, DataRegularSeason20242025!$D$3:$D$1315, $A62)+SUMIFS(DataRegularSeason20242025!$AB$3:$AB$1315,DataRegularSeason20242025!$B$3:$B$1315, "&lt;=" &amp; BQ$1, DataRegularSeason20242025!$E$3:$E$1315, $A62)</f>
        <v>39</v>
      </c>
      <c r="BR62">
        <f>SUMIFS(DataRegularSeason20242025!$AA$3:$AA$1315,DataRegularSeason20242025!$B$3:$B$1315, "&lt;=" &amp; BR$1, DataRegularSeason20242025!$D$3:$D$1315, $A62)+SUMIFS(DataRegularSeason20242025!$AB$3:$AB$1315,DataRegularSeason20242025!$B$3:$B$1315, "&lt;=" &amp; BR$1, DataRegularSeason20242025!$E$3:$E$1315, $A62)</f>
        <v>39</v>
      </c>
      <c r="BS62">
        <f>SUMIFS(DataRegularSeason20242025!$AA$3:$AA$1315,DataRegularSeason20242025!$B$3:$B$1315, "&lt;=" &amp; BS$1, DataRegularSeason20242025!$D$3:$D$1315, $A62)+SUMIFS(DataRegularSeason20242025!$AB$3:$AB$1315,DataRegularSeason20242025!$B$3:$B$1315, "&lt;=" &amp; BS$1, DataRegularSeason20242025!$E$3:$E$1315, $A62)</f>
        <v>39</v>
      </c>
      <c r="BT62">
        <f>SUMIFS(DataRegularSeason20242025!$AA$3:$AA$1315,DataRegularSeason20242025!$B$3:$B$1315, "&lt;=" &amp; BT$1, DataRegularSeason20242025!$D$3:$D$1315, $A62)+SUMIFS(DataRegularSeason20242025!$AB$3:$AB$1315,DataRegularSeason20242025!$B$3:$B$1315, "&lt;=" &amp; BT$1, DataRegularSeason20242025!$E$3:$E$1315, $A62)</f>
        <v>39</v>
      </c>
      <c r="BU62">
        <f>SUMIFS(DataRegularSeason20242025!$AA$3:$AA$1315,DataRegularSeason20242025!$B$3:$B$1315, "&lt;=" &amp; BU$1, DataRegularSeason20242025!$D$3:$D$1315, $A62)+SUMIFS(DataRegularSeason20242025!$AB$3:$AB$1315,DataRegularSeason20242025!$B$3:$B$1315, "&lt;=" &amp; BU$1, DataRegularSeason20242025!$E$3:$E$1315, $A62)</f>
        <v>39</v>
      </c>
      <c r="BV62">
        <f>SUMIFS(DataRegularSeason20242025!$AA$3:$AA$1315,DataRegularSeason20242025!$B$3:$B$1315, "&lt;=" &amp; BV$1, DataRegularSeason20242025!$D$3:$D$1315, $A62)+SUMIFS(DataRegularSeason20242025!$AB$3:$AB$1315,DataRegularSeason20242025!$B$3:$B$1315, "&lt;=" &amp; BV$1, DataRegularSeason20242025!$E$3:$E$1315, $A62)</f>
        <v>41</v>
      </c>
      <c r="BW62">
        <f>SUMIFS(DataRegularSeason20242025!$AA$3:$AA$1315,DataRegularSeason20242025!$B$3:$B$1315, "&lt;=" &amp; BW$1, DataRegularSeason20242025!$D$3:$D$1315, $A62)+SUMIFS(DataRegularSeason20242025!$AB$3:$AB$1315,DataRegularSeason20242025!$B$3:$B$1315, "&lt;=" &amp; BW$1, DataRegularSeason20242025!$E$3:$E$1315, $A62)</f>
        <v>41</v>
      </c>
      <c r="BX62">
        <f>SUMIFS(DataRegularSeason20242025!$AA$3:$AA$1315,DataRegularSeason20242025!$B$3:$B$1315, "&lt;=" &amp; BX$1, DataRegularSeason20242025!$D$3:$D$1315, $A62)+SUMIFS(DataRegularSeason20242025!$AB$3:$AB$1315,DataRegularSeason20242025!$B$3:$B$1315, "&lt;=" &amp; BX$1, DataRegularSeason20242025!$E$3:$E$1315, $A62)</f>
        <v>41</v>
      </c>
      <c r="BY62">
        <f>SUMIFS(DataRegularSeason20242025!$AA$3:$AA$1315,DataRegularSeason20242025!$B$3:$B$1315, "&lt;=" &amp; BY$1, DataRegularSeason20242025!$D$3:$D$1315, $A62)+SUMIFS(DataRegularSeason20242025!$AB$3:$AB$1315,DataRegularSeason20242025!$B$3:$B$1315, "&lt;=" &amp; BY$1, DataRegularSeason20242025!$E$3:$E$1315, $A62)</f>
        <v>43</v>
      </c>
      <c r="BZ62">
        <f>SUMIFS(DataRegularSeason20242025!$AA$3:$AA$1315,DataRegularSeason20242025!$B$3:$B$1315, "&lt;=" &amp; BZ$1, DataRegularSeason20242025!$D$3:$D$1315, $A62)+SUMIFS(DataRegularSeason20242025!$AB$3:$AB$1315,DataRegularSeason20242025!$B$3:$B$1315, "&lt;=" &amp; BZ$1, DataRegularSeason20242025!$E$3:$E$1315, $A62)</f>
        <v>43</v>
      </c>
      <c r="CA62">
        <f>SUMIFS(DataRegularSeason20242025!$AA$3:$AA$1315,DataRegularSeason20242025!$B$3:$B$1315, "&lt;=" &amp; CA$1, DataRegularSeason20242025!$D$3:$D$1315, $A62)+SUMIFS(DataRegularSeason20242025!$AB$3:$AB$1315,DataRegularSeason20242025!$B$3:$B$1315, "&lt;=" &amp; CA$1, DataRegularSeason20242025!$E$3:$E$1315, $A62)</f>
        <v>43</v>
      </c>
      <c r="CB62">
        <f>SUMIFS(DataRegularSeason20242025!$AA$3:$AA$1315,DataRegularSeason20242025!$B$3:$B$1315, "&lt;=" &amp; CB$1, DataRegularSeason20242025!$D$3:$D$1315, $A62)+SUMIFS(DataRegularSeason20242025!$AB$3:$AB$1315,DataRegularSeason20242025!$B$3:$B$1315, "&lt;=" &amp; CB$1, DataRegularSeason20242025!$E$3:$E$1315, $A62)</f>
        <v>43</v>
      </c>
      <c r="CC62">
        <f>SUMIFS(DataRegularSeason20242025!$AA$3:$AA$1315,DataRegularSeason20242025!$B$3:$B$1315, "&lt;=" &amp; CC$1, DataRegularSeason20242025!$D$3:$D$1315, $A62)+SUMIFS(DataRegularSeason20242025!$AB$3:$AB$1315,DataRegularSeason20242025!$B$3:$B$1315, "&lt;=" &amp; CC$1, DataRegularSeason20242025!$E$3:$E$1315, $A62)</f>
        <v>45</v>
      </c>
      <c r="CD62">
        <f>SUMIFS(DataRegularSeason20242025!$AA$3:$AA$1315,DataRegularSeason20242025!$B$3:$B$1315, "&lt;=" &amp; CD$1, DataRegularSeason20242025!$D$3:$D$1315, $A62)+SUMIFS(DataRegularSeason20242025!$AB$3:$AB$1315,DataRegularSeason20242025!$B$3:$B$1315, "&lt;=" &amp; CD$1, DataRegularSeason20242025!$E$3:$E$1315, $A62)</f>
        <v>45</v>
      </c>
      <c r="CE62">
        <f>SUMIFS(DataRegularSeason20242025!$AA$3:$AA$1315,DataRegularSeason20242025!$B$3:$B$1315, "&lt;=" &amp; CE$1, DataRegularSeason20242025!$D$3:$D$1315, $A62)+SUMIFS(DataRegularSeason20242025!$AB$3:$AB$1315,DataRegularSeason20242025!$B$3:$B$1315, "&lt;=" &amp; CE$1, DataRegularSeason20242025!$E$3:$E$1315, $A62)</f>
        <v>47</v>
      </c>
      <c r="CF62">
        <f>SUMIFS(DataRegularSeason20242025!$AA$3:$AA$1315,DataRegularSeason20242025!$B$3:$B$1315, "&lt;=" &amp; CF$1, DataRegularSeason20242025!$D$3:$D$1315, $A62)+SUMIFS(DataRegularSeason20242025!$AB$3:$AB$1315,DataRegularSeason20242025!$B$3:$B$1315, "&lt;=" &amp; CF$1, DataRegularSeason20242025!$E$3:$E$1315, $A62)</f>
        <v>47</v>
      </c>
      <c r="CG62">
        <f>SUMIFS(DataRegularSeason20242025!$AA$3:$AA$1315,DataRegularSeason20242025!$B$3:$B$1315, "&lt;=" &amp; CG$1, DataRegularSeason20242025!$D$3:$D$1315, $A62)+SUMIFS(DataRegularSeason20242025!$AB$3:$AB$1315,DataRegularSeason20242025!$B$3:$B$1315, "&lt;=" &amp; CG$1, DataRegularSeason20242025!$E$3:$E$1315, $A62)</f>
        <v>49</v>
      </c>
      <c r="CH62">
        <f>SUMIFS(DataRegularSeason20242025!$AA$3:$AA$1315,DataRegularSeason20242025!$B$3:$B$1315, "&lt;=" &amp; CH$1, DataRegularSeason20242025!$D$3:$D$1315, $A62)+SUMIFS(DataRegularSeason20242025!$AB$3:$AB$1315,DataRegularSeason20242025!$B$3:$B$1315, "&lt;=" &amp; CH$1, DataRegularSeason20242025!$E$3:$E$1315, $A62)</f>
        <v>49</v>
      </c>
      <c r="CI62">
        <f>SUMIFS(DataRegularSeason20242025!$AA$3:$AA$1315,DataRegularSeason20242025!$B$3:$B$1315, "&lt;=" &amp; CI$1, DataRegularSeason20242025!$D$3:$D$1315, $A62)+SUMIFS(DataRegularSeason20242025!$AB$3:$AB$1315,DataRegularSeason20242025!$B$3:$B$1315, "&lt;=" &amp; CI$1, DataRegularSeason20242025!$E$3:$E$1315, $A62)</f>
        <v>49</v>
      </c>
      <c r="CJ62">
        <f>SUMIFS(DataRegularSeason20242025!$AA$3:$AA$1315,DataRegularSeason20242025!$B$3:$B$1315, "&lt;=" &amp; CJ$1, DataRegularSeason20242025!$D$3:$D$1315, $A62)+SUMIFS(DataRegularSeason20242025!$AB$3:$AB$1315,DataRegularSeason20242025!$B$3:$B$1315, "&lt;=" &amp; CJ$1, DataRegularSeason20242025!$E$3:$E$1315, $A62)</f>
        <v>49</v>
      </c>
      <c r="CK62">
        <f>SUMIFS(DataRegularSeason20242025!$AA$3:$AA$1315,DataRegularSeason20242025!$B$3:$B$1315, "&lt;=" &amp; CK$1, DataRegularSeason20242025!$D$3:$D$1315, $A62)+SUMIFS(DataRegularSeason20242025!$AB$3:$AB$1315,DataRegularSeason20242025!$B$3:$B$1315, "&lt;=" &amp; CK$1, DataRegularSeason20242025!$E$3:$E$1315, $A62)</f>
        <v>51</v>
      </c>
      <c r="CL62">
        <f>SUMIFS(DataRegularSeason20242025!$AA$3:$AA$1315,DataRegularSeason20242025!$B$3:$B$1315, "&lt;=" &amp; CL$1, DataRegularSeason20242025!$D$3:$D$1315, $A62)+SUMIFS(DataRegularSeason20242025!$AB$3:$AB$1315,DataRegularSeason20242025!$B$3:$B$1315, "&lt;=" &amp; CL$1, DataRegularSeason20242025!$E$3:$E$1315, $A62)</f>
        <v>51</v>
      </c>
      <c r="CM62">
        <f>SUMIFS(DataRegularSeason20242025!$AA$3:$AA$1315,DataRegularSeason20242025!$B$3:$B$1315, "&lt;=" &amp; CM$1, DataRegularSeason20242025!$D$3:$D$1315, $A62)+SUMIFS(DataRegularSeason20242025!$AB$3:$AB$1315,DataRegularSeason20242025!$B$3:$B$1315, "&lt;=" &amp; CM$1, DataRegularSeason20242025!$E$3:$E$1315, $A62)</f>
        <v>53</v>
      </c>
      <c r="CN62">
        <f>SUMIFS(DataRegularSeason20242025!$AA$3:$AA$1315,DataRegularSeason20242025!$B$3:$B$1315, "&lt;=" &amp; CN$1, DataRegularSeason20242025!$D$3:$D$1315, $A62)+SUMIFS(DataRegularSeason20242025!$AB$3:$AB$1315,DataRegularSeason20242025!$B$3:$B$1315, "&lt;=" &amp; CN$1, DataRegularSeason20242025!$E$3:$E$1315, $A62)</f>
        <v>53</v>
      </c>
      <c r="CO62">
        <f>SUMIFS(DataRegularSeason20242025!$AA$3:$AA$1315,DataRegularSeason20242025!$B$3:$B$1315, "&lt;=" &amp; CO$1, DataRegularSeason20242025!$D$3:$D$1315, $A62)+SUMIFS(DataRegularSeason20242025!$AB$3:$AB$1315,DataRegularSeason20242025!$B$3:$B$1315, "&lt;=" &amp; CO$1, DataRegularSeason20242025!$E$3:$E$1315, $A62)</f>
        <v>53</v>
      </c>
      <c r="CP62">
        <f>SUMIFS(DataRegularSeason20242025!$AA$3:$AA$1315,DataRegularSeason20242025!$B$3:$B$1315, "&lt;=" &amp; CP$1, DataRegularSeason20242025!$D$3:$D$1315, $A62)+SUMIFS(DataRegularSeason20242025!$AB$3:$AB$1315,DataRegularSeason20242025!$B$3:$B$1315, "&lt;=" &amp; CP$1, DataRegularSeason20242025!$E$3:$E$1315, $A62)</f>
        <v>53</v>
      </c>
      <c r="CQ62">
        <f>SUMIFS(DataRegularSeason20242025!$AA$3:$AA$1315,DataRegularSeason20242025!$B$3:$B$1315, "&lt;=" &amp; CQ$1, DataRegularSeason20242025!$D$3:$D$1315, $A62)+SUMIFS(DataRegularSeason20242025!$AB$3:$AB$1315,DataRegularSeason20242025!$B$3:$B$1315, "&lt;=" &amp; CQ$1, DataRegularSeason20242025!$E$3:$E$1315, $A62)</f>
        <v>55</v>
      </c>
      <c r="CR62">
        <f>SUMIFS(DataRegularSeason20242025!$AA$3:$AA$1315,DataRegularSeason20242025!$B$3:$B$1315, "&lt;=" &amp; CR$1, DataRegularSeason20242025!$D$3:$D$1315, $A62)+SUMIFS(DataRegularSeason20242025!$AB$3:$AB$1315,DataRegularSeason20242025!$B$3:$B$1315, "&lt;=" &amp; CR$1, DataRegularSeason20242025!$E$3:$E$1315, $A62)</f>
        <v>55</v>
      </c>
      <c r="CS62">
        <f>SUMIFS(DataRegularSeason20242025!$AA$3:$AA$1315,DataRegularSeason20242025!$B$3:$B$1315, "&lt;=" &amp; CS$1, DataRegularSeason20242025!$D$3:$D$1315, $A62)+SUMIFS(DataRegularSeason20242025!$AB$3:$AB$1315,DataRegularSeason20242025!$B$3:$B$1315, "&lt;=" &amp; CS$1, DataRegularSeason20242025!$E$3:$E$1315, $A62)</f>
        <v>57</v>
      </c>
      <c r="CT62">
        <f>SUMIFS(DataRegularSeason20242025!$AA$3:$AA$1315,DataRegularSeason20242025!$B$3:$B$1315, "&lt;=" &amp; CT$1, DataRegularSeason20242025!$D$3:$D$1315, $A62)+SUMIFS(DataRegularSeason20242025!$AB$3:$AB$1315,DataRegularSeason20242025!$B$3:$B$1315, "&lt;=" &amp; CT$1, DataRegularSeason20242025!$E$3:$E$1315, $A62)</f>
        <v>57</v>
      </c>
      <c r="CU62">
        <f>SUMIFS(DataRegularSeason20242025!$AA$3:$AA$1315,DataRegularSeason20242025!$B$3:$B$1315, "&lt;=" &amp; CU$1, DataRegularSeason20242025!$D$3:$D$1315, $A62)+SUMIFS(DataRegularSeason20242025!$AB$3:$AB$1315,DataRegularSeason20242025!$B$3:$B$1315, "&lt;=" &amp; CU$1, DataRegularSeason20242025!$E$3:$E$1315, $A62)</f>
        <v>57</v>
      </c>
      <c r="CV62">
        <f>SUMIFS(DataRegularSeason20242025!$AA$3:$AA$1315,DataRegularSeason20242025!$B$3:$B$1315, "&lt;=" &amp; CV$1, DataRegularSeason20242025!$D$3:$D$1315, $A62)+SUMIFS(DataRegularSeason20242025!$AB$3:$AB$1315,DataRegularSeason20242025!$B$3:$B$1315, "&lt;=" &amp; CV$1, DataRegularSeason20242025!$E$3:$E$1315, $A62)</f>
        <v>59</v>
      </c>
      <c r="CW62">
        <f>SUMIFS(DataRegularSeason20242025!$AA$3:$AA$1315,DataRegularSeason20242025!$B$3:$B$1315, "&lt;=" &amp; CW$1, DataRegularSeason20242025!$D$3:$D$1315, $A62)+SUMIFS(DataRegularSeason20242025!$AB$3:$AB$1315,DataRegularSeason20242025!$B$3:$B$1315, "&lt;=" &amp; CW$1, DataRegularSeason20242025!$E$3:$E$1315, $A62)</f>
        <v>59</v>
      </c>
      <c r="CX62">
        <f>SUMIFS(DataRegularSeason20242025!$AA$3:$AA$1315,DataRegularSeason20242025!$B$3:$B$1315, "&lt;=" &amp; CX$1, DataRegularSeason20242025!$D$3:$D$1315, $A62)+SUMIFS(DataRegularSeason20242025!$AB$3:$AB$1315,DataRegularSeason20242025!$B$3:$B$1315, "&lt;=" &amp; CX$1, DataRegularSeason20242025!$E$3:$E$1315, $A62)</f>
        <v>59</v>
      </c>
      <c r="CY62">
        <f>SUMIFS(DataRegularSeason20242025!$AA$3:$AA$1315,DataRegularSeason20242025!$B$3:$B$1315, "&lt;=" &amp; CY$1, DataRegularSeason20242025!$D$3:$D$1315, $A62)+SUMIFS(DataRegularSeason20242025!$AB$3:$AB$1315,DataRegularSeason20242025!$B$3:$B$1315, "&lt;=" &amp; CY$1, DataRegularSeason20242025!$E$3:$E$1315, $A62)</f>
        <v>59</v>
      </c>
      <c r="CZ62">
        <f>SUMIFS(DataRegularSeason20242025!$AA$3:$AA$1315,DataRegularSeason20242025!$B$3:$B$1315, "&lt;=" &amp; CZ$1, DataRegularSeason20242025!$D$3:$D$1315, $A62)+SUMIFS(DataRegularSeason20242025!$AB$3:$AB$1315,DataRegularSeason20242025!$B$3:$B$1315, "&lt;=" &amp; CZ$1, DataRegularSeason20242025!$E$3:$E$1315, $A62)</f>
        <v>59</v>
      </c>
      <c r="DA62">
        <f>SUMIFS(DataRegularSeason20242025!$AA$3:$AA$1315,DataRegularSeason20242025!$B$3:$B$1315, "&lt;=" &amp; DA$1, DataRegularSeason20242025!$D$3:$D$1315, $A62)+SUMIFS(DataRegularSeason20242025!$AB$3:$AB$1315,DataRegularSeason20242025!$B$3:$B$1315, "&lt;=" &amp; DA$1, DataRegularSeason20242025!$E$3:$E$1315, $A62)</f>
        <v>61</v>
      </c>
      <c r="DB62">
        <f>SUMIFS(DataRegularSeason20242025!$AA$3:$AA$1315,DataRegularSeason20242025!$B$3:$B$1315, "&lt;=" &amp; DB$1, DataRegularSeason20242025!$D$3:$D$1315, $A62)+SUMIFS(DataRegularSeason20242025!$AB$3:$AB$1315,DataRegularSeason20242025!$B$3:$B$1315, "&lt;=" &amp; DB$1, DataRegularSeason20242025!$E$3:$E$1315, $A62)</f>
        <v>61</v>
      </c>
      <c r="DC62">
        <f>SUMIFS(DataRegularSeason20242025!$AA$3:$AA$1315,DataRegularSeason20242025!$B$3:$B$1315, "&lt;=" &amp; DC$1, DataRegularSeason20242025!$D$3:$D$1315, $A62)+SUMIFS(DataRegularSeason20242025!$AB$3:$AB$1315,DataRegularSeason20242025!$B$3:$B$1315, "&lt;=" &amp; DC$1, DataRegularSeason20242025!$E$3:$E$1315, $A62)</f>
        <v>61</v>
      </c>
      <c r="DD62">
        <f>SUMIFS(DataRegularSeason20242025!$AA$3:$AA$1315,DataRegularSeason20242025!$B$3:$B$1315, "&lt;=" &amp; DD$1, DataRegularSeason20242025!$D$3:$D$1315, $A62)+SUMIFS(DataRegularSeason20242025!$AB$3:$AB$1315,DataRegularSeason20242025!$B$3:$B$1315, "&lt;=" &amp; DD$1, DataRegularSeason20242025!$E$3:$E$1315, $A62)</f>
        <v>61</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62</v>
      </c>
      <c r="DJ62">
        <f>SUMIFS(DataRegularSeason20242025!$AA$3:$AA$1315,DataRegularSeason20242025!$B$3:$B$1315, "&lt;=" &amp; DJ$1, DataRegularSeason20242025!$D$3:$D$1315, $A62)+SUMIFS(DataRegularSeason20242025!$AB$3:$AB$1315,DataRegularSeason20242025!$B$3:$B$1315, "&lt;=" &amp; DJ$1, DataRegularSeason20242025!$E$3:$E$1315, $A62)</f>
        <v>62</v>
      </c>
      <c r="DK62">
        <f>SUMIFS(DataRegularSeason20242025!$AA$3:$AA$1315,DataRegularSeason20242025!$B$3:$B$1315, "&lt;=" &amp; DK$1, DataRegularSeason20242025!$D$3:$D$1315, $A62)+SUMIFS(DataRegularSeason20242025!$AB$3:$AB$1315,DataRegularSeason20242025!$B$3:$B$1315, "&lt;=" &amp; DK$1, DataRegularSeason20242025!$E$3:$E$1315, $A62)</f>
        <v>62</v>
      </c>
      <c r="DL62">
        <f>SUMIFS(DataRegularSeason20242025!$AA$3:$AA$1315,DataRegularSeason20242025!$B$3:$B$1315, "&lt;=" &amp; DL$1, DataRegularSeason20242025!$D$3:$D$1315, $A62)+SUMIFS(DataRegularSeason20242025!$AB$3:$AB$1315,DataRegularSeason20242025!$B$3:$B$1315, "&lt;=" &amp; DL$1, DataRegularSeason20242025!$E$3:$E$1315, $A62)</f>
        <v>64</v>
      </c>
      <c r="DM62">
        <f>SUMIFS(DataRegularSeason20242025!$AA$3:$AA$1315,DataRegularSeason20242025!$B$3:$B$1315, "&lt;=" &amp; DM$1, DataRegularSeason20242025!$D$3:$D$1315, $A62)+SUMIFS(DataRegularSeason20242025!$AB$3:$AB$1315,DataRegularSeason20242025!$B$3:$B$1315, "&lt;=" &amp; DM$1, DataRegularSeason20242025!$E$3:$E$1315, $A62)</f>
        <v>64</v>
      </c>
      <c r="DN62">
        <f>SUMIFS(DataRegularSeason20242025!$AA$3:$AA$1315,DataRegularSeason20242025!$B$3:$B$1315, "&lt;=" &amp; DN$1, DataRegularSeason20242025!$D$3:$D$1315, $A62)+SUMIFS(DataRegularSeason20242025!$AB$3:$AB$1315,DataRegularSeason20242025!$B$3:$B$1315, "&lt;=" &amp; DN$1, DataRegularSeason20242025!$E$3:$E$1315, $A62)</f>
        <v>64</v>
      </c>
      <c r="DO62">
        <f>SUMIFS(DataRegularSeason20242025!$AA$3:$AA$1315,DataRegularSeason20242025!$B$3:$B$1315, "&lt;=" &amp; DO$1, DataRegularSeason20242025!$D$3:$D$1315, $A62)+SUMIFS(DataRegularSeason20242025!$AB$3:$AB$1315,DataRegularSeason20242025!$B$3:$B$1315, "&lt;=" &amp; DO$1, DataRegularSeason20242025!$E$3:$E$1315, $A62)</f>
        <v>66</v>
      </c>
      <c r="DP62">
        <f>SUMIFS(DataRegularSeason20242025!$AA$3:$AA$1315,DataRegularSeason20242025!$B$3:$B$1315, "&lt;=" &amp; DP$1, DataRegularSeason20242025!$D$3:$D$1315, $A62)+SUMIFS(DataRegularSeason20242025!$AB$3:$AB$1315,DataRegularSeason20242025!$B$3:$B$1315, "&lt;=" &amp; DP$1, DataRegularSeason20242025!$E$3:$E$1315, $A62)</f>
        <v>66</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68</v>
      </c>
      <c r="DY62">
        <f>SUMIFS(DataRegularSeason20242025!$AA$3:$AA$1315,DataRegularSeason20242025!$B$3:$B$1315, "&lt;=" &amp; DY$1, DataRegularSeason20242025!$D$3:$D$1315, $A62)+SUMIFS(DataRegularSeason20242025!$AB$3:$AB$1315,DataRegularSeason20242025!$B$3:$B$1315, "&lt;=" &amp; DY$1, DataRegularSeason20242025!$E$3:$E$1315, $A62)</f>
        <v>68</v>
      </c>
      <c r="DZ62">
        <f>SUMIFS(DataRegularSeason20242025!$AA$3:$AA$1315,DataRegularSeason20242025!$B$3:$B$1315, "&lt;=" &amp; DZ$1, DataRegularSeason20242025!$D$3:$D$1315, $A62)+SUMIFS(DataRegularSeason20242025!$AB$3:$AB$1315,DataRegularSeason20242025!$B$3:$B$1315, "&lt;=" &amp; DZ$1, DataRegularSeason20242025!$E$3:$E$1315, $A62)</f>
        <v>70</v>
      </c>
      <c r="EA62">
        <f>SUMIFS(DataRegularSeason20242025!$AA$3:$AA$1315,DataRegularSeason20242025!$B$3:$B$1315, "&lt;=" &amp; EA$1, DataRegularSeason20242025!$D$3:$D$1315, $A62)+SUMIFS(DataRegularSeason20242025!$AB$3:$AB$1315,DataRegularSeason20242025!$B$3:$B$1315, "&lt;=" &amp; EA$1, DataRegularSeason20242025!$E$3:$E$1315, $A62)</f>
        <v>70</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74</v>
      </c>
      <c r="EQ62">
        <f>SUMIFS(DataRegularSeason20242025!$AA$3:$AA$1315,DataRegularSeason20242025!$B$3:$B$1315, "&lt;=" &amp; EQ$1, DataRegularSeason20242025!$D$3:$D$1315, $A62)+SUMIFS(DataRegularSeason20242025!$AB$3:$AB$1315,DataRegularSeason20242025!$B$3:$B$1315, "&lt;=" &amp; EQ$1, DataRegularSeason20242025!$E$3:$E$1315, $A62)</f>
        <v>74</v>
      </c>
      <c r="ER62">
        <f>SUMIFS(DataRegularSeason20242025!$AA$3:$AA$1315,DataRegularSeason20242025!$B$3:$B$1315, "&lt;=" &amp; ER$1, DataRegularSeason20242025!$D$3:$D$1315, $A62)+SUMIFS(DataRegularSeason20242025!$AB$3:$AB$1315,DataRegularSeason20242025!$B$3:$B$1315, "&lt;=" &amp; ER$1, DataRegularSeason20242025!$E$3:$E$1315, $A62)</f>
        <v>74</v>
      </c>
      <c r="ES62">
        <f>SUMIFS(DataRegularSeason20242025!$AA$3:$AA$1315,DataRegularSeason20242025!$B$3:$B$1315, "&lt;=" &amp; ES$1, DataRegularSeason20242025!$D$3:$D$1315, $A62)+SUMIFS(DataRegularSeason20242025!$AB$3:$AB$1315,DataRegularSeason20242025!$B$3:$B$1315, "&lt;=" &amp; ES$1, DataRegularSeason20242025!$E$3:$E$1315, $A62)</f>
        <v>74</v>
      </c>
      <c r="ET62">
        <f>SUMIFS(DataRegularSeason20242025!$AA$3:$AA$1315,DataRegularSeason20242025!$B$3:$B$1315, "&lt;=" &amp; ET$1, DataRegularSeason20242025!$D$3:$D$1315, $A62)+SUMIFS(DataRegularSeason20242025!$AB$3:$AB$1315,DataRegularSeason20242025!$B$3:$B$1315, "&lt;=" &amp; ET$1, DataRegularSeason20242025!$E$3:$E$1315, $A62)</f>
        <v>74</v>
      </c>
      <c r="EU62">
        <f>SUMIFS(DataRegularSeason20242025!$AA$3:$AA$1315,DataRegularSeason20242025!$B$3:$B$1315, "&lt;=" &amp; EU$1, DataRegularSeason20242025!$D$3:$D$1315, $A62)+SUMIFS(DataRegularSeason20242025!$AB$3:$AB$1315,DataRegularSeason20242025!$B$3:$B$1315, "&lt;=" &amp; EU$1, DataRegularSeason20242025!$E$3:$E$1315, $A62)</f>
        <v>76</v>
      </c>
      <c r="EV62">
        <f>SUMIFS(DataRegularSeason20242025!$AA$3:$AA$1315,DataRegularSeason20242025!$B$3:$B$1315, "&lt;=" &amp; EV$1, DataRegularSeason20242025!$D$3:$D$1315, $A62)+SUMIFS(DataRegularSeason20242025!$AB$3:$AB$1315,DataRegularSeason20242025!$B$3:$B$1315, "&lt;=" &amp; EV$1, DataRegularSeason20242025!$E$3:$E$1315, $A62)</f>
        <v>76</v>
      </c>
      <c r="EW62">
        <f>SUMIFS(DataRegularSeason20242025!$AA$3:$AA$1315,DataRegularSeason20242025!$B$3:$B$1315, "&lt;=" &amp; EW$1, DataRegularSeason20242025!$D$3:$D$1315, $A62)+SUMIFS(DataRegularSeason20242025!$AB$3:$AB$1315,DataRegularSeason20242025!$B$3:$B$1315, "&lt;=" &amp; EW$1, DataRegularSeason20242025!$E$3:$E$1315, $A62)</f>
        <v>76</v>
      </c>
      <c r="EX62">
        <f>SUMIFS(DataRegularSeason20242025!$AA$3:$AA$1315,DataRegularSeason20242025!$B$3:$B$1315, "&lt;=" &amp; EX$1, DataRegularSeason20242025!$D$3:$D$1315, $A62)+SUMIFS(DataRegularSeason20242025!$AB$3:$AB$1315,DataRegularSeason20242025!$B$3:$B$1315, "&lt;=" &amp; EX$1, DataRegularSeason20242025!$E$3:$E$1315, $A62)</f>
        <v>78</v>
      </c>
      <c r="EY62">
        <f>SUMIFS(DataRegularSeason20242025!$AA$3:$AA$1315,DataRegularSeason20242025!$B$3:$B$1315, "&lt;=" &amp; EY$1, DataRegularSeason20242025!$D$3:$D$1315, $A62)+SUMIFS(DataRegularSeason20242025!$AB$3:$AB$1315,DataRegularSeason20242025!$B$3:$B$1315, "&lt;=" &amp; EY$1, DataRegularSeason20242025!$E$3:$E$1315, $A62)</f>
        <v>78</v>
      </c>
      <c r="EZ62">
        <f>SUMIFS(DataRegularSeason20242025!$AA$3:$AA$1315,DataRegularSeason20242025!$B$3:$B$1315, "&lt;=" &amp; EZ$1, DataRegularSeason20242025!$D$3:$D$1315, $A62)+SUMIFS(DataRegularSeason20242025!$AB$3:$AB$1315,DataRegularSeason20242025!$B$3:$B$1315, "&lt;=" &amp; EZ$1, DataRegularSeason20242025!$E$3:$E$1315, $A62)</f>
        <v>78</v>
      </c>
      <c r="FA62">
        <f>SUMIFS(DataRegularSeason20242025!$AA$3:$AA$1315,DataRegularSeason20242025!$B$3:$B$1315, "&lt;=" &amp; FA$1, DataRegularSeason20242025!$D$3:$D$1315, $A62)+SUMIFS(DataRegularSeason20242025!$AB$3:$AB$1315,DataRegularSeason20242025!$B$3:$B$1315, "&lt;=" &amp; FA$1, DataRegularSeason20242025!$E$3:$E$1315, $A62)</f>
        <v>80</v>
      </c>
      <c r="FB62">
        <f>SUMIFS(DataRegularSeason20242025!$AA$3:$AA$1315,DataRegularSeason20242025!$B$3:$B$1315, "&lt;=" &amp; FB$1, DataRegularSeason20242025!$D$3:$D$1315, $A62)+SUMIFS(DataRegularSeason20242025!$AB$3:$AB$1315,DataRegularSeason20242025!$B$3:$B$1315, "&lt;=" &amp; FB$1, DataRegularSeason20242025!$E$3:$E$1315, $A62)</f>
        <v>80</v>
      </c>
      <c r="FC62">
        <f>SUMIFS(DataRegularSeason20242025!$AA$3:$AA$1315,DataRegularSeason20242025!$B$3:$B$1315, "&lt;=" &amp; FC$1, DataRegularSeason20242025!$D$3:$D$1315, $A62)+SUMIFS(DataRegularSeason20242025!$AB$3:$AB$1315,DataRegularSeason20242025!$B$3:$B$1315, "&lt;=" &amp; FC$1, DataRegularSeason20242025!$E$3:$E$1315, $A62)</f>
        <v>82</v>
      </c>
      <c r="FD62">
        <f>SUMIFS(DataRegularSeason20242025!$AA$3:$AA$1315,DataRegularSeason20242025!$B$3:$B$1315, "&lt;=" &amp; FD$1, DataRegularSeason20242025!$D$3:$D$1315, $A62)+SUMIFS(DataRegularSeason20242025!$AB$3:$AB$1315,DataRegularSeason20242025!$B$3:$B$1315, "&lt;=" &amp; FD$1, DataRegularSeason20242025!$E$3:$E$1315, $A62)</f>
        <v>82</v>
      </c>
      <c r="FE62">
        <f>SUMIFS(DataRegularSeason20242025!$AA$3:$AA$1315,DataRegularSeason20242025!$B$3:$B$1315, "&lt;=" &amp; FE$1, DataRegularSeason20242025!$D$3:$D$1315, $A62)+SUMIFS(DataRegularSeason20242025!$AB$3:$AB$1315,DataRegularSeason20242025!$B$3:$B$1315, "&lt;=" &amp; FE$1, DataRegularSeason20242025!$E$3:$E$1315, $A62)</f>
        <v>82</v>
      </c>
      <c r="FF62">
        <f>SUMIFS(DataRegularSeason20242025!$AA$3:$AA$1315,DataRegularSeason20242025!$B$3:$B$1315, "&lt;=" &amp; FF$1, DataRegularSeason20242025!$D$3:$D$1315, $A62)+SUMIFS(DataRegularSeason20242025!$AB$3:$AB$1315,DataRegularSeason20242025!$B$3:$B$1315, "&lt;=" &amp; FF$1, DataRegularSeason20242025!$E$3:$E$1315, $A62)</f>
        <v>82</v>
      </c>
      <c r="FG62">
        <f>SUMIFS(DataRegularSeason20242025!$AA$3:$AA$1315,DataRegularSeason20242025!$B$3:$B$1315, "&lt;=" &amp; FG$1, DataRegularSeason20242025!$D$3:$D$1315, $A62)+SUMIFS(DataRegularSeason20242025!$AB$3:$AB$1315,DataRegularSeason20242025!$B$3:$B$1315, "&lt;=" &amp; FG$1, DataRegularSeason20242025!$E$3:$E$1315, $A62)</f>
        <v>83</v>
      </c>
      <c r="FH62">
        <f>SUMIFS(DataRegularSeason20242025!$AA$3:$AA$1315,DataRegularSeason20242025!$B$3:$B$1315, "&lt;=" &amp; FH$1, DataRegularSeason20242025!$D$3:$D$1315, $A62)+SUMIFS(DataRegularSeason20242025!$AB$3:$AB$1315,DataRegularSeason20242025!$B$3:$B$1315, "&lt;=" &amp; FH$1, DataRegularSeason20242025!$E$3:$E$1315, $A62)</f>
        <v>83</v>
      </c>
      <c r="FI62">
        <f>SUMIFS(DataRegularSeason20242025!$AA$3:$AA$1315,DataRegularSeason20242025!$B$3:$B$1315, "&lt;=" &amp; FI$1, DataRegularSeason20242025!$D$3:$D$1315, $A62)+SUMIFS(DataRegularSeason20242025!$AB$3:$AB$1315,DataRegularSeason20242025!$B$3:$B$1315, "&lt;=" &amp; FI$1, DataRegularSeason20242025!$E$3:$E$1315, $A62)</f>
        <v>85</v>
      </c>
      <c r="FJ62">
        <f>SUMIFS(DataRegularSeason20242025!$AA$3:$AA$1315,DataRegularSeason20242025!$B$3:$B$1315, "&lt;=" &amp; FJ$1, DataRegularSeason20242025!$D$3:$D$1315, $A62)+SUMIFS(DataRegularSeason20242025!$AB$3:$AB$1315,DataRegularSeason20242025!$B$3:$B$1315, "&lt;=" &amp; FJ$1, DataRegularSeason20242025!$E$3:$E$1315, $A62)</f>
        <v>85</v>
      </c>
      <c r="FK62">
        <f>SUMIFS(DataRegularSeason20242025!$AA$3:$AA$1315,DataRegularSeason20242025!$B$3:$B$1315, "&lt;=" &amp; FK$1, DataRegularSeason20242025!$D$3:$D$1315, $A62)+SUMIFS(DataRegularSeason20242025!$AB$3:$AB$1315,DataRegularSeason20242025!$B$3:$B$1315, "&lt;=" &amp; FK$1, DataRegularSeason20242025!$E$3:$E$1315, $A62)</f>
        <v>85</v>
      </c>
      <c r="FL62">
        <f>SUMIFS(DataRegularSeason20242025!$AA$3:$AA$1315,DataRegularSeason20242025!$B$3:$B$1315, "&lt;=" &amp; FL$1, DataRegularSeason20242025!$D$3:$D$1315, $A62)+SUMIFS(DataRegularSeason20242025!$AB$3:$AB$1315,DataRegularSeason20242025!$B$3:$B$1315, "&lt;=" &amp; FL$1, DataRegularSeason20242025!$E$3:$E$1315, $A62)</f>
        <v>85</v>
      </c>
      <c r="FM62">
        <f>SUMIFS(DataRegularSeason20242025!$AA$3:$AA$1315,DataRegularSeason20242025!$B$3:$B$1315, "&lt;=" &amp; FM$1, DataRegularSeason20242025!$D$3:$D$1315, $A62)+SUMIFS(DataRegularSeason20242025!$AB$3:$AB$1315,DataRegularSeason20242025!$B$3:$B$1315, "&lt;=" &amp; FM$1, DataRegularSeason20242025!$E$3:$E$1315, $A62)</f>
        <v>85</v>
      </c>
      <c r="FN62">
        <f>SUMIFS(DataRegularSeason20242025!$AA$3:$AA$1315,DataRegularSeason20242025!$B$3:$B$1315, "&lt;=" &amp; FN$1, DataRegularSeason20242025!$D$3:$D$1315, $A62)+SUMIFS(DataRegularSeason20242025!$AB$3:$AB$1315,DataRegularSeason20242025!$B$3:$B$1315, "&lt;=" &amp; FN$1, DataRegularSeason20242025!$E$3:$E$1315, $A62)</f>
        <v>85</v>
      </c>
      <c r="FO62">
        <f>SUMIFS(DataRegularSeason20242025!$AA$3:$AA$1315,DataRegularSeason20242025!$B$3:$B$1315, "&lt;=" &amp; FO$1, DataRegularSeason20242025!$D$3:$D$1315, $A62)+SUMIFS(DataRegularSeason20242025!$AB$3:$AB$1315,DataRegularSeason20242025!$B$3:$B$1315, "&lt;=" &amp; FO$1, DataRegularSeason20242025!$E$3:$E$1315, $A62)</f>
        <v>85</v>
      </c>
      <c r="FP62">
        <f>SUMIFS(DataRegularSeason20242025!$AA$3:$AA$1315,DataRegularSeason20242025!$B$3:$B$1315, "&lt;=" &amp; FP$1, DataRegularSeason20242025!$D$3:$D$1315, $A62)+SUMIFS(DataRegularSeason20242025!$AB$3:$AB$1315,DataRegularSeason20242025!$B$3:$B$1315, "&lt;=" &amp; FP$1, DataRegularSeason20242025!$E$3:$E$1315, $A62)</f>
        <v>85</v>
      </c>
      <c r="FQ62">
        <f>SUMIFS(DataRegularSeason20242025!$AA$3:$AA$1315,DataRegularSeason20242025!$B$3:$B$1315, "&lt;=" &amp; FQ$1, DataRegularSeason20242025!$D$3:$D$1315, $A62)+SUMIFS(DataRegularSeason20242025!$AB$3:$AB$1315,DataRegularSeason20242025!$B$3:$B$1315, "&lt;=" &amp; FQ$1, DataRegularSeason20242025!$E$3:$E$1315, $A62)</f>
        <v>85</v>
      </c>
      <c r="FR62">
        <f>SUMIFS(DataRegularSeason20242025!$AA$3:$AA$1315,DataRegularSeason20242025!$B$3:$B$1315, "&lt;=" &amp; FR$1, DataRegularSeason20242025!$D$3:$D$1315, $A62)+SUMIFS(DataRegularSeason20242025!$AB$3:$AB$1315,DataRegularSeason20242025!$B$3:$B$1315, "&lt;=" &amp; FR$1, DataRegularSeason20242025!$E$3:$E$1315, $A62)</f>
        <v>85</v>
      </c>
      <c r="FS62">
        <f>SUMIFS(DataRegularSeason20242025!$AA$3:$AA$1315,DataRegularSeason20242025!$B$3:$B$1315, "&lt;=" &amp; FS$1, DataRegularSeason20242025!$D$3:$D$1315, $A62)+SUMIFS(DataRegularSeason20242025!$AB$3:$AB$1315,DataRegularSeason20242025!$B$3:$B$1315, "&lt;=" &amp; FS$1, DataRegularSeason20242025!$E$3:$E$1315, $A62)</f>
        <v>85</v>
      </c>
      <c r="FT62">
        <f>SUMIFS(DataRegularSeason20242025!$AA$3:$AA$1315,DataRegularSeason20242025!$B$3:$B$1315, "&lt;=" &amp; FT$1, DataRegularSeason20242025!$D$3:$D$1315, $A62)+SUMIFS(DataRegularSeason20242025!$AB$3:$AB$1315,DataRegularSeason20242025!$B$3:$B$1315, "&lt;=" &amp; FT$1, DataRegularSeason20242025!$E$3:$E$1315, $A62)</f>
        <v>85</v>
      </c>
      <c r="FU62">
        <f>SUMIFS(DataRegularSeason20242025!$AA$3:$AA$1315,DataRegularSeason20242025!$B$3:$B$1315, "&lt;=" &amp; FU$1, DataRegularSeason20242025!$D$3:$D$1315, $A62)+SUMIFS(DataRegularSeason20242025!$AB$3:$AB$1315,DataRegularSeason20242025!$B$3:$B$1315, "&lt;=" &amp; FU$1, DataRegularSeason20242025!$E$3:$E$1315, $A62)</f>
        <v>85</v>
      </c>
      <c r="FV62">
        <f>SUMIFS(DataRegularSeason20242025!$AA$3:$AA$1315,DataRegularSeason20242025!$B$3:$B$1315, "&lt;=" &amp; FV$1, DataRegularSeason20242025!$D$3:$D$1315, $A62)+SUMIFS(DataRegularSeason20242025!$AB$3:$AB$1315,DataRegularSeason20242025!$B$3:$B$1315, "&lt;=" &amp; FV$1, DataRegularSeason20242025!$E$3:$E$1315, $A62)</f>
        <v>85</v>
      </c>
      <c r="FW62">
        <f>SUMIFS(DataRegularSeason20242025!$AA$3:$AA$1315,DataRegularSeason20242025!$B$3:$B$1315, "&lt;=" &amp; FW$1, DataRegularSeason20242025!$D$3:$D$1315, $A62)+SUMIFS(DataRegularSeason20242025!$AB$3:$AB$1315,DataRegularSeason20242025!$B$3:$B$1315, "&lt;=" &amp; FW$1, DataRegularSeason20242025!$E$3:$E$1315, $A62)</f>
        <v>85</v>
      </c>
      <c r="FX62">
        <f>SUMIFS(DataRegularSeason20242025!$AA$3:$AA$1315,DataRegularSeason20242025!$B$3:$B$1315, "&lt;=" &amp; FX$1, DataRegularSeason20242025!$D$3:$D$1315, $A62)+SUMIFS(DataRegularSeason20242025!$AB$3:$AB$1315,DataRegularSeason20242025!$B$3:$B$1315, "&lt;=" &amp; FX$1, DataRegularSeason20242025!$E$3:$E$1315, $A62)</f>
        <v>85</v>
      </c>
      <c r="FY62">
        <f>SUMIFS(DataRegularSeason20242025!$AA$3:$AA$1315,DataRegularSeason20242025!$B$3:$B$1315, "&lt;=" &amp; FY$1, DataRegularSeason20242025!$D$3:$D$1315, $A62)+SUMIFS(DataRegularSeason20242025!$AB$3:$AB$1315,DataRegularSeason20242025!$B$3:$B$1315, "&lt;=" &amp; FY$1, DataRegularSeason20242025!$E$3:$E$1315, $A62)</f>
        <v>85</v>
      </c>
      <c r="FZ62">
        <f>SUMIFS(DataRegularSeason20242025!$AA$3:$AA$1315,DataRegularSeason20242025!$B$3:$B$1315, "&lt;=" &amp; FZ$1, DataRegularSeason20242025!$D$3:$D$1315, $A62)+SUMIFS(DataRegularSeason20242025!$AB$3:$AB$1315,DataRegularSeason20242025!$B$3:$B$1315, "&lt;=" &amp; FZ$1, DataRegularSeason20242025!$E$3:$E$1315, $A62)</f>
        <v>85</v>
      </c>
      <c r="GA62">
        <f>SUMIFS(DataRegularSeason20242025!$AA$3:$AA$1315,DataRegularSeason20242025!$B$3:$B$1315, "&lt;=" &amp; GA$1, DataRegularSeason20242025!$D$3:$D$1315, $A62)+SUMIFS(DataRegularSeason20242025!$AB$3:$AB$1315,DataRegularSeason20242025!$B$3:$B$1315, "&lt;=" &amp; GA$1, DataRegularSeason20242025!$E$3:$E$1315, $A62)</f>
        <v>85</v>
      </c>
      <c r="GB62">
        <f>SUMIFS(DataRegularSeason20242025!$AA$3:$AA$1315,DataRegularSeason20242025!$B$3:$B$1315, "&lt;=" &amp; GB$1, DataRegularSeason20242025!$D$3:$D$1315, $A62)+SUMIFS(DataRegularSeason20242025!$AB$3:$AB$1315,DataRegularSeason20242025!$B$3:$B$1315, "&lt;=" &amp; GB$1, DataRegularSeason20242025!$E$3:$E$1315, $A62)</f>
        <v>85</v>
      </c>
      <c r="GC62">
        <f>SUMIFS(DataRegularSeason20242025!$AA$3:$AA$1315,DataRegularSeason20242025!$B$3:$B$1315, "&lt;=" &amp; GC$1, DataRegularSeason20242025!$D$3:$D$1315, $A62)+SUMIFS(DataRegularSeason20242025!$AB$3:$AB$1315,DataRegularSeason20242025!$B$3:$B$1315, "&lt;=" &amp; GC$1, DataRegularSeason20242025!$E$3:$E$1315, $A62)</f>
        <v>85</v>
      </c>
      <c r="GD62">
        <f>SUMIFS(DataRegularSeason20242025!$AA$3:$AA$1315,DataRegularSeason20242025!$B$3:$B$1315, "&lt;=" &amp; GD$1, DataRegularSeason20242025!$D$3:$D$1315, $A62)+SUMIFS(DataRegularSeason20242025!$AB$3:$AB$1315,DataRegularSeason20242025!$B$3:$B$1315, "&lt;=" &amp; GD$1, DataRegularSeason20242025!$E$3:$E$1315, $A62)</f>
        <v>85</v>
      </c>
      <c r="GE62">
        <f>SUMIFS(DataRegularSeason20242025!$AA$3:$AA$1315,DataRegularSeason20242025!$B$3:$B$1315, "&lt;=" &amp; GE$1, DataRegularSeason20242025!$D$3:$D$1315, $A62)+SUMIFS(DataRegularSeason20242025!$AB$3:$AB$1315,DataRegularSeason20242025!$B$3:$B$1315, "&lt;=" &amp; GE$1, DataRegularSeason20242025!$E$3:$E$1315, $A62)</f>
        <v>85</v>
      </c>
      <c r="GF62">
        <f>SUMIFS(DataRegularSeason20242025!$AA$3:$AA$1315,DataRegularSeason20242025!$B$3:$B$1315, "&lt;=" &amp; GF$1, DataRegularSeason20242025!$D$3:$D$1315, $A62)+SUMIFS(DataRegularSeason20242025!$AB$3:$AB$1315,DataRegularSeason20242025!$B$3:$B$1315, "&lt;=" &amp; GF$1, DataRegularSeason20242025!$E$3:$E$1315, $A62)</f>
        <v>85</v>
      </c>
      <c r="GG62">
        <f>SUMIFS(DataRegularSeason20242025!$AA$3:$AA$1315,DataRegularSeason20242025!$B$3:$B$1315, "&lt;=" &amp; GG$1, DataRegularSeason20242025!$D$3:$D$1315, $A62)+SUMIFS(DataRegularSeason20242025!$AB$3:$AB$1315,DataRegularSeason20242025!$B$3:$B$1315, "&lt;=" &amp; GG$1, DataRegularSeason20242025!$E$3:$E$1315, $A62)</f>
        <v>85</v>
      </c>
      <c r="GH62">
        <f>SUMIFS(DataRegularSeason20242025!$AA$3:$AA$1315,DataRegularSeason20242025!$B$3:$B$1315, "&lt;=" &amp; GH$1, DataRegularSeason20242025!$D$3:$D$1315, $A62)+SUMIFS(DataRegularSeason20242025!$AB$3:$AB$1315,DataRegularSeason20242025!$B$3:$B$1315, "&lt;=" &amp; GH$1, DataRegularSeason20242025!$E$3:$E$1315, $A62)</f>
        <v>85</v>
      </c>
      <c r="GI62">
        <f>SUMIFS(DataRegularSeason20242025!$AA$3:$AA$1315,DataRegularSeason20242025!$B$3:$B$1315, "&lt;=" &amp; GI$1, DataRegularSeason20242025!$D$3:$D$1315, $A62)+SUMIFS(DataRegularSeason20242025!$AB$3:$AB$1315,DataRegularSeason20242025!$B$3:$B$1315, "&lt;=" &amp; GI$1, DataRegularSeason20242025!$E$3:$E$1315, $A62)</f>
        <v>85</v>
      </c>
      <c r="GJ62">
        <f>SUMIFS(DataRegularSeason20242025!$AA$3:$AA$1315,DataRegularSeason20242025!$B$3:$B$1315, "&lt;=" &amp; GJ$1, DataRegularSeason20242025!$D$3:$D$1315, $A62)+SUMIFS(DataRegularSeason20242025!$AB$3:$AB$1315,DataRegularSeason20242025!$B$3:$B$1315, "&lt;=" &amp; GJ$1, DataRegularSeason20242025!$E$3:$E$1315, $A62)</f>
        <v>85</v>
      </c>
      <c r="GK62">
        <f>SUMIFS(DataRegularSeason20242025!$AA$3:$AA$1315,DataRegularSeason20242025!$B$3:$B$1315, "&lt;=" &amp; GK$1, DataRegularSeason20242025!$D$3:$D$1315, $A62)+SUMIFS(DataRegularSeason20242025!$AB$3:$AB$1315,DataRegularSeason20242025!$B$3:$B$1315, "&lt;=" &amp; GK$1, DataRegularSeason20242025!$E$3:$E$1315, $A62)</f>
        <v>85</v>
      </c>
      <c r="GL62">
        <f>SUMIFS(DataRegularSeason20242025!$AA$3:$AA$1315,DataRegularSeason20242025!$B$3:$B$1315, "&lt;=" &amp; GL$1, DataRegularSeason20242025!$D$3:$D$1315, $A62)+SUMIFS(DataRegularSeason20242025!$AB$3:$AB$1315,DataRegularSeason20242025!$B$3:$B$1315, "&lt;=" &amp; GL$1, DataRegularSeason20242025!$E$3:$E$1315, $A62)</f>
        <v>85</v>
      </c>
      <c r="GM62">
        <f>SUMIFS(DataRegularSeason20242025!$AA$3:$AA$1315,DataRegularSeason20242025!$B$3:$B$1315, "&lt;=" &amp; GM$1, DataRegularSeason20242025!$D$3:$D$1315, $A62)+SUMIFS(DataRegularSeason20242025!$AB$3:$AB$1315,DataRegularSeason20242025!$B$3:$B$1315, "&lt;=" &amp; GM$1, DataRegularSeason20242025!$E$3:$E$1315, $A62)</f>
        <v>85</v>
      </c>
      <c r="GN62">
        <f>SUMIFS(DataRegularSeason20242025!$AA$3:$AA$1315,DataRegularSeason20242025!$B$3:$B$1315, "&lt;=" &amp; GN$1, DataRegularSeason20242025!$D$3:$D$1315, $A62)+SUMIFS(DataRegularSeason20242025!$AB$3:$AB$1315,DataRegularSeason20242025!$B$3:$B$1315, "&lt;=" &amp; GN$1, DataRegularSeason20242025!$E$3:$E$1315, $A62)</f>
        <v>85</v>
      </c>
      <c r="GO62">
        <f>SUMIFS(DataRegularSeason20242025!$AA$3:$AA$1315,DataRegularSeason20242025!$B$3:$B$1315, "&lt;=" &amp; GO$1, DataRegularSeason20242025!$D$3:$D$1315, $A62)+SUMIFS(DataRegularSeason20242025!$AB$3:$AB$1315,DataRegularSeason20242025!$B$3:$B$1315, "&lt;=" &amp; GO$1, DataRegularSeason20242025!$E$3:$E$1315, $A62)</f>
        <v>85</v>
      </c>
      <c r="GP62">
        <f>SUMIFS(DataRegularSeason20242025!$AA$3:$AA$1315,DataRegularSeason20242025!$B$3:$B$1315, "&lt;=" &amp; GP$1, DataRegularSeason20242025!$D$3:$D$1315, $A62)+SUMIFS(DataRegularSeason20242025!$AB$3:$AB$1315,DataRegularSeason20242025!$B$3:$B$1315, "&lt;=" &amp; GP$1, DataRegularSeason20242025!$E$3:$E$1315, $A62)</f>
        <v>85</v>
      </c>
      <c r="GQ62">
        <f>SUMIFS(DataRegularSeason20242025!$AA$3:$AA$1315,DataRegularSeason20242025!$B$3:$B$1315, "&lt;=" &amp; GQ$1, DataRegularSeason20242025!$D$3:$D$1315, $A62)+SUMIFS(DataRegularSeason20242025!$AB$3:$AB$1315,DataRegularSeason20242025!$B$3:$B$1315, "&lt;=" &amp; GQ$1, DataRegularSeason20242025!$E$3:$E$1315, $A62)</f>
        <v>85</v>
      </c>
      <c r="GR62">
        <f>SUMIFS(DataRegularSeason20242025!$AA$3:$AA$1315,DataRegularSeason20242025!$B$3:$B$1315, "&lt;=" &amp; GR$1, DataRegularSeason20242025!$D$3:$D$1315, $A62)+SUMIFS(DataRegularSeason20242025!$AB$3:$AB$1315,DataRegularSeason20242025!$B$3:$B$1315, "&lt;=" &amp; GR$1, DataRegularSeason20242025!$E$3:$E$1315, $A62)</f>
        <v>85</v>
      </c>
      <c r="GS62">
        <f>SUMIFS(DataRegularSeason20242025!$AA$3:$AA$1315,DataRegularSeason20242025!$B$3:$B$1315, "&lt;=" &amp; GS$1, DataRegularSeason20242025!$D$3:$D$1315, $A62)+SUMIFS(DataRegularSeason20242025!$AB$3:$AB$1315,DataRegularSeason20242025!$B$3:$B$1315, "&lt;=" &amp; GS$1, DataRegularSeason20242025!$E$3:$E$1315, $A62)</f>
        <v>85</v>
      </c>
      <c r="GT62">
        <f>SUMIFS(DataRegularSeason20242025!$AA$3:$AA$1315,DataRegularSeason20242025!$B$3:$B$1315, "&lt;=" &amp; GT$1, DataRegularSeason20242025!$D$3:$D$1315, $A62)+SUMIFS(DataRegularSeason20242025!$AB$3:$AB$1315,DataRegularSeason20242025!$B$3:$B$1315, "&lt;=" &amp; GT$1, DataRegularSeason20242025!$E$3:$E$1315, $A62)</f>
        <v>85</v>
      </c>
      <c r="GU62">
        <f>SUMIFS(DataRegularSeason20242025!$AA$3:$AA$1315,DataRegularSeason20242025!$B$3:$B$1315, "&lt;=" &amp; GU$1, DataRegularSeason20242025!$D$3:$D$1315, $A62)+SUMIFS(DataRegularSeason20242025!$AB$3:$AB$1315,DataRegularSeason20242025!$B$3:$B$1315, "&lt;=" &amp; GU$1, DataRegularSeason20242025!$E$3:$E$1315, $A62)</f>
        <v>85</v>
      </c>
    </row>
    <row r="63" spans="1:203" x14ac:dyDescent="0.25">
      <c r="A63" t="s">
        <v>22</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0</v>
      </c>
      <c r="K63">
        <f>SUMIFS(DataRegularSeason20242025!$AA$3:$AA$1315,DataRegularSeason20242025!$B$3:$B$1315, "&lt;=" &amp; K$1, DataRegularSeason20242025!$D$3:$D$1315, $A63)+SUMIFS(DataRegularSeason20242025!$AB$3:$AB$1315,DataRegularSeason20242025!$B$3:$B$1315, "&lt;=" &amp; K$1, DataRegularSeason20242025!$E$3:$E$1315, $A63)</f>
        <v>0</v>
      </c>
      <c r="L63">
        <f>SUMIFS(DataRegularSeason20242025!$AA$3:$AA$1315,DataRegularSeason20242025!$B$3:$B$1315, "&lt;=" &amp; L$1, DataRegularSeason20242025!$D$3:$D$1315, $A63)+SUMIFS(DataRegularSeason20242025!$AB$3:$AB$1315,DataRegularSeason20242025!$B$3:$B$1315, "&lt;=" &amp; L$1, DataRegularSeason20242025!$E$3:$E$1315, $A63)</f>
        <v>0</v>
      </c>
      <c r="M63">
        <f>SUMIFS(DataRegularSeason20242025!$AA$3:$AA$1315,DataRegularSeason20242025!$B$3:$B$1315, "&lt;=" &amp; M$1, DataRegularSeason20242025!$D$3:$D$1315, $A63)+SUMIFS(DataRegularSeason20242025!$AB$3:$AB$1315,DataRegularSeason20242025!$B$3:$B$1315, "&lt;=" &amp; M$1, DataRegularSeason20242025!$E$3:$E$1315, $A63)</f>
        <v>0</v>
      </c>
      <c r="N63">
        <f>SUMIFS(DataRegularSeason20242025!$AA$3:$AA$1315,DataRegularSeason20242025!$B$3:$B$1315, "&lt;=" &amp; N$1, DataRegularSeason20242025!$D$3:$D$1315, $A63)+SUMIFS(DataRegularSeason20242025!$AB$3:$AB$1315,DataRegularSeason20242025!$B$3:$B$1315, "&lt;=" &amp; N$1, DataRegularSeason20242025!$E$3:$E$1315, $A63)</f>
        <v>0</v>
      </c>
      <c r="O63">
        <f>SUMIFS(DataRegularSeason20242025!$AA$3:$AA$1315,DataRegularSeason20242025!$B$3:$B$1315, "&lt;=" &amp; O$1, DataRegularSeason20242025!$D$3:$D$1315, $A63)+SUMIFS(DataRegularSeason20242025!$AB$3:$AB$1315,DataRegularSeason20242025!$B$3:$B$1315, "&lt;=" &amp; O$1, DataRegularSeason20242025!$E$3:$E$1315, $A63)</f>
        <v>0</v>
      </c>
      <c r="P63">
        <f>SUMIFS(DataRegularSeason20242025!$AA$3:$AA$1315,DataRegularSeason20242025!$B$3:$B$1315, "&lt;=" &amp; P$1, DataRegularSeason20242025!$D$3:$D$1315, $A63)+SUMIFS(DataRegularSeason20242025!$AB$3:$AB$1315,DataRegularSeason20242025!$B$3:$B$1315, "&lt;=" &amp; P$1, DataRegularSeason20242025!$E$3:$E$1315, $A63)</f>
        <v>2</v>
      </c>
      <c r="Q63">
        <f>SUMIFS(DataRegularSeason20242025!$AA$3:$AA$1315,DataRegularSeason20242025!$B$3:$B$1315, "&lt;=" &amp; Q$1, DataRegularSeason20242025!$D$3:$D$1315, $A63)+SUMIFS(DataRegularSeason20242025!$AB$3:$AB$1315,DataRegularSeason20242025!$B$3:$B$1315, "&lt;=" &amp; Q$1, DataRegularSeason20242025!$E$3:$E$1315, $A63)</f>
        <v>2</v>
      </c>
      <c r="R63">
        <f>SUMIFS(DataRegularSeason20242025!$AA$3:$AA$1315,DataRegularSeason20242025!$B$3:$B$1315, "&lt;=" &amp; R$1, DataRegularSeason20242025!$D$3:$D$1315, $A63)+SUMIFS(DataRegularSeason20242025!$AB$3:$AB$1315,DataRegularSeason20242025!$B$3:$B$1315, "&lt;=" &amp; R$1, DataRegularSeason20242025!$E$3:$E$1315, $A63)</f>
        <v>4</v>
      </c>
      <c r="S63">
        <f>SUMIFS(DataRegularSeason20242025!$AA$3:$AA$1315,DataRegularSeason20242025!$B$3:$B$1315, "&lt;=" &amp; S$1, DataRegularSeason20242025!$D$3:$D$1315, $A63)+SUMIFS(DataRegularSeason20242025!$AB$3:$AB$1315,DataRegularSeason20242025!$B$3:$B$1315, "&lt;=" &amp; S$1, DataRegularSeason20242025!$E$3:$E$1315, $A63)</f>
        <v>4</v>
      </c>
      <c r="T63">
        <f>SUMIFS(DataRegularSeason20242025!$AA$3:$AA$1315,DataRegularSeason20242025!$B$3:$B$1315, "&lt;=" &amp; T$1, DataRegularSeason20242025!$D$3:$D$1315, $A63)+SUMIFS(DataRegularSeason20242025!$AB$3:$AB$1315,DataRegularSeason20242025!$B$3:$B$1315, "&lt;=" &amp; T$1, DataRegularSeason20242025!$E$3:$E$1315, $A63)</f>
        <v>4</v>
      </c>
      <c r="U63">
        <f>SUMIFS(DataRegularSeason20242025!$AA$3:$AA$1315,DataRegularSeason20242025!$B$3:$B$1315, "&lt;=" &amp; U$1, DataRegularSeason20242025!$D$3:$D$1315, $A63)+SUMIFS(DataRegularSeason20242025!$AB$3:$AB$1315,DataRegularSeason20242025!$B$3:$B$1315, "&lt;=" &amp; U$1, DataRegularSeason20242025!$E$3:$E$1315, $A63)</f>
        <v>4</v>
      </c>
      <c r="V63">
        <f>SUMIFS(DataRegularSeason20242025!$AA$3:$AA$1315,DataRegularSeason20242025!$B$3:$B$1315, "&lt;=" &amp; V$1, DataRegularSeason20242025!$D$3:$D$1315, $A63)+SUMIFS(DataRegularSeason20242025!$AB$3:$AB$1315,DataRegularSeason20242025!$B$3:$B$1315, "&lt;=" &amp; V$1, DataRegularSeason20242025!$E$3:$E$1315, $A63)</f>
        <v>4</v>
      </c>
      <c r="W63">
        <f>SUMIFS(DataRegularSeason20242025!$AA$3:$AA$1315,DataRegularSeason20242025!$B$3:$B$1315, "&lt;=" &amp; W$1, DataRegularSeason20242025!$D$3:$D$1315, $A63)+SUMIFS(DataRegularSeason20242025!$AB$3:$AB$1315,DataRegularSeason20242025!$B$3:$B$1315, "&lt;=" &amp; W$1, DataRegularSeason20242025!$E$3:$E$1315, $A63)</f>
        <v>5</v>
      </c>
      <c r="X63">
        <f>SUMIFS(DataRegularSeason20242025!$AA$3:$AA$1315,DataRegularSeason20242025!$B$3:$B$1315, "&lt;=" &amp; X$1, DataRegularSeason20242025!$D$3:$D$1315, $A63)+SUMIFS(DataRegularSeason20242025!$AB$3:$AB$1315,DataRegularSeason20242025!$B$3:$B$1315, "&lt;=" &amp; X$1, DataRegularSeason20242025!$E$3:$E$1315, $A63)</f>
        <v>5</v>
      </c>
      <c r="Y63">
        <f>SUMIFS(DataRegularSeason20242025!$AA$3:$AA$1315,DataRegularSeason20242025!$B$3:$B$1315, "&lt;=" &amp; Y$1, DataRegularSeason20242025!$D$3:$D$1315, $A63)+SUMIFS(DataRegularSeason20242025!$AB$3:$AB$1315,DataRegularSeason20242025!$B$3:$B$1315, "&lt;=" &amp; Y$1, DataRegularSeason20242025!$E$3:$E$1315, $A63)</f>
        <v>5</v>
      </c>
      <c r="Z63">
        <f>SUMIFS(DataRegularSeason20242025!$AA$3:$AA$1315,DataRegularSeason20242025!$B$3:$B$1315, "&lt;=" &amp; Z$1, DataRegularSeason20242025!$D$3:$D$1315, $A63)+SUMIFS(DataRegularSeason20242025!$AB$3:$AB$1315,DataRegularSeason20242025!$B$3:$B$1315, "&lt;=" &amp; Z$1, DataRegularSeason20242025!$E$3:$E$1315, $A63)</f>
        <v>7</v>
      </c>
      <c r="AA63">
        <f>SUMIFS(DataRegularSeason20242025!$AA$3:$AA$1315,DataRegularSeason20242025!$B$3:$B$1315, "&lt;=" &amp; AA$1, DataRegularSeason20242025!$D$3:$D$1315, $A63)+SUMIFS(DataRegularSeason20242025!$AB$3:$AB$1315,DataRegularSeason20242025!$B$3:$B$1315, "&lt;=" &amp; AA$1, DataRegularSeason20242025!$E$3:$E$1315, $A63)</f>
        <v>7</v>
      </c>
      <c r="AB63">
        <f>SUMIFS(DataRegularSeason20242025!$AA$3:$AA$1315,DataRegularSeason20242025!$B$3:$B$1315, "&lt;=" &amp; AB$1, DataRegularSeason20242025!$D$3:$D$1315, $A63)+SUMIFS(DataRegularSeason20242025!$AB$3:$AB$1315,DataRegularSeason20242025!$B$3:$B$1315, "&lt;=" &amp; AB$1, DataRegularSeason20242025!$E$3:$E$1315, $A63)</f>
        <v>9</v>
      </c>
      <c r="AC63">
        <f>SUMIFS(DataRegularSeason20242025!$AA$3:$AA$1315,DataRegularSeason20242025!$B$3:$B$1315, "&lt;=" &amp; AC$1, DataRegularSeason20242025!$D$3:$D$1315, $A63)+SUMIFS(DataRegularSeason20242025!$AB$3:$AB$1315,DataRegularSeason20242025!$B$3:$B$1315, "&lt;=" &amp; AC$1, DataRegularSeason20242025!$E$3:$E$1315, $A63)</f>
        <v>9</v>
      </c>
      <c r="AD63">
        <f>SUMIFS(DataRegularSeason20242025!$AA$3:$AA$1315,DataRegularSeason20242025!$B$3:$B$1315, "&lt;=" &amp; AD$1, DataRegularSeason20242025!$D$3:$D$1315, $A63)+SUMIFS(DataRegularSeason20242025!$AB$3:$AB$1315,DataRegularSeason20242025!$B$3:$B$1315, "&lt;=" &amp; AD$1, DataRegularSeason20242025!$E$3:$E$1315, $A63)</f>
        <v>9</v>
      </c>
      <c r="AE63">
        <f>SUMIFS(DataRegularSeason20242025!$AA$3:$AA$1315,DataRegularSeason20242025!$B$3:$B$1315, "&lt;=" &amp; AE$1, DataRegularSeason20242025!$D$3:$D$1315, $A63)+SUMIFS(DataRegularSeason20242025!$AB$3:$AB$1315,DataRegularSeason20242025!$B$3:$B$1315, "&lt;=" &amp; AE$1, DataRegularSeason20242025!$E$3:$E$1315, $A63)</f>
        <v>9</v>
      </c>
      <c r="AF63">
        <f>SUMIFS(DataRegularSeason20242025!$AA$3:$AA$1315,DataRegularSeason20242025!$B$3:$B$1315, "&lt;=" &amp; AF$1, DataRegularSeason20242025!$D$3:$D$1315, $A63)+SUMIFS(DataRegularSeason20242025!$AB$3:$AB$1315,DataRegularSeason20242025!$B$3:$B$1315, "&lt;=" &amp; AF$1, DataRegularSeason20242025!$E$3:$E$1315, $A63)</f>
        <v>11</v>
      </c>
      <c r="AG63">
        <f>SUMIFS(DataRegularSeason20242025!$AA$3:$AA$1315,DataRegularSeason20242025!$B$3:$B$1315, "&lt;=" &amp; AG$1, DataRegularSeason20242025!$D$3:$D$1315, $A63)+SUMIFS(DataRegularSeason20242025!$AB$3:$AB$1315,DataRegularSeason20242025!$B$3:$B$1315, "&lt;=" &amp; AG$1, DataRegularSeason20242025!$E$3:$E$1315, $A63)</f>
        <v>11</v>
      </c>
      <c r="AH63">
        <f>SUMIFS(DataRegularSeason20242025!$AA$3:$AA$1315,DataRegularSeason20242025!$B$3:$B$1315, "&lt;=" &amp; AH$1, DataRegularSeason20242025!$D$3:$D$1315, $A63)+SUMIFS(DataRegularSeason20242025!$AB$3:$AB$1315,DataRegularSeason20242025!$B$3:$B$1315, "&lt;=" &amp; AH$1, DataRegularSeason20242025!$E$3:$E$1315, $A63)</f>
        <v>11</v>
      </c>
      <c r="AI63">
        <f>SUMIFS(DataRegularSeason20242025!$AA$3:$AA$1315,DataRegularSeason20242025!$B$3:$B$1315, "&lt;=" &amp; AI$1, DataRegularSeason20242025!$D$3:$D$1315, $A63)+SUMIFS(DataRegularSeason20242025!$AB$3:$AB$1315,DataRegularSeason20242025!$B$3:$B$1315, "&lt;=" &amp; AI$1, DataRegularSeason20242025!$E$3:$E$1315, $A63)</f>
        <v>13</v>
      </c>
      <c r="AJ63">
        <f>SUMIFS(DataRegularSeason20242025!$AA$3:$AA$1315,DataRegularSeason20242025!$B$3:$B$1315, "&lt;=" &amp; AJ$1, DataRegularSeason20242025!$D$3:$D$1315, $A63)+SUMIFS(DataRegularSeason20242025!$AB$3:$AB$1315,DataRegularSeason20242025!$B$3:$B$1315, "&lt;=" &amp; AJ$1, DataRegularSeason20242025!$E$3:$E$1315, $A63)</f>
        <v>13</v>
      </c>
      <c r="AK63">
        <f>SUMIFS(DataRegularSeason20242025!$AA$3:$AA$1315,DataRegularSeason20242025!$B$3:$B$1315, "&lt;=" &amp; AK$1, DataRegularSeason20242025!$D$3:$D$1315, $A63)+SUMIFS(DataRegularSeason20242025!$AB$3:$AB$1315,DataRegularSeason20242025!$B$3:$B$1315, "&lt;=" &amp; AK$1, DataRegularSeason20242025!$E$3:$E$1315, $A63)</f>
        <v>13</v>
      </c>
      <c r="AL63">
        <f>SUMIFS(DataRegularSeason20242025!$AA$3:$AA$1315,DataRegularSeason20242025!$B$3:$B$1315, "&lt;=" &amp; AL$1, DataRegularSeason20242025!$D$3:$D$1315, $A63)+SUMIFS(DataRegularSeason20242025!$AB$3:$AB$1315,DataRegularSeason20242025!$B$3:$B$1315, "&lt;=" &amp; AL$1, DataRegularSeason20242025!$E$3:$E$1315, $A63)</f>
        <v>13</v>
      </c>
      <c r="AM63">
        <f>SUMIFS(DataRegularSeason20242025!$AA$3:$AA$1315,DataRegularSeason20242025!$B$3:$B$1315, "&lt;=" &amp; AM$1, DataRegularSeason20242025!$D$3:$D$1315, $A63)+SUMIFS(DataRegularSeason20242025!$AB$3:$AB$1315,DataRegularSeason20242025!$B$3:$B$1315, "&lt;=" &amp; AM$1, DataRegularSeason20242025!$E$3:$E$1315, $A63)</f>
        <v>13</v>
      </c>
      <c r="AN63">
        <f>SUMIFS(DataRegularSeason20242025!$AA$3:$AA$1315,DataRegularSeason20242025!$B$3:$B$1315, "&lt;=" &amp; AN$1, DataRegularSeason20242025!$D$3:$D$1315, $A63)+SUMIFS(DataRegularSeason20242025!$AB$3:$AB$1315,DataRegularSeason20242025!$B$3:$B$1315, "&lt;=" &amp; AN$1, DataRegularSeason20242025!$E$3:$E$1315, $A63)</f>
        <v>13</v>
      </c>
      <c r="AO63">
        <f>SUMIFS(DataRegularSeason20242025!$AA$3:$AA$1315,DataRegularSeason20242025!$B$3:$B$1315, "&lt;=" &amp; AO$1, DataRegularSeason20242025!$D$3:$D$1315, $A63)+SUMIFS(DataRegularSeason20242025!$AB$3:$AB$1315,DataRegularSeason20242025!$B$3:$B$1315, "&lt;=" &amp; AO$1, DataRegularSeason20242025!$E$3:$E$1315, $A63)</f>
        <v>15</v>
      </c>
      <c r="AP63">
        <f>SUMIFS(DataRegularSeason20242025!$AA$3:$AA$1315,DataRegularSeason20242025!$B$3:$B$1315, "&lt;=" &amp; AP$1, DataRegularSeason20242025!$D$3:$D$1315, $A63)+SUMIFS(DataRegularSeason20242025!$AB$3:$AB$1315,DataRegularSeason20242025!$B$3:$B$1315, "&lt;=" &amp; AP$1, DataRegularSeason20242025!$E$3:$E$1315, $A63)</f>
        <v>15</v>
      </c>
      <c r="AQ63">
        <f>SUMIFS(DataRegularSeason20242025!$AA$3:$AA$1315,DataRegularSeason20242025!$B$3:$B$1315, "&lt;=" &amp; AQ$1, DataRegularSeason20242025!$D$3:$D$1315, $A63)+SUMIFS(DataRegularSeason20242025!$AB$3:$AB$1315,DataRegularSeason20242025!$B$3:$B$1315, "&lt;=" &amp; AQ$1, DataRegularSeason20242025!$E$3:$E$1315, $A63)</f>
        <v>15</v>
      </c>
      <c r="AR63">
        <f>SUMIFS(DataRegularSeason20242025!$AA$3:$AA$1315,DataRegularSeason20242025!$B$3:$B$1315, "&lt;=" &amp; AR$1, DataRegularSeason20242025!$D$3:$D$1315, $A63)+SUMIFS(DataRegularSeason20242025!$AB$3:$AB$1315,DataRegularSeason20242025!$B$3:$B$1315, "&lt;=" &amp; AR$1, DataRegularSeason20242025!$E$3:$E$1315, $A63)</f>
        <v>17</v>
      </c>
      <c r="AS63">
        <f>SUMIFS(DataRegularSeason20242025!$AA$3:$AA$1315,DataRegularSeason20242025!$B$3:$B$1315, "&lt;=" &amp; AS$1, DataRegularSeason20242025!$D$3:$D$1315, $A63)+SUMIFS(DataRegularSeason20242025!$AB$3:$AB$1315,DataRegularSeason20242025!$B$3:$B$1315, "&lt;=" &amp; AS$1, DataRegularSeason20242025!$E$3:$E$1315, $A63)</f>
        <v>17</v>
      </c>
      <c r="AT63">
        <f>SUMIFS(DataRegularSeason20242025!$AA$3:$AA$1315,DataRegularSeason20242025!$B$3:$B$1315, "&lt;=" &amp; AT$1, DataRegularSeason20242025!$D$3:$D$1315, $A63)+SUMIFS(DataRegularSeason20242025!$AB$3:$AB$1315,DataRegularSeason20242025!$B$3:$B$1315, "&lt;=" &amp; AT$1, DataRegularSeason20242025!$E$3:$E$1315, $A63)</f>
        <v>19</v>
      </c>
      <c r="AU63">
        <f>SUMIFS(DataRegularSeason20242025!$AA$3:$AA$1315,DataRegularSeason20242025!$B$3:$B$1315, "&lt;=" &amp; AU$1, DataRegularSeason20242025!$D$3:$D$1315, $A63)+SUMIFS(DataRegularSeason20242025!$AB$3:$AB$1315,DataRegularSeason20242025!$B$3:$B$1315, "&lt;=" &amp; AU$1, DataRegularSeason20242025!$E$3:$E$1315, $A63)</f>
        <v>19</v>
      </c>
      <c r="AV63">
        <f>SUMIFS(DataRegularSeason20242025!$AA$3:$AA$1315,DataRegularSeason20242025!$B$3:$B$1315, "&lt;=" &amp; AV$1, DataRegularSeason20242025!$D$3:$D$1315, $A63)+SUMIFS(DataRegularSeason20242025!$AB$3:$AB$1315,DataRegularSeason20242025!$B$3:$B$1315, "&lt;=" &amp; AV$1, DataRegularSeason20242025!$E$3:$E$1315, $A63)</f>
        <v>20</v>
      </c>
      <c r="AW63">
        <f>SUMIFS(DataRegularSeason20242025!$AA$3:$AA$1315,DataRegularSeason20242025!$B$3:$B$1315, "&lt;=" &amp; AW$1, DataRegularSeason20242025!$D$3:$D$1315, $A63)+SUMIFS(DataRegularSeason20242025!$AB$3:$AB$1315,DataRegularSeason20242025!$B$3:$B$1315, "&lt;=" &amp; AW$1, DataRegularSeason20242025!$E$3:$E$1315, $A63)</f>
        <v>20</v>
      </c>
      <c r="AX63">
        <f>SUMIFS(DataRegularSeason20242025!$AA$3:$AA$1315,DataRegularSeason20242025!$B$3:$B$1315, "&lt;=" &amp; AX$1, DataRegularSeason20242025!$D$3:$D$1315, $A63)+SUMIFS(DataRegularSeason20242025!$AB$3:$AB$1315,DataRegularSeason20242025!$B$3:$B$1315, "&lt;=" &amp; AX$1, DataRegularSeason20242025!$E$3:$E$1315, $A63)</f>
        <v>20</v>
      </c>
      <c r="AY63">
        <f>SUMIFS(DataRegularSeason20242025!$AA$3:$AA$1315,DataRegularSeason20242025!$B$3:$B$1315, "&lt;=" &amp; AY$1, DataRegularSeason20242025!$D$3:$D$1315, $A63)+SUMIFS(DataRegularSeason20242025!$AB$3:$AB$1315,DataRegularSeason20242025!$B$3:$B$1315, "&lt;=" &amp; AY$1, DataRegularSeason20242025!$E$3:$E$1315, $A63)</f>
        <v>22</v>
      </c>
      <c r="AZ63">
        <f>SUMIFS(DataRegularSeason20242025!$AA$3:$AA$1315,DataRegularSeason20242025!$B$3:$B$1315, "&lt;=" &amp; AZ$1, DataRegularSeason20242025!$D$3:$D$1315, $A63)+SUMIFS(DataRegularSeason20242025!$AB$3:$AB$1315,DataRegularSeason20242025!$B$3:$B$1315, "&lt;=" &amp; AZ$1, DataRegularSeason20242025!$E$3:$E$1315, $A63)</f>
        <v>22</v>
      </c>
      <c r="BA63">
        <f>SUMIFS(DataRegularSeason20242025!$AA$3:$AA$1315,DataRegularSeason20242025!$B$3:$B$1315, "&lt;=" &amp; BA$1, DataRegularSeason20242025!$D$3:$D$1315, $A63)+SUMIFS(DataRegularSeason20242025!$AB$3:$AB$1315,DataRegularSeason20242025!$B$3:$B$1315, "&lt;=" &amp; BA$1, DataRegularSeason20242025!$E$3:$E$1315, $A63)</f>
        <v>22</v>
      </c>
      <c r="BB63">
        <f>SUMIFS(DataRegularSeason20242025!$AA$3:$AA$1315,DataRegularSeason20242025!$B$3:$B$1315, "&lt;=" &amp; BB$1, DataRegularSeason20242025!$D$3:$D$1315, $A63)+SUMIFS(DataRegularSeason20242025!$AB$3:$AB$1315,DataRegularSeason20242025!$B$3:$B$1315, "&lt;=" &amp; BB$1, DataRegularSeason20242025!$E$3:$E$1315, $A63)</f>
        <v>22</v>
      </c>
      <c r="BC63">
        <f>SUMIFS(DataRegularSeason20242025!$AA$3:$AA$1315,DataRegularSeason20242025!$B$3:$B$1315, "&lt;=" &amp; BC$1, DataRegularSeason20242025!$D$3:$D$1315, $A63)+SUMIFS(DataRegularSeason20242025!$AB$3:$AB$1315,DataRegularSeason20242025!$B$3:$B$1315, "&lt;=" &amp; BC$1, DataRegularSeason20242025!$E$3:$E$1315, $A63)</f>
        <v>24</v>
      </c>
      <c r="BD63">
        <f>SUMIFS(DataRegularSeason20242025!$AA$3:$AA$1315,DataRegularSeason20242025!$B$3:$B$1315, "&lt;=" &amp; BD$1, DataRegularSeason20242025!$D$3:$D$1315, $A63)+SUMIFS(DataRegularSeason20242025!$AB$3:$AB$1315,DataRegularSeason20242025!$B$3:$B$1315, "&lt;=" &amp; BD$1, DataRegularSeason20242025!$E$3:$E$1315, $A63)</f>
        <v>24</v>
      </c>
      <c r="BE63">
        <f>SUMIFS(DataRegularSeason20242025!$AA$3:$AA$1315,DataRegularSeason20242025!$B$3:$B$1315, "&lt;=" &amp; BE$1, DataRegularSeason20242025!$D$3:$D$1315, $A63)+SUMIFS(DataRegularSeason20242025!$AB$3:$AB$1315,DataRegularSeason20242025!$B$3:$B$1315, "&lt;=" &amp; BE$1, DataRegularSeason20242025!$E$3:$E$1315, $A63)</f>
        <v>24</v>
      </c>
      <c r="BF63">
        <f>SUMIFS(DataRegularSeason20242025!$AA$3:$AA$1315,DataRegularSeason20242025!$B$3:$B$1315, "&lt;=" &amp; BF$1, DataRegularSeason20242025!$D$3:$D$1315, $A63)+SUMIFS(DataRegularSeason20242025!$AB$3:$AB$1315,DataRegularSeason20242025!$B$3:$B$1315, "&lt;=" &amp; BF$1, DataRegularSeason20242025!$E$3:$E$1315, $A63)</f>
        <v>24</v>
      </c>
      <c r="BG63">
        <f>SUMIFS(DataRegularSeason20242025!$AA$3:$AA$1315,DataRegularSeason20242025!$B$3:$B$1315, "&lt;=" &amp; BG$1, DataRegularSeason20242025!$D$3:$D$1315, $A63)+SUMIFS(DataRegularSeason20242025!$AB$3:$AB$1315,DataRegularSeason20242025!$B$3:$B$1315, "&lt;=" &amp; BG$1, DataRegularSeason20242025!$E$3:$E$1315, $A63)</f>
        <v>24</v>
      </c>
      <c r="BH63">
        <f>SUMIFS(DataRegularSeason20242025!$AA$3:$AA$1315,DataRegularSeason20242025!$B$3:$B$1315, "&lt;=" &amp; BH$1, DataRegularSeason20242025!$D$3:$D$1315, $A63)+SUMIFS(DataRegularSeason20242025!$AB$3:$AB$1315,DataRegularSeason20242025!$B$3:$B$1315, "&lt;=" &amp; BH$1, DataRegularSeason20242025!$E$3:$E$1315, $A63)</f>
        <v>24</v>
      </c>
      <c r="BI63">
        <f>SUMIFS(DataRegularSeason20242025!$AA$3:$AA$1315,DataRegularSeason20242025!$B$3:$B$1315, "&lt;=" &amp; BI$1, DataRegularSeason20242025!$D$3:$D$1315, $A63)+SUMIFS(DataRegularSeason20242025!$AB$3:$AB$1315,DataRegularSeason20242025!$B$3:$B$1315, "&lt;=" &amp; BI$1, DataRegularSeason20242025!$E$3:$E$1315, $A63)</f>
        <v>26</v>
      </c>
      <c r="BJ63">
        <f>SUMIFS(DataRegularSeason20242025!$AA$3:$AA$1315,DataRegularSeason20242025!$B$3:$B$1315, "&lt;=" &amp; BJ$1, DataRegularSeason20242025!$D$3:$D$1315, $A63)+SUMIFS(DataRegularSeason20242025!$AB$3:$AB$1315,DataRegularSeason20242025!$B$3:$B$1315, "&lt;=" &amp; BJ$1, DataRegularSeason20242025!$E$3:$E$1315, $A63)</f>
        <v>28</v>
      </c>
      <c r="BK63">
        <f>SUMIFS(DataRegularSeason20242025!$AA$3:$AA$1315,DataRegularSeason20242025!$B$3:$B$1315, "&lt;=" &amp; BK$1, DataRegularSeason20242025!$D$3:$D$1315, $A63)+SUMIFS(DataRegularSeason20242025!$AB$3:$AB$1315,DataRegularSeason20242025!$B$3:$B$1315, "&lt;=" &amp; BK$1, DataRegularSeason20242025!$E$3:$E$1315, $A63)</f>
        <v>28</v>
      </c>
      <c r="BL63">
        <f>SUMIFS(DataRegularSeason20242025!$AA$3:$AA$1315,DataRegularSeason20242025!$B$3:$B$1315, "&lt;=" &amp; BL$1, DataRegularSeason20242025!$D$3:$D$1315, $A63)+SUMIFS(DataRegularSeason20242025!$AB$3:$AB$1315,DataRegularSeason20242025!$B$3:$B$1315, "&lt;=" &amp; BL$1, DataRegularSeason20242025!$E$3:$E$1315, $A63)</f>
        <v>28</v>
      </c>
      <c r="BM63">
        <f>SUMIFS(DataRegularSeason20242025!$AA$3:$AA$1315,DataRegularSeason20242025!$B$3:$B$1315, "&lt;=" &amp; BM$1, DataRegularSeason20242025!$D$3:$D$1315, $A63)+SUMIFS(DataRegularSeason20242025!$AB$3:$AB$1315,DataRegularSeason20242025!$B$3:$B$1315, "&lt;=" &amp; BM$1, DataRegularSeason20242025!$E$3:$E$1315, $A63)</f>
        <v>28</v>
      </c>
      <c r="BN63">
        <f>SUMIFS(DataRegularSeason20242025!$AA$3:$AA$1315,DataRegularSeason20242025!$B$3:$B$1315, "&lt;=" &amp; BN$1, DataRegularSeason20242025!$D$3:$D$1315, $A63)+SUMIFS(DataRegularSeason20242025!$AB$3:$AB$1315,DataRegularSeason20242025!$B$3:$B$1315, "&lt;=" &amp; BN$1, DataRegularSeason20242025!$E$3:$E$1315, $A63)</f>
        <v>28</v>
      </c>
      <c r="BO63">
        <f>SUMIFS(DataRegularSeason20242025!$AA$3:$AA$1315,DataRegularSeason20242025!$B$3:$B$1315, "&lt;=" &amp; BO$1, DataRegularSeason20242025!$D$3:$D$1315, $A63)+SUMIFS(DataRegularSeason20242025!$AB$3:$AB$1315,DataRegularSeason20242025!$B$3:$B$1315, "&lt;=" &amp; BO$1, DataRegularSeason20242025!$E$3:$E$1315, $A63)</f>
        <v>30</v>
      </c>
      <c r="BP63">
        <f>SUMIFS(DataRegularSeason20242025!$AA$3:$AA$1315,DataRegularSeason20242025!$B$3:$B$1315, "&lt;=" &amp; BP$1, DataRegularSeason20242025!$D$3:$D$1315, $A63)+SUMIFS(DataRegularSeason20242025!$AB$3:$AB$1315,DataRegularSeason20242025!$B$3:$B$1315, "&lt;=" &amp; BP$1, DataRegularSeason20242025!$E$3:$E$1315, $A63)</f>
        <v>30</v>
      </c>
      <c r="BQ63">
        <f>SUMIFS(DataRegularSeason20242025!$AA$3:$AA$1315,DataRegularSeason20242025!$B$3:$B$1315, "&lt;=" &amp; BQ$1, DataRegularSeason20242025!$D$3:$D$1315, $A63)+SUMIFS(DataRegularSeason20242025!$AB$3:$AB$1315,DataRegularSeason20242025!$B$3:$B$1315, "&lt;=" &amp; BQ$1, DataRegularSeason20242025!$E$3:$E$1315, $A63)</f>
        <v>32</v>
      </c>
      <c r="BR63">
        <f>SUMIFS(DataRegularSeason20242025!$AA$3:$AA$1315,DataRegularSeason20242025!$B$3:$B$1315, "&lt;=" &amp; BR$1, DataRegularSeason20242025!$D$3:$D$1315, $A63)+SUMIFS(DataRegularSeason20242025!$AB$3:$AB$1315,DataRegularSeason20242025!$B$3:$B$1315, "&lt;=" &amp; BR$1, DataRegularSeason20242025!$E$3:$E$1315, $A63)</f>
        <v>32</v>
      </c>
      <c r="BS63">
        <f>SUMIFS(DataRegularSeason20242025!$AA$3:$AA$1315,DataRegularSeason20242025!$B$3:$B$1315, "&lt;=" &amp; BS$1, DataRegularSeason20242025!$D$3:$D$1315, $A63)+SUMIFS(DataRegularSeason20242025!$AB$3:$AB$1315,DataRegularSeason20242025!$B$3:$B$1315, "&lt;=" &amp; BS$1, DataRegularSeason20242025!$E$3:$E$1315, $A63)</f>
        <v>32</v>
      </c>
      <c r="BT63">
        <f>SUMIFS(DataRegularSeason20242025!$AA$3:$AA$1315,DataRegularSeason20242025!$B$3:$B$1315, "&lt;=" &amp; BT$1, DataRegularSeason20242025!$D$3:$D$1315, $A63)+SUMIFS(DataRegularSeason20242025!$AB$3:$AB$1315,DataRegularSeason20242025!$B$3:$B$1315, "&lt;=" &amp; BT$1, DataRegularSeason20242025!$E$3:$E$1315, $A63)</f>
        <v>34</v>
      </c>
      <c r="BU63">
        <f>SUMIFS(DataRegularSeason20242025!$AA$3:$AA$1315,DataRegularSeason20242025!$B$3:$B$1315, "&lt;=" &amp; BU$1, DataRegularSeason20242025!$D$3:$D$1315, $A63)+SUMIFS(DataRegularSeason20242025!$AB$3:$AB$1315,DataRegularSeason20242025!$B$3:$B$1315, "&lt;=" &amp; BU$1, DataRegularSeason20242025!$E$3:$E$1315, $A63)</f>
        <v>34</v>
      </c>
      <c r="BV63">
        <f>SUMIFS(DataRegularSeason20242025!$AA$3:$AA$1315,DataRegularSeason20242025!$B$3:$B$1315, "&lt;=" &amp; BV$1, DataRegularSeason20242025!$D$3:$D$1315, $A63)+SUMIFS(DataRegularSeason20242025!$AB$3:$AB$1315,DataRegularSeason20242025!$B$3:$B$1315, "&lt;=" &amp; BV$1, DataRegularSeason20242025!$E$3:$E$1315, $A63)</f>
        <v>36</v>
      </c>
      <c r="BW63">
        <f>SUMIFS(DataRegularSeason20242025!$AA$3:$AA$1315,DataRegularSeason20242025!$B$3:$B$1315, "&lt;=" &amp; BW$1, DataRegularSeason20242025!$D$3:$D$1315, $A63)+SUMIFS(DataRegularSeason20242025!$AB$3:$AB$1315,DataRegularSeason20242025!$B$3:$B$1315, "&lt;=" &amp; BW$1, DataRegularSeason20242025!$E$3:$E$1315, $A63)</f>
        <v>36</v>
      </c>
      <c r="BX63">
        <f>SUMIFS(DataRegularSeason20242025!$AA$3:$AA$1315,DataRegularSeason20242025!$B$3:$B$1315, "&lt;=" &amp; BX$1, DataRegularSeason20242025!$D$3:$D$1315, $A63)+SUMIFS(DataRegularSeason20242025!$AB$3:$AB$1315,DataRegularSeason20242025!$B$3:$B$1315, "&lt;=" &amp; BX$1, DataRegularSeason20242025!$E$3:$E$1315, $A63)</f>
        <v>38</v>
      </c>
      <c r="BY63">
        <f>SUMIFS(DataRegularSeason20242025!$AA$3:$AA$1315,DataRegularSeason20242025!$B$3:$B$1315, "&lt;=" &amp; BY$1, DataRegularSeason20242025!$D$3:$D$1315, $A63)+SUMIFS(DataRegularSeason20242025!$AB$3:$AB$1315,DataRegularSeason20242025!$B$3:$B$1315, "&lt;=" &amp; BY$1, DataRegularSeason20242025!$E$3:$E$1315, $A63)</f>
        <v>38</v>
      </c>
      <c r="BZ63">
        <f>SUMIFS(DataRegularSeason20242025!$AA$3:$AA$1315,DataRegularSeason20242025!$B$3:$B$1315, "&lt;=" &amp; BZ$1, DataRegularSeason20242025!$D$3:$D$1315, $A63)+SUMIFS(DataRegularSeason20242025!$AB$3:$AB$1315,DataRegularSeason20242025!$B$3:$B$1315, "&lt;=" &amp; BZ$1, DataRegularSeason20242025!$E$3:$E$1315, $A63)</f>
        <v>38</v>
      </c>
      <c r="CA63">
        <f>SUMIFS(DataRegularSeason20242025!$AA$3:$AA$1315,DataRegularSeason20242025!$B$3:$B$1315, "&lt;=" &amp; CA$1, DataRegularSeason20242025!$D$3:$D$1315, $A63)+SUMIFS(DataRegularSeason20242025!$AB$3:$AB$1315,DataRegularSeason20242025!$B$3:$B$1315, "&lt;=" &amp; CA$1, DataRegularSeason20242025!$E$3:$E$1315, $A63)</f>
        <v>38</v>
      </c>
      <c r="CB63">
        <f>SUMIFS(DataRegularSeason20242025!$AA$3:$AA$1315,DataRegularSeason20242025!$B$3:$B$1315, "&lt;=" &amp; CB$1, DataRegularSeason20242025!$D$3:$D$1315, $A63)+SUMIFS(DataRegularSeason20242025!$AB$3:$AB$1315,DataRegularSeason20242025!$B$3:$B$1315, "&lt;=" &amp; CB$1, DataRegularSeason20242025!$E$3:$E$1315, $A63)</f>
        <v>38</v>
      </c>
      <c r="CC63">
        <f>SUMIFS(DataRegularSeason20242025!$AA$3:$AA$1315,DataRegularSeason20242025!$B$3:$B$1315, "&lt;=" &amp; CC$1, DataRegularSeason20242025!$D$3:$D$1315, $A63)+SUMIFS(DataRegularSeason20242025!$AB$3:$AB$1315,DataRegularSeason20242025!$B$3:$B$1315, "&lt;=" &amp; CC$1, DataRegularSeason20242025!$E$3:$E$1315, $A63)</f>
        <v>40</v>
      </c>
      <c r="CD63">
        <f>SUMIFS(DataRegularSeason20242025!$AA$3:$AA$1315,DataRegularSeason20242025!$B$3:$B$1315, "&lt;=" &amp; CD$1, DataRegularSeason20242025!$D$3:$D$1315, $A63)+SUMIFS(DataRegularSeason20242025!$AB$3:$AB$1315,DataRegularSeason20242025!$B$3:$B$1315, "&lt;=" &amp; CD$1, DataRegularSeason20242025!$E$3:$E$1315, $A63)</f>
        <v>40</v>
      </c>
      <c r="CE63">
        <f>SUMIFS(DataRegularSeason20242025!$AA$3:$AA$1315,DataRegularSeason20242025!$B$3:$B$1315, "&lt;=" &amp; CE$1, DataRegularSeason20242025!$D$3:$D$1315, $A63)+SUMIFS(DataRegularSeason20242025!$AB$3:$AB$1315,DataRegularSeason20242025!$B$3:$B$1315, "&lt;=" &amp; CE$1, DataRegularSeason20242025!$E$3:$E$1315, $A63)</f>
        <v>42</v>
      </c>
      <c r="CF63">
        <f>SUMIFS(DataRegularSeason20242025!$AA$3:$AA$1315,DataRegularSeason20242025!$B$3:$B$1315, "&lt;=" &amp; CF$1, DataRegularSeason20242025!$D$3:$D$1315, $A63)+SUMIFS(DataRegularSeason20242025!$AB$3:$AB$1315,DataRegularSeason20242025!$B$3:$B$1315, "&lt;=" &amp; CF$1, DataRegularSeason20242025!$E$3:$E$1315, $A63)</f>
        <v>44</v>
      </c>
      <c r="CG63">
        <f>SUMIFS(DataRegularSeason20242025!$AA$3:$AA$1315,DataRegularSeason20242025!$B$3:$B$1315, "&lt;=" &amp; CG$1, DataRegularSeason20242025!$D$3:$D$1315, $A63)+SUMIFS(DataRegularSeason20242025!$AB$3:$AB$1315,DataRegularSeason20242025!$B$3:$B$1315, "&lt;=" &amp; CG$1, DataRegularSeason20242025!$E$3:$E$1315, $A63)</f>
        <v>44</v>
      </c>
      <c r="CH63">
        <f>SUMIFS(DataRegularSeason20242025!$AA$3:$AA$1315,DataRegularSeason20242025!$B$3:$B$1315, "&lt;=" &amp; CH$1, DataRegularSeason20242025!$D$3:$D$1315, $A63)+SUMIFS(DataRegularSeason20242025!$AB$3:$AB$1315,DataRegularSeason20242025!$B$3:$B$1315, "&lt;=" &amp; CH$1, DataRegularSeason20242025!$E$3:$E$1315, $A63)</f>
        <v>44</v>
      </c>
      <c r="CI63">
        <f>SUMIFS(DataRegularSeason20242025!$AA$3:$AA$1315,DataRegularSeason20242025!$B$3:$B$1315, "&lt;=" &amp; CI$1, DataRegularSeason20242025!$D$3:$D$1315, $A63)+SUMIFS(DataRegularSeason20242025!$AB$3:$AB$1315,DataRegularSeason20242025!$B$3:$B$1315, "&lt;=" &amp; CI$1, DataRegularSeason20242025!$E$3:$E$1315, $A63)</f>
        <v>44</v>
      </c>
      <c r="CJ63">
        <f>SUMIFS(DataRegularSeason20242025!$AA$3:$AA$1315,DataRegularSeason20242025!$B$3:$B$1315, "&lt;=" &amp; CJ$1, DataRegularSeason20242025!$D$3:$D$1315, $A63)+SUMIFS(DataRegularSeason20242025!$AB$3:$AB$1315,DataRegularSeason20242025!$B$3:$B$1315, "&lt;=" &amp; CJ$1, DataRegularSeason20242025!$E$3:$E$1315, $A63)</f>
        <v>44</v>
      </c>
      <c r="CK63">
        <f>SUMIFS(DataRegularSeason20242025!$AA$3:$AA$1315,DataRegularSeason20242025!$B$3:$B$1315, "&lt;=" &amp; CK$1, DataRegularSeason20242025!$D$3:$D$1315, $A63)+SUMIFS(DataRegularSeason20242025!$AB$3:$AB$1315,DataRegularSeason20242025!$B$3:$B$1315, "&lt;=" &amp; CK$1, DataRegularSeason20242025!$E$3:$E$1315, $A63)</f>
        <v>44</v>
      </c>
      <c r="CL63">
        <f>SUMIFS(DataRegularSeason20242025!$AA$3:$AA$1315,DataRegularSeason20242025!$B$3:$B$1315, "&lt;=" &amp; CL$1, DataRegularSeason20242025!$D$3:$D$1315, $A63)+SUMIFS(DataRegularSeason20242025!$AB$3:$AB$1315,DataRegularSeason20242025!$B$3:$B$1315, "&lt;=" &amp; CL$1, DataRegularSeason20242025!$E$3:$E$1315, $A63)</f>
        <v>45</v>
      </c>
      <c r="CM63">
        <f>SUMIFS(DataRegularSeason20242025!$AA$3:$AA$1315,DataRegularSeason20242025!$B$3:$B$1315, "&lt;=" &amp; CM$1, DataRegularSeason20242025!$D$3:$D$1315, $A63)+SUMIFS(DataRegularSeason20242025!$AB$3:$AB$1315,DataRegularSeason20242025!$B$3:$B$1315, "&lt;=" &amp; CM$1, DataRegularSeason20242025!$E$3:$E$1315, $A63)</f>
        <v>45</v>
      </c>
      <c r="CN63">
        <f>SUMIFS(DataRegularSeason20242025!$AA$3:$AA$1315,DataRegularSeason20242025!$B$3:$B$1315, "&lt;=" &amp; CN$1, DataRegularSeason20242025!$D$3:$D$1315, $A63)+SUMIFS(DataRegularSeason20242025!$AB$3:$AB$1315,DataRegularSeason20242025!$B$3:$B$1315, "&lt;=" &amp; CN$1, DataRegularSeason20242025!$E$3:$E$1315, $A63)</f>
        <v>45</v>
      </c>
      <c r="CO63">
        <f>SUMIFS(DataRegularSeason20242025!$AA$3:$AA$1315,DataRegularSeason20242025!$B$3:$B$1315, "&lt;=" &amp; CO$1, DataRegularSeason20242025!$D$3:$D$1315, $A63)+SUMIFS(DataRegularSeason20242025!$AB$3:$AB$1315,DataRegularSeason20242025!$B$3:$B$1315, "&lt;=" &amp; CO$1, DataRegularSeason20242025!$E$3:$E$1315, $A63)</f>
        <v>47</v>
      </c>
      <c r="CP63">
        <f>SUMIFS(DataRegularSeason20242025!$AA$3:$AA$1315,DataRegularSeason20242025!$B$3:$B$1315, "&lt;=" &amp; CP$1, DataRegularSeason20242025!$D$3:$D$1315, $A63)+SUMIFS(DataRegularSeason20242025!$AB$3:$AB$1315,DataRegularSeason20242025!$B$3:$B$1315, "&lt;=" &amp; CP$1, DataRegularSeason20242025!$E$3:$E$1315, $A63)</f>
        <v>47</v>
      </c>
      <c r="CQ63">
        <f>SUMIFS(DataRegularSeason20242025!$AA$3:$AA$1315,DataRegularSeason20242025!$B$3:$B$1315, "&lt;=" &amp; CQ$1, DataRegularSeason20242025!$D$3:$D$1315, $A63)+SUMIFS(DataRegularSeason20242025!$AB$3:$AB$1315,DataRegularSeason20242025!$B$3:$B$1315, "&lt;=" &amp; CQ$1, DataRegularSeason20242025!$E$3:$E$1315, $A63)</f>
        <v>47</v>
      </c>
      <c r="CR63">
        <f>SUMIFS(DataRegularSeason20242025!$AA$3:$AA$1315,DataRegularSeason20242025!$B$3:$B$1315, "&lt;=" &amp; CR$1, DataRegularSeason20242025!$D$3:$D$1315, $A63)+SUMIFS(DataRegularSeason20242025!$AB$3:$AB$1315,DataRegularSeason20242025!$B$3:$B$1315, "&lt;=" &amp; CR$1, DataRegularSeason20242025!$E$3:$E$1315, $A63)</f>
        <v>49</v>
      </c>
      <c r="CS63">
        <f>SUMIFS(DataRegularSeason20242025!$AA$3:$AA$1315,DataRegularSeason20242025!$B$3:$B$1315, "&lt;=" &amp; CS$1, DataRegularSeason20242025!$D$3:$D$1315, $A63)+SUMIFS(DataRegularSeason20242025!$AB$3:$AB$1315,DataRegularSeason20242025!$B$3:$B$1315, "&lt;=" &amp; CS$1, DataRegularSeason20242025!$E$3:$E$1315, $A63)</f>
        <v>51</v>
      </c>
      <c r="CT63">
        <f>SUMIFS(DataRegularSeason20242025!$AA$3:$AA$1315,DataRegularSeason20242025!$B$3:$B$1315, "&lt;=" &amp; CT$1, DataRegularSeason20242025!$D$3:$D$1315, $A63)+SUMIFS(DataRegularSeason20242025!$AB$3:$AB$1315,DataRegularSeason20242025!$B$3:$B$1315, "&lt;=" &amp; CT$1, DataRegularSeason20242025!$E$3:$E$1315, $A63)</f>
        <v>51</v>
      </c>
      <c r="CU63">
        <f>SUMIFS(DataRegularSeason20242025!$AA$3:$AA$1315,DataRegularSeason20242025!$B$3:$B$1315, "&lt;=" &amp; CU$1, DataRegularSeason20242025!$D$3:$D$1315, $A63)+SUMIFS(DataRegularSeason20242025!$AB$3:$AB$1315,DataRegularSeason20242025!$B$3:$B$1315, "&lt;=" &amp; CU$1, DataRegularSeason20242025!$E$3:$E$1315, $A63)</f>
        <v>51</v>
      </c>
      <c r="CV63">
        <f>SUMIFS(DataRegularSeason20242025!$AA$3:$AA$1315,DataRegularSeason20242025!$B$3:$B$1315, "&lt;=" &amp; CV$1, DataRegularSeason20242025!$D$3:$D$1315, $A63)+SUMIFS(DataRegularSeason20242025!$AB$3:$AB$1315,DataRegularSeason20242025!$B$3:$B$1315, "&lt;=" &amp; CV$1, DataRegularSeason20242025!$E$3:$E$1315, $A63)</f>
        <v>53</v>
      </c>
      <c r="CW63">
        <f>SUMIFS(DataRegularSeason20242025!$AA$3:$AA$1315,DataRegularSeason20242025!$B$3:$B$1315, "&lt;=" &amp; CW$1, DataRegularSeason20242025!$D$3:$D$1315, $A63)+SUMIFS(DataRegularSeason20242025!$AB$3:$AB$1315,DataRegularSeason20242025!$B$3:$B$1315, "&lt;=" &amp; CW$1, DataRegularSeason20242025!$E$3:$E$1315, $A63)</f>
        <v>53</v>
      </c>
      <c r="CX63">
        <f>SUMIFS(DataRegularSeason20242025!$AA$3:$AA$1315,DataRegularSeason20242025!$B$3:$B$1315, "&lt;=" &amp; CX$1, DataRegularSeason20242025!$D$3:$D$1315, $A63)+SUMIFS(DataRegularSeason20242025!$AB$3:$AB$1315,DataRegularSeason20242025!$B$3:$B$1315, "&lt;=" &amp; CX$1, DataRegularSeason20242025!$E$3:$E$1315, $A63)</f>
        <v>53</v>
      </c>
      <c r="CY63">
        <f>SUMIFS(DataRegularSeason20242025!$AA$3:$AA$1315,DataRegularSeason20242025!$B$3:$B$1315, "&lt;=" &amp; CY$1, DataRegularSeason20242025!$D$3:$D$1315, $A63)+SUMIFS(DataRegularSeason20242025!$AB$3:$AB$1315,DataRegularSeason20242025!$B$3:$B$1315, "&lt;=" &amp; CY$1, DataRegularSeason20242025!$E$3:$E$1315, $A63)</f>
        <v>53</v>
      </c>
      <c r="CZ63">
        <f>SUMIFS(DataRegularSeason20242025!$AA$3:$AA$1315,DataRegularSeason20242025!$B$3:$B$1315, "&lt;=" &amp; CZ$1, DataRegularSeason20242025!$D$3:$D$1315, $A63)+SUMIFS(DataRegularSeason20242025!$AB$3:$AB$1315,DataRegularSeason20242025!$B$3:$B$1315, "&lt;=" &amp; CZ$1, DataRegularSeason20242025!$E$3:$E$1315, $A63)</f>
        <v>55</v>
      </c>
      <c r="DA63">
        <f>SUMIFS(DataRegularSeason20242025!$AA$3:$AA$1315,DataRegularSeason20242025!$B$3:$B$1315, "&lt;=" &amp; DA$1, DataRegularSeason20242025!$D$3:$D$1315, $A63)+SUMIFS(DataRegularSeason20242025!$AB$3:$AB$1315,DataRegularSeason20242025!$B$3:$B$1315, "&lt;=" &amp; DA$1, DataRegularSeason20242025!$E$3:$E$1315, $A63)</f>
        <v>55</v>
      </c>
      <c r="DB63">
        <f>SUMIFS(DataRegularSeason20242025!$AA$3:$AA$1315,DataRegularSeason20242025!$B$3:$B$1315, "&lt;=" &amp; DB$1, DataRegularSeason20242025!$D$3:$D$1315, $A63)+SUMIFS(DataRegularSeason20242025!$AB$3:$AB$1315,DataRegularSeason20242025!$B$3:$B$1315, "&lt;=" &amp; DB$1, DataRegularSeason20242025!$E$3:$E$1315, $A63)</f>
        <v>57</v>
      </c>
      <c r="DC63">
        <f>SUMIFS(DataRegularSeason20242025!$AA$3:$AA$1315,DataRegularSeason20242025!$B$3:$B$1315, "&lt;=" &amp; DC$1, DataRegularSeason20242025!$D$3:$D$1315, $A63)+SUMIFS(DataRegularSeason20242025!$AB$3:$AB$1315,DataRegularSeason20242025!$B$3:$B$1315, "&lt;=" &amp; DC$1, DataRegularSeason20242025!$E$3:$E$1315, $A63)</f>
        <v>57</v>
      </c>
      <c r="DD63">
        <f>SUMIFS(DataRegularSeason20242025!$AA$3:$AA$1315,DataRegularSeason20242025!$B$3:$B$1315, "&lt;=" &amp; DD$1, DataRegularSeason20242025!$D$3:$D$1315, $A63)+SUMIFS(DataRegularSeason20242025!$AB$3:$AB$1315,DataRegularSeason20242025!$B$3:$B$1315, "&lt;=" &amp; DD$1, DataRegularSeason20242025!$E$3:$E$1315, $A63)</f>
        <v>59</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61</v>
      </c>
      <c r="DJ63">
        <f>SUMIFS(DataRegularSeason20242025!$AA$3:$AA$1315,DataRegularSeason20242025!$B$3:$B$1315, "&lt;=" &amp; DJ$1, DataRegularSeason20242025!$D$3:$D$1315, $A63)+SUMIFS(DataRegularSeason20242025!$AB$3:$AB$1315,DataRegularSeason20242025!$B$3:$B$1315, "&lt;=" &amp; DJ$1, DataRegularSeason20242025!$E$3:$E$1315, $A63)</f>
        <v>61</v>
      </c>
      <c r="DK63">
        <f>SUMIFS(DataRegularSeason20242025!$AA$3:$AA$1315,DataRegularSeason20242025!$B$3:$B$1315, "&lt;=" &amp; DK$1, DataRegularSeason20242025!$D$3:$D$1315, $A63)+SUMIFS(DataRegularSeason20242025!$AB$3:$AB$1315,DataRegularSeason20242025!$B$3:$B$1315, "&lt;=" &amp; DK$1, DataRegularSeason20242025!$E$3:$E$1315, $A63)</f>
        <v>61</v>
      </c>
      <c r="DL63">
        <f>SUMIFS(DataRegularSeason20242025!$AA$3:$AA$1315,DataRegularSeason20242025!$B$3:$B$1315, "&lt;=" &amp; DL$1, DataRegularSeason20242025!$D$3:$D$1315, $A63)+SUMIFS(DataRegularSeason20242025!$AB$3:$AB$1315,DataRegularSeason20242025!$B$3:$B$1315, "&lt;=" &amp; DL$1, DataRegularSeason20242025!$E$3:$E$1315, $A63)</f>
        <v>63</v>
      </c>
      <c r="DM63">
        <f>SUMIFS(DataRegularSeason20242025!$AA$3:$AA$1315,DataRegularSeason20242025!$B$3:$B$1315, "&lt;=" &amp; DM$1, DataRegularSeason20242025!$D$3:$D$1315, $A63)+SUMIFS(DataRegularSeason20242025!$AB$3:$AB$1315,DataRegularSeason20242025!$B$3:$B$1315, "&lt;=" &amp; DM$1, DataRegularSeason20242025!$E$3:$E$1315, $A63)</f>
        <v>63</v>
      </c>
      <c r="DN63">
        <f>SUMIFS(DataRegularSeason20242025!$AA$3:$AA$1315,DataRegularSeason20242025!$B$3:$B$1315, "&lt;=" &amp; DN$1, DataRegularSeason20242025!$D$3:$D$1315, $A63)+SUMIFS(DataRegularSeason20242025!$AB$3:$AB$1315,DataRegularSeason20242025!$B$3:$B$1315, "&lt;=" &amp; DN$1, DataRegularSeason20242025!$E$3:$E$1315, $A63)</f>
        <v>65</v>
      </c>
      <c r="DO63">
        <f>SUMIFS(DataRegularSeason20242025!$AA$3:$AA$1315,DataRegularSeason20242025!$B$3:$B$1315, "&lt;=" &amp; DO$1, DataRegularSeason20242025!$D$3:$D$1315, $A63)+SUMIFS(DataRegularSeason20242025!$AB$3:$AB$1315,DataRegularSeason20242025!$B$3:$B$1315, "&lt;=" &amp; DO$1, DataRegularSeason20242025!$E$3:$E$1315, $A63)</f>
        <v>65</v>
      </c>
      <c r="DP63">
        <f>SUMIFS(DataRegularSeason20242025!$AA$3:$AA$1315,DataRegularSeason20242025!$B$3:$B$1315, "&lt;=" &amp; DP$1, DataRegularSeason20242025!$D$3:$D$1315, $A63)+SUMIFS(DataRegularSeason20242025!$AB$3:$AB$1315,DataRegularSeason20242025!$B$3:$B$1315, "&lt;=" &amp; DP$1, DataRegularSeason20242025!$E$3:$E$1315, $A63)</f>
        <v>67</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70</v>
      </c>
      <c r="DY63">
        <f>SUMIFS(DataRegularSeason20242025!$AA$3:$AA$1315,DataRegularSeason20242025!$B$3:$B$1315, "&lt;=" &amp; DY$1, DataRegularSeason20242025!$D$3:$D$1315, $A63)+SUMIFS(DataRegularSeason20242025!$AB$3:$AB$1315,DataRegularSeason20242025!$B$3:$B$1315, "&lt;=" &amp; DY$1, DataRegularSeason20242025!$E$3:$E$1315, $A63)</f>
        <v>72</v>
      </c>
      <c r="DZ63">
        <f>SUMIFS(DataRegularSeason20242025!$AA$3:$AA$1315,DataRegularSeason20242025!$B$3:$B$1315, "&lt;=" &amp; DZ$1, DataRegularSeason20242025!$D$3:$D$1315, $A63)+SUMIFS(DataRegularSeason20242025!$AB$3:$AB$1315,DataRegularSeason20242025!$B$3:$B$1315, "&lt;=" &amp; DZ$1, DataRegularSeason20242025!$E$3:$E$1315, $A63)</f>
        <v>72</v>
      </c>
      <c r="EA63">
        <f>SUMIFS(DataRegularSeason20242025!$AA$3:$AA$1315,DataRegularSeason20242025!$B$3:$B$1315, "&lt;=" &amp; EA$1, DataRegularSeason20242025!$D$3:$D$1315, $A63)+SUMIFS(DataRegularSeason20242025!$AB$3:$AB$1315,DataRegularSeason20242025!$B$3:$B$1315, "&lt;=" &amp; EA$1, DataRegularSeason20242025!$E$3:$E$1315, $A63)</f>
        <v>72</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72</v>
      </c>
      <c r="EQ63">
        <f>SUMIFS(DataRegularSeason20242025!$AA$3:$AA$1315,DataRegularSeason20242025!$B$3:$B$1315, "&lt;=" &amp; EQ$1, DataRegularSeason20242025!$D$3:$D$1315, $A63)+SUMIFS(DataRegularSeason20242025!$AB$3:$AB$1315,DataRegularSeason20242025!$B$3:$B$1315, "&lt;=" &amp; EQ$1, DataRegularSeason20242025!$E$3:$E$1315, $A63)</f>
        <v>72</v>
      </c>
      <c r="ER63">
        <f>SUMIFS(DataRegularSeason20242025!$AA$3:$AA$1315,DataRegularSeason20242025!$B$3:$B$1315, "&lt;=" &amp; ER$1, DataRegularSeason20242025!$D$3:$D$1315, $A63)+SUMIFS(DataRegularSeason20242025!$AB$3:$AB$1315,DataRegularSeason20242025!$B$3:$B$1315, "&lt;=" &amp; ER$1, DataRegularSeason20242025!$E$3:$E$1315, $A63)</f>
        <v>72</v>
      </c>
      <c r="ES63">
        <f>SUMIFS(DataRegularSeason20242025!$AA$3:$AA$1315,DataRegularSeason20242025!$B$3:$B$1315, "&lt;=" &amp; ES$1, DataRegularSeason20242025!$D$3:$D$1315, $A63)+SUMIFS(DataRegularSeason20242025!$AB$3:$AB$1315,DataRegularSeason20242025!$B$3:$B$1315, "&lt;=" &amp; ES$1, DataRegularSeason20242025!$E$3:$E$1315, $A63)</f>
        <v>72</v>
      </c>
      <c r="ET63">
        <f>SUMIFS(DataRegularSeason20242025!$AA$3:$AA$1315,DataRegularSeason20242025!$B$3:$B$1315, "&lt;=" &amp; ET$1, DataRegularSeason20242025!$D$3:$D$1315, $A63)+SUMIFS(DataRegularSeason20242025!$AB$3:$AB$1315,DataRegularSeason20242025!$B$3:$B$1315, "&lt;=" &amp; ET$1, DataRegularSeason20242025!$E$3:$E$1315, $A63)</f>
        <v>72</v>
      </c>
      <c r="EU63">
        <f>SUMIFS(DataRegularSeason20242025!$AA$3:$AA$1315,DataRegularSeason20242025!$B$3:$B$1315, "&lt;=" &amp; EU$1, DataRegularSeason20242025!$D$3:$D$1315, $A63)+SUMIFS(DataRegularSeason20242025!$AB$3:$AB$1315,DataRegularSeason20242025!$B$3:$B$1315, "&lt;=" &amp; EU$1, DataRegularSeason20242025!$E$3:$E$1315, $A63)</f>
        <v>72</v>
      </c>
      <c r="EV63">
        <f>SUMIFS(DataRegularSeason20242025!$AA$3:$AA$1315,DataRegularSeason20242025!$B$3:$B$1315, "&lt;=" &amp; EV$1, DataRegularSeason20242025!$D$3:$D$1315, $A63)+SUMIFS(DataRegularSeason20242025!$AB$3:$AB$1315,DataRegularSeason20242025!$B$3:$B$1315, "&lt;=" &amp; EV$1, DataRegularSeason20242025!$E$3:$E$1315, $A63)</f>
        <v>72</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76</v>
      </c>
      <c r="FC63">
        <f>SUMIFS(DataRegularSeason20242025!$AA$3:$AA$1315,DataRegularSeason20242025!$B$3:$B$1315, "&lt;=" &amp; FC$1, DataRegularSeason20242025!$D$3:$D$1315, $A63)+SUMIFS(DataRegularSeason20242025!$AB$3:$AB$1315,DataRegularSeason20242025!$B$3:$B$1315, "&lt;=" &amp; FC$1, DataRegularSeason20242025!$E$3:$E$1315, $A63)</f>
        <v>76</v>
      </c>
      <c r="FD63">
        <f>SUMIFS(DataRegularSeason20242025!$AA$3:$AA$1315,DataRegularSeason20242025!$B$3:$B$1315, "&lt;=" &amp; FD$1, DataRegularSeason20242025!$D$3:$D$1315, $A63)+SUMIFS(DataRegularSeason20242025!$AB$3:$AB$1315,DataRegularSeason20242025!$B$3:$B$1315, "&lt;=" &amp; FD$1, DataRegularSeason20242025!$E$3:$E$1315, $A63)</f>
        <v>78</v>
      </c>
      <c r="FE63">
        <f>SUMIFS(DataRegularSeason20242025!$AA$3:$AA$1315,DataRegularSeason20242025!$B$3:$B$1315, "&lt;=" &amp; FE$1, DataRegularSeason20242025!$D$3:$D$1315, $A63)+SUMIFS(DataRegularSeason20242025!$AB$3:$AB$1315,DataRegularSeason20242025!$B$3:$B$1315, "&lt;=" &amp; FE$1, DataRegularSeason20242025!$E$3:$E$1315, $A63)</f>
        <v>78</v>
      </c>
      <c r="FF63">
        <f>SUMIFS(DataRegularSeason20242025!$AA$3:$AA$1315,DataRegularSeason20242025!$B$3:$B$1315, "&lt;=" &amp; FF$1, DataRegularSeason20242025!$D$3:$D$1315, $A63)+SUMIFS(DataRegularSeason20242025!$AB$3:$AB$1315,DataRegularSeason20242025!$B$3:$B$1315, "&lt;=" &amp; FF$1, DataRegularSeason20242025!$E$3:$E$1315, $A63)</f>
        <v>78</v>
      </c>
      <c r="FG63">
        <f>SUMIFS(DataRegularSeason20242025!$AA$3:$AA$1315,DataRegularSeason20242025!$B$3:$B$1315, "&lt;=" &amp; FG$1, DataRegularSeason20242025!$D$3:$D$1315, $A63)+SUMIFS(DataRegularSeason20242025!$AB$3:$AB$1315,DataRegularSeason20242025!$B$3:$B$1315, "&lt;=" &amp; FG$1, DataRegularSeason20242025!$E$3:$E$1315, $A63)</f>
        <v>78</v>
      </c>
      <c r="FH63">
        <f>SUMIFS(DataRegularSeason20242025!$AA$3:$AA$1315,DataRegularSeason20242025!$B$3:$B$1315, "&lt;=" &amp; FH$1, DataRegularSeason20242025!$D$3:$D$1315, $A63)+SUMIFS(DataRegularSeason20242025!$AB$3:$AB$1315,DataRegularSeason20242025!$B$3:$B$1315, "&lt;=" &amp; FH$1, DataRegularSeason20242025!$E$3:$E$1315, $A63)</f>
        <v>78</v>
      </c>
      <c r="FI63">
        <f>SUMIFS(DataRegularSeason20242025!$AA$3:$AA$1315,DataRegularSeason20242025!$B$3:$B$1315, "&lt;=" &amp; FI$1, DataRegularSeason20242025!$D$3:$D$1315, $A63)+SUMIFS(DataRegularSeason20242025!$AB$3:$AB$1315,DataRegularSeason20242025!$B$3:$B$1315, "&lt;=" &amp; FI$1, DataRegularSeason20242025!$E$3:$E$1315, $A63)</f>
        <v>78</v>
      </c>
      <c r="FJ63">
        <f>SUMIFS(DataRegularSeason20242025!$AA$3:$AA$1315,DataRegularSeason20242025!$B$3:$B$1315, "&lt;=" &amp; FJ$1, DataRegularSeason20242025!$D$3:$D$1315, $A63)+SUMIFS(DataRegularSeason20242025!$AB$3:$AB$1315,DataRegularSeason20242025!$B$3:$B$1315, "&lt;=" &amp; FJ$1, DataRegularSeason20242025!$E$3:$E$1315, $A63)</f>
        <v>80</v>
      </c>
      <c r="FK63">
        <f>SUMIFS(DataRegularSeason20242025!$AA$3:$AA$1315,DataRegularSeason20242025!$B$3:$B$1315, "&lt;=" &amp; FK$1, DataRegularSeason20242025!$D$3:$D$1315, $A63)+SUMIFS(DataRegularSeason20242025!$AB$3:$AB$1315,DataRegularSeason20242025!$B$3:$B$1315, "&lt;=" &amp; FK$1, DataRegularSeason20242025!$E$3:$E$1315, $A63)</f>
        <v>80</v>
      </c>
      <c r="FL63">
        <f>SUMIFS(DataRegularSeason20242025!$AA$3:$AA$1315,DataRegularSeason20242025!$B$3:$B$1315, "&lt;=" &amp; FL$1, DataRegularSeason20242025!$D$3:$D$1315, $A63)+SUMIFS(DataRegularSeason20242025!$AB$3:$AB$1315,DataRegularSeason20242025!$B$3:$B$1315, "&lt;=" &amp; FL$1, DataRegularSeason20242025!$E$3:$E$1315, $A63)</f>
        <v>80</v>
      </c>
      <c r="FM63">
        <f>SUMIFS(DataRegularSeason20242025!$AA$3:$AA$1315,DataRegularSeason20242025!$B$3:$B$1315, "&lt;=" &amp; FM$1, DataRegularSeason20242025!$D$3:$D$1315, $A63)+SUMIFS(DataRegularSeason20242025!$AB$3:$AB$1315,DataRegularSeason20242025!$B$3:$B$1315, "&lt;=" &amp; FM$1, DataRegularSeason20242025!$E$3:$E$1315, $A63)</f>
        <v>80</v>
      </c>
      <c r="FN63">
        <f>SUMIFS(DataRegularSeason20242025!$AA$3:$AA$1315,DataRegularSeason20242025!$B$3:$B$1315, "&lt;=" &amp; FN$1, DataRegularSeason20242025!$D$3:$D$1315, $A63)+SUMIFS(DataRegularSeason20242025!$AB$3:$AB$1315,DataRegularSeason20242025!$B$3:$B$1315, "&lt;=" &amp; FN$1, DataRegularSeason20242025!$E$3:$E$1315, $A63)</f>
        <v>80</v>
      </c>
      <c r="FO63">
        <f>SUMIFS(DataRegularSeason20242025!$AA$3:$AA$1315,DataRegularSeason20242025!$B$3:$B$1315, "&lt;=" &amp; FO$1, DataRegularSeason20242025!$D$3:$D$1315, $A63)+SUMIFS(DataRegularSeason20242025!$AB$3:$AB$1315,DataRegularSeason20242025!$B$3:$B$1315, "&lt;=" &amp; FO$1, DataRegularSeason20242025!$E$3:$E$1315, $A63)</f>
        <v>80</v>
      </c>
      <c r="FP63">
        <f>SUMIFS(DataRegularSeason20242025!$AA$3:$AA$1315,DataRegularSeason20242025!$B$3:$B$1315, "&lt;=" &amp; FP$1, DataRegularSeason20242025!$D$3:$D$1315, $A63)+SUMIFS(DataRegularSeason20242025!$AB$3:$AB$1315,DataRegularSeason20242025!$B$3:$B$1315, "&lt;=" &amp; FP$1, DataRegularSeason20242025!$E$3:$E$1315, $A63)</f>
        <v>80</v>
      </c>
      <c r="FQ63">
        <f>SUMIFS(DataRegularSeason20242025!$AA$3:$AA$1315,DataRegularSeason20242025!$B$3:$B$1315, "&lt;=" &amp; FQ$1, DataRegularSeason20242025!$D$3:$D$1315, $A63)+SUMIFS(DataRegularSeason20242025!$AB$3:$AB$1315,DataRegularSeason20242025!$B$3:$B$1315, "&lt;=" &amp; FQ$1, DataRegularSeason20242025!$E$3:$E$1315, $A63)</f>
        <v>80</v>
      </c>
      <c r="FR63">
        <f>SUMIFS(DataRegularSeason20242025!$AA$3:$AA$1315,DataRegularSeason20242025!$B$3:$B$1315, "&lt;=" &amp; FR$1, DataRegularSeason20242025!$D$3:$D$1315, $A63)+SUMIFS(DataRegularSeason20242025!$AB$3:$AB$1315,DataRegularSeason20242025!$B$3:$B$1315, "&lt;=" &amp; FR$1, DataRegularSeason20242025!$E$3:$E$1315, $A63)</f>
        <v>80</v>
      </c>
      <c r="FS63">
        <f>SUMIFS(DataRegularSeason20242025!$AA$3:$AA$1315,DataRegularSeason20242025!$B$3:$B$1315, "&lt;=" &amp; FS$1, DataRegularSeason20242025!$D$3:$D$1315, $A63)+SUMIFS(DataRegularSeason20242025!$AB$3:$AB$1315,DataRegularSeason20242025!$B$3:$B$1315, "&lt;=" &amp; FS$1, DataRegularSeason20242025!$E$3:$E$1315, $A63)</f>
        <v>80</v>
      </c>
      <c r="FT63">
        <f>SUMIFS(DataRegularSeason20242025!$AA$3:$AA$1315,DataRegularSeason20242025!$B$3:$B$1315, "&lt;=" &amp; FT$1, DataRegularSeason20242025!$D$3:$D$1315, $A63)+SUMIFS(DataRegularSeason20242025!$AB$3:$AB$1315,DataRegularSeason20242025!$B$3:$B$1315, "&lt;=" &amp; FT$1, DataRegularSeason20242025!$E$3:$E$1315, $A63)</f>
        <v>80</v>
      </c>
      <c r="FU63">
        <f>SUMIFS(DataRegularSeason20242025!$AA$3:$AA$1315,DataRegularSeason20242025!$B$3:$B$1315, "&lt;=" &amp; FU$1, DataRegularSeason20242025!$D$3:$D$1315, $A63)+SUMIFS(DataRegularSeason20242025!$AB$3:$AB$1315,DataRegularSeason20242025!$B$3:$B$1315, "&lt;=" &amp; FU$1, DataRegularSeason20242025!$E$3:$E$1315, $A63)</f>
        <v>80</v>
      </c>
      <c r="FV63">
        <f>SUMIFS(DataRegularSeason20242025!$AA$3:$AA$1315,DataRegularSeason20242025!$B$3:$B$1315, "&lt;=" &amp; FV$1, DataRegularSeason20242025!$D$3:$D$1315, $A63)+SUMIFS(DataRegularSeason20242025!$AB$3:$AB$1315,DataRegularSeason20242025!$B$3:$B$1315, "&lt;=" &amp; FV$1, DataRegularSeason20242025!$E$3:$E$1315, $A63)</f>
        <v>80</v>
      </c>
      <c r="FW63">
        <f>SUMIFS(DataRegularSeason20242025!$AA$3:$AA$1315,DataRegularSeason20242025!$B$3:$B$1315, "&lt;=" &amp; FW$1, DataRegularSeason20242025!$D$3:$D$1315, $A63)+SUMIFS(DataRegularSeason20242025!$AB$3:$AB$1315,DataRegularSeason20242025!$B$3:$B$1315, "&lt;=" &amp; FW$1, DataRegularSeason20242025!$E$3:$E$1315, $A63)</f>
        <v>80</v>
      </c>
      <c r="FX63">
        <f>SUMIFS(DataRegularSeason20242025!$AA$3:$AA$1315,DataRegularSeason20242025!$B$3:$B$1315, "&lt;=" &amp; FX$1, DataRegularSeason20242025!$D$3:$D$1315, $A63)+SUMIFS(DataRegularSeason20242025!$AB$3:$AB$1315,DataRegularSeason20242025!$B$3:$B$1315, "&lt;=" &amp; FX$1, DataRegularSeason20242025!$E$3:$E$1315, $A63)</f>
        <v>80</v>
      </c>
      <c r="FY63">
        <f>SUMIFS(DataRegularSeason20242025!$AA$3:$AA$1315,DataRegularSeason20242025!$B$3:$B$1315, "&lt;=" &amp; FY$1, DataRegularSeason20242025!$D$3:$D$1315, $A63)+SUMIFS(DataRegularSeason20242025!$AB$3:$AB$1315,DataRegularSeason20242025!$B$3:$B$1315, "&lt;=" &amp; FY$1, DataRegularSeason20242025!$E$3:$E$1315, $A63)</f>
        <v>80</v>
      </c>
      <c r="FZ63">
        <f>SUMIFS(DataRegularSeason20242025!$AA$3:$AA$1315,DataRegularSeason20242025!$B$3:$B$1315, "&lt;=" &amp; FZ$1, DataRegularSeason20242025!$D$3:$D$1315, $A63)+SUMIFS(DataRegularSeason20242025!$AB$3:$AB$1315,DataRegularSeason20242025!$B$3:$B$1315, "&lt;=" &amp; FZ$1, DataRegularSeason20242025!$E$3:$E$1315, $A63)</f>
        <v>80</v>
      </c>
      <c r="GA63">
        <f>SUMIFS(DataRegularSeason20242025!$AA$3:$AA$1315,DataRegularSeason20242025!$B$3:$B$1315, "&lt;=" &amp; GA$1, DataRegularSeason20242025!$D$3:$D$1315, $A63)+SUMIFS(DataRegularSeason20242025!$AB$3:$AB$1315,DataRegularSeason20242025!$B$3:$B$1315, "&lt;=" &amp; GA$1, DataRegularSeason20242025!$E$3:$E$1315, $A63)</f>
        <v>80</v>
      </c>
      <c r="GB63">
        <f>SUMIFS(DataRegularSeason20242025!$AA$3:$AA$1315,DataRegularSeason20242025!$B$3:$B$1315, "&lt;=" &amp; GB$1, DataRegularSeason20242025!$D$3:$D$1315, $A63)+SUMIFS(DataRegularSeason20242025!$AB$3:$AB$1315,DataRegularSeason20242025!$B$3:$B$1315, "&lt;=" &amp; GB$1, DataRegularSeason20242025!$E$3:$E$1315, $A63)</f>
        <v>80</v>
      </c>
      <c r="GC63">
        <f>SUMIFS(DataRegularSeason20242025!$AA$3:$AA$1315,DataRegularSeason20242025!$B$3:$B$1315, "&lt;=" &amp; GC$1, DataRegularSeason20242025!$D$3:$D$1315, $A63)+SUMIFS(DataRegularSeason20242025!$AB$3:$AB$1315,DataRegularSeason20242025!$B$3:$B$1315, "&lt;=" &amp; GC$1, DataRegularSeason20242025!$E$3:$E$1315, $A63)</f>
        <v>80</v>
      </c>
      <c r="GD63">
        <f>SUMIFS(DataRegularSeason20242025!$AA$3:$AA$1315,DataRegularSeason20242025!$B$3:$B$1315, "&lt;=" &amp; GD$1, DataRegularSeason20242025!$D$3:$D$1315, $A63)+SUMIFS(DataRegularSeason20242025!$AB$3:$AB$1315,DataRegularSeason20242025!$B$3:$B$1315, "&lt;=" &amp; GD$1, DataRegularSeason20242025!$E$3:$E$1315, $A63)</f>
        <v>80</v>
      </c>
      <c r="GE63">
        <f>SUMIFS(DataRegularSeason20242025!$AA$3:$AA$1315,DataRegularSeason20242025!$B$3:$B$1315, "&lt;=" &amp; GE$1, DataRegularSeason20242025!$D$3:$D$1315, $A63)+SUMIFS(DataRegularSeason20242025!$AB$3:$AB$1315,DataRegularSeason20242025!$B$3:$B$1315, "&lt;=" &amp; GE$1, DataRegularSeason20242025!$E$3:$E$1315, $A63)</f>
        <v>80</v>
      </c>
      <c r="GF63">
        <f>SUMIFS(DataRegularSeason20242025!$AA$3:$AA$1315,DataRegularSeason20242025!$B$3:$B$1315, "&lt;=" &amp; GF$1, DataRegularSeason20242025!$D$3:$D$1315, $A63)+SUMIFS(DataRegularSeason20242025!$AB$3:$AB$1315,DataRegularSeason20242025!$B$3:$B$1315, "&lt;=" &amp; GF$1, DataRegularSeason20242025!$E$3:$E$1315, $A63)</f>
        <v>80</v>
      </c>
      <c r="GG63">
        <f>SUMIFS(DataRegularSeason20242025!$AA$3:$AA$1315,DataRegularSeason20242025!$B$3:$B$1315, "&lt;=" &amp; GG$1, DataRegularSeason20242025!$D$3:$D$1315, $A63)+SUMIFS(DataRegularSeason20242025!$AB$3:$AB$1315,DataRegularSeason20242025!$B$3:$B$1315, "&lt;=" &amp; GG$1, DataRegularSeason20242025!$E$3:$E$1315, $A63)</f>
        <v>80</v>
      </c>
      <c r="GH63">
        <f>SUMIFS(DataRegularSeason20242025!$AA$3:$AA$1315,DataRegularSeason20242025!$B$3:$B$1315, "&lt;=" &amp; GH$1, DataRegularSeason20242025!$D$3:$D$1315, $A63)+SUMIFS(DataRegularSeason20242025!$AB$3:$AB$1315,DataRegularSeason20242025!$B$3:$B$1315, "&lt;=" &amp; GH$1, DataRegularSeason20242025!$E$3:$E$1315, $A63)</f>
        <v>80</v>
      </c>
      <c r="GI63">
        <f>SUMIFS(DataRegularSeason20242025!$AA$3:$AA$1315,DataRegularSeason20242025!$B$3:$B$1315, "&lt;=" &amp; GI$1, DataRegularSeason20242025!$D$3:$D$1315, $A63)+SUMIFS(DataRegularSeason20242025!$AB$3:$AB$1315,DataRegularSeason20242025!$B$3:$B$1315, "&lt;=" &amp; GI$1, DataRegularSeason20242025!$E$3:$E$1315, $A63)</f>
        <v>80</v>
      </c>
      <c r="GJ63">
        <f>SUMIFS(DataRegularSeason20242025!$AA$3:$AA$1315,DataRegularSeason20242025!$B$3:$B$1315, "&lt;=" &amp; GJ$1, DataRegularSeason20242025!$D$3:$D$1315, $A63)+SUMIFS(DataRegularSeason20242025!$AB$3:$AB$1315,DataRegularSeason20242025!$B$3:$B$1315, "&lt;=" &amp; GJ$1, DataRegularSeason20242025!$E$3:$E$1315, $A63)</f>
        <v>80</v>
      </c>
      <c r="GK63">
        <f>SUMIFS(DataRegularSeason20242025!$AA$3:$AA$1315,DataRegularSeason20242025!$B$3:$B$1315, "&lt;=" &amp; GK$1, DataRegularSeason20242025!$D$3:$D$1315, $A63)+SUMIFS(DataRegularSeason20242025!$AB$3:$AB$1315,DataRegularSeason20242025!$B$3:$B$1315, "&lt;=" &amp; GK$1, DataRegularSeason20242025!$E$3:$E$1315, $A63)</f>
        <v>80</v>
      </c>
      <c r="GL63">
        <f>SUMIFS(DataRegularSeason20242025!$AA$3:$AA$1315,DataRegularSeason20242025!$B$3:$B$1315, "&lt;=" &amp; GL$1, DataRegularSeason20242025!$D$3:$D$1315, $A63)+SUMIFS(DataRegularSeason20242025!$AB$3:$AB$1315,DataRegularSeason20242025!$B$3:$B$1315, "&lt;=" &amp; GL$1, DataRegularSeason20242025!$E$3:$E$1315, $A63)</f>
        <v>80</v>
      </c>
      <c r="GM63">
        <f>SUMIFS(DataRegularSeason20242025!$AA$3:$AA$1315,DataRegularSeason20242025!$B$3:$B$1315, "&lt;=" &amp; GM$1, DataRegularSeason20242025!$D$3:$D$1315, $A63)+SUMIFS(DataRegularSeason20242025!$AB$3:$AB$1315,DataRegularSeason20242025!$B$3:$B$1315, "&lt;=" &amp; GM$1, DataRegularSeason20242025!$E$3:$E$1315, $A63)</f>
        <v>80</v>
      </c>
      <c r="GN63">
        <f>SUMIFS(DataRegularSeason20242025!$AA$3:$AA$1315,DataRegularSeason20242025!$B$3:$B$1315, "&lt;=" &amp; GN$1, DataRegularSeason20242025!$D$3:$D$1315, $A63)+SUMIFS(DataRegularSeason20242025!$AB$3:$AB$1315,DataRegularSeason20242025!$B$3:$B$1315, "&lt;=" &amp; GN$1, DataRegularSeason20242025!$E$3:$E$1315, $A63)</f>
        <v>80</v>
      </c>
      <c r="GO63">
        <f>SUMIFS(DataRegularSeason20242025!$AA$3:$AA$1315,DataRegularSeason20242025!$B$3:$B$1315, "&lt;=" &amp; GO$1, DataRegularSeason20242025!$D$3:$D$1315, $A63)+SUMIFS(DataRegularSeason20242025!$AB$3:$AB$1315,DataRegularSeason20242025!$B$3:$B$1315, "&lt;=" &amp; GO$1, DataRegularSeason20242025!$E$3:$E$1315, $A63)</f>
        <v>80</v>
      </c>
      <c r="GP63">
        <f>SUMIFS(DataRegularSeason20242025!$AA$3:$AA$1315,DataRegularSeason20242025!$B$3:$B$1315, "&lt;=" &amp; GP$1, DataRegularSeason20242025!$D$3:$D$1315, $A63)+SUMIFS(DataRegularSeason20242025!$AB$3:$AB$1315,DataRegularSeason20242025!$B$3:$B$1315, "&lt;=" &amp; GP$1, DataRegularSeason20242025!$E$3:$E$1315, $A63)</f>
        <v>80</v>
      </c>
      <c r="GQ63">
        <f>SUMIFS(DataRegularSeason20242025!$AA$3:$AA$1315,DataRegularSeason20242025!$B$3:$B$1315, "&lt;=" &amp; GQ$1, DataRegularSeason20242025!$D$3:$D$1315, $A63)+SUMIFS(DataRegularSeason20242025!$AB$3:$AB$1315,DataRegularSeason20242025!$B$3:$B$1315, "&lt;=" &amp; GQ$1, DataRegularSeason20242025!$E$3:$E$1315, $A63)</f>
        <v>80</v>
      </c>
      <c r="GR63">
        <f>SUMIFS(DataRegularSeason20242025!$AA$3:$AA$1315,DataRegularSeason20242025!$B$3:$B$1315, "&lt;=" &amp; GR$1, DataRegularSeason20242025!$D$3:$D$1315, $A63)+SUMIFS(DataRegularSeason20242025!$AB$3:$AB$1315,DataRegularSeason20242025!$B$3:$B$1315, "&lt;=" &amp; GR$1, DataRegularSeason20242025!$E$3:$E$1315, $A63)</f>
        <v>80</v>
      </c>
      <c r="GS63">
        <f>SUMIFS(DataRegularSeason20242025!$AA$3:$AA$1315,DataRegularSeason20242025!$B$3:$B$1315, "&lt;=" &amp; GS$1, DataRegularSeason20242025!$D$3:$D$1315, $A63)+SUMIFS(DataRegularSeason20242025!$AB$3:$AB$1315,DataRegularSeason20242025!$B$3:$B$1315, "&lt;=" &amp; GS$1, DataRegularSeason20242025!$E$3:$E$1315, $A63)</f>
        <v>80</v>
      </c>
      <c r="GT63">
        <f>SUMIFS(DataRegularSeason20242025!$AA$3:$AA$1315,DataRegularSeason20242025!$B$3:$B$1315, "&lt;=" &amp; GT$1, DataRegularSeason20242025!$D$3:$D$1315, $A63)+SUMIFS(DataRegularSeason20242025!$AB$3:$AB$1315,DataRegularSeason20242025!$B$3:$B$1315, "&lt;=" &amp; GT$1, DataRegularSeason20242025!$E$3:$E$1315, $A63)</f>
        <v>80</v>
      </c>
      <c r="GU63">
        <f>SUMIFS(DataRegularSeason20242025!$AA$3:$AA$1315,DataRegularSeason20242025!$B$3:$B$1315, "&lt;=" &amp; GU$1, DataRegularSeason20242025!$D$3:$D$1315, $A63)+SUMIFS(DataRegularSeason20242025!$AB$3:$AB$1315,DataRegularSeason20242025!$B$3:$B$1315, "&lt;=" &amp; GU$1, DataRegularSeason20242025!$E$3:$E$1315, $A63)</f>
        <v>80</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73</v>
      </c>
      <c r="FE64">
        <f>SUMIFS(DataRegularSeason20242025!$AA$3:$AA$1315,DataRegularSeason20242025!$B$3:$B$1315, "&lt;=" &amp; FE$1, DataRegularSeason20242025!$D$3:$D$1315, $A64)+SUMIFS(DataRegularSeason20242025!$AB$3:$AB$1315,DataRegularSeason20242025!$B$3:$B$1315, "&lt;=" &amp; FE$1, DataRegularSeason20242025!$E$3:$E$1315, $A64)</f>
        <v>75</v>
      </c>
      <c r="FF64">
        <f>SUMIFS(DataRegularSeason20242025!$AA$3:$AA$1315,DataRegularSeason20242025!$B$3:$B$1315, "&lt;=" &amp; FF$1, DataRegularSeason20242025!$D$3:$D$1315, $A64)+SUMIFS(DataRegularSeason20242025!$AB$3:$AB$1315,DataRegularSeason20242025!$B$3:$B$1315, "&lt;=" &amp; FF$1, DataRegularSeason20242025!$E$3:$E$1315, $A64)</f>
        <v>75</v>
      </c>
      <c r="FG64">
        <f>SUMIFS(DataRegularSeason20242025!$AA$3:$AA$1315,DataRegularSeason20242025!$B$3:$B$1315, "&lt;=" &amp; FG$1, DataRegularSeason20242025!$D$3:$D$1315, $A64)+SUMIFS(DataRegularSeason20242025!$AB$3:$AB$1315,DataRegularSeason20242025!$B$3:$B$1315, "&lt;=" &amp; FG$1, DataRegularSeason20242025!$E$3:$E$1315, $A64)</f>
        <v>77</v>
      </c>
      <c r="FH64">
        <f>SUMIFS(DataRegularSeason20242025!$AA$3:$AA$1315,DataRegularSeason20242025!$B$3:$B$1315, "&lt;=" &amp; FH$1, DataRegularSeason20242025!$D$3:$D$1315, $A64)+SUMIFS(DataRegularSeason20242025!$AB$3:$AB$1315,DataRegularSeason20242025!$B$3:$B$1315, "&lt;=" &amp; FH$1, DataRegularSeason20242025!$E$3:$E$1315, $A64)</f>
        <v>77</v>
      </c>
      <c r="FI64">
        <f>SUMIFS(DataRegularSeason20242025!$AA$3:$AA$1315,DataRegularSeason20242025!$B$3:$B$1315, "&lt;=" &amp; FI$1, DataRegularSeason20242025!$D$3:$D$1315, $A64)+SUMIFS(DataRegularSeason20242025!$AB$3:$AB$1315,DataRegularSeason20242025!$B$3:$B$1315, "&lt;=" &amp; FI$1, DataRegularSeason20242025!$E$3:$E$1315, $A64)</f>
        <v>79</v>
      </c>
      <c r="FJ64">
        <f>SUMIFS(DataRegularSeason20242025!$AA$3:$AA$1315,DataRegularSeason20242025!$B$3:$B$1315, "&lt;=" &amp; FJ$1, DataRegularSeason20242025!$D$3:$D$1315, $A64)+SUMIFS(DataRegularSeason20242025!$AB$3:$AB$1315,DataRegularSeason20242025!$B$3:$B$1315, "&lt;=" &amp; FJ$1, DataRegularSeason20242025!$E$3:$E$1315, $A64)</f>
        <v>79</v>
      </c>
      <c r="FK64">
        <f>SUMIFS(DataRegularSeason20242025!$AA$3:$AA$1315,DataRegularSeason20242025!$B$3:$B$1315, "&lt;=" &amp; FK$1, DataRegularSeason20242025!$D$3:$D$1315, $A64)+SUMIFS(DataRegularSeason20242025!$AB$3:$AB$1315,DataRegularSeason20242025!$B$3:$B$1315, "&lt;=" &amp; FK$1, DataRegularSeason20242025!$E$3:$E$1315, $A64)</f>
        <v>79</v>
      </c>
      <c r="FL64">
        <f>SUMIFS(DataRegularSeason20242025!$AA$3:$AA$1315,DataRegularSeason20242025!$B$3:$B$1315, "&lt;=" &amp; FL$1, DataRegularSeason20242025!$D$3:$D$1315, $A64)+SUMIFS(DataRegularSeason20242025!$AB$3:$AB$1315,DataRegularSeason20242025!$B$3:$B$1315, "&lt;=" &amp; FL$1, DataRegularSeason20242025!$E$3:$E$1315, $A64)</f>
        <v>79</v>
      </c>
      <c r="FM64">
        <f>SUMIFS(DataRegularSeason20242025!$AA$3:$AA$1315,DataRegularSeason20242025!$B$3:$B$1315, "&lt;=" &amp; FM$1, DataRegularSeason20242025!$D$3:$D$1315, $A64)+SUMIFS(DataRegularSeason20242025!$AB$3:$AB$1315,DataRegularSeason20242025!$B$3:$B$1315, "&lt;=" &amp; FM$1, DataRegularSeason20242025!$E$3:$E$1315, $A64)</f>
        <v>79</v>
      </c>
      <c r="FN64">
        <f>SUMIFS(DataRegularSeason20242025!$AA$3:$AA$1315,DataRegularSeason20242025!$B$3:$B$1315, "&lt;=" &amp; FN$1, DataRegularSeason20242025!$D$3:$D$1315, $A64)+SUMIFS(DataRegularSeason20242025!$AB$3:$AB$1315,DataRegularSeason20242025!$B$3:$B$1315, "&lt;=" &amp; FN$1, DataRegularSeason20242025!$E$3:$E$1315, $A64)</f>
        <v>79</v>
      </c>
      <c r="FO64">
        <f>SUMIFS(DataRegularSeason20242025!$AA$3:$AA$1315,DataRegularSeason20242025!$B$3:$B$1315, "&lt;=" &amp; FO$1, DataRegularSeason20242025!$D$3:$D$1315, $A64)+SUMIFS(DataRegularSeason20242025!$AB$3:$AB$1315,DataRegularSeason20242025!$B$3:$B$1315, "&lt;=" &amp; FO$1, DataRegularSeason20242025!$E$3:$E$1315, $A64)</f>
        <v>79</v>
      </c>
      <c r="FP64">
        <f>SUMIFS(DataRegularSeason20242025!$AA$3:$AA$1315,DataRegularSeason20242025!$B$3:$B$1315, "&lt;=" &amp; FP$1, DataRegularSeason20242025!$D$3:$D$1315, $A64)+SUMIFS(DataRegularSeason20242025!$AB$3:$AB$1315,DataRegularSeason20242025!$B$3:$B$1315, "&lt;=" &amp; FP$1, DataRegularSeason20242025!$E$3:$E$1315, $A64)</f>
        <v>79</v>
      </c>
      <c r="FQ64">
        <f>SUMIFS(DataRegularSeason20242025!$AA$3:$AA$1315,DataRegularSeason20242025!$B$3:$B$1315, "&lt;=" &amp; FQ$1, DataRegularSeason20242025!$D$3:$D$1315, $A64)+SUMIFS(DataRegularSeason20242025!$AB$3:$AB$1315,DataRegularSeason20242025!$B$3:$B$1315, "&lt;=" &amp; FQ$1, DataRegularSeason20242025!$E$3:$E$1315, $A64)</f>
        <v>79</v>
      </c>
      <c r="FR64">
        <f>SUMIFS(DataRegularSeason20242025!$AA$3:$AA$1315,DataRegularSeason20242025!$B$3:$B$1315, "&lt;=" &amp; FR$1, DataRegularSeason20242025!$D$3:$D$1315, $A64)+SUMIFS(DataRegularSeason20242025!$AB$3:$AB$1315,DataRegularSeason20242025!$B$3:$B$1315, "&lt;=" &amp; FR$1, DataRegularSeason20242025!$E$3:$E$1315, $A64)</f>
        <v>79</v>
      </c>
      <c r="FS64">
        <f>SUMIFS(DataRegularSeason20242025!$AA$3:$AA$1315,DataRegularSeason20242025!$B$3:$B$1315, "&lt;=" &amp; FS$1, DataRegularSeason20242025!$D$3:$D$1315, $A64)+SUMIFS(DataRegularSeason20242025!$AB$3:$AB$1315,DataRegularSeason20242025!$B$3:$B$1315, "&lt;=" &amp; FS$1, DataRegularSeason20242025!$E$3:$E$1315, $A64)</f>
        <v>79</v>
      </c>
      <c r="FT64">
        <f>SUMIFS(DataRegularSeason20242025!$AA$3:$AA$1315,DataRegularSeason20242025!$B$3:$B$1315, "&lt;=" &amp; FT$1, DataRegularSeason20242025!$D$3:$D$1315, $A64)+SUMIFS(DataRegularSeason20242025!$AB$3:$AB$1315,DataRegularSeason20242025!$B$3:$B$1315, "&lt;=" &amp; FT$1, DataRegularSeason20242025!$E$3:$E$1315, $A64)</f>
        <v>79</v>
      </c>
      <c r="FU64">
        <f>SUMIFS(DataRegularSeason20242025!$AA$3:$AA$1315,DataRegularSeason20242025!$B$3:$B$1315, "&lt;=" &amp; FU$1, DataRegularSeason20242025!$D$3:$D$1315, $A64)+SUMIFS(DataRegularSeason20242025!$AB$3:$AB$1315,DataRegularSeason20242025!$B$3:$B$1315, "&lt;=" &amp; FU$1, DataRegularSeason20242025!$E$3:$E$1315, $A64)</f>
        <v>79</v>
      </c>
      <c r="FV64">
        <f>SUMIFS(DataRegularSeason20242025!$AA$3:$AA$1315,DataRegularSeason20242025!$B$3:$B$1315, "&lt;=" &amp; FV$1, DataRegularSeason20242025!$D$3:$D$1315, $A64)+SUMIFS(DataRegularSeason20242025!$AB$3:$AB$1315,DataRegularSeason20242025!$B$3:$B$1315, "&lt;=" &amp; FV$1, DataRegularSeason20242025!$E$3:$E$1315, $A64)</f>
        <v>79</v>
      </c>
      <c r="FW64">
        <f>SUMIFS(DataRegularSeason20242025!$AA$3:$AA$1315,DataRegularSeason20242025!$B$3:$B$1315, "&lt;=" &amp; FW$1, DataRegularSeason20242025!$D$3:$D$1315, $A64)+SUMIFS(DataRegularSeason20242025!$AB$3:$AB$1315,DataRegularSeason20242025!$B$3:$B$1315, "&lt;=" &amp; FW$1, DataRegularSeason20242025!$E$3:$E$1315, $A64)</f>
        <v>79</v>
      </c>
      <c r="FX64">
        <f>SUMIFS(DataRegularSeason20242025!$AA$3:$AA$1315,DataRegularSeason20242025!$B$3:$B$1315, "&lt;=" &amp; FX$1, DataRegularSeason20242025!$D$3:$D$1315, $A64)+SUMIFS(DataRegularSeason20242025!$AB$3:$AB$1315,DataRegularSeason20242025!$B$3:$B$1315, "&lt;=" &amp; FX$1, DataRegularSeason20242025!$E$3:$E$1315, $A64)</f>
        <v>79</v>
      </c>
      <c r="FY64">
        <f>SUMIFS(DataRegularSeason20242025!$AA$3:$AA$1315,DataRegularSeason20242025!$B$3:$B$1315, "&lt;=" &amp; FY$1, DataRegularSeason20242025!$D$3:$D$1315, $A64)+SUMIFS(DataRegularSeason20242025!$AB$3:$AB$1315,DataRegularSeason20242025!$B$3:$B$1315, "&lt;=" &amp; FY$1, DataRegularSeason20242025!$E$3:$E$1315, $A64)</f>
        <v>79</v>
      </c>
      <c r="FZ64">
        <f>SUMIFS(DataRegularSeason20242025!$AA$3:$AA$1315,DataRegularSeason20242025!$B$3:$B$1315, "&lt;=" &amp; FZ$1, DataRegularSeason20242025!$D$3:$D$1315, $A64)+SUMIFS(DataRegularSeason20242025!$AB$3:$AB$1315,DataRegularSeason20242025!$B$3:$B$1315, "&lt;=" &amp; FZ$1, DataRegularSeason20242025!$E$3:$E$1315, $A64)</f>
        <v>79</v>
      </c>
      <c r="GA64">
        <f>SUMIFS(DataRegularSeason20242025!$AA$3:$AA$1315,DataRegularSeason20242025!$B$3:$B$1315, "&lt;=" &amp; GA$1, DataRegularSeason20242025!$D$3:$D$1315, $A64)+SUMIFS(DataRegularSeason20242025!$AB$3:$AB$1315,DataRegularSeason20242025!$B$3:$B$1315, "&lt;=" &amp; GA$1, DataRegularSeason20242025!$E$3:$E$1315, $A64)</f>
        <v>79</v>
      </c>
      <c r="GB64">
        <f>SUMIFS(DataRegularSeason20242025!$AA$3:$AA$1315,DataRegularSeason20242025!$B$3:$B$1315, "&lt;=" &amp; GB$1, DataRegularSeason20242025!$D$3:$D$1315, $A64)+SUMIFS(DataRegularSeason20242025!$AB$3:$AB$1315,DataRegularSeason20242025!$B$3:$B$1315, "&lt;=" &amp; GB$1, DataRegularSeason20242025!$E$3:$E$1315, $A64)</f>
        <v>79</v>
      </c>
      <c r="GC64">
        <f>SUMIFS(DataRegularSeason20242025!$AA$3:$AA$1315,DataRegularSeason20242025!$B$3:$B$1315, "&lt;=" &amp; GC$1, DataRegularSeason20242025!$D$3:$D$1315, $A64)+SUMIFS(DataRegularSeason20242025!$AB$3:$AB$1315,DataRegularSeason20242025!$B$3:$B$1315, "&lt;=" &amp; GC$1, DataRegularSeason20242025!$E$3:$E$1315, $A64)</f>
        <v>79</v>
      </c>
      <c r="GD64">
        <f>SUMIFS(DataRegularSeason20242025!$AA$3:$AA$1315,DataRegularSeason20242025!$B$3:$B$1315, "&lt;=" &amp; GD$1, DataRegularSeason20242025!$D$3:$D$1315, $A64)+SUMIFS(DataRegularSeason20242025!$AB$3:$AB$1315,DataRegularSeason20242025!$B$3:$B$1315, "&lt;=" &amp; GD$1, DataRegularSeason20242025!$E$3:$E$1315, $A64)</f>
        <v>79</v>
      </c>
      <c r="GE64">
        <f>SUMIFS(DataRegularSeason20242025!$AA$3:$AA$1315,DataRegularSeason20242025!$B$3:$B$1315, "&lt;=" &amp; GE$1, DataRegularSeason20242025!$D$3:$D$1315, $A64)+SUMIFS(DataRegularSeason20242025!$AB$3:$AB$1315,DataRegularSeason20242025!$B$3:$B$1315, "&lt;=" &amp; GE$1, DataRegularSeason20242025!$E$3:$E$1315, $A64)</f>
        <v>79</v>
      </c>
      <c r="GF64">
        <f>SUMIFS(DataRegularSeason20242025!$AA$3:$AA$1315,DataRegularSeason20242025!$B$3:$B$1315, "&lt;=" &amp; GF$1, DataRegularSeason20242025!$D$3:$D$1315, $A64)+SUMIFS(DataRegularSeason20242025!$AB$3:$AB$1315,DataRegularSeason20242025!$B$3:$B$1315, "&lt;=" &amp; GF$1, DataRegularSeason20242025!$E$3:$E$1315, $A64)</f>
        <v>79</v>
      </c>
      <c r="GG64">
        <f>SUMIFS(DataRegularSeason20242025!$AA$3:$AA$1315,DataRegularSeason20242025!$B$3:$B$1315, "&lt;=" &amp; GG$1, DataRegularSeason20242025!$D$3:$D$1315, $A64)+SUMIFS(DataRegularSeason20242025!$AB$3:$AB$1315,DataRegularSeason20242025!$B$3:$B$1315, "&lt;=" &amp; GG$1, DataRegularSeason20242025!$E$3:$E$1315, $A64)</f>
        <v>79</v>
      </c>
      <c r="GH64">
        <f>SUMIFS(DataRegularSeason20242025!$AA$3:$AA$1315,DataRegularSeason20242025!$B$3:$B$1315, "&lt;=" &amp; GH$1, DataRegularSeason20242025!$D$3:$D$1315, $A64)+SUMIFS(DataRegularSeason20242025!$AB$3:$AB$1315,DataRegularSeason20242025!$B$3:$B$1315, "&lt;=" &amp; GH$1, DataRegularSeason20242025!$E$3:$E$1315, $A64)</f>
        <v>79</v>
      </c>
      <c r="GI64">
        <f>SUMIFS(DataRegularSeason20242025!$AA$3:$AA$1315,DataRegularSeason20242025!$B$3:$B$1315, "&lt;=" &amp; GI$1, DataRegularSeason20242025!$D$3:$D$1315, $A64)+SUMIFS(DataRegularSeason20242025!$AB$3:$AB$1315,DataRegularSeason20242025!$B$3:$B$1315, "&lt;=" &amp; GI$1, DataRegularSeason20242025!$E$3:$E$1315, $A64)</f>
        <v>79</v>
      </c>
      <c r="GJ64">
        <f>SUMIFS(DataRegularSeason20242025!$AA$3:$AA$1315,DataRegularSeason20242025!$B$3:$B$1315, "&lt;=" &amp; GJ$1, DataRegularSeason20242025!$D$3:$D$1315, $A64)+SUMIFS(DataRegularSeason20242025!$AB$3:$AB$1315,DataRegularSeason20242025!$B$3:$B$1315, "&lt;=" &amp; GJ$1, DataRegularSeason20242025!$E$3:$E$1315, $A64)</f>
        <v>79</v>
      </c>
      <c r="GK64">
        <f>SUMIFS(DataRegularSeason20242025!$AA$3:$AA$1315,DataRegularSeason20242025!$B$3:$B$1315, "&lt;=" &amp; GK$1, DataRegularSeason20242025!$D$3:$D$1315, $A64)+SUMIFS(DataRegularSeason20242025!$AB$3:$AB$1315,DataRegularSeason20242025!$B$3:$B$1315, "&lt;=" &amp; GK$1, DataRegularSeason20242025!$E$3:$E$1315, $A64)</f>
        <v>79</v>
      </c>
      <c r="GL64">
        <f>SUMIFS(DataRegularSeason20242025!$AA$3:$AA$1315,DataRegularSeason20242025!$B$3:$B$1315, "&lt;=" &amp; GL$1, DataRegularSeason20242025!$D$3:$D$1315, $A64)+SUMIFS(DataRegularSeason20242025!$AB$3:$AB$1315,DataRegularSeason20242025!$B$3:$B$1315, "&lt;=" &amp; GL$1, DataRegularSeason20242025!$E$3:$E$1315, $A64)</f>
        <v>79</v>
      </c>
      <c r="GM64">
        <f>SUMIFS(DataRegularSeason20242025!$AA$3:$AA$1315,DataRegularSeason20242025!$B$3:$B$1315, "&lt;=" &amp; GM$1, DataRegularSeason20242025!$D$3:$D$1315, $A64)+SUMIFS(DataRegularSeason20242025!$AB$3:$AB$1315,DataRegularSeason20242025!$B$3:$B$1315, "&lt;=" &amp; GM$1, DataRegularSeason20242025!$E$3:$E$1315, $A64)</f>
        <v>79</v>
      </c>
      <c r="GN64">
        <f>SUMIFS(DataRegularSeason20242025!$AA$3:$AA$1315,DataRegularSeason20242025!$B$3:$B$1315, "&lt;=" &amp; GN$1, DataRegularSeason20242025!$D$3:$D$1315, $A64)+SUMIFS(DataRegularSeason20242025!$AB$3:$AB$1315,DataRegularSeason20242025!$B$3:$B$1315, "&lt;=" &amp; GN$1, DataRegularSeason20242025!$E$3:$E$1315, $A64)</f>
        <v>79</v>
      </c>
      <c r="GO64">
        <f>SUMIFS(DataRegularSeason20242025!$AA$3:$AA$1315,DataRegularSeason20242025!$B$3:$B$1315, "&lt;=" &amp; GO$1, DataRegularSeason20242025!$D$3:$D$1315, $A64)+SUMIFS(DataRegularSeason20242025!$AB$3:$AB$1315,DataRegularSeason20242025!$B$3:$B$1315, "&lt;=" &amp; GO$1, DataRegularSeason20242025!$E$3:$E$1315, $A64)</f>
        <v>79</v>
      </c>
      <c r="GP64">
        <f>SUMIFS(DataRegularSeason20242025!$AA$3:$AA$1315,DataRegularSeason20242025!$B$3:$B$1315, "&lt;=" &amp; GP$1, DataRegularSeason20242025!$D$3:$D$1315, $A64)+SUMIFS(DataRegularSeason20242025!$AB$3:$AB$1315,DataRegularSeason20242025!$B$3:$B$1315, "&lt;=" &amp; GP$1, DataRegularSeason20242025!$E$3:$E$1315, $A64)</f>
        <v>79</v>
      </c>
      <c r="GQ64">
        <f>SUMIFS(DataRegularSeason20242025!$AA$3:$AA$1315,DataRegularSeason20242025!$B$3:$B$1315, "&lt;=" &amp; GQ$1, DataRegularSeason20242025!$D$3:$D$1315, $A64)+SUMIFS(DataRegularSeason20242025!$AB$3:$AB$1315,DataRegularSeason20242025!$B$3:$B$1315, "&lt;=" &amp; GQ$1, DataRegularSeason20242025!$E$3:$E$1315, $A64)</f>
        <v>79</v>
      </c>
      <c r="GR64">
        <f>SUMIFS(DataRegularSeason20242025!$AA$3:$AA$1315,DataRegularSeason20242025!$B$3:$B$1315, "&lt;=" &amp; GR$1, DataRegularSeason20242025!$D$3:$D$1315, $A64)+SUMIFS(DataRegularSeason20242025!$AB$3:$AB$1315,DataRegularSeason20242025!$B$3:$B$1315, "&lt;=" &amp; GR$1, DataRegularSeason20242025!$E$3:$E$1315, $A64)</f>
        <v>79</v>
      </c>
      <c r="GS64">
        <f>SUMIFS(DataRegularSeason20242025!$AA$3:$AA$1315,DataRegularSeason20242025!$B$3:$B$1315, "&lt;=" &amp; GS$1, DataRegularSeason20242025!$D$3:$D$1315, $A64)+SUMIFS(DataRegularSeason20242025!$AB$3:$AB$1315,DataRegularSeason20242025!$B$3:$B$1315, "&lt;=" &amp; GS$1, DataRegularSeason20242025!$E$3:$E$1315, $A64)</f>
        <v>79</v>
      </c>
      <c r="GT64">
        <f>SUMIFS(DataRegularSeason20242025!$AA$3:$AA$1315,DataRegularSeason20242025!$B$3:$B$1315, "&lt;=" &amp; GT$1, DataRegularSeason20242025!$D$3:$D$1315, $A64)+SUMIFS(DataRegularSeason20242025!$AB$3:$AB$1315,DataRegularSeason20242025!$B$3:$B$1315, "&lt;=" &amp; GT$1, DataRegularSeason20242025!$E$3:$E$1315, $A64)</f>
        <v>79</v>
      </c>
      <c r="GU64">
        <f>SUMIFS(DataRegularSeason20242025!$AA$3:$AA$1315,DataRegularSeason20242025!$B$3:$B$1315, "&lt;=" &amp; GU$1, DataRegularSeason20242025!$D$3:$D$1315, $A64)+SUMIFS(DataRegularSeason20242025!$AB$3:$AB$1315,DataRegularSeason20242025!$B$3:$B$1315, "&lt;=" &amp; GU$1, DataRegularSeason20242025!$E$3:$E$1315, $A64)</f>
        <v>79</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70</v>
      </c>
      <c r="FE65">
        <f>SUMIFS(DataRegularSeason20242025!$AA$3:$AA$1315,DataRegularSeason20242025!$B$3:$B$1315, "&lt;=" &amp; FE$1, DataRegularSeason20242025!$D$3:$D$1315, $A65)+SUMIFS(DataRegularSeason20242025!$AB$3:$AB$1315,DataRegularSeason20242025!$B$3:$B$1315, "&lt;=" &amp; FE$1, DataRegularSeason20242025!$E$3:$E$1315, $A65)</f>
        <v>70</v>
      </c>
      <c r="FF65">
        <f>SUMIFS(DataRegularSeason20242025!$AA$3:$AA$1315,DataRegularSeason20242025!$B$3:$B$1315, "&lt;=" &amp; FF$1, DataRegularSeason20242025!$D$3:$D$1315, $A65)+SUMIFS(DataRegularSeason20242025!$AB$3:$AB$1315,DataRegularSeason20242025!$B$3:$B$1315, "&lt;=" &amp; FF$1, DataRegularSeason20242025!$E$3:$E$1315, $A65)</f>
        <v>70</v>
      </c>
      <c r="FG65">
        <f>SUMIFS(DataRegularSeason20242025!$AA$3:$AA$1315,DataRegularSeason20242025!$B$3:$B$1315, "&lt;=" &amp; FG$1, DataRegularSeason20242025!$D$3:$D$1315, $A65)+SUMIFS(DataRegularSeason20242025!$AB$3:$AB$1315,DataRegularSeason20242025!$B$3:$B$1315, "&lt;=" &amp; FG$1, DataRegularSeason20242025!$E$3:$E$1315, $A65)</f>
        <v>70</v>
      </c>
      <c r="FH65">
        <f>SUMIFS(DataRegularSeason20242025!$AA$3:$AA$1315,DataRegularSeason20242025!$B$3:$B$1315, "&lt;=" &amp; FH$1, DataRegularSeason20242025!$D$3:$D$1315, $A65)+SUMIFS(DataRegularSeason20242025!$AB$3:$AB$1315,DataRegularSeason20242025!$B$3:$B$1315, "&lt;=" &amp; FH$1, DataRegularSeason20242025!$E$3:$E$1315, $A65)</f>
        <v>71</v>
      </c>
      <c r="FI65">
        <f>SUMIFS(DataRegularSeason20242025!$AA$3:$AA$1315,DataRegularSeason20242025!$B$3:$B$1315, "&lt;=" &amp; FI$1, DataRegularSeason20242025!$D$3:$D$1315, $A65)+SUMIFS(DataRegularSeason20242025!$AB$3:$AB$1315,DataRegularSeason20242025!$B$3:$B$1315, "&lt;=" &amp; FI$1, DataRegularSeason20242025!$E$3:$E$1315, $A65)</f>
        <v>71</v>
      </c>
      <c r="FJ65">
        <f>SUMIFS(DataRegularSeason20242025!$AA$3:$AA$1315,DataRegularSeason20242025!$B$3:$B$1315, "&lt;=" &amp; FJ$1, DataRegularSeason20242025!$D$3:$D$1315, $A65)+SUMIFS(DataRegularSeason20242025!$AB$3:$AB$1315,DataRegularSeason20242025!$B$3:$B$1315, "&lt;=" &amp; FJ$1, DataRegularSeason20242025!$E$3:$E$1315, $A65)</f>
        <v>71</v>
      </c>
      <c r="FK65">
        <f>SUMIFS(DataRegularSeason20242025!$AA$3:$AA$1315,DataRegularSeason20242025!$B$3:$B$1315, "&lt;=" &amp; FK$1, DataRegularSeason20242025!$D$3:$D$1315, $A65)+SUMIFS(DataRegularSeason20242025!$AB$3:$AB$1315,DataRegularSeason20242025!$B$3:$B$1315, "&lt;=" &amp; FK$1, DataRegularSeason20242025!$E$3:$E$1315, $A65)</f>
        <v>71</v>
      </c>
      <c r="FL65">
        <f>SUMIFS(DataRegularSeason20242025!$AA$3:$AA$1315,DataRegularSeason20242025!$B$3:$B$1315, "&lt;=" &amp; FL$1, DataRegularSeason20242025!$D$3:$D$1315, $A65)+SUMIFS(DataRegularSeason20242025!$AB$3:$AB$1315,DataRegularSeason20242025!$B$3:$B$1315, "&lt;=" &amp; FL$1, DataRegularSeason20242025!$E$3:$E$1315, $A65)</f>
        <v>71</v>
      </c>
      <c r="FM65">
        <f>SUMIFS(DataRegularSeason20242025!$AA$3:$AA$1315,DataRegularSeason20242025!$B$3:$B$1315, "&lt;=" &amp; FM$1, DataRegularSeason20242025!$D$3:$D$1315, $A65)+SUMIFS(DataRegularSeason20242025!$AB$3:$AB$1315,DataRegularSeason20242025!$B$3:$B$1315, "&lt;=" &amp; FM$1, DataRegularSeason20242025!$E$3:$E$1315, $A65)</f>
        <v>71</v>
      </c>
      <c r="FN65">
        <f>SUMIFS(DataRegularSeason20242025!$AA$3:$AA$1315,DataRegularSeason20242025!$B$3:$B$1315, "&lt;=" &amp; FN$1, DataRegularSeason20242025!$D$3:$D$1315, $A65)+SUMIFS(DataRegularSeason20242025!$AB$3:$AB$1315,DataRegularSeason20242025!$B$3:$B$1315, "&lt;=" &amp; FN$1, DataRegularSeason20242025!$E$3:$E$1315, $A65)</f>
        <v>71</v>
      </c>
      <c r="FO65">
        <f>SUMIFS(DataRegularSeason20242025!$AA$3:$AA$1315,DataRegularSeason20242025!$B$3:$B$1315, "&lt;=" &amp; FO$1, DataRegularSeason20242025!$D$3:$D$1315, $A65)+SUMIFS(DataRegularSeason20242025!$AB$3:$AB$1315,DataRegularSeason20242025!$B$3:$B$1315, "&lt;=" &amp; FO$1, DataRegularSeason20242025!$E$3:$E$1315, $A65)</f>
        <v>71</v>
      </c>
      <c r="FP65">
        <f>SUMIFS(DataRegularSeason20242025!$AA$3:$AA$1315,DataRegularSeason20242025!$B$3:$B$1315, "&lt;=" &amp; FP$1, DataRegularSeason20242025!$D$3:$D$1315, $A65)+SUMIFS(DataRegularSeason20242025!$AB$3:$AB$1315,DataRegularSeason20242025!$B$3:$B$1315, "&lt;=" &amp; FP$1, DataRegularSeason20242025!$E$3:$E$1315, $A65)</f>
        <v>71</v>
      </c>
      <c r="FQ65">
        <f>SUMIFS(DataRegularSeason20242025!$AA$3:$AA$1315,DataRegularSeason20242025!$B$3:$B$1315, "&lt;=" &amp; FQ$1, DataRegularSeason20242025!$D$3:$D$1315, $A65)+SUMIFS(DataRegularSeason20242025!$AB$3:$AB$1315,DataRegularSeason20242025!$B$3:$B$1315, "&lt;=" &amp; FQ$1, DataRegularSeason20242025!$E$3:$E$1315, $A65)</f>
        <v>71</v>
      </c>
      <c r="FR65">
        <f>SUMIFS(DataRegularSeason20242025!$AA$3:$AA$1315,DataRegularSeason20242025!$B$3:$B$1315, "&lt;=" &amp; FR$1, DataRegularSeason20242025!$D$3:$D$1315, $A65)+SUMIFS(DataRegularSeason20242025!$AB$3:$AB$1315,DataRegularSeason20242025!$B$3:$B$1315, "&lt;=" &amp; FR$1, DataRegularSeason20242025!$E$3:$E$1315, $A65)</f>
        <v>71</v>
      </c>
      <c r="FS65">
        <f>SUMIFS(DataRegularSeason20242025!$AA$3:$AA$1315,DataRegularSeason20242025!$B$3:$B$1315, "&lt;=" &amp; FS$1, DataRegularSeason20242025!$D$3:$D$1315, $A65)+SUMIFS(DataRegularSeason20242025!$AB$3:$AB$1315,DataRegularSeason20242025!$B$3:$B$1315, "&lt;=" &amp; FS$1, DataRegularSeason20242025!$E$3:$E$1315, $A65)</f>
        <v>71</v>
      </c>
      <c r="FT65">
        <f>SUMIFS(DataRegularSeason20242025!$AA$3:$AA$1315,DataRegularSeason20242025!$B$3:$B$1315, "&lt;=" &amp; FT$1, DataRegularSeason20242025!$D$3:$D$1315, $A65)+SUMIFS(DataRegularSeason20242025!$AB$3:$AB$1315,DataRegularSeason20242025!$B$3:$B$1315, "&lt;=" &amp; FT$1, DataRegularSeason20242025!$E$3:$E$1315, $A65)</f>
        <v>71</v>
      </c>
      <c r="FU65">
        <f>SUMIFS(DataRegularSeason20242025!$AA$3:$AA$1315,DataRegularSeason20242025!$B$3:$B$1315, "&lt;=" &amp; FU$1, DataRegularSeason20242025!$D$3:$D$1315, $A65)+SUMIFS(DataRegularSeason20242025!$AB$3:$AB$1315,DataRegularSeason20242025!$B$3:$B$1315, "&lt;=" &amp; FU$1, DataRegularSeason20242025!$E$3:$E$1315, $A65)</f>
        <v>71</v>
      </c>
      <c r="FV65">
        <f>SUMIFS(DataRegularSeason20242025!$AA$3:$AA$1315,DataRegularSeason20242025!$B$3:$B$1315, "&lt;=" &amp; FV$1, DataRegularSeason20242025!$D$3:$D$1315, $A65)+SUMIFS(DataRegularSeason20242025!$AB$3:$AB$1315,DataRegularSeason20242025!$B$3:$B$1315, "&lt;=" &amp; FV$1, DataRegularSeason20242025!$E$3:$E$1315, $A65)</f>
        <v>71</v>
      </c>
      <c r="FW65">
        <f>SUMIFS(DataRegularSeason20242025!$AA$3:$AA$1315,DataRegularSeason20242025!$B$3:$B$1315, "&lt;=" &amp; FW$1, DataRegularSeason20242025!$D$3:$D$1315, $A65)+SUMIFS(DataRegularSeason20242025!$AB$3:$AB$1315,DataRegularSeason20242025!$B$3:$B$1315, "&lt;=" &amp; FW$1, DataRegularSeason20242025!$E$3:$E$1315, $A65)</f>
        <v>71</v>
      </c>
      <c r="FX65">
        <f>SUMIFS(DataRegularSeason20242025!$AA$3:$AA$1315,DataRegularSeason20242025!$B$3:$B$1315, "&lt;=" &amp; FX$1, DataRegularSeason20242025!$D$3:$D$1315, $A65)+SUMIFS(DataRegularSeason20242025!$AB$3:$AB$1315,DataRegularSeason20242025!$B$3:$B$1315, "&lt;=" &amp; FX$1, DataRegularSeason20242025!$E$3:$E$1315, $A65)</f>
        <v>71</v>
      </c>
      <c r="FY65">
        <f>SUMIFS(DataRegularSeason20242025!$AA$3:$AA$1315,DataRegularSeason20242025!$B$3:$B$1315, "&lt;=" &amp; FY$1, DataRegularSeason20242025!$D$3:$D$1315, $A65)+SUMIFS(DataRegularSeason20242025!$AB$3:$AB$1315,DataRegularSeason20242025!$B$3:$B$1315, "&lt;=" &amp; FY$1, DataRegularSeason20242025!$E$3:$E$1315, $A65)</f>
        <v>71</v>
      </c>
      <c r="FZ65">
        <f>SUMIFS(DataRegularSeason20242025!$AA$3:$AA$1315,DataRegularSeason20242025!$B$3:$B$1315, "&lt;=" &amp; FZ$1, DataRegularSeason20242025!$D$3:$D$1315, $A65)+SUMIFS(DataRegularSeason20242025!$AB$3:$AB$1315,DataRegularSeason20242025!$B$3:$B$1315, "&lt;=" &amp; FZ$1, DataRegularSeason20242025!$E$3:$E$1315, $A65)</f>
        <v>71</v>
      </c>
      <c r="GA65">
        <f>SUMIFS(DataRegularSeason20242025!$AA$3:$AA$1315,DataRegularSeason20242025!$B$3:$B$1315, "&lt;=" &amp; GA$1, DataRegularSeason20242025!$D$3:$D$1315, $A65)+SUMIFS(DataRegularSeason20242025!$AB$3:$AB$1315,DataRegularSeason20242025!$B$3:$B$1315, "&lt;=" &amp; GA$1, DataRegularSeason20242025!$E$3:$E$1315, $A65)</f>
        <v>71</v>
      </c>
      <c r="GB65">
        <f>SUMIFS(DataRegularSeason20242025!$AA$3:$AA$1315,DataRegularSeason20242025!$B$3:$B$1315, "&lt;=" &amp; GB$1, DataRegularSeason20242025!$D$3:$D$1315, $A65)+SUMIFS(DataRegularSeason20242025!$AB$3:$AB$1315,DataRegularSeason20242025!$B$3:$B$1315, "&lt;=" &amp; GB$1, DataRegularSeason20242025!$E$3:$E$1315, $A65)</f>
        <v>71</v>
      </c>
      <c r="GC65">
        <f>SUMIFS(DataRegularSeason20242025!$AA$3:$AA$1315,DataRegularSeason20242025!$B$3:$B$1315, "&lt;=" &amp; GC$1, DataRegularSeason20242025!$D$3:$D$1315, $A65)+SUMIFS(DataRegularSeason20242025!$AB$3:$AB$1315,DataRegularSeason20242025!$B$3:$B$1315, "&lt;=" &amp; GC$1, DataRegularSeason20242025!$E$3:$E$1315, $A65)</f>
        <v>71</v>
      </c>
      <c r="GD65">
        <f>SUMIFS(DataRegularSeason20242025!$AA$3:$AA$1315,DataRegularSeason20242025!$B$3:$B$1315, "&lt;=" &amp; GD$1, DataRegularSeason20242025!$D$3:$D$1315, $A65)+SUMIFS(DataRegularSeason20242025!$AB$3:$AB$1315,DataRegularSeason20242025!$B$3:$B$1315, "&lt;=" &amp; GD$1, DataRegularSeason20242025!$E$3:$E$1315, $A65)</f>
        <v>71</v>
      </c>
      <c r="GE65">
        <f>SUMIFS(DataRegularSeason20242025!$AA$3:$AA$1315,DataRegularSeason20242025!$B$3:$B$1315, "&lt;=" &amp; GE$1, DataRegularSeason20242025!$D$3:$D$1315, $A65)+SUMIFS(DataRegularSeason20242025!$AB$3:$AB$1315,DataRegularSeason20242025!$B$3:$B$1315, "&lt;=" &amp; GE$1, DataRegularSeason20242025!$E$3:$E$1315, $A65)</f>
        <v>71</v>
      </c>
      <c r="GF65">
        <f>SUMIFS(DataRegularSeason20242025!$AA$3:$AA$1315,DataRegularSeason20242025!$B$3:$B$1315, "&lt;=" &amp; GF$1, DataRegularSeason20242025!$D$3:$D$1315, $A65)+SUMIFS(DataRegularSeason20242025!$AB$3:$AB$1315,DataRegularSeason20242025!$B$3:$B$1315, "&lt;=" &amp; GF$1, DataRegularSeason20242025!$E$3:$E$1315, $A65)</f>
        <v>71</v>
      </c>
      <c r="GG65">
        <f>SUMIFS(DataRegularSeason20242025!$AA$3:$AA$1315,DataRegularSeason20242025!$B$3:$B$1315, "&lt;=" &amp; GG$1, DataRegularSeason20242025!$D$3:$D$1315, $A65)+SUMIFS(DataRegularSeason20242025!$AB$3:$AB$1315,DataRegularSeason20242025!$B$3:$B$1315, "&lt;=" &amp; GG$1, DataRegularSeason20242025!$E$3:$E$1315, $A65)</f>
        <v>71</v>
      </c>
      <c r="GH65">
        <f>SUMIFS(DataRegularSeason20242025!$AA$3:$AA$1315,DataRegularSeason20242025!$B$3:$B$1315, "&lt;=" &amp; GH$1, DataRegularSeason20242025!$D$3:$D$1315, $A65)+SUMIFS(DataRegularSeason20242025!$AB$3:$AB$1315,DataRegularSeason20242025!$B$3:$B$1315, "&lt;=" &amp; GH$1, DataRegularSeason20242025!$E$3:$E$1315, $A65)</f>
        <v>71</v>
      </c>
      <c r="GI65">
        <f>SUMIFS(DataRegularSeason20242025!$AA$3:$AA$1315,DataRegularSeason20242025!$B$3:$B$1315, "&lt;=" &amp; GI$1, DataRegularSeason20242025!$D$3:$D$1315, $A65)+SUMIFS(DataRegularSeason20242025!$AB$3:$AB$1315,DataRegularSeason20242025!$B$3:$B$1315, "&lt;=" &amp; GI$1, DataRegularSeason20242025!$E$3:$E$1315, $A65)</f>
        <v>71</v>
      </c>
      <c r="GJ65">
        <f>SUMIFS(DataRegularSeason20242025!$AA$3:$AA$1315,DataRegularSeason20242025!$B$3:$B$1315, "&lt;=" &amp; GJ$1, DataRegularSeason20242025!$D$3:$D$1315, $A65)+SUMIFS(DataRegularSeason20242025!$AB$3:$AB$1315,DataRegularSeason20242025!$B$3:$B$1315, "&lt;=" &amp; GJ$1, DataRegularSeason20242025!$E$3:$E$1315, $A65)</f>
        <v>71</v>
      </c>
      <c r="GK65">
        <f>SUMIFS(DataRegularSeason20242025!$AA$3:$AA$1315,DataRegularSeason20242025!$B$3:$B$1315, "&lt;=" &amp; GK$1, DataRegularSeason20242025!$D$3:$D$1315, $A65)+SUMIFS(DataRegularSeason20242025!$AB$3:$AB$1315,DataRegularSeason20242025!$B$3:$B$1315, "&lt;=" &amp; GK$1, DataRegularSeason20242025!$E$3:$E$1315, $A65)</f>
        <v>71</v>
      </c>
      <c r="GL65">
        <f>SUMIFS(DataRegularSeason20242025!$AA$3:$AA$1315,DataRegularSeason20242025!$B$3:$B$1315, "&lt;=" &amp; GL$1, DataRegularSeason20242025!$D$3:$D$1315, $A65)+SUMIFS(DataRegularSeason20242025!$AB$3:$AB$1315,DataRegularSeason20242025!$B$3:$B$1315, "&lt;=" &amp; GL$1, DataRegularSeason20242025!$E$3:$E$1315, $A65)</f>
        <v>71</v>
      </c>
      <c r="GM65">
        <f>SUMIFS(DataRegularSeason20242025!$AA$3:$AA$1315,DataRegularSeason20242025!$B$3:$B$1315, "&lt;=" &amp; GM$1, DataRegularSeason20242025!$D$3:$D$1315, $A65)+SUMIFS(DataRegularSeason20242025!$AB$3:$AB$1315,DataRegularSeason20242025!$B$3:$B$1315, "&lt;=" &amp; GM$1, DataRegularSeason20242025!$E$3:$E$1315, $A65)</f>
        <v>71</v>
      </c>
      <c r="GN65">
        <f>SUMIFS(DataRegularSeason20242025!$AA$3:$AA$1315,DataRegularSeason20242025!$B$3:$B$1315, "&lt;=" &amp; GN$1, DataRegularSeason20242025!$D$3:$D$1315, $A65)+SUMIFS(DataRegularSeason20242025!$AB$3:$AB$1315,DataRegularSeason20242025!$B$3:$B$1315, "&lt;=" &amp; GN$1, DataRegularSeason20242025!$E$3:$E$1315, $A65)</f>
        <v>71</v>
      </c>
      <c r="GO65">
        <f>SUMIFS(DataRegularSeason20242025!$AA$3:$AA$1315,DataRegularSeason20242025!$B$3:$B$1315, "&lt;=" &amp; GO$1, DataRegularSeason20242025!$D$3:$D$1315, $A65)+SUMIFS(DataRegularSeason20242025!$AB$3:$AB$1315,DataRegularSeason20242025!$B$3:$B$1315, "&lt;=" &amp; GO$1, DataRegularSeason20242025!$E$3:$E$1315, $A65)</f>
        <v>71</v>
      </c>
      <c r="GP65">
        <f>SUMIFS(DataRegularSeason20242025!$AA$3:$AA$1315,DataRegularSeason20242025!$B$3:$B$1315, "&lt;=" &amp; GP$1, DataRegularSeason20242025!$D$3:$D$1315, $A65)+SUMIFS(DataRegularSeason20242025!$AB$3:$AB$1315,DataRegularSeason20242025!$B$3:$B$1315, "&lt;=" &amp; GP$1, DataRegularSeason20242025!$E$3:$E$1315, $A65)</f>
        <v>71</v>
      </c>
      <c r="GQ65">
        <f>SUMIFS(DataRegularSeason20242025!$AA$3:$AA$1315,DataRegularSeason20242025!$B$3:$B$1315, "&lt;=" &amp; GQ$1, DataRegularSeason20242025!$D$3:$D$1315, $A65)+SUMIFS(DataRegularSeason20242025!$AB$3:$AB$1315,DataRegularSeason20242025!$B$3:$B$1315, "&lt;=" &amp; GQ$1, DataRegularSeason20242025!$E$3:$E$1315, $A65)</f>
        <v>71</v>
      </c>
      <c r="GR65">
        <f>SUMIFS(DataRegularSeason20242025!$AA$3:$AA$1315,DataRegularSeason20242025!$B$3:$B$1315, "&lt;=" &amp; GR$1, DataRegularSeason20242025!$D$3:$D$1315, $A65)+SUMIFS(DataRegularSeason20242025!$AB$3:$AB$1315,DataRegularSeason20242025!$B$3:$B$1315, "&lt;=" &amp; GR$1, DataRegularSeason20242025!$E$3:$E$1315, $A65)</f>
        <v>71</v>
      </c>
      <c r="GS65">
        <f>SUMIFS(DataRegularSeason20242025!$AA$3:$AA$1315,DataRegularSeason20242025!$B$3:$B$1315, "&lt;=" &amp; GS$1, DataRegularSeason20242025!$D$3:$D$1315, $A65)+SUMIFS(DataRegularSeason20242025!$AB$3:$AB$1315,DataRegularSeason20242025!$B$3:$B$1315, "&lt;=" &amp; GS$1, DataRegularSeason20242025!$E$3:$E$1315, $A65)</f>
        <v>71</v>
      </c>
      <c r="GT65">
        <f>SUMIFS(DataRegularSeason20242025!$AA$3:$AA$1315,DataRegularSeason20242025!$B$3:$B$1315, "&lt;=" &amp; GT$1, DataRegularSeason20242025!$D$3:$D$1315, $A65)+SUMIFS(DataRegularSeason20242025!$AB$3:$AB$1315,DataRegularSeason20242025!$B$3:$B$1315, "&lt;=" &amp; GT$1, DataRegularSeason20242025!$E$3:$E$1315, $A65)</f>
        <v>71</v>
      </c>
      <c r="GU65">
        <f>SUMIFS(DataRegularSeason20242025!$AA$3:$AA$1315,DataRegularSeason20242025!$B$3:$B$1315, "&lt;=" &amp; GU$1, DataRegularSeason20242025!$D$3:$D$1315, $A65)+SUMIFS(DataRegularSeason20242025!$AB$3:$AB$1315,DataRegularSeason20242025!$B$3:$B$1315, "&lt;=" &amp; GU$1, DataRegularSeason20242025!$E$3:$E$1315, $A65)</f>
        <v>71</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66</v>
      </c>
      <c r="FD66">
        <f>SUMIFS(DataRegularSeason20242025!$AA$3:$AA$1315,DataRegularSeason20242025!$B$3:$B$1315, "&lt;=" &amp; FD$1, DataRegularSeason20242025!$D$3:$D$1315, $A66)+SUMIFS(DataRegularSeason20242025!$AB$3:$AB$1315,DataRegularSeason20242025!$B$3:$B$1315, "&lt;=" &amp; FD$1, DataRegularSeason20242025!$E$3:$E$1315, $A66)</f>
        <v>66</v>
      </c>
      <c r="FE66">
        <f>SUMIFS(DataRegularSeason20242025!$AA$3:$AA$1315,DataRegularSeason20242025!$B$3:$B$1315, "&lt;=" &amp; FE$1, DataRegularSeason20242025!$D$3:$D$1315, $A66)+SUMIFS(DataRegularSeason20242025!$AB$3:$AB$1315,DataRegularSeason20242025!$B$3:$B$1315, "&lt;=" &amp; FE$1, DataRegularSeason20242025!$E$3:$E$1315, $A66)</f>
        <v>66</v>
      </c>
      <c r="FF66">
        <f>SUMIFS(DataRegularSeason20242025!$AA$3:$AA$1315,DataRegularSeason20242025!$B$3:$B$1315, "&lt;=" &amp; FF$1, DataRegularSeason20242025!$D$3:$D$1315, $A66)+SUMIFS(DataRegularSeason20242025!$AB$3:$AB$1315,DataRegularSeason20242025!$B$3:$B$1315, "&lt;=" &amp; FF$1, DataRegularSeason20242025!$E$3:$E$1315, $A66)</f>
        <v>66</v>
      </c>
      <c r="FG66">
        <f>SUMIFS(DataRegularSeason20242025!$AA$3:$AA$1315,DataRegularSeason20242025!$B$3:$B$1315, "&lt;=" &amp; FG$1, DataRegularSeason20242025!$D$3:$D$1315, $A66)+SUMIFS(DataRegularSeason20242025!$AB$3:$AB$1315,DataRegularSeason20242025!$B$3:$B$1315, "&lt;=" &amp; FG$1, DataRegularSeason20242025!$E$3:$E$1315, $A66)</f>
        <v>66</v>
      </c>
      <c r="FH66">
        <f>SUMIFS(DataRegularSeason20242025!$AA$3:$AA$1315,DataRegularSeason20242025!$B$3:$B$1315, "&lt;=" &amp; FH$1, DataRegularSeason20242025!$D$3:$D$1315, $A66)+SUMIFS(DataRegularSeason20242025!$AB$3:$AB$1315,DataRegularSeason20242025!$B$3:$B$1315, "&lt;=" &amp; FH$1, DataRegularSeason20242025!$E$3:$E$1315, $A66)</f>
        <v>68</v>
      </c>
      <c r="FI66">
        <f>SUMIFS(DataRegularSeason20242025!$AA$3:$AA$1315,DataRegularSeason20242025!$B$3:$B$1315, "&lt;=" &amp; FI$1, DataRegularSeason20242025!$D$3:$D$1315, $A66)+SUMIFS(DataRegularSeason20242025!$AB$3:$AB$1315,DataRegularSeason20242025!$B$3:$B$1315, "&lt;=" &amp; FI$1, DataRegularSeason20242025!$E$3:$E$1315, $A66)</f>
        <v>68</v>
      </c>
      <c r="FJ66">
        <f>SUMIFS(DataRegularSeason20242025!$AA$3:$AA$1315,DataRegularSeason20242025!$B$3:$B$1315, "&lt;=" &amp; FJ$1, DataRegularSeason20242025!$D$3:$D$1315, $A66)+SUMIFS(DataRegularSeason20242025!$AB$3:$AB$1315,DataRegularSeason20242025!$B$3:$B$1315, "&lt;=" &amp; FJ$1, DataRegularSeason20242025!$E$3:$E$1315, $A66)</f>
        <v>68</v>
      </c>
      <c r="FK66">
        <f>SUMIFS(DataRegularSeason20242025!$AA$3:$AA$1315,DataRegularSeason20242025!$B$3:$B$1315, "&lt;=" &amp; FK$1, DataRegularSeason20242025!$D$3:$D$1315, $A66)+SUMIFS(DataRegularSeason20242025!$AB$3:$AB$1315,DataRegularSeason20242025!$B$3:$B$1315, "&lt;=" &amp; FK$1, DataRegularSeason20242025!$E$3:$E$1315, $A66)</f>
        <v>68</v>
      </c>
      <c r="FL66">
        <f>SUMIFS(DataRegularSeason20242025!$AA$3:$AA$1315,DataRegularSeason20242025!$B$3:$B$1315, "&lt;=" &amp; FL$1, DataRegularSeason20242025!$D$3:$D$1315, $A66)+SUMIFS(DataRegularSeason20242025!$AB$3:$AB$1315,DataRegularSeason20242025!$B$3:$B$1315, "&lt;=" &amp; FL$1, DataRegularSeason20242025!$E$3:$E$1315, $A66)</f>
        <v>68</v>
      </c>
      <c r="FM66">
        <f>SUMIFS(DataRegularSeason20242025!$AA$3:$AA$1315,DataRegularSeason20242025!$B$3:$B$1315, "&lt;=" &amp; FM$1, DataRegularSeason20242025!$D$3:$D$1315, $A66)+SUMIFS(DataRegularSeason20242025!$AB$3:$AB$1315,DataRegularSeason20242025!$B$3:$B$1315, "&lt;=" &amp; FM$1, DataRegularSeason20242025!$E$3:$E$1315, $A66)</f>
        <v>68</v>
      </c>
      <c r="FN66">
        <f>SUMIFS(DataRegularSeason20242025!$AA$3:$AA$1315,DataRegularSeason20242025!$B$3:$B$1315, "&lt;=" &amp; FN$1, DataRegularSeason20242025!$D$3:$D$1315, $A66)+SUMIFS(DataRegularSeason20242025!$AB$3:$AB$1315,DataRegularSeason20242025!$B$3:$B$1315, "&lt;=" &amp; FN$1, DataRegularSeason20242025!$E$3:$E$1315, $A66)</f>
        <v>68</v>
      </c>
      <c r="FO66">
        <f>SUMIFS(DataRegularSeason20242025!$AA$3:$AA$1315,DataRegularSeason20242025!$B$3:$B$1315, "&lt;=" &amp; FO$1, DataRegularSeason20242025!$D$3:$D$1315, $A66)+SUMIFS(DataRegularSeason20242025!$AB$3:$AB$1315,DataRegularSeason20242025!$B$3:$B$1315, "&lt;=" &amp; FO$1, DataRegularSeason20242025!$E$3:$E$1315, $A66)</f>
        <v>68</v>
      </c>
      <c r="FP66">
        <f>SUMIFS(DataRegularSeason20242025!$AA$3:$AA$1315,DataRegularSeason20242025!$B$3:$B$1315, "&lt;=" &amp; FP$1, DataRegularSeason20242025!$D$3:$D$1315, $A66)+SUMIFS(DataRegularSeason20242025!$AB$3:$AB$1315,DataRegularSeason20242025!$B$3:$B$1315, "&lt;=" &amp; FP$1, DataRegularSeason20242025!$E$3:$E$1315, $A66)</f>
        <v>68</v>
      </c>
      <c r="FQ66">
        <f>SUMIFS(DataRegularSeason20242025!$AA$3:$AA$1315,DataRegularSeason20242025!$B$3:$B$1315, "&lt;=" &amp; FQ$1, DataRegularSeason20242025!$D$3:$D$1315, $A66)+SUMIFS(DataRegularSeason20242025!$AB$3:$AB$1315,DataRegularSeason20242025!$B$3:$B$1315, "&lt;=" &amp; FQ$1, DataRegularSeason20242025!$E$3:$E$1315, $A66)</f>
        <v>68</v>
      </c>
      <c r="FR66">
        <f>SUMIFS(DataRegularSeason20242025!$AA$3:$AA$1315,DataRegularSeason20242025!$B$3:$B$1315, "&lt;=" &amp; FR$1, DataRegularSeason20242025!$D$3:$D$1315, $A66)+SUMIFS(DataRegularSeason20242025!$AB$3:$AB$1315,DataRegularSeason20242025!$B$3:$B$1315, "&lt;=" &amp; FR$1, DataRegularSeason20242025!$E$3:$E$1315, $A66)</f>
        <v>68</v>
      </c>
      <c r="FS66">
        <f>SUMIFS(DataRegularSeason20242025!$AA$3:$AA$1315,DataRegularSeason20242025!$B$3:$B$1315, "&lt;=" &amp; FS$1, DataRegularSeason20242025!$D$3:$D$1315, $A66)+SUMIFS(DataRegularSeason20242025!$AB$3:$AB$1315,DataRegularSeason20242025!$B$3:$B$1315, "&lt;=" &amp; FS$1, DataRegularSeason20242025!$E$3:$E$1315, $A66)</f>
        <v>68</v>
      </c>
      <c r="FT66">
        <f>SUMIFS(DataRegularSeason20242025!$AA$3:$AA$1315,DataRegularSeason20242025!$B$3:$B$1315, "&lt;=" &amp; FT$1, DataRegularSeason20242025!$D$3:$D$1315, $A66)+SUMIFS(DataRegularSeason20242025!$AB$3:$AB$1315,DataRegularSeason20242025!$B$3:$B$1315, "&lt;=" &amp; FT$1, DataRegularSeason20242025!$E$3:$E$1315, $A66)</f>
        <v>68</v>
      </c>
      <c r="FU66">
        <f>SUMIFS(DataRegularSeason20242025!$AA$3:$AA$1315,DataRegularSeason20242025!$B$3:$B$1315, "&lt;=" &amp; FU$1, DataRegularSeason20242025!$D$3:$D$1315, $A66)+SUMIFS(DataRegularSeason20242025!$AB$3:$AB$1315,DataRegularSeason20242025!$B$3:$B$1315, "&lt;=" &amp; FU$1, DataRegularSeason20242025!$E$3:$E$1315, $A66)</f>
        <v>68</v>
      </c>
      <c r="FV66">
        <f>SUMIFS(DataRegularSeason20242025!$AA$3:$AA$1315,DataRegularSeason20242025!$B$3:$B$1315, "&lt;=" &amp; FV$1, DataRegularSeason20242025!$D$3:$D$1315, $A66)+SUMIFS(DataRegularSeason20242025!$AB$3:$AB$1315,DataRegularSeason20242025!$B$3:$B$1315, "&lt;=" &amp; FV$1, DataRegularSeason20242025!$E$3:$E$1315, $A66)</f>
        <v>68</v>
      </c>
      <c r="FW66">
        <f>SUMIFS(DataRegularSeason20242025!$AA$3:$AA$1315,DataRegularSeason20242025!$B$3:$B$1315, "&lt;=" &amp; FW$1, DataRegularSeason20242025!$D$3:$D$1315, $A66)+SUMIFS(DataRegularSeason20242025!$AB$3:$AB$1315,DataRegularSeason20242025!$B$3:$B$1315, "&lt;=" &amp; FW$1, DataRegularSeason20242025!$E$3:$E$1315, $A66)</f>
        <v>68</v>
      </c>
      <c r="FX66">
        <f>SUMIFS(DataRegularSeason20242025!$AA$3:$AA$1315,DataRegularSeason20242025!$B$3:$B$1315, "&lt;=" &amp; FX$1, DataRegularSeason20242025!$D$3:$D$1315, $A66)+SUMIFS(DataRegularSeason20242025!$AB$3:$AB$1315,DataRegularSeason20242025!$B$3:$B$1315, "&lt;=" &amp; FX$1, DataRegularSeason20242025!$E$3:$E$1315, $A66)</f>
        <v>68</v>
      </c>
      <c r="FY66">
        <f>SUMIFS(DataRegularSeason20242025!$AA$3:$AA$1315,DataRegularSeason20242025!$B$3:$B$1315, "&lt;=" &amp; FY$1, DataRegularSeason20242025!$D$3:$D$1315, $A66)+SUMIFS(DataRegularSeason20242025!$AB$3:$AB$1315,DataRegularSeason20242025!$B$3:$B$1315, "&lt;=" &amp; FY$1, DataRegularSeason20242025!$E$3:$E$1315, $A66)</f>
        <v>68</v>
      </c>
      <c r="FZ66">
        <f>SUMIFS(DataRegularSeason20242025!$AA$3:$AA$1315,DataRegularSeason20242025!$B$3:$B$1315, "&lt;=" &amp; FZ$1, DataRegularSeason20242025!$D$3:$D$1315, $A66)+SUMIFS(DataRegularSeason20242025!$AB$3:$AB$1315,DataRegularSeason20242025!$B$3:$B$1315, "&lt;=" &amp; FZ$1, DataRegularSeason20242025!$E$3:$E$1315, $A66)</f>
        <v>68</v>
      </c>
      <c r="GA66">
        <f>SUMIFS(DataRegularSeason20242025!$AA$3:$AA$1315,DataRegularSeason20242025!$B$3:$B$1315, "&lt;=" &amp; GA$1, DataRegularSeason20242025!$D$3:$D$1315, $A66)+SUMIFS(DataRegularSeason20242025!$AB$3:$AB$1315,DataRegularSeason20242025!$B$3:$B$1315, "&lt;=" &amp; GA$1, DataRegularSeason20242025!$E$3:$E$1315, $A66)</f>
        <v>68</v>
      </c>
      <c r="GB66">
        <f>SUMIFS(DataRegularSeason20242025!$AA$3:$AA$1315,DataRegularSeason20242025!$B$3:$B$1315, "&lt;=" &amp; GB$1, DataRegularSeason20242025!$D$3:$D$1315, $A66)+SUMIFS(DataRegularSeason20242025!$AB$3:$AB$1315,DataRegularSeason20242025!$B$3:$B$1315, "&lt;=" &amp; GB$1, DataRegularSeason20242025!$E$3:$E$1315, $A66)</f>
        <v>68</v>
      </c>
      <c r="GC66">
        <f>SUMIFS(DataRegularSeason20242025!$AA$3:$AA$1315,DataRegularSeason20242025!$B$3:$B$1315, "&lt;=" &amp; GC$1, DataRegularSeason20242025!$D$3:$D$1315, $A66)+SUMIFS(DataRegularSeason20242025!$AB$3:$AB$1315,DataRegularSeason20242025!$B$3:$B$1315, "&lt;=" &amp; GC$1, DataRegularSeason20242025!$E$3:$E$1315, $A66)</f>
        <v>68</v>
      </c>
      <c r="GD66">
        <f>SUMIFS(DataRegularSeason20242025!$AA$3:$AA$1315,DataRegularSeason20242025!$B$3:$B$1315, "&lt;=" &amp; GD$1, DataRegularSeason20242025!$D$3:$D$1315, $A66)+SUMIFS(DataRegularSeason20242025!$AB$3:$AB$1315,DataRegularSeason20242025!$B$3:$B$1315, "&lt;=" &amp; GD$1, DataRegularSeason20242025!$E$3:$E$1315, $A66)</f>
        <v>68</v>
      </c>
      <c r="GE66">
        <f>SUMIFS(DataRegularSeason20242025!$AA$3:$AA$1315,DataRegularSeason20242025!$B$3:$B$1315, "&lt;=" &amp; GE$1, DataRegularSeason20242025!$D$3:$D$1315, $A66)+SUMIFS(DataRegularSeason20242025!$AB$3:$AB$1315,DataRegularSeason20242025!$B$3:$B$1315, "&lt;=" &amp; GE$1, DataRegularSeason20242025!$E$3:$E$1315, $A66)</f>
        <v>68</v>
      </c>
      <c r="GF66">
        <f>SUMIFS(DataRegularSeason20242025!$AA$3:$AA$1315,DataRegularSeason20242025!$B$3:$B$1315, "&lt;=" &amp; GF$1, DataRegularSeason20242025!$D$3:$D$1315, $A66)+SUMIFS(DataRegularSeason20242025!$AB$3:$AB$1315,DataRegularSeason20242025!$B$3:$B$1315, "&lt;=" &amp; GF$1, DataRegularSeason20242025!$E$3:$E$1315, $A66)</f>
        <v>68</v>
      </c>
      <c r="GG66">
        <f>SUMIFS(DataRegularSeason20242025!$AA$3:$AA$1315,DataRegularSeason20242025!$B$3:$B$1315, "&lt;=" &amp; GG$1, DataRegularSeason20242025!$D$3:$D$1315, $A66)+SUMIFS(DataRegularSeason20242025!$AB$3:$AB$1315,DataRegularSeason20242025!$B$3:$B$1315, "&lt;=" &amp; GG$1, DataRegularSeason20242025!$E$3:$E$1315, $A66)</f>
        <v>68</v>
      </c>
      <c r="GH66">
        <f>SUMIFS(DataRegularSeason20242025!$AA$3:$AA$1315,DataRegularSeason20242025!$B$3:$B$1315, "&lt;=" &amp; GH$1, DataRegularSeason20242025!$D$3:$D$1315, $A66)+SUMIFS(DataRegularSeason20242025!$AB$3:$AB$1315,DataRegularSeason20242025!$B$3:$B$1315, "&lt;=" &amp; GH$1, DataRegularSeason20242025!$E$3:$E$1315, $A66)</f>
        <v>68</v>
      </c>
      <c r="GI66">
        <f>SUMIFS(DataRegularSeason20242025!$AA$3:$AA$1315,DataRegularSeason20242025!$B$3:$B$1315, "&lt;=" &amp; GI$1, DataRegularSeason20242025!$D$3:$D$1315, $A66)+SUMIFS(DataRegularSeason20242025!$AB$3:$AB$1315,DataRegularSeason20242025!$B$3:$B$1315, "&lt;=" &amp; GI$1, DataRegularSeason20242025!$E$3:$E$1315, $A66)</f>
        <v>68</v>
      </c>
      <c r="GJ66">
        <f>SUMIFS(DataRegularSeason20242025!$AA$3:$AA$1315,DataRegularSeason20242025!$B$3:$B$1315, "&lt;=" &amp; GJ$1, DataRegularSeason20242025!$D$3:$D$1315, $A66)+SUMIFS(DataRegularSeason20242025!$AB$3:$AB$1315,DataRegularSeason20242025!$B$3:$B$1315, "&lt;=" &amp; GJ$1, DataRegularSeason20242025!$E$3:$E$1315, $A66)</f>
        <v>68</v>
      </c>
      <c r="GK66">
        <f>SUMIFS(DataRegularSeason20242025!$AA$3:$AA$1315,DataRegularSeason20242025!$B$3:$B$1315, "&lt;=" &amp; GK$1, DataRegularSeason20242025!$D$3:$D$1315, $A66)+SUMIFS(DataRegularSeason20242025!$AB$3:$AB$1315,DataRegularSeason20242025!$B$3:$B$1315, "&lt;=" &amp; GK$1, DataRegularSeason20242025!$E$3:$E$1315, $A66)</f>
        <v>68</v>
      </c>
      <c r="GL66">
        <f>SUMIFS(DataRegularSeason20242025!$AA$3:$AA$1315,DataRegularSeason20242025!$B$3:$B$1315, "&lt;=" &amp; GL$1, DataRegularSeason20242025!$D$3:$D$1315, $A66)+SUMIFS(DataRegularSeason20242025!$AB$3:$AB$1315,DataRegularSeason20242025!$B$3:$B$1315, "&lt;=" &amp; GL$1, DataRegularSeason20242025!$E$3:$E$1315, $A66)</f>
        <v>68</v>
      </c>
      <c r="GM66">
        <f>SUMIFS(DataRegularSeason20242025!$AA$3:$AA$1315,DataRegularSeason20242025!$B$3:$B$1315, "&lt;=" &amp; GM$1, DataRegularSeason20242025!$D$3:$D$1315, $A66)+SUMIFS(DataRegularSeason20242025!$AB$3:$AB$1315,DataRegularSeason20242025!$B$3:$B$1315, "&lt;=" &amp; GM$1, DataRegularSeason20242025!$E$3:$E$1315, $A66)</f>
        <v>68</v>
      </c>
      <c r="GN66">
        <f>SUMIFS(DataRegularSeason20242025!$AA$3:$AA$1315,DataRegularSeason20242025!$B$3:$B$1315, "&lt;=" &amp; GN$1, DataRegularSeason20242025!$D$3:$D$1315, $A66)+SUMIFS(DataRegularSeason20242025!$AB$3:$AB$1315,DataRegularSeason20242025!$B$3:$B$1315, "&lt;=" &amp; GN$1, DataRegularSeason20242025!$E$3:$E$1315, $A66)</f>
        <v>68</v>
      </c>
      <c r="GO66">
        <f>SUMIFS(DataRegularSeason20242025!$AA$3:$AA$1315,DataRegularSeason20242025!$B$3:$B$1315, "&lt;=" &amp; GO$1, DataRegularSeason20242025!$D$3:$D$1315, $A66)+SUMIFS(DataRegularSeason20242025!$AB$3:$AB$1315,DataRegularSeason20242025!$B$3:$B$1315, "&lt;=" &amp; GO$1, DataRegularSeason20242025!$E$3:$E$1315, $A66)</f>
        <v>68</v>
      </c>
      <c r="GP66">
        <f>SUMIFS(DataRegularSeason20242025!$AA$3:$AA$1315,DataRegularSeason20242025!$B$3:$B$1315, "&lt;=" &amp; GP$1, DataRegularSeason20242025!$D$3:$D$1315, $A66)+SUMIFS(DataRegularSeason20242025!$AB$3:$AB$1315,DataRegularSeason20242025!$B$3:$B$1315, "&lt;=" &amp; GP$1, DataRegularSeason20242025!$E$3:$E$1315, $A66)</f>
        <v>68</v>
      </c>
      <c r="GQ66">
        <f>SUMIFS(DataRegularSeason20242025!$AA$3:$AA$1315,DataRegularSeason20242025!$B$3:$B$1315, "&lt;=" &amp; GQ$1, DataRegularSeason20242025!$D$3:$D$1315, $A66)+SUMIFS(DataRegularSeason20242025!$AB$3:$AB$1315,DataRegularSeason20242025!$B$3:$B$1315, "&lt;=" &amp; GQ$1, DataRegularSeason20242025!$E$3:$E$1315, $A66)</f>
        <v>68</v>
      </c>
      <c r="GR66">
        <f>SUMIFS(DataRegularSeason20242025!$AA$3:$AA$1315,DataRegularSeason20242025!$B$3:$B$1315, "&lt;=" &amp; GR$1, DataRegularSeason20242025!$D$3:$D$1315, $A66)+SUMIFS(DataRegularSeason20242025!$AB$3:$AB$1315,DataRegularSeason20242025!$B$3:$B$1315, "&lt;=" &amp; GR$1, DataRegularSeason20242025!$E$3:$E$1315, $A66)</f>
        <v>68</v>
      </c>
      <c r="GS66">
        <f>SUMIFS(DataRegularSeason20242025!$AA$3:$AA$1315,DataRegularSeason20242025!$B$3:$B$1315, "&lt;=" &amp; GS$1, DataRegularSeason20242025!$D$3:$D$1315, $A66)+SUMIFS(DataRegularSeason20242025!$AB$3:$AB$1315,DataRegularSeason20242025!$B$3:$B$1315, "&lt;=" &amp; GS$1, DataRegularSeason20242025!$E$3:$E$1315, $A66)</f>
        <v>68</v>
      </c>
      <c r="GT66">
        <f>SUMIFS(DataRegularSeason20242025!$AA$3:$AA$1315,DataRegularSeason20242025!$B$3:$B$1315, "&lt;=" &amp; GT$1, DataRegularSeason20242025!$D$3:$D$1315, $A66)+SUMIFS(DataRegularSeason20242025!$AB$3:$AB$1315,DataRegularSeason20242025!$B$3:$B$1315, "&lt;=" &amp; GT$1, DataRegularSeason20242025!$E$3:$E$1315, $A66)</f>
        <v>68</v>
      </c>
      <c r="GU66">
        <f>SUMIFS(DataRegularSeason20242025!$AA$3:$AA$1315,DataRegularSeason20242025!$B$3:$B$1315, "&lt;=" &amp; GU$1, DataRegularSeason20242025!$D$3:$D$1315, $A66)+SUMIFS(DataRegularSeason20242025!$AB$3:$AB$1315,DataRegularSeason20242025!$B$3:$B$1315, "&lt;=" &amp; GU$1, DataRegularSeason20242025!$E$3:$E$1315, $A66)</f>
        <v>68</v>
      </c>
    </row>
    <row r="67" spans="1:275" x14ac:dyDescent="0.25">
      <c r="A67" t="s">
        <v>46</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2</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4</v>
      </c>
      <c r="S67">
        <f>SUMIFS(DataRegularSeason20242025!$AA$3:$AA$1315,DataRegularSeason20242025!$B$3:$B$1315, "&lt;=" &amp; S$1, DataRegularSeason20242025!$D$3:$D$1315, $A67)+SUMIFS(DataRegularSeason20242025!$AB$3:$AB$1315,DataRegularSeason20242025!$B$3:$B$1315, "&lt;=" &amp; S$1, DataRegularSeason20242025!$E$3:$E$1315, $A67)</f>
        <v>5</v>
      </c>
      <c r="T67">
        <f>SUMIFS(DataRegularSeason20242025!$AA$3:$AA$1315,DataRegularSeason20242025!$B$3:$B$1315, "&lt;=" &amp; T$1, DataRegularSeason20242025!$D$3:$D$1315, $A67)+SUMIFS(DataRegularSeason20242025!$AB$3:$AB$1315,DataRegularSeason20242025!$B$3:$B$1315, "&lt;=" &amp; T$1, DataRegularSeason20242025!$E$3:$E$1315, $A67)</f>
        <v>5</v>
      </c>
      <c r="U67">
        <f>SUMIFS(DataRegularSeason20242025!$AA$3:$AA$1315,DataRegularSeason20242025!$B$3:$B$1315, "&lt;=" &amp; U$1, DataRegularSeason20242025!$D$3:$D$1315, $A67)+SUMIFS(DataRegularSeason20242025!$AB$3:$AB$1315,DataRegularSeason20242025!$B$3:$B$1315, "&lt;=" &amp; U$1, DataRegularSeason20242025!$E$3:$E$1315, $A67)</f>
        <v>5</v>
      </c>
      <c r="V67">
        <f>SUMIFS(DataRegularSeason20242025!$AA$3:$AA$1315,DataRegularSeason20242025!$B$3:$B$1315, "&lt;=" &amp; V$1, DataRegularSeason20242025!$D$3:$D$1315, $A67)+SUMIFS(DataRegularSeason20242025!$AB$3:$AB$1315,DataRegularSeason20242025!$B$3:$B$1315, "&lt;=" &amp; V$1, DataRegularSeason20242025!$E$3:$E$1315, $A67)</f>
        <v>5</v>
      </c>
      <c r="W67">
        <f>SUMIFS(DataRegularSeason20242025!$AA$3:$AA$1315,DataRegularSeason20242025!$B$3:$B$1315, "&lt;=" &amp; W$1, DataRegularSeason20242025!$D$3:$D$1315, $A67)+SUMIFS(DataRegularSeason20242025!$AB$3:$AB$1315,DataRegularSeason20242025!$B$3:$B$1315, "&lt;=" &amp; W$1, DataRegularSeason20242025!$E$3:$E$1315, $A67)</f>
        <v>7</v>
      </c>
      <c r="X67">
        <f>SUMIFS(DataRegularSeason20242025!$AA$3:$AA$1315,DataRegularSeason20242025!$B$3:$B$1315, "&lt;=" &amp; X$1, DataRegularSeason20242025!$D$3:$D$1315, $A67)+SUMIFS(DataRegularSeason20242025!$AB$3:$AB$1315,DataRegularSeason20242025!$B$3:$B$1315, "&lt;=" &amp; X$1, DataRegularSeason20242025!$E$3:$E$1315, $A67)</f>
        <v>7</v>
      </c>
      <c r="Y67">
        <f>SUMIFS(DataRegularSeason20242025!$AA$3:$AA$1315,DataRegularSeason20242025!$B$3:$B$1315, "&lt;=" &amp; Y$1, DataRegularSeason20242025!$D$3:$D$1315, $A67)+SUMIFS(DataRegularSeason20242025!$AB$3:$AB$1315,DataRegularSeason20242025!$B$3:$B$1315, "&lt;=" &amp; Y$1, DataRegularSeason20242025!$E$3:$E$1315, $A67)</f>
        <v>7</v>
      </c>
      <c r="Z67">
        <f>SUMIFS(DataRegularSeason20242025!$AA$3:$AA$1315,DataRegularSeason20242025!$B$3:$B$1315, "&lt;=" &amp; Z$1, DataRegularSeason20242025!$D$3:$D$1315, $A67)+SUMIFS(DataRegularSeason20242025!$AB$3:$AB$1315,DataRegularSeason20242025!$B$3:$B$1315, "&lt;=" &amp; Z$1, DataRegularSeason20242025!$E$3:$E$1315, $A67)</f>
        <v>7</v>
      </c>
      <c r="AA67">
        <f>SUMIFS(DataRegularSeason20242025!$AA$3:$AA$1315,DataRegularSeason20242025!$B$3:$B$1315, "&lt;=" &amp; AA$1, DataRegularSeason20242025!$D$3:$D$1315, $A67)+SUMIFS(DataRegularSeason20242025!$AB$3:$AB$1315,DataRegularSeason20242025!$B$3:$B$1315, "&lt;=" &amp; AA$1, DataRegularSeason20242025!$E$3:$E$1315, $A67)</f>
        <v>7</v>
      </c>
      <c r="AB67">
        <f>SUMIFS(DataRegularSeason20242025!$AA$3:$AA$1315,DataRegularSeason20242025!$B$3:$B$1315, "&lt;=" &amp; AB$1, DataRegularSeason20242025!$D$3:$D$1315, $A67)+SUMIFS(DataRegularSeason20242025!$AB$3:$AB$1315,DataRegularSeason20242025!$B$3:$B$1315, "&lt;=" &amp; AB$1, DataRegularSeason20242025!$E$3:$E$1315, $A67)</f>
        <v>7</v>
      </c>
      <c r="AC67">
        <f>SUMIFS(DataRegularSeason20242025!$AA$3:$AA$1315,DataRegularSeason20242025!$B$3:$B$1315, "&lt;=" &amp; AC$1, DataRegularSeason20242025!$D$3:$D$1315, $A67)+SUMIFS(DataRegularSeason20242025!$AB$3:$AB$1315,DataRegularSeason20242025!$B$3:$B$1315, "&lt;=" &amp; AC$1, DataRegularSeason20242025!$E$3:$E$1315, $A67)</f>
        <v>7</v>
      </c>
      <c r="AD67">
        <f>SUMIFS(DataRegularSeason20242025!$AA$3:$AA$1315,DataRegularSeason20242025!$B$3:$B$1315, "&lt;=" &amp; AD$1, DataRegularSeason20242025!$D$3:$D$1315, $A67)+SUMIFS(DataRegularSeason20242025!$AB$3:$AB$1315,DataRegularSeason20242025!$B$3:$B$1315, "&lt;=" &amp; AD$1, DataRegularSeason20242025!$E$3:$E$1315, $A67)</f>
        <v>9</v>
      </c>
      <c r="AE67">
        <f>SUMIFS(DataRegularSeason20242025!$AA$3:$AA$1315,DataRegularSeason20242025!$B$3:$B$1315, "&lt;=" &amp; AE$1, DataRegularSeason20242025!$D$3:$D$1315, $A67)+SUMIFS(DataRegularSeason20242025!$AB$3:$AB$1315,DataRegularSeason20242025!$B$3:$B$1315, "&lt;=" &amp; AE$1, DataRegularSeason20242025!$E$3:$E$1315, $A67)</f>
        <v>9</v>
      </c>
      <c r="AF67">
        <f>SUMIFS(DataRegularSeason20242025!$AA$3:$AA$1315,DataRegularSeason20242025!$B$3:$B$1315, "&lt;=" &amp; AF$1, DataRegularSeason20242025!$D$3:$D$1315, $A67)+SUMIFS(DataRegularSeason20242025!$AB$3:$AB$1315,DataRegularSeason20242025!$B$3:$B$1315, "&lt;=" &amp; AF$1, DataRegularSeason20242025!$E$3:$E$1315, $A67)</f>
        <v>10</v>
      </c>
      <c r="AG67">
        <f>SUMIFS(DataRegularSeason20242025!$AA$3:$AA$1315,DataRegularSeason20242025!$B$3:$B$1315, "&lt;=" &amp; AG$1, DataRegularSeason20242025!$D$3:$D$1315, $A67)+SUMIFS(DataRegularSeason20242025!$AB$3:$AB$1315,DataRegularSeason20242025!$B$3:$B$1315, "&lt;=" &amp; AG$1, DataRegularSeason20242025!$E$3:$E$1315, $A67)</f>
        <v>10</v>
      </c>
      <c r="AH67">
        <f>SUMIFS(DataRegularSeason20242025!$AA$3:$AA$1315,DataRegularSeason20242025!$B$3:$B$1315, "&lt;=" &amp; AH$1, DataRegularSeason20242025!$D$3:$D$1315, $A67)+SUMIFS(DataRegularSeason20242025!$AB$3:$AB$1315,DataRegularSeason20242025!$B$3:$B$1315, "&lt;=" &amp; AH$1, DataRegularSeason20242025!$E$3:$E$1315, $A67)</f>
        <v>10</v>
      </c>
      <c r="AI67">
        <f>SUMIFS(DataRegularSeason20242025!$AA$3:$AA$1315,DataRegularSeason20242025!$B$3:$B$1315, "&lt;=" &amp; AI$1, DataRegularSeason20242025!$D$3:$D$1315, $A67)+SUMIFS(DataRegularSeason20242025!$AB$3:$AB$1315,DataRegularSeason20242025!$B$3:$B$1315, "&lt;=" &amp; AI$1, DataRegularSeason20242025!$E$3:$E$1315, $A67)</f>
        <v>10</v>
      </c>
      <c r="AJ67">
        <f>SUMIFS(DataRegularSeason20242025!$AA$3:$AA$1315,DataRegularSeason20242025!$B$3:$B$1315, "&lt;=" &amp; AJ$1, DataRegularSeason20242025!$D$3:$D$1315, $A67)+SUMIFS(DataRegularSeason20242025!$AB$3:$AB$1315,DataRegularSeason20242025!$B$3:$B$1315, "&lt;=" &amp; AJ$1, DataRegularSeason20242025!$E$3:$E$1315, $A67)</f>
        <v>10</v>
      </c>
      <c r="AK67">
        <f>SUMIFS(DataRegularSeason20242025!$AA$3:$AA$1315,DataRegularSeason20242025!$B$3:$B$1315, "&lt;=" &amp; AK$1, DataRegularSeason20242025!$D$3:$D$1315, $A67)+SUMIFS(DataRegularSeason20242025!$AB$3:$AB$1315,DataRegularSeason20242025!$B$3:$B$1315, "&lt;=" &amp; AK$1, DataRegularSeason20242025!$E$3:$E$1315, $A67)</f>
        <v>10</v>
      </c>
      <c r="AL67">
        <f>SUMIFS(DataRegularSeason20242025!$AA$3:$AA$1315,DataRegularSeason20242025!$B$3:$B$1315, "&lt;=" &amp; AL$1, DataRegularSeason20242025!$D$3:$D$1315, $A67)+SUMIFS(DataRegularSeason20242025!$AB$3:$AB$1315,DataRegularSeason20242025!$B$3:$B$1315, "&lt;=" &amp; AL$1, DataRegularSeason20242025!$E$3:$E$1315, $A67)</f>
        <v>10</v>
      </c>
      <c r="AM67">
        <f>SUMIFS(DataRegularSeason20242025!$AA$3:$AA$1315,DataRegularSeason20242025!$B$3:$B$1315, "&lt;=" &amp; AM$1, DataRegularSeason20242025!$D$3:$D$1315, $A67)+SUMIFS(DataRegularSeason20242025!$AB$3:$AB$1315,DataRegularSeason20242025!$B$3:$B$1315, "&lt;=" &amp; AM$1, DataRegularSeason20242025!$E$3:$E$1315, $A67)</f>
        <v>10</v>
      </c>
      <c r="AN67">
        <f>SUMIFS(DataRegularSeason20242025!$AA$3:$AA$1315,DataRegularSeason20242025!$B$3:$B$1315, "&lt;=" &amp; AN$1, DataRegularSeason20242025!$D$3:$D$1315, $A67)+SUMIFS(DataRegularSeason20242025!$AB$3:$AB$1315,DataRegularSeason20242025!$B$3:$B$1315, "&lt;=" &amp; AN$1, DataRegularSeason20242025!$E$3:$E$1315, $A67)</f>
        <v>10</v>
      </c>
      <c r="AO67">
        <f>SUMIFS(DataRegularSeason20242025!$AA$3:$AA$1315,DataRegularSeason20242025!$B$3:$B$1315, "&lt;=" &amp; AO$1, DataRegularSeason20242025!$D$3:$D$1315, $A67)+SUMIFS(DataRegularSeason20242025!$AB$3:$AB$1315,DataRegularSeason20242025!$B$3:$B$1315, "&lt;=" &amp; AO$1, DataRegularSeason20242025!$E$3:$E$1315, $A67)</f>
        <v>10</v>
      </c>
      <c r="AP67">
        <f>SUMIFS(DataRegularSeason20242025!$AA$3:$AA$1315,DataRegularSeason20242025!$B$3:$B$1315, "&lt;=" &amp; AP$1, DataRegularSeason20242025!$D$3:$D$1315, $A67)+SUMIFS(DataRegularSeason20242025!$AB$3:$AB$1315,DataRegularSeason20242025!$B$3:$B$1315, "&lt;=" &amp; AP$1, DataRegularSeason20242025!$E$3:$E$1315, $A67)</f>
        <v>12</v>
      </c>
      <c r="AQ67">
        <f>SUMIFS(DataRegularSeason20242025!$AA$3:$AA$1315,DataRegularSeason20242025!$B$3:$B$1315, "&lt;=" &amp; AQ$1, DataRegularSeason20242025!$D$3:$D$1315, $A67)+SUMIFS(DataRegularSeason20242025!$AB$3:$AB$1315,DataRegularSeason20242025!$B$3:$B$1315, "&lt;=" &amp; AQ$1, DataRegularSeason20242025!$E$3:$E$1315, $A67)</f>
        <v>12</v>
      </c>
      <c r="AR67">
        <f>SUMIFS(DataRegularSeason20242025!$AA$3:$AA$1315,DataRegularSeason20242025!$B$3:$B$1315, "&lt;=" &amp; AR$1, DataRegularSeason20242025!$D$3:$D$1315, $A67)+SUMIFS(DataRegularSeason20242025!$AB$3:$AB$1315,DataRegularSeason20242025!$B$3:$B$1315, "&lt;=" &amp; AR$1, DataRegularSeason20242025!$E$3:$E$1315, $A67)</f>
        <v>12</v>
      </c>
      <c r="AS67">
        <f>SUMIFS(DataRegularSeason20242025!$AA$3:$AA$1315,DataRegularSeason20242025!$B$3:$B$1315, "&lt;=" &amp; AS$1, DataRegularSeason20242025!$D$3:$D$1315, $A67)+SUMIFS(DataRegularSeason20242025!$AB$3:$AB$1315,DataRegularSeason20242025!$B$3:$B$1315, "&lt;=" &amp; AS$1, DataRegularSeason20242025!$E$3:$E$1315, $A67)</f>
        <v>12</v>
      </c>
      <c r="AT67">
        <f>SUMIFS(DataRegularSeason20242025!$AA$3:$AA$1315,DataRegularSeason20242025!$B$3:$B$1315, "&lt;=" &amp; AT$1, DataRegularSeason20242025!$D$3:$D$1315, $A67)+SUMIFS(DataRegularSeason20242025!$AB$3:$AB$1315,DataRegularSeason20242025!$B$3:$B$1315, "&lt;=" &amp; AT$1, DataRegularSeason20242025!$E$3:$E$1315, $A67)</f>
        <v>12</v>
      </c>
      <c r="AU67">
        <f>SUMIFS(DataRegularSeason20242025!$AA$3:$AA$1315,DataRegularSeason20242025!$B$3:$B$1315, "&lt;=" &amp; AU$1, DataRegularSeason20242025!$D$3:$D$1315, $A67)+SUMIFS(DataRegularSeason20242025!$AB$3:$AB$1315,DataRegularSeason20242025!$B$3:$B$1315, "&lt;=" &amp; AU$1, DataRegularSeason20242025!$E$3:$E$1315, $A67)</f>
        <v>14</v>
      </c>
      <c r="AV67">
        <f>SUMIFS(DataRegularSeason20242025!$AA$3:$AA$1315,DataRegularSeason20242025!$B$3:$B$1315, "&lt;=" &amp; AV$1, DataRegularSeason20242025!$D$3:$D$1315, $A67)+SUMIFS(DataRegularSeason20242025!$AB$3:$AB$1315,DataRegularSeason20242025!$B$3:$B$1315, "&lt;=" &amp; AV$1, DataRegularSeason20242025!$E$3:$E$1315, $A67)</f>
        <v>14</v>
      </c>
      <c r="AW67">
        <f>SUMIFS(DataRegularSeason20242025!$AA$3:$AA$1315,DataRegularSeason20242025!$B$3:$B$1315, "&lt;=" &amp; AW$1, DataRegularSeason20242025!$D$3:$D$1315, $A67)+SUMIFS(DataRegularSeason20242025!$AB$3:$AB$1315,DataRegularSeason20242025!$B$3:$B$1315, "&lt;=" &amp; AW$1, DataRegularSeason20242025!$E$3:$E$1315, $A67)</f>
        <v>14</v>
      </c>
      <c r="AX67">
        <f>SUMIFS(DataRegularSeason20242025!$AA$3:$AA$1315,DataRegularSeason20242025!$B$3:$B$1315, "&lt;=" &amp; AX$1, DataRegularSeason20242025!$D$3:$D$1315, $A67)+SUMIFS(DataRegularSeason20242025!$AB$3:$AB$1315,DataRegularSeason20242025!$B$3:$B$1315, "&lt;=" &amp; AX$1, DataRegularSeason20242025!$E$3:$E$1315, $A67)</f>
        <v>16</v>
      </c>
      <c r="AY67">
        <f>SUMIFS(DataRegularSeason20242025!$AA$3:$AA$1315,DataRegularSeason20242025!$B$3:$B$1315, "&lt;=" &amp; AY$1, DataRegularSeason20242025!$D$3:$D$1315, $A67)+SUMIFS(DataRegularSeason20242025!$AB$3:$AB$1315,DataRegularSeason20242025!$B$3:$B$1315, "&lt;=" &amp; AY$1, DataRegularSeason20242025!$E$3:$E$1315, $A67)</f>
        <v>18</v>
      </c>
      <c r="AZ67">
        <f>SUMIFS(DataRegularSeason20242025!$AA$3:$AA$1315,DataRegularSeason20242025!$B$3:$B$1315, "&lt;=" &amp; AZ$1, DataRegularSeason20242025!$D$3:$D$1315, $A67)+SUMIFS(DataRegularSeason20242025!$AB$3:$AB$1315,DataRegularSeason20242025!$B$3:$B$1315, "&lt;=" &amp; AZ$1, DataRegularSeason20242025!$E$3:$E$1315, $A67)</f>
        <v>18</v>
      </c>
      <c r="BA67">
        <f>SUMIFS(DataRegularSeason20242025!$AA$3:$AA$1315,DataRegularSeason20242025!$B$3:$B$1315, "&lt;=" &amp; BA$1, DataRegularSeason20242025!$D$3:$D$1315, $A67)+SUMIFS(DataRegularSeason20242025!$AB$3:$AB$1315,DataRegularSeason20242025!$B$3:$B$1315, "&lt;=" &amp; BA$1, DataRegularSeason20242025!$E$3:$E$1315, $A67)</f>
        <v>18</v>
      </c>
      <c r="BB67">
        <f>SUMIFS(DataRegularSeason20242025!$AA$3:$AA$1315,DataRegularSeason20242025!$B$3:$B$1315, "&lt;=" &amp; BB$1, DataRegularSeason20242025!$D$3:$D$1315, $A67)+SUMIFS(DataRegularSeason20242025!$AB$3:$AB$1315,DataRegularSeason20242025!$B$3:$B$1315, "&lt;=" &amp; BB$1, DataRegularSeason20242025!$E$3:$E$1315, $A67)</f>
        <v>19</v>
      </c>
      <c r="BC67">
        <f>SUMIFS(DataRegularSeason20242025!$AA$3:$AA$1315,DataRegularSeason20242025!$B$3:$B$1315, "&lt;=" &amp; BC$1, DataRegularSeason20242025!$D$3:$D$1315, $A67)+SUMIFS(DataRegularSeason20242025!$AB$3:$AB$1315,DataRegularSeason20242025!$B$3:$B$1315, "&lt;=" &amp; BC$1, DataRegularSeason20242025!$E$3:$E$1315, $A67)</f>
        <v>19</v>
      </c>
      <c r="BD67">
        <f>SUMIFS(DataRegularSeason20242025!$AA$3:$AA$1315,DataRegularSeason20242025!$B$3:$B$1315, "&lt;=" &amp; BD$1, DataRegularSeason20242025!$D$3:$D$1315, $A67)+SUMIFS(DataRegularSeason20242025!$AB$3:$AB$1315,DataRegularSeason20242025!$B$3:$B$1315, "&lt;=" &amp; BD$1, DataRegularSeason20242025!$E$3:$E$1315, $A67)</f>
        <v>19</v>
      </c>
      <c r="BE67">
        <f>SUMIFS(DataRegularSeason20242025!$AA$3:$AA$1315,DataRegularSeason20242025!$B$3:$B$1315, "&lt;=" &amp; BE$1, DataRegularSeason20242025!$D$3:$D$1315, $A67)+SUMIFS(DataRegularSeason20242025!$AB$3:$AB$1315,DataRegularSeason20242025!$B$3:$B$1315, "&lt;=" &amp; BE$1, DataRegularSeason20242025!$E$3:$E$1315, $A67)</f>
        <v>19</v>
      </c>
      <c r="BF67">
        <f>SUMIFS(DataRegularSeason20242025!$AA$3:$AA$1315,DataRegularSeason20242025!$B$3:$B$1315, "&lt;=" &amp; BF$1, DataRegularSeason20242025!$D$3:$D$1315, $A67)+SUMIFS(DataRegularSeason20242025!$AB$3:$AB$1315,DataRegularSeason20242025!$B$3:$B$1315, "&lt;=" &amp; BF$1, DataRegularSeason20242025!$E$3:$E$1315, $A67)</f>
        <v>19</v>
      </c>
      <c r="BG67">
        <f>SUMIFS(DataRegularSeason20242025!$AA$3:$AA$1315,DataRegularSeason20242025!$B$3:$B$1315, "&lt;=" &amp; BG$1, DataRegularSeason20242025!$D$3:$D$1315, $A67)+SUMIFS(DataRegularSeason20242025!$AB$3:$AB$1315,DataRegularSeason20242025!$B$3:$B$1315, "&lt;=" &amp; BG$1, DataRegularSeason20242025!$E$3:$E$1315, $A67)</f>
        <v>21</v>
      </c>
      <c r="BH67">
        <f>SUMIFS(DataRegularSeason20242025!$AA$3:$AA$1315,DataRegularSeason20242025!$B$3:$B$1315, "&lt;=" &amp; BH$1, DataRegularSeason20242025!$D$3:$D$1315, $A67)+SUMIFS(DataRegularSeason20242025!$AB$3:$AB$1315,DataRegularSeason20242025!$B$3:$B$1315, "&lt;=" &amp; BH$1, DataRegularSeason20242025!$E$3:$E$1315, $A67)</f>
        <v>21</v>
      </c>
      <c r="BI67">
        <f>SUMIFS(DataRegularSeason20242025!$AA$3:$AA$1315,DataRegularSeason20242025!$B$3:$B$1315, "&lt;=" &amp; BI$1, DataRegularSeason20242025!$D$3:$D$1315, $A67)+SUMIFS(DataRegularSeason20242025!$AB$3:$AB$1315,DataRegularSeason20242025!$B$3:$B$1315, "&lt;=" &amp; BI$1, DataRegularSeason20242025!$E$3:$E$1315, $A67)</f>
        <v>21</v>
      </c>
      <c r="BJ67">
        <f>SUMIFS(DataRegularSeason20242025!$AA$3:$AA$1315,DataRegularSeason20242025!$B$3:$B$1315, "&lt;=" &amp; BJ$1, DataRegularSeason20242025!$D$3:$D$1315, $A67)+SUMIFS(DataRegularSeason20242025!$AB$3:$AB$1315,DataRegularSeason20242025!$B$3:$B$1315, "&lt;=" &amp; BJ$1, DataRegularSeason20242025!$E$3:$E$1315, $A67)</f>
        <v>21</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23</v>
      </c>
      <c r="BN67">
        <f>SUMIFS(DataRegularSeason20242025!$AA$3:$AA$1315,DataRegularSeason20242025!$B$3:$B$1315, "&lt;=" &amp; BN$1, DataRegularSeason20242025!$D$3:$D$1315, $A67)+SUMIFS(DataRegularSeason20242025!$AB$3:$AB$1315,DataRegularSeason20242025!$B$3:$B$1315, "&lt;=" &amp; BN$1, DataRegularSeason20242025!$E$3:$E$1315, $A67)</f>
        <v>23</v>
      </c>
      <c r="BO67">
        <f>SUMIFS(DataRegularSeason20242025!$AA$3:$AA$1315,DataRegularSeason20242025!$B$3:$B$1315, "&lt;=" &amp; BO$1, DataRegularSeason20242025!$D$3:$D$1315, $A67)+SUMIFS(DataRegularSeason20242025!$AB$3:$AB$1315,DataRegularSeason20242025!$B$3:$B$1315, "&lt;=" &amp; BO$1, DataRegularSeason20242025!$E$3:$E$1315, $A67)</f>
        <v>23</v>
      </c>
      <c r="BP67">
        <f>SUMIFS(DataRegularSeason20242025!$AA$3:$AA$1315,DataRegularSeason20242025!$B$3:$B$1315, "&lt;=" &amp; BP$1, DataRegularSeason20242025!$D$3:$D$1315, $A67)+SUMIFS(DataRegularSeason20242025!$AB$3:$AB$1315,DataRegularSeason20242025!$B$3:$B$1315, "&lt;=" &amp; BP$1, DataRegularSeason20242025!$E$3:$E$1315, $A67)</f>
        <v>23</v>
      </c>
      <c r="BQ67">
        <f>SUMIFS(DataRegularSeason20242025!$AA$3:$AA$1315,DataRegularSeason20242025!$B$3:$B$1315, "&lt;=" &amp; BQ$1, DataRegularSeason20242025!$D$3:$D$1315, $A67)+SUMIFS(DataRegularSeason20242025!$AB$3:$AB$1315,DataRegularSeason20242025!$B$3:$B$1315, "&lt;=" &amp; BQ$1, DataRegularSeason20242025!$E$3:$E$1315, $A67)</f>
        <v>23</v>
      </c>
      <c r="BR67">
        <f>SUMIFS(DataRegularSeason20242025!$AA$3:$AA$1315,DataRegularSeason20242025!$B$3:$B$1315, "&lt;=" &amp; BR$1, DataRegularSeason20242025!$D$3:$D$1315, $A67)+SUMIFS(DataRegularSeason20242025!$AB$3:$AB$1315,DataRegularSeason20242025!$B$3:$B$1315, "&lt;=" &amp; BR$1, DataRegularSeason20242025!$E$3:$E$1315, $A67)</f>
        <v>23</v>
      </c>
      <c r="BS67">
        <f>SUMIFS(DataRegularSeason20242025!$AA$3:$AA$1315,DataRegularSeason20242025!$B$3:$B$1315, "&lt;=" &amp; BS$1, DataRegularSeason20242025!$D$3:$D$1315, $A67)+SUMIFS(DataRegularSeason20242025!$AB$3:$AB$1315,DataRegularSeason20242025!$B$3:$B$1315, "&lt;=" &amp; BS$1, DataRegularSeason20242025!$E$3:$E$1315, $A67)</f>
        <v>24</v>
      </c>
      <c r="BT67">
        <f>SUMIFS(DataRegularSeason20242025!$AA$3:$AA$1315,DataRegularSeason20242025!$B$3:$B$1315, "&lt;=" &amp; BT$1, DataRegularSeason20242025!$D$3:$D$1315, $A67)+SUMIFS(DataRegularSeason20242025!$AB$3:$AB$1315,DataRegularSeason20242025!$B$3:$B$1315, "&lt;=" &amp; BT$1, DataRegularSeason20242025!$E$3:$E$1315, $A67)</f>
        <v>24</v>
      </c>
      <c r="BU67">
        <f>SUMIFS(DataRegularSeason20242025!$AA$3:$AA$1315,DataRegularSeason20242025!$B$3:$B$1315, "&lt;=" &amp; BU$1, DataRegularSeason20242025!$D$3:$D$1315, $A67)+SUMIFS(DataRegularSeason20242025!$AB$3:$AB$1315,DataRegularSeason20242025!$B$3:$B$1315, "&lt;=" &amp; BU$1, DataRegularSeason20242025!$E$3:$E$1315, $A67)</f>
        <v>24</v>
      </c>
      <c r="BV67">
        <f>SUMIFS(DataRegularSeason20242025!$AA$3:$AA$1315,DataRegularSeason20242025!$B$3:$B$1315, "&lt;=" &amp; BV$1, DataRegularSeason20242025!$D$3:$D$1315, $A67)+SUMIFS(DataRegularSeason20242025!$AB$3:$AB$1315,DataRegularSeason20242025!$B$3:$B$1315, "&lt;=" &amp; BV$1, DataRegularSeason20242025!$E$3:$E$1315, $A67)</f>
        <v>24</v>
      </c>
      <c r="BW67">
        <f>SUMIFS(DataRegularSeason20242025!$AA$3:$AA$1315,DataRegularSeason20242025!$B$3:$B$1315, "&lt;=" &amp; BW$1, DataRegularSeason20242025!$D$3:$D$1315, $A67)+SUMIFS(DataRegularSeason20242025!$AB$3:$AB$1315,DataRegularSeason20242025!$B$3:$B$1315, "&lt;=" &amp; BW$1, DataRegularSeason20242025!$E$3:$E$1315, $A67)</f>
        <v>24</v>
      </c>
      <c r="BX67">
        <f>SUMIFS(DataRegularSeason20242025!$AA$3:$AA$1315,DataRegularSeason20242025!$B$3:$B$1315, "&lt;=" &amp; BX$1, DataRegularSeason20242025!$D$3:$D$1315, $A67)+SUMIFS(DataRegularSeason20242025!$AB$3:$AB$1315,DataRegularSeason20242025!$B$3:$B$1315, "&lt;=" &amp; BX$1, DataRegularSeason20242025!$E$3:$E$1315, $A67)</f>
        <v>26</v>
      </c>
      <c r="BY67">
        <f>SUMIFS(DataRegularSeason20242025!$AA$3:$AA$1315,DataRegularSeason20242025!$B$3:$B$1315, "&lt;=" &amp; BY$1, DataRegularSeason20242025!$D$3:$D$1315, $A67)+SUMIFS(DataRegularSeason20242025!$AB$3:$AB$1315,DataRegularSeason20242025!$B$3:$B$1315, "&lt;=" &amp; BY$1, DataRegularSeason20242025!$E$3:$E$1315, $A67)</f>
        <v>26</v>
      </c>
      <c r="BZ67">
        <f>SUMIFS(DataRegularSeason20242025!$AA$3:$AA$1315,DataRegularSeason20242025!$B$3:$B$1315, "&lt;=" &amp; BZ$1, DataRegularSeason20242025!$D$3:$D$1315, $A67)+SUMIFS(DataRegularSeason20242025!$AB$3:$AB$1315,DataRegularSeason20242025!$B$3:$B$1315, "&lt;=" &amp; BZ$1, DataRegularSeason20242025!$E$3:$E$1315, $A67)</f>
        <v>26</v>
      </c>
      <c r="CA67">
        <f>SUMIFS(DataRegularSeason20242025!$AA$3:$AA$1315,DataRegularSeason20242025!$B$3:$B$1315, "&lt;=" &amp; CA$1, DataRegularSeason20242025!$D$3:$D$1315, $A67)+SUMIFS(DataRegularSeason20242025!$AB$3:$AB$1315,DataRegularSeason20242025!$B$3:$B$1315, "&lt;=" &amp; CA$1, DataRegularSeason20242025!$E$3:$E$1315, $A67)</f>
        <v>26</v>
      </c>
      <c r="CB67">
        <f>SUMIFS(DataRegularSeason20242025!$AA$3:$AA$1315,DataRegularSeason20242025!$B$3:$B$1315, "&lt;=" &amp; CB$1, DataRegularSeason20242025!$D$3:$D$1315, $A67)+SUMIFS(DataRegularSeason20242025!$AB$3:$AB$1315,DataRegularSeason20242025!$B$3:$B$1315, "&lt;=" &amp; CB$1, DataRegularSeason20242025!$E$3:$E$1315, $A67)</f>
        <v>28</v>
      </c>
      <c r="CC67">
        <f>SUMIFS(DataRegularSeason20242025!$AA$3:$AA$1315,DataRegularSeason20242025!$B$3:$B$1315, "&lt;=" &amp; CC$1, DataRegularSeason20242025!$D$3:$D$1315, $A67)+SUMIFS(DataRegularSeason20242025!$AB$3:$AB$1315,DataRegularSeason20242025!$B$3:$B$1315, "&lt;=" &amp; CC$1, DataRegularSeason20242025!$E$3:$E$1315, $A67)</f>
        <v>28</v>
      </c>
      <c r="CD67">
        <f>SUMIFS(DataRegularSeason20242025!$AA$3:$AA$1315,DataRegularSeason20242025!$B$3:$B$1315, "&lt;=" &amp; CD$1, DataRegularSeason20242025!$D$3:$D$1315, $A67)+SUMIFS(DataRegularSeason20242025!$AB$3:$AB$1315,DataRegularSeason20242025!$B$3:$B$1315, "&lt;=" &amp; CD$1, DataRegularSeason20242025!$E$3:$E$1315, $A67)</f>
        <v>28</v>
      </c>
      <c r="CE67">
        <f>SUMIFS(DataRegularSeason20242025!$AA$3:$AA$1315,DataRegularSeason20242025!$B$3:$B$1315, "&lt;=" &amp; CE$1, DataRegularSeason20242025!$D$3:$D$1315, $A67)+SUMIFS(DataRegularSeason20242025!$AB$3:$AB$1315,DataRegularSeason20242025!$B$3:$B$1315, "&lt;=" &amp; CE$1, DataRegularSeason20242025!$E$3:$E$1315, $A67)</f>
        <v>28</v>
      </c>
      <c r="CF67">
        <f>SUMIFS(DataRegularSeason20242025!$AA$3:$AA$1315,DataRegularSeason20242025!$B$3:$B$1315, "&lt;=" &amp; CF$1, DataRegularSeason20242025!$D$3:$D$1315, $A67)+SUMIFS(DataRegularSeason20242025!$AB$3:$AB$1315,DataRegularSeason20242025!$B$3:$B$1315, "&lt;=" &amp; CF$1, DataRegularSeason20242025!$E$3:$E$1315, $A67)</f>
        <v>30</v>
      </c>
      <c r="CG67">
        <f>SUMIFS(DataRegularSeason20242025!$AA$3:$AA$1315,DataRegularSeason20242025!$B$3:$B$1315, "&lt;=" &amp; CG$1, DataRegularSeason20242025!$D$3:$D$1315, $A67)+SUMIFS(DataRegularSeason20242025!$AB$3:$AB$1315,DataRegularSeason20242025!$B$3:$B$1315, "&lt;=" &amp; CG$1, DataRegularSeason20242025!$E$3:$E$1315, $A67)</f>
        <v>30</v>
      </c>
      <c r="CH67">
        <f>SUMIFS(DataRegularSeason20242025!$AA$3:$AA$1315,DataRegularSeason20242025!$B$3:$B$1315, "&lt;=" &amp; CH$1, DataRegularSeason20242025!$D$3:$D$1315, $A67)+SUMIFS(DataRegularSeason20242025!$AB$3:$AB$1315,DataRegularSeason20242025!$B$3:$B$1315, "&lt;=" &amp; CH$1, DataRegularSeason20242025!$E$3:$E$1315, $A67)</f>
        <v>30</v>
      </c>
      <c r="CI67">
        <f>SUMIFS(DataRegularSeason20242025!$AA$3:$AA$1315,DataRegularSeason20242025!$B$3:$B$1315, "&lt;=" &amp; CI$1, DataRegularSeason20242025!$D$3:$D$1315, $A67)+SUMIFS(DataRegularSeason20242025!$AB$3:$AB$1315,DataRegularSeason20242025!$B$3:$B$1315, "&lt;=" &amp; CI$1, DataRegularSeason20242025!$E$3:$E$1315, $A67)</f>
        <v>30</v>
      </c>
      <c r="CJ67">
        <f>SUMIFS(DataRegularSeason20242025!$AA$3:$AA$1315,DataRegularSeason20242025!$B$3:$B$1315, "&lt;=" &amp; CJ$1, DataRegularSeason20242025!$D$3:$D$1315, $A67)+SUMIFS(DataRegularSeason20242025!$AB$3:$AB$1315,DataRegularSeason20242025!$B$3:$B$1315, "&lt;=" &amp; CJ$1, DataRegularSeason20242025!$E$3:$E$1315, $A67)</f>
        <v>30</v>
      </c>
      <c r="CK67">
        <f>SUMIFS(DataRegularSeason20242025!$AA$3:$AA$1315,DataRegularSeason20242025!$B$3:$B$1315, "&lt;=" &amp; CK$1, DataRegularSeason20242025!$D$3:$D$1315, $A67)+SUMIFS(DataRegularSeason20242025!$AB$3:$AB$1315,DataRegularSeason20242025!$B$3:$B$1315, "&lt;=" &amp; CK$1, DataRegularSeason20242025!$E$3:$E$1315, $A67)</f>
        <v>30</v>
      </c>
      <c r="CL67">
        <f>SUMIFS(DataRegularSeason20242025!$AA$3:$AA$1315,DataRegularSeason20242025!$B$3:$B$1315, "&lt;=" &amp; CL$1, DataRegularSeason20242025!$D$3:$D$1315, $A67)+SUMIFS(DataRegularSeason20242025!$AB$3:$AB$1315,DataRegularSeason20242025!$B$3:$B$1315, "&lt;=" &amp; CL$1, DataRegularSeason20242025!$E$3:$E$1315, $A67)</f>
        <v>30</v>
      </c>
      <c r="CM67">
        <f>SUMIFS(DataRegularSeason20242025!$AA$3:$AA$1315,DataRegularSeason20242025!$B$3:$B$1315, "&lt;=" &amp; CM$1, DataRegularSeason20242025!$D$3:$D$1315, $A67)+SUMIFS(DataRegularSeason20242025!$AB$3:$AB$1315,DataRegularSeason20242025!$B$3:$B$1315, "&lt;=" &amp; CM$1, DataRegularSeason20242025!$E$3:$E$1315, $A67)</f>
        <v>32</v>
      </c>
      <c r="CN67">
        <f>SUMIFS(DataRegularSeason20242025!$AA$3:$AA$1315,DataRegularSeason20242025!$B$3:$B$1315, "&lt;=" &amp; CN$1, DataRegularSeason20242025!$D$3:$D$1315, $A67)+SUMIFS(DataRegularSeason20242025!$AB$3:$AB$1315,DataRegularSeason20242025!$B$3:$B$1315, "&lt;=" &amp; CN$1, DataRegularSeason20242025!$E$3:$E$1315, $A67)</f>
        <v>32</v>
      </c>
      <c r="CO67">
        <f>SUMIFS(DataRegularSeason20242025!$AA$3:$AA$1315,DataRegularSeason20242025!$B$3:$B$1315, "&lt;=" &amp; CO$1, DataRegularSeason20242025!$D$3:$D$1315, $A67)+SUMIFS(DataRegularSeason20242025!$AB$3:$AB$1315,DataRegularSeason20242025!$B$3:$B$1315, "&lt;=" &amp; CO$1, DataRegularSeason20242025!$E$3:$E$1315, $A67)</f>
        <v>34</v>
      </c>
      <c r="CP67">
        <f>SUMIFS(DataRegularSeason20242025!$AA$3:$AA$1315,DataRegularSeason20242025!$B$3:$B$1315, "&lt;=" &amp; CP$1, DataRegularSeason20242025!$D$3:$D$1315, $A67)+SUMIFS(DataRegularSeason20242025!$AB$3:$AB$1315,DataRegularSeason20242025!$B$3:$B$1315, "&lt;=" &amp; CP$1, DataRegularSeason20242025!$E$3:$E$1315, $A67)</f>
        <v>34</v>
      </c>
      <c r="CQ67">
        <f>SUMIFS(DataRegularSeason20242025!$AA$3:$AA$1315,DataRegularSeason20242025!$B$3:$B$1315, "&lt;=" &amp; CQ$1, DataRegularSeason20242025!$D$3:$D$1315, $A67)+SUMIFS(DataRegularSeason20242025!$AB$3:$AB$1315,DataRegularSeason20242025!$B$3:$B$1315, "&lt;=" &amp; CQ$1, DataRegularSeason20242025!$E$3:$E$1315, $A67)</f>
        <v>36</v>
      </c>
      <c r="CR67">
        <f>SUMIFS(DataRegularSeason20242025!$AA$3:$AA$1315,DataRegularSeason20242025!$B$3:$B$1315, "&lt;=" &amp; CR$1, DataRegularSeason20242025!$D$3:$D$1315, $A67)+SUMIFS(DataRegularSeason20242025!$AB$3:$AB$1315,DataRegularSeason20242025!$B$3:$B$1315, "&lt;=" &amp; CR$1, DataRegularSeason20242025!$E$3:$E$1315, $A67)</f>
        <v>36</v>
      </c>
      <c r="CS67">
        <f>SUMIFS(DataRegularSeason20242025!$AA$3:$AA$1315,DataRegularSeason20242025!$B$3:$B$1315, "&lt;=" &amp; CS$1, DataRegularSeason20242025!$D$3:$D$1315, $A67)+SUMIFS(DataRegularSeason20242025!$AB$3:$AB$1315,DataRegularSeason20242025!$B$3:$B$1315, "&lt;=" &amp; CS$1, DataRegularSeason20242025!$E$3:$E$1315, $A67)</f>
        <v>36</v>
      </c>
      <c r="CT67">
        <f>SUMIFS(DataRegularSeason20242025!$AA$3:$AA$1315,DataRegularSeason20242025!$B$3:$B$1315, "&lt;=" &amp; CT$1, DataRegularSeason20242025!$D$3:$D$1315, $A67)+SUMIFS(DataRegularSeason20242025!$AB$3:$AB$1315,DataRegularSeason20242025!$B$3:$B$1315, "&lt;=" &amp; CT$1, DataRegularSeason20242025!$E$3:$E$1315, $A67)</f>
        <v>38</v>
      </c>
      <c r="CU67">
        <f>SUMIFS(DataRegularSeason20242025!$AA$3:$AA$1315,DataRegularSeason20242025!$B$3:$B$1315, "&lt;=" &amp; CU$1, DataRegularSeason20242025!$D$3:$D$1315, $A67)+SUMIFS(DataRegularSeason20242025!$AB$3:$AB$1315,DataRegularSeason20242025!$B$3:$B$1315, "&lt;=" &amp; CU$1, DataRegularSeason20242025!$E$3:$E$1315, $A67)</f>
        <v>38</v>
      </c>
      <c r="CV67">
        <f>SUMIFS(DataRegularSeason20242025!$AA$3:$AA$1315,DataRegularSeason20242025!$B$3:$B$1315, "&lt;=" &amp; CV$1, DataRegularSeason20242025!$D$3:$D$1315, $A67)+SUMIFS(DataRegularSeason20242025!$AB$3:$AB$1315,DataRegularSeason20242025!$B$3:$B$1315, "&lt;=" &amp; CV$1, DataRegularSeason20242025!$E$3:$E$1315, $A67)</f>
        <v>39</v>
      </c>
      <c r="CW67">
        <f>SUMIFS(DataRegularSeason20242025!$AA$3:$AA$1315,DataRegularSeason20242025!$B$3:$B$1315, "&lt;=" &amp; CW$1, DataRegularSeason20242025!$D$3:$D$1315, $A67)+SUMIFS(DataRegularSeason20242025!$AB$3:$AB$1315,DataRegularSeason20242025!$B$3:$B$1315, "&lt;=" &amp; CW$1, DataRegularSeason20242025!$E$3:$E$1315, $A67)</f>
        <v>39</v>
      </c>
      <c r="CX67">
        <f>SUMIFS(DataRegularSeason20242025!$AA$3:$AA$1315,DataRegularSeason20242025!$B$3:$B$1315, "&lt;=" &amp; CX$1, DataRegularSeason20242025!$D$3:$D$1315, $A67)+SUMIFS(DataRegularSeason20242025!$AB$3:$AB$1315,DataRegularSeason20242025!$B$3:$B$1315, "&lt;=" &amp; CX$1, DataRegularSeason20242025!$E$3:$E$1315, $A67)</f>
        <v>39</v>
      </c>
      <c r="CY67">
        <f>SUMIFS(DataRegularSeason20242025!$AA$3:$AA$1315,DataRegularSeason20242025!$B$3:$B$1315, "&lt;=" &amp; CY$1, DataRegularSeason20242025!$D$3:$D$1315, $A67)+SUMIFS(DataRegularSeason20242025!$AB$3:$AB$1315,DataRegularSeason20242025!$B$3:$B$1315, "&lt;=" &amp; CY$1, DataRegularSeason20242025!$E$3:$E$1315, $A67)</f>
        <v>39</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41</v>
      </c>
      <c r="DB67">
        <f>SUMIFS(DataRegularSeason20242025!$AA$3:$AA$1315,DataRegularSeason20242025!$B$3:$B$1315, "&lt;=" &amp; DB$1, DataRegularSeason20242025!$D$3:$D$1315, $A67)+SUMIFS(DataRegularSeason20242025!$AB$3:$AB$1315,DataRegularSeason20242025!$B$3:$B$1315, "&lt;=" &amp; DB$1, DataRegularSeason20242025!$E$3:$E$1315, $A67)</f>
        <v>41</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42</v>
      </c>
      <c r="DF67">
        <f>SUMIFS(DataRegularSeason20242025!$AA$3:$AA$1315,DataRegularSeason20242025!$B$3:$B$1315, "&lt;=" &amp; DF$1, DataRegularSeason20242025!$D$3:$D$1315, $A67)+SUMIFS(DataRegularSeason20242025!$AB$3:$AB$1315,DataRegularSeason20242025!$B$3:$B$1315, "&lt;=" &amp; DF$1, DataRegularSeason20242025!$E$3:$E$1315, $A67)</f>
        <v>42</v>
      </c>
      <c r="DG67">
        <f>SUMIFS(DataRegularSeason20242025!$AA$3:$AA$1315,DataRegularSeason20242025!$B$3:$B$1315, "&lt;=" &amp; DG$1, DataRegularSeason20242025!$D$3:$D$1315, $A67)+SUMIFS(DataRegularSeason20242025!$AB$3:$AB$1315,DataRegularSeason20242025!$B$3:$B$1315, "&lt;=" &amp; DG$1, DataRegularSeason20242025!$E$3:$E$1315, $A67)</f>
        <v>42</v>
      </c>
      <c r="DH67">
        <f>SUMIFS(DataRegularSeason20242025!$AA$3:$AA$1315,DataRegularSeason20242025!$B$3:$B$1315, "&lt;=" &amp; DH$1, DataRegularSeason20242025!$D$3:$D$1315, $A67)+SUMIFS(DataRegularSeason20242025!$AB$3:$AB$1315,DataRegularSeason20242025!$B$3:$B$1315, "&lt;=" &amp; DH$1, DataRegularSeason20242025!$E$3:$E$1315, $A67)</f>
        <v>42</v>
      </c>
      <c r="DI67">
        <f>SUMIFS(DataRegularSeason20242025!$AA$3:$AA$1315,DataRegularSeason20242025!$B$3:$B$1315, "&lt;=" &amp; DI$1, DataRegularSeason20242025!$D$3:$D$1315, $A67)+SUMIFS(DataRegularSeason20242025!$AB$3:$AB$1315,DataRegularSeason20242025!$B$3:$B$1315, "&lt;=" &amp; DI$1, DataRegularSeason20242025!$E$3:$E$1315, $A67)</f>
        <v>42</v>
      </c>
      <c r="DJ67">
        <f>SUMIFS(DataRegularSeason20242025!$AA$3:$AA$1315,DataRegularSeason20242025!$B$3:$B$1315, "&lt;=" &amp; DJ$1, DataRegularSeason20242025!$D$3:$D$1315, $A67)+SUMIFS(DataRegularSeason20242025!$AB$3:$AB$1315,DataRegularSeason20242025!$B$3:$B$1315, "&lt;=" &amp; DJ$1, DataRegularSeason20242025!$E$3:$E$1315, $A67)</f>
        <v>42</v>
      </c>
      <c r="DK67">
        <f>SUMIFS(DataRegularSeason20242025!$AA$3:$AA$1315,DataRegularSeason20242025!$B$3:$B$1315, "&lt;=" &amp; DK$1, DataRegularSeason20242025!$D$3:$D$1315, $A67)+SUMIFS(DataRegularSeason20242025!$AB$3:$AB$1315,DataRegularSeason20242025!$B$3:$B$1315, "&lt;=" &amp; DK$1, DataRegularSeason20242025!$E$3:$E$1315, $A67)</f>
        <v>42</v>
      </c>
      <c r="DL67">
        <f>SUMIFS(DataRegularSeason20242025!$AA$3:$AA$1315,DataRegularSeason20242025!$B$3:$B$1315, "&lt;=" &amp; DL$1, DataRegularSeason20242025!$D$3:$D$1315, $A67)+SUMIFS(DataRegularSeason20242025!$AB$3:$AB$1315,DataRegularSeason20242025!$B$3:$B$1315, "&lt;=" &amp; DL$1, DataRegularSeason20242025!$E$3:$E$1315, $A67)</f>
        <v>44</v>
      </c>
      <c r="DM67">
        <f>SUMIFS(DataRegularSeason20242025!$AA$3:$AA$1315,DataRegularSeason20242025!$B$3:$B$1315, "&lt;=" &amp; DM$1, DataRegularSeason20242025!$D$3:$D$1315, $A67)+SUMIFS(DataRegularSeason20242025!$AB$3:$AB$1315,DataRegularSeason20242025!$B$3:$B$1315, "&lt;=" &amp; DM$1, DataRegularSeason20242025!$E$3:$E$1315, $A67)</f>
        <v>44</v>
      </c>
      <c r="DN67">
        <f>SUMIFS(DataRegularSeason20242025!$AA$3:$AA$1315,DataRegularSeason20242025!$B$3:$B$1315, "&lt;=" &amp; DN$1, DataRegularSeason20242025!$D$3:$D$1315, $A67)+SUMIFS(DataRegularSeason20242025!$AB$3:$AB$1315,DataRegularSeason20242025!$B$3:$B$1315, "&lt;=" &amp; DN$1, DataRegularSeason20242025!$E$3:$E$1315, $A67)</f>
        <v>46</v>
      </c>
      <c r="DO67">
        <f>SUMIFS(DataRegularSeason20242025!$AA$3:$AA$1315,DataRegularSeason20242025!$B$3:$B$1315, "&lt;=" &amp; DO$1, DataRegularSeason20242025!$D$3:$D$1315, $A67)+SUMIFS(DataRegularSeason20242025!$AB$3:$AB$1315,DataRegularSeason20242025!$B$3:$B$1315, "&lt;=" &amp; DO$1, DataRegularSeason20242025!$E$3:$E$1315, $A67)</f>
        <v>46</v>
      </c>
      <c r="DP67">
        <f>SUMIFS(DataRegularSeason20242025!$AA$3:$AA$1315,DataRegularSeason20242025!$B$3:$B$1315, "&lt;=" &amp; DP$1, DataRegularSeason20242025!$D$3:$D$1315, $A67)+SUMIFS(DataRegularSeason20242025!$AB$3:$AB$1315,DataRegularSeason20242025!$B$3:$B$1315, "&lt;=" &amp; DP$1, DataRegularSeason20242025!$E$3:$E$1315, $A67)</f>
        <v>46</v>
      </c>
      <c r="DQ67">
        <f>SUMIFS(DataRegularSeason20242025!$AA$3:$AA$1315,DataRegularSeason20242025!$B$3:$B$1315, "&lt;=" &amp; DQ$1, DataRegularSeason20242025!$D$3:$D$1315, $A67)+SUMIFS(DataRegularSeason20242025!$AB$3:$AB$1315,DataRegularSeason20242025!$B$3:$B$1315, "&lt;=" &amp; DQ$1, DataRegularSeason20242025!$E$3:$E$1315, $A67)</f>
        <v>48</v>
      </c>
      <c r="DR67">
        <f>SUMIFS(DataRegularSeason20242025!$AA$3:$AA$1315,DataRegularSeason20242025!$B$3:$B$1315, "&lt;=" &amp; DR$1, DataRegularSeason20242025!$D$3:$D$1315, $A67)+SUMIFS(DataRegularSeason20242025!$AB$3:$AB$1315,DataRegularSeason20242025!$B$3:$B$1315, "&lt;=" &amp; DR$1, DataRegularSeason20242025!$E$3:$E$1315, $A67)</f>
        <v>48</v>
      </c>
      <c r="DS67">
        <f>SUMIFS(DataRegularSeason20242025!$AA$3:$AA$1315,DataRegularSeason20242025!$B$3:$B$1315, "&lt;=" &amp; DS$1, DataRegularSeason20242025!$D$3:$D$1315, $A67)+SUMIFS(DataRegularSeason20242025!$AB$3:$AB$1315,DataRegularSeason20242025!$B$3:$B$1315, "&lt;=" &amp; DS$1, DataRegularSeason20242025!$E$3:$E$1315, $A67)</f>
        <v>48</v>
      </c>
      <c r="DT67">
        <f>SUMIFS(DataRegularSeason20242025!$AA$3:$AA$1315,DataRegularSeason20242025!$B$3:$B$1315, "&lt;=" &amp; DT$1, DataRegularSeason20242025!$D$3:$D$1315, $A67)+SUMIFS(DataRegularSeason20242025!$AB$3:$AB$1315,DataRegularSeason20242025!$B$3:$B$1315, "&lt;=" &amp; DT$1, DataRegularSeason20242025!$E$3:$E$1315, $A67)</f>
        <v>48</v>
      </c>
      <c r="DU67">
        <f>SUMIFS(DataRegularSeason20242025!$AA$3:$AA$1315,DataRegularSeason20242025!$B$3:$B$1315, "&lt;=" &amp; DU$1, DataRegularSeason20242025!$D$3:$D$1315, $A67)+SUMIFS(DataRegularSeason20242025!$AB$3:$AB$1315,DataRegularSeason20242025!$B$3:$B$1315, "&lt;=" &amp; DU$1, DataRegularSeason20242025!$E$3:$E$1315, $A67)</f>
        <v>48</v>
      </c>
      <c r="DV67">
        <f>SUMIFS(DataRegularSeason20242025!$AA$3:$AA$1315,DataRegularSeason20242025!$B$3:$B$1315, "&lt;=" &amp; DV$1, DataRegularSeason20242025!$D$3:$D$1315, $A67)+SUMIFS(DataRegularSeason20242025!$AB$3:$AB$1315,DataRegularSeason20242025!$B$3:$B$1315, "&lt;=" &amp; DV$1, DataRegularSeason20242025!$E$3:$E$1315, $A67)</f>
        <v>50</v>
      </c>
      <c r="DW67">
        <f>SUMIFS(DataRegularSeason20242025!$AA$3:$AA$1315,DataRegularSeason20242025!$B$3:$B$1315, "&lt;=" &amp; DW$1, DataRegularSeason20242025!$D$3:$D$1315, $A67)+SUMIFS(DataRegularSeason20242025!$AB$3:$AB$1315,DataRegularSeason20242025!$B$3:$B$1315, "&lt;=" &amp; DW$1, DataRegularSeason20242025!$E$3:$E$1315, $A67)</f>
        <v>50</v>
      </c>
      <c r="DX67">
        <f>SUMIFS(DataRegularSeason20242025!$AA$3:$AA$1315,DataRegularSeason20242025!$B$3:$B$1315, "&lt;=" &amp; DX$1, DataRegularSeason20242025!$D$3:$D$1315, $A67)+SUMIFS(DataRegularSeason20242025!$AB$3:$AB$1315,DataRegularSeason20242025!$B$3:$B$1315, "&lt;=" &amp; DX$1, DataRegularSeason20242025!$E$3:$E$1315, $A67)</f>
        <v>52</v>
      </c>
      <c r="DY67">
        <f>SUMIFS(DataRegularSeason20242025!$AA$3:$AA$1315,DataRegularSeason20242025!$B$3:$B$1315, "&lt;=" &amp; DY$1, DataRegularSeason20242025!$D$3:$D$1315, $A67)+SUMIFS(DataRegularSeason20242025!$AB$3:$AB$1315,DataRegularSeason20242025!$B$3:$B$1315, "&lt;=" &amp; DY$1, DataRegularSeason20242025!$E$3:$E$1315, $A67)</f>
        <v>52</v>
      </c>
      <c r="DZ67">
        <f>SUMIFS(DataRegularSeason20242025!$AA$3:$AA$1315,DataRegularSeason20242025!$B$3:$B$1315, "&lt;=" &amp; DZ$1, DataRegularSeason20242025!$D$3:$D$1315, $A67)+SUMIFS(DataRegularSeason20242025!$AB$3:$AB$1315,DataRegularSeason20242025!$B$3:$B$1315, "&lt;=" &amp; DZ$1, DataRegularSeason20242025!$E$3:$E$1315, $A67)</f>
        <v>52</v>
      </c>
      <c r="EA67">
        <f>SUMIFS(DataRegularSeason20242025!$AA$3:$AA$1315,DataRegularSeason20242025!$B$3:$B$1315, "&lt;=" &amp; EA$1, DataRegularSeason20242025!$D$3:$D$1315, $A67)+SUMIFS(DataRegularSeason20242025!$AB$3:$AB$1315,DataRegularSeason20242025!$B$3:$B$1315, "&lt;=" &amp; EA$1, DataRegularSeason20242025!$E$3:$E$1315, $A67)</f>
        <v>52</v>
      </c>
      <c r="EB67">
        <f>SUMIFS(DataRegularSeason20242025!$AA$3:$AA$1315,DataRegularSeason20242025!$B$3:$B$1315, "&lt;=" &amp; EB$1, DataRegularSeason20242025!$D$3:$D$1315, $A67)+SUMIFS(DataRegularSeason20242025!$AB$3:$AB$1315,DataRegularSeason20242025!$B$3:$B$1315, "&lt;=" &amp; EB$1, DataRegularSeason20242025!$E$3:$E$1315, $A67)</f>
        <v>54</v>
      </c>
      <c r="EC67">
        <f>SUMIFS(DataRegularSeason20242025!$AA$3:$AA$1315,DataRegularSeason20242025!$B$3:$B$1315, "&lt;=" &amp; EC$1, DataRegularSeason20242025!$D$3:$D$1315, $A67)+SUMIFS(DataRegularSeason20242025!$AB$3:$AB$1315,DataRegularSeason20242025!$B$3:$B$1315, "&lt;=" &amp; EC$1, DataRegularSeason20242025!$E$3:$E$1315, $A67)</f>
        <v>54</v>
      </c>
      <c r="ED67">
        <f>SUMIFS(DataRegularSeason20242025!$AA$3:$AA$1315,DataRegularSeason20242025!$B$3:$B$1315, "&lt;=" &amp; ED$1, DataRegularSeason20242025!$D$3:$D$1315, $A67)+SUMIFS(DataRegularSeason20242025!$AB$3:$AB$1315,DataRegularSeason20242025!$B$3:$B$1315, "&lt;=" &amp; ED$1, DataRegularSeason20242025!$E$3:$E$1315, $A67)</f>
        <v>54</v>
      </c>
      <c r="EE67">
        <f>SUMIFS(DataRegularSeason20242025!$AA$3:$AA$1315,DataRegularSeason20242025!$B$3:$B$1315, "&lt;=" &amp; EE$1, DataRegularSeason20242025!$D$3:$D$1315, $A67)+SUMIFS(DataRegularSeason20242025!$AB$3:$AB$1315,DataRegularSeason20242025!$B$3:$B$1315, "&lt;=" &amp; EE$1, DataRegularSeason20242025!$E$3:$E$1315, $A67)</f>
        <v>54</v>
      </c>
      <c r="EF67">
        <f>SUMIFS(DataRegularSeason20242025!$AA$3:$AA$1315,DataRegularSeason20242025!$B$3:$B$1315, "&lt;=" &amp; EF$1, DataRegularSeason20242025!$D$3:$D$1315, $A67)+SUMIFS(DataRegularSeason20242025!$AB$3:$AB$1315,DataRegularSeason20242025!$B$3:$B$1315, "&lt;=" &amp; EF$1, DataRegularSeason20242025!$E$3:$E$1315, $A67)</f>
        <v>54</v>
      </c>
      <c r="EG67">
        <f>SUMIFS(DataRegularSeason20242025!$AA$3:$AA$1315,DataRegularSeason20242025!$B$3:$B$1315, "&lt;=" &amp; EG$1, DataRegularSeason20242025!$D$3:$D$1315, $A67)+SUMIFS(DataRegularSeason20242025!$AB$3:$AB$1315,DataRegularSeason20242025!$B$3:$B$1315, "&lt;=" &amp; EG$1, DataRegularSeason20242025!$E$3:$E$1315, $A67)</f>
        <v>54</v>
      </c>
      <c r="EH67">
        <f>SUMIFS(DataRegularSeason20242025!$AA$3:$AA$1315,DataRegularSeason20242025!$B$3:$B$1315, "&lt;=" &amp; EH$1, DataRegularSeason20242025!$D$3:$D$1315, $A67)+SUMIFS(DataRegularSeason20242025!$AB$3:$AB$1315,DataRegularSeason20242025!$B$3:$B$1315, "&lt;=" &amp; EH$1, DataRegularSeason20242025!$E$3:$E$1315, $A67)</f>
        <v>54</v>
      </c>
      <c r="EI67">
        <f>SUMIFS(DataRegularSeason20242025!$AA$3:$AA$1315,DataRegularSeason20242025!$B$3:$B$1315, "&lt;=" &amp; EI$1, DataRegularSeason20242025!$D$3:$D$1315, $A67)+SUMIFS(DataRegularSeason20242025!$AB$3:$AB$1315,DataRegularSeason20242025!$B$3:$B$1315, "&lt;=" &amp; EI$1, DataRegularSeason20242025!$E$3:$E$1315, $A67)</f>
        <v>54</v>
      </c>
      <c r="EJ67">
        <f>SUMIFS(DataRegularSeason20242025!$AA$3:$AA$1315,DataRegularSeason20242025!$B$3:$B$1315, "&lt;=" &amp; EJ$1, DataRegularSeason20242025!$D$3:$D$1315, $A67)+SUMIFS(DataRegularSeason20242025!$AB$3:$AB$1315,DataRegularSeason20242025!$B$3:$B$1315, "&lt;=" &amp; EJ$1, DataRegularSeason20242025!$E$3:$E$1315, $A67)</f>
        <v>54</v>
      </c>
      <c r="EK67">
        <f>SUMIFS(DataRegularSeason20242025!$AA$3:$AA$1315,DataRegularSeason20242025!$B$3:$B$1315, "&lt;=" &amp; EK$1, DataRegularSeason20242025!$D$3:$D$1315, $A67)+SUMIFS(DataRegularSeason20242025!$AB$3:$AB$1315,DataRegularSeason20242025!$B$3:$B$1315, "&lt;=" &amp; EK$1, DataRegularSeason20242025!$E$3:$E$1315, $A67)</f>
        <v>54</v>
      </c>
      <c r="EL67">
        <f>SUMIFS(DataRegularSeason20242025!$AA$3:$AA$1315,DataRegularSeason20242025!$B$3:$B$1315, "&lt;=" &amp; EL$1, DataRegularSeason20242025!$D$3:$D$1315, $A67)+SUMIFS(DataRegularSeason20242025!$AB$3:$AB$1315,DataRegularSeason20242025!$B$3:$B$1315, "&lt;=" &amp; EL$1, DataRegularSeason20242025!$E$3:$E$1315, $A67)</f>
        <v>54</v>
      </c>
      <c r="EM67">
        <f>SUMIFS(DataRegularSeason20242025!$AA$3:$AA$1315,DataRegularSeason20242025!$B$3:$B$1315, "&lt;=" &amp; EM$1, DataRegularSeason20242025!$D$3:$D$1315, $A67)+SUMIFS(DataRegularSeason20242025!$AB$3:$AB$1315,DataRegularSeason20242025!$B$3:$B$1315, "&lt;=" &amp; EM$1, DataRegularSeason20242025!$E$3:$E$1315, $A67)</f>
        <v>54</v>
      </c>
      <c r="EN67">
        <f>SUMIFS(DataRegularSeason20242025!$AA$3:$AA$1315,DataRegularSeason20242025!$B$3:$B$1315, "&lt;=" &amp; EN$1, DataRegularSeason20242025!$D$3:$D$1315, $A67)+SUMIFS(DataRegularSeason20242025!$AB$3:$AB$1315,DataRegularSeason20242025!$B$3:$B$1315, "&lt;=" &amp; EN$1, DataRegularSeason20242025!$E$3:$E$1315, $A67)</f>
        <v>54</v>
      </c>
      <c r="EO67">
        <f>SUMIFS(DataRegularSeason20242025!$AA$3:$AA$1315,DataRegularSeason20242025!$B$3:$B$1315, "&lt;=" &amp; EO$1, DataRegularSeason20242025!$D$3:$D$1315, $A67)+SUMIFS(DataRegularSeason20242025!$AB$3:$AB$1315,DataRegularSeason20242025!$B$3:$B$1315, "&lt;=" &amp; EO$1, DataRegularSeason20242025!$E$3:$E$1315, $A67)</f>
        <v>54</v>
      </c>
      <c r="EP67">
        <f>SUMIFS(DataRegularSeason20242025!$AA$3:$AA$1315,DataRegularSeason20242025!$B$3:$B$1315, "&lt;=" &amp; EP$1, DataRegularSeason20242025!$D$3:$D$1315, $A67)+SUMIFS(DataRegularSeason20242025!$AB$3:$AB$1315,DataRegularSeason20242025!$B$3:$B$1315, "&lt;=" &amp; EP$1, DataRegularSeason20242025!$E$3:$E$1315, $A67)</f>
        <v>56</v>
      </c>
      <c r="EQ67">
        <f>SUMIFS(DataRegularSeason20242025!$AA$3:$AA$1315,DataRegularSeason20242025!$B$3:$B$1315, "&lt;=" &amp; EQ$1, DataRegularSeason20242025!$D$3:$D$1315, $A67)+SUMIFS(DataRegularSeason20242025!$AB$3:$AB$1315,DataRegularSeason20242025!$B$3:$B$1315, "&lt;=" &amp; EQ$1, DataRegularSeason20242025!$E$3:$E$1315, $A67)</f>
        <v>57</v>
      </c>
      <c r="ER67">
        <f>SUMIFS(DataRegularSeason20242025!$AA$3:$AA$1315,DataRegularSeason20242025!$B$3:$B$1315, "&lt;=" &amp; ER$1, DataRegularSeason20242025!$D$3:$D$1315, $A67)+SUMIFS(DataRegularSeason20242025!$AB$3:$AB$1315,DataRegularSeason20242025!$B$3:$B$1315, "&lt;=" &amp; ER$1, DataRegularSeason20242025!$E$3:$E$1315, $A67)</f>
        <v>57</v>
      </c>
      <c r="ES67">
        <f>SUMIFS(DataRegularSeason20242025!$AA$3:$AA$1315,DataRegularSeason20242025!$B$3:$B$1315, "&lt;=" &amp; ES$1, DataRegularSeason20242025!$D$3:$D$1315, $A67)+SUMIFS(DataRegularSeason20242025!$AB$3:$AB$1315,DataRegularSeason20242025!$B$3:$B$1315, "&lt;=" &amp; ES$1, DataRegularSeason20242025!$E$3:$E$1315, $A67)</f>
        <v>57</v>
      </c>
      <c r="ET67">
        <f>SUMIFS(DataRegularSeason20242025!$AA$3:$AA$1315,DataRegularSeason20242025!$B$3:$B$1315, "&lt;=" &amp; ET$1, DataRegularSeason20242025!$D$3:$D$1315, $A67)+SUMIFS(DataRegularSeason20242025!$AB$3:$AB$1315,DataRegularSeason20242025!$B$3:$B$1315, "&lt;=" &amp; ET$1, DataRegularSeason20242025!$E$3:$E$1315, $A67)</f>
        <v>57</v>
      </c>
      <c r="EU67">
        <f>SUMIFS(DataRegularSeason20242025!$AA$3:$AA$1315,DataRegularSeason20242025!$B$3:$B$1315, "&lt;=" &amp; EU$1, DataRegularSeason20242025!$D$3:$D$1315, $A67)+SUMIFS(DataRegularSeason20242025!$AB$3:$AB$1315,DataRegularSeason20242025!$B$3:$B$1315, "&lt;=" &amp; EU$1, DataRegularSeason20242025!$E$3:$E$1315, $A67)</f>
        <v>59</v>
      </c>
      <c r="EV67">
        <f>SUMIFS(DataRegularSeason20242025!$AA$3:$AA$1315,DataRegularSeason20242025!$B$3:$B$1315, "&lt;=" &amp; EV$1, DataRegularSeason20242025!$D$3:$D$1315, $A67)+SUMIFS(DataRegularSeason20242025!$AB$3:$AB$1315,DataRegularSeason20242025!$B$3:$B$1315, "&lt;=" &amp; EV$1, DataRegularSeason20242025!$E$3:$E$1315, $A67)</f>
        <v>59</v>
      </c>
      <c r="EW67">
        <f>SUMIFS(DataRegularSeason20242025!$AA$3:$AA$1315,DataRegularSeason20242025!$B$3:$B$1315, "&lt;=" &amp; EW$1, DataRegularSeason20242025!$D$3:$D$1315, $A67)+SUMIFS(DataRegularSeason20242025!$AB$3:$AB$1315,DataRegularSeason20242025!$B$3:$B$1315, "&lt;=" &amp; EW$1, DataRegularSeason20242025!$E$3:$E$1315, $A67)</f>
        <v>59</v>
      </c>
      <c r="EX67">
        <f>SUMIFS(DataRegularSeason20242025!$AA$3:$AA$1315,DataRegularSeason20242025!$B$3:$B$1315, "&lt;=" &amp; EX$1, DataRegularSeason20242025!$D$3:$D$1315, $A67)+SUMIFS(DataRegularSeason20242025!$AB$3:$AB$1315,DataRegularSeason20242025!$B$3:$B$1315, "&lt;=" &amp; EX$1, DataRegularSeason20242025!$E$3:$E$1315, $A67)</f>
        <v>59</v>
      </c>
      <c r="EY67">
        <f>SUMIFS(DataRegularSeason20242025!$AA$3:$AA$1315,DataRegularSeason20242025!$B$3:$B$1315, "&lt;=" &amp; EY$1, DataRegularSeason20242025!$D$3:$D$1315, $A67)+SUMIFS(DataRegularSeason20242025!$AB$3:$AB$1315,DataRegularSeason20242025!$B$3:$B$1315, "&lt;=" &amp; EY$1, DataRegularSeason20242025!$E$3:$E$1315, $A67)</f>
        <v>59</v>
      </c>
      <c r="EZ67">
        <f>SUMIFS(DataRegularSeason20242025!$AA$3:$AA$1315,DataRegularSeason20242025!$B$3:$B$1315, "&lt;=" &amp; EZ$1, DataRegularSeason20242025!$D$3:$D$1315, $A67)+SUMIFS(DataRegularSeason20242025!$AB$3:$AB$1315,DataRegularSeason20242025!$B$3:$B$1315, "&lt;=" &amp; EZ$1, DataRegularSeason20242025!$E$3:$E$1315, $A67)</f>
        <v>61</v>
      </c>
      <c r="FA67">
        <f>SUMIFS(DataRegularSeason20242025!$AA$3:$AA$1315,DataRegularSeason20242025!$B$3:$B$1315, "&lt;=" &amp; FA$1, DataRegularSeason20242025!$D$3:$D$1315, $A67)+SUMIFS(DataRegularSeason20242025!$AB$3:$AB$1315,DataRegularSeason20242025!$B$3:$B$1315, "&lt;=" &amp; FA$1, DataRegularSeason20242025!$E$3:$E$1315, $A67)</f>
        <v>61</v>
      </c>
      <c r="FB67">
        <f>SUMIFS(DataRegularSeason20242025!$AA$3:$AA$1315,DataRegularSeason20242025!$B$3:$B$1315, "&lt;=" &amp; FB$1, DataRegularSeason20242025!$D$3:$D$1315, $A67)+SUMIFS(DataRegularSeason20242025!$AB$3:$AB$1315,DataRegularSeason20242025!$B$3:$B$1315, "&lt;=" &amp; FB$1, DataRegularSeason20242025!$E$3:$E$1315, $A67)</f>
        <v>61</v>
      </c>
      <c r="FC67">
        <f>SUMIFS(DataRegularSeason20242025!$AA$3:$AA$1315,DataRegularSeason20242025!$B$3:$B$1315, "&lt;=" &amp; FC$1, DataRegularSeason20242025!$D$3:$D$1315, $A67)+SUMIFS(DataRegularSeason20242025!$AB$3:$AB$1315,DataRegularSeason20242025!$B$3:$B$1315, "&lt;=" &amp; FC$1, DataRegularSeason20242025!$E$3:$E$1315, $A67)</f>
        <v>61</v>
      </c>
      <c r="FD67">
        <f>SUMIFS(DataRegularSeason20242025!$AA$3:$AA$1315,DataRegularSeason20242025!$B$3:$B$1315, "&lt;=" &amp; FD$1, DataRegularSeason20242025!$D$3:$D$1315, $A67)+SUMIFS(DataRegularSeason20242025!$AB$3:$AB$1315,DataRegularSeason20242025!$B$3:$B$1315, "&lt;=" &amp; FD$1, DataRegularSeason20242025!$E$3:$E$1315, $A67)</f>
        <v>61</v>
      </c>
      <c r="FE67">
        <f>SUMIFS(DataRegularSeason20242025!$AA$3:$AA$1315,DataRegularSeason20242025!$B$3:$B$1315, "&lt;=" &amp; FE$1, DataRegularSeason20242025!$D$3:$D$1315, $A67)+SUMIFS(DataRegularSeason20242025!$AB$3:$AB$1315,DataRegularSeason20242025!$B$3:$B$1315, "&lt;=" &amp; FE$1, DataRegularSeason20242025!$E$3:$E$1315, $A67)</f>
        <v>63</v>
      </c>
      <c r="FF67">
        <f>SUMIFS(DataRegularSeason20242025!$AA$3:$AA$1315,DataRegularSeason20242025!$B$3:$B$1315, "&lt;=" &amp; FF$1, DataRegularSeason20242025!$D$3:$D$1315, $A67)+SUMIFS(DataRegularSeason20242025!$AB$3:$AB$1315,DataRegularSeason20242025!$B$3:$B$1315, "&lt;=" &amp; FF$1, DataRegularSeason20242025!$E$3:$E$1315, $A67)</f>
        <v>63</v>
      </c>
      <c r="FG67">
        <f>SUMIFS(DataRegularSeason20242025!$AA$3:$AA$1315,DataRegularSeason20242025!$B$3:$B$1315, "&lt;=" &amp; FG$1, DataRegularSeason20242025!$D$3:$D$1315, $A67)+SUMIFS(DataRegularSeason20242025!$AB$3:$AB$1315,DataRegularSeason20242025!$B$3:$B$1315, "&lt;=" &amp; FG$1, DataRegularSeason20242025!$E$3:$E$1315, $A67)</f>
        <v>63</v>
      </c>
      <c r="FH67">
        <f>SUMIFS(DataRegularSeason20242025!$AA$3:$AA$1315,DataRegularSeason20242025!$B$3:$B$1315, "&lt;=" &amp; FH$1, DataRegularSeason20242025!$D$3:$D$1315, $A67)+SUMIFS(DataRegularSeason20242025!$AB$3:$AB$1315,DataRegularSeason20242025!$B$3:$B$1315, "&lt;=" &amp; FH$1, DataRegularSeason20242025!$E$3:$E$1315, $A67)</f>
        <v>63</v>
      </c>
      <c r="FI67">
        <f>SUMIFS(DataRegularSeason20242025!$AA$3:$AA$1315,DataRegularSeason20242025!$B$3:$B$1315, "&lt;=" &amp; FI$1, DataRegularSeason20242025!$D$3:$D$1315, $A67)+SUMIFS(DataRegularSeason20242025!$AB$3:$AB$1315,DataRegularSeason20242025!$B$3:$B$1315, "&lt;=" &amp; FI$1, DataRegularSeason20242025!$E$3:$E$1315, $A67)</f>
        <v>63</v>
      </c>
      <c r="FJ67">
        <f>SUMIFS(DataRegularSeason20242025!$AA$3:$AA$1315,DataRegularSeason20242025!$B$3:$B$1315, "&lt;=" &amp; FJ$1, DataRegularSeason20242025!$D$3:$D$1315, $A67)+SUMIFS(DataRegularSeason20242025!$AB$3:$AB$1315,DataRegularSeason20242025!$B$3:$B$1315, "&lt;=" &amp; FJ$1, DataRegularSeason20242025!$E$3:$E$1315, $A67)</f>
        <v>65</v>
      </c>
      <c r="FK67">
        <f>SUMIFS(DataRegularSeason20242025!$AA$3:$AA$1315,DataRegularSeason20242025!$B$3:$B$1315, "&lt;=" &amp; FK$1, DataRegularSeason20242025!$D$3:$D$1315, $A67)+SUMIFS(DataRegularSeason20242025!$AB$3:$AB$1315,DataRegularSeason20242025!$B$3:$B$1315, "&lt;=" &amp; FK$1, DataRegularSeason20242025!$E$3:$E$1315, $A67)</f>
        <v>65</v>
      </c>
      <c r="FL67">
        <f>SUMIFS(DataRegularSeason20242025!$AA$3:$AA$1315,DataRegularSeason20242025!$B$3:$B$1315, "&lt;=" &amp; FL$1, DataRegularSeason20242025!$D$3:$D$1315, $A67)+SUMIFS(DataRegularSeason20242025!$AB$3:$AB$1315,DataRegularSeason20242025!$B$3:$B$1315, "&lt;=" &amp; FL$1, DataRegularSeason20242025!$E$3:$E$1315, $A67)</f>
        <v>65</v>
      </c>
      <c r="FM67">
        <f>SUMIFS(DataRegularSeason20242025!$AA$3:$AA$1315,DataRegularSeason20242025!$B$3:$B$1315, "&lt;=" &amp; FM$1, DataRegularSeason20242025!$D$3:$D$1315, $A67)+SUMIFS(DataRegularSeason20242025!$AB$3:$AB$1315,DataRegularSeason20242025!$B$3:$B$1315, "&lt;=" &amp; FM$1, DataRegularSeason20242025!$E$3:$E$1315, $A67)</f>
        <v>65</v>
      </c>
      <c r="FN67">
        <f>SUMIFS(DataRegularSeason20242025!$AA$3:$AA$1315,DataRegularSeason20242025!$B$3:$B$1315, "&lt;=" &amp; FN$1, DataRegularSeason20242025!$D$3:$D$1315, $A67)+SUMIFS(DataRegularSeason20242025!$AB$3:$AB$1315,DataRegularSeason20242025!$B$3:$B$1315, "&lt;=" &amp; FN$1, DataRegularSeason20242025!$E$3:$E$1315, $A67)</f>
        <v>65</v>
      </c>
      <c r="FO67">
        <f>SUMIFS(DataRegularSeason20242025!$AA$3:$AA$1315,DataRegularSeason20242025!$B$3:$B$1315, "&lt;=" &amp; FO$1, DataRegularSeason20242025!$D$3:$D$1315, $A67)+SUMIFS(DataRegularSeason20242025!$AB$3:$AB$1315,DataRegularSeason20242025!$B$3:$B$1315, "&lt;=" &amp; FO$1, DataRegularSeason20242025!$E$3:$E$1315, $A67)</f>
        <v>65</v>
      </c>
      <c r="FP67">
        <f>SUMIFS(DataRegularSeason20242025!$AA$3:$AA$1315,DataRegularSeason20242025!$B$3:$B$1315, "&lt;=" &amp; FP$1, DataRegularSeason20242025!$D$3:$D$1315, $A67)+SUMIFS(DataRegularSeason20242025!$AB$3:$AB$1315,DataRegularSeason20242025!$B$3:$B$1315, "&lt;=" &amp; FP$1, DataRegularSeason20242025!$E$3:$E$1315, $A67)</f>
        <v>65</v>
      </c>
      <c r="FQ67">
        <f>SUMIFS(DataRegularSeason20242025!$AA$3:$AA$1315,DataRegularSeason20242025!$B$3:$B$1315, "&lt;=" &amp; FQ$1, DataRegularSeason20242025!$D$3:$D$1315, $A67)+SUMIFS(DataRegularSeason20242025!$AB$3:$AB$1315,DataRegularSeason20242025!$B$3:$B$1315, "&lt;=" &amp; FQ$1, DataRegularSeason20242025!$E$3:$E$1315, $A67)</f>
        <v>65</v>
      </c>
      <c r="FR67">
        <f>SUMIFS(DataRegularSeason20242025!$AA$3:$AA$1315,DataRegularSeason20242025!$B$3:$B$1315, "&lt;=" &amp; FR$1, DataRegularSeason20242025!$D$3:$D$1315, $A67)+SUMIFS(DataRegularSeason20242025!$AB$3:$AB$1315,DataRegularSeason20242025!$B$3:$B$1315, "&lt;=" &amp; FR$1, DataRegularSeason20242025!$E$3:$E$1315, $A67)</f>
        <v>65</v>
      </c>
      <c r="FS67">
        <f>SUMIFS(DataRegularSeason20242025!$AA$3:$AA$1315,DataRegularSeason20242025!$B$3:$B$1315, "&lt;=" &amp; FS$1, DataRegularSeason20242025!$D$3:$D$1315, $A67)+SUMIFS(DataRegularSeason20242025!$AB$3:$AB$1315,DataRegularSeason20242025!$B$3:$B$1315, "&lt;=" &amp; FS$1, DataRegularSeason20242025!$E$3:$E$1315, $A67)</f>
        <v>65</v>
      </c>
      <c r="FT67">
        <f>SUMIFS(DataRegularSeason20242025!$AA$3:$AA$1315,DataRegularSeason20242025!$B$3:$B$1315, "&lt;=" &amp; FT$1, DataRegularSeason20242025!$D$3:$D$1315, $A67)+SUMIFS(DataRegularSeason20242025!$AB$3:$AB$1315,DataRegularSeason20242025!$B$3:$B$1315, "&lt;=" &amp; FT$1, DataRegularSeason20242025!$E$3:$E$1315, $A67)</f>
        <v>65</v>
      </c>
      <c r="FU67">
        <f>SUMIFS(DataRegularSeason20242025!$AA$3:$AA$1315,DataRegularSeason20242025!$B$3:$B$1315, "&lt;=" &amp; FU$1, DataRegularSeason20242025!$D$3:$D$1315, $A67)+SUMIFS(DataRegularSeason20242025!$AB$3:$AB$1315,DataRegularSeason20242025!$B$3:$B$1315, "&lt;=" &amp; FU$1, DataRegularSeason20242025!$E$3:$E$1315, $A67)</f>
        <v>65</v>
      </c>
      <c r="FV67">
        <f>SUMIFS(DataRegularSeason20242025!$AA$3:$AA$1315,DataRegularSeason20242025!$B$3:$B$1315, "&lt;=" &amp; FV$1, DataRegularSeason20242025!$D$3:$D$1315, $A67)+SUMIFS(DataRegularSeason20242025!$AB$3:$AB$1315,DataRegularSeason20242025!$B$3:$B$1315, "&lt;=" &amp; FV$1, DataRegularSeason20242025!$E$3:$E$1315, $A67)</f>
        <v>65</v>
      </c>
      <c r="FW67">
        <f>SUMIFS(DataRegularSeason20242025!$AA$3:$AA$1315,DataRegularSeason20242025!$B$3:$B$1315, "&lt;=" &amp; FW$1, DataRegularSeason20242025!$D$3:$D$1315, $A67)+SUMIFS(DataRegularSeason20242025!$AB$3:$AB$1315,DataRegularSeason20242025!$B$3:$B$1315, "&lt;=" &amp; FW$1, DataRegularSeason20242025!$E$3:$E$1315, $A67)</f>
        <v>65</v>
      </c>
      <c r="FX67">
        <f>SUMIFS(DataRegularSeason20242025!$AA$3:$AA$1315,DataRegularSeason20242025!$B$3:$B$1315, "&lt;=" &amp; FX$1, DataRegularSeason20242025!$D$3:$D$1315, $A67)+SUMIFS(DataRegularSeason20242025!$AB$3:$AB$1315,DataRegularSeason20242025!$B$3:$B$1315, "&lt;=" &amp; FX$1, DataRegularSeason20242025!$E$3:$E$1315, $A67)</f>
        <v>65</v>
      </c>
      <c r="FY67">
        <f>SUMIFS(DataRegularSeason20242025!$AA$3:$AA$1315,DataRegularSeason20242025!$B$3:$B$1315, "&lt;=" &amp; FY$1, DataRegularSeason20242025!$D$3:$D$1315, $A67)+SUMIFS(DataRegularSeason20242025!$AB$3:$AB$1315,DataRegularSeason20242025!$B$3:$B$1315, "&lt;=" &amp; FY$1, DataRegularSeason20242025!$E$3:$E$1315, $A67)</f>
        <v>65</v>
      </c>
      <c r="FZ67">
        <f>SUMIFS(DataRegularSeason20242025!$AA$3:$AA$1315,DataRegularSeason20242025!$B$3:$B$1315, "&lt;=" &amp; FZ$1, DataRegularSeason20242025!$D$3:$D$1315, $A67)+SUMIFS(DataRegularSeason20242025!$AB$3:$AB$1315,DataRegularSeason20242025!$B$3:$B$1315, "&lt;=" &amp; FZ$1, DataRegularSeason20242025!$E$3:$E$1315, $A67)</f>
        <v>65</v>
      </c>
      <c r="GA67">
        <f>SUMIFS(DataRegularSeason20242025!$AA$3:$AA$1315,DataRegularSeason20242025!$B$3:$B$1315, "&lt;=" &amp; GA$1, DataRegularSeason20242025!$D$3:$D$1315, $A67)+SUMIFS(DataRegularSeason20242025!$AB$3:$AB$1315,DataRegularSeason20242025!$B$3:$B$1315, "&lt;=" &amp; GA$1, DataRegularSeason20242025!$E$3:$E$1315, $A67)</f>
        <v>65</v>
      </c>
      <c r="GB67">
        <f>SUMIFS(DataRegularSeason20242025!$AA$3:$AA$1315,DataRegularSeason20242025!$B$3:$B$1315, "&lt;=" &amp; GB$1, DataRegularSeason20242025!$D$3:$D$1315, $A67)+SUMIFS(DataRegularSeason20242025!$AB$3:$AB$1315,DataRegularSeason20242025!$B$3:$B$1315, "&lt;=" &amp; GB$1, DataRegularSeason20242025!$E$3:$E$1315, $A67)</f>
        <v>65</v>
      </c>
      <c r="GC67">
        <f>SUMIFS(DataRegularSeason20242025!$AA$3:$AA$1315,DataRegularSeason20242025!$B$3:$B$1315, "&lt;=" &amp; GC$1, DataRegularSeason20242025!$D$3:$D$1315, $A67)+SUMIFS(DataRegularSeason20242025!$AB$3:$AB$1315,DataRegularSeason20242025!$B$3:$B$1315, "&lt;=" &amp; GC$1, DataRegularSeason20242025!$E$3:$E$1315, $A67)</f>
        <v>65</v>
      </c>
      <c r="GD67">
        <f>SUMIFS(DataRegularSeason20242025!$AA$3:$AA$1315,DataRegularSeason20242025!$B$3:$B$1315, "&lt;=" &amp; GD$1, DataRegularSeason20242025!$D$3:$D$1315, $A67)+SUMIFS(DataRegularSeason20242025!$AB$3:$AB$1315,DataRegularSeason20242025!$B$3:$B$1315, "&lt;=" &amp; GD$1, DataRegularSeason20242025!$E$3:$E$1315, $A67)</f>
        <v>65</v>
      </c>
      <c r="GE67">
        <f>SUMIFS(DataRegularSeason20242025!$AA$3:$AA$1315,DataRegularSeason20242025!$B$3:$B$1315, "&lt;=" &amp; GE$1, DataRegularSeason20242025!$D$3:$D$1315, $A67)+SUMIFS(DataRegularSeason20242025!$AB$3:$AB$1315,DataRegularSeason20242025!$B$3:$B$1315, "&lt;=" &amp; GE$1, DataRegularSeason20242025!$E$3:$E$1315, $A67)</f>
        <v>65</v>
      </c>
      <c r="GF67">
        <f>SUMIFS(DataRegularSeason20242025!$AA$3:$AA$1315,DataRegularSeason20242025!$B$3:$B$1315, "&lt;=" &amp; GF$1, DataRegularSeason20242025!$D$3:$D$1315, $A67)+SUMIFS(DataRegularSeason20242025!$AB$3:$AB$1315,DataRegularSeason20242025!$B$3:$B$1315, "&lt;=" &amp; GF$1, DataRegularSeason20242025!$E$3:$E$1315, $A67)</f>
        <v>65</v>
      </c>
      <c r="GG67">
        <f>SUMIFS(DataRegularSeason20242025!$AA$3:$AA$1315,DataRegularSeason20242025!$B$3:$B$1315, "&lt;=" &amp; GG$1, DataRegularSeason20242025!$D$3:$D$1315, $A67)+SUMIFS(DataRegularSeason20242025!$AB$3:$AB$1315,DataRegularSeason20242025!$B$3:$B$1315, "&lt;=" &amp; GG$1, DataRegularSeason20242025!$E$3:$E$1315, $A67)</f>
        <v>65</v>
      </c>
      <c r="GH67">
        <f>SUMIFS(DataRegularSeason20242025!$AA$3:$AA$1315,DataRegularSeason20242025!$B$3:$B$1315, "&lt;=" &amp; GH$1, DataRegularSeason20242025!$D$3:$D$1315, $A67)+SUMIFS(DataRegularSeason20242025!$AB$3:$AB$1315,DataRegularSeason20242025!$B$3:$B$1315, "&lt;=" &amp; GH$1, DataRegularSeason20242025!$E$3:$E$1315, $A67)</f>
        <v>65</v>
      </c>
      <c r="GI67">
        <f>SUMIFS(DataRegularSeason20242025!$AA$3:$AA$1315,DataRegularSeason20242025!$B$3:$B$1315, "&lt;=" &amp; GI$1, DataRegularSeason20242025!$D$3:$D$1315, $A67)+SUMIFS(DataRegularSeason20242025!$AB$3:$AB$1315,DataRegularSeason20242025!$B$3:$B$1315, "&lt;=" &amp; GI$1, DataRegularSeason20242025!$E$3:$E$1315, $A67)</f>
        <v>65</v>
      </c>
      <c r="GJ67">
        <f>SUMIFS(DataRegularSeason20242025!$AA$3:$AA$1315,DataRegularSeason20242025!$B$3:$B$1315, "&lt;=" &amp; GJ$1, DataRegularSeason20242025!$D$3:$D$1315, $A67)+SUMIFS(DataRegularSeason20242025!$AB$3:$AB$1315,DataRegularSeason20242025!$B$3:$B$1315, "&lt;=" &amp; GJ$1, DataRegularSeason20242025!$E$3:$E$1315, $A67)</f>
        <v>65</v>
      </c>
      <c r="GK67">
        <f>SUMIFS(DataRegularSeason20242025!$AA$3:$AA$1315,DataRegularSeason20242025!$B$3:$B$1315, "&lt;=" &amp; GK$1, DataRegularSeason20242025!$D$3:$D$1315, $A67)+SUMIFS(DataRegularSeason20242025!$AB$3:$AB$1315,DataRegularSeason20242025!$B$3:$B$1315, "&lt;=" &amp; GK$1, DataRegularSeason20242025!$E$3:$E$1315, $A67)</f>
        <v>65</v>
      </c>
      <c r="GL67">
        <f>SUMIFS(DataRegularSeason20242025!$AA$3:$AA$1315,DataRegularSeason20242025!$B$3:$B$1315, "&lt;=" &amp; GL$1, DataRegularSeason20242025!$D$3:$D$1315, $A67)+SUMIFS(DataRegularSeason20242025!$AB$3:$AB$1315,DataRegularSeason20242025!$B$3:$B$1315, "&lt;=" &amp; GL$1, DataRegularSeason20242025!$E$3:$E$1315, $A67)</f>
        <v>65</v>
      </c>
      <c r="GM67">
        <f>SUMIFS(DataRegularSeason20242025!$AA$3:$AA$1315,DataRegularSeason20242025!$B$3:$B$1315, "&lt;=" &amp; GM$1, DataRegularSeason20242025!$D$3:$D$1315, $A67)+SUMIFS(DataRegularSeason20242025!$AB$3:$AB$1315,DataRegularSeason20242025!$B$3:$B$1315, "&lt;=" &amp; GM$1, DataRegularSeason20242025!$E$3:$E$1315, $A67)</f>
        <v>65</v>
      </c>
      <c r="GN67">
        <f>SUMIFS(DataRegularSeason20242025!$AA$3:$AA$1315,DataRegularSeason20242025!$B$3:$B$1315, "&lt;=" &amp; GN$1, DataRegularSeason20242025!$D$3:$D$1315, $A67)+SUMIFS(DataRegularSeason20242025!$AB$3:$AB$1315,DataRegularSeason20242025!$B$3:$B$1315, "&lt;=" &amp; GN$1, DataRegularSeason20242025!$E$3:$E$1315, $A67)</f>
        <v>65</v>
      </c>
      <c r="GO67">
        <f>SUMIFS(DataRegularSeason20242025!$AA$3:$AA$1315,DataRegularSeason20242025!$B$3:$B$1315, "&lt;=" &amp; GO$1, DataRegularSeason20242025!$D$3:$D$1315, $A67)+SUMIFS(DataRegularSeason20242025!$AB$3:$AB$1315,DataRegularSeason20242025!$B$3:$B$1315, "&lt;=" &amp; GO$1, DataRegularSeason20242025!$E$3:$E$1315, $A67)</f>
        <v>65</v>
      </c>
      <c r="GP67">
        <f>SUMIFS(DataRegularSeason20242025!$AA$3:$AA$1315,DataRegularSeason20242025!$B$3:$B$1315, "&lt;=" &amp; GP$1, DataRegularSeason20242025!$D$3:$D$1315, $A67)+SUMIFS(DataRegularSeason20242025!$AB$3:$AB$1315,DataRegularSeason20242025!$B$3:$B$1315, "&lt;=" &amp; GP$1, DataRegularSeason20242025!$E$3:$E$1315, $A67)</f>
        <v>65</v>
      </c>
      <c r="GQ67">
        <f>SUMIFS(DataRegularSeason20242025!$AA$3:$AA$1315,DataRegularSeason20242025!$B$3:$B$1315, "&lt;=" &amp; GQ$1, DataRegularSeason20242025!$D$3:$D$1315, $A67)+SUMIFS(DataRegularSeason20242025!$AB$3:$AB$1315,DataRegularSeason20242025!$B$3:$B$1315, "&lt;=" &amp; GQ$1, DataRegularSeason20242025!$E$3:$E$1315, $A67)</f>
        <v>65</v>
      </c>
      <c r="GR67">
        <f>SUMIFS(DataRegularSeason20242025!$AA$3:$AA$1315,DataRegularSeason20242025!$B$3:$B$1315, "&lt;=" &amp; GR$1, DataRegularSeason20242025!$D$3:$D$1315, $A67)+SUMIFS(DataRegularSeason20242025!$AB$3:$AB$1315,DataRegularSeason20242025!$B$3:$B$1315, "&lt;=" &amp; GR$1, DataRegularSeason20242025!$E$3:$E$1315, $A67)</f>
        <v>65</v>
      </c>
      <c r="GS67">
        <f>SUMIFS(DataRegularSeason20242025!$AA$3:$AA$1315,DataRegularSeason20242025!$B$3:$B$1315, "&lt;=" &amp; GS$1, DataRegularSeason20242025!$D$3:$D$1315, $A67)+SUMIFS(DataRegularSeason20242025!$AB$3:$AB$1315,DataRegularSeason20242025!$B$3:$B$1315, "&lt;=" &amp; GS$1, DataRegularSeason20242025!$E$3:$E$1315, $A67)</f>
        <v>65</v>
      </c>
      <c r="GT67">
        <f>SUMIFS(DataRegularSeason20242025!$AA$3:$AA$1315,DataRegularSeason20242025!$B$3:$B$1315, "&lt;=" &amp; GT$1, DataRegularSeason20242025!$D$3:$D$1315, $A67)+SUMIFS(DataRegularSeason20242025!$AB$3:$AB$1315,DataRegularSeason20242025!$B$3:$B$1315, "&lt;=" &amp; GT$1, DataRegularSeason20242025!$E$3:$E$1315, $A67)</f>
        <v>65</v>
      </c>
      <c r="GU67">
        <f>SUMIFS(DataRegularSeason20242025!$AA$3:$AA$1315,DataRegularSeason20242025!$B$3:$B$1315, "&lt;=" &amp; GU$1, DataRegularSeason20242025!$D$3:$D$1315, $A67)+SUMIFS(DataRegularSeason20242025!$AB$3:$AB$1315,DataRegularSeason20242025!$B$3:$B$1315, "&lt;=" &amp; GU$1, DataRegularSeason20242025!$E$3:$E$1315, $A67)</f>
        <v>65</v>
      </c>
    </row>
    <row r="68" spans="1:275" x14ac:dyDescent="0.25">
      <c r="A68" t="s">
        <v>11</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4</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6</v>
      </c>
      <c r="S68">
        <f>SUMIFS(DataRegularSeason20242025!$AA$3:$AA$1315,DataRegularSeason20242025!$B$3:$B$1315, "&lt;=" &amp; S$1, DataRegularSeason20242025!$D$3:$D$1315, $A68)+SUMIFS(DataRegularSeason20242025!$AB$3:$AB$1315,DataRegularSeason20242025!$B$3:$B$1315, "&lt;=" &amp; S$1, DataRegularSeason20242025!$E$3:$E$1315, $A68)</f>
        <v>6</v>
      </c>
      <c r="T68">
        <f>SUMIFS(DataRegularSeason20242025!$AA$3:$AA$1315,DataRegularSeason20242025!$B$3:$B$1315, "&lt;=" &amp; T$1, DataRegularSeason20242025!$D$3:$D$1315, $A68)+SUMIFS(DataRegularSeason20242025!$AB$3:$AB$1315,DataRegularSeason20242025!$B$3:$B$1315, "&lt;=" &amp; T$1, DataRegularSeason20242025!$E$3:$E$1315, $A68)</f>
        <v>8</v>
      </c>
      <c r="U68">
        <f>SUMIFS(DataRegularSeason20242025!$AA$3:$AA$1315,DataRegularSeason20242025!$B$3:$B$1315, "&lt;=" &amp; U$1, DataRegularSeason20242025!$D$3:$D$1315, $A68)+SUMIFS(DataRegularSeason20242025!$AB$3:$AB$1315,DataRegularSeason20242025!$B$3:$B$1315, "&lt;=" &amp; U$1, DataRegularSeason20242025!$E$3:$E$1315, $A68)</f>
        <v>8</v>
      </c>
      <c r="V68">
        <f>SUMIFS(DataRegularSeason20242025!$AA$3:$AA$1315,DataRegularSeason20242025!$B$3:$B$1315, "&lt;=" &amp; V$1, DataRegularSeason20242025!$D$3:$D$1315, $A68)+SUMIFS(DataRegularSeason20242025!$AB$3:$AB$1315,DataRegularSeason20242025!$B$3:$B$1315, "&lt;=" &amp; V$1, DataRegularSeason20242025!$E$3:$E$1315, $A68)</f>
        <v>8</v>
      </c>
      <c r="W68">
        <f>SUMIFS(DataRegularSeason20242025!$AA$3:$AA$1315,DataRegularSeason20242025!$B$3:$B$1315, "&lt;=" &amp; W$1, DataRegularSeason20242025!$D$3:$D$1315, $A68)+SUMIFS(DataRegularSeason20242025!$AB$3:$AB$1315,DataRegularSeason20242025!$B$3:$B$1315, "&lt;=" &amp; W$1, DataRegularSeason20242025!$E$3:$E$1315, $A68)</f>
        <v>8</v>
      </c>
      <c r="X68">
        <f>SUMIFS(DataRegularSeason20242025!$AA$3:$AA$1315,DataRegularSeason20242025!$B$3:$B$1315, "&lt;=" &amp; X$1, DataRegularSeason20242025!$D$3:$D$1315, $A68)+SUMIFS(DataRegularSeason20242025!$AB$3:$AB$1315,DataRegularSeason20242025!$B$3:$B$1315, "&lt;=" &amp; X$1, DataRegularSeason20242025!$E$3:$E$1315, $A68)</f>
        <v>8</v>
      </c>
      <c r="Y68">
        <f>SUMIFS(DataRegularSeason20242025!$AA$3:$AA$1315,DataRegularSeason20242025!$B$3:$B$1315, "&lt;=" &amp; Y$1, DataRegularSeason20242025!$D$3:$D$1315, $A68)+SUMIFS(DataRegularSeason20242025!$AB$3:$AB$1315,DataRegularSeason20242025!$B$3:$B$1315, "&lt;=" &amp; Y$1, DataRegularSeason20242025!$E$3:$E$1315, $A68)</f>
        <v>9</v>
      </c>
      <c r="Z68">
        <f>SUMIFS(DataRegularSeason20242025!$AA$3:$AA$1315,DataRegularSeason20242025!$B$3:$B$1315, "&lt;=" &amp; Z$1, DataRegularSeason20242025!$D$3:$D$1315, $A68)+SUMIFS(DataRegularSeason20242025!$AB$3:$AB$1315,DataRegularSeason20242025!$B$3:$B$1315, "&lt;=" &amp; Z$1, DataRegularSeason20242025!$E$3:$E$1315, $A68)</f>
        <v>9</v>
      </c>
      <c r="AA68">
        <f>SUMIFS(DataRegularSeason20242025!$AA$3:$AA$1315,DataRegularSeason20242025!$B$3:$B$1315, "&lt;=" &amp; AA$1, DataRegularSeason20242025!$D$3:$D$1315, $A68)+SUMIFS(DataRegularSeason20242025!$AB$3:$AB$1315,DataRegularSeason20242025!$B$3:$B$1315, "&lt;=" &amp; AA$1, DataRegularSeason20242025!$E$3:$E$1315, $A68)</f>
        <v>9</v>
      </c>
      <c r="AB68">
        <f>SUMIFS(DataRegularSeason20242025!$AA$3:$AA$1315,DataRegularSeason20242025!$B$3:$B$1315, "&lt;=" &amp; AB$1, DataRegularSeason20242025!$D$3:$D$1315, $A68)+SUMIFS(DataRegularSeason20242025!$AB$3:$AB$1315,DataRegularSeason20242025!$B$3:$B$1315, "&lt;=" &amp; AB$1, DataRegularSeason20242025!$E$3:$E$1315, $A68)</f>
        <v>9</v>
      </c>
      <c r="AC68">
        <f>SUMIFS(DataRegularSeason20242025!$AA$3:$AA$1315,DataRegularSeason20242025!$B$3:$B$1315, "&lt;=" &amp; AC$1, DataRegularSeason20242025!$D$3:$D$1315, $A68)+SUMIFS(DataRegularSeason20242025!$AB$3:$AB$1315,DataRegularSeason20242025!$B$3:$B$1315, "&lt;=" &amp; AC$1, DataRegularSeason20242025!$E$3:$E$1315, $A68)</f>
        <v>9</v>
      </c>
      <c r="AD68">
        <f>SUMIFS(DataRegularSeason20242025!$AA$3:$AA$1315,DataRegularSeason20242025!$B$3:$B$1315, "&lt;=" &amp; AD$1, DataRegularSeason20242025!$D$3:$D$1315, $A68)+SUMIFS(DataRegularSeason20242025!$AB$3:$AB$1315,DataRegularSeason20242025!$B$3:$B$1315, "&lt;=" &amp; AD$1, DataRegularSeason20242025!$E$3:$E$1315, $A68)</f>
        <v>11</v>
      </c>
      <c r="AE68">
        <f>SUMIFS(DataRegularSeason20242025!$AA$3:$AA$1315,DataRegularSeason20242025!$B$3:$B$1315, "&lt;=" &amp; AE$1, DataRegularSeason20242025!$D$3:$D$1315, $A68)+SUMIFS(DataRegularSeason20242025!$AB$3:$AB$1315,DataRegularSeason20242025!$B$3:$B$1315, "&lt;=" &amp; AE$1, DataRegularSeason20242025!$E$3:$E$1315, $A68)</f>
        <v>11</v>
      </c>
      <c r="AF68">
        <f>SUMIFS(DataRegularSeason20242025!$AA$3:$AA$1315,DataRegularSeason20242025!$B$3:$B$1315, "&lt;=" &amp; AF$1, DataRegularSeason20242025!$D$3:$D$1315, $A68)+SUMIFS(DataRegularSeason20242025!$AB$3:$AB$1315,DataRegularSeason20242025!$B$3:$B$1315, "&lt;=" &amp; AF$1, DataRegularSeason20242025!$E$3:$E$1315, $A68)</f>
        <v>11</v>
      </c>
      <c r="AG68">
        <f>SUMIFS(DataRegularSeason20242025!$AA$3:$AA$1315,DataRegularSeason20242025!$B$3:$B$1315, "&lt;=" &amp; AG$1, DataRegularSeason20242025!$D$3:$D$1315, $A68)+SUMIFS(DataRegularSeason20242025!$AB$3:$AB$1315,DataRegularSeason20242025!$B$3:$B$1315, "&lt;=" &amp; AG$1, DataRegularSeason20242025!$E$3:$E$1315, $A68)</f>
        <v>11</v>
      </c>
      <c r="AH68">
        <f>SUMIFS(DataRegularSeason20242025!$AA$3:$AA$1315,DataRegularSeason20242025!$B$3:$B$1315, "&lt;=" &amp; AH$1, DataRegularSeason20242025!$D$3:$D$1315, $A68)+SUMIFS(DataRegularSeason20242025!$AB$3:$AB$1315,DataRegularSeason20242025!$B$3:$B$1315, "&lt;=" &amp; AH$1, DataRegularSeason20242025!$E$3:$E$1315, $A68)</f>
        <v>11</v>
      </c>
      <c r="AI68">
        <f>SUMIFS(DataRegularSeason20242025!$AA$3:$AA$1315,DataRegularSeason20242025!$B$3:$B$1315, "&lt;=" &amp; AI$1, DataRegularSeason20242025!$D$3:$D$1315, $A68)+SUMIFS(DataRegularSeason20242025!$AB$3:$AB$1315,DataRegularSeason20242025!$B$3:$B$1315, "&lt;=" &amp; AI$1, DataRegularSeason20242025!$E$3:$E$1315, $A68)</f>
        <v>11</v>
      </c>
      <c r="AJ68">
        <f>SUMIFS(DataRegularSeason20242025!$AA$3:$AA$1315,DataRegularSeason20242025!$B$3:$B$1315, "&lt;=" &amp; AJ$1, DataRegularSeason20242025!$D$3:$D$1315, $A68)+SUMIFS(DataRegularSeason20242025!$AB$3:$AB$1315,DataRegularSeason20242025!$B$3:$B$1315, "&lt;=" &amp; AJ$1, DataRegularSeason20242025!$E$3:$E$1315, $A68)</f>
        <v>11</v>
      </c>
      <c r="AK68">
        <f>SUMIFS(DataRegularSeason20242025!$AA$3:$AA$1315,DataRegularSeason20242025!$B$3:$B$1315, "&lt;=" &amp; AK$1, DataRegularSeason20242025!$D$3:$D$1315, $A68)+SUMIFS(DataRegularSeason20242025!$AB$3:$AB$1315,DataRegularSeason20242025!$B$3:$B$1315, "&lt;=" &amp; AK$1, DataRegularSeason20242025!$E$3:$E$1315, $A68)</f>
        <v>11</v>
      </c>
      <c r="AL68">
        <f>SUMIFS(DataRegularSeason20242025!$AA$3:$AA$1315,DataRegularSeason20242025!$B$3:$B$1315, "&lt;=" &amp; AL$1, DataRegularSeason20242025!$D$3:$D$1315, $A68)+SUMIFS(DataRegularSeason20242025!$AB$3:$AB$1315,DataRegularSeason20242025!$B$3:$B$1315, "&lt;=" &amp; AL$1, DataRegularSeason20242025!$E$3:$E$1315, $A68)</f>
        <v>11</v>
      </c>
      <c r="AM68">
        <f>SUMIFS(DataRegularSeason20242025!$AA$3:$AA$1315,DataRegularSeason20242025!$B$3:$B$1315, "&lt;=" &amp; AM$1, DataRegularSeason20242025!$D$3:$D$1315, $A68)+SUMIFS(DataRegularSeason20242025!$AB$3:$AB$1315,DataRegularSeason20242025!$B$3:$B$1315, "&lt;=" &amp; AM$1, DataRegularSeason20242025!$E$3:$E$1315, $A68)</f>
        <v>11</v>
      </c>
      <c r="AN68">
        <f>SUMIFS(DataRegularSeason20242025!$AA$3:$AA$1315,DataRegularSeason20242025!$B$3:$B$1315, "&lt;=" &amp; AN$1, DataRegularSeason20242025!$D$3:$D$1315, $A68)+SUMIFS(DataRegularSeason20242025!$AB$3:$AB$1315,DataRegularSeason20242025!$B$3:$B$1315, "&lt;=" &amp; AN$1, DataRegularSeason20242025!$E$3:$E$1315, $A68)</f>
        <v>13</v>
      </c>
      <c r="AO68">
        <f>SUMIFS(DataRegularSeason20242025!$AA$3:$AA$1315,DataRegularSeason20242025!$B$3:$B$1315, "&lt;=" &amp; AO$1, DataRegularSeason20242025!$D$3:$D$1315, $A68)+SUMIFS(DataRegularSeason20242025!$AB$3:$AB$1315,DataRegularSeason20242025!$B$3:$B$1315, "&lt;=" &amp; AO$1, DataRegularSeason20242025!$E$3:$E$1315, $A68)</f>
        <v>13</v>
      </c>
      <c r="AP68">
        <f>SUMIFS(DataRegularSeason20242025!$AA$3:$AA$1315,DataRegularSeason20242025!$B$3:$B$1315, "&lt;=" &amp; AP$1, DataRegularSeason20242025!$D$3:$D$1315, $A68)+SUMIFS(DataRegularSeason20242025!$AB$3:$AB$1315,DataRegularSeason20242025!$B$3:$B$1315, "&lt;=" &amp; AP$1, DataRegularSeason20242025!$E$3:$E$1315, $A68)</f>
        <v>13</v>
      </c>
      <c r="AQ68">
        <f>SUMIFS(DataRegularSeason20242025!$AA$3:$AA$1315,DataRegularSeason20242025!$B$3:$B$1315, "&lt;=" &amp; AQ$1, DataRegularSeason20242025!$D$3:$D$1315, $A68)+SUMIFS(DataRegularSeason20242025!$AB$3:$AB$1315,DataRegularSeason20242025!$B$3:$B$1315, "&lt;=" &amp; AQ$1, DataRegularSeason20242025!$E$3:$E$1315, $A68)</f>
        <v>13</v>
      </c>
      <c r="AR68">
        <f>SUMIFS(DataRegularSeason20242025!$AA$3:$AA$1315,DataRegularSeason20242025!$B$3:$B$1315, "&lt;=" &amp; AR$1, DataRegularSeason20242025!$D$3:$D$1315, $A68)+SUMIFS(DataRegularSeason20242025!$AB$3:$AB$1315,DataRegularSeason20242025!$B$3:$B$1315, "&lt;=" &amp; AR$1, DataRegularSeason20242025!$E$3:$E$1315, $A68)</f>
        <v>15</v>
      </c>
      <c r="AS68">
        <f>SUMIFS(DataRegularSeason20242025!$AA$3:$AA$1315,DataRegularSeason20242025!$B$3:$B$1315, "&lt;=" &amp; AS$1, DataRegularSeason20242025!$D$3:$D$1315, $A68)+SUMIFS(DataRegularSeason20242025!$AB$3:$AB$1315,DataRegularSeason20242025!$B$3:$B$1315, "&lt;=" &amp; AS$1, DataRegularSeason20242025!$E$3:$E$1315, $A68)</f>
        <v>15</v>
      </c>
      <c r="AT68">
        <f>SUMIFS(DataRegularSeason20242025!$AA$3:$AA$1315,DataRegularSeason20242025!$B$3:$B$1315, "&lt;=" &amp; AT$1, DataRegularSeason20242025!$D$3:$D$1315, $A68)+SUMIFS(DataRegularSeason20242025!$AB$3:$AB$1315,DataRegularSeason20242025!$B$3:$B$1315, "&lt;=" &amp; AT$1, DataRegularSeason20242025!$E$3:$E$1315, $A68)</f>
        <v>17</v>
      </c>
      <c r="AU68">
        <f>SUMIFS(DataRegularSeason20242025!$AA$3:$AA$1315,DataRegularSeason20242025!$B$3:$B$1315, "&lt;=" &amp; AU$1, DataRegularSeason20242025!$D$3:$D$1315, $A68)+SUMIFS(DataRegularSeason20242025!$AB$3:$AB$1315,DataRegularSeason20242025!$B$3:$B$1315, "&lt;=" &amp; AU$1, DataRegularSeason20242025!$E$3:$E$1315, $A68)</f>
        <v>17</v>
      </c>
      <c r="AV68">
        <f>SUMIFS(DataRegularSeason20242025!$AA$3:$AA$1315,DataRegularSeason20242025!$B$3:$B$1315, "&lt;=" &amp; AV$1, DataRegularSeason20242025!$D$3:$D$1315, $A68)+SUMIFS(DataRegularSeason20242025!$AB$3:$AB$1315,DataRegularSeason20242025!$B$3:$B$1315, "&lt;=" &amp; AV$1, DataRegularSeason20242025!$E$3:$E$1315, $A68)</f>
        <v>19</v>
      </c>
      <c r="AW68">
        <f>SUMIFS(DataRegularSeason20242025!$AA$3:$AA$1315,DataRegularSeason20242025!$B$3:$B$1315, "&lt;=" &amp; AW$1, DataRegularSeason20242025!$D$3:$D$1315, $A68)+SUMIFS(DataRegularSeason20242025!$AB$3:$AB$1315,DataRegularSeason20242025!$B$3:$B$1315, "&lt;=" &amp; AW$1, DataRegularSeason20242025!$E$3:$E$1315, $A68)</f>
        <v>19</v>
      </c>
      <c r="AX68">
        <f>SUMIFS(DataRegularSeason20242025!$AA$3:$AA$1315,DataRegularSeason20242025!$B$3:$B$1315, "&lt;=" &amp; AX$1, DataRegularSeason20242025!$D$3:$D$1315, $A68)+SUMIFS(DataRegularSeason20242025!$AB$3:$AB$1315,DataRegularSeason20242025!$B$3:$B$1315, "&lt;=" &amp; AX$1, DataRegularSeason20242025!$E$3:$E$1315, $A68)</f>
        <v>19</v>
      </c>
      <c r="AY68">
        <f>SUMIFS(DataRegularSeason20242025!$AA$3:$AA$1315,DataRegularSeason20242025!$B$3:$B$1315, "&lt;=" &amp; AY$1, DataRegularSeason20242025!$D$3:$D$1315, $A68)+SUMIFS(DataRegularSeason20242025!$AB$3:$AB$1315,DataRegularSeason20242025!$B$3:$B$1315, "&lt;=" &amp; AY$1, DataRegularSeason20242025!$E$3:$E$1315, $A68)</f>
        <v>19</v>
      </c>
      <c r="AZ68">
        <f>SUMIFS(DataRegularSeason20242025!$AA$3:$AA$1315,DataRegularSeason20242025!$B$3:$B$1315, "&lt;=" &amp; AZ$1, DataRegularSeason20242025!$D$3:$D$1315, $A68)+SUMIFS(DataRegularSeason20242025!$AB$3:$AB$1315,DataRegularSeason20242025!$B$3:$B$1315, "&lt;=" &amp; AZ$1, DataRegularSeason20242025!$E$3:$E$1315, $A68)</f>
        <v>21</v>
      </c>
      <c r="BA68">
        <f>SUMIFS(DataRegularSeason20242025!$AA$3:$AA$1315,DataRegularSeason20242025!$B$3:$B$1315, "&lt;=" &amp; BA$1, DataRegularSeason20242025!$D$3:$D$1315, $A68)+SUMIFS(DataRegularSeason20242025!$AB$3:$AB$1315,DataRegularSeason20242025!$B$3:$B$1315, "&lt;=" &amp; BA$1, DataRegularSeason20242025!$E$3:$E$1315, $A68)</f>
        <v>21</v>
      </c>
      <c r="BB68">
        <f>SUMIFS(DataRegularSeason20242025!$AA$3:$AA$1315,DataRegularSeason20242025!$B$3:$B$1315, "&lt;=" &amp; BB$1, DataRegularSeason20242025!$D$3:$D$1315, $A68)+SUMIFS(DataRegularSeason20242025!$AB$3:$AB$1315,DataRegularSeason20242025!$B$3:$B$1315, "&lt;=" &amp; BB$1, DataRegularSeason20242025!$E$3:$E$1315, $A68)</f>
        <v>21</v>
      </c>
      <c r="BC68">
        <f>SUMIFS(DataRegularSeason20242025!$AA$3:$AA$1315,DataRegularSeason20242025!$B$3:$B$1315, "&lt;=" &amp; BC$1, DataRegularSeason20242025!$D$3:$D$1315, $A68)+SUMIFS(DataRegularSeason20242025!$AB$3:$AB$1315,DataRegularSeason20242025!$B$3:$B$1315, "&lt;=" &amp; BC$1, DataRegularSeason20242025!$E$3:$E$1315, $A68)</f>
        <v>21</v>
      </c>
      <c r="BD68">
        <f>SUMIFS(DataRegularSeason20242025!$AA$3:$AA$1315,DataRegularSeason20242025!$B$3:$B$1315, "&lt;=" &amp; BD$1, DataRegularSeason20242025!$D$3:$D$1315, $A68)+SUMIFS(DataRegularSeason20242025!$AB$3:$AB$1315,DataRegularSeason20242025!$B$3:$B$1315, "&lt;=" &amp; BD$1, DataRegularSeason20242025!$E$3:$E$1315, $A68)</f>
        <v>21</v>
      </c>
      <c r="BE68">
        <f>SUMIFS(DataRegularSeason20242025!$AA$3:$AA$1315,DataRegularSeason20242025!$B$3:$B$1315, "&lt;=" &amp; BE$1, DataRegularSeason20242025!$D$3:$D$1315, $A68)+SUMIFS(DataRegularSeason20242025!$AB$3:$AB$1315,DataRegularSeason20242025!$B$3:$B$1315, "&lt;=" &amp; BE$1, DataRegularSeason20242025!$E$3:$E$1315, $A68)</f>
        <v>23</v>
      </c>
      <c r="BF68">
        <f>SUMIFS(DataRegularSeason20242025!$AA$3:$AA$1315,DataRegularSeason20242025!$B$3:$B$1315, "&lt;=" &amp; BF$1, DataRegularSeason20242025!$D$3:$D$1315, $A68)+SUMIFS(DataRegularSeason20242025!$AB$3:$AB$1315,DataRegularSeason20242025!$B$3:$B$1315, "&lt;=" &amp; BF$1, DataRegularSeason20242025!$E$3:$E$1315, $A68)</f>
        <v>23</v>
      </c>
      <c r="BG68">
        <f>SUMIFS(DataRegularSeason20242025!$AA$3:$AA$1315,DataRegularSeason20242025!$B$3:$B$1315, "&lt;=" &amp; BG$1, DataRegularSeason20242025!$D$3:$D$1315, $A68)+SUMIFS(DataRegularSeason20242025!$AB$3:$AB$1315,DataRegularSeason20242025!$B$3:$B$1315, "&lt;=" &amp; BG$1, DataRegularSeason20242025!$E$3:$E$1315, $A68)</f>
        <v>23</v>
      </c>
      <c r="BH68">
        <f>SUMIFS(DataRegularSeason20242025!$AA$3:$AA$1315,DataRegularSeason20242025!$B$3:$B$1315, "&lt;=" &amp; BH$1, DataRegularSeason20242025!$D$3:$D$1315, $A68)+SUMIFS(DataRegularSeason20242025!$AB$3:$AB$1315,DataRegularSeason20242025!$B$3:$B$1315, "&lt;=" &amp; BH$1, DataRegularSeason20242025!$E$3:$E$1315, $A68)</f>
        <v>23</v>
      </c>
      <c r="BI68">
        <f>SUMIFS(DataRegularSeason20242025!$AA$3:$AA$1315,DataRegularSeason20242025!$B$3:$B$1315, "&lt;=" &amp; BI$1, DataRegularSeason20242025!$D$3:$D$1315, $A68)+SUMIFS(DataRegularSeason20242025!$AB$3:$AB$1315,DataRegularSeason20242025!$B$3:$B$1315, "&lt;=" &amp; BI$1, DataRegularSeason20242025!$E$3:$E$1315, $A68)</f>
        <v>23</v>
      </c>
      <c r="BJ68">
        <f>SUMIFS(DataRegularSeason20242025!$AA$3:$AA$1315,DataRegularSeason20242025!$B$3:$B$1315, "&lt;=" &amp; BJ$1, DataRegularSeason20242025!$D$3:$D$1315, $A68)+SUMIFS(DataRegularSeason20242025!$AB$3:$AB$1315,DataRegularSeason20242025!$B$3:$B$1315, "&lt;=" &amp; BJ$1, DataRegularSeason20242025!$E$3:$E$1315, $A68)</f>
        <v>23</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25</v>
      </c>
      <c r="BN68">
        <f>SUMIFS(DataRegularSeason20242025!$AA$3:$AA$1315,DataRegularSeason20242025!$B$3:$B$1315, "&lt;=" &amp; BN$1, DataRegularSeason20242025!$D$3:$D$1315, $A68)+SUMIFS(DataRegularSeason20242025!$AB$3:$AB$1315,DataRegularSeason20242025!$B$3:$B$1315, "&lt;=" &amp; BN$1, DataRegularSeason20242025!$E$3:$E$1315, $A68)</f>
        <v>25</v>
      </c>
      <c r="BO68">
        <f>SUMIFS(DataRegularSeason20242025!$AA$3:$AA$1315,DataRegularSeason20242025!$B$3:$B$1315, "&lt;=" &amp; BO$1, DataRegularSeason20242025!$D$3:$D$1315, $A68)+SUMIFS(DataRegularSeason20242025!$AB$3:$AB$1315,DataRegularSeason20242025!$B$3:$B$1315, "&lt;=" &amp; BO$1, DataRegularSeason20242025!$E$3:$E$1315, $A68)</f>
        <v>27</v>
      </c>
      <c r="BP68">
        <f>SUMIFS(DataRegularSeason20242025!$AA$3:$AA$1315,DataRegularSeason20242025!$B$3:$B$1315, "&lt;=" &amp; BP$1, DataRegularSeason20242025!$D$3:$D$1315, $A68)+SUMIFS(DataRegularSeason20242025!$AB$3:$AB$1315,DataRegularSeason20242025!$B$3:$B$1315, "&lt;=" &amp; BP$1, DataRegularSeason20242025!$E$3:$E$1315, $A68)</f>
        <v>27</v>
      </c>
      <c r="BQ68">
        <f>SUMIFS(DataRegularSeason20242025!$AA$3:$AA$1315,DataRegularSeason20242025!$B$3:$B$1315, "&lt;=" &amp; BQ$1, DataRegularSeason20242025!$D$3:$D$1315, $A68)+SUMIFS(DataRegularSeason20242025!$AB$3:$AB$1315,DataRegularSeason20242025!$B$3:$B$1315, "&lt;=" &amp; BQ$1, DataRegularSeason20242025!$E$3:$E$1315, $A68)</f>
        <v>27</v>
      </c>
      <c r="BR68">
        <f>SUMIFS(DataRegularSeason20242025!$AA$3:$AA$1315,DataRegularSeason20242025!$B$3:$B$1315, "&lt;=" &amp; BR$1, DataRegularSeason20242025!$D$3:$D$1315, $A68)+SUMIFS(DataRegularSeason20242025!$AB$3:$AB$1315,DataRegularSeason20242025!$B$3:$B$1315, "&lt;=" &amp; BR$1, DataRegularSeason20242025!$E$3:$E$1315, $A68)</f>
        <v>29</v>
      </c>
      <c r="BS68">
        <f>SUMIFS(DataRegularSeason20242025!$AA$3:$AA$1315,DataRegularSeason20242025!$B$3:$B$1315, "&lt;=" &amp; BS$1, DataRegularSeason20242025!$D$3:$D$1315, $A68)+SUMIFS(DataRegularSeason20242025!$AB$3:$AB$1315,DataRegularSeason20242025!$B$3:$B$1315, "&lt;=" &amp; BS$1, DataRegularSeason20242025!$E$3:$E$1315, $A68)</f>
        <v>29</v>
      </c>
      <c r="BT68">
        <f>SUMIFS(DataRegularSeason20242025!$AA$3:$AA$1315,DataRegularSeason20242025!$B$3:$B$1315, "&lt;=" &amp; BT$1, DataRegularSeason20242025!$D$3:$D$1315, $A68)+SUMIFS(DataRegularSeason20242025!$AB$3:$AB$1315,DataRegularSeason20242025!$B$3:$B$1315, "&lt;=" &amp; BT$1, DataRegularSeason20242025!$E$3:$E$1315, $A68)</f>
        <v>30</v>
      </c>
      <c r="BU68">
        <f>SUMIFS(DataRegularSeason20242025!$AA$3:$AA$1315,DataRegularSeason20242025!$B$3:$B$1315, "&lt;=" &amp; BU$1, DataRegularSeason20242025!$D$3:$D$1315, $A68)+SUMIFS(DataRegularSeason20242025!$AB$3:$AB$1315,DataRegularSeason20242025!$B$3:$B$1315, "&lt;=" &amp; BU$1, DataRegularSeason20242025!$E$3:$E$1315, $A68)</f>
        <v>30</v>
      </c>
      <c r="BV68">
        <f>SUMIFS(DataRegularSeason20242025!$AA$3:$AA$1315,DataRegularSeason20242025!$B$3:$B$1315, "&lt;=" &amp; BV$1, DataRegularSeason20242025!$D$3:$D$1315, $A68)+SUMIFS(DataRegularSeason20242025!$AB$3:$AB$1315,DataRegularSeason20242025!$B$3:$B$1315, "&lt;=" &amp; BV$1, DataRegularSeason20242025!$E$3:$E$1315, $A68)</f>
        <v>32</v>
      </c>
      <c r="BW68">
        <f>SUMIFS(DataRegularSeason20242025!$AA$3:$AA$1315,DataRegularSeason20242025!$B$3:$B$1315, "&lt;=" &amp; BW$1, DataRegularSeason20242025!$D$3:$D$1315, $A68)+SUMIFS(DataRegularSeason20242025!$AB$3:$AB$1315,DataRegularSeason20242025!$B$3:$B$1315, "&lt;=" &amp; BW$1, DataRegularSeason20242025!$E$3:$E$1315, $A68)</f>
        <v>32</v>
      </c>
      <c r="BX68">
        <f>SUMIFS(DataRegularSeason20242025!$AA$3:$AA$1315,DataRegularSeason20242025!$B$3:$B$1315, "&lt;=" &amp; BX$1, DataRegularSeason20242025!$D$3:$D$1315, $A68)+SUMIFS(DataRegularSeason20242025!$AB$3:$AB$1315,DataRegularSeason20242025!$B$3:$B$1315, "&lt;=" &amp; BX$1, DataRegularSeason20242025!$E$3:$E$1315, $A68)</f>
        <v>32</v>
      </c>
      <c r="BY68">
        <f>SUMIFS(DataRegularSeason20242025!$AA$3:$AA$1315,DataRegularSeason20242025!$B$3:$B$1315, "&lt;=" &amp; BY$1, DataRegularSeason20242025!$D$3:$D$1315, $A68)+SUMIFS(DataRegularSeason20242025!$AB$3:$AB$1315,DataRegularSeason20242025!$B$3:$B$1315, "&lt;=" &amp; BY$1, DataRegularSeason20242025!$E$3:$E$1315, $A68)</f>
        <v>32</v>
      </c>
      <c r="BZ68">
        <f>SUMIFS(DataRegularSeason20242025!$AA$3:$AA$1315,DataRegularSeason20242025!$B$3:$B$1315, "&lt;=" &amp; BZ$1, DataRegularSeason20242025!$D$3:$D$1315, $A68)+SUMIFS(DataRegularSeason20242025!$AB$3:$AB$1315,DataRegularSeason20242025!$B$3:$B$1315, "&lt;=" &amp; BZ$1, DataRegularSeason20242025!$E$3:$E$1315, $A68)</f>
        <v>32</v>
      </c>
      <c r="CA68">
        <f>SUMIFS(DataRegularSeason20242025!$AA$3:$AA$1315,DataRegularSeason20242025!$B$3:$B$1315, "&lt;=" &amp; CA$1, DataRegularSeason20242025!$D$3:$D$1315, $A68)+SUMIFS(DataRegularSeason20242025!$AB$3:$AB$1315,DataRegularSeason20242025!$B$3:$B$1315, "&lt;=" &amp; CA$1, DataRegularSeason20242025!$E$3:$E$1315, $A68)</f>
        <v>32</v>
      </c>
      <c r="CB68">
        <f>SUMIFS(DataRegularSeason20242025!$AA$3:$AA$1315,DataRegularSeason20242025!$B$3:$B$1315, "&lt;=" &amp; CB$1, DataRegularSeason20242025!$D$3:$D$1315, $A68)+SUMIFS(DataRegularSeason20242025!$AB$3:$AB$1315,DataRegularSeason20242025!$B$3:$B$1315, "&lt;=" &amp; CB$1, DataRegularSeason20242025!$E$3:$E$1315, $A68)</f>
        <v>32</v>
      </c>
      <c r="CC68">
        <f>SUMIFS(DataRegularSeason20242025!$AA$3:$AA$1315,DataRegularSeason20242025!$B$3:$B$1315, "&lt;=" &amp; CC$1, DataRegularSeason20242025!$D$3:$D$1315, $A68)+SUMIFS(DataRegularSeason20242025!$AB$3:$AB$1315,DataRegularSeason20242025!$B$3:$B$1315, "&lt;=" &amp; CC$1, DataRegularSeason20242025!$E$3:$E$1315, $A68)</f>
        <v>32</v>
      </c>
      <c r="CD68">
        <f>SUMIFS(DataRegularSeason20242025!$AA$3:$AA$1315,DataRegularSeason20242025!$B$3:$B$1315, "&lt;=" &amp; CD$1, DataRegularSeason20242025!$D$3:$D$1315, $A68)+SUMIFS(DataRegularSeason20242025!$AB$3:$AB$1315,DataRegularSeason20242025!$B$3:$B$1315, "&lt;=" &amp; CD$1, DataRegularSeason20242025!$E$3:$E$1315, $A68)</f>
        <v>32</v>
      </c>
      <c r="CE68">
        <f>SUMIFS(DataRegularSeason20242025!$AA$3:$AA$1315,DataRegularSeason20242025!$B$3:$B$1315, "&lt;=" &amp; CE$1, DataRegularSeason20242025!$D$3:$D$1315, $A68)+SUMIFS(DataRegularSeason20242025!$AB$3:$AB$1315,DataRegularSeason20242025!$B$3:$B$1315, "&lt;=" &amp; CE$1, DataRegularSeason20242025!$E$3:$E$1315, $A68)</f>
        <v>32</v>
      </c>
      <c r="CF68">
        <f>SUMIFS(DataRegularSeason20242025!$AA$3:$AA$1315,DataRegularSeason20242025!$B$3:$B$1315, "&lt;=" &amp; CF$1, DataRegularSeason20242025!$D$3:$D$1315, $A68)+SUMIFS(DataRegularSeason20242025!$AB$3:$AB$1315,DataRegularSeason20242025!$B$3:$B$1315, "&lt;=" &amp; CF$1, DataRegularSeason20242025!$E$3:$E$1315, $A68)</f>
        <v>32</v>
      </c>
      <c r="CG68">
        <f>SUMIFS(DataRegularSeason20242025!$AA$3:$AA$1315,DataRegularSeason20242025!$B$3:$B$1315, "&lt;=" &amp; CG$1, DataRegularSeason20242025!$D$3:$D$1315, $A68)+SUMIFS(DataRegularSeason20242025!$AB$3:$AB$1315,DataRegularSeason20242025!$B$3:$B$1315, "&lt;=" &amp; CG$1, DataRegularSeason20242025!$E$3:$E$1315, $A68)</f>
        <v>32</v>
      </c>
      <c r="CH68">
        <f>SUMIFS(DataRegularSeason20242025!$AA$3:$AA$1315,DataRegularSeason20242025!$B$3:$B$1315, "&lt;=" &amp; CH$1, DataRegularSeason20242025!$D$3:$D$1315, $A68)+SUMIFS(DataRegularSeason20242025!$AB$3:$AB$1315,DataRegularSeason20242025!$B$3:$B$1315, "&lt;=" &amp; CH$1, DataRegularSeason20242025!$E$3:$E$1315, $A68)</f>
        <v>32</v>
      </c>
      <c r="CI68">
        <f>SUMIFS(DataRegularSeason20242025!$AA$3:$AA$1315,DataRegularSeason20242025!$B$3:$B$1315, "&lt;=" &amp; CI$1, DataRegularSeason20242025!$D$3:$D$1315, $A68)+SUMIFS(DataRegularSeason20242025!$AB$3:$AB$1315,DataRegularSeason20242025!$B$3:$B$1315, "&lt;=" &amp; CI$1, DataRegularSeason20242025!$E$3:$E$1315, $A68)</f>
        <v>32</v>
      </c>
      <c r="CJ68">
        <f>SUMIFS(DataRegularSeason20242025!$AA$3:$AA$1315,DataRegularSeason20242025!$B$3:$B$1315, "&lt;=" &amp; CJ$1, DataRegularSeason20242025!$D$3:$D$1315, $A68)+SUMIFS(DataRegularSeason20242025!$AB$3:$AB$1315,DataRegularSeason20242025!$B$3:$B$1315, "&lt;=" &amp; CJ$1, DataRegularSeason20242025!$E$3:$E$1315, $A68)</f>
        <v>32</v>
      </c>
      <c r="CK68">
        <f>SUMIFS(DataRegularSeason20242025!$AA$3:$AA$1315,DataRegularSeason20242025!$B$3:$B$1315, "&lt;=" &amp; CK$1, DataRegularSeason20242025!$D$3:$D$1315, $A68)+SUMIFS(DataRegularSeason20242025!$AB$3:$AB$1315,DataRegularSeason20242025!$B$3:$B$1315, "&lt;=" &amp; CK$1, DataRegularSeason20242025!$E$3:$E$1315, $A68)</f>
        <v>32</v>
      </c>
      <c r="CL68">
        <f>SUMIFS(DataRegularSeason20242025!$AA$3:$AA$1315,DataRegularSeason20242025!$B$3:$B$1315, "&lt;=" &amp; CL$1, DataRegularSeason20242025!$D$3:$D$1315, $A68)+SUMIFS(DataRegularSeason20242025!$AB$3:$AB$1315,DataRegularSeason20242025!$B$3:$B$1315, "&lt;=" &amp; CL$1, DataRegularSeason20242025!$E$3:$E$1315, $A68)</f>
        <v>34</v>
      </c>
      <c r="CM68">
        <f>SUMIFS(DataRegularSeason20242025!$AA$3:$AA$1315,DataRegularSeason20242025!$B$3:$B$1315, "&lt;=" &amp; CM$1, DataRegularSeason20242025!$D$3:$D$1315, $A68)+SUMIFS(DataRegularSeason20242025!$AB$3:$AB$1315,DataRegularSeason20242025!$B$3:$B$1315, "&lt;=" &amp; CM$1, DataRegularSeason20242025!$E$3:$E$1315, $A68)</f>
        <v>34</v>
      </c>
      <c r="CN68">
        <f>SUMIFS(DataRegularSeason20242025!$AA$3:$AA$1315,DataRegularSeason20242025!$B$3:$B$1315, "&lt;=" &amp; CN$1, DataRegularSeason20242025!$D$3:$D$1315, $A68)+SUMIFS(DataRegularSeason20242025!$AB$3:$AB$1315,DataRegularSeason20242025!$B$3:$B$1315, "&lt;=" &amp; CN$1, DataRegularSeason20242025!$E$3:$E$1315, $A68)</f>
        <v>36</v>
      </c>
      <c r="CO68">
        <f>SUMIFS(DataRegularSeason20242025!$AA$3:$AA$1315,DataRegularSeason20242025!$B$3:$B$1315, "&lt;=" &amp; CO$1, DataRegularSeason20242025!$D$3:$D$1315, $A68)+SUMIFS(DataRegularSeason20242025!$AB$3:$AB$1315,DataRegularSeason20242025!$B$3:$B$1315, "&lt;=" &amp; CO$1, DataRegularSeason20242025!$E$3:$E$1315, $A68)</f>
        <v>36</v>
      </c>
      <c r="CP68">
        <f>SUMIFS(DataRegularSeason20242025!$AA$3:$AA$1315,DataRegularSeason20242025!$B$3:$B$1315, "&lt;=" &amp; CP$1, DataRegularSeason20242025!$D$3:$D$1315, $A68)+SUMIFS(DataRegularSeason20242025!$AB$3:$AB$1315,DataRegularSeason20242025!$B$3:$B$1315, "&lt;=" &amp; CP$1, DataRegularSeason20242025!$E$3:$E$1315, $A68)</f>
        <v>36</v>
      </c>
      <c r="CQ68">
        <f>SUMIFS(DataRegularSeason20242025!$AA$3:$AA$1315,DataRegularSeason20242025!$B$3:$B$1315, "&lt;=" &amp; CQ$1, DataRegularSeason20242025!$D$3:$D$1315, $A68)+SUMIFS(DataRegularSeason20242025!$AB$3:$AB$1315,DataRegularSeason20242025!$B$3:$B$1315, "&lt;=" &amp; CQ$1, DataRegularSeason20242025!$E$3:$E$1315, $A68)</f>
        <v>37</v>
      </c>
      <c r="CR68">
        <f>SUMIFS(DataRegularSeason20242025!$AA$3:$AA$1315,DataRegularSeason20242025!$B$3:$B$1315, "&lt;=" &amp; CR$1, DataRegularSeason20242025!$D$3:$D$1315, $A68)+SUMIFS(DataRegularSeason20242025!$AB$3:$AB$1315,DataRegularSeason20242025!$B$3:$B$1315, "&lt;=" &amp; CR$1, DataRegularSeason20242025!$E$3:$E$1315, $A68)</f>
        <v>37</v>
      </c>
      <c r="CS68">
        <f>SUMIFS(DataRegularSeason20242025!$AA$3:$AA$1315,DataRegularSeason20242025!$B$3:$B$1315, "&lt;=" &amp; CS$1, DataRegularSeason20242025!$D$3:$D$1315, $A68)+SUMIFS(DataRegularSeason20242025!$AB$3:$AB$1315,DataRegularSeason20242025!$B$3:$B$1315, "&lt;=" &amp; CS$1, DataRegularSeason20242025!$E$3:$E$1315, $A68)</f>
        <v>37</v>
      </c>
      <c r="CT68">
        <f>SUMIFS(DataRegularSeason20242025!$AA$3:$AA$1315,DataRegularSeason20242025!$B$3:$B$1315, "&lt;=" &amp; CT$1, DataRegularSeason20242025!$D$3:$D$1315, $A68)+SUMIFS(DataRegularSeason20242025!$AB$3:$AB$1315,DataRegularSeason20242025!$B$3:$B$1315, "&lt;=" &amp; CT$1, DataRegularSeason20242025!$E$3:$E$1315, $A68)</f>
        <v>37</v>
      </c>
      <c r="CU68">
        <f>SUMIFS(DataRegularSeason20242025!$AA$3:$AA$1315,DataRegularSeason20242025!$B$3:$B$1315, "&lt;=" &amp; CU$1, DataRegularSeason20242025!$D$3:$D$1315, $A68)+SUMIFS(DataRegularSeason20242025!$AB$3:$AB$1315,DataRegularSeason20242025!$B$3:$B$1315, "&lt;=" &amp; CU$1, DataRegularSeason20242025!$E$3:$E$1315, $A68)</f>
        <v>37</v>
      </c>
      <c r="CV68">
        <f>SUMIFS(DataRegularSeason20242025!$AA$3:$AA$1315,DataRegularSeason20242025!$B$3:$B$1315, "&lt;=" &amp; CV$1, DataRegularSeason20242025!$D$3:$D$1315, $A68)+SUMIFS(DataRegularSeason20242025!$AB$3:$AB$1315,DataRegularSeason20242025!$B$3:$B$1315, "&lt;=" &amp; CV$1, DataRegularSeason20242025!$E$3:$E$1315, $A68)</f>
        <v>37</v>
      </c>
      <c r="CW68">
        <f>SUMIFS(DataRegularSeason20242025!$AA$3:$AA$1315,DataRegularSeason20242025!$B$3:$B$1315, "&lt;=" &amp; CW$1, DataRegularSeason20242025!$D$3:$D$1315, $A68)+SUMIFS(DataRegularSeason20242025!$AB$3:$AB$1315,DataRegularSeason20242025!$B$3:$B$1315, "&lt;=" &amp; CW$1, DataRegularSeason20242025!$E$3:$E$1315, $A68)</f>
        <v>37</v>
      </c>
      <c r="CX68">
        <f>SUMIFS(DataRegularSeason20242025!$AA$3:$AA$1315,DataRegularSeason20242025!$B$3:$B$1315, "&lt;=" &amp; CX$1, DataRegularSeason20242025!$D$3:$D$1315, $A68)+SUMIFS(DataRegularSeason20242025!$AB$3:$AB$1315,DataRegularSeason20242025!$B$3:$B$1315, "&lt;=" &amp; CX$1, DataRegularSeason20242025!$E$3:$E$1315, $A68)</f>
        <v>37</v>
      </c>
      <c r="CY68">
        <f>SUMIFS(DataRegularSeason20242025!$AA$3:$AA$1315,DataRegularSeason20242025!$B$3:$B$1315, "&lt;=" &amp; CY$1, DataRegularSeason20242025!$D$3:$D$1315, $A68)+SUMIFS(DataRegularSeason20242025!$AB$3:$AB$1315,DataRegularSeason20242025!$B$3:$B$1315, "&lt;=" &amp; CY$1, DataRegularSeason20242025!$E$3:$E$1315, $A68)</f>
        <v>37</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39</v>
      </c>
      <c r="DB68">
        <f>SUMIFS(DataRegularSeason20242025!$AA$3:$AA$1315,DataRegularSeason20242025!$B$3:$B$1315, "&lt;=" &amp; DB$1, DataRegularSeason20242025!$D$3:$D$1315, $A68)+SUMIFS(DataRegularSeason20242025!$AB$3:$AB$1315,DataRegularSeason20242025!$B$3:$B$1315, "&lt;=" &amp; DB$1, DataRegularSeason20242025!$E$3:$E$1315, $A68)</f>
        <v>39</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41</v>
      </c>
      <c r="DF68">
        <f>SUMIFS(DataRegularSeason20242025!$AA$3:$AA$1315,DataRegularSeason20242025!$B$3:$B$1315, "&lt;=" &amp; DF$1, DataRegularSeason20242025!$D$3:$D$1315, $A68)+SUMIFS(DataRegularSeason20242025!$AB$3:$AB$1315,DataRegularSeason20242025!$B$3:$B$1315, "&lt;=" &amp; DF$1, DataRegularSeason20242025!$E$3:$E$1315, $A68)</f>
        <v>41</v>
      </c>
      <c r="DG68">
        <f>SUMIFS(DataRegularSeason20242025!$AA$3:$AA$1315,DataRegularSeason20242025!$B$3:$B$1315, "&lt;=" &amp; DG$1, DataRegularSeason20242025!$D$3:$D$1315, $A68)+SUMIFS(DataRegularSeason20242025!$AB$3:$AB$1315,DataRegularSeason20242025!$B$3:$B$1315, "&lt;=" &amp; DG$1, DataRegularSeason20242025!$E$3:$E$1315, $A68)</f>
        <v>43</v>
      </c>
      <c r="DH68">
        <f>SUMIFS(DataRegularSeason20242025!$AA$3:$AA$1315,DataRegularSeason20242025!$B$3:$B$1315, "&lt;=" &amp; DH$1, DataRegularSeason20242025!$D$3:$D$1315, $A68)+SUMIFS(DataRegularSeason20242025!$AB$3:$AB$1315,DataRegularSeason20242025!$B$3:$B$1315, "&lt;=" &amp; DH$1, DataRegularSeason20242025!$E$3:$E$1315, $A68)</f>
        <v>43</v>
      </c>
      <c r="DI68">
        <f>SUMIFS(DataRegularSeason20242025!$AA$3:$AA$1315,DataRegularSeason20242025!$B$3:$B$1315, "&lt;=" &amp; DI$1, DataRegularSeason20242025!$D$3:$D$1315, $A68)+SUMIFS(DataRegularSeason20242025!$AB$3:$AB$1315,DataRegularSeason20242025!$B$3:$B$1315, "&lt;=" &amp; DI$1, DataRegularSeason20242025!$E$3:$E$1315, $A68)</f>
        <v>45</v>
      </c>
      <c r="DJ68">
        <f>SUMIFS(DataRegularSeason20242025!$AA$3:$AA$1315,DataRegularSeason20242025!$B$3:$B$1315, "&lt;=" &amp; DJ$1, DataRegularSeason20242025!$D$3:$D$1315, $A68)+SUMIFS(DataRegularSeason20242025!$AB$3:$AB$1315,DataRegularSeason20242025!$B$3:$B$1315, "&lt;=" &amp; DJ$1, DataRegularSeason20242025!$E$3:$E$1315, $A68)</f>
        <v>45</v>
      </c>
      <c r="DK68">
        <f>SUMIFS(DataRegularSeason20242025!$AA$3:$AA$1315,DataRegularSeason20242025!$B$3:$B$1315, "&lt;=" &amp; DK$1, DataRegularSeason20242025!$D$3:$D$1315, $A68)+SUMIFS(DataRegularSeason20242025!$AB$3:$AB$1315,DataRegularSeason20242025!$B$3:$B$1315, "&lt;=" &amp; DK$1, DataRegularSeason20242025!$E$3:$E$1315, $A68)</f>
        <v>45</v>
      </c>
      <c r="DL68">
        <f>SUMIFS(DataRegularSeason20242025!$AA$3:$AA$1315,DataRegularSeason20242025!$B$3:$B$1315, "&lt;=" &amp; DL$1, DataRegularSeason20242025!$D$3:$D$1315, $A68)+SUMIFS(DataRegularSeason20242025!$AB$3:$AB$1315,DataRegularSeason20242025!$B$3:$B$1315, "&lt;=" &amp; DL$1, DataRegularSeason20242025!$E$3:$E$1315, $A68)</f>
        <v>45</v>
      </c>
      <c r="DM68">
        <f>SUMIFS(DataRegularSeason20242025!$AA$3:$AA$1315,DataRegularSeason20242025!$B$3:$B$1315, "&lt;=" &amp; DM$1, DataRegularSeason20242025!$D$3:$D$1315, $A68)+SUMIFS(DataRegularSeason20242025!$AB$3:$AB$1315,DataRegularSeason20242025!$B$3:$B$1315, "&lt;=" &amp; DM$1, DataRegularSeason20242025!$E$3:$E$1315, $A68)</f>
        <v>45</v>
      </c>
      <c r="DN68">
        <f>SUMIFS(DataRegularSeason20242025!$AA$3:$AA$1315,DataRegularSeason20242025!$B$3:$B$1315, "&lt;=" &amp; DN$1, DataRegularSeason20242025!$D$3:$D$1315, $A68)+SUMIFS(DataRegularSeason20242025!$AB$3:$AB$1315,DataRegularSeason20242025!$B$3:$B$1315, "&lt;=" &amp; DN$1, DataRegularSeason20242025!$E$3:$E$1315, $A68)</f>
        <v>47</v>
      </c>
      <c r="DO68">
        <f>SUMIFS(DataRegularSeason20242025!$AA$3:$AA$1315,DataRegularSeason20242025!$B$3:$B$1315, "&lt;=" &amp; DO$1, DataRegularSeason20242025!$D$3:$D$1315, $A68)+SUMIFS(DataRegularSeason20242025!$AB$3:$AB$1315,DataRegularSeason20242025!$B$3:$B$1315, "&lt;=" &amp; DO$1, DataRegularSeason20242025!$E$3:$E$1315, $A68)</f>
        <v>47</v>
      </c>
      <c r="DP68">
        <f>SUMIFS(DataRegularSeason20242025!$AA$3:$AA$1315,DataRegularSeason20242025!$B$3:$B$1315, "&lt;=" &amp; DP$1, DataRegularSeason20242025!$D$3:$D$1315, $A68)+SUMIFS(DataRegularSeason20242025!$AB$3:$AB$1315,DataRegularSeason20242025!$B$3:$B$1315, "&lt;=" &amp; DP$1, DataRegularSeason20242025!$E$3:$E$1315, $A68)</f>
        <v>47</v>
      </c>
      <c r="DQ68">
        <f>SUMIFS(DataRegularSeason20242025!$AA$3:$AA$1315,DataRegularSeason20242025!$B$3:$B$1315, "&lt;=" &amp; DQ$1, DataRegularSeason20242025!$D$3:$D$1315, $A68)+SUMIFS(DataRegularSeason20242025!$AB$3:$AB$1315,DataRegularSeason20242025!$B$3:$B$1315, "&lt;=" &amp; DQ$1, DataRegularSeason20242025!$E$3:$E$1315, $A68)</f>
        <v>47</v>
      </c>
      <c r="DR68">
        <f>SUMIFS(DataRegularSeason20242025!$AA$3:$AA$1315,DataRegularSeason20242025!$B$3:$B$1315, "&lt;=" &amp; DR$1, DataRegularSeason20242025!$D$3:$D$1315, $A68)+SUMIFS(DataRegularSeason20242025!$AB$3:$AB$1315,DataRegularSeason20242025!$B$3:$B$1315, "&lt;=" &amp; DR$1, DataRegularSeason20242025!$E$3:$E$1315, $A68)</f>
        <v>47</v>
      </c>
      <c r="DS68">
        <f>SUMIFS(DataRegularSeason20242025!$AA$3:$AA$1315,DataRegularSeason20242025!$B$3:$B$1315, "&lt;=" &amp; DS$1, DataRegularSeason20242025!$D$3:$D$1315, $A68)+SUMIFS(DataRegularSeason20242025!$AB$3:$AB$1315,DataRegularSeason20242025!$B$3:$B$1315, "&lt;=" &amp; DS$1, DataRegularSeason20242025!$E$3:$E$1315, $A68)</f>
        <v>49</v>
      </c>
      <c r="DT68">
        <f>SUMIFS(DataRegularSeason20242025!$AA$3:$AA$1315,DataRegularSeason20242025!$B$3:$B$1315, "&lt;=" &amp; DT$1, DataRegularSeason20242025!$D$3:$D$1315, $A68)+SUMIFS(DataRegularSeason20242025!$AB$3:$AB$1315,DataRegularSeason20242025!$B$3:$B$1315, "&lt;=" &amp; DT$1, DataRegularSeason20242025!$E$3:$E$1315, $A68)</f>
        <v>49</v>
      </c>
      <c r="DU68">
        <f>SUMIFS(DataRegularSeason20242025!$AA$3:$AA$1315,DataRegularSeason20242025!$B$3:$B$1315, "&lt;=" &amp; DU$1, DataRegularSeason20242025!$D$3:$D$1315, $A68)+SUMIFS(DataRegularSeason20242025!$AB$3:$AB$1315,DataRegularSeason20242025!$B$3:$B$1315, "&lt;=" &amp; DU$1, DataRegularSeason20242025!$E$3:$E$1315, $A68)</f>
        <v>49</v>
      </c>
      <c r="DV68">
        <f>SUMIFS(DataRegularSeason20242025!$AA$3:$AA$1315,DataRegularSeason20242025!$B$3:$B$1315, "&lt;=" &amp; DV$1, DataRegularSeason20242025!$D$3:$D$1315, $A68)+SUMIFS(DataRegularSeason20242025!$AB$3:$AB$1315,DataRegularSeason20242025!$B$3:$B$1315, "&lt;=" &amp; DV$1, DataRegularSeason20242025!$E$3:$E$1315, $A68)</f>
        <v>49</v>
      </c>
      <c r="DW68">
        <f>SUMIFS(DataRegularSeason20242025!$AA$3:$AA$1315,DataRegularSeason20242025!$B$3:$B$1315, "&lt;=" &amp; DW$1, DataRegularSeason20242025!$D$3:$D$1315, $A68)+SUMIFS(DataRegularSeason20242025!$AB$3:$AB$1315,DataRegularSeason20242025!$B$3:$B$1315, "&lt;=" &amp; DW$1, DataRegularSeason20242025!$E$3:$E$1315, $A68)</f>
        <v>49</v>
      </c>
      <c r="DX68">
        <f>SUMIFS(DataRegularSeason20242025!$AA$3:$AA$1315,DataRegularSeason20242025!$B$3:$B$1315, "&lt;=" &amp; DX$1, DataRegularSeason20242025!$D$3:$D$1315, $A68)+SUMIFS(DataRegularSeason20242025!$AB$3:$AB$1315,DataRegularSeason20242025!$B$3:$B$1315, "&lt;=" &amp; DX$1, DataRegularSeason20242025!$E$3:$E$1315, $A68)</f>
        <v>50</v>
      </c>
      <c r="DY68">
        <f>SUMIFS(DataRegularSeason20242025!$AA$3:$AA$1315,DataRegularSeason20242025!$B$3:$B$1315, "&lt;=" &amp; DY$1, DataRegularSeason20242025!$D$3:$D$1315, $A68)+SUMIFS(DataRegularSeason20242025!$AB$3:$AB$1315,DataRegularSeason20242025!$B$3:$B$1315, "&lt;=" &amp; DY$1, DataRegularSeason20242025!$E$3:$E$1315, $A68)</f>
        <v>50</v>
      </c>
      <c r="DZ68">
        <f>SUMIFS(DataRegularSeason20242025!$AA$3:$AA$1315,DataRegularSeason20242025!$B$3:$B$1315, "&lt;=" &amp; DZ$1, DataRegularSeason20242025!$D$3:$D$1315, $A68)+SUMIFS(DataRegularSeason20242025!$AB$3:$AB$1315,DataRegularSeason20242025!$B$3:$B$1315, "&lt;=" &amp; DZ$1, DataRegularSeason20242025!$E$3:$E$1315, $A68)</f>
        <v>50</v>
      </c>
      <c r="EA68">
        <f>SUMIFS(DataRegularSeason20242025!$AA$3:$AA$1315,DataRegularSeason20242025!$B$3:$B$1315, "&lt;=" &amp; EA$1, DataRegularSeason20242025!$D$3:$D$1315, $A68)+SUMIFS(DataRegularSeason20242025!$AB$3:$AB$1315,DataRegularSeason20242025!$B$3:$B$1315, "&lt;=" &amp; EA$1, DataRegularSeason20242025!$E$3:$E$1315, $A68)</f>
        <v>50</v>
      </c>
      <c r="EB68">
        <f>SUMIFS(DataRegularSeason20242025!$AA$3:$AA$1315,DataRegularSeason20242025!$B$3:$B$1315, "&lt;=" &amp; EB$1, DataRegularSeason20242025!$D$3:$D$1315, $A68)+SUMIFS(DataRegularSeason20242025!$AB$3:$AB$1315,DataRegularSeason20242025!$B$3:$B$1315, "&lt;=" &amp; EB$1, DataRegularSeason20242025!$E$3:$E$1315, $A68)</f>
        <v>52</v>
      </c>
      <c r="EC68">
        <f>SUMIFS(DataRegularSeason20242025!$AA$3:$AA$1315,DataRegularSeason20242025!$B$3:$B$1315, "&lt;=" &amp; EC$1, DataRegularSeason20242025!$D$3:$D$1315, $A68)+SUMIFS(DataRegularSeason20242025!$AB$3:$AB$1315,DataRegularSeason20242025!$B$3:$B$1315, "&lt;=" &amp; EC$1, DataRegularSeason20242025!$E$3:$E$1315, $A68)</f>
        <v>52</v>
      </c>
      <c r="ED68">
        <f>SUMIFS(DataRegularSeason20242025!$AA$3:$AA$1315,DataRegularSeason20242025!$B$3:$B$1315, "&lt;=" &amp; ED$1, DataRegularSeason20242025!$D$3:$D$1315, $A68)+SUMIFS(DataRegularSeason20242025!$AB$3:$AB$1315,DataRegularSeason20242025!$B$3:$B$1315, "&lt;=" &amp; ED$1, DataRegularSeason20242025!$E$3:$E$1315, $A68)</f>
        <v>52</v>
      </c>
      <c r="EE68">
        <f>SUMIFS(DataRegularSeason20242025!$AA$3:$AA$1315,DataRegularSeason20242025!$B$3:$B$1315, "&lt;=" &amp; EE$1, DataRegularSeason20242025!$D$3:$D$1315, $A68)+SUMIFS(DataRegularSeason20242025!$AB$3:$AB$1315,DataRegularSeason20242025!$B$3:$B$1315, "&lt;=" &amp; EE$1, DataRegularSeason20242025!$E$3:$E$1315, $A68)</f>
        <v>52</v>
      </c>
      <c r="EF68">
        <f>SUMIFS(DataRegularSeason20242025!$AA$3:$AA$1315,DataRegularSeason20242025!$B$3:$B$1315, "&lt;=" &amp; EF$1, DataRegularSeason20242025!$D$3:$D$1315, $A68)+SUMIFS(DataRegularSeason20242025!$AB$3:$AB$1315,DataRegularSeason20242025!$B$3:$B$1315, "&lt;=" &amp; EF$1, DataRegularSeason20242025!$E$3:$E$1315, $A68)</f>
        <v>52</v>
      </c>
      <c r="EG68">
        <f>SUMIFS(DataRegularSeason20242025!$AA$3:$AA$1315,DataRegularSeason20242025!$B$3:$B$1315, "&lt;=" &amp; EG$1, DataRegularSeason20242025!$D$3:$D$1315, $A68)+SUMIFS(DataRegularSeason20242025!$AB$3:$AB$1315,DataRegularSeason20242025!$B$3:$B$1315, "&lt;=" &amp; EG$1, DataRegularSeason20242025!$E$3:$E$1315, $A68)</f>
        <v>52</v>
      </c>
      <c r="EH68">
        <f>SUMIFS(DataRegularSeason20242025!$AA$3:$AA$1315,DataRegularSeason20242025!$B$3:$B$1315, "&lt;=" &amp; EH$1, DataRegularSeason20242025!$D$3:$D$1315, $A68)+SUMIFS(DataRegularSeason20242025!$AB$3:$AB$1315,DataRegularSeason20242025!$B$3:$B$1315, "&lt;=" &amp; EH$1, DataRegularSeason20242025!$E$3:$E$1315, $A68)</f>
        <v>52</v>
      </c>
      <c r="EI68">
        <f>SUMIFS(DataRegularSeason20242025!$AA$3:$AA$1315,DataRegularSeason20242025!$B$3:$B$1315, "&lt;=" &amp; EI$1, DataRegularSeason20242025!$D$3:$D$1315, $A68)+SUMIFS(DataRegularSeason20242025!$AB$3:$AB$1315,DataRegularSeason20242025!$B$3:$B$1315, "&lt;=" &amp; EI$1, DataRegularSeason20242025!$E$3:$E$1315, $A68)</f>
        <v>52</v>
      </c>
      <c r="EJ68">
        <f>SUMIFS(DataRegularSeason20242025!$AA$3:$AA$1315,DataRegularSeason20242025!$B$3:$B$1315, "&lt;=" &amp; EJ$1, DataRegularSeason20242025!$D$3:$D$1315, $A68)+SUMIFS(DataRegularSeason20242025!$AB$3:$AB$1315,DataRegularSeason20242025!$B$3:$B$1315, "&lt;=" &amp; EJ$1, DataRegularSeason20242025!$E$3:$E$1315, $A68)</f>
        <v>52</v>
      </c>
      <c r="EK68">
        <f>SUMIFS(DataRegularSeason20242025!$AA$3:$AA$1315,DataRegularSeason20242025!$B$3:$B$1315, "&lt;=" &amp; EK$1, DataRegularSeason20242025!$D$3:$D$1315, $A68)+SUMIFS(DataRegularSeason20242025!$AB$3:$AB$1315,DataRegularSeason20242025!$B$3:$B$1315, "&lt;=" &amp; EK$1, DataRegularSeason20242025!$E$3:$E$1315, $A68)</f>
        <v>52</v>
      </c>
      <c r="EL68">
        <f>SUMIFS(DataRegularSeason20242025!$AA$3:$AA$1315,DataRegularSeason20242025!$B$3:$B$1315, "&lt;=" &amp; EL$1, DataRegularSeason20242025!$D$3:$D$1315, $A68)+SUMIFS(DataRegularSeason20242025!$AB$3:$AB$1315,DataRegularSeason20242025!$B$3:$B$1315, "&lt;=" &amp; EL$1, DataRegularSeason20242025!$E$3:$E$1315, $A68)</f>
        <v>52</v>
      </c>
      <c r="EM68">
        <f>SUMIFS(DataRegularSeason20242025!$AA$3:$AA$1315,DataRegularSeason20242025!$B$3:$B$1315, "&lt;=" &amp; EM$1, DataRegularSeason20242025!$D$3:$D$1315, $A68)+SUMIFS(DataRegularSeason20242025!$AB$3:$AB$1315,DataRegularSeason20242025!$B$3:$B$1315, "&lt;=" &amp; EM$1, DataRegularSeason20242025!$E$3:$E$1315, $A68)</f>
        <v>52</v>
      </c>
      <c r="EN68">
        <f>SUMIFS(DataRegularSeason20242025!$AA$3:$AA$1315,DataRegularSeason20242025!$B$3:$B$1315, "&lt;=" &amp; EN$1, DataRegularSeason20242025!$D$3:$D$1315, $A68)+SUMIFS(DataRegularSeason20242025!$AB$3:$AB$1315,DataRegularSeason20242025!$B$3:$B$1315, "&lt;=" &amp; EN$1, DataRegularSeason20242025!$E$3:$E$1315, $A68)</f>
        <v>52</v>
      </c>
      <c r="EO68">
        <f>SUMIFS(DataRegularSeason20242025!$AA$3:$AA$1315,DataRegularSeason20242025!$B$3:$B$1315, "&lt;=" &amp; EO$1, DataRegularSeason20242025!$D$3:$D$1315, $A68)+SUMIFS(DataRegularSeason20242025!$AB$3:$AB$1315,DataRegularSeason20242025!$B$3:$B$1315, "&lt;=" &amp; EO$1, DataRegularSeason20242025!$E$3:$E$1315, $A68)</f>
        <v>52</v>
      </c>
      <c r="EP68">
        <f>SUMIFS(DataRegularSeason20242025!$AA$3:$AA$1315,DataRegularSeason20242025!$B$3:$B$1315, "&lt;=" &amp; EP$1, DataRegularSeason20242025!$D$3:$D$1315, $A68)+SUMIFS(DataRegularSeason20242025!$AB$3:$AB$1315,DataRegularSeason20242025!$B$3:$B$1315, "&lt;=" &amp; EP$1, DataRegularSeason20242025!$E$3:$E$1315, $A68)</f>
        <v>54</v>
      </c>
      <c r="EQ68">
        <f>SUMIFS(DataRegularSeason20242025!$AA$3:$AA$1315,DataRegularSeason20242025!$B$3:$B$1315, "&lt;=" &amp; EQ$1, DataRegularSeason20242025!$D$3:$D$1315, $A68)+SUMIFS(DataRegularSeason20242025!$AB$3:$AB$1315,DataRegularSeason20242025!$B$3:$B$1315, "&lt;=" &amp; EQ$1, DataRegularSeason20242025!$E$3:$E$1315, $A68)</f>
        <v>54</v>
      </c>
      <c r="ER68">
        <f>SUMIFS(DataRegularSeason20242025!$AA$3:$AA$1315,DataRegularSeason20242025!$B$3:$B$1315, "&lt;=" &amp; ER$1, DataRegularSeason20242025!$D$3:$D$1315, $A68)+SUMIFS(DataRegularSeason20242025!$AB$3:$AB$1315,DataRegularSeason20242025!$B$3:$B$1315, "&lt;=" &amp; ER$1, DataRegularSeason20242025!$E$3:$E$1315, $A68)</f>
        <v>54</v>
      </c>
      <c r="ES68">
        <f>SUMIFS(DataRegularSeason20242025!$AA$3:$AA$1315,DataRegularSeason20242025!$B$3:$B$1315, "&lt;=" &amp; ES$1, DataRegularSeason20242025!$D$3:$D$1315, $A68)+SUMIFS(DataRegularSeason20242025!$AB$3:$AB$1315,DataRegularSeason20242025!$B$3:$B$1315, "&lt;=" &amp; ES$1, DataRegularSeason20242025!$E$3:$E$1315, $A68)</f>
        <v>54</v>
      </c>
      <c r="ET68">
        <f>SUMIFS(DataRegularSeason20242025!$AA$3:$AA$1315,DataRegularSeason20242025!$B$3:$B$1315, "&lt;=" &amp; ET$1, DataRegularSeason20242025!$D$3:$D$1315, $A68)+SUMIFS(DataRegularSeason20242025!$AB$3:$AB$1315,DataRegularSeason20242025!$B$3:$B$1315, "&lt;=" &amp; ET$1, DataRegularSeason20242025!$E$3:$E$1315, $A68)</f>
        <v>54</v>
      </c>
      <c r="EU68">
        <f>SUMIFS(DataRegularSeason20242025!$AA$3:$AA$1315,DataRegularSeason20242025!$B$3:$B$1315, "&lt;=" &amp; EU$1, DataRegularSeason20242025!$D$3:$D$1315, $A68)+SUMIFS(DataRegularSeason20242025!$AB$3:$AB$1315,DataRegularSeason20242025!$B$3:$B$1315, "&lt;=" &amp; EU$1, DataRegularSeason20242025!$E$3:$E$1315, $A68)</f>
        <v>54</v>
      </c>
      <c r="EV68">
        <f>SUMIFS(DataRegularSeason20242025!$AA$3:$AA$1315,DataRegularSeason20242025!$B$3:$B$1315, "&lt;=" &amp; EV$1, DataRegularSeason20242025!$D$3:$D$1315, $A68)+SUMIFS(DataRegularSeason20242025!$AB$3:$AB$1315,DataRegularSeason20242025!$B$3:$B$1315, "&lt;=" &amp; EV$1, DataRegularSeason20242025!$E$3:$E$1315, $A68)</f>
        <v>54</v>
      </c>
      <c r="EW68">
        <f>SUMIFS(DataRegularSeason20242025!$AA$3:$AA$1315,DataRegularSeason20242025!$B$3:$B$1315, "&lt;=" &amp; EW$1, DataRegularSeason20242025!$D$3:$D$1315, $A68)+SUMIFS(DataRegularSeason20242025!$AB$3:$AB$1315,DataRegularSeason20242025!$B$3:$B$1315, "&lt;=" &amp; EW$1, DataRegularSeason20242025!$E$3:$E$1315, $A68)</f>
        <v>56</v>
      </c>
      <c r="EX68">
        <f>SUMIFS(DataRegularSeason20242025!$AA$3:$AA$1315,DataRegularSeason20242025!$B$3:$B$1315, "&lt;=" &amp; EX$1, DataRegularSeason20242025!$D$3:$D$1315, $A68)+SUMIFS(DataRegularSeason20242025!$AB$3:$AB$1315,DataRegularSeason20242025!$B$3:$B$1315, "&lt;=" &amp; EX$1, DataRegularSeason20242025!$E$3:$E$1315, $A68)</f>
        <v>56</v>
      </c>
      <c r="EY68">
        <f>SUMIFS(DataRegularSeason20242025!$AA$3:$AA$1315,DataRegularSeason20242025!$B$3:$B$1315, "&lt;=" &amp; EY$1, DataRegularSeason20242025!$D$3:$D$1315, $A68)+SUMIFS(DataRegularSeason20242025!$AB$3:$AB$1315,DataRegularSeason20242025!$B$3:$B$1315, "&lt;=" &amp; EY$1, DataRegularSeason20242025!$E$3:$E$1315, $A68)</f>
        <v>56</v>
      </c>
      <c r="EZ68">
        <f>SUMIFS(DataRegularSeason20242025!$AA$3:$AA$1315,DataRegularSeason20242025!$B$3:$B$1315, "&lt;=" &amp; EZ$1, DataRegularSeason20242025!$D$3:$D$1315, $A68)+SUMIFS(DataRegularSeason20242025!$AB$3:$AB$1315,DataRegularSeason20242025!$B$3:$B$1315, "&lt;=" &amp; EZ$1, DataRegularSeason20242025!$E$3:$E$1315, $A68)</f>
        <v>56</v>
      </c>
      <c r="FA68">
        <f>SUMIFS(DataRegularSeason20242025!$AA$3:$AA$1315,DataRegularSeason20242025!$B$3:$B$1315, "&lt;=" &amp; FA$1, DataRegularSeason20242025!$D$3:$D$1315, $A68)+SUMIFS(DataRegularSeason20242025!$AB$3:$AB$1315,DataRegularSeason20242025!$B$3:$B$1315, "&lt;=" &amp; FA$1, DataRegularSeason20242025!$E$3:$E$1315, $A68)</f>
        <v>56</v>
      </c>
      <c r="FB68">
        <f>SUMIFS(DataRegularSeason20242025!$AA$3:$AA$1315,DataRegularSeason20242025!$B$3:$B$1315, "&lt;=" &amp; FB$1, DataRegularSeason20242025!$D$3:$D$1315, $A68)+SUMIFS(DataRegularSeason20242025!$AB$3:$AB$1315,DataRegularSeason20242025!$B$3:$B$1315, "&lt;=" &amp; FB$1, DataRegularSeason20242025!$E$3:$E$1315, $A68)</f>
        <v>56</v>
      </c>
      <c r="FC68">
        <f>SUMIFS(DataRegularSeason20242025!$AA$3:$AA$1315,DataRegularSeason20242025!$B$3:$B$1315, "&lt;=" &amp; FC$1, DataRegularSeason20242025!$D$3:$D$1315, $A68)+SUMIFS(DataRegularSeason20242025!$AB$3:$AB$1315,DataRegularSeason20242025!$B$3:$B$1315, "&lt;=" &amp; FC$1, DataRegularSeason20242025!$E$3:$E$1315, $A68)</f>
        <v>56</v>
      </c>
      <c r="FD68">
        <f>SUMIFS(DataRegularSeason20242025!$AA$3:$AA$1315,DataRegularSeason20242025!$B$3:$B$1315, "&lt;=" &amp; FD$1, DataRegularSeason20242025!$D$3:$D$1315, $A68)+SUMIFS(DataRegularSeason20242025!$AB$3:$AB$1315,DataRegularSeason20242025!$B$3:$B$1315, "&lt;=" &amp; FD$1, DataRegularSeason20242025!$E$3:$E$1315, $A68)</f>
        <v>58</v>
      </c>
      <c r="FE68">
        <f>SUMIFS(DataRegularSeason20242025!$AA$3:$AA$1315,DataRegularSeason20242025!$B$3:$B$1315, "&lt;=" &amp; FE$1, DataRegularSeason20242025!$D$3:$D$1315, $A68)+SUMIFS(DataRegularSeason20242025!$AB$3:$AB$1315,DataRegularSeason20242025!$B$3:$B$1315, "&lt;=" &amp; FE$1, DataRegularSeason20242025!$E$3:$E$1315, $A68)</f>
        <v>58</v>
      </c>
      <c r="FF68">
        <f>SUMIFS(DataRegularSeason20242025!$AA$3:$AA$1315,DataRegularSeason20242025!$B$3:$B$1315, "&lt;=" &amp; FF$1, DataRegularSeason20242025!$D$3:$D$1315, $A68)+SUMIFS(DataRegularSeason20242025!$AB$3:$AB$1315,DataRegularSeason20242025!$B$3:$B$1315, "&lt;=" &amp; FF$1, DataRegularSeason20242025!$E$3:$E$1315, $A68)</f>
        <v>58</v>
      </c>
      <c r="FG68">
        <f>SUMIFS(DataRegularSeason20242025!$AA$3:$AA$1315,DataRegularSeason20242025!$B$3:$B$1315, "&lt;=" &amp; FG$1, DataRegularSeason20242025!$D$3:$D$1315, $A68)+SUMIFS(DataRegularSeason20242025!$AB$3:$AB$1315,DataRegularSeason20242025!$B$3:$B$1315, "&lt;=" &amp; FG$1, DataRegularSeason20242025!$E$3:$E$1315, $A68)</f>
        <v>58</v>
      </c>
      <c r="FH68">
        <f>SUMIFS(DataRegularSeason20242025!$AA$3:$AA$1315,DataRegularSeason20242025!$B$3:$B$1315, "&lt;=" &amp; FH$1, DataRegularSeason20242025!$D$3:$D$1315, $A68)+SUMIFS(DataRegularSeason20242025!$AB$3:$AB$1315,DataRegularSeason20242025!$B$3:$B$1315, "&lt;=" &amp; FH$1, DataRegularSeason20242025!$E$3:$E$1315, $A68)</f>
        <v>60</v>
      </c>
      <c r="FI68">
        <f>SUMIFS(DataRegularSeason20242025!$AA$3:$AA$1315,DataRegularSeason20242025!$B$3:$B$1315, "&lt;=" &amp; FI$1, DataRegularSeason20242025!$D$3:$D$1315, $A68)+SUMIFS(DataRegularSeason20242025!$AB$3:$AB$1315,DataRegularSeason20242025!$B$3:$B$1315, "&lt;=" &amp; FI$1, DataRegularSeason20242025!$E$3:$E$1315, $A68)</f>
        <v>60</v>
      </c>
      <c r="FJ68">
        <f>SUMIFS(DataRegularSeason20242025!$AA$3:$AA$1315,DataRegularSeason20242025!$B$3:$B$1315, "&lt;=" &amp; FJ$1, DataRegularSeason20242025!$D$3:$D$1315, $A68)+SUMIFS(DataRegularSeason20242025!$AB$3:$AB$1315,DataRegularSeason20242025!$B$3:$B$1315, "&lt;=" &amp; FJ$1, DataRegularSeason20242025!$E$3:$E$1315, $A68)</f>
        <v>60</v>
      </c>
      <c r="FK68">
        <f>SUMIFS(DataRegularSeason20242025!$AA$3:$AA$1315,DataRegularSeason20242025!$B$3:$B$1315, "&lt;=" &amp; FK$1, DataRegularSeason20242025!$D$3:$D$1315, $A68)+SUMIFS(DataRegularSeason20242025!$AB$3:$AB$1315,DataRegularSeason20242025!$B$3:$B$1315, "&lt;=" &amp; FK$1, DataRegularSeason20242025!$E$3:$E$1315, $A68)</f>
        <v>60</v>
      </c>
      <c r="FL68">
        <f>SUMIFS(DataRegularSeason20242025!$AA$3:$AA$1315,DataRegularSeason20242025!$B$3:$B$1315, "&lt;=" &amp; FL$1, DataRegularSeason20242025!$D$3:$D$1315, $A68)+SUMIFS(DataRegularSeason20242025!$AB$3:$AB$1315,DataRegularSeason20242025!$B$3:$B$1315, "&lt;=" &amp; FL$1, DataRegularSeason20242025!$E$3:$E$1315, $A68)</f>
        <v>60</v>
      </c>
      <c r="FM68">
        <f>SUMIFS(DataRegularSeason20242025!$AA$3:$AA$1315,DataRegularSeason20242025!$B$3:$B$1315, "&lt;=" &amp; FM$1, DataRegularSeason20242025!$D$3:$D$1315, $A68)+SUMIFS(DataRegularSeason20242025!$AB$3:$AB$1315,DataRegularSeason20242025!$B$3:$B$1315, "&lt;=" &amp; FM$1, DataRegularSeason20242025!$E$3:$E$1315, $A68)</f>
        <v>60</v>
      </c>
      <c r="FN68">
        <f>SUMIFS(DataRegularSeason20242025!$AA$3:$AA$1315,DataRegularSeason20242025!$B$3:$B$1315, "&lt;=" &amp; FN$1, DataRegularSeason20242025!$D$3:$D$1315, $A68)+SUMIFS(DataRegularSeason20242025!$AB$3:$AB$1315,DataRegularSeason20242025!$B$3:$B$1315, "&lt;=" &amp; FN$1, DataRegularSeason20242025!$E$3:$E$1315, $A68)</f>
        <v>60</v>
      </c>
      <c r="FO68">
        <f>SUMIFS(DataRegularSeason20242025!$AA$3:$AA$1315,DataRegularSeason20242025!$B$3:$B$1315, "&lt;=" &amp; FO$1, DataRegularSeason20242025!$D$3:$D$1315, $A68)+SUMIFS(DataRegularSeason20242025!$AB$3:$AB$1315,DataRegularSeason20242025!$B$3:$B$1315, "&lt;=" &amp; FO$1, DataRegularSeason20242025!$E$3:$E$1315, $A68)</f>
        <v>60</v>
      </c>
      <c r="FP68">
        <f>SUMIFS(DataRegularSeason20242025!$AA$3:$AA$1315,DataRegularSeason20242025!$B$3:$B$1315, "&lt;=" &amp; FP$1, DataRegularSeason20242025!$D$3:$D$1315, $A68)+SUMIFS(DataRegularSeason20242025!$AB$3:$AB$1315,DataRegularSeason20242025!$B$3:$B$1315, "&lt;=" &amp; FP$1, DataRegularSeason20242025!$E$3:$E$1315, $A68)</f>
        <v>60</v>
      </c>
      <c r="FQ68">
        <f>SUMIFS(DataRegularSeason20242025!$AA$3:$AA$1315,DataRegularSeason20242025!$B$3:$B$1315, "&lt;=" &amp; FQ$1, DataRegularSeason20242025!$D$3:$D$1315, $A68)+SUMIFS(DataRegularSeason20242025!$AB$3:$AB$1315,DataRegularSeason20242025!$B$3:$B$1315, "&lt;=" &amp; FQ$1, DataRegularSeason20242025!$E$3:$E$1315, $A68)</f>
        <v>60</v>
      </c>
      <c r="FR68">
        <f>SUMIFS(DataRegularSeason20242025!$AA$3:$AA$1315,DataRegularSeason20242025!$B$3:$B$1315, "&lt;=" &amp; FR$1, DataRegularSeason20242025!$D$3:$D$1315, $A68)+SUMIFS(DataRegularSeason20242025!$AB$3:$AB$1315,DataRegularSeason20242025!$B$3:$B$1315, "&lt;=" &amp; FR$1, DataRegularSeason20242025!$E$3:$E$1315, $A68)</f>
        <v>60</v>
      </c>
      <c r="FS68">
        <f>SUMIFS(DataRegularSeason20242025!$AA$3:$AA$1315,DataRegularSeason20242025!$B$3:$B$1315, "&lt;=" &amp; FS$1, DataRegularSeason20242025!$D$3:$D$1315, $A68)+SUMIFS(DataRegularSeason20242025!$AB$3:$AB$1315,DataRegularSeason20242025!$B$3:$B$1315, "&lt;=" &amp; FS$1, DataRegularSeason20242025!$E$3:$E$1315, $A68)</f>
        <v>60</v>
      </c>
      <c r="FT68">
        <f>SUMIFS(DataRegularSeason20242025!$AA$3:$AA$1315,DataRegularSeason20242025!$B$3:$B$1315, "&lt;=" &amp; FT$1, DataRegularSeason20242025!$D$3:$D$1315, $A68)+SUMIFS(DataRegularSeason20242025!$AB$3:$AB$1315,DataRegularSeason20242025!$B$3:$B$1315, "&lt;=" &amp; FT$1, DataRegularSeason20242025!$E$3:$E$1315, $A68)</f>
        <v>60</v>
      </c>
      <c r="FU68">
        <f>SUMIFS(DataRegularSeason20242025!$AA$3:$AA$1315,DataRegularSeason20242025!$B$3:$B$1315, "&lt;=" &amp; FU$1, DataRegularSeason20242025!$D$3:$D$1315, $A68)+SUMIFS(DataRegularSeason20242025!$AB$3:$AB$1315,DataRegularSeason20242025!$B$3:$B$1315, "&lt;=" &amp; FU$1, DataRegularSeason20242025!$E$3:$E$1315, $A68)</f>
        <v>60</v>
      </c>
      <c r="FV68">
        <f>SUMIFS(DataRegularSeason20242025!$AA$3:$AA$1315,DataRegularSeason20242025!$B$3:$B$1315, "&lt;=" &amp; FV$1, DataRegularSeason20242025!$D$3:$D$1315, $A68)+SUMIFS(DataRegularSeason20242025!$AB$3:$AB$1315,DataRegularSeason20242025!$B$3:$B$1315, "&lt;=" &amp; FV$1, DataRegularSeason20242025!$E$3:$E$1315, $A68)</f>
        <v>60</v>
      </c>
      <c r="FW68">
        <f>SUMIFS(DataRegularSeason20242025!$AA$3:$AA$1315,DataRegularSeason20242025!$B$3:$B$1315, "&lt;=" &amp; FW$1, DataRegularSeason20242025!$D$3:$D$1315, $A68)+SUMIFS(DataRegularSeason20242025!$AB$3:$AB$1315,DataRegularSeason20242025!$B$3:$B$1315, "&lt;=" &amp; FW$1, DataRegularSeason20242025!$E$3:$E$1315, $A68)</f>
        <v>60</v>
      </c>
      <c r="FX68">
        <f>SUMIFS(DataRegularSeason20242025!$AA$3:$AA$1315,DataRegularSeason20242025!$B$3:$B$1315, "&lt;=" &amp; FX$1, DataRegularSeason20242025!$D$3:$D$1315, $A68)+SUMIFS(DataRegularSeason20242025!$AB$3:$AB$1315,DataRegularSeason20242025!$B$3:$B$1315, "&lt;=" &amp; FX$1, DataRegularSeason20242025!$E$3:$E$1315, $A68)</f>
        <v>60</v>
      </c>
      <c r="FY68">
        <f>SUMIFS(DataRegularSeason20242025!$AA$3:$AA$1315,DataRegularSeason20242025!$B$3:$B$1315, "&lt;=" &amp; FY$1, DataRegularSeason20242025!$D$3:$D$1315, $A68)+SUMIFS(DataRegularSeason20242025!$AB$3:$AB$1315,DataRegularSeason20242025!$B$3:$B$1315, "&lt;=" &amp; FY$1, DataRegularSeason20242025!$E$3:$E$1315, $A68)</f>
        <v>60</v>
      </c>
      <c r="FZ68">
        <f>SUMIFS(DataRegularSeason20242025!$AA$3:$AA$1315,DataRegularSeason20242025!$B$3:$B$1315, "&lt;=" &amp; FZ$1, DataRegularSeason20242025!$D$3:$D$1315, $A68)+SUMIFS(DataRegularSeason20242025!$AB$3:$AB$1315,DataRegularSeason20242025!$B$3:$B$1315, "&lt;=" &amp; FZ$1, DataRegularSeason20242025!$E$3:$E$1315, $A68)</f>
        <v>60</v>
      </c>
      <c r="GA68">
        <f>SUMIFS(DataRegularSeason20242025!$AA$3:$AA$1315,DataRegularSeason20242025!$B$3:$B$1315, "&lt;=" &amp; GA$1, DataRegularSeason20242025!$D$3:$D$1315, $A68)+SUMIFS(DataRegularSeason20242025!$AB$3:$AB$1315,DataRegularSeason20242025!$B$3:$B$1315, "&lt;=" &amp; GA$1, DataRegularSeason20242025!$E$3:$E$1315, $A68)</f>
        <v>60</v>
      </c>
      <c r="GB68">
        <f>SUMIFS(DataRegularSeason20242025!$AA$3:$AA$1315,DataRegularSeason20242025!$B$3:$B$1315, "&lt;=" &amp; GB$1, DataRegularSeason20242025!$D$3:$D$1315, $A68)+SUMIFS(DataRegularSeason20242025!$AB$3:$AB$1315,DataRegularSeason20242025!$B$3:$B$1315, "&lt;=" &amp; GB$1, DataRegularSeason20242025!$E$3:$E$1315, $A68)</f>
        <v>60</v>
      </c>
      <c r="GC68">
        <f>SUMIFS(DataRegularSeason20242025!$AA$3:$AA$1315,DataRegularSeason20242025!$B$3:$B$1315, "&lt;=" &amp; GC$1, DataRegularSeason20242025!$D$3:$D$1315, $A68)+SUMIFS(DataRegularSeason20242025!$AB$3:$AB$1315,DataRegularSeason20242025!$B$3:$B$1315, "&lt;=" &amp; GC$1, DataRegularSeason20242025!$E$3:$E$1315, $A68)</f>
        <v>60</v>
      </c>
      <c r="GD68">
        <f>SUMIFS(DataRegularSeason20242025!$AA$3:$AA$1315,DataRegularSeason20242025!$B$3:$B$1315, "&lt;=" &amp; GD$1, DataRegularSeason20242025!$D$3:$D$1315, $A68)+SUMIFS(DataRegularSeason20242025!$AB$3:$AB$1315,DataRegularSeason20242025!$B$3:$B$1315, "&lt;=" &amp; GD$1, DataRegularSeason20242025!$E$3:$E$1315, $A68)</f>
        <v>60</v>
      </c>
      <c r="GE68">
        <f>SUMIFS(DataRegularSeason20242025!$AA$3:$AA$1315,DataRegularSeason20242025!$B$3:$B$1315, "&lt;=" &amp; GE$1, DataRegularSeason20242025!$D$3:$D$1315, $A68)+SUMIFS(DataRegularSeason20242025!$AB$3:$AB$1315,DataRegularSeason20242025!$B$3:$B$1315, "&lt;=" &amp; GE$1, DataRegularSeason20242025!$E$3:$E$1315, $A68)</f>
        <v>60</v>
      </c>
      <c r="GF68">
        <f>SUMIFS(DataRegularSeason20242025!$AA$3:$AA$1315,DataRegularSeason20242025!$B$3:$B$1315, "&lt;=" &amp; GF$1, DataRegularSeason20242025!$D$3:$D$1315, $A68)+SUMIFS(DataRegularSeason20242025!$AB$3:$AB$1315,DataRegularSeason20242025!$B$3:$B$1315, "&lt;=" &amp; GF$1, DataRegularSeason20242025!$E$3:$E$1315, $A68)</f>
        <v>60</v>
      </c>
      <c r="GG68">
        <f>SUMIFS(DataRegularSeason20242025!$AA$3:$AA$1315,DataRegularSeason20242025!$B$3:$B$1315, "&lt;=" &amp; GG$1, DataRegularSeason20242025!$D$3:$D$1315, $A68)+SUMIFS(DataRegularSeason20242025!$AB$3:$AB$1315,DataRegularSeason20242025!$B$3:$B$1315, "&lt;=" &amp; GG$1, DataRegularSeason20242025!$E$3:$E$1315, $A68)</f>
        <v>60</v>
      </c>
      <c r="GH68">
        <f>SUMIFS(DataRegularSeason20242025!$AA$3:$AA$1315,DataRegularSeason20242025!$B$3:$B$1315, "&lt;=" &amp; GH$1, DataRegularSeason20242025!$D$3:$D$1315, $A68)+SUMIFS(DataRegularSeason20242025!$AB$3:$AB$1315,DataRegularSeason20242025!$B$3:$B$1315, "&lt;=" &amp; GH$1, DataRegularSeason20242025!$E$3:$E$1315, $A68)</f>
        <v>60</v>
      </c>
      <c r="GI68">
        <f>SUMIFS(DataRegularSeason20242025!$AA$3:$AA$1315,DataRegularSeason20242025!$B$3:$B$1315, "&lt;=" &amp; GI$1, DataRegularSeason20242025!$D$3:$D$1315, $A68)+SUMIFS(DataRegularSeason20242025!$AB$3:$AB$1315,DataRegularSeason20242025!$B$3:$B$1315, "&lt;=" &amp; GI$1, DataRegularSeason20242025!$E$3:$E$1315, $A68)</f>
        <v>60</v>
      </c>
      <c r="GJ68">
        <f>SUMIFS(DataRegularSeason20242025!$AA$3:$AA$1315,DataRegularSeason20242025!$B$3:$B$1315, "&lt;=" &amp; GJ$1, DataRegularSeason20242025!$D$3:$D$1315, $A68)+SUMIFS(DataRegularSeason20242025!$AB$3:$AB$1315,DataRegularSeason20242025!$B$3:$B$1315, "&lt;=" &amp; GJ$1, DataRegularSeason20242025!$E$3:$E$1315, $A68)</f>
        <v>60</v>
      </c>
      <c r="GK68">
        <f>SUMIFS(DataRegularSeason20242025!$AA$3:$AA$1315,DataRegularSeason20242025!$B$3:$B$1315, "&lt;=" &amp; GK$1, DataRegularSeason20242025!$D$3:$D$1315, $A68)+SUMIFS(DataRegularSeason20242025!$AB$3:$AB$1315,DataRegularSeason20242025!$B$3:$B$1315, "&lt;=" &amp; GK$1, DataRegularSeason20242025!$E$3:$E$1315, $A68)</f>
        <v>60</v>
      </c>
      <c r="GL68">
        <f>SUMIFS(DataRegularSeason20242025!$AA$3:$AA$1315,DataRegularSeason20242025!$B$3:$B$1315, "&lt;=" &amp; GL$1, DataRegularSeason20242025!$D$3:$D$1315, $A68)+SUMIFS(DataRegularSeason20242025!$AB$3:$AB$1315,DataRegularSeason20242025!$B$3:$B$1315, "&lt;=" &amp; GL$1, DataRegularSeason20242025!$E$3:$E$1315, $A68)</f>
        <v>60</v>
      </c>
      <c r="GM68">
        <f>SUMIFS(DataRegularSeason20242025!$AA$3:$AA$1315,DataRegularSeason20242025!$B$3:$B$1315, "&lt;=" &amp; GM$1, DataRegularSeason20242025!$D$3:$D$1315, $A68)+SUMIFS(DataRegularSeason20242025!$AB$3:$AB$1315,DataRegularSeason20242025!$B$3:$B$1315, "&lt;=" &amp; GM$1, DataRegularSeason20242025!$E$3:$E$1315, $A68)</f>
        <v>60</v>
      </c>
      <c r="GN68">
        <f>SUMIFS(DataRegularSeason20242025!$AA$3:$AA$1315,DataRegularSeason20242025!$B$3:$B$1315, "&lt;=" &amp; GN$1, DataRegularSeason20242025!$D$3:$D$1315, $A68)+SUMIFS(DataRegularSeason20242025!$AB$3:$AB$1315,DataRegularSeason20242025!$B$3:$B$1315, "&lt;=" &amp; GN$1, DataRegularSeason20242025!$E$3:$E$1315, $A68)</f>
        <v>60</v>
      </c>
      <c r="GO68">
        <f>SUMIFS(DataRegularSeason20242025!$AA$3:$AA$1315,DataRegularSeason20242025!$B$3:$B$1315, "&lt;=" &amp; GO$1, DataRegularSeason20242025!$D$3:$D$1315, $A68)+SUMIFS(DataRegularSeason20242025!$AB$3:$AB$1315,DataRegularSeason20242025!$B$3:$B$1315, "&lt;=" &amp; GO$1, DataRegularSeason20242025!$E$3:$E$1315, $A68)</f>
        <v>60</v>
      </c>
      <c r="GP68">
        <f>SUMIFS(DataRegularSeason20242025!$AA$3:$AA$1315,DataRegularSeason20242025!$B$3:$B$1315, "&lt;=" &amp; GP$1, DataRegularSeason20242025!$D$3:$D$1315, $A68)+SUMIFS(DataRegularSeason20242025!$AB$3:$AB$1315,DataRegularSeason20242025!$B$3:$B$1315, "&lt;=" &amp; GP$1, DataRegularSeason20242025!$E$3:$E$1315, $A68)</f>
        <v>60</v>
      </c>
      <c r="GQ68">
        <f>SUMIFS(DataRegularSeason20242025!$AA$3:$AA$1315,DataRegularSeason20242025!$B$3:$B$1315, "&lt;=" &amp; GQ$1, DataRegularSeason20242025!$D$3:$D$1315, $A68)+SUMIFS(DataRegularSeason20242025!$AB$3:$AB$1315,DataRegularSeason20242025!$B$3:$B$1315, "&lt;=" &amp; GQ$1, DataRegularSeason20242025!$E$3:$E$1315, $A68)</f>
        <v>60</v>
      </c>
      <c r="GR68">
        <f>SUMIFS(DataRegularSeason20242025!$AA$3:$AA$1315,DataRegularSeason20242025!$B$3:$B$1315, "&lt;=" &amp; GR$1, DataRegularSeason20242025!$D$3:$D$1315, $A68)+SUMIFS(DataRegularSeason20242025!$AB$3:$AB$1315,DataRegularSeason20242025!$B$3:$B$1315, "&lt;=" &amp; GR$1, DataRegularSeason20242025!$E$3:$E$1315, $A68)</f>
        <v>60</v>
      </c>
      <c r="GS68">
        <f>SUMIFS(DataRegularSeason20242025!$AA$3:$AA$1315,DataRegularSeason20242025!$B$3:$B$1315, "&lt;=" &amp; GS$1, DataRegularSeason20242025!$D$3:$D$1315, $A68)+SUMIFS(DataRegularSeason20242025!$AB$3:$AB$1315,DataRegularSeason20242025!$B$3:$B$1315, "&lt;=" &amp; GS$1, DataRegularSeason20242025!$E$3:$E$1315, $A68)</f>
        <v>60</v>
      </c>
      <c r="GT68">
        <f>SUMIFS(DataRegularSeason20242025!$AA$3:$AA$1315,DataRegularSeason20242025!$B$3:$B$1315, "&lt;=" &amp; GT$1, DataRegularSeason20242025!$D$3:$D$1315, $A68)+SUMIFS(DataRegularSeason20242025!$AB$3:$AB$1315,DataRegularSeason20242025!$B$3:$B$1315, "&lt;=" &amp; GT$1, DataRegularSeason20242025!$E$3:$E$1315, $A68)</f>
        <v>60</v>
      </c>
      <c r="GU68">
        <f>SUMIFS(DataRegularSeason20242025!$AA$3:$AA$1315,DataRegularSeason20242025!$B$3:$B$1315, "&lt;=" &amp; GU$1, DataRegularSeason20242025!$D$3:$D$1315, $A68)+SUMIFS(DataRegularSeason20242025!$AB$3:$AB$1315,DataRegularSeason20242025!$B$3:$B$1315, "&lt;=" &amp; GU$1, DataRegularSeason20242025!$E$3:$E$1315, $A68)</f>
        <v>60</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45</v>
      </c>
      <c r="FJ69">
        <f>SUMIFS(DataRegularSeason20242025!$AA$3:$AA$1315,DataRegularSeason20242025!$B$3:$B$1315, "&lt;=" &amp; FJ$1, DataRegularSeason20242025!$D$3:$D$1315, $A69)+SUMIFS(DataRegularSeason20242025!$AB$3:$AB$1315,DataRegularSeason20242025!$B$3:$B$1315, "&lt;=" &amp; FJ$1, DataRegularSeason20242025!$E$3:$E$1315, $A69)</f>
        <v>45</v>
      </c>
      <c r="FK69">
        <f>SUMIFS(DataRegularSeason20242025!$AA$3:$AA$1315,DataRegularSeason20242025!$B$3:$B$1315, "&lt;=" &amp; FK$1, DataRegularSeason20242025!$D$3:$D$1315, $A69)+SUMIFS(DataRegularSeason20242025!$AB$3:$AB$1315,DataRegularSeason20242025!$B$3:$B$1315, "&lt;=" &amp; FK$1, DataRegularSeason20242025!$E$3:$E$1315, $A69)</f>
        <v>45</v>
      </c>
      <c r="FL69">
        <f>SUMIFS(DataRegularSeason20242025!$AA$3:$AA$1315,DataRegularSeason20242025!$B$3:$B$1315, "&lt;=" &amp; FL$1, DataRegularSeason20242025!$D$3:$D$1315, $A69)+SUMIFS(DataRegularSeason20242025!$AB$3:$AB$1315,DataRegularSeason20242025!$B$3:$B$1315, "&lt;=" &amp; FL$1, DataRegularSeason20242025!$E$3:$E$1315, $A69)</f>
        <v>45</v>
      </c>
      <c r="FM69">
        <f>SUMIFS(DataRegularSeason20242025!$AA$3:$AA$1315,DataRegularSeason20242025!$B$3:$B$1315, "&lt;=" &amp; FM$1, DataRegularSeason20242025!$D$3:$D$1315, $A69)+SUMIFS(DataRegularSeason20242025!$AB$3:$AB$1315,DataRegularSeason20242025!$B$3:$B$1315, "&lt;=" &amp; FM$1, DataRegularSeason20242025!$E$3:$E$1315, $A69)</f>
        <v>45</v>
      </c>
      <c r="FN69">
        <f>SUMIFS(DataRegularSeason20242025!$AA$3:$AA$1315,DataRegularSeason20242025!$B$3:$B$1315, "&lt;=" &amp; FN$1, DataRegularSeason20242025!$D$3:$D$1315, $A69)+SUMIFS(DataRegularSeason20242025!$AB$3:$AB$1315,DataRegularSeason20242025!$B$3:$B$1315, "&lt;=" &amp; FN$1, DataRegularSeason20242025!$E$3:$E$1315, $A69)</f>
        <v>45</v>
      </c>
      <c r="FO69">
        <f>SUMIFS(DataRegularSeason20242025!$AA$3:$AA$1315,DataRegularSeason20242025!$B$3:$B$1315, "&lt;=" &amp; FO$1, DataRegularSeason20242025!$D$3:$D$1315, $A69)+SUMIFS(DataRegularSeason20242025!$AB$3:$AB$1315,DataRegularSeason20242025!$B$3:$B$1315, "&lt;=" &amp; FO$1, DataRegularSeason20242025!$E$3:$E$1315, $A69)</f>
        <v>45</v>
      </c>
      <c r="FP69">
        <f>SUMIFS(DataRegularSeason20242025!$AA$3:$AA$1315,DataRegularSeason20242025!$B$3:$B$1315, "&lt;=" &amp; FP$1, DataRegularSeason20242025!$D$3:$D$1315, $A69)+SUMIFS(DataRegularSeason20242025!$AB$3:$AB$1315,DataRegularSeason20242025!$B$3:$B$1315, "&lt;=" &amp; FP$1, DataRegularSeason20242025!$E$3:$E$1315, $A69)</f>
        <v>45</v>
      </c>
      <c r="FQ69">
        <f>SUMIFS(DataRegularSeason20242025!$AA$3:$AA$1315,DataRegularSeason20242025!$B$3:$B$1315, "&lt;=" &amp; FQ$1, DataRegularSeason20242025!$D$3:$D$1315, $A69)+SUMIFS(DataRegularSeason20242025!$AB$3:$AB$1315,DataRegularSeason20242025!$B$3:$B$1315, "&lt;=" &amp; FQ$1, DataRegularSeason20242025!$E$3:$E$1315, $A69)</f>
        <v>45</v>
      </c>
      <c r="FR69">
        <f>SUMIFS(DataRegularSeason20242025!$AA$3:$AA$1315,DataRegularSeason20242025!$B$3:$B$1315, "&lt;=" &amp; FR$1, DataRegularSeason20242025!$D$3:$D$1315, $A69)+SUMIFS(DataRegularSeason20242025!$AB$3:$AB$1315,DataRegularSeason20242025!$B$3:$B$1315, "&lt;=" &amp; FR$1, DataRegularSeason20242025!$E$3:$E$1315, $A69)</f>
        <v>45</v>
      </c>
      <c r="FS69">
        <f>SUMIFS(DataRegularSeason20242025!$AA$3:$AA$1315,DataRegularSeason20242025!$B$3:$B$1315, "&lt;=" &amp; FS$1, DataRegularSeason20242025!$D$3:$D$1315, $A69)+SUMIFS(DataRegularSeason20242025!$AB$3:$AB$1315,DataRegularSeason20242025!$B$3:$B$1315, "&lt;=" &amp; FS$1, DataRegularSeason20242025!$E$3:$E$1315, $A69)</f>
        <v>45</v>
      </c>
      <c r="FT69">
        <f>SUMIFS(DataRegularSeason20242025!$AA$3:$AA$1315,DataRegularSeason20242025!$B$3:$B$1315, "&lt;=" &amp; FT$1, DataRegularSeason20242025!$D$3:$D$1315, $A69)+SUMIFS(DataRegularSeason20242025!$AB$3:$AB$1315,DataRegularSeason20242025!$B$3:$B$1315, "&lt;=" &amp; FT$1, DataRegularSeason20242025!$E$3:$E$1315, $A69)</f>
        <v>45</v>
      </c>
      <c r="FU69">
        <f>SUMIFS(DataRegularSeason20242025!$AA$3:$AA$1315,DataRegularSeason20242025!$B$3:$B$1315, "&lt;=" &amp; FU$1, DataRegularSeason20242025!$D$3:$D$1315, $A69)+SUMIFS(DataRegularSeason20242025!$AB$3:$AB$1315,DataRegularSeason20242025!$B$3:$B$1315, "&lt;=" &amp; FU$1, DataRegularSeason20242025!$E$3:$E$1315, $A69)</f>
        <v>45</v>
      </c>
      <c r="FV69">
        <f>SUMIFS(DataRegularSeason20242025!$AA$3:$AA$1315,DataRegularSeason20242025!$B$3:$B$1315, "&lt;=" &amp; FV$1, DataRegularSeason20242025!$D$3:$D$1315, $A69)+SUMIFS(DataRegularSeason20242025!$AB$3:$AB$1315,DataRegularSeason20242025!$B$3:$B$1315, "&lt;=" &amp; FV$1, DataRegularSeason20242025!$E$3:$E$1315, $A69)</f>
        <v>45</v>
      </c>
      <c r="FW69">
        <f>SUMIFS(DataRegularSeason20242025!$AA$3:$AA$1315,DataRegularSeason20242025!$B$3:$B$1315, "&lt;=" &amp; FW$1, DataRegularSeason20242025!$D$3:$D$1315, $A69)+SUMIFS(DataRegularSeason20242025!$AB$3:$AB$1315,DataRegularSeason20242025!$B$3:$B$1315, "&lt;=" &amp; FW$1, DataRegularSeason20242025!$E$3:$E$1315, $A69)</f>
        <v>45</v>
      </c>
      <c r="FX69">
        <f>SUMIFS(DataRegularSeason20242025!$AA$3:$AA$1315,DataRegularSeason20242025!$B$3:$B$1315, "&lt;=" &amp; FX$1, DataRegularSeason20242025!$D$3:$D$1315, $A69)+SUMIFS(DataRegularSeason20242025!$AB$3:$AB$1315,DataRegularSeason20242025!$B$3:$B$1315, "&lt;=" &amp; FX$1, DataRegularSeason20242025!$E$3:$E$1315, $A69)</f>
        <v>45</v>
      </c>
      <c r="FY69">
        <f>SUMIFS(DataRegularSeason20242025!$AA$3:$AA$1315,DataRegularSeason20242025!$B$3:$B$1315, "&lt;=" &amp; FY$1, DataRegularSeason20242025!$D$3:$D$1315, $A69)+SUMIFS(DataRegularSeason20242025!$AB$3:$AB$1315,DataRegularSeason20242025!$B$3:$B$1315, "&lt;=" &amp; FY$1, DataRegularSeason20242025!$E$3:$E$1315, $A69)</f>
        <v>45</v>
      </c>
      <c r="FZ69">
        <f>SUMIFS(DataRegularSeason20242025!$AA$3:$AA$1315,DataRegularSeason20242025!$B$3:$B$1315, "&lt;=" &amp; FZ$1, DataRegularSeason20242025!$D$3:$D$1315, $A69)+SUMIFS(DataRegularSeason20242025!$AB$3:$AB$1315,DataRegularSeason20242025!$B$3:$B$1315, "&lt;=" &amp; FZ$1, DataRegularSeason20242025!$E$3:$E$1315, $A69)</f>
        <v>45</v>
      </c>
      <c r="GA69">
        <f>SUMIFS(DataRegularSeason20242025!$AA$3:$AA$1315,DataRegularSeason20242025!$B$3:$B$1315, "&lt;=" &amp; GA$1, DataRegularSeason20242025!$D$3:$D$1315, $A69)+SUMIFS(DataRegularSeason20242025!$AB$3:$AB$1315,DataRegularSeason20242025!$B$3:$B$1315, "&lt;=" &amp; GA$1, DataRegularSeason20242025!$E$3:$E$1315, $A69)</f>
        <v>45</v>
      </c>
      <c r="GB69">
        <f>SUMIFS(DataRegularSeason20242025!$AA$3:$AA$1315,DataRegularSeason20242025!$B$3:$B$1315, "&lt;=" &amp; GB$1, DataRegularSeason20242025!$D$3:$D$1315, $A69)+SUMIFS(DataRegularSeason20242025!$AB$3:$AB$1315,DataRegularSeason20242025!$B$3:$B$1315, "&lt;=" &amp; GB$1, DataRegularSeason20242025!$E$3:$E$1315, $A69)</f>
        <v>45</v>
      </c>
      <c r="GC69">
        <f>SUMIFS(DataRegularSeason20242025!$AA$3:$AA$1315,DataRegularSeason20242025!$B$3:$B$1315, "&lt;=" &amp; GC$1, DataRegularSeason20242025!$D$3:$D$1315, $A69)+SUMIFS(DataRegularSeason20242025!$AB$3:$AB$1315,DataRegularSeason20242025!$B$3:$B$1315, "&lt;=" &amp; GC$1, DataRegularSeason20242025!$E$3:$E$1315, $A69)</f>
        <v>45</v>
      </c>
      <c r="GD69">
        <f>SUMIFS(DataRegularSeason20242025!$AA$3:$AA$1315,DataRegularSeason20242025!$B$3:$B$1315, "&lt;=" &amp; GD$1, DataRegularSeason20242025!$D$3:$D$1315, $A69)+SUMIFS(DataRegularSeason20242025!$AB$3:$AB$1315,DataRegularSeason20242025!$B$3:$B$1315, "&lt;=" &amp; GD$1, DataRegularSeason20242025!$E$3:$E$1315, $A69)</f>
        <v>45</v>
      </c>
      <c r="GE69">
        <f>SUMIFS(DataRegularSeason20242025!$AA$3:$AA$1315,DataRegularSeason20242025!$B$3:$B$1315, "&lt;=" &amp; GE$1, DataRegularSeason20242025!$D$3:$D$1315, $A69)+SUMIFS(DataRegularSeason20242025!$AB$3:$AB$1315,DataRegularSeason20242025!$B$3:$B$1315, "&lt;=" &amp; GE$1, DataRegularSeason20242025!$E$3:$E$1315, $A69)</f>
        <v>45</v>
      </c>
      <c r="GF69">
        <f>SUMIFS(DataRegularSeason20242025!$AA$3:$AA$1315,DataRegularSeason20242025!$B$3:$B$1315, "&lt;=" &amp; GF$1, DataRegularSeason20242025!$D$3:$D$1315, $A69)+SUMIFS(DataRegularSeason20242025!$AB$3:$AB$1315,DataRegularSeason20242025!$B$3:$B$1315, "&lt;=" &amp; GF$1, DataRegularSeason20242025!$E$3:$E$1315, $A69)</f>
        <v>45</v>
      </c>
      <c r="GG69">
        <f>SUMIFS(DataRegularSeason20242025!$AA$3:$AA$1315,DataRegularSeason20242025!$B$3:$B$1315, "&lt;=" &amp; GG$1, DataRegularSeason20242025!$D$3:$D$1315, $A69)+SUMIFS(DataRegularSeason20242025!$AB$3:$AB$1315,DataRegularSeason20242025!$B$3:$B$1315, "&lt;=" &amp; GG$1, DataRegularSeason20242025!$E$3:$E$1315, $A69)</f>
        <v>45</v>
      </c>
      <c r="GH69">
        <f>SUMIFS(DataRegularSeason20242025!$AA$3:$AA$1315,DataRegularSeason20242025!$B$3:$B$1315, "&lt;=" &amp; GH$1, DataRegularSeason20242025!$D$3:$D$1315, $A69)+SUMIFS(DataRegularSeason20242025!$AB$3:$AB$1315,DataRegularSeason20242025!$B$3:$B$1315, "&lt;=" &amp; GH$1, DataRegularSeason20242025!$E$3:$E$1315, $A69)</f>
        <v>45</v>
      </c>
      <c r="GI69">
        <f>SUMIFS(DataRegularSeason20242025!$AA$3:$AA$1315,DataRegularSeason20242025!$B$3:$B$1315, "&lt;=" &amp; GI$1, DataRegularSeason20242025!$D$3:$D$1315, $A69)+SUMIFS(DataRegularSeason20242025!$AB$3:$AB$1315,DataRegularSeason20242025!$B$3:$B$1315, "&lt;=" &amp; GI$1, DataRegularSeason20242025!$E$3:$E$1315, $A69)</f>
        <v>45</v>
      </c>
      <c r="GJ69">
        <f>SUMIFS(DataRegularSeason20242025!$AA$3:$AA$1315,DataRegularSeason20242025!$B$3:$B$1315, "&lt;=" &amp; GJ$1, DataRegularSeason20242025!$D$3:$D$1315, $A69)+SUMIFS(DataRegularSeason20242025!$AB$3:$AB$1315,DataRegularSeason20242025!$B$3:$B$1315, "&lt;=" &amp; GJ$1, DataRegularSeason20242025!$E$3:$E$1315, $A69)</f>
        <v>45</v>
      </c>
      <c r="GK69">
        <f>SUMIFS(DataRegularSeason20242025!$AA$3:$AA$1315,DataRegularSeason20242025!$B$3:$B$1315, "&lt;=" &amp; GK$1, DataRegularSeason20242025!$D$3:$D$1315, $A69)+SUMIFS(DataRegularSeason20242025!$AB$3:$AB$1315,DataRegularSeason20242025!$B$3:$B$1315, "&lt;=" &amp; GK$1, DataRegularSeason20242025!$E$3:$E$1315, $A69)</f>
        <v>45</v>
      </c>
      <c r="GL69">
        <f>SUMIFS(DataRegularSeason20242025!$AA$3:$AA$1315,DataRegularSeason20242025!$B$3:$B$1315, "&lt;=" &amp; GL$1, DataRegularSeason20242025!$D$3:$D$1315, $A69)+SUMIFS(DataRegularSeason20242025!$AB$3:$AB$1315,DataRegularSeason20242025!$B$3:$B$1315, "&lt;=" &amp; GL$1, DataRegularSeason20242025!$E$3:$E$1315, $A69)</f>
        <v>45</v>
      </c>
      <c r="GM69">
        <f>SUMIFS(DataRegularSeason20242025!$AA$3:$AA$1315,DataRegularSeason20242025!$B$3:$B$1315, "&lt;=" &amp; GM$1, DataRegularSeason20242025!$D$3:$D$1315, $A69)+SUMIFS(DataRegularSeason20242025!$AB$3:$AB$1315,DataRegularSeason20242025!$B$3:$B$1315, "&lt;=" &amp; GM$1, DataRegularSeason20242025!$E$3:$E$1315, $A69)</f>
        <v>45</v>
      </c>
      <c r="GN69">
        <f>SUMIFS(DataRegularSeason20242025!$AA$3:$AA$1315,DataRegularSeason20242025!$B$3:$B$1315, "&lt;=" &amp; GN$1, DataRegularSeason20242025!$D$3:$D$1315, $A69)+SUMIFS(DataRegularSeason20242025!$AB$3:$AB$1315,DataRegularSeason20242025!$B$3:$B$1315, "&lt;=" &amp; GN$1, DataRegularSeason20242025!$E$3:$E$1315, $A69)</f>
        <v>45</v>
      </c>
      <c r="GO69">
        <f>SUMIFS(DataRegularSeason20242025!$AA$3:$AA$1315,DataRegularSeason20242025!$B$3:$B$1315, "&lt;=" &amp; GO$1, DataRegularSeason20242025!$D$3:$D$1315, $A69)+SUMIFS(DataRegularSeason20242025!$AB$3:$AB$1315,DataRegularSeason20242025!$B$3:$B$1315, "&lt;=" &amp; GO$1, DataRegularSeason20242025!$E$3:$E$1315, $A69)</f>
        <v>45</v>
      </c>
      <c r="GP69">
        <f>SUMIFS(DataRegularSeason20242025!$AA$3:$AA$1315,DataRegularSeason20242025!$B$3:$B$1315, "&lt;=" &amp; GP$1, DataRegularSeason20242025!$D$3:$D$1315, $A69)+SUMIFS(DataRegularSeason20242025!$AB$3:$AB$1315,DataRegularSeason20242025!$B$3:$B$1315, "&lt;=" &amp; GP$1, DataRegularSeason20242025!$E$3:$E$1315, $A69)</f>
        <v>45</v>
      </c>
      <c r="GQ69">
        <f>SUMIFS(DataRegularSeason20242025!$AA$3:$AA$1315,DataRegularSeason20242025!$B$3:$B$1315, "&lt;=" &amp; GQ$1, DataRegularSeason20242025!$D$3:$D$1315, $A69)+SUMIFS(DataRegularSeason20242025!$AB$3:$AB$1315,DataRegularSeason20242025!$B$3:$B$1315, "&lt;=" &amp; GQ$1, DataRegularSeason20242025!$E$3:$E$1315, $A69)</f>
        <v>45</v>
      </c>
      <c r="GR69">
        <f>SUMIFS(DataRegularSeason20242025!$AA$3:$AA$1315,DataRegularSeason20242025!$B$3:$B$1315, "&lt;=" &amp; GR$1, DataRegularSeason20242025!$D$3:$D$1315, $A69)+SUMIFS(DataRegularSeason20242025!$AB$3:$AB$1315,DataRegularSeason20242025!$B$3:$B$1315, "&lt;=" &amp; GR$1, DataRegularSeason20242025!$E$3:$E$1315, $A69)</f>
        <v>45</v>
      </c>
      <c r="GS69">
        <f>SUMIFS(DataRegularSeason20242025!$AA$3:$AA$1315,DataRegularSeason20242025!$B$3:$B$1315, "&lt;=" &amp; GS$1, DataRegularSeason20242025!$D$3:$D$1315, $A69)+SUMIFS(DataRegularSeason20242025!$AB$3:$AB$1315,DataRegularSeason20242025!$B$3:$B$1315, "&lt;=" &amp; GS$1, DataRegularSeason20242025!$E$3:$E$1315, $A69)</f>
        <v>45</v>
      </c>
      <c r="GT69">
        <f>SUMIFS(DataRegularSeason20242025!$AA$3:$AA$1315,DataRegularSeason20242025!$B$3:$B$1315, "&lt;=" &amp; GT$1, DataRegularSeason20242025!$D$3:$D$1315, $A69)+SUMIFS(DataRegularSeason20242025!$AB$3:$AB$1315,DataRegularSeason20242025!$B$3:$B$1315, "&lt;=" &amp; GT$1, DataRegularSeason20242025!$E$3:$E$1315, $A69)</f>
        <v>45</v>
      </c>
      <c r="GU69">
        <f>SUMIFS(DataRegularSeason20242025!$AA$3:$AA$1315,DataRegularSeason20242025!$B$3:$B$1315, "&lt;=" &amp; GU$1, DataRegularSeason20242025!$D$3:$D$1315, $A69)+SUMIFS(DataRegularSeason20242025!$AB$3:$AB$1315,DataRegularSeason20242025!$B$3:$B$1315, "&lt;=" &amp; GU$1, DataRegularSeason20242025!$E$3:$E$1315, $A69)</f>
        <v>45</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68.78125</v>
      </c>
      <c r="FD70">
        <f>SUBTOTAL(101,Table46[2025-03-08])</f>
        <v>69.5</v>
      </c>
      <c r="FE70">
        <f>SUBTOTAL(101,Table46[2025-03-09])</f>
        <v>70</v>
      </c>
      <c r="FF70">
        <f>SUBTOTAL(101,Table46[2025-03-10])</f>
        <v>70.28125</v>
      </c>
      <c r="FG70">
        <f>SUBTOTAL(101,Table46[2025-03-11])</f>
        <v>71.03125</v>
      </c>
      <c r="FH70">
        <f>SUBTOTAL(101,Table46[2025-03-12])</f>
        <v>71.34375</v>
      </c>
      <c r="FI70">
        <f>SUBTOTAL(101,Table46[2025-03-13])</f>
        <v>71.96875</v>
      </c>
      <c r="FJ70">
        <f>SUBTOTAL(101,Table46[2025-03-14])</f>
        <v>72.3125</v>
      </c>
      <c r="FK70">
        <f>SUBTOTAL(101,Table46[2025-03-15])</f>
        <v>72.3125</v>
      </c>
      <c r="FL70">
        <f>SUBTOTAL(101,Table46[2025-03-16])</f>
        <v>72.3125</v>
      </c>
      <c r="FM70">
        <f>SUBTOTAL(101,Table46[2025-03-17])</f>
        <v>72.3125</v>
      </c>
      <c r="FN70">
        <f>SUBTOTAL(101,Table46[2025-03-18])</f>
        <v>72.3125</v>
      </c>
      <c r="FO70">
        <f>SUBTOTAL(101,Table46[2025-03-19])</f>
        <v>72.3125</v>
      </c>
      <c r="FP70">
        <f>SUBTOTAL(101,Table46[2025-03-20])</f>
        <v>72.3125</v>
      </c>
      <c r="FQ70">
        <f>SUBTOTAL(101,Table46[2025-03-21])</f>
        <v>72.3125</v>
      </c>
      <c r="FR70">
        <f>SUBTOTAL(101,Table46[2025-03-22])</f>
        <v>72.3125</v>
      </c>
      <c r="FS70">
        <f>SUBTOTAL(101,Table46[2025-03-23])</f>
        <v>72.3125</v>
      </c>
      <c r="FT70">
        <f>SUBTOTAL(101,Table46[2025-03-24])</f>
        <v>72.3125</v>
      </c>
      <c r="FU70">
        <f>SUBTOTAL(101,Table46[2025-03-25])</f>
        <v>72.3125</v>
      </c>
      <c r="FV70">
        <f>SUBTOTAL(101,Table46[2025-03-26])</f>
        <v>72.3125</v>
      </c>
      <c r="FW70">
        <f>SUBTOTAL(101,Table46[2025-03-27])</f>
        <v>72.3125</v>
      </c>
      <c r="FX70">
        <f>SUBTOTAL(101,Table46[2025-03-28])</f>
        <v>72.3125</v>
      </c>
      <c r="FY70">
        <f>SUBTOTAL(101,Table46[2025-03-29])</f>
        <v>72.3125</v>
      </c>
      <c r="FZ70">
        <f>SUBTOTAL(101,Table46[2025-03-30])</f>
        <v>72.3125</v>
      </c>
      <c r="GA70">
        <f>SUBTOTAL(101,Table46[2025-03-31])</f>
        <v>72.3125</v>
      </c>
      <c r="GB70">
        <f>SUBTOTAL(101,Table46[2025-04-01])</f>
        <v>72.3125</v>
      </c>
      <c r="GC70">
        <f>SUBTOTAL(101,Table46[2025-04-02])</f>
        <v>72.3125</v>
      </c>
      <c r="GD70">
        <f>SUBTOTAL(101,Table46[2025-04-03])</f>
        <v>72.3125</v>
      </c>
      <c r="GE70">
        <f>SUBTOTAL(101,Table46[2025-04-04])</f>
        <v>72.3125</v>
      </c>
      <c r="GF70">
        <f>SUBTOTAL(101,Table46[2025-04-05])</f>
        <v>72.3125</v>
      </c>
      <c r="GG70">
        <f>SUBTOTAL(101,Table46[2025-04-06])</f>
        <v>72.3125</v>
      </c>
      <c r="GH70">
        <f>SUBTOTAL(101,Table46[2025-04-07])</f>
        <v>72.3125</v>
      </c>
      <c r="GI70">
        <f>SUBTOTAL(101,Table46[2025-04-08])</f>
        <v>72.3125</v>
      </c>
      <c r="GJ70">
        <f>SUBTOTAL(101,Table46[2025-04-09])</f>
        <v>72.3125</v>
      </c>
      <c r="GK70">
        <f>SUBTOTAL(101,Table46[2025-04-10])</f>
        <v>72.3125</v>
      </c>
      <c r="GL70">
        <f>SUBTOTAL(101,Table46[2025-04-11])</f>
        <v>72.3125</v>
      </c>
      <c r="GM70">
        <f>SUBTOTAL(101,Table46[2025-04-12])</f>
        <v>72.3125</v>
      </c>
      <c r="GN70">
        <f>SUBTOTAL(101,Table46[2025-04-13])</f>
        <v>72.3125</v>
      </c>
      <c r="GO70">
        <f>SUBTOTAL(101,Table46[2025-04-14])</f>
        <v>72.3125</v>
      </c>
      <c r="GP70">
        <f>SUBTOTAL(101,Table46[2025-04-15])</f>
        <v>72.3125</v>
      </c>
      <c r="GQ70">
        <f>SUBTOTAL(101,Table46[2025-04-16])</f>
        <v>72.3125</v>
      </c>
      <c r="GR70">
        <f>SUBTOTAL(101,Table46[2025-04-17])</f>
        <v>72.3125</v>
      </c>
      <c r="GS70">
        <f>SUBTOTAL(101,Table46[2025-04-18])</f>
        <v>72.3125</v>
      </c>
      <c r="GT70">
        <f>SUBTOTAL(101,Table46[2025-04-19])</f>
        <v>72.3125</v>
      </c>
      <c r="GU70">
        <f>SUBTOTAL(101,Table46[2025-04-20])</f>
        <v>72.3125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5"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9">
        <f>BO3+BO4</f>
        <v>82</v>
      </c>
    </row>
    <row r="4" spans="1:68" ht="9.9499999999999993" customHeight="1" x14ac:dyDescent="0.25">
      <c r="A4" s="166"/>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9"/>
    </row>
    <row r="5" spans="1:68" ht="9.9499999999999993" customHeight="1" x14ac:dyDescent="0.25">
      <c r="A5" s="165"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9">
        <f t="shared" ref="BP5" si="1">BO5+BO6</f>
        <v>82</v>
      </c>
    </row>
    <row r="6" spans="1:68" ht="9.9499999999999993" customHeight="1" x14ac:dyDescent="0.25">
      <c r="A6" s="166"/>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9"/>
    </row>
    <row r="7" spans="1:68" ht="9.9499999999999993" customHeight="1" x14ac:dyDescent="0.25">
      <c r="A7" s="165"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9">
        <f t="shared" ref="BP7" si="2">BO7+BO8</f>
        <v>82</v>
      </c>
    </row>
    <row r="8" spans="1:68" ht="9.9499999999999993" customHeight="1" x14ac:dyDescent="0.25">
      <c r="A8" s="166"/>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9"/>
    </row>
    <row r="9" spans="1:68" ht="9.9499999999999993" customHeight="1" x14ac:dyDescent="0.25">
      <c r="A9" s="165"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9">
        <f t="shared" ref="BP9" si="3">BO9+BO10</f>
        <v>82</v>
      </c>
    </row>
    <row r="10" spans="1:68" ht="9.9499999999999993" customHeight="1" x14ac:dyDescent="0.25">
      <c r="A10" s="166"/>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9"/>
    </row>
    <row r="11" spans="1:68" ht="9.9499999999999993" customHeight="1" x14ac:dyDescent="0.25">
      <c r="A11" s="165"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9">
        <f t="shared" ref="BP11" si="4">BO11+BO12</f>
        <v>82</v>
      </c>
    </row>
    <row r="12" spans="1:68" ht="9.9499999999999993" customHeight="1" x14ac:dyDescent="0.25">
      <c r="A12" s="166"/>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9"/>
    </row>
    <row r="13" spans="1:68" ht="9.9499999999999993" customHeight="1" x14ac:dyDescent="0.25">
      <c r="A13" s="165"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9">
        <f t="shared" ref="BP13" si="5">BO13+BO14</f>
        <v>82</v>
      </c>
    </row>
    <row r="14" spans="1:68" ht="9.9499999999999993" customHeight="1" x14ac:dyDescent="0.25">
      <c r="A14" s="166"/>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9"/>
    </row>
    <row r="15" spans="1:68" ht="9.9499999999999993" customHeight="1" x14ac:dyDescent="0.25">
      <c r="A15" s="165"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9">
        <f t="shared" ref="BP15" si="6">BO15+BO16</f>
        <v>82</v>
      </c>
    </row>
    <row r="16" spans="1:68" ht="9.9499999999999993" customHeight="1" x14ac:dyDescent="0.25">
      <c r="A16" s="166"/>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9"/>
    </row>
    <row r="17" spans="1:68" ht="9.9499999999999993" customHeight="1" x14ac:dyDescent="0.25">
      <c r="A17" s="165"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9">
        <f t="shared" ref="BP17" si="7">BO17+BO18</f>
        <v>82</v>
      </c>
    </row>
    <row r="18" spans="1:68" ht="9.9499999999999993" customHeight="1" x14ac:dyDescent="0.25">
      <c r="A18" s="166"/>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9"/>
    </row>
    <row r="19" spans="1:68" ht="9.9499999999999993" customHeight="1" x14ac:dyDescent="0.25">
      <c r="A19" s="165"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9">
        <f t="shared" ref="BP19" si="8">BO19+BO20</f>
        <v>82</v>
      </c>
    </row>
    <row r="20" spans="1:68" ht="9.9499999999999993" customHeight="1" x14ac:dyDescent="0.25">
      <c r="A20" s="166"/>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9"/>
    </row>
    <row r="21" spans="1:68" ht="9.9499999999999993" customHeight="1" x14ac:dyDescent="0.25">
      <c r="A21" s="165"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9">
        <f t="shared" ref="BP21" si="9">BO21+BO22</f>
        <v>82</v>
      </c>
    </row>
    <row r="22" spans="1:68" ht="9.9499999999999993" customHeight="1" x14ac:dyDescent="0.25">
      <c r="A22" s="166"/>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9"/>
    </row>
    <row r="23" spans="1:68" ht="9.9499999999999993" customHeight="1" x14ac:dyDescent="0.25">
      <c r="A23" s="165"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9">
        <f t="shared" ref="BP23" si="10">BO23+BO24</f>
        <v>82</v>
      </c>
    </row>
    <row r="24" spans="1:68" ht="9.9499999999999993" customHeight="1" x14ac:dyDescent="0.25">
      <c r="A24" s="166"/>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9"/>
    </row>
    <row r="25" spans="1:68" ht="9.9499999999999993" customHeight="1" x14ac:dyDescent="0.25">
      <c r="A25" s="165"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9">
        <f t="shared" ref="BP25" si="11">BO25+BO26</f>
        <v>82</v>
      </c>
    </row>
    <row r="26" spans="1:68" ht="9.9499999999999993" customHeight="1" x14ac:dyDescent="0.25">
      <c r="A26" s="166"/>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9"/>
    </row>
    <row r="27" spans="1:68" ht="9.9499999999999993" customHeight="1" x14ac:dyDescent="0.25">
      <c r="A27" s="165"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9">
        <f t="shared" ref="BP27" si="12">BO27+BO28</f>
        <v>82</v>
      </c>
    </row>
    <row r="28" spans="1:68" ht="9.9499999999999993" customHeight="1" x14ac:dyDescent="0.25">
      <c r="A28" s="166"/>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9"/>
    </row>
    <row r="29" spans="1:68" ht="9.9499999999999993" customHeight="1" x14ac:dyDescent="0.25">
      <c r="A29" s="165"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9">
        <f t="shared" ref="BP29" si="13">BO29+BO30</f>
        <v>82</v>
      </c>
    </row>
    <row r="30" spans="1:68" ht="9.9499999999999993" customHeight="1" x14ac:dyDescent="0.25">
      <c r="A30" s="166"/>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9"/>
    </row>
    <row r="31" spans="1:68" ht="9.9499999999999993" customHeight="1" x14ac:dyDescent="0.25">
      <c r="A31" s="165"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9">
        <f t="shared" ref="BP31" si="14">BO31+BO32</f>
        <v>82</v>
      </c>
    </row>
    <row r="32" spans="1:68" ht="9.9499999999999993" customHeight="1" x14ac:dyDescent="0.25">
      <c r="A32" s="166"/>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9"/>
    </row>
    <row r="33" spans="1:68" ht="9.9499999999999993" customHeight="1" x14ac:dyDescent="0.25">
      <c r="A33" s="165"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9">
        <f t="shared" ref="BP33" si="15">BO33+BO34</f>
        <v>82</v>
      </c>
    </row>
    <row r="34" spans="1:68" ht="9.9499999999999993" customHeight="1" x14ac:dyDescent="0.25">
      <c r="A34" s="166"/>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9"/>
    </row>
    <row r="35" spans="1:68" ht="9.9499999999999993" customHeight="1" x14ac:dyDescent="0.25">
      <c r="A35" s="165"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9">
        <f t="shared" ref="BP35" si="16">BO35+BO36</f>
        <v>82</v>
      </c>
    </row>
    <row r="36" spans="1:68" ht="9.9499999999999993" customHeight="1" x14ac:dyDescent="0.25">
      <c r="A36" s="166"/>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9"/>
    </row>
    <row r="37" spans="1:68" ht="9.9499999999999993" customHeight="1" x14ac:dyDescent="0.25">
      <c r="A37" s="165"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9">
        <f t="shared" ref="BP37" si="17">BO37+BO38</f>
        <v>82</v>
      </c>
    </row>
    <row r="38" spans="1:68" ht="9.9499999999999993" customHeight="1" x14ac:dyDescent="0.25">
      <c r="A38" s="166"/>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9"/>
    </row>
    <row r="39" spans="1:68" ht="9.9499999999999993" customHeight="1" x14ac:dyDescent="0.25">
      <c r="A39" s="165"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9">
        <f t="shared" ref="BP39" si="18">BO39+BO40</f>
        <v>82</v>
      </c>
    </row>
    <row r="40" spans="1:68" ht="9.9499999999999993" customHeight="1" x14ac:dyDescent="0.25">
      <c r="A40" s="166"/>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9"/>
    </row>
    <row r="41" spans="1:68" ht="9.9499999999999993" customHeight="1" x14ac:dyDescent="0.25">
      <c r="A41" s="165"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9">
        <f t="shared" ref="BP41" si="19">BO41+BO42</f>
        <v>82</v>
      </c>
    </row>
    <row r="42" spans="1:68" ht="9.9499999999999993" customHeight="1" x14ac:dyDescent="0.25">
      <c r="A42" s="166"/>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9"/>
    </row>
    <row r="43" spans="1:68" ht="9.9499999999999993" customHeight="1" x14ac:dyDescent="0.25">
      <c r="A43" s="165"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9">
        <f t="shared" ref="BP43" si="20">BO43+BO44</f>
        <v>82</v>
      </c>
    </row>
    <row r="44" spans="1:68" ht="9.9499999999999993" customHeight="1" x14ac:dyDescent="0.25">
      <c r="A44" s="166"/>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9"/>
    </row>
    <row r="45" spans="1:68" ht="9.9499999999999993" customHeight="1" x14ac:dyDescent="0.25">
      <c r="A45" s="165"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9">
        <f t="shared" ref="BP45" si="21">BO45+BO46</f>
        <v>82</v>
      </c>
    </row>
    <row r="46" spans="1:68" ht="9.9499999999999993" customHeight="1" x14ac:dyDescent="0.25">
      <c r="A46" s="166"/>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9"/>
    </row>
    <row r="47" spans="1:68" ht="9.9499999999999993" customHeight="1" x14ac:dyDescent="0.25">
      <c r="A47" s="165"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9">
        <f t="shared" ref="BP47" si="22">BO47+BO48</f>
        <v>82</v>
      </c>
    </row>
    <row r="48" spans="1:68" ht="9.9499999999999993" customHeight="1" x14ac:dyDescent="0.25">
      <c r="A48" s="166"/>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9"/>
    </row>
    <row r="49" spans="1:68" ht="9.9499999999999993" customHeight="1" x14ac:dyDescent="0.25">
      <c r="A49" s="165"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9">
        <f t="shared" ref="BP49" si="23">BO49+BO50</f>
        <v>82</v>
      </c>
    </row>
    <row r="50" spans="1:68" ht="9.9499999999999993" customHeight="1" x14ac:dyDescent="0.25">
      <c r="A50" s="166"/>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9"/>
    </row>
    <row r="51" spans="1:68" ht="9.9499999999999993" customHeight="1" x14ac:dyDescent="0.25">
      <c r="A51" s="165"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9">
        <f t="shared" ref="BP51" si="24">BO51+BO52</f>
        <v>82</v>
      </c>
    </row>
    <row r="52" spans="1:68" ht="9.9499999999999993" customHeight="1" x14ac:dyDescent="0.25">
      <c r="A52" s="166"/>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9"/>
    </row>
    <row r="53" spans="1:68" ht="9.9499999999999993" customHeight="1" x14ac:dyDescent="0.25">
      <c r="A53" s="165"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9">
        <f t="shared" ref="BP53" si="25">BO53+BO54</f>
        <v>82</v>
      </c>
    </row>
    <row r="54" spans="1:68" ht="9.9499999999999993" customHeight="1" x14ac:dyDescent="0.25">
      <c r="A54" s="166"/>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9"/>
    </row>
    <row r="55" spans="1:68" ht="9.9499999999999993" customHeight="1" x14ac:dyDescent="0.25">
      <c r="A55" s="165"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9">
        <f t="shared" ref="BP55" si="26">BO55+BO56</f>
        <v>82</v>
      </c>
    </row>
    <row r="56" spans="1:68" ht="9.9499999999999993" customHeight="1" x14ac:dyDescent="0.25">
      <c r="A56" s="166"/>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9"/>
    </row>
    <row r="57" spans="1:68" ht="9.9499999999999993" customHeight="1" x14ac:dyDescent="0.25">
      <c r="A57" s="165"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9">
        <f t="shared" ref="BP57" si="27">BO57+BO58</f>
        <v>82</v>
      </c>
    </row>
    <row r="58" spans="1:68" ht="9.9499999999999993" customHeight="1" x14ac:dyDescent="0.25">
      <c r="A58" s="166"/>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9"/>
    </row>
    <row r="59" spans="1:68" ht="9.9499999999999993" customHeight="1" x14ac:dyDescent="0.25">
      <c r="A59" s="165"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9">
        <f t="shared" ref="BP59" si="28">BO59+BO60</f>
        <v>82</v>
      </c>
    </row>
    <row r="60" spans="1:68" ht="9.9499999999999993" customHeight="1" x14ac:dyDescent="0.25">
      <c r="A60" s="166"/>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9"/>
    </row>
    <row r="61" spans="1:68" ht="9.9499999999999993" customHeight="1" x14ac:dyDescent="0.25">
      <c r="A61" s="165"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9">
        <f t="shared" ref="BP61" si="29">BO61+BO62</f>
        <v>82</v>
      </c>
    </row>
    <row r="62" spans="1:68" ht="9.9499999999999993" customHeight="1" x14ac:dyDescent="0.25">
      <c r="A62" s="166"/>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9"/>
    </row>
    <row r="63" spans="1:68" ht="9.9499999999999993" customHeight="1" x14ac:dyDescent="0.25">
      <c r="A63" s="165"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9">
        <f t="shared" ref="BP63" si="30">BO63+BO64</f>
        <v>82</v>
      </c>
    </row>
    <row r="64" spans="1:68" ht="9.9499999999999993" customHeight="1" x14ac:dyDescent="0.25">
      <c r="A64" s="166"/>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9"/>
    </row>
    <row r="65" spans="1:68" ht="9.9499999999999993" customHeight="1" x14ac:dyDescent="0.25">
      <c r="A65" s="165"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9">
        <f t="shared" ref="BP65" si="31">BO65+BO66</f>
        <v>82</v>
      </c>
    </row>
    <row r="66" spans="1:68" ht="9.9499999999999993" customHeight="1" x14ac:dyDescent="0.25">
      <c r="A66" s="166"/>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9"/>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S92" sqref="S9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2</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33</v>
      </c>
      <c r="BP3" s="169">
        <f>BO3+BO4</f>
        <v>66</v>
      </c>
      <c r="BQ3" s="165">
        <f>82-BP3</f>
        <v>16</v>
      </c>
    </row>
    <row r="4" spans="1:69" ht="9.9499999999999993" customHeight="1" x14ac:dyDescent="0.25">
      <c r="A4" s="166"/>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2</v>
      </c>
      <c r="AJ4" s="46"/>
      <c r="AK4" s="45">
        <f>COUNTIFS(DataRegularSeason20242025!$D$2:$D$1315,TotalTeamGames20242025!AK$1,DataRegularSeason20242025!$E$2:$E$1315,TotalTeamGames20242025!$A3,DataRegularSeason20242025!$N$2:$N$1315,1)</f>
        <v>1</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1</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1</v>
      </c>
      <c r="BN4" s="46"/>
      <c r="BO4" s="41">
        <f>SUM(C4:BN4)</f>
        <v>33</v>
      </c>
      <c r="BP4" s="169"/>
      <c r="BQ4" s="165"/>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2</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2</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32</v>
      </c>
      <c r="BP5" s="169">
        <f t="shared" ref="BP5" si="1">BO5+BO6</f>
        <v>67</v>
      </c>
      <c r="BQ5" s="165">
        <f t="shared" ref="BQ5" si="2">82-BP5</f>
        <v>15</v>
      </c>
    </row>
    <row r="6" spans="1:69" ht="9.9499999999999993" customHeight="1" x14ac:dyDescent="0.25">
      <c r="A6" s="166"/>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2</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35</v>
      </c>
      <c r="BP6" s="169"/>
      <c r="BQ6" s="165"/>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2</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1</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31</v>
      </c>
      <c r="BP7" s="169">
        <f t="shared" ref="BP7" si="3">BO7+BO8</f>
        <v>64</v>
      </c>
      <c r="BQ7" s="165">
        <f t="shared" ref="BQ7" si="4">82-BP7</f>
        <v>18</v>
      </c>
    </row>
    <row r="8" spans="1:69" ht="9.9499999999999993" customHeight="1" x14ac:dyDescent="0.25">
      <c r="A8" s="166"/>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1</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33</v>
      </c>
      <c r="BP8" s="169"/>
      <c r="BQ8" s="165"/>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9">
        <f t="shared" ref="BP9" si="5">BO9+BO10</f>
        <v>66</v>
      </c>
      <c r="BQ9" s="165">
        <f t="shared" ref="BQ9" si="6">82-BP9</f>
        <v>16</v>
      </c>
    </row>
    <row r="10" spans="1:69" ht="9.9499999999999993" customHeight="1" x14ac:dyDescent="0.25">
      <c r="A10" s="166"/>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1</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2</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1</v>
      </c>
      <c r="BL10" s="46"/>
      <c r="BM10" s="45">
        <f>COUNTIFS(DataRegularSeason20242025!$D$2:$D$1315,TotalTeamGames20242025!BM$1,DataRegularSeason20242025!$E$2:$E$1315,TotalTeamGames20242025!$A9,DataRegularSeason20242025!$N$2:$N$1315,1)</f>
        <v>1</v>
      </c>
      <c r="BN10" s="46"/>
      <c r="BO10" s="41">
        <f t="shared" si="0"/>
        <v>35</v>
      </c>
      <c r="BP10" s="169"/>
      <c r="BQ10" s="165"/>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1</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2</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34</v>
      </c>
      <c r="BP11" s="169">
        <f t="shared" ref="BP11" si="7">BO11+BO12</f>
        <v>65</v>
      </c>
      <c r="BQ11" s="165">
        <f t="shared" ref="BQ11" si="8">82-BP11</f>
        <v>17</v>
      </c>
    </row>
    <row r="12" spans="1:69" ht="9.9499999999999993" customHeight="1" x14ac:dyDescent="0.25">
      <c r="A12" s="166"/>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1</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31</v>
      </c>
      <c r="BP12" s="169"/>
      <c r="BQ12" s="165"/>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9">
        <f t="shared" ref="BP13" si="9">BO13+BO14</f>
        <v>65</v>
      </c>
      <c r="BQ13" s="165">
        <f t="shared" ref="BQ13" si="10">82-BP13</f>
        <v>17</v>
      </c>
    </row>
    <row r="14" spans="1:69" ht="9.9499999999999993" customHeight="1" x14ac:dyDescent="0.25">
      <c r="A14" s="166"/>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2</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1</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2</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34</v>
      </c>
      <c r="BP14" s="169"/>
      <c r="BQ14" s="165"/>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2</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2</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2</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34</v>
      </c>
      <c r="BP15" s="169">
        <f t="shared" ref="BP15" si="11">BO15+BO16</f>
        <v>66</v>
      </c>
      <c r="BQ15" s="165">
        <f t="shared" ref="BQ15" si="12">82-BP15</f>
        <v>16</v>
      </c>
    </row>
    <row r="16" spans="1:69" ht="9.9499999999999993" customHeight="1" x14ac:dyDescent="0.25">
      <c r="A16" s="166"/>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1</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32</v>
      </c>
      <c r="BP16" s="169"/>
      <c r="BQ16" s="165"/>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2</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2</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33</v>
      </c>
      <c r="BP17" s="169">
        <f t="shared" ref="BP17" si="13">BO17+BO18</f>
        <v>67</v>
      </c>
      <c r="BQ17" s="165">
        <f t="shared" ref="BQ17" si="14">82-BP17</f>
        <v>15</v>
      </c>
    </row>
    <row r="18" spans="1:69" ht="9.9499999999999993" customHeight="1" x14ac:dyDescent="0.25">
      <c r="A18" s="166"/>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2</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1</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34</v>
      </c>
      <c r="BP18" s="169"/>
      <c r="BQ18" s="165"/>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1</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1</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2</v>
      </c>
      <c r="BM19" s="42"/>
      <c r="BN19" s="35">
        <f>COUNTIFS(DataRegularSeason20242025!$E$2:$E$1315,TotalTeamGames20242025!BM$1,DataRegularSeason20242025!$D$2:$D$1315,TotalTeamGames20242025!$A19,DataRegularSeason20242025!$N$2:$N$1315,1)</f>
        <v>1</v>
      </c>
      <c r="BO19" s="37">
        <f t="shared" si="0"/>
        <v>33</v>
      </c>
      <c r="BP19" s="169">
        <f t="shared" ref="BP19" si="15">BO19+BO20</f>
        <v>65</v>
      </c>
      <c r="BQ19" s="165">
        <f t="shared" ref="BQ19" si="16">82-BP19</f>
        <v>17</v>
      </c>
    </row>
    <row r="20" spans="1:69" ht="9.9499999999999993" customHeight="1" x14ac:dyDescent="0.25">
      <c r="A20" s="166"/>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9"/>
      <c r="BQ20" s="165"/>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1</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2</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1</v>
      </c>
      <c r="BO21" s="37">
        <f t="shared" si="0"/>
        <v>31</v>
      </c>
      <c r="BP21" s="169">
        <f t="shared" ref="BP21" si="17">BO21+BO22</f>
        <v>66</v>
      </c>
      <c r="BQ21" s="165">
        <f t="shared" ref="BQ21" si="18">82-BP21</f>
        <v>16</v>
      </c>
    </row>
    <row r="22" spans="1:69" ht="9.9499999999999993" customHeight="1" x14ac:dyDescent="0.25">
      <c r="A22" s="166"/>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2</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35</v>
      </c>
      <c r="BP22" s="169"/>
      <c r="BQ22" s="165"/>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1</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1</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1</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33</v>
      </c>
      <c r="BP23" s="169">
        <f t="shared" ref="BP23" si="19">BO23+BO24</f>
        <v>66</v>
      </c>
      <c r="BQ23" s="165">
        <f t="shared" ref="BQ23" si="20">82-BP23</f>
        <v>16</v>
      </c>
    </row>
    <row r="24" spans="1:69" ht="9.9499999999999993" customHeight="1" x14ac:dyDescent="0.25">
      <c r="A24" s="166"/>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1</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33</v>
      </c>
      <c r="BP24" s="169"/>
      <c r="BQ24" s="165"/>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2</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1</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32</v>
      </c>
      <c r="BP25" s="169">
        <f t="shared" ref="BP25" si="21">BO25+BO26</f>
        <v>66</v>
      </c>
      <c r="BQ25" s="165">
        <f t="shared" ref="BQ25" si="22">82-BP25</f>
        <v>16</v>
      </c>
    </row>
    <row r="26" spans="1:69" ht="9.9499999999999993" customHeight="1" x14ac:dyDescent="0.25">
      <c r="A26" s="166"/>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1</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34</v>
      </c>
      <c r="BP26" s="169"/>
      <c r="BQ26" s="165"/>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2</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35</v>
      </c>
      <c r="BP27" s="169">
        <f t="shared" ref="BP27" si="23">BO27+BO28</f>
        <v>64</v>
      </c>
      <c r="BQ27" s="165">
        <f t="shared" ref="BQ27" si="24">82-BP27</f>
        <v>18</v>
      </c>
    </row>
    <row r="28" spans="1:69" ht="9.9499999999999993" customHeight="1" x14ac:dyDescent="0.25">
      <c r="A28" s="166"/>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1</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2</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1</v>
      </c>
      <c r="BN28" s="46"/>
      <c r="BO28" s="41">
        <f t="shared" si="0"/>
        <v>29</v>
      </c>
      <c r="BP28" s="169"/>
      <c r="BQ28" s="165"/>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1</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35</v>
      </c>
      <c r="BP29" s="169">
        <f t="shared" ref="BP29" si="25">BO29+BO30</f>
        <v>66</v>
      </c>
      <c r="BQ29" s="165">
        <f t="shared" ref="BQ29" si="26">82-BP29</f>
        <v>16</v>
      </c>
    </row>
    <row r="30" spans="1:69" ht="9.9499999999999993" customHeight="1" x14ac:dyDescent="0.25">
      <c r="A30" s="166"/>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2</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1</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1</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31</v>
      </c>
      <c r="BP30" s="169"/>
      <c r="BQ30" s="165"/>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1</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1</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1</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33</v>
      </c>
      <c r="BP31" s="169">
        <f t="shared" ref="BP31" si="27">BO31+BO32</f>
        <v>65</v>
      </c>
      <c r="BQ31" s="165">
        <f t="shared" ref="BQ31" si="28">82-BP31</f>
        <v>17</v>
      </c>
    </row>
    <row r="32" spans="1:69" ht="9.9499999999999993" customHeight="1" x14ac:dyDescent="0.25">
      <c r="A32" s="166"/>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9"/>
      <c r="BQ32" s="165"/>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2</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35</v>
      </c>
      <c r="BP33" s="169">
        <f t="shared" ref="BP33" si="29">BO33+BO34</f>
        <v>67</v>
      </c>
      <c r="BQ33" s="165">
        <f t="shared" ref="BQ33" si="30">82-BP33</f>
        <v>15</v>
      </c>
    </row>
    <row r="34" spans="1:69" ht="9.9499999999999993" customHeight="1" x14ac:dyDescent="0.25">
      <c r="A34" s="166"/>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1</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1</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32</v>
      </c>
      <c r="BP34" s="169"/>
      <c r="BQ34" s="165"/>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2</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2</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33</v>
      </c>
      <c r="BP35" s="169">
        <f t="shared" ref="BP35" si="31">BO35+BO36</f>
        <v>65</v>
      </c>
      <c r="BQ35" s="165">
        <f t="shared" ref="BQ35" si="32">82-BP35</f>
        <v>17</v>
      </c>
    </row>
    <row r="36" spans="1:69" ht="9.9499999999999993" customHeight="1" x14ac:dyDescent="0.25">
      <c r="A36" s="166"/>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2</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32</v>
      </c>
      <c r="BP36" s="169"/>
      <c r="BQ36" s="165"/>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1</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1</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1</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34</v>
      </c>
      <c r="BP37" s="169">
        <f t="shared" ref="BP37" si="33">BO37+BO38</f>
        <v>65</v>
      </c>
      <c r="BQ37" s="165">
        <f t="shared" ref="BQ37" si="34">82-BP37</f>
        <v>17</v>
      </c>
    </row>
    <row r="38" spans="1:69" ht="9.9499999999999993" customHeight="1" x14ac:dyDescent="0.25">
      <c r="A38" s="166"/>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1</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31</v>
      </c>
      <c r="BP38" s="169"/>
      <c r="BQ38" s="165"/>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1</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1</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1</v>
      </c>
      <c r="BM39" s="42"/>
      <c r="BN39" s="35">
        <f>COUNTIFS(DataRegularSeason20242025!$E$2:$E$1315,TotalTeamGames20242025!BM$1,DataRegularSeason20242025!$D$2:$D$1315,TotalTeamGames20242025!$A39,DataRegularSeason20242025!$N$2:$N$1315,1)</f>
        <v>2</v>
      </c>
      <c r="BO39" s="37">
        <f t="shared" si="0"/>
        <v>33</v>
      </c>
      <c r="BP39" s="169">
        <f t="shared" ref="BP39" si="35">BO39+BO40</f>
        <v>66</v>
      </c>
      <c r="BQ39" s="165">
        <f t="shared" ref="BQ39" si="36">82-BP39</f>
        <v>16</v>
      </c>
    </row>
    <row r="40" spans="1:69" ht="9.9499999999999993" customHeight="1" x14ac:dyDescent="0.25">
      <c r="A40" s="166"/>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2</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33</v>
      </c>
      <c r="BP40" s="169"/>
      <c r="BQ40" s="165"/>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1</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34</v>
      </c>
      <c r="BP41" s="169">
        <f t="shared" ref="BP41" si="37">BO41+BO42</f>
        <v>65</v>
      </c>
      <c r="BQ41" s="165">
        <f t="shared" ref="BQ41" si="38">82-BP41</f>
        <v>17</v>
      </c>
    </row>
    <row r="42" spans="1:69" ht="9.9499999999999993" customHeight="1" x14ac:dyDescent="0.25">
      <c r="A42" s="166"/>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2</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2</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1</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31</v>
      </c>
      <c r="BP42" s="169"/>
      <c r="BQ42" s="165"/>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9">
        <f t="shared" ref="BP43" si="39">BO43+BO44</f>
        <v>67</v>
      </c>
      <c r="BQ43" s="165">
        <f t="shared" ref="BQ43" si="40">82-BP43</f>
        <v>15</v>
      </c>
    </row>
    <row r="44" spans="1:69" ht="9.9499999999999993" customHeight="1" x14ac:dyDescent="0.25">
      <c r="A44" s="166"/>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2</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1</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1</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1</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35</v>
      </c>
      <c r="BP44" s="169"/>
      <c r="BQ44" s="165"/>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1</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1</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34</v>
      </c>
      <c r="BP45" s="169">
        <f t="shared" ref="BP45" si="41">BO45+BO46</f>
        <v>68</v>
      </c>
      <c r="BQ45" s="165">
        <f t="shared" ref="BQ45" si="42">82-BP45</f>
        <v>14</v>
      </c>
    </row>
    <row r="46" spans="1:69" ht="9.9499999999999993" customHeight="1" x14ac:dyDescent="0.25">
      <c r="A46" s="166"/>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1</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1</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34</v>
      </c>
      <c r="BP46" s="169"/>
      <c r="BQ46" s="165"/>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1</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1</v>
      </c>
      <c r="BO47" s="37">
        <f t="shared" si="0"/>
        <v>32</v>
      </c>
      <c r="BP47" s="169">
        <f t="shared" ref="BP47" si="43">BO47+BO48</f>
        <v>66</v>
      </c>
      <c r="BQ47" s="165">
        <f t="shared" ref="BQ47" si="44">82-BP47</f>
        <v>16</v>
      </c>
    </row>
    <row r="48" spans="1:69" ht="9.9499999999999993" customHeight="1" x14ac:dyDescent="0.25">
      <c r="A48" s="166"/>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1</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34</v>
      </c>
      <c r="BP48" s="169"/>
      <c r="BQ48" s="165"/>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9">
        <f t="shared" ref="BP49" si="45">BO49+BO50</f>
        <v>67</v>
      </c>
      <c r="BQ49" s="165">
        <f t="shared" ref="BQ49" si="46">82-BP49</f>
        <v>15</v>
      </c>
    </row>
    <row r="50" spans="1:69" ht="9.9499999999999993" customHeight="1" x14ac:dyDescent="0.25">
      <c r="A50" s="166"/>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2</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2</v>
      </c>
      <c r="AJ50" s="46"/>
      <c r="AK50" s="45">
        <f>COUNTIFS(DataRegularSeason20242025!$D$2:$D$1315,TotalTeamGames20242025!AK$1,DataRegularSeason20242025!$E$2:$E$1315,TotalTeamGames20242025!$A49,DataRegularSeason20242025!$N$2:$N$1315,1)</f>
        <v>1</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32</v>
      </c>
      <c r="BP50" s="169"/>
      <c r="BQ50" s="165"/>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1</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2</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1</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34</v>
      </c>
      <c r="BP51" s="169">
        <f t="shared" ref="BP51" si="47">BO51+BO52</f>
        <v>66</v>
      </c>
      <c r="BQ51" s="165">
        <f t="shared" ref="BQ51" si="48">82-BP51</f>
        <v>16</v>
      </c>
    </row>
    <row r="52" spans="1:69" ht="9.9499999999999993" customHeight="1" x14ac:dyDescent="0.25">
      <c r="A52" s="166"/>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9"/>
      <c r="BQ52" s="165"/>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2</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1</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32</v>
      </c>
      <c r="BP53" s="169">
        <f t="shared" ref="BP53" si="49">BO53+BO54</f>
        <v>65</v>
      </c>
      <c r="BQ53" s="165">
        <f t="shared" ref="BQ53" si="50">82-BP53</f>
        <v>17</v>
      </c>
    </row>
    <row r="54" spans="1:69" ht="9.9499999999999993" customHeight="1" x14ac:dyDescent="0.25">
      <c r="A54" s="166"/>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2</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33</v>
      </c>
      <c r="BP54" s="169"/>
      <c r="BQ54" s="165"/>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1</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1</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32</v>
      </c>
      <c r="BP55" s="169">
        <f t="shared" ref="BP55" si="51">BO55+BO56</f>
        <v>65</v>
      </c>
      <c r="BQ55" s="165">
        <f t="shared" ref="BQ55" si="52">82-BP55</f>
        <v>17</v>
      </c>
    </row>
    <row r="56" spans="1:69" ht="9.9499999999999993" customHeight="1" x14ac:dyDescent="0.25">
      <c r="A56" s="166"/>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1</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33</v>
      </c>
      <c r="BP56" s="169"/>
      <c r="BQ56" s="165"/>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1</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32</v>
      </c>
      <c r="BP57" s="169">
        <f t="shared" ref="BP57" si="53">BO57+BO58</f>
        <v>65</v>
      </c>
      <c r="BQ57" s="165">
        <f t="shared" ref="BQ57" si="54">82-BP57</f>
        <v>17</v>
      </c>
    </row>
    <row r="58" spans="1:69" ht="9.9499999999999993" customHeight="1" x14ac:dyDescent="0.25">
      <c r="A58" s="166"/>
      <c r="B58" s="39" t="s">
        <v>79</v>
      </c>
      <c r="C58" s="45">
        <f>COUNTIFS(DataRegularSeason20242025!$D$2:$D$1315,TotalTeamGames20242025!C$1,DataRegularSeason20242025!$E$2:$E$1315,TotalTeamGames20242025!$A57,DataRegularSeason20242025!$N$2:$N$1315,1)</f>
        <v>2</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1</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33</v>
      </c>
      <c r="BP58" s="169"/>
      <c r="BQ58" s="165"/>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2</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33</v>
      </c>
      <c r="BP59" s="169">
        <f t="shared" ref="BP59" si="55">BO59+BO60</f>
        <v>65</v>
      </c>
      <c r="BQ59" s="165">
        <f t="shared" ref="BQ59" si="56">82-BP59</f>
        <v>17</v>
      </c>
    </row>
    <row r="60" spans="1:69" ht="9.9499999999999993" customHeight="1" x14ac:dyDescent="0.25">
      <c r="A60" s="166"/>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1</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1</v>
      </c>
      <c r="AD60" s="46"/>
      <c r="AE60" s="45">
        <f>COUNTIFS(DataRegularSeason20242025!$D$2:$D$1315,TotalTeamGames20242025!AE$1,DataRegularSeason20242025!$E$2:$E$1315,TotalTeamGames20242025!$A59,DataRegularSeason20242025!$N$2:$N$1315,1)</f>
        <v>1</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32</v>
      </c>
      <c r="BP60" s="169"/>
      <c r="BQ60" s="165"/>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1</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1</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31</v>
      </c>
      <c r="BP61" s="169">
        <f t="shared" ref="BP61" si="57">BO61+BO62</f>
        <v>65</v>
      </c>
      <c r="BQ61" s="165">
        <f t="shared" ref="BQ61" si="58">82-BP61</f>
        <v>17</v>
      </c>
    </row>
    <row r="62" spans="1:69" ht="9.9499999999999993" customHeight="1" x14ac:dyDescent="0.25">
      <c r="A62" s="166"/>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2</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1</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34</v>
      </c>
      <c r="BP62" s="169"/>
      <c r="BQ62" s="165"/>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1</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33</v>
      </c>
      <c r="BP63" s="169">
        <f t="shared" ref="BP63" si="59">BO63+BO64</f>
        <v>67</v>
      </c>
      <c r="BQ63" s="165">
        <f t="shared" ref="BQ63" si="60">82-BP63</f>
        <v>15</v>
      </c>
    </row>
    <row r="64" spans="1:69" ht="9.9499999999999993" customHeight="1" x14ac:dyDescent="0.25">
      <c r="A64" s="166"/>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2</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1</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34</v>
      </c>
      <c r="BP64" s="169"/>
      <c r="BQ64" s="165"/>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1</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1</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32</v>
      </c>
      <c r="BP65" s="169">
        <f t="shared" ref="BP65" si="61">BO65+BO66</f>
        <v>66</v>
      </c>
      <c r="BQ65" s="165">
        <f t="shared" ref="BQ65" si="62">82-BP65</f>
        <v>16</v>
      </c>
    </row>
    <row r="66" spans="1:69" ht="9.9499999999999993" customHeight="1" x14ac:dyDescent="0.25">
      <c r="A66" s="166"/>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1</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1</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34</v>
      </c>
      <c r="BP66" s="169"/>
      <c r="BQ66" s="165"/>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1052</v>
      </c>
      <c r="BQ67" s="34">
        <f>SUM(BQ3:BQ66)/2</f>
        <v>260</v>
      </c>
    </row>
    <row r="68" spans="1:69" x14ac:dyDescent="0.25">
      <c r="BP68" s="50">
        <f>2*BP67/SUM(BP3:BQ66)</f>
        <v>0.80182926829268297</v>
      </c>
      <c r="BQ68" s="50">
        <f>2*BQ67/SUM(BP3:BQ66)</f>
        <v>0.19817073170731708</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AH23" sqref="AH23"/>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3" t="s">
        <v>46</v>
      </c>
      <c r="D1" s="164"/>
      <c r="E1" s="163" t="s">
        <v>23</v>
      </c>
      <c r="F1" s="164"/>
      <c r="G1" s="163" t="s">
        <v>22</v>
      </c>
      <c r="H1" s="164"/>
      <c r="I1" s="163" t="s">
        <v>27</v>
      </c>
      <c r="J1" s="164"/>
      <c r="K1" s="163" t="s">
        <v>11</v>
      </c>
      <c r="L1" s="164"/>
      <c r="M1" s="163" t="s">
        <v>37</v>
      </c>
      <c r="N1" s="164"/>
      <c r="O1" s="163" t="s">
        <v>24</v>
      </c>
      <c r="P1" s="164"/>
      <c r="Q1" s="163" t="s">
        <v>26</v>
      </c>
      <c r="R1" s="171"/>
      <c r="S1" s="163" t="s">
        <v>16</v>
      </c>
      <c r="T1" s="164"/>
      <c r="U1" s="163" t="s">
        <v>25</v>
      </c>
      <c r="V1" s="164"/>
      <c r="W1" s="163" t="s">
        <v>33</v>
      </c>
      <c r="X1" s="164"/>
      <c r="Y1" s="163" t="s">
        <v>36</v>
      </c>
      <c r="Z1" s="164"/>
      <c r="AA1" s="163" t="s">
        <v>34</v>
      </c>
      <c r="AB1" s="164"/>
      <c r="AC1" s="163" t="s">
        <v>12</v>
      </c>
      <c r="AD1" s="164"/>
      <c r="AE1" s="163" t="s">
        <v>14</v>
      </c>
      <c r="AF1" s="164"/>
      <c r="AG1" s="172" t="s">
        <v>21</v>
      </c>
      <c r="AH1" s="171"/>
      <c r="AI1" s="163" t="s">
        <v>43</v>
      </c>
      <c r="AJ1" s="164"/>
      <c r="AK1" s="163" t="s">
        <v>35</v>
      </c>
      <c r="AL1" s="164"/>
      <c r="AM1" s="163" t="s">
        <v>31</v>
      </c>
      <c r="AN1" s="164"/>
      <c r="AO1" s="163" t="s">
        <v>32</v>
      </c>
      <c r="AP1" s="164"/>
      <c r="AQ1" s="163" t="s">
        <v>19</v>
      </c>
      <c r="AR1" s="164"/>
      <c r="AS1" s="163" t="s">
        <v>44</v>
      </c>
      <c r="AT1" s="164"/>
      <c r="AU1" s="163" t="s">
        <v>20</v>
      </c>
      <c r="AV1" s="164"/>
      <c r="AW1" s="163" t="s">
        <v>45</v>
      </c>
      <c r="AX1" s="171"/>
      <c r="AY1" s="163" t="s">
        <v>15</v>
      </c>
      <c r="AZ1" s="164"/>
      <c r="BA1" s="163" t="s">
        <v>28</v>
      </c>
      <c r="BB1" s="164"/>
      <c r="BC1" s="163" t="s">
        <v>30</v>
      </c>
      <c r="BD1" s="164"/>
      <c r="BE1" s="163" t="s">
        <v>13</v>
      </c>
      <c r="BF1" s="163"/>
      <c r="BG1" s="167" t="s">
        <v>18</v>
      </c>
      <c r="BH1" s="168"/>
      <c r="BI1" s="163" t="s">
        <v>29</v>
      </c>
      <c r="BJ1" s="164"/>
      <c r="BK1" s="163" t="s">
        <v>42</v>
      </c>
      <c r="BL1" s="164"/>
      <c r="BM1" s="163" t="s">
        <v>17</v>
      </c>
      <c r="BN1" s="164"/>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9">
        <f>BO3+BO4</f>
        <v>66</v>
      </c>
      <c r="BQ3" s="165">
        <f>82-BP3</f>
        <v>16</v>
      </c>
      <c r="BR3" s="175">
        <f t="shared" ref="BR3" si="0">BP3/(BP3+BQ3)</f>
        <v>0.80487804878048785</v>
      </c>
    </row>
    <row r="4" spans="1:70" ht="9.9499999999999993" customHeight="1" x14ac:dyDescent="0.25">
      <c r="A4" s="166"/>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2</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33</v>
      </c>
      <c r="BP4" s="169"/>
      <c r="BQ4" s="165"/>
      <c r="BR4" s="175"/>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9">
        <f t="shared" ref="BP5" si="2">BO5+BO6</f>
        <v>65</v>
      </c>
      <c r="BQ5" s="165">
        <f t="shared" ref="BQ5" si="3">82-BP5</f>
        <v>17</v>
      </c>
      <c r="BR5" s="175">
        <f t="shared" ref="BR5" si="4">BP5/(BP5+BQ5)</f>
        <v>0.79268292682926833</v>
      </c>
    </row>
    <row r="6" spans="1:70" ht="9.9499999999999993" customHeight="1" x14ac:dyDescent="0.25">
      <c r="A6" s="166"/>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2</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34</v>
      </c>
      <c r="BP6" s="169"/>
      <c r="BQ6" s="165"/>
      <c r="BR6" s="175"/>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1</v>
      </c>
      <c r="AO7" s="42"/>
      <c r="AP7" s="35">
        <f>COUNTIFS(DataRegularSeason20242025!$E$2:$E$1315,AO$1,DataRegularSeason20242025!$D$2:$D$1315,$A7,DataRegularSeason20242025!$N$2:$N$1315,1)</f>
        <v>1</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33</v>
      </c>
      <c r="BP7" s="169">
        <f t="shared" ref="BP7" si="5">BO7+BO8</f>
        <v>66</v>
      </c>
      <c r="BQ7" s="165">
        <f t="shared" ref="BQ7" si="6">82-BP7</f>
        <v>16</v>
      </c>
      <c r="BR7" s="175">
        <f t="shared" ref="BR7" si="7">BP7/(BP7+BQ7)</f>
        <v>0.80487804878048785</v>
      </c>
    </row>
    <row r="8" spans="1:70" ht="9.9499999999999993" customHeight="1" x14ac:dyDescent="0.25">
      <c r="A8" s="166"/>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33</v>
      </c>
      <c r="BP8" s="169"/>
      <c r="BQ8" s="165"/>
      <c r="BR8" s="175"/>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35</v>
      </c>
      <c r="BP9" s="169">
        <f t="shared" ref="BP9" si="8">BO9+BO10</f>
        <v>64</v>
      </c>
      <c r="BQ9" s="165">
        <f t="shared" ref="BQ9" si="9">82-BP9</f>
        <v>18</v>
      </c>
      <c r="BR9" s="175">
        <f t="shared" ref="BR9" si="10">BP9/(BP9+BQ9)</f>
        <v>0.78048780487804881</v>
      </c>
    </row>
    <row r="10" spans="1:70" ht="9.9499999999999993" customHeight="1" x14ac:dyDescent="0.25">
      <c r="A10" s="166"/>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1</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29</v>
      </c>
      <c r="BP10" s="169"/>
      <c r="BQ10" s="165"/>
      <c r="BR10" s="175"/>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32</v>
      </c>
      <c r="BP11" s="169">
        <f t="shared" ref="BP11" si="11">BO11+BO12</f>
        <v>66</v>
      </c>
      <c r="BQ11" s="165">
        <f t="shared" ref="BQ11" si="12">82-BP11</f>
        <v>16</v>
      </c>
      <c r="BR11" s="175">
        <f t="shared" ref="BR11" si="13">BP11/(BP11+BQ11)</f>
        <v>0.80487804878048785</v>
      </c>
    </row>
    <row r="12" spans="1:70" ht="9.9499999999999993" customHeight="1" x14ac:dyDescent="0.25">
      <c r="A12" s="166"/>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34</v>
      </c>
      <c r="BP12" s="169"/>
      <c r="BQ12" s="165"/>
      <c r="BR12" s="175"/>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9">
        <f t="shared" ref="BP13" si="14">BO13+BO14</f>
        <v>67</v>
      </c>
      <c r="BQ13" s="165">
        <f t="shared" ref="BQ13" si="15">82-BP13</f>
        <v>15</v>
      </c>
      <c r="BR13" s="175">
        <f t="shared" ref="BR13" si="16">BP13/(BP13+BQ13)</f>
        <v>0.81707317073170727</v>
      </c>
    </row>
    <row r="14" spans="1:70" ht="9.9499999999999993" customHeight="1" x14ac:dyDescent="0.25">
      <c r="A14" s="166"/>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2</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32</v>
      </c>
      <c r="BP14" s="169"/>
      <c r="BQ14" s="165"/>
      <c r="BR14" s="175"/>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33</v>
      </c>
      <c r="BP15" s="169">
        <f t="shared" ref="BP15" si="17">BO15+BO16</f>
        <v>65</v>
      </c>
      <c r="BQ15" s="165">
        <f t="shared" ref="BQ15" si="18">82-BP15</f>
        <v>17</v>
      </c>
      <c r="BR15" s="175">
        <f t="shared" ref="BR15" si="19">BP15/(BP15+BQ15)</f>
        <v>0.79268292682926833</v>
      </c>
    </row>
    <row r="16" spans="1:70" ht="9.9499999999999993" customHeight="1" x14ac:dyDescent="0.25">
      <c r="A16" s="166"/>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32</v>
      </c>
      <c r="BP16" s="169"/>
      <c r="BQ16" s="165"/>
      <c r="BR16" s="175"/>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1</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31</v>
      </c>
      <c r="BP17" s="169">
        <f t="shared" ref="BP17" si="20">BO17+BO18</f>
        <v>65</v>
      </c>
      <c r="BQ17" s="165">
        <f t="shared" ref="BQ17" si="21">82-BP17</f>
        <v>17</v>
      </c>
      <c r="BR17" s="175">
        <f t="shared" ref="BR17" si="22">BP17/(BP17+BQ17)</f>
        <v>0.79268292682926833</v>
      </c>
    </row>
    <row r="18" spans="1:70" ht="9.9499999999999993" customHeight="1" thickBot="1" x14ac:dyDescent="0.3">
      <c r="A18" s="165"/>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34</v>
      </c>
      <c r="BP18" s="169"/>
      <c r="BQ18" s="165"/>
      <c r="BR18" s="175"/>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2</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34</v>
      </c>
      <c r="BP19" s="169">
        <f t="shared" ref="BP19" si="23">BO19+BO20</f>
        <v>66</v>
      </c>
      <c r="BQ19" s="165">
        <f t="shared" ref="BQ19" si="24">82-BP19</f>
        <v>16</v>
      </c>
      <c r="BR19" s="175">
        <f t="shared" ref="BR19" si="25">BP19/(BP19+BQ19)</f>
        <v>0.80487804878048785</v>
      </c>
    </row>
    <row r="20" spans="1:70" ht="9.9499999999999993" customHeight="1" x14ac:dyDescent="0.25">
      <c r="A20" s="166"/>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32</v>
      </c>
      <c r="BP20" s="169"/>
      <c r="BQ20" s="165"/>
      <c r="BR20" s="175"/>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2</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33</v>
      </c>
      <c r="BP21" s="169">
        <f t="shared" ref="BP21" si="26">BO21+BO22</f>
        <v>67</v>
      </c>
      <c r="BQ21" s="165">
        <f t="shared" ref="BQ21" si="27">82-BP21</f>
        <v>15</v>
      </c>
      <c r="BR21" s="175">
        <f t="shared" ref="BR21" si="28">BP21/(BP21+BQ21)</f>
        <v>0.81707317073170727</v>
      </c>
    </row>
    <row r="22" spans="1:70" ht="9.9499999999999993" customHeight="1" x14ac:dyDescent="0.25">
      <c r="A22" s="166"/>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1"/>
        <v>34</v>
      </c>
      <c r="BP22" s="169"/>
      <c r="BQ22" s="165"/>
      <c r="BR22" s="175"/>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2</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33</v>
      </c>
      <c r="BP23" s="169">
        <f t="shared" ref="BP23" si="29">BO23+BO24</f>
        <v>65</v>
      </c>
      <c r="BQ23" s="165">
        <f t="shared" ref="BQ23" si="30">82-BP23</f>
        <v>17</v>
      </c>
      <c r="BR23" s="175">
        <f t="shared" ref="BR23" si="31">BP23/(BP23+BQ23)</f>
        <v>0.79268292682926833</v>
      </c>
    </row>
    <row r="24" spans="1:70" ht="9.9499999999999993" customHeight="1" x14ac:dyDescent="0.25">
      <c r="A24" s="166"/>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9"/>
      <c r="BQ24" s="165"/>
      <c r="BR24" s="175"/>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35</v>
      </c>
      <c r="BP25" s="169">
        <f t="shared" ref="BP25" si="32">BO25+BO26</f>
        <v>66</v>
      </c>
      <c r="BQ25" s="165">
        <f t="shared" ref="BQ25" si="33">82-BP25</f>
        <v>16</v>
      </c>
      <c r="BR25" s="175">
        <f t="shared" ref="BR25" si="34">BP25/(BP25+BQ25)</f>
        <v>0.80487804878048785</v>
      </c>
    </row>
    <row r="26" spans="1:70" ht="9.9499999999999993" customHeight="1" x14ac:dyDescent="0.25">
      <c r="A26" s="166"/>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1</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31</v>
      </c>
      <c r="BP26" s="169"/>
      <c r="BQ26" s="165"/>
      <c r="BR26" s="175"/>
    </row>
    <row r="27" spans="1:70" ht="9.9499999999999993" customHeight="1" x14ac:dyDescent="0.25">
      <c r="A27" s="170" t="s">
        <v>34</v>
      </c>
      <c r="B27" s="35" t="s">
        <v>80</v>
      </c>
      <c r="C27" s="42"/>
      <c r="D27" s="35">
        <f>COUNTIFS(DataRegularSeason20242025!$E$2:$E$1315,C$1,DataRegularSeason20242025!$D$2:$D$1315,$A27,DataRegularSeason20242025!$N$2:$N$1315,1)</f>
        <v>2</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33</v>
      </c>
      <c r="BP27" s="169">
        <f t="shared" ref="BP27" si="35">BO27+BO28</f>
        <v>65</v>
      </c>
      <c r="BQ27" s="165">
        <f t="shared" ref="BQ27" si="36">82-BP27</f>
        <v>17</v>
      </c>
      <c r="BR27" s="175">
        <f t="shared" ref="BR27" si="37">BP27/(BP27+BQ27)</f>
        <v>0.79268292682926833</v>
      </c>
    </row>
    <row r="28" spans="1:70" ht="9.9499999999999993" customHeight="1" x14ac:dyDescent="0.25">
      <c r="A28" s="166"/>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32</v>
      </c>
      <c r="BP28" s="169"/>
      <c r="BQ28" s="165"/>
      <c r="BR28" s="175"/>
    </row>
    <row r="29" spans="1:70" ht="9.9499999999999993"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1</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34</v>
      </c>
      <c r="BP29" s="169">
        <f t="shared" ref="BP29" si="38">BO29+BO30</f>
        <v>66</v>
      </c>
      <c r="BQ29" s="165">
        <f t="shared" ref="BQ29" si="39">82-BP29</f>
        <v>16</v>
      </c>
      <c r="BR29" s="175">
        <f t="shared" ref="BR29" si="40">BP29/(BP29+BQ29)</f>
        <v>0.80487804878048785</v>
      </c>
    </row>
    <row r="30" spans="1:70" ht="9.9499999999999993" customHeight="1" x14ac:dyDescent="0.25">
      <c r="A30" s="166"/>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9"/>
      <c r="BQ30" s="165"/>
      <c r="BR30" s="175"/>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32</v>
      </c>
      <c r="BP31" s="169">
        <f t="shared" ref="BP31" si="41">BO31+BO32</f>
        <v>65</v>
      </c>
      <c r="BQ31" s="165">
        <f t="shared" ref="BQ31" si="42">82-BP31</f>
        <v>17</v>
      </c>
      <c r="BR31" s="175">
        <f t="shared" ref="BR31" si="43">BP31/(BP31+BQ31)</f>
        <v>0.79268292682926833</v>
      </c>
    </row>
    <row r="32" spans="1:70" ht="9.9499999999999993" customHeight="1" x14ac:dyDescent="0.25">
      <c r="A32" s="166"/>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1"/>
        <v>33</v>
      </c>
      <c r="BP32" s="169"/>
      <c r="BQ32" s="165"/>
      <c r="BR32" s="175"/>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33</v>
      </c>
      <c r="BP33" s="169">
        <f t="shared" ref="BP33" si="44">BO33+BO34</f>
        <v>67</v>
      </c>
      <c r="BQ33" s="165">
        <f t="shared" ref="BQ33" si="45">82-BP33</f>
        <v>15</v>
      </c>
      <c r="BR33" s="175">
        <f t="shared" ref="BR33" si="46">BP33/(BP33+BQ33)</f>
        <v>0.81707317073170727</v>
      </c>
    </row>
    <row r="34" spans="1:70" ht="9.9499999999999993" customHeight="1" thickBot="1" x14ac:dyDescent="0.3">
      <c r="A34" s="165"/>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2</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34</v>
      </c>
      <c r="BP34" s="169"/>
      <c r="BQ34" s="165"/>
      <c r="BR34" s="175"/>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9">
        <f t="shared" ref="BP35" si="47">BO35+BO36</f>
        <v>66</v>
      </c>
      <c r="BQ35" s="165">
        <f t="shared" ref="BQ35" si="48">82-BP35</f>
        <v>16</v>
      </c>
      <c r="BR35" s="175">
        <f t="shared" ref="BR35" si="49">BP35/(BP35+BQ35)</f>
        <v>0.80487804878048785</v>
      </c>
    </row>
    <row r="36" spans="1:70" ht="9.9499999999999993" customHeight="1" x14ac:dyDescent="0.25">
      <c r="A36" s="166"/>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1</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1"/>
        <v>35</v>
      </c>
      <c r="BP36" s="169"/>
      <c r="BQ36" s="165"/>
      <c r="BR36" s="175"/>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34</v>
      </c>
      <c r="BP37" s="169">
        <f t="shared" ref="BP37" si="50">BO37+BO38</f>
        <v>65</v>
      </c>
      <c r="BQ37" s="165">
        <f t="shared" ref="BQ37" si="51">82-BP37</f>
        <v>17</v>
      </c>
      <c r="BR37" s="175">
        <f t="shared" ref="BR37" si="52">BP37/(BP37+BQ37)</f>
        <v>0.79268292682926833</v>
      </c>
    </row>
    <row r="38" spans="1:70" ht="9.9499999999999993" customHeight="1" x14ac:dyDescent="0.25">
      <c r="A38" s="166"/>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1</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31</v>
      </c>
      <c r="BP38" s="169"/>
      <c r="BQ38" s="165"/>
      <c r="BR38" s="175"/>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35</v>
      </c>
      <c r="BP39" s="169">
        <f t="shared" ref="BP39" si="53">BO39+BO40</f>
        <v>67</v>
      </c>
      <c r="BQ39" s="165">
        <f t="shared" ref="BQ39" si="54">82-BP39</f>
        <v>15</v>
      </c>
      <c r="BR39" s="175">
        <f t="shared" ref="BR39" si="55">BP39/(BP39+BQ39)</f>
        <v>0.81707317073170727</v>
      </c>
    </row>
    <row r="40" spans="1:70" ht="9.9499999999999993" customHeight="1" x14ac:dyDescent="0.25">
      <c r="A40" s="166"/>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1</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32</v>
      </c>
      <c r="BP40" s="169"/>
      <c r="BQ40" s="165"/>
      <c r="BR40" s="175"/>
    </row>
    <row r="41" spans="1:70" ht="9.9499999999999993"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34</v>
      </c>
      <c r="BP41" s="169">
        <f t="shared" ref="BP41" si="56">BO41+BO42</f>
        <v>65</v>
      </c>
      <c r="BQ41" s="165">
        <f t="shared" ref="BQ41" si="57">82-BP41</f>
        <v>17</v>
      </c>
      <c r="BR41" s="175">
        <f t="shared" ref="BR41" si="58">BP41/(BP41+BQ41)</f>
        <v>0.79268292682926833</v>
      </c>
    </row>
    <row r="42" spans="1:70" ht="9.9499999999999993" customHeight="1" x14ac:dyDescent="0.25">
      <c r="A42" s="166"/>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1</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31</v>
      </c>
      <c r="BP42" s="169"/>
      <c r="BQ42" s="165"/>
      <c r="BR42" s="175"/>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1</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33</v>
      </c>
      <c r="BP43" s="169">
        <f t="shared" ref="BP43" si="59">BO43+BO44</f>
        <v>66</v>
      </c>
      <c r="BQ43" s="165">
        <f t="shared" ref="BQ43" si="60">82-BP43</f>
        <v>16</v>
      </c>
      <c r="BR43" s="175">
        <f t="shared" ref="BR43" si="61">BP43/(BP43+BQ43)</f>
        <v>0.80487804878048785</v>
      </c>
    </row>
    <row r="44" spans="1:70" ht="9.9499999999999993" customHeight="1" x14ac:dyDescent="0.25">
      <c r="A44" s="166"/>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33</v>
      </c>
      <c r="BP44" s="169"/>
      <c r="BQ44" s="165"/>
      <c r="BR44" s="175"/>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9">
        <f t="shared" ref="BP45" si="62">BO45+BO46</f>
        <v>67</v>
      </c>
      <c r="BQ45" s="165">
        <f t="shared" ref="BQ45" si="63">82-BP45</f>
        <v>15</v>
      </c>
      <c r="BR45" s="175">
        <f t="shared" ref="BR45" si="64">BP45/(BP45+BQ45)</f>
        <v>0.81707317073170727</v>
      </c>
    </row>
    <row r="46" spans="1:70" ht="9.9499999999999993" customHeight="1" x14ac:dyDescent="0.25">
      <c r="A46" s="166"/>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1</v>
      </c>
      <c r="BL46" s="46"/>
      <c r="BM46" s="45">
        <f>COUNTIFS(DataRegularSeason20242025!$D$2:$D$1315,BM$1,DataRegularSeason20242025!$E$2:$E$1315,$A45,DataRegularSeason20242025!$N$2:$N$1315,1)</f>
        <v>1</v>
      </c>
      <c r="BN46" s="46"/>
      <c r="BO46" s="41">
        <f t="shared" si="1"/>
        <v>35</v>
      </c>
      <c r="BP46" s="169"/>
      <c r="BQ46" s="165"/>
      <c r="BR46" s="175"/>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34</v>
      </c>
      <c r="BP47" s="169">
        <f t="shared" ref="BP47" si="65">BO47+BO48</f>
        <v>68</v>
      </c>
      <c r="BQ47" s="165">
        <f t="shared" ref="BQ47" si="66">82-BP47</f>
        <v>14</v>
      </c>
      <c r="BR47" s="175">
        <f t="shared" ref="BR47" si="67">BP47/(BP47+BQ47)</f>
        <v>0.82926829268292679</v>
      </c>
    </row>
    <row r="48" spans="1:70" ht="9.9499999999999993" customHeight="1" x14ac:dyDescent="0.25">
      <c r="A48" s="166"/>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1</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34</v>
      </c>
      <c r="BP48" s="169"/>
      <c r="BQ48" s="165"/>
      <c r="BR48" s="175"/>
    </row>
    <row r="49" spans="1:70" ht="9.9499999999999993"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1</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32</v>
      </c>
      <c r="BP49" s="169">
        <f t="shared" ref="BP49" si="68">BO49+BO50</f>
        <v>66</v>
      </c>
      <c r="BQ49" s="165">
        <f t="shared" ref="BQ49" si="69">82-BP49</f>
        <v>16</v>
      </c>
      <c r="BR49" s="175">
        <f t="shared" ref="BR49" si="70">BP49/(BP49+BQ49)</f>
        <v>0.80487804878048785</v>
      </c>
    </row>
    <row r="50" spans="1:70" ht="9.9499999999999993" customHeight="1" thickBot="1" x14ac:dyDescent="0.3">
      <c r="A50" s="174"/>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34</v>
      </c>
      <c r="BP50" s="169"/>
      <c r="BQ50" s="165"/>
      <c r="BR50" s="175"/>
    </row>
    <row r="51" spans="1:70" ht="9.9499999999999993" customHeight="1" thickTop="1" x14ac:dyDescent="0.25">
      <c r="A51" s="165"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1"/>
        <v>32</v>
      </c>
      <c r="BP51" s="169">
        <f t="shared" ref="BP51" si="71">BO51+BO52</f>
        <v>67</v>
      </c>
      <c r="BQ51" s="165">
        <f t="shared" ref="BQ51" si="72">82-BP51</f>
        <v>15</v>
      </c>
      <c r="BR51" s="175">
        <f t="shared" ref="BR51" si="73">BP51/(BP51+BQ51)</f>
        <v>0.81707317073170727</v>
      </c>
    </row>
    <row r="52" spans="1:70" ht="9.9499999999999993" customHeight="1" x14ac:dyDescent="0.25">
      <c r="A52" s="166"/>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35</v>
      </c>
      <c r="BP52" s="169"/>
      <c r="BQ52" s="165"/>
      <c r="BR52" s="175"/>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31</v>
      </c>
      <c r="BP53" s="169">
        <f t="shared" ref="BP53" si="74">BO53+BO54</f>
        <v>64</v>
      </c>
      <c r="BQ53" s="165">
        <f t="shared" ref="BQ53" si="75">82-BP53</f>
        <v>18</v>
      </c>
      <c r="BR53" s="175">
        <f t="shared" ref="BR53" si="76">BP53/(BP53+BQ53)</f>
        <v>0.78048780487804881</v>
      </c>
    </row>
    <row r="54" spans="1:70" ht="9.9499999999999993" customHeight="1" x14ac:dyDescent="0.25">
      <c r="A54" s="166"/>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33</v>
      </c>
      <c r="BP54" s="169"/>
      <c r="BQ54" s="165"/>
      <c r="BR54" s="175"/>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1</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31</v>
      </c>
      <c r="BP55" s="169">
        <f t="shared" ref="BP55" si="77">BO55+BO56</f>
        <v>66</v>
      </c>
      <c r="BQ55" s="165">
        <f t="shared" ref="BQ55" si="78">82-BP55</f>
        <v>16</v>
      </c>
      <c r="BR55" s="175">
        <f t="shared" ref="BR55" si="79">BP55/(BP55+BQ55)</f>
        <v>0.80487804878048785</v>
      </c>
    </row>
    <row r="56" spans="1:70" ht="9.9499999999999993" customHeight="1" x14ac:dyDescent="0.25">
      <c r="A56" s="166"/>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35</v>
      </c>
      <c r="BP56" s="169"/>
      <c r="BQ56" s="165"/>
      <c r="BR56" s="175"/>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1</v>
      </c>
      <c r="BO57" s="37">
        <f t="shared" si="1"/>
        <v>32</v>
      </c>
      <c r="BP57" s="169">
        <f t="shared" ref="BP57" si="80">BO57+BO58</f>
        <v>66</v>
      </c>
      <c r="BQ57" s="165">
        <f t="shared" ref="BQ57" si="81">82-BP57</f>
        <v>16</v>
      </c>
      <c r="BR57" s="175">
        <f t="shared" ref="BR57" si="82">BP57/(BP57+BQ57)</f>
        <v>0.80487804878048785</v>
      </c>
    </row>
    <row r="58" spans="1:70" ht="9.9499999999999993" customHeight="1" x14ac:dyDescent="0.25">
      <c r="A58" s="166"/>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34</v>
      </c>
      <c r="BP58" s="169"/>
      <c r="BQ58" s="165"/>
      <c r="BR58" s="175"/>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33</v>
      </c>
      <c r="BP59" s="169">
        <f t="shared" ref="BP59" si="83">BO59+BO60</f>
        <v>65</v>
      </c>
      <c r="BQ59" s="165">
        <f t="shared" ref="BQ59" si="84">82-BP59</f>
        <v>17</v>
      </c>
      <c r="BR59" s="175">
        <f t="shared" ref="BR59" si="85">BP59/(BP59+BQ59)</f>
        <v>0.79268292682926833</v>
      </c>
    </row>
    <row r="60" spans="1:70" ht="9.9499999999999993" customHeight="1" x14ac:dyDescent="0.25">
      <c r="A60" s="166"/>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9"/>
      <c r="BQ60" s="165"/>
      <c r="BR60" s="175"/>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34</v>
      </c>
      <c r="BP61" s="169">
        <f t="shared" ref="BP61" si="86">BO61+BO62</f>
        <v>65</v>
      </c>
      <c r="BQ61" s="165">
        <f t="shared" ref="BQ61" si="87">82-BP61</f>
        <v>17</v>
      </c>
      <c r="BR61" s="175">
        <f t="shared" ref="BR61" si="88">BP61/(BP61+BQ61)</f>
        <v>0.79268292682926833</v>
      </c>
    </row>
    <row r="62" spans="1:70" ht="9.9499999999999993" customHeight="1" x14ac:dyDescent="0.25">
      <c r="A62" s="166"/>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31</v>
      </c>
      <c r="BP62" s="169"/>
      <c r="BQ62" s="165"/>
      <c r="BR62" s="175"/>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1</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32</v>
      </c>
      <c r="BP63" s="169">
        <f t="shared" ref="BP63" si="89">BO63+BO64</f>
        <v>65</v>
      </c>
      <c r="BQ63" s="165">
        <f t="shared" ref="BQ63" si="90">82-BP63</f>
        <v>17</v>
      </c>
      <c r="BR63" s="175">
        <f t="shared" ref="BR63" si="91">BP63/(BP63+BQ63)</f>
        <v>0.79268292682926833</v>
      </c>
    </row>
    <row r="64" spans="1:70" ht="9.9499999999999993" customHeight="1" x14ac:dyDescent="0.25">
      <c r="A64" s="166"/>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33</v>
      </c>
      <c r="BP64" s="169"/>
      <c r="BQ64" s="165"/>
      <c r="BR64" s="175"/>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32</v>
      </c>
      <c r="BP65" s="169">
        <f t="shared" ref="BP65" si="92">BO65+BO66</f>
        <v>65</v>
      </c>
      <c r="BQ65" s="165">
        <f t="shared" ref="BQ65" si="93">82-BP65</f>
        <v>17</v>
      </c>
      <c r="BR65" s="175">
        <f>BP65/(BP65+BQ65)</f>
        <v>0.79268292682926833</v>
      </c>
    </row>
    <row r="66" spans="1:70" ht="9.9499999999999993" customHeight="1" x14ac:dyDescent="0.25">
      <c r="A66" s="166"/>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1</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33</v>
      </c>
      <c r="BP66" s="169"/>
      <c r="BQ66" s="165"/>
      <c r="BR66" s="175"/>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1052</v>
      </c>
      <c r="BQ67" s="34">
        <f>SUM(BQ3:BQ66)/2</f>
        <v>260</v>
      </c>
    </row>
    <row r="68" spans="1:70" x14ac:dyDescent="0.25">
      <c r="BP68" s="50">
        <f>2*BP67/SUM(BP3:BQ66)</f>
        <v>0.80182926829268297</v>
      </c>
      <c r="BQ68" s="50">
        <f>2*BQ67/SUM(BP3:BQ66)</f>
        <v>0.19817073170731708</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topLeftCell="A19" workbookViewId="0">
      <selection activeCell="BG42" sqref="BG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1</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29</v>
      </c>
      <c r="BP3" s="169">
        <f>BO3+BO4</f>
        <v>56</v>
      </c>
      <c r="BQ3" s="165">
        <f>82-BP3</f>
        <v>26</v>
      </c>
      <c r="BR3" s="175">
        <f t="shared" ref="BR3:BR67" si="0">BP3/(BP3+BQ3)</f>
        <v>0.68292682926829273</v>
      </c>
      <c r="BT3" s="44">
        <f>DataRegularSeason20242025!$A$3:$A$8</f>
        <v>45569</v>
      </c>
    </row>
    <row r="4" spans="1:72" s="34" customFormat="1" ht="9.9499999999999993" customHeight="1" x14ac:dyDescent="0.2">
      <c r="A4" s="166"/>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2</v>
      </c>
      <c r="AJ4" s="46"/>
      <c r="AK4" s="45">
        <f>COUNTIFS(DataRegularSeason20242025!$E$2:$E$1315,WatchedGames20242025!$A3,DataRegularSeason20242025!$D$2:$D$1315,WatchedGames20242025!AK$1,DataRegularSeason20242025!$N$2:$N$1315,1, DataRegularSeason20242025!$R$2:$R$1315,1)</f>
        <v>1</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1</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1</v>
      </c>
      <c r="BN4" s="46"/>
      <c r="BO4" s="41">
        <f>SUM(C4:BN4)</f>
        <v>27</v>
      </c>
      <c r="BP4" s="169"/>
      <c r="BQ4" s="165"/>
      <c r="BR4" s="175"/>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2</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30</v>
      </c>
      <c r="BP5" s="169">
        <f t="shared" ref="BP5" si="2">BO5+BO6</f>
        <v>62</v>
      </c>
      <c r="BQ5" s="165">
        <f t="shared" ref="BQ5" si="3">82-BP5</f>
        <v>20</v>
      </c>
      <c r="BR5" s="175">
        <f t="shared" si="0"/>
        <v>0.75609756097560976</v>
      </c>
    </row>
    <row r="6" spans="1:72" s="34" customFormat="1" ht="9.9499999999999993" customHeight="1" x14ac:dyDescent="0.2">
      <c r="A6" s="166"/>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2</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32</v>
      </c>
      <c r="BP6" s="169"/>
      <c r="BQ6" s="165"/>
      <c r="BR6" s="175"/>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2</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1</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24</v>
      </c>
      <c r="BP7" s="169">
        <f t="shared" ref="BP7" si="4">BO7+BO8</f>
        <v>51</v>
      </c>
      <c r="BQ7" s="165">
        <f t="shared" ref="BQ7" si="5">82-BP7</f>
        <v>31</v>
      </c>
      <c r="BR7" s="175">
        <f t="shared" si="0"/>
        <v>0.62195121951219512</v>
      </c>
    </row>
    <row r="8" spans="1:72" s="34" customFormat="1" ht="9.9499999999999993" customHeight="1" x14ac:dyDescent="0.2">
      <c r="A8" s="166"/>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1</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27</v>
      </c>
      <c r="BP8" s="169"/>
      <c r="BQ8" s="165"/>
      <c r="BR8" s="175"/>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9">
        <f t="shared" ref="BP9" si="6">BO9+BO10</f>
        <v>59</v>
      </c>
      <c r="BQ9" s="165">
        <f t="shared" ref="BQ9" si="7">82-BP9</f>
        <v>23</v>
      </c>
      <c r="BR9" s="175">
        <f t="shared" si="0"/>
        <v>0.71951219512195119</v>
      </c>
    </row>
    <row r="10" spans="1:72" s="34" customFormat="1" ht="9.9499999999999993" customHeight="1" x14ac:dyDescent="0.2">
      <c r="A10" s="166"/>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1</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2</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1</v>
      </c>
      <c r="BL10" s="46"/>
      <c r="BM10" s="45">
        <f>COUNTIFS(DataRegularSeason20242025!$E$2:$E$1315,WatchedGames20242025!$A9,DataRegularSeason20242025!$D$2:$D$1315,WatchedGames20242025!BM$1,DataRegularSeason20242025!$N$2:$N$1315,1, DataRegularSeason20242025!$R$2:$R$1315,1)</f>
        <v>1</v>
      </c>
      <c r="BN10" s="46"/>
      <c r="BO10" s="41">
        <f t="shared" si="1"/>
        <v>33</v>
      </c>
      <c r="BP10" s="169"/>
      <c r="BQ10" s="165"/>
      <c r="BR10" s="175"/>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1</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2</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30</v>
      </c>
      <c r="BP11" s="169">
        <f t="shared" ref="BP11" si="8">BO11+BO12</f>
        <v>56</v>
      </c>
      <c r="BQ11" s="165">
        <f t="shared" ref="BQ11" si="9">82-BP11</f>
        <v>26</v>
      </c>
      <c r="BR11" s="175">
        <f t="shared" si="0"/>
        <v>0.68292682926829273</v>
      </c>
    </row>
    <row r="12" spans="1:72" s="34" customFormat="1" ht="9.9499999999999993" customHeight="1" x14ac:dyDescent="0.2">
      <c r="A12" s="166"/>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1</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26</v>
      </c>
      <c r="BP12" s="169"/>
      <c r="BQ12" s="165"/>
      <c r="BR12" s="175"/>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9">
        <f t="shared" ref="BP13" si="10">BO13+BO14</f>
        <v>62</v>
      </c>
      <c r="BQ13" s="165">
        <f t="shared" ref="BQ13" si="11">82-BP13</f>
        <v>20</v>
      </c>
      <c r="BR13" s="175">
        <f t="shared" si="0"/>
        <v>0.75609756097560976</v>
      </c>
    </row>
    <row r="14" spans="1:72" s="34" customFormat="1" ht="9.9499999999999993" customHeight="1" x14ac:dyDescent="0.2">
      <c r="A14" s="166"/>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2</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1</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2</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33</v>
      </c>
      <c r="BP14" s="169"/>
      <c r="BQ14" s="165"/>
      <c r="BR14" s="175"/>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1</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2</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2</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32</v>
      </c>
      <c r="BP15" s="169">
        <f t="shared" ref="BP15" si="12">BO15+BO16</f>
        <v>60</v>
      </c>
      <c r="BQ15" s="165">
        <f t="shared" ref="BQ15" si="13">82-BP15</f>
        <v>22</v>
      </c>
      <c r="BR15" s="175">
        <f t="shared" si="0"/>
        <v>0.73170731707317072</v>
      </c>
    </row>
    <row r="16" spans="1:72" s="34" customFormat="1" ht="9.9499999999999993" customHeight="1" x14ac:dyDescent="0.2">
      <c r="A16" s="166"/>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1</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28</v>
      </c>
      <c r="BP16" s="169"/>
      <c r="BQ16" s="165"/>
      <c r="BR16" s="175"/>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2</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2</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30</v>
      </c>
      <c r="BP17" s="169">
        <f t="shared" ref="BP17" si="14">BO17+BO18</f>
        <v>61</v>
      </c>
      <c r="BQ17" s="165">
        <f t="shared" ref="BQ17" si="15">82-BP17</f>
        <v>21</v>
      </c>
      <c r="BR17" s="175">
        <f t="shared" si="0"/>
        <v>0.74390243902439024</v>
      </c>
    </row>
    <row r="18" spans="1:70" s="34" customFormat="1" ht="9.9499999999999993" customHeight="1" x14ac:dyDescent="0.2">
      <c r="A18" s="166"/>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1</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1</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1</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31</v>
      </c>
      <c r="BP18" s="169"/>
      <c r="BQ18" s="165"/>
      <c r="BR18" s="175"/>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1</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1</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2</v>
      </c>
      <c r="BM19" s="42"/>
      <c r="BN19" s="35">
        <f>COUNTIFS(DataRegularSeason20242025!$E$2:$E$1315,WatchedGames20242025!BM$1,DataRegularSeason20242025!$D$2:$D$1315,WatchedGames20242025!$A19,DataRegularSeason20242025!$N$2:$N$1315,1, DataRegularSeason20242025!$R$2:$R$1315,1)</f>
        <v>0</v>
      </c>
      <c r="BO19" s="37">
        <f t="shared" si="1"/>
        <v>28</v>
      </c>
      <c r="BP19" s="169">
        <f t="shared" ref="BP19" si="16">BO19+BO20</f>
        <v>54</v>
      </c>
      <c r="BQ19" s="165">
        <f t="shared" ref="BQ19" si="17">82-BP19</f>
        <v>28</v>
      </c>
      <c r="BR19" s="175">
        <f t="shared" si="0"/>
        <v>0.65853658536585369</v>
      </c>
    </row>
    <row r="20" spans="1:70" s="34" customFormat="1" ht="9.9499999999999993" customHeight="1" x14ac:dyDescent="0.2">
      <c r="A20" s="166"/>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9"/>
      <c r="BQ20" s="165"/>
      <c r="BR20" s="175"/>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1</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1</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1</v>
      </c>
      <c r="BO21" s="37">
        <f t="shared" si="1"/>
        <v>27</v>
      </c>
      <c r="BP21" s="169">
        <f t="shared" ref="BP21" si="18">BO21+BO22</f>
        <v>56</v>
      </c>
      <c r="BQ21" s="165">
        <f t="shared" ref="BQ21" si="19">82-BP21</f>
        <v>26</v>
      </c>
      <c r="BR21" s="175">
        <f t="shared" si="0"/>
        <v>0.68292682926829273</v>
      </c>
    </row>
    <row r="22" spans="1:70" s="34" customFormat="1" ht="9.9499999999999993" customHeight="1" x14ac:dyDescent="0.2">
      <c r="A22" s="166"/>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2</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29</v>
      </c>
      <c r="BP22" s="169"/>
      <c r="BQ22" s="165"/>
      <c r="BR22" s="175"/>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1</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1</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1</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32</v>
      </c>
      <c r="BP23" s="169">
        <f t="shared" ref="BP23" si="20">BO23+BO24</f>
        <v>62</v>
      </c>
      <c r="BQ23" s="165">
        <f t="shared" ref="BQ23" si="21">82-BP23</f>
        <v>20</v>
      </c>
      <c r="BR23" s="175">
        <f t="shared" si="0"/>
        <v>0.75609756097560976</v>
      </c>
    </row>
    <row r="24" spans="1:70" s="34" customFormat="1" ht="9.9499999999999993" customHeight="1" x14ac:dyDescent="0.2">
      <c r="A24" s="166"/>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1</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30</v>
      </c>
      <c r="BP24" s="169"/>
      <c r="BQ24" s="165"/>
      <c r="BR24" s="175"/>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2</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1</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31</v>
      </c>
      <c r="BP25" s="169">
        <f t="shared" ref="BP25" si="22">BO25+BO26</f>
        <v>64</v>
      </c>
      <c r="BQ25" s="165">
        <f t="shared" ref="BQ25" si="23">82-BP25</f>
        <v>18</v>
      </c>
      <c r="BR25" s="175">
        <f t="shared" si="0"/>
        <v>0.78048780487804881</v>
      </c>
    </row>
    <row r="26" spans="1:70" s="34" customFormat="1" ht="9.9499999999999993" customHeight="1" x14ac:dyDescent="0.2">
      <c r="A26" s="166"/>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1</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33</v>
      </c>
      <c r="BP26" s="169"/>
      <c r="BQ26" s="165"/>
      <c r="BR26" s="175"/>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1</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30</v>
      </c>
      <c r="BP27" s="169">
        <f t="shared" ref="BP27" si="24">BO27+BO28</f>
        <v>57</v>
      </c>
      <c r="BQ27" s="165">
        <f t="shared" ref="BQ27" si="25">82-BP27</f>
        <v>25</v>
      </c>
      <c r="BR27" s="175">
        <f t="shared" si="0"/>
        <v>0.69512195121951215</v>
      </c>
    </row>
    <row r="28" spans="1:70" s="34" customFormat="1" ht="9.9499999999999993" customHeight="1" x14ac:dyDescent="0.2">
      <c r="A28" s="166"/>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1</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2</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1</v>
      </c>
      <c r="BN28" s="46"/>
      <c r="BO28" s="41">
        <f t="shared" si="1"/>
        <v>27</v>
      </c>
      <c r="BP28" s="169"/>
      <c r="BQ28" s="165"/>
      <c r="BR28" s="175"/>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1</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32</v>
      </c>
      <c r="BP29" s="169">
        <f t="shared" ref="BP29" si="26">BO29+BO30</f>
        <v>59</v>
      </c>
      <c r="BQ29" s="165">
        <f t="shared" ref="BQ29" si="27">82-BP29</f>
        <v>23</v>
      </c>
      <c r="BR29" s="175">
        <f t="shared" si="0"/>
        <v>0.71951219512195119</v>
      </c>
    </row>
    <row r="30" spans="1:70" s="34" customFormat="1" ht="9.9499999999999993" customHeight="1" x14ac:dyDescent="0.2">
      <c r="A30" s="166"/>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2</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1</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1</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27</v>
      </c>
      <c r="BP30" s="169"/>
      <c r="BQ30" s="165"/>
      <c r="BR30" s="175"/>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1</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10</v>
      </c>
      <c r="BP31" s="169">
        <f t="shared" ref="BP31" si="28">BO31+BO32</f>
        <v>21</v>
      </c>
      <c r="BQ31" s="165">
        <f t="shared" ref="BQ31" si="29">82-BP31</f>
        <v>61</v>
      </c>
      <c r="BR31" s="175">
        <f t="shared" si="0"/>
        <v>0.25609756097560976</v>
      </c>
    </row>
    <row r="32" spans="1:70" s="34" customFormat="1" ht="9.9499999999999993" customHeight="1" x14ac:dyDescent="0.2">
      <c r="A32" s="166"/>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9"/>
      <c r="BQ32" s="165"/>
      <c r="BR32" s="175"/>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2</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29</v>
      </c>
      <c r="BP33" s="169">
        <f t="shared" ref="BP33" si="30">BO33+BO34</f>
        <v>57</v>
      </c>
      <c r="BQ33" s="165">
        <f t="shared" ref="BQ33" si="31">82-BP33</f>
        <v>25</v>
      </c>
      <c r="BR33" s="175">
        <f t="shared" si="0"/>
        <v>0.69512195121951215</v>
      </c>
    </row>
    <row r="34" spans="1:70" s="34" customFormat="1" ht="9.9499999999999993" customHeight="1" x14ac:dyDescent="0.2">
      <c r="A34" s="166"/>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1</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1</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28</v>
      </c>
      <c r="BP34" s="169"/>
      <c r="BQ34" s="165"/>
      <c r="BR34" s="175"/>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2</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2</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31</v>
      </c>
      <c r="BP35" s="169">
        <f t="shared" ref="BP35" si="32">BO35+BO36</f>
        <v>60</v>
      </c>
      <c r="BQ35" s="165">
        <f t="shared" ref="BQ35" si="33">82-BP35</f>
        <v>22</v>
      </c>
      <c r="BR35" s="175">
        <f t="shared" si="0"/>
        <v>0.73170731707317072</v>
      </c>
    </row>
    <row r="36" spans="1:70" s="34" customFormat="1" ht="9.9499999999999993" customHeight="1" x14ac:dyDescent="0.2">
      <c r="A36" s="166"/>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2</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29</v>
      </c>
      <c r="BP36" s="169"/>
      <c r="BQ36" s="165"/>
      <c r="BR36" s="175"/>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1</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1</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1</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27</v>
      </c>
      <c r="BP37" s="169">
        <f t="shared" ref="BP37" si="34">BO37+BO38</f>
        <v>54</v>
      </c>
      <c r="BQ37" s="165">
        <f t="shared" ref="BQ37" si="35">82-BP37</f>
        <v>28</v>
      </c>
      <c r="BR37" s="175">
        <f t="shared" si="0"/>
        <v>0.65853658536585369</v>
      </c>
    </row>
    <row r="38" spans="1:70" s="34" customFormat="1" ht="9.9499999999999993" customHeight="1" x14ac:dyDescent="0.2">
      <c r="A38" s="166"/>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1</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27</v>
      </c>
      <c r="BP38" s="169"/>
      <c r="BQ38" s="165"/>
      <c r="BR38" s="175"/>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1</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1</v>
      </c>
      <c r="BM39" s="42"/>
      <c r="BN39" s="35">
        <f>COUNTIFS(DataRegularSeason20242025!$E$2:$E$1315,WatchedGames20242025!BM$1,DataRegularSeason20242025!$D$2:$D$1315,WatchedGames20242025!$A39,DataRegularSeason20242025!$N$2:$N$1315,1, DataRegularSeason20242025!$R$2:$R$1315,1)</f>
        <v>2</v>
      </c>
      <c r="BO39" s="37">
        <f t="shared" si="1"/>
        <v>27</v>
      </c>
      <c r="BP39" s="169">
        <f t="shared" ref="BP39" si="36">BO39+BO40</f>
        <v>56</v>
      </c>
      <c r="BQ39" s="165">
        <f t="shared" ref="BQ39" si="37">82-BP39</f>
        <v>26</v>
      </c>
      <c r="BR39" s="175">
        <f t="shared" si="0"/>
        <v>0.68292682926829273</v>
      </c>
    </row>
    <row r="40" spans="1:70" s="34" customFormat="1" ht="9.9499999999999993" customHeight="1" x14ac:dyDescent="0.2">
      <c r="A40" s="166"/>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2</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29</v>
      </c>
      <c r="BP40" s="169"/>
      <c r="BQ40" s="165"/>
      <c r="BR40" s="175"/>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9">
        <f t="shared" ref="BP41" si="38">BO41+BO42</f>
        <v>21</v>
      </c>
      <c r="BQ41" s="165">
        <f t="shared" ref="BQ41" si="39">82-BP41</f>
        <v>61</v>
      </c>
      <c r="BR41" s="175">
        <f t="shared" si="0"/>
        <v>0.25609756097560976</v>
      </c>
    </row>
    <row r="42" spans="1:70" s="34" customFormat="1" ht="9.9499999999999993" customHeight="1" x14ac:dyDescent="0.2">
      <c r="A42" s="166"/>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1</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13</v>
      </c>
      <c r="BP42" s="169"/>
      <c r="BQ42" s="165"/>
      <c r="BR42" s="175"/>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9">
        <f t="shared" ref="BP43" si="40">BO43+BO44</f>
        <v>60</v>
      </c>
      <c r="BQ43" s="165">
        <f t="shared" ref="BQ43" si="41">82-BP43</f>
        <v>22</v>
      </c>
      <c r="BR43" s="175">
        <f t="shared" si="0"/>
        <v>0.73170731707317072</v>
      </c>
    </row>
    <row r="44" spans="1:70" s="34" customFormat="1" ht="9.9499999999999993" customHeight="1" x14ac:dyDescent="0.2">
      <c r="A44" s="166"/>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2</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1</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1</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31</v>
      </c>
      <c r="BP44" s="169"/>
      <c r="BQ44" s="165"/>
      <c r="BR44" s="175"/>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1</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1</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31</v>
      </c>
      <c r="BP45" s="169">
        <f t="shared" ref="BP45" si="42">BO45+BO46</f>
        <v>63</v>
      </c>
      <c r="BQ45" s="165">
        <f t="shared" ref="BQ45" si="43">82-BP45</f>
        <v>19</v>
      </c>
      <c r="BR45" s="175">
        <f t="shared" si="0"/>
        <v>0.76829268292682928</v>
      </c>
    </row>
    <row r="46" spans="1:70" s="34" customFormat="1" ht="9.9499999999999993" customHeight="1" x14ac:dyDescent="0.2">
      <c r="A46" s="166"/>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1</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1</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32</v>
      </c>
      <c r="BP46" s="169"/>
      <c r="BQ46" s="165"/>
      <c r="BR46" s="175"/>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1</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1</v>
      </c>
      <c r="BO47" s="37">
        <f t="shared" si="1"/>
        <v>28</v>
      </c>
      <c r="BP47" s="169">
        <f t="shared" ref="BP47" si="44">BO47+BO48</f>
        <v>56</v>
      </c>
      <c r="BQ47" s="165">
        <f t="shared" ref="BQ47" si="45">82-BP47</f>
        <v>26</v>
      </c>
      <c r="BR47" s="175">
        <f t="shared" si="0"/>
        <v>0.68292682926829273</v>
      </c>
    </row>
    <row r="48" spans="1:70" s="34" customFormat="1" ht="9.9499999999999993" customHeight="1" x14ac:dyDescent="0.2">
      <c r="A48" s="166"/>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28</v>
      </c>
      <c r="BP48" s="169"/>
      <c r="BQ48" s="165"/>
      <c r="BR48" s="175"/>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1</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29</v>
      </c>
      <c r="BP49" s="169">
        <f t="shared" ref="BP49" si="46">BO49+BO50</f>
        <v>56</v>
      </c>
      <c r="BQ49" s="165">
        <f t="shared" ref="BQ49" si="47">82-BP49</f>
        <v>26</v>
      </c>
      <c r="BR49" s="175">
        <f t="shared" si="0"/>
        <v>0.68292682926829273</v>
      </c>
    </row>
    <row r="50" spans="1:70" s="34" customFormat="1" ht="9.9499999999999993" customHeight="1" x14ac:dyDescent="0.2">
      <c r="A50" s="166"/>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2</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2</v>
      </c>
      <c r="AJ50" s="46"/>
      <c r="AK50" s="45">
        <f>COUNTIFS(DataRegularSeason20242025!$E$2:$E$1315,WatchedGames20242025!$A49,DataRegularSeason20242025!$D$2:$D$1315,WatchedGames20242025!AK$1,DataRegularSeason20242025!$N$2:$N$1315,1, DataRegularSeason20242025!$R$2:$R$1315,1)</f>
        <v>1</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1"/>
        <v>27</v>
      </c>
      <c r="BP50" s="169"/>
      <c r="BQ50" s="165"/>
      <c r="BR50" s="175"/>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1</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2</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1</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30</v>
      </c>
      <c r="BP51" s="169">
        <f t="shared" ref="BP51" si="48">BO51+BO52</f>
        <v>58</v>
      </c>
      <c r="BQ51" s="165">
        <f t="shared" ref="BQ51" si="49">82-BP51</f>
        <v>24</v>
      </c>
      <c r="BR51" s="175">
        <f t="shared" si="0"/>
        <v>0.70731707317073167</v>
      </c>
    </row>
    <row r="52" spans="1:70" s="34" customFormat="1" ht="9.9499999999999993" customHeight="1" x14ac:dyDescent="0.2">
      <c r="A52" s="166"/>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9"/>
      <c r="BQ52" s="165"/>
      <c r="BR52" s="175"/>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2</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1</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29</v>
      </c>
      <c r="BP53" s="169">
        <f t="shared" ref="BP53" si="50">BO53+BO54</f>
        <v>55</v>
      </c>
      <c r="BQ53" s="165">
        <f t="shared" ref="BQ53" si="51">82-BP53</f>
        <v>27</v>
      </c>
      <c r="BR53" s="175">
        <f t="shared" si="0"/>
        <v>0.67073170731707321</v>
      </c>
    </row>
    <row r="54" spans="1:70" s="34" customFormat="1" ht="9.9499999999999993" customHeight="1" x14ac:dyDescent="0.2">
      <c r="A54" s="166"/>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2</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26</v>
      </c>
      <c r="BP54" s="169"/>
      <c r="BQ54" s="165"/>
      <c r="BR54" s="175"/>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1</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29</v>
      </c>
      <c r="BP55" s="169">
        <f t="shared" ref="BP55" si="52">BO55+BO56</f>
        <v>56</v>
      </c>
      <c r="BQ55" s="165">
        <f t="shared" ref="BQ55" si="53">82-BP55</f>
        <v>26</v>
      </c>
      <c r="BR55" s="175">
        <f t="shared" si="0"/>
        <v>0.68292682926829273</v>
      </c>
    </row>
    <row r="56" spans="1:70" s="34" customFormat="1" ht="9.9499999999999993" customHeight="1" x14ac:dyDescent="0.2">
      <c r="A56" s="166"/>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1</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27</v>
      </c>
      <c r="BP56" s="169"/>
      <c r="BQ56" s="165"/>
      <c r="BR56" s="175"/>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1</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29</v>
      </c>
      <c r="BP57" s="169">
        <f t="shared" ref="BP57" si="54">BO57+BO58</f>
        <v>56</v>
      </c>
      <c r="BQ57" s="165">
        <f t="shared" ref="BQ57" si="55">82-BP57</f>
        <v>26</v>
      </c>
      <c r="BR57" s="175">
        <f t="shared" si="0"/>
        <v>0.68292682926829273</v>
      </c>
    </row>
    <row r="58" spans="1:70" s="34" customFormat="1" ht="9.9499999999999993" customHeight="1" x14ac:dyDescent="0.2">
      <c r="A58" s="166"/>
      <c r="B58" s="39" t="s">
        <v>79</v>
      </c>
      <c r="C58" s="45">
        <f>COUNTIFS(DataRegularSeason20242025!$E$2:$E$1315,WatchedGames20242025!$A57,DataRegularSeason20242025!$D$2:$D$1315,WatchedGames20242025!C$1,DataRegularSeason20242025!$N$2:$N$1315,1, DataRegularSeason20242025!$R$2:$R$1315,1)</f>
        <v>1</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27</v>
      </c>
      <c r="BP58" s="169"/>
      <c r="BQ58" s="165"/>
      <c r="BR58" s="175"/>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2</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31</v>
      </c>
      <c r="BP59" s="169">
        <f t="shared" ref="BP59" si="56">BO59+BO60</f>
        <v>60</v>
      </c>
      <c r="BQ59" s="165">
        <f t="shared" ref="BQ59" si="57">82-BP59</f>
        <v>22</v>
      </c>
      <c r="BR59" s="175">
        <f t="shared" si="0"/>
        <v>0.73170731707317072</v>
      </c>
    </row>
    <row r="60" spans="1:70" s="34" customFormat="1" ht="9.9499999999999993" customHeight="1" x14ac:dyDescent="0.2">
      <c r="A60" s="166"/>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1</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1</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29</v>
      </c>
      <c r="BP60" s="169"/>
      <c r="BQ60" s="165"/>
      <c r="BR60" s="175"/>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1</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1</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28</v>
      </c>
      <c r="BP61" s="169">
        <f t="shared" ref="BP61" si="58">BO61+BO62</f>
        <v>57</v>
      </c>
      <c r="BQ61" s="165">
        <f t="shared" ref="BQ61" si="59">82-BP61</f>
        <v>25</v>
      </c>
      <c r="BR61" s="175">
        <f t="shared" si="0"/>
        <v>0.69512195121951215</v>
      </c>
    </row>
    <row r="62" spans="1:70" s="34" customFormat="1" ht="9.9499999999999993" customHeight="1" x14ac:dyDescent="0.2">
      <c r="A62" s="166"/>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1</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1</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29</v>
      </c>
      <c r="BP62" s="169"/>
      <c r="BQ62" s="165"/>
      <c r="BR62" s="175"/>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1</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29</v>
      </c>
      <c r="BP63" s="169">
        <f t="shared" ref="BP63" si="60">BO63+BO64</f>
        <v>63</v>
      </c>
      <c r="BQ63" s="165">
        <f t="shared" ref="BQ63" si="61">82-BP63</f>
        <v>19</v>
      </c>
      <c r="BR63" s="175">
        <f t="shared" si="0"/>
        <v>0.76829268292682928</v>
      </c>
    </row>
    <row r="64" spans="1:70" s="34" customFormat="1" ht="9.9499999999999993" customHeight="1" x14ac:dyDescent="0.2">
      <c r="A64" s="166"/>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2</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1</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34</v>
      </c>
      <c r="BP64" s="169"/>
      <c r="BQ64" s="165"/>
      <c r="BR64" s="175"/>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1</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1</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28</v>
      </c>
      <c r="BP65" s="169">
        <f t="shared" ref="BP65" si="62">BO65+BO66</f>
        <v>56</v>
      </c>
      <c r="BQ65" s="165">
        <f t="shared" ref="BQ65" si="63">82-BP65</f>
        <v>26</v>
      </c>
      <c r="BR65" s="175">
        <f t="shared" si="0"/>
        <v>0.68292682926829273</v>
      </c>
    </row>
    <row r="66" spans="1:70" s="34" customFormat="1" ht="9.9499999999999993" customHeight="1" x14ac:dyDescent="0.2">
      <c r="A66" s="166"/>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1</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1</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28</v>
      </c>
      <c r="BP66" s="169"/>
      <c r="BQ66" s="165"/>
      <c r="BR66" s="175"/>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892</v>
      </c>
      <c r="BQ67" s="33">
        <f>SUM(BQ3:BQ66)/2</f>
        <v>420</v>
      </c>
      <c r="BR67" s="152">
        <f t="shared" si="0"/>
        <v>0.67987804878048785</v>
      </c>
    </row>
    <row r="68" spans="1:70" x14ac:dyDescent="0.25">
      <c r="BR68" s="153"/>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Q99"/>
  <sheetViews>
    <sheetView workbookViewId="0">
      <pane xSplit="1" topLeftCell="BX1" activePane="topRight" state="frozen"/>
      <selection pane="topRight" activeCell="CV20" sqref="CV20"/>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5" width="10.42578125" bestFit="1" customWidth="1"/>
    <col min="76" max="76" width="11" customWidth="1"/>
    <col min="77" max="78" width="8.140625" bestFit="1" customWidth="1"/>
    <col min="79" max="87" width="8.140625" customWidth="1"/>
    <col min="88" max="89" width="2" customWidth="1"/>
    <col min="90" max="90" width="49.5703125" customWidth="1"/>
    <col min="91" max="91" width="11.5703125" customWidth="1"/>
    <col min="94" max="120" width="7.7109375" customWidth="1"/>
  </cols>
  <sheetData>
    <row r="1" spans="1:106"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1901</v>
      </c>
      <c r="BX1" s="16" t="s">
        <v>1902</v>
      </c>
      <c r="BY1" s="16" t="s">
        <v>1847</v>
      </c>
      <c r="BZ1" s="16" t="s">
        <v>1849</v>
      </c>
      <c r="CA1" s="16" t="s">
        <v>1897</v>
      </c>
      <c r="CB1" s="16" t="s">
        <v>1898</v>
      </c>
      <c r="CS1" s="16" t="s">
        <v>1472</v>
      </c>
      <c r="CT1" s="16" t="s">
        <v>1473</v>
      </c>
    </row>
    <row r="2" spans="1:106"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63</v>
      </c>
      <c r="E2" s="15">
        <f>Table3[[#This Row],[Watched]]/Table3[[#This Row],[GP]]</f>
        <v>0.94029850746268662</v>
      </c>
      <c r="F2">
        <f>COUNTIFS(DataRegularSeason20242025!$N$3:$N$1315,1,DataRegularSeason20242025!$D$3:$D$1315,$A2)</f>
        <v>33</v>
      </c>
      <c r="G2">
        <f>41-Table3[[#This Row],[GP_A]]</f>
        <v>8</v>
      </c>
      <c r="H2">
        <f>COUNTIFS(DataRegularSeason20242025!$E$3:$E$1315,$A2,DataRegularSeason20242025!$N$3:$N$1315,1)</f>
        <v>34</v>
      </c>
      <c r="I2">
        <f>41-Table3[[#This Row],[GP_H]]</f>
        <v>7</v>
      </c>
      <c r="J2">
        <f t="shared" ref="J2:J33" si="0">F2+H2</f>
        <v>67</v>
      </c>
      <c r="K2">
        <f>82-Table3[[#This Row],[GP]]</f>
        <v>15</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 t="shared" ref="P2:P33" si="1">F2-L2</f>
        <v>12</v>
      </c>
      <c r="Q2">
        <f>COUNTIFS(DataRegularSeason20242025!$D$3:$D$1315,$A2, DataRegularSeason20242025!$S$3:$S$1315, $A2,DataRegularSeason20242025!$M$3:$M$1315,"REG")</f>
        <v>12</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25</v>
      </c>
      <c r="U2">
        <f>COUNTIFS(DataRegularSeason20242025!$E$3:$E$1315,$A2, DataRegularSeason20242025!$L$3:$L$1315, $A2,DataRegularSeason20242025!$N$3:$N$1315,1,DataRegularSeason20242025!$M$3:$M$1315,"REG")</f>
        <v>22</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 t="shared" ref="X2:X33" si="2">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46</v>
      </c>
      <c r="AC2">
        <f>Table3[[#This Row],[L_A]]+Table3[[#This Row],[L_H]]</f>
        <v>21</v>
      </c>
      <c r="AD2">
        <f>Table3[[#This Row],[RW_A]]+Table3[[#This Row],[RW_H]]</f>
        <v>38</v>
      </c>
      <c r="AE2">
        <f>Table3[[#This Row],[RL_A]]+Table3[[#This Row],[RL_H]]</f>
        <v>17</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96</v>
      </c>
      <c r="AL2">
        <f>(3*(Table3[[#This Row],[RW_A]]+Table3[[#This Row],[RW_H]]))+(2*(Table3[[#This Row],[OTW_A]]+Table3[[#This Row],[SOW_A]]+Table3[[#This Row],[OTW_H]]+Table3[[#This Row],[SOW_H]]))+Table3[[#This Row],[OTL_A]]+Table3[[#This Row],[SOL_A]]+Table3[[#This Row],[OTL_H]]+Table3[[#This Row],[SOL_H]]</f>
        <v>134</v>
      </c>
      <c r="AM2" s="15">
        <f>Table3[[#This Row],[PTS]]/(2*Table3[[#This Row],[GP]])</f>
        <v>0.71641791044776115</v>
      </c>
      <c r="AN2" s="15">
        <f>Table3[[#This Row],[PTS2]]/(3*Table3[[#This Row],[GP]])</f>
        <v>0.66666666666666663</v>
      </c>
      <c r="AO2">
        <f>(2*Table3[[#This Row],[GR]])+Table3[[#This Row],[PTS]]</f>
        <v>126</v>
      </c>
      <c r="AP2">
        <f>(3*Table3[[#This Row],[GR]])+Table3[[#This Row],[PTS2]]</f>
        <v>179</v>
      </c>
      <c r="AQ2">
        <f>Table3[[#This Row],[PTS]]+(2 * Table3[[#This Row],[GR]] * Table3[[#This Row],[PTS%]])</f>
        <v>117.49253731343283</v>
      </c>
      <c r="AR2">
        <f>Table3[[#This Row],[PTS2]]+(3 * Table3[[#This Row],[GR]] * Table3[[#This Row],[PTS%2]])</f>
        <v>164</v>
      </c>
      <c r="AS2" s="20" t="str">
        <f>_xlfn.CONCAT(TEXT(Table3[[#This Row],[W]], "0"), "-", TEXT(Table3[[#This Row],[RL]],"0"), "-", TEXT(Table3[[#This Row],[OTL]]+Table3[[#This Row],[SOL]], "0"))</f>
        <v>46-17-4</v>
      </c>
      <c r="AT2">
        <f>COUNTIFS(DataRegularSeason20242025!$D$3:$D$1315,Table3[[#This Row],[Teams]],DataRegularSeason20242025!$K$3:$K$1315,0)</f>
        <v>1</v>
      </c>
      <c r="AU2">
        <f>SUMIF(DataRegularSeason20242025!$D$3:$D$1315,$A2, DataRegularSeason20242025!$J$3:$J$1315)</f>
        <v>114</v>
      </c>
      <c r="AV2">
        <f>SUMIF(DataRegularSeason20242025!$D$3:$D$1315,$A2, DataRegularSeason20242025!$K$3:$K$1315)</f>
        <v>87</v>
      </c>
      <c r="AW2">
        <f t="shared" ref="AW2:AW33" si="3">AU2-AV2</f>
        <v>27</v>
      </c>
      <c r="AX2">
        <f>COUNTIFS(DataRegularSeason20242025!$E$3:$E$1315,Table3[[#This Row],[Teams]],DataRegularSeason20242025!$J$3:$J$1315,0)</f>
        <v>6</v>
      </c>
      <c r="AY2">
        <f>SUMIF(DataRegularSeason20242025!$E$3:$E$1315,$A2,DataRegularSeason20242025!$K$3:$K$1315)</f>
        <v>120</v>
      </c>
      <c r="AZ2">
        <f>SUMIF(DataRegularSeason20242025!$E$3:$E$1315,$A2,DataRegularSeason20242025!$J$3:$J$1315)</f>
        <v>67</v>
      </c>
      <c r="BA2">
        <f t="shared" ref="BA2:BA33" si="4">AY2-AZ2</f>
        <v>53</v>
      </c>
      <c r="BB2">
        <f t="shared" ref="BB2:BB33" si="5">AU2+AY2</f>
        <v>234</v>
      </c>
      <c r="BC2">
        <f t="shared" ref="BC2:BC33" si="6">AV2+AZ2</f>
        <v>154</v>
      </c>
      <c r="BD2">
        <f t="shared" ref="BD2:BD33" si="7">BB2-BC2</f>
        <v>80</v>
      </c>
      <c r="BE2" s="17">
        <f>Table3[[#This Row],[GF]]/Table3[[#This Row],[GP]]</f>
        <v>3.4925373134328357</v>
      </c>
      <c r="BF2" s="17">
        <f>Table3[[#This Row],[GA]]/Table3[[#This Row],[GP]]</f>
        <v>2.2985074626865671</v>
      </c>
      <c r="BG2" s="17">
        <f>(Table3[[#This Row],[GF]]-Table3[[#This Row],[GA]])/Table3[[#This Row],[GP]]</f>
        <v>1.1940298507462686</v>
      </c>
      <c r="BH2" s="49" t="str">
        <f>_xlfn.CONCAT(TEXT(Table3[[#This Row],[W_H]], "0"), "-", TEXT(Table3[[#This Row],[RL_H]],"0"), "-", TEXT(Table3[[#This Row],[OTL_H]]+Table3[[#This Row],[SOL_H]], "0"))</f>
        <v>25-5-4</v>
      </c>
      <c r="BI2" s="49" t="str">
        <f>_xlfn.CONCAT(TEXT(Table3[[#This Row],[W_A]], "0"), "-", TEXT(Table3[[#This Row],[RL_A]],"0"), "-", TEXT(Table3[[#This Row],[OTL_A]]+Table3[[#This Row],[SOL_A]], "0"))</f>
        <v>21-12-0</v>
      </c>
      <c r="BJ2" s="49">
        <f>((2*(Table3[[#This Row],[W_H]]))+Table3[[#This Row],[OTL_H]]+Table3[[#This Row],[SOL_H]])/(2*Table3[[#This Row],[GP_H]])</f>
        <v>0.79411764705882348</v>
      </c>
      <c r="BK2" s="49">
        <f>((2*(Table3[[#This Row],[W_A]]))+Table3[[#This Row],[OTL_A]]+Table3[[#This Row],[SOL_A]])/(2*Table3[[#This Row],[GP_A]])</f>
        <v>0.63636363636363635</v>
      </c>
      <c r="BL2" s="21">
        <f>(Table3[[#This Row],[W]]*$CR$3)+(Table3[[#This Row],[L]]*$CR$4)+(Table3[[#This Row],[GF]]*$CR$5)+(Table3[[#This Row],[GA]]*$CR$6)</f>
        <v>79.800000000000011</v>
      </c>
      <c r="BM2" s="21">
        <f>(82*(((Table3[[#This Row],[PTS%]]*$CR$3)+((1-Table3[[#This Row],[PTS%]])*$CR$4)+(Table3[[#This Row],[GF]]*$CR$5)+(Table3[[#This Row],[GA]]*$CR$6))/Table3[[#This Row],[GP]])) + (Table3[[#This Row],[W]]*$CR$3)+(Table3[[#This Row],[L]]*$CR$4)+(Table3[[#This Row],[GF]]*$CR$5)+(Table3[[#This Row],[GA]]*$CR$6)</f>
        <v>142.1484963243484</v>
      </c>
      <c r="BN2">
        <f>COUNTIFS(Table2[AwayTeam],$A2,Table2[PredictedWinner], $A2, Table2[GameIsOver], 1)</f>
        <v>28</v>
      </c>
      <c r="BO2">
        <f>COUNTIFS(Table2[HomeTeam],$A2,Table2[PredictedWinner], $A2, Table2[GameIsOver], 1)</f>
        <v>30</v>
      </c>
      <c r="BP2">
        <f t="shared" ref="BP2:BP33" si="8">BN2+BO2</f>
        <v>58</v>
      </c>
      <c r="BQ2">
        <f t="shared" ref="BQ2:BQ33" si="9">F2-BN2</f>
        <v>5</v>
      </c>
      <c r="BR2">
        <f t="shared" ref="BR2:BR33" si="10">H2-BO2</f>
        <v>4</v>
      </c>
      <c r="BS2">
        <f t="shared" ref="BS2:BS33" si="11">BQ2+BR2</f>
        <v>9</v>
      </c>
      <c r="BY2" t="e">
        <f>INDEX(Table2[AwayTeam], Table3[[#This Row],[Column2]])</f>
        <v>#VALUE!</v>
      </c>
      <c r="BZ2" t="e">
        <f>LARGE((Table2[[#This Row],[AwayTeam]]=Table3[[#This Row],[Teams]]), 1)</f>
        <v>#VALUE!</v>
      </c>
      <c r="CL2" t="s">
        <v>1460</v>
      </c>
      <c r="CM2">
        <f>SUM($J$2:$J$33)/2</f>
        <v>1052</v>
      </c>
      <c r="CQ2" t="s">
        <v>62</v>
      </c>
      <c r="CR2" s="19" t="s">
        <v>1471</v>
      </c>
      <c r="CS2">
        <f>INDEX($J$2:$J$33,MATCH("CGY",$A$2:$A$33,0),1)</f>
        <v>65</v>
      </c>
    </row>
    <row r="3" spans="1:106"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56</v>
      </c>
      <c r="E3" s="15">
        <f>Table3[[#This Row],[Watched]]/Table3[[#This Row],[GP]]</f>
        <v>0.84848484848484851</v>
      </c>
      <c r="F3">
        <f>COUNTIFS(DataRegularSeason20242025!$N$3:$N$1315,1,DataRegularSeason20242025!$D$3:$D$1315,$A3)</f>
        <v>32</v>
      </c>
      <c r="G3">
        <f>41-Table3[[#This Row],[GP_A]]</f>
        <v>9</v>
      </c>
      <c r="H3">
        <f>COUNTIFS(DataRegularSeason20242025!$E$3:$E$1315,$A3,DataRegularSeason20242025!$N$3:$N$1315,1)</f>
        <v>34</v>
      </c>
      <c r="I3">
        <f>41-Table3[[#This Row],[GP_H]]</f>
        <v>7</v>
      </c>
      <c r="J3">
        <f t="shared" si="0"/>
        <v>66</v>
      </c>
      <c r="K3">
        <f>82-Table3[[#This Row],[GP]]</f>
        <v>16</v>
      </c>
      <c r="L3">
        <f>COUNTIFS(DataRegularSeason20242025!$D$3:$D$1315,$A3, DataRegularSeason20242025!$L$3:$L$1315, $A3,DataRegularSeason20242025!$N$3:$N$1315,1)</f>
        <v>22</v>
      </c>
      <c r="M3">
        <f>COUNTIFS(DataRegularSeason20242025!$D$3:$D$1315,$A3, DataRegularSeason20242025!$L$3:$L$1315, $A3,DataRegularSeason20242025!$N$3:$N$1315,1,DataRegularSeason20242025!$M$3:$M$1315,"REG")</f>
        <v>18</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 t="shared" si="1"/>
        <v>10</v>
      </c>
      <c r="Q3">
        <f>COUNTIFS(DataRegularSeason20242025!$D$3:$D$1315,$A3, DataRegularSeason20242025!$S$3:$S$1315, $A3,DataRegularSeason20242025!$M$3:$M$1315,"REG")</f>
        <v>8</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17</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 t="shared" si="2"/>
        <v>14</v>
      </c>
      <c r="Y3">
        <f>COUNTIFS(DataRegularSeason20242025!$E$3:$E$1315,$A3, DataRegularSeason20242025!$S$3:$S$1315, $A3,DataRegularSeason20242025!$M$3:$M$1315,"REG")</f>
        <v>8</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42</v>
      </c>
      <c r="AC3">
        <f>Table3[[#This Row],[L_A]]+Table3[[#This Row],[L_H]]</f>
        <v>24</v>
      </c>
      <c r="AD3">
        <f>Table3[[#This Row],[RW_A]]+Table3[[#This Row],[RW_H]]</f>
        <v>35</v>
      </c>
      <c r="AE3">
        <f>Table3[[#This Row],[RL_A]]+Table3[[#This Row],[RL_H]]</f>
        <v>16</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92</v>
      </c>
      <c r="AL3">
        <f>(3*(Table3[[#This Row],[RW_A]]+Table3[[#This Row],[RW_H]]))+(2*(Table3[[#This Row],[OTW_A]]+Table3[[#This Row],[SOW_A]]+Table3[[#This Row],[OTW_H]]+Table3[[#This Row],[SOW_H]]))+Table3[[#This Row],[OTL_A]]+Table3[[#This Row],[SOL_A]]+Table3[[#This Row],[OTL_H]]+Table3[[#This Row],[SOL_H]]</f>
        <v>127</v>
      </c>
      <c r="AM3" s="15">
        <f>Table3[[#This Row],[PTS]]/(2*Table3[[#This Row],[GP]])</f>
        <v>0.69696969696969702</v>
      </c>
      <c r="AN3" s="15">
        <f>Table3[[#This Row],[PTS2]]/(3*Table3[[#This Row],[GP]])</f>
        <v>0.64141414141414144</v>
      </c>
      <c r="AO3">
        <f>(2*Table3[[#This Row],[GR]])+Table3[[#This Row],[PTS]]</f>
        <v>124</v>
      </c>
      <c r="AP3">
        <f>(3*Table3[[#This Row],[GR]])+Table3[[#This Row],[PTS2]]</f>
        <v>175</v>
      </c>
      <c r="AQ3">
        <f>Table3[[#This Row],[PTS]]+(2 * Table3[[#This Row],[GR]] * Table3[[#This Row],[PTS%]])</f>
        <v>114.30303030303031</v>
      </c>
      <c r="AR3">
        <f>Table3[[#This Row],[PTS2]]+(3 * Table3[[#This Row],[GR]] * Table3[[#This Row],[PTS%2]])</f>
        <v>157.78787878787878</v>
      </c>
      <c r="AS3" s="20" t="str">
        <f>_xlfn.CONCAT(TEXT(Table3[[#This Row],[W]], "0"), "-", TEXT(Table3[[#This Row],[RL]],"0"), "-", TEXT(Table3[[#This Row],[OTL]]+Table3[[#This Row],[SOL]], "0"))</f>
        <v>42-16-8</v>
      </c>
      <c r="AT3">
        <f>COUNTIFS(DataRegularSeason20242025!$D$3:$D$1315,Table3[[#This Row],[Teams]],DataRegularSeason20242025!$K$3:$K$1315,0)</f>
        <v>2</v>
      </c>
      <c r="AU3">
        <f>SUMIF(DataRegularSeason20242025!$D$3:$D$1315,$A3, DataRegularSeason20242025!$J$3:$J$1315)</f>
        <v>115</v>
      </c>
      <c r="AV3">
        <f>SUMIF(DataRegularSeason20242025!$D$3:$D$1315,$A3, DataRegularSeason20242025!$K$3:$K$1315)</f>
        <v>80</v>
      </c>
      <c r="AW3">
        <f t="shared" si="3"/>
        <v>35</v>
      </c>
      <c r="AX3">
        <f>COUNTIFS(DataRegularSeason20242025!$E$3:$E$1315,Table3[[#This Row],[Teams]],DataRegularSeason20242025!$J$3:$J$1315,0)</f>
        <v>1</v>
      </c>
      <c r="AY3">
        <f>SUMIF(DataRegularSeason20242025!$E$3:$E$1315,$A3,DataRegularSeason20242025!$K$3:$K$1315)</f>
        <v>121</v>
      </c>
      <c r="AZ3">
        <f>SUMIF(DataRegularSeason20242025!$E$3:$E$1315,$A3,DataRegularSeason20242025!$J$3:$J$1315)</f>
        <v>97</v>
      </c>
      <c r="BA3">
        <f t="shared" si="4"/>
        <v>24</v>
      </c>
      <c r="BB3">
        <f t="shared" si="5"/>
        <v>236</v>
      </c>
      <c r="BC3">
        <f t="shared" si="6"/>
        <v>177</v>
      </c>
      <c r="BD3">
        <f t="shared" si="7"/>
        <v>59</v>
      </c>
      <c r="BE3" s="17">
        <f>Table3[[#This Row],[GF]]/Table3[[#This Row],[GP]]</f>
        <v>3.5757575757575757</v>
      </c>
      <c r="BF3" s="17">
        <f>Table3[[#This Row],[GA]]/Table3[[#This Row],[GP]]</f>
        <v>2.6818181818181817</v>
      </c>
      <c r="BG3" s="17">
        <f>(Table3[[#This Row],[GF]]-Table3[[#This Row],[GA]])/Table3[[#This Row],[GP]]</f>
        <v>0.89393939393939392</v>
      </c>
      <c r="BH3" s="49" t="str">
        <f>_xlfn.CONCAT(TEXT(Table3[[#This Row],[W_H]], "0"), "-", TEXT(Table3[[#This Row],[RL_H]],"0"), "-", TEXT(Table3[[#This Row],[OTL_H]]+Table3[[#This Row],[SOL_H]], "0"))</f>
        <v>20-8-6</v>
      </c>
      <c r="BI3" s="49" t="str">
        <f>_xlfn.CONCAT(TEXT(Table3[[#This Row],[W_A]], "0"), "-", TEXT(Table3[[#This Row],[RL_A]],"0"), "-", TEXT(Table3[[#This Row],[OTL_A]]+Table3[[#This Row],[SOL_A]], "0"))</f>
        <v>22-8-2</v>
      </c>
      <c r="BJ3" s="49">
        <f>((2*(Table3[[#This Row],[W_H]]))+Table3[[#This Row],[OTL_H]]+Table3[[#This Row],[SOL_H]])/(2*Table3[[#This Row],[GP_H]])</f>
        <v>0.67647058823529416</v>
      </c>
      <c r="BK3" s="49">
        <f>((2*(Table3[[#This Row],[W_A]]))+Table3[[#This Row],[OTL_A]]+Table3[[#This Row],[SOL_A]])/(2*Table3[[#This Row],[GP_A]])</f>
        <v>0.71875</v>
      </c>
      <c r="BL3" s="21">
        <f>(Table3[[#This Row],[W]]*$CR$3)+(Table3[[#This Row],[L]]*$CR$4)+(Table3[[#This Row],[GF]]*$CR$5)+(Table3[[#This Row],[GA]]*$CR$6)</f>
        <v>81.3</v>
      </c>
      <c r="BM3" s="21">
        <f>(82*(((Table3[[#This Row],[PTS%]]*$CR$3)+((1-Table3[[#This Row],[PTS%]])*$CR$4)+(Table3[[#This Row],[GF]]*$CR$5)+(Table3[[#This Row],[GA]]*$CR$6))/Table3[[#This Row],[GP]])) + (Table3[[#This Row],[W]]*$CR$3)+(Table3[[#This Row],[L]]*$CR$4)+(Table3[[#This Row],[GF]]*$CR$5)+(Table3[[#This Row],[GA]]*$CR$6)</f>
        <v>147.81864095500458</v>
      </c>
      <c r="BN3">
        <f>COUNTIFS(Table2[AwayTeam],$A3,Table2[PredictedWinner], $A3, Table2[GameIsOver], 1)</f>
        <v>25</v>
      </c>
      <c r="BO3">
        <f>COUNTIFS(Table2[HomeTeam],$A3,Table2[PredictedWinner], $A3, Table2[GameIsOver], 1)</f>
        <v>26</v>
      </c>
      <c r="BP3">
        <f t="shared" si="8"/>
        <v>51</v>
      </c>
      <c r="BQ3">
        <f t="shared" si="9"/>
        <v>7</v>
      </c>
      <c r="BR3">
        <f t="shared" si="10"/>
        <v>8</v>
      </c>
      <c r="BS3">
        <f t="shared" si="11"/>
        <v>15</v>
      </c>
      <c r="BT3" t="b">
        <f>Table3[[#This Row],[TimesPredictedLoser]]+Table3[[#This Row],[TimesPredictedWinner]]=Table3[[#This Row],[GP]]</f>
        <v>1</v>
      </c>
      <c r="BV3">
        <v>2018</v>
      </c>
      <c r="BY3" t="str">
        <f>INDEX(Table2[AwayTeam], Table3[[#This Row],[Column2]])</f>
        <v>NJD</v>
      </c>
      <c r="BZ3">
        <f>LARGE((Table2[[#This Row],[AwayTeam]]=Table3[[#This Row],[Teams]]), 1)</f>
        <v>0</v>
      </c>
      <c r="CL3" t="s">
        <v>1458</v>
      </c>
      <c r="CM3">
        <f>SUM($D$2:$D$33)/2</f>
        <v>892</v>
      </c>
      <c r="CQ3" t="s">
        <v>96</v>
      </c>
      <c r="CR3" s="21">
        <v>0.5</v>
      </c>
      <c r="CS3">
        <f>INDEX($AB$2:$AB$33,MATCH("CGY",$A$2:$A$33,0),1)</f>
        <v>30</v>
      </c>
      <c r="CU3" s="21">
        <f>CR3*CS3</f>
        <v>15</v>
      </c>
      <c r="CV3" s="15">
        <f>CU3/$CU$7</f>
        <v>0.21474588403722264</v>
      </c>
    </row>
    <row r="4" spans="1:106"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54</v>
      </c>
      <c r="E4" s="15">
        <f>Table3[[#This Row],[Watched]]/Table3[[#This Row],[GP]]</f>
        <v>0.83076923076923082</v>
      </c>
      <c r="F4">
        <f>COUNTIFS(DataRegularSeason20242025!$N$3:$N$1315,1,DataRegularSeason20242025!$D$3:$D$1315,$A4)</f>
        <v>33</v>
      </c>
      <c r="G4">
        <f>41-Table3[[#This Row],[GP_A]]</f>
        <v>8</v>
      </c>
      <c r="H4">
        <f>COUNTIFS(DataRegularSeason20242025!$E$3:$E$1315,$A4,DataRegularSeason20242025!$N$3:$N$1315,1)</f>
        <v>32</v>
      </c>
      <c r="I4">
        <f>41-Table3[[#This Row],[GP_H]]</f>
        <v>9</v>
      </c>
      <c r="J4">
        <f t="shared" si="0"/>
        <v>65</v>
      </c>
      <c r="K4">
        <f>82-Table3[[#This Row],[GP]]</f>
        <v>17</v>
      </c>
      <c r="L4">
        <f>COUNTIFS(DataRegularSeason20242025!$D$3:$D$1315,$A4, DataRegularSeason20242025!$L$3:$L$1315, $A4,DataRegularSeason20242025!$N$3:$N$1315,1)</f>
        <v>18</v>
      </c>
      <c r="M4">
        <f>COUNTIFS(DataRegularSeason20242025!$D$3:$D$1315,$A4, DataRegularSeason20242025!$L$3:$L$1315, $A4,DataRegularSeason20242025!$N$3:$N$1315,1,DataRegularSeason20242025!$M$3:$M$1315,"REG")</f>
        <v>15</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 t="shared" si="1"/>
        <v>15</v>
      </c>
      <c r="Q4">
        <f>COUNTIFS(DataRegularSeason20242025!$D$3:$D$1315,$A4, DataRegularSeason20242025!$S$3:$S$1315, $A4,DataRegularSeason20242025!$M$3:$M$1315,"REG")</f>
        <v>14</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 t="shared" si="2"/>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42</v>
      </c>
      <c r="AC4">
        <f>Table3[[#This Row],[L_A]]+Table3[[#This Row],[L_H]]</f>
        <v>23</v>
      </c>
      <c r="AD4">
        <f>Table3[[#This Row],[RW_A]]+Table3[[#This Row],[RW_H]]</f>
        <v>35</v>
      </c>
      <c r="AE4">
        <f>Table3[[#This Row],[RL_A]]+Table3[[#This Row],[RL_H]]</f>
        <v>21</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86</v>
      </c>
      <c r="AL4">
        <f>(3*(Table3[[#This Row],[RW_A]]+Table3[[#This Row],[RW_H]]))+(2*(Table3[[#This Row],[OTW_A]]+Table3[[#This Row],[SOW_A]]+Table3[[#This Row],[OTW_H]]+Table3[[#This Row],[SOW_H]]))+Table3[[#This Row],[OTL_A]]+Table3[[#This Row],[SOL_A]]+Table3[[#This Row],[OTL_H]]+Table3[[#This Row],[SOL_H]]</f>
        <v>121</v>
      </c>
      <c r="AM4" s="15">
        <f>Table3[[#This Row],[PTS]]/(2*Table3[[#This Row],[GP]])</f>
        <v>0.66153846153846152</v>
      </c>
      <c r="AN4" s="15">
        <f>Table3[[#This Row],[PTS2]]/(3*Table3[[#This Row],[GP]])</f>
        <v>0.62051282051282053</v>
      </c>
      <c r="AO4">
        <f>(2*Table3[[#This Row],[GR]])+Table3[[#This Row],[PTS]]</f>
        <v>120</v>
      </c>
      <c r="AP4">
        <f>(3*Table3[[#This Row],[GR]])+Table3[[#This Row],[PTS2]]</f>
        <v>172</v>
      </c>
      <c r="AQ4">
        <f>Table3[[#This Row],[PTS]]+(2 * Table3[[#This Row],[GR]] * Table3[[#This Row],[PTS%]])</f>
        <v>108.49230769230769</v>
      </c>
      <c r="AR4">
        <f>Table3[[#This Row],[PTS2]]+(3 * Table3[[#This Row],[GR]] * Table3[[#This Row],[PTS%2]])</f>
        <v>152.64615384615385</v>
      </c>
      <c r="AS4" s="20" t="str">
        <f>_xlfn.CONCAT(TEXT(Table3[[#This Row],[W]], "0"), "-", TEXT(Table3[[#This Row],[RL]],"0"), "-", TEXT(Table3[[#This Row],[OTL]]+Table3[[#This Row],[SOL]], "0"))</f>
        <v>42-21-2</v>
      </c>
      <c r="AT4">
        <f>COUNTIFS(DataRegularSeason20242025!$D$3:$D$1315,Table3[[#This Row],[Teams]],DataRegularSeason20242025!$K$3:$K$1315,0)</f>
        <v>1</v>
      </c>
      <c r="AU4">
        <f>SUMIF(DataRegularSeason20242025!$D$3:$D$1315,$A4, DataRegularSeason20242025!$J$3:$J$1315)</f>
        <v>109</v>
      </c>
      <c r="AV4">
        <f>SUMIF(DataRegularSeason20242025!$D$3:$D$1315,$A4, DataRegularSeason20242025!$K$3:$K$1315)</f>
        <v>96</v>
      </c>
      <c r="AW4">
        <f t="shared" si="3"/>
        <v>13</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 t="shared" si="4"/>
        <v>39</v>
      </c>
      <c r="BB4">
        <f t="shared" si="5"/>
        <v>222</v>
      </c>
      <c r="BC4">
        <f t="shared" si="6"/>
        <v>170</v>
      </c>
      <c r="BD4">
        <f t="shared" si="7"/>
        <v>52</v>
      </c>
      <c r="BE4" s="17">
        <f>Table3[[#This Row],[GF]]/Table3[[#This Row],[GP]]</f>
        <v>3.4153846153846152</v>
      </c>
      <c r="BF4" s="17">
        <f>Table3[[#This Row],[GA]]/Table3[[#This Row],[GP]]</f>
        <v>2.6153846153846154</v>
      </c>
      <c r="BG4" s="17">
        <f>(Table3[[#This Row],[GF]]-Table3[[#This Row],[GA]])/Table3[[#This Row],[GP]]</f>
        <v>0.8</v>
      </c>
      <c r="BH4" s="49" t="str">
        <f>_xlfn.CONCAT(TEXT(Table3[[#This Row],[W_H]], "0"), "-", TEXT(Table3[[#This Row],[RL_H]],"0"), "-", TEXT(Table3[[#This Row],[OTL_H]]+Table3[[#This Row],[SOL_H]], "0"))</f>
        <v>24-7-1</v>
      </c>
      <c r="BI4" s="49" t="str">
        <f>_xlfn.CONCAT(TEXT(Table3[[#This Row],[W_A]], "0"), "-", TEXT(Table3[[#This Row],[RL_A]],"0"), "-", TEXT(Table3[[#This Row],[OTL_A]]+Table3[[#This Row],[SOL_A]], "0"))</f>
        <v>18-14-1</v>
      </c>
      <c r="BJ4" s="49">
        <f>((2*(Table3[[#This Row],[W_H]]))+Table3[[#This Row],[OTL_H]]+Table3[[#This Row],[SOL_H]])/(2*Table3[[#This Row],[GP_H]])</f>
        <v>0.765625</v>
      </c>
      <c r="BK4" s="49">
        <f>((2*(Table3[[#This Row],[W_A]]))+Table3[[#This Row],[OTL_A]]+Table3[[#This Row],[SOL_A]])/(2*Table3[[#This Row],[GP_A]])</f>
        <v>0.56060606060606055</v>
      </c>
      <c r="BL4" s="21">
        <f>(Table3[[#This Row],[W]]*$CR$3)+(Table3[[#This Row],[L]]*$CR$4)+(Table3[[#This Row],[GF]]*$CR$5)+(Table3[[#This Row],[GA]]*$CR$6)</f>
        <v>78.199999999999989</v>
      </c>
      <c r="BM4" s="21">
        <f>(82*(((Table3[[#This Row],[PTS%]]*$CR$3)+((1-Table3[[#This Row],[PTS%]])*$CR$4)+(Table3[[#This Row],[GF]]*$CR$5)+(Table3[[#This Row],[GA]]*$CR$6))/Table3[[#This Row],[GP]])) + (Table3[[#This Row],[W]]*$CR$3)+(Table3[[#This Row],[L]]*$CR$4)+(Table3[[#This Row],[GF]]*$CR$5)+(Table3[[#This Row],[GA]]*$CR$6)</f>
        <v>142.20075739644972</v>
      </c>
      <c r="BN4">
        <f>COUNTIFS(Table2[AwayTeam],$A4,Table2[PredictedWinner], $A4, Table2[GameIsOver], 1)</f>
        <v>18</v>
      </c>
      <c r="BO4">
        <f>COUNTIFS(Table2[HomeTeam],$A4,Table2[PredictedWinner], $A4, Table2[GameIsOver], 1)</f>
        <v>25</v>
      </c>
      <c r="BP4">
        <f t="shared" si="8"/>
        <v>43</v>
      </c>
      <c r="BQ4">
        <f t="shared" si="9"/>
        <v>15</v>
      </c>
      <c r="BR4">
        <f t="shared" si="10"/>
        <v>7</v>
      </c>
      <c r="BS4">
        <f t="shared" si="11"/>
        <v>22</v>
      </c>
      <c r="BV4">
        <v>1999</v>
      </c>
      <c r="BY4" t="str">
        <f>INDEX(Table2[AwayTeam], Table3[[#This Row],[Column2]])</f>
        <v>BUF</v>
      </c>
      <c r="BZ4">
        <f>LARGE((Table2[[#This Row],[AwayTeam]]=Table3[[#This Row],[Teams]]), 1)</f>
        <v>0</v>
      </c>
      <c r="CL4" t="s">
        <v>1459</v>
      </c>
      <c r="CM4">
        <f>$CM$2-$CM$3</f>
        <v>160</v>
      </c>
      <c r="CQ4" t="s">
        <v>1433</v>
      </c>
      <c r="CR4" s="21">
        <v>0.3</v>
      </c>
      <c r="CS4">
        <f>INDEX($AC$2:$AC$33,MATCH("CGY",$A$2:$A$33,0),1)</f>
        <v>35</v>
      </c>
      <c r="CU4" s="21">
        <f>CR4*CS4</f>
        <v>10.5</v>
      </c>
      <c r="CV4" s="15">
        <f>CU4/$CU$7</f>
        <v>0.15032211882605584</v>
      </c>
    </row>
    <row r="5" spans="1:106"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57</v>
      </c>
      <c r="E5" s="15">
        <f>Table3[[#This Row],[Watched]]/Table3[[#This Row],[GP]]</f>
        <v>0.87692307692307692</v>
      </c>
      <c r="F5">
        <f>COUNTIFS(DataRegularSeason20242025!$N$3:$N$1315,1,DataRegularSeason20242025!$D$3:$D$1315,$A5)</f>
        <v>31</v>
      </c>
      <c r="G5">
        <f>41-Table3[[#This Row],[GP_A]]</f>
        <v>10</v>
      </c>
      <c r="H5">
        <f>COUNTIFS(DataRegularSeason20242025!$E$3:$E$1315,$A5,DataRegularSeason20242025!$N$3:$N$1315,1)</f>
        <v>34</v>
      </c>
      <c r="I5">
        <f>41-Table3[[#This Row],[GP_H]]</f>
        <v>7</v>
      </c>
      <c r="J5">
        <f t="shared" si="0"/>
        <v>65</v>
      </c>
      <c r="K5">
        <f>82-Table3[[#This Row],[GP]]</f>
        <v>17</v>
      </c>
      <c r="L5">
        <f>COUNTIFS(DataRegularSeason20242025!$D$3:$D$1315,$A5, DataRegularSeason20242025!$L$3:$L$1315, $A5,DataRegularSeason20242025!$N$3:$N$1315,1)</f>
        <v>15</v>
      </c>
      <c r="M5">
        <f>COUNTIFS(DataRegularSeason20242025!$D$3:$D$1315,$A5, DataRegularSeason20242025!$L$3:$L$1315, $A5,DataRegularSeason20242025!$N$3:$N$1315,1,DataRegularSeason20242025!$M$3:$M$1315,"REG")</f>
        <v>13</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 t="shared" si="1"/>
        <v>16</v>
      </c>
      <c r="Q5">
        <f>COUNTIFS(DataRegularSeason20242025!$D$3:$D$1315,$A5, DataRegularSeason20242025!$S$3:$S$1315, $A5,DataRegularSeason20242025!$M$3:$M$1315,"REG")</f>
        <v>12</v>
      </c>
      <c r="R5">
        <f>COUNTIFS(DataRegularSeason20242025!$D$3:$D$1315,$A5, DataRegularSeason20242025!$S$3:$S$1315, $A5,DataRegularSeason20242025!$M$3:$M$1315,"OT")</f>
        <v>3</v>
      </c>
      <c r="S5">
        <f>COUNTIFS(DataRegularSeason20242025!$D$3:$D$1315,$A5, DataRegularSeason20242025!$S$3:$S$1315, $A5,DataRegularSeason20242025!$M$3:$M$1315,"SO")</f>
        <v>1</v>
      </c>
      <c r="T5">
        <f>COUNTIFS(DataRegularSeason20242025!$E$3:$E$1315,$A5, DataRegularSeason20242025!$L$3:$L$1315, $A5, DataRegularSeason20242025!$N$3:$N$1315,1)</f>
        <v>24</v>
      </c>
      <c r="U5">
        <f>COUNTIFS(DataRegularSeason20242025!$E$3:$E$1315,$A5, DataRegularSeason20242025!$L$3:$L$1315, $A5,DataRegularSeason20242025!$N$3:$N$1315,1,DataRegularSeason20242025!$M$3:$M$1315,"REG")</f>
        <v>23</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 t="shared" si="2"/>
        <v>10</v>
      </c>
      <c r="Y5">
        <f>COUNTIFS(DataRegularSeason20242025!$E$3:$E$1315,$A5, DataRegularSeason20242025!$S$3:$S$1315, $A5,DataRegularSeason20242025!$M$3:$M$1315,"REG")</f>
        <v>7</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39</v>
      </c>
      <c r="AC5">
        <f>Table3[[#This Row],[L_A]]+Table3[[#This Row],[L_H]]</f>
        <v>26</v>
      </c>
      <c r="AD5">
        <f>Table3[[#This Row],[RW_A]]+Table3[[#This Row],[RW_H]]</f>
        <v>36</v>
      </c>
      <c r="AE5">
        <f>Table3[[#This Row],[RL_A]]+Table3[[#This Row],[RL_H]]</f>
        <v>19</v>
      </c>
      <c r="AF5">
        <f>Table3[[#This Row],[OTW_A]]+Table3[[#This Row],[OTW_H]]</f>
        <v>2</v>
      </c>
      <c r="AG5">
        <f>Table3[[#This Row],[OTL_A]]+Table3[[#This Row],[OTL_H]]</f>
        <v>5</v>
      </c>
      <c r="AH5">
        <f>Table3[[#This Row],[SOW_A]]+Table3[[#This Row],[SOW_H]]</f>
        <v>1</v>
      </c>
      <c r="AI5">
        <f>Table3[[#This Row],[SOL_A]]+Table3[[#This Row],[SOL_H]]</f>
        <v>2</v>
      </c>
      <c r="AJ5" s="20" t="str">
        <f>_xlfn.CONCAT(TEXT(Table3[[#This Row],[OTW]]+Table3[[#This Row],[SOW]], "0"), "-", TEXT(Table3[[#This Row],[OTL]]+Table3[[#This Row],[SOL]],"0"))</f>
        <v>3-7</v>
      </c>
      <c r="AK5">
        <f>(2*(Table3[[#This Row],[W_A]]+Table3[[#This Row],[W_H]]))+Table3[[#This Row],[OTL_A]]+Table3[[#This Row],[SOL_A]]+Table3[[#This Row],[OTL_H]]+Table3[[#This Row],[SOL_H]]</f>
        <v>85</v>
      </c>
      <c r="AL5">
        <f>(3*(Table3[[#This Row],[RW_A]]+Table3[[#This Row],[RW_H]]))+(2*(Table3[[#This Row],[OTW_A]]+Table3[[#This Row],[SOW_A]]+Table3[[#This Row],[OTW_H]]+Table3[[#This Row],[SOW_H]]))+Table3[[#This Row],[OTL_A]]+Table3[[#This Row],[SOL_A]]+Table3[[#This Row],[OTL_H]]+Table3[[#This Row],[SOL_H]]</f>
        <v>121</v>
      </c>
      <c r="AM5" s="15">
        <f>Table3[[#This Row],[PTS]]/(2*Table3[[#This Row],[GP]])</f>
        <v>0.65384615384615385</v>
      </c>
      <c r="AN5" s="15">
        <f>Table3[[#This Row],[PTS2]]/(3*Table3[[#This Row],[GP]])</f>
        <v>0.62051282051282053</v>
      </c>
      <c r="AO5">
        <f>(2*Table3[[#This Row],[GR]])+Table3[[#This Row],[PTS]]</f>
        <v>119</v>
      </c>
      <c r="AP5">
        <f>(3*Table3[[#This Row],[GR]])+Table3[[#This Row],[PTS2]]</f>
        <v>172</v>
      </c>
      <c r="AQ5">
        <f>Table3[[#This Row],[PTS]]+(2 * Table3[[#This Row],[GR]] * Table3[[#This Row],[PTS%]])</f>
        <v>107.23076923076923</v>
      </c>
      <c r="AR5">
        <f>Table3[[#This Row],[PTS2]]+(3 * Table3[[#This Row],[GR]] * Table3[[#This Row],[PTS%2]])</f>
        <v>152.64615384615385</v>
      </c>
      <c r="AS5" s="20" t="str">
        <f>_xlfn.CONCAT(TEXT(Table3[[#This Row],[W]], "0"), "-", TEXT(Table3[[#This Row],[RL]],"0"), "-", TEXT(Table3[[#This Row],[OTL]]+Table3[[#This Row],[SOL]], "0"))</f>
        <v>39-19-7</v>
      </c>
      <c r="AT5">
        <f>COUNTIFS(DataRegularSeason20242025!$D$3:$D$1315,Table3[[#This Row],[Teams]],DataRegularSeason20242025!$K$3:$K$1315,0)</f>
        <v>2</v>
      </c>
      <c r="AU5">
        <f>SUMIF(DataRegularSeason20242025!$D$3:$D$1315,$A5, DataRegularSeason20242025!$J$3:$J$1315)</f>
        <v>97</v>
      </c>
      <c r="AV5">
        <f>SUMIF(DataRegularSeason20242025!$D$3:$D$1315,$A5, DataRegularSeason20242025!$K$3:$K$1315)</f>
        <v>94</v>
      </c>
      <c r="AW5">
        <f t="shared" si="3"/>
        <v>3</v>
      </c>
      <c r="AX5">
        <f>COUNTIFS(DataRegularSeason20242025!$E$3:$E$1315,Table3[[#This Row],[Teams]],DataRegularSeason20242025!$J$3:$J$1315,0)</f>
        <v>5</v>
      </c>
      <c r="AY5">
        <f>SUMIF(DataRegularSeason20242025!$E$3:$E$1315,$A5,DataRegularSeason20242025!$K$3:$K$1315)</f>
        <v>123</v>
      </c>
      <c r="AZ5">
        <f>SUMIF(DataRegularSeason20242025!$E$3:$E$1315,$A5,DataRegularSeason20242025!$J$3:$J$1315)</f>
        <v>83</v>
      </c>
      <c r="BA5">
        <f t="shared" si="4"/>
        <v>40</v>
      </c>
      <c r="BB5">
        <f t="shared" si="5"/>
        <v>220</v>
      </c>
      <c r="BC5">
        <f t="shared" si="6"/>
        <v>177</v>
      </c>
      <c r="BD5">
        <f t="shared" si="7"/>
        <v>43</v>
      </c>
      <c r="BE5" s="17">
        <f>Table3[[#This Row],[GF]]/Table3[[#This Row],[GP]]</f>
        <v>3.3846153846153846</v>
      </c>
      <c r="BF5" s="17">
        <f>Table3[[#This Row],[GA]]/Table3[[#This Row],[GP]]</f>
        <v>2.7230769230769232</v>
      </c>
      <c r="BG5" s="17">
        <f>(Table3[[#This Row],[GF]]-Table3[[#This Row],[GA]])/Table3[[#This Row],[GP]]</f>
        <v>0.66153846153846152</v>
      </c>
      <c r="BH5" s="49" t="str">
        <f>_xlfn.CONCAT(TEXT(Table3[[#This Row],[W_H]], "0"), "-", TEXT(Table3[[#This Row],[RL_H]],"0"), "-", TEXT(Table3[[#This Row],[OTL_H]]+Table3[[#This Row],[SOL_H]], "0"))</f>
        <v>24-7-3</v>
      </c>
      <c r="BI5" s="49" t="str">
        <f>_xlfn.CONCAT(TEXT(Table3[[#This Row],[W_A]], "0"), "-", TEXT(Table3[[#This Row],[RL_A]],"0"), "-", TEXT(Table3[[#This Row],[OTL_A]]+Table3[[#This Row],[SOL_A]], "0"))</f>
        <v>15-12-4</v>
      </c>
      <c r="BJ5" s="49">
        <f>((2*(Table3[[#This Row],[W_H]]))+Table3[[#This Row],[OTL_H]]+Table3[[#This Row],[SOL_H]])/(2*Table3[[#This Row],[GP_H]])</f>
        <v>0.75</v>
      </c>
      <c r="BK5" s="49">
        <f>((2*(Table3[[#This Row],[W_A]]))+Table3[[#This Row],[OTL_A]]+Table3[[#This Row],[SOL_A]])/(2*Table3[[#This Row],[GP_A]])</f>
        <v>0.54838709677419351</v>
      </c>
      <c r="BL5" s="21">
        <f>(Table3[[#This Row],[W]]*$CR$3)+(Table3[[#This Row],[L]]*$CR$4)+(Table3[[#This Row],[GF]]*$CR$5)+(Table3[[#This Row],[GA]]*$CR$6)</f>
        <v>78</v>
      </c>
      <c r="BM5" s="21">
        <f>(82*(((Table3[[#This Row],[PTS%]]*$CR$3)+((1-Table3[[#This Row],[PTS%]])*$CR$4)+(Table3[[#This Row],[GF]]*$CR$5)+(Table3[[#This Row],[GA]]*$CR$6))/Table3[[#This Row],[GP]])) + (Table3[[#This Row],[W]]*$CR$3)+(Table3[[#This Row],[L]]*$CR$4)+(Table3[[#This Row],[GF]]*$CR$5)+(Table3[[#This Row],[GA]]*$CR$6)</f>
        <v>142.50343195266271</v>
      </c>
      <c r="BN5">
        <f>COUNTIFS(Table2[AwayTeam],$A5,Table2[PredictedWinner], $A5, Table2[GameIsOver], 1)</f>
        <v>19</v>
      </c>
      <c r="BO5">
        <f>COUNTIFS(Table2[HomeTeam],$A5,Table2[PredictedWinner], $A5, Table2[GameIsOver], 1)</f>
        <v>25</v>
      </c>
      <c r="BP5">
        <f t="shared" si="8"/>
        <v>44</v>
      </c>
      <c r="BQ5">
        <f t="shared" si="9"/>
        <v>12</v>
      </c>
      <c r="BR5">
        <f t="shared" si="10"/>
        <v>9</v>
      </c>
      <c r="BS5">
        <f t="shared" si="11"/>
        <v>21</v>
      </c>
      <c r="BV5">
        <v>2023</v>
      </c>
      <c r="BY5" t="str">
        <f>INDEX(Table2[AwayTeam], Table3[[#This Row],[Column2]])</f>
        <v>STL</v>
      </c>
      <c r="BZ5">
        <f>LARGE((Table2[[#This Row],[AwayTeam]]=Table3[[#This Row],[Teams]]), 1)</f>
        <v>0</v>
      </c>
      <c r="CL5" t="s">
        <v>1461</v>
      </c>
      <c r="CM5">
        <f>SUM($BB$2:$BB$33)</f>
        <v>6350</v>
      </c>
      <c r="CQ5" t="s">
        <v>72</v>
      </c>
      <c r="CR5" s="21">
        <v>0.15</v>
      </c>
      <c r="CS5">
        <f>INDEX($BB$2:$BB$33,MATCH("CGY",$A$2:$A$33,0),1)</f>
        <v>169</v>
      </c>
      <c r="CT5">
        <f>CS5/CS2</f>
        <v>2.6</v>
      </c>
      <c r="CU5" s="21">
        <f>CR5*CS5</f>
        <v>25.349999999999998</v>
      </c>
      <c r="CV5" s="15">
        <f>CU5/$CU$7</f>
        <v>0.36292054402290624</v>
      </c>
    </row>
    <row r="6" spans="1:106" ht="15.75" thickBot="1" x14ac:dyDescent="0.3">
      <c r="A6" t="s">
        <v>13</v>
      </c>
      <c r="B6" t="s">
        <v>97</v>
      </c>
      <c r="C6" t="s">
        <v>80</v>
      </c>
      <c r="D6">
        <f>COUNTIFS(DataRegularSeason20242025!$D$3:$D$1315,$A6,DataRegularSeason20242025!$R$3:$R$1315,1,DataRegularSeason20242025!$N$3:$N$1315,1) + COUNTIFS(DataRegularSeason20242025!$E$3:$E$1315,$A6,DataRegularSeason20242025!$R$3:$R$1315,1,DataRegularSeason20242025!$N$3:$N$1315,1)</f>
        <v>64</v>
      </c>
      <c r="E6" s="15">
        <f>Table3[[#This Row],[Watched]]/Table3[[#This Row],[GP]]</f>
        <v>0.96969696969696972</v>
      </c>
      <c r="F6">
        <f>COUNTIFS(DataRegularSeason20242025!$N$3:$N$1315,1,DataRegularSeason20242025!$D$3:$D$1315,$A6)</f>
        <v>32</v>
      </c>
      <c r="G6">
        <f>41-Table3[[#This Row],[GP_A]]</f>
        <v>9</v>
      </c>
      <c r="H6">
        <f>COUNTIFS(DataRegularSeason20242025!$E$3:$E$1315,$A6,DataRegularSeason20242025!$N$3:$N$1315,1)</f>
        <v>34</v>
      </c>
      <c r="I6">
        <f>41-Table3[[#This Row],[GP_H]]</f>
        <v>7</v>
      </c>
      <c r="J6">
        <f t="shared" si="0"/>
        <v>66</v>
      </c>
      <c r="K6">
        <f>82-Table3[[#This Row],[GP]]</f>
        <v>16</v>
      </c>
      <c r="L6">
        <f>COUNTIFS(DataRegularSeason20242025!$D$3:$D$1315,$A6, DataRegularSeason20242025!$L$3:$L$1315, $A6,DataRegularSeason20242025!$N$3:$N$1315,1)</f>
        <v>19</v>
      </c>
      <c r="M6">
        <f>COUNTIFS(DataRegularSeason20242025!$D$3:$D$1315,$A6, DataRegularSeason20242025!$L$3:$L$1315, $A6,DataRegularSeason20242025!$N$3:$N$1315,1,DataRegularSeason20242025!$M$3:$M$1315,"REG")</f>
        <v>17</v>
      </c>
      <c r="N6">
        <f>COUNTIFS(DataRegularSeason20242025!$D$3:$D$1315,$A6, DataRegularSeason20242025!$L$3:$L$1315, $A6,DataRegularSeason20242025!$N$3:$N$1315,1,DataRegularSeason20242025!$M$3:$M$1315,"OT")</f>
        <v>0</v>
      </c>
      <c r="O6">
        <f>COUNTIFS(DataRegularSeason20242025!$D$3:$D$1315,$A6, DataRegularSeason20242025!$L$3:$L$1315, $A6,DataRegularSeason20242025!$N$3:$N$1315,1,DataRegularSeason20242025!$M$3:$M$1315,"SO")</f>
        <v>2</v>
      </c>
      <c r="P6">
        <f t="shared" si="1"/>
        <v>13</v>
      </c>
      <c r="Q6">
        <f>COUNTIFS(DataRegularSeason20242025!$D$3:$D$1315,$A6, DataRegularSeason20242025!$S$3:$S$1315, $A6,DataRegularSeason20242025!$M$3:$M$1315,"REG")</f>
        <v>12</v>
      </c>
      <c r="R6">
        <f>COUNTIFS(DataRegularSeason20242025!$D$3:$D$1315,$A6, DataRegularSeason20242025!$S$3:$S$1315, $A6,DataRegularSeason20242025!$M$3:$M$1315,"OT")</f>
        <v>1</v>
      </c>
      <c r="S6">
        <f>COUNTIFS(DataRegularSeason20242025!$D$3:$D$1315,$A6, DataRegularSeason20242025!$S$3:$S$1315, $A6,DataRegularSeason20242025!$M$3:$M$1315,"SO")</f>
        <v>0</v>
      </c>
      <c r="T6">
        <f>COUNTIFS(DataRegularSeason20242025!$E$3:$E$1315,$A6, DataRegularSeason20242025!$L$3:$L$1315, $A6, DataRegularSeason20242025!$N$3:$N$1315,1)</f>
        <v>22</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2</v>
      </c>
      <c r="W6">
        <f>COUNTIFS(DataRegularSeason20242025!$E$3:$E$1315,$A6, DataRegularSeason20242025!$L$3:$L$1315, $A6,DataRegularSeason20242025!$N$3:$N$1315,1,DataRegularSeason20242025!$M$3:$M$1315,"SO")</f>
        <v>2</v>
      </c>
      <c r="X6">
        <f t="shared" si="2"/>
        <v>12</v>
      </c>
      <c r="Y6">
        <f>COUNTIFS(DataRegularSeason20242025!$E$3:$E$1315,$A6, DataRegularSeason20242025!$S$3:$S$1315, $A6,DataRegularSeason20242025!$M$3:$M$1315,"REG")</f>
        <v>10</v>
      </c>
      <c r="Z6">
        <f>COUNTIFS(DataRegularSeason20242025!$E$3:$E$1315,$A6, DataRegularSeason20242025!$S$3:$S$1315, $A6,DataRegularSeason20242025!$M$3:$M$1315,"OT")</f>
        <v>2</v>
      </c>
      <c r="AA6">
        <f>COUNTIFS(DataRegularSeason20242025!$E$3:$E$1315,$A6, DataRegularSeason20242025!$S$3:$S$1315, $A6,DataRegularSeason20242025!$M$3:$M$1315,"SO")</f>
        <v>0</v>
      </c>
      <c r="AB6">
        <f>Table3[[#This Row],[W_A]]+Table3[[#This Row],[W_H]]</f>
        <v>41</v>
      </c>
      <c r="AC6">
        <f>Table3[[#This Row],[L_A]]+Table3[[#This Row],[L_H]]</f>
        <v>25</v>
      </c>
      <c r="AD6">
        <f>Table3[[#This Row],[RW_A]]+Table3[[#This Row],[RW_H]]</f>
        <v>35</v>
      </c>
      <c r="AE6">
        <f>Table3[[#This Row],[RL_A]]+Table3[[#This Row],[RL_H]]</f>
        <v>22</v>
      </c>
      <c r="AF6">
        <f>Table3[[#This Row],[OTW_A]]+Table3[[#This Row],[OTW_H]]</f>
        <v>2</v>
      </c>
      <c r="AG6">
        <f>Table3[[#This Row],[OTL_A]]+Table3[[#This Row],[OTL_H]]</f>
        <v>3</v>
      </c>
      <c r="AH6">
        <f>Table3[[#This Row],[SOW_A]]+Table3[[#This Row],[SOW_H]]</f>
        <v>4</v>
      </c>
      <c r="AI6">
        <f>Table3[[#This Row],[SOL_A]]+Table3[[#This Row],[SOL_H]]</f>
        <v>0</v>
      </c>
      <c r="AJ6" s="20" t="str">
        <f>_xlfn.CONCAT(TEXT(Table3[[#This Row],[OTW]]+Table3[[#This Row],[SOW]], "0"), "-", TEXT(Table3[[#This Row],[OTL]]+Table3[[#This Row],[SOL]],"0"))</f>
        <v>6-3</v>
      </c>
      <c r="AK6">
        <f>(2*(Table3[[#This Row],[W_A]]+Table3[[#This Row],[W_H]]))+Table3[[#This Row],[OTL_A]]+Table3[[#This Row],[SOL_A]]+Table3[[#This Row],[OTL_H]]+Table3[[#This Row],[SOL_H]]</f>
        <v>85</v>
      </c>
      <c r="AL6">
        <f>(3*(Table3[[#This Row],[RW_A]]+Table3[[#This Row],[RW_H]]))+(2*(Table3[[#This Row],[OTW_A]]+Table3[[#This Row],[SOW_A]]+Table3[[#This Row],[OTW_H]]+Table3[[#This Row],[SOW_H]]))+Table3[[#This Row],[OTL_A]]+Table3[[#This Row],[SOL_A]]+Table3[[#This Row],[OTL_H]]+Table3[[#This Row],[SOL_H]]</f>
        <v>120</v>
      </c>
      <c r="AM6" s="15">
        <f>Table3[[#This Row],[PTS]]/(2*Table3[[#This Row],[GP]])</f>
        <v>0.64393939393939392</v>
      </c>
      <c r="AN6" s="15">
        <f>Table3[[#This Row],[PTS2]]/(3*Table3[[#This Row],[GP]])</f>
        <v>0.60606060606060608</v>
      </c>
      <c r="AO6">
        <f>(2*Table3[[#This Row],[GR]])+Table3[[#This Row],[PTS]]</f>
        <v>117</v>
      </c>
      <c r="AP6">
        <f>(3*Table3[[#This Row],[GR]])+Table3[[#This Row],[PTS2]]</f>
        <v>168</v>
      </c>
      <c r="AQ6">
        <f>Table3[[#This Row],[PTS]]+(2 * Table3[[#This Row],[GR]] * Table3[[#This Row],[PTS%]])</f>
        <v>105.60606060606061</v>
      </c>
      <c r="AR6">
        <f>Table3[[#This Row],[PTS2]]+(3 * Table3[[#This Row],[GR]] * Table3[[#This Row],[PTS%2]])</f>
        <v>149.09090909090909</v>
      </c>
      <c r="AS6" s="20" t="str">
        <f>_xlfn.CONCAT(TEXT(Table3[[#This Row],[W]], "0"), "-", TEXT(Table3[[#This Row],[RL]],"0"), "-", TEXT(Table3[[#This Row],[OTL]]+Table3[[#This Row],[SOL]], "0"))</f>
        <v>41-22-3</v>
      </c>
      <c r="AT6">
        <f>COUNTIFS(DataRegularSeason20242025!$D$3:$D$1315,Table3[[#This Row],[Teams]],DataRegularSeason20242025!$K$3:$K$1315,0)</f>
        <v>0</v>
      </c>
      <c r="AU6">
        <f>SUMIF(DataRegularSeason20242025!$D$3:$D$1315,$A6, DataRegularSeason20242025!$J$3:$J$1315)</f>
        <v>109</v>
      </c>
      <c r="AV6">
        <f>SUMIF(DataRegularSeason20242025!$D$3:$D$1315,$A6, DataRegularSeason20242025!$K$3:$K$1315)</f>
        <v>95</v>
      </c>
      <c r="AW6">
        <f t="shared" si="3"/>
        <v>14</v>
      </c>
      <c r="AX6">
        <f>COUNTIFS(DataRegularSeason20242025!$E$3:$E$1315,Table3[[#This Row],[Teams]],DataRegularSeason20242025!$J$3:$J$1315,0)</f>
        <v>7</v>
      </c>
      <c r="AY6">
        <f>SUMIF(DataRegularSeason20242025!$E$3:$E$1315,$A6,DataRegularSeason20242025!$K$3:$K$1315)</f>
        <v>109</v>
      </c>
      <c r="AZ6">
        <f>SUMIF(DataRegularSeason20242025!$E$3:$E$1315,$A6,DataRegularSeason20242025!$J$3:$J$1315)</f>
        <v>82</v>
      </c>
      <c r="BA6">
        <f t="shared" si="4"/>
        <v>27</v>
      </c>
      <c r="BB6">
        <f t="shared" si="5"/>
        <v>218</v>
      </c>
      <c r="BC6">
        <f t="shared" si="6"/>
        <v>177</v>
      </c>
      <c r="BD6">
        <f t="shared" si="7"/>
        <v>41</v>
      </c>
      <c r="BE6" s="17">
        <f>Table3[[#This Row],[GF]]/Table3[[#This Row],[GP]]</f>
        <v>3.3030303030303032</v>
      </c>
      <c r="BF6" s="17">
        <f>Table3[[#This Row],[GA]]/Table3[[#This Row],[GP]]</f>
        <v>2.6818181818181817</v>
      </c>
      <c r="BG6" s="17">
        <f>(Table3[[#This Row],[GF]]-Table3[[#This Row],[GA]])/Table3[[#This Row],[GP]]</f>
        <v>0.62121212121212122</v>
      </c>
      <c r="BH6" s="49" t="str">
        <f>_xlfn.CONCAT(TEXT(Table3[[#This Row],[W_H]], "0"), "-", TEXT(Table3[[#This Row],[RL_H]],"0"), "-", TEXT(Table3[[#This Row],[OTL_H]]+Table3[[#This Row],[SOL_H]], "0"))</f>
        <v>22-10-2</v>
      </c>
      <c r="BI6" s="49" t="str">
        <f>_xlfn.CONCAT(TEXT(Table3[[#This Row],[W_A]], "0"), "-", TEXT(Table3[[#This Row],[RL_A]],"0"), "-", TEXT(Table3[[#This Row],[OTL_A]]+Table3[[#This Row],[SOL_A]], "0"))</f>
        <v>19-12-1</v>
      </c>
      <c r="BJ6" s="49">
        <f>((2*(Table3[[#This Row],[W_H]]))+Table3[[#This Row],[OTL_H]]+Table3[[#This Row],[SOL_H]])/(2*Table3[[#This Row],[GP_H]])</f>
        <v>0.67647058823529416</v>
      </c>
      <c r="BK6" s="49">
        <f>((2*(Table3[[#This Row],[W_A]]))+Table3[[#This Row],[OTL_A]]+Table3[[#This Row],[SOL_A]])/(2*Table3[[#This Row],[GP_A]])</f>
        <v>0.609375</v>
      </c>
      <c r="BL6" s="21">
        <f>(Table3[[#This Row],[W]]*$CR$3)+(Table3[[#This Row],[L]]*$CR$4)+(Table3[[#This Row],[GF]]*$CR$5)+(Table3[[#This Row],[GA]]*$CR$6)</f>
        <v>78.399999999999991</v>
      </c>
      <c r="BM6" s="21">
        <f>(82*(((Table3[[#This Row],[PTS%]]*$CR$3)+((1-Table3[[#This Row],[PTS%]])*$CR$4)+(Table3[[#This Row],[GF]]*$CR$5)+(Table3[[#This Row],[GA]]*$CR$6))/Table3[[#This Row],[GP]])) + (Table3[[#This Row],[W]]*$CR$3)+(Table3[[#This Row],[L]]*$CR$4)+(Table3[[#This Row],[GF]]*$CR$5)+(Table3[[#This Row],[GA]]*$CR$6)</f>
        <v>141.55091827364552</v>
      </c>
      <c r="BN6">
        <f>COUNTIFS(Table2[AwayTeam],$A6,Table2[PredictedWinner], $A6, Table2[GameIsOver], 1)</f>
        <v>20</v>
      </c>
      <c r="BO6">
        <f>COUNTIFS(Table2[HomeTeam],$A6,Table2[PredictedWinner], $A6, Table2[GameIsOver], 1)</f>
        <v>24</v>
      </c>
      <c r="BP6">
        <f t="shared" si="8"/>
        <v>44</v>
      </c>
      <c r="BQ6">
        <f t="shared" si="9"/>
        <v>12</v>
      </c>
      <c r="BR6">
        <f t="shared" si="10"/>
        <v>10</v>
      </c>
      <c r="BS6">
        <f t="shared" si="11"/>
        <v>22</v>
      </c>
      <c r="BV6">
        <v>2024</v>
      </c>
      <c r="BY6" t="str">
        <f>INDEX(Table2[AwayTeam], Table3[[#This Row],[Column2]])</f>
        <v>BOS</v>
      </c>
      <c r="BZ6">
        <f>LARGE((Table2[[#This Row],[AwayTeam]]=Table3[[#This Row],[Teams]]), 1)</f>
        <v>0</v>
      </c>
      <c r="CL6" t="s">
        <v>1462</v>
      </c>
      <c r="CM6">
        <f>SUM($AT$2:$AT$33)+SUM($AX$2:$AX$33)</f>
        <v>124</v>
      </c>
      <c r="CQ6" t="s">
        <v>73</v>
      </c>
      <c r="CR6" s="21">
        <v>0.1</v>
      </c>
      <c r="CS6">
        <f>INDEX($BC$2:$BC$33,MATCH("CGY",$A$2:$A$33,0),1)</f>
        <v>190</v>
      </c>
      <c r="CT6">
        <f>CS6/CS2</f>
        <v>2.9230769230769229</v>
      </c>
      <c r="CU6" s="21">
        <f>CR6*CS6</f>
        <v>19</v>
      </c>
      <c r="CV6" s="15">
        <f>CU6/$CU$7</f>
        <v>0.27201145311381536</v>
      </c>
    </row>
    <row r="7" spans="1:106" ht="16.5" thickTop="1" thickBot="1" x14ac:dyDescent="0.3">
      <c r="A7" t="s">
        <v>17</v>
      </c>
      <c r="B7" t="s">
        <v>97</v>
      </c>
      <c r="C7" t="s">
        <v>80</v>
      </c>
      <c r="D7">
        <f>COUNTIFS(DataRegularSeason20242025!$D$3:$D$1315,$A7,DataRegularSeason20242025!$R$3:$R$1315,1,DataRegularSeason20242025!$N$3:$N$1315,1) + COUNTIFS(DataRegularSeason20242025!$E$3:$E$1315,$A7,DataRegularSeason20242025!$R$3:$R$1315,1,DataRegularSeason20242025!$N$3:$N$1315,1)</f>
        <v>56</v>
      </c>
      <c r="E7" s="15">
        <f>Table3[[#This Row],[Watched]]/Table3[[#This Row],[GP]]</f>
        <v>0.86153846153846159</v>
      </c>
      <c r="F7">
        <f>COUNTIFS(DataRegularSeason20242025!$N$3:$N$1315,1,DataRegularSeason20242025!$D$3:$D$1315,$A7)</f>
        <v>32</v>
      </c>
      <c r="G7">
        <f>41-Table3[[#This Row],[GP_A]]</f>
        <v>9</v>
      </c>
      <c r="H7">
        <f>COUNTIFS(DataRegularSeason20242025!$E$3:$E$1315,$A7,DataRegularSeason20242025!$N$3:$N$1315,1)</f>
        <v>33</v>
      </c>
      <c r="I7">
        <f>41-Table3[[#This Row],[GP_H]]</f>
        <v>8</v>
      </c>
      <c r="J7">
        <f t="shared" si="0"/>
        <v>65</v>
      </c>
      <c r="K7">
        <f>82-Table3[[#This Row],[GP]]</f>
        <v>17</v>
      </c>
      <c r="L7">
        <f>COUNTIFS(DataRegularSeason20242025!$D$3:$D$1315,$A7, DataRegularSeason20242025!$L$3:$L$1315, $A7,DataRegularSeason20242025!$N$3:$N$1315,1)</f>
        <v>20</v>
      </c>
      <c r="M7">
        <f>COUNTIFS(DataRegularSeason20242025!$D$3:$D$1315,$A7, DataRegularSeason20242025!$L$3:$L$1315, $A7,DataRegularSeason20242025!$N$3:$N$1315,1,DataRegularSeason20242025!$M$3:$M$1315,"REG")</f>
        <v>15</v>
      </c>
      <c r="N7">
        <f>COUNTIFS(DataRegularSeason20242025!$D$3:$D$1315,$A7, DataRegularSeason20242025!$L$3:$L$1315, $A7,DataRegularSeason20242025!$N$3:$N$1315,1,DataRegularSeason20242025!$M$3:$M$1315,"OT")</f>
        <v>4</v>
      </c>
      <c r="O7">
        <f>COUNTIFS(DataRegularSeason20242025!$D$3:$D$1315,$A7, DataRegularSeason20242025!$L$3:$L$1315, $A7,DataRegularSeason20242025!$N$3:$N$1315,1,DataRegularSeason20242025!$M$3:$M$1315,"SO")</f>
        <v>1</v>
      </c>
      <c r="P7">
        <f t="shared" si="1"/>
        <v>12</v>
      </c>
      <c r="Q7">
        <f>COUNTIFS(DataRegularSeason20242025!$D$3:$D$1315,$A7, DataRegularSeason20242025!$S$3:$S$1315, $A7,DataRegularSeason20242025!$M$3:$M$1315,"REG")</f>
        <v>10</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 t="shared" si="2"/>
        <v>13</v>
      </c>
      <c r="Y7">
        <f>COUNTIFS(DataRegularSeason20242025!$E$3:$E$1315,$A7, DataRegularSeason20242025!$S$3:$S$1315, $A7,DataRegularSeason20242025!$M$3:$M$1315,"REG")</f>
        <v>12</v>
      </c>
      <c r="Z7">
        <f>COUNTIFS(DataRegularSeason20242025!$E$3:$E$1315,$A7, DataRegularSeason20242025!$S$3:$S$1315, $A7,DataRegularSeason20242025!$M$3:$M$1315,"OT")</f>
        <v>0</v>
      </c>
      <c r="AA7">
        <f>COUNTIFS(DataRegularSeason20242025!$E$3:$E$1315,$A7, DataRegularSeason20242025!$S$3:$S$1315, $A7,DataRegularSeason20242025!$M$3:$M$1315,"SO")</f>
        <v>1</v>
      </c>
      <c r="AB7">
        <f>Table3[[#This Row],[W_A]]+Table3[[#This Row],[W_H]]</f>
        <v>40</v>
      </c>
      <c r="AC7">
        <f>Table3[[#This Row],[L_A]]+Table3[[#This Row],[L_H]]</f>
        <v>25</v>
      </c>
      <c r="AD7">
        <f>Table3[[#This Row],[RW_A]]+Table3[[#This Row],[RW_H]]</f>
        <v>32</v>
      </c>
      <c r="AE7">
        <f>Table3[[#This Row],[RL_A]]+Table3[[#This Row],[RL_H]]</f>
        <v>22</v>
      </c>
      <c r="AF7">
        <f>Table3[[#This Row],[OTW_A]]+Table3[[#This Row],[OTW_H]]</f>
        <v>7</v>
      </c>
      <c r="AG7">
        <f>Table3[[#This Row],[OTL_A]]+Table3[[#This Row],[OTL_H]]</f>
        <v>2</v>
      </c>
      <c r="AH7">
        <f>Table3[[#This Row],[SOW_A]]+Table3[[#This Row],[SOW_H]]</f>
        <v>1</v>
      </c>
      <c r="AI7">
        <f>Table3[[#This Row],[SOL_A]]+Table3[[#This Row],[SOL_H]]</f>
        <v>1</v>
      </c>
      <c r="AJ7" s="20" t="str">
        <f>_xlfn.CONCAT(TEXT(Table3[[#This Row],[OTW]]+Table3[[#This Row],[SOW]], "0"), "-", TEXT(Table3[[#This Row],[OTL]]+Table3[[#This Row],[SOL]],"0"))</f>
        <v>8-3</v>
      </c>
      <c r="AK7">
        <f>(2*(Table3[[#This Row],[W_A]]+Table3[[#This Row],[W_H]]))+Table3[[#This Row],[OTL_A]]+Table3[[#This Row],[SOL_A]]+Table3[[#This Row],[OTL_H]]+Table3[[#This Row],[SOL_H]]</f>
        <v>83</v>
      </c>
      <c r="AL7">
        <f>(3*(Table3[[#This Row],[RW_A]]+Table3[[#This Row],[RW_H]]))+(2*(Table3[[#This Row],[OTW_A]]+Table3[[#This Row],[SOW_A]]+Table3[[#This Row],[OTW_H]]+Table3[[#This Row],[SOW_H]]))+Table3[[#This Row],[OTL_A]]+Table3[[#This Row],[SOL_A]]+Table3[[#This Row],[OTL_H]]+Table3[[#This Row],[SOL_H]]</f>
        <v>115</v>
      </c>
      <c r="AM7" s="15">
        <f>Table3[[#This Row],[PTS]]/(2*Table3[[#This Row],[GP]])</f>
        <v>0.63846153846153841</v>
      </c>
      <c r="AN7" s="15">
        <f>Table3[[#This Row],[PTS2]]/(3*Table3[[#This Row],[GP]])</f>
        <v>0.58974358974358976</v>
      </c>
      <c r="AO7">
        <f>(2*Table3[[#This Row],[GR]])+Table3[[#This Row],[PTS]]</f>
        <v>117</v>
      </c>
      <c r="AP7">
        <f>(3*Table3[[#This Row],[GR]])+Table3[[#This Row],[PTS2]]</f>
        <v>166</v>
      </c>
      <c r="AQ7">
        <f>Table3[[#This Row],[PTS]]+(2 * Table3[[#This Row],[GR]] * Table3[[#This Row],[PTS%]])</f>
        <v>104.7076923076923</v>
      </c>
      <c r="AR7">
        <f>Table3[[#This Row],[PTS2]]+(3 * Table3[[#This Row],[GR]] * Table3[[#This Row],[PTS%2]])</f>
        <v>145.07692307692307</v>
      </c>
      <c r="AS7" s="20" t="str">
        <f>_xlfn.CONCAT(TEXT(Table3[[#This Row],[W]], "0"), "-", TEXT(Table3[[#This Row],[RL]],"0"), "-", TEXT(Table3[[#This Row],[OTL]]+Table3[[#This Row],[SOL]], "0"))</f>
        <v>40-22-3</v>
      </c>
      <c r="AT7">
        <f>COUNTIFS(DataRegularSeason20242025!$D$3:$D$1315,Table3[[#This Row],[Teams]],DataRegularSeason20242025!$K$3:$K$1315,0)</f>
        <v>0</v>
      </c>
      <c r="AU7">
        <f>SUMIF(DataRegularSeason20242025!$D$3:$D$1315,$A7, DataRegularSeason20242025!$J$3:$J$1315)</f>
        <v>110</v>
      </c>
      <c r="AV7">
        <f>SUMIF(DataRegularSeason20242025!$D$3:$D$1315,$A7, DataRegularSeason20242025!$K$3:$K$1315)</f>
        <v>102</v>
      </c>
      <c r="AW7">
        <f t="shared" si="3"/>
        <v>8</v>
      </c>
      <c r="AX7">
        <f>COUNTIFS(DataRegularSeason20242025!$E$3:$E$1315,Table3[[#This Row],[Teams]],DataRegularSeason20242025!$J$3:$J$1315,0)</f>
        <v>2</v>
      </c>
      <c r="AY7">
        <f>SUMIF(DataRegularSeason20242025!$E$3:$E$1315,$A7,DataRegularSeason20242025!$K$3:$K$1315)</f>
        <v>99</v>
      </c>
      <c r="AZ7">
        <f>SUMIF(DataRegularSeason20242025!$E$3:$E$1315,$A7,DataRegularSeason20242025!$J$3:$J$1315)</f>
        <v>90</v>
      </c>
      <c r="BA7">
        <f t="shared" si="4"/>
        <v>9</v>
      </c>
      <c r="BB7">
        <f t="shared" si="5"/>
        <v>209</v>
      </c>
      <c r="BC7">
        <f t="shared" si="6"/>
        <v>192</v>
      </c>
      <c r="BD7">
        <f t="shared" si="7"/>
        <v>17</v>
      </c>
      <c r="BE7" s="17">
        <f>Table3[[#This Row],[GF]]/Table3[[#This Row],[GP]]</f>
        <v>3.2153846153846155</v>
      </c>
      <c r="BF7" s="17">
        <f>Table3[[#This Row],[GA]]/Table3[[#This Row],[GP]]</f>
        <v>2.953846153846154</v>
      </c>
      <c r="BG7" s="17">
        <f>(Table3[[#This Row],[GF]]-Table3[[#This Row],[GA]])/Table3[[#This Row],[GP]]</f>
        <v>0.26153846153846155</v>
      </c>
      <c r="BH7" s="49" t="str">
        <f>_xlfn.CONCAT(TEXT(Table3[[#This Row],[W_H]], "0"), "-", TEXT(Table3[[#This Row],[RL_H]],"0"), "-", TEXT(Table3[[#This Row],[OTL_H]]+Table3[[#This Row],[SOL_H]], "0"))</f>
        <v>20-12-1</v>
      </c>
      <c r="BI7" s="49" t="str">
        <f>_xlfn.CONCAT(TEXT(Table3[[#This Row],[W_A]], "0"), "-", TEXT(Table3[[#This Row],[RL_A]],"0"), "-", TEXT(Table3[[#This Row],[OTL_A]]+Table3[[#This Row],[SOL_A]], "0"))</f>
        <v>20-10-2</v>
      </c>
      <c r="BJ7" s="49">
        <f>((2*(Table3[[#This Row],[W_H]]))+Table3[[#This Row],[OTL_H]]+Table3[[#This Row],[SOL_H]])/(2*Table3[[#This Row],[GP_H]])</f>
        <v>0.62121212121212122</v>
      </c>
      <c r="BK7" s="49">
        <f>((2*(Table3[[#This Row],[W_A]]))+Table3[[#This Row],[OTL_A]]+Table3[[#This Row],[SOL_A]])/(2*Table3[[#This Row],[GP_A]])</f>
        <v>0.65625</v>
      </c>
      <c r="BL7" s="21">
        <f>(Table3[[#This Row],[W]]*$CR$3)+(Table3[[#This Row],[L]]*$CR$4)+(Table3[[#This Row],[GF]]*$CR$5)+(Table3[[#This Row],[GA]]*$CR$6)</f>
        <v>78.05</v>
      </c>
      <c r="BM7" s="21">
        <f>(82*(((Table3[[#This Row],[PTS%]]*$CR$3)+((1-Table3[[#This Row],[PTS%]])*$CR$4)+(Table3[[#This Row],[GF]]*$CR$5)+(Table3[[#This Row],[GA]]*$CR$6))/Table3[[#This Row],[GP]])) + (Table3[[#This Row],[W]]*$CR$3)+(Table3[[#This Row],[L]]*$CR$4)+(Table3[[#This Row],[GF]]*$CR$5)+(Table3[[#This Row],[GA]]*$CR$6)</f>
        <v>142.36031952662722</v>
      </c>
      <c r="BN7">
        <f>COUNTIFS(Table2[AwayTeam],$A7,Table2[PredictedWinner], $A7, Table2[GameIsOver], 1)</f>
        <v>22</v>
      </c>
      <c r="BO7">
        <f>COUNTIFS(Table2[HomeTeam],$A7,Table2[PredictedWinner], $A7, Table2[GameIsOver], 1)</f>
        <v>26</v>
      </c>
      <c r="BP7">
        <f t="shared" si="8"/>
        <v>48</v>
      </c>
      <c r="BQ7">
        <f t="shared" si="9"/>
        <v>10</v>
      </c>
      <c r="BR7">
        <f t="shared" si="10"/>
        <v>7</v>
      </c>
      <c r="BS7">
        <f t="shared" si="11"/>
        <v>17</v>
      </c>
      <c r="BV7">
        <v>1967</v>
      </c>
      <c r="BY7" t="str">
        <f>INDEX(Table2[AwayTeam], Table3[[#This Row],[Column2]])</f>
        <v>CHI</v>
      </c>
      <c r="BZ7">
        <f>LARGE((Table2[[#This Row],[AwayTeam]]=Table3[[#This Row],[Teams]]), 1)</f>
        <v>0</v>
      </c>
      <c r="CL7" t="s">
        <v>1463</v>
      </c>
      <c r="CM7">
        <f>SUM($AF$2:$AF$33)</f>
        <v>155</v>
      </c>
      <c r="CT7" s="22">
        <f>MAX(CR4,CR3*INDEX($AM$2:$AM$33,MATCH("CGY",$A$2:$A$33,0),1))+(CR5*CT5)+(CR6*CT6)</f>
        <v>0.98230769230769233</v>
      </c>
      <c r="CU7" s="97">
        <f>SUM(CU3:CU6)</f>
        <v>69.849999999999994</v>
      </c>
    </row>
    <row r="8" spans="1:106" ht="15.75" thickTop="1" x14ac:dyDescent="0.25">
      <c r="A8" t="s">
        <v>43</v>
      </c>
      <c r="B8" t="s">
        <v>97</v>
      </c>
      <c r="C8" t="s">
        <v>98</v>
      </c>
      <c r="D8">
        <f>COUNTIFS(DataRegularSeason20242025!$D$3:$D$1315,$A8,DataRegularSeason20242025!$R$3:$R$1315,1,DataRegularSeason20242025!$N$3:$N$1315,1) + COUNTIFS(DataRegularSeason20242025!$E$3:$E$1315,$A8,DataRegularSeason20242025!$R$3:$R$1315,1,DataRegularSeason20242025!$N$3:$N$1315,1)</f>
        <v>59</v>
      </c>
      <c r="E8" s="15">
        <f>Table3[[#This Row],[Watched]]/Table3[[#This Row],[GP]]</f>
        <v>0.89393939393939392</v>
      </c>
      <c r="F8">
        <f>COUNTIFS(DataRegularSeason20242025!$N$3:$N$1315,1,DataRegularSeason20242025!$D$3:$D$1315,$A8)</f>
        <v>31</v>
      </c>
      <c r="G8">
        <f>41-Table3[[#This Row],[GP_A]]</f>
        <v>10</v>
      </c>
      <c r="H8">
        <f>COUNTIFS(DataRegularSeason20242025!$E$3:$E$1315,$A8,DataRegularSeason20242025!$N$3:$N$1315,1)</f>
        <v>35</v>
      </c>
      <c r="I8">
        <f>41-Table3[[#This Row],[GP_H]]</f>
        <v>6</v>
      </c>
      <c r="J8">
        <f t="shared" si="0"/>
        <v>66</v>
      </c>
      <c r="K8">
        <f>82-Table3[[#This Row],[GP]]</f>
        <v>16</v>
      </c>
      <c r="L8">
        <f>COUNTIFS(DataRegularSeason20242025!$D$3:$D$1315,$A8, DataRegularSeason20242025!$L$3:$L$1315, $A8,DataRegularSeason20242025!$N$3:$N$1315,1)</f>
        <v>13</v>
      </c>
      <c r="M8">
        <f>COUNTIFS(DataRegularSeason20242025!$D$3:$D$1315,$A8, DataRegularSeason20242025!$L$3:$L$1315, $A8,DataRegularSeason20242025!$N$3:$N$1315,1,DataRegularSeason20242025!$M$3:$M$1315,"REG")</f>
        <v>10</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 t="shared" si="1"/>
        <v>18</v>
      </c>
      <c r="Q8">
        <f>COUNTIFS(DataRegularSeason20242025!$D$3:$D$1315,$A8, DataRegularSeason20242025!$S$3:$S$1315, $A8,DataRegularSeason20242025!$M$3:$M$1315,"REG")</f>
        <v>15</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27</v>
      </c>
      <c r="U8">
        <f>COUNTIFS(DataRegularSeason20242025!$E$3:$E$1315,$A8, DataRegularSeason20242025!$L$3:$L$1315, $A8,DataRegularSeason20242025!$N$3:$N$1315,1,DataRegularSeason20242025!$M$3:$M$1315,"REG")</f>
        <v>25</v>
      </c>
      <c r="V8">
        <f>COUNTIFS(DataRegularSeason20242025!$E$3:$E$1315,$A8, DataRegularSeason20242025!$L$3:$L$1315, $A8,DataRegularSeason20242025!$N$3:$N$1315,1,DataRegularSeason20242025!$M$3:$M$1315,"OT")</f>
        <v>2</v>
      </c>
      <c r="W8">
        <f>COUNTIFS(DataRegularSeason20242025!$E$3:$E$1315,$A8, DataRegularSeason20242025!$L$3:$L$1315, $A8,DataRegularSeason20242025!$N$3:$N$1315,1,DataRegularSeason20242025!$M$3:$M$1315,"SO")</f>
        <v>0</v>
      </c>
      <c r="X8">
        <f t="shared" si="2"/>
        <v>8</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40</v>
      </c>
      <c r="AC8">
        <f>Table3[[#This Row],[L_A]]+Table3[[#This Row],[L_H]]</f>
        <v>26</v>
      </c>
      <c r="AD8">
        <f>Table3[[#This Row],[RW_A]]+Table3[[#This Row],[RW_H]]</f>
        <v>35</v>
      </c>
      <c r="AE8">
        <f>Table3[[#This Row],[RL_A]]+Table3[[#This Row],[RL_H]]</f>
        <v>22</v>
      </c>
      <c r="AF8">
        <f>Table3[[#This Row],[OTW_A]]+Table3[[#This Row],[OTW_H]]</f>
        <v>5</v>
      </c>
      <c r="AG8">
        <f>Table3[[#This Row],[OTL_A]]+Table3[[#This Row],[OTL_H]]</f>
        <v>2</v>
      </c>
      <c r="AH8">
        <f>Table3[[#This Row],[SOW_A]]+Table3[[#This Row],[SOW_H]]</f>
        <v>0</v>
      </c>
      <c r="AI8">
        <f>Table3[[#This Row],[SOL_A]]+Table3[[#This Row],[SOL_H]]</f>
        <v>2</v>
      </c>
      <c r="AJ8" s="20" t="str">
        <f>_xlfn.CONCAT(TEXT(Table3[[#This Row],[OTW]]+Table3[[#This Row],[SOW]], "0"), "-", TEXT(Table3[[#This Row],[OTL]]+Table3[[#This Row],[SOL]],"0"))</f>
        <v>5-4</v>
      </c>
      <c r="AK8">
        <f>(2*(Table3[[#This Row],[W_A]]+Table3[[#This Row],[W_H]]))+Table3[[#This Row],[OTL_A]]+Table3[[#This Row],[SOL_A]]+Table3[[#This Row],[OTL_H]]+Table3[[#This Row],[SOL_H]]</f>
        <v>84</v>
      </c>
      <c r="AL8">
        <f>(3*(Table3[[#This Row],[RW_A]]+Table3[[#This Row],[RW_H]]))+(2*(Table3[[#This Row],[OTW_A]]+Table3[[#This Row],[SOW_A]]+Table3[[#This Row],[OTW_H]]+Table3[[#This Row],[SOW_H]]))+Table3[[#This Row],[OTL_A]]+Table3[[#This Row],[SOL_A]]+Table3[[#This Row],[OTL_H]]+Table3[[#This Row],[SOL_H]]</f>
        <v>119</v>
      </c>
      <c r="AM8" s="15">
        <f>Table3[[#This Row],[PTS]]/(2*Table3[[#This Row],[GP]])</f>
        <v>0.63636363636363635</v>
      </c>
      <c r="AN8" s="15">
        <f>Table3[[#This Row],[PTS2]]/(3*Table3[[#This Row],[GP]])</f>
        <v>0.60101010101010099</v>
      </c>
      <c r="AO8">
        <f>(2*Table3[[#This Row],[GR]])+Table3[[#This Row],[PTS]]</f>
        <v>116</v>
      </c>
      <c r="AP8">
        <f>(3*Table3[[#This Row],[GR]])+Table3[[#This Row],[PTS2]]</f>
        <v>167</v>
      </c>
      <c r="AQ8">
        <f>Table3[[#This Row],[PTS]]+(2 * Table3[[#This Row],[GR]] * Table3[[#This Row],[PTS%]])</f>
        <v>104.36363636363636</v>
      </c>
      <c r="AR8">
        <f>Table3[[#This Row],[PTS2]]+(3 * Table3[[#This Row],[GR]] * Table3[[#This Row],[PTS%2]])</f>
        <v>147.84848484848484</v>
      </c>
      <c r="AS8" s="20" t="str">
        <f>_xlfn.CONCAT(TEXT(Table3[[#This Row],[W]], "0"), "-", TEXT(Table3[[#This Row],[RL]],"0"), "-", TEXT(Table3[[#This Row],[OTL]]+Table3[[#This Row],[SOL]], "0"))</f>
        <v>40-22-4</v>
      </c>
      <c r="AT8">
        <f>COUNTIFS(DataRegularSeason20242025!$D$3:$D$1315,Table3[[#This Row],[Teams]],DataRegularSeason20242025!$K$3:$K$1315,0)</f>
        <v>1</v>
      </c>
      <c r="AU8">
        <f>SUMIF(DataRegularSeason20242025!$D$3:$D$1315,$A8, DataRegularSeason20242025!$J$3:$J$1315)</f>
        <v>81</v>
      </c>
      <c r="AV8">
        <f>SUMIF(DataRegularSeason20242025!$D$3:$D$1315,$A8, DataRegularSeason20242025!$K$3:$K$1315)</f>
        <v>93</v>
      </c>
      <c r="AW8">
        <f t="shared" si="3"/>
        <v>-12</v>
      </c>
      <c r="AX8">
        <f>COUNTIFS(DataRegularSeason20242025!$E$3:$E$1315,Table3[[#This Row],[Teams]],DataRegularSeason20242025!$J$3:$J$1315,0)</f>
        <v>3</v>
      </c>
      <c r="AY8">
        <f>SUMIF(DataRegularSeason20242025!$E$3:$E$1315,$A8,DataRegularSeason20242025!$K$3:$K$1315)</f>
        <v>131</v>
      </c>
      <c r="AZ8">
        <f>SUMIF(DataRegularSeason20242025!$E$3:$E$1315,$A8,DataRegularSeason20242025!$J$3:$J$1315)</f>
        <v>85</v>
      </c>
      <c r="BA8">
        <f t="shared" si="4"/>
        <v>46</v>
      </c>
      <c r="BB8">
        <f t="shared" si="5"/>
        <v>212</v>
      </c>
      <c r="BC8">
        <f t="shared" si="6"/>
        <v>178</v>
      </c>
      <c r="BD8">
        <f t="shared" si="7"/>
        <v>34</v>
      </c>
      <c r="BE8" s="17">
        <f>Table3[[#This Row],[GF]]/Table3[[#This Row],[GP]]</f>
        <v>3.2121212121212119</v>
      </c>
      <c r="BF8" s="17">
        <f>Table3[[#This Row],[GA]]/Table3[[#This Row],[GP]]</f>
        <v>2.6969696969696968</v>
      </c>
      <c r="BG8" s="17">
        <f>(Table3[[#This Row],[GF]]-Table3[[#This Row],[GA]])/Table3[[#This Row],[GP]]</f>
        <v>0.51515151515151514</v>
      </c>
      <c r="BH8" s="49" t="str">
        <f>_xlfn.CONCAT(TEXT(Table3[[#This Row],[W_H]], "0"), "-", TEXT(Table3[[#This Row],[RL_H]],"0"), "-", TEXT(Table3[[#This Row],[OTL_H]]+Table3[[#This Row],[SOL_H]], "0"))</f>
        <v>27-7-1</v>
      </c>
      <c r="BI8" s="49" t="str">
        <f>_xlfn.CONCAT(TEXT(Table3[[#This Row],[W_A]], "0"), "-", TEXT(Table3[[#This Row],[RL_A]],"0"), "-", TEXT(Table3[[#This Row],[OTL_A]]+Table3[[#This Row],[SOL_A]], "0"))</f>
        <v>13-15-3</v>
      </c>
      <c r="BJ8" s="49">
        <f>((2*(Table3[[#This Row],[W_H]]))+Table3[[#This Row],[OTL_H]]+Table3[[#This Row],[SOL_H]])/(2*Table3[[#This Row],[GP_H]])</f>
        <v>0.7857142857142857</v>
      </c>
      <c r="BK8" s="49">
        <f>((2*(Table3[[#This Row],[W_A]]))+Table3[[#This Row],[OTL_A]]+Table3[[#This Row],[SOL_A]])/(2*Table3[[#This Row],[GP_A]])</f>
        <v>0.46774193548387094</v>
      </c>
      <c r="BL8" s="21">
        <f>(Table3[[#This Row],[W]]*$CR$3)+(Table3[[#This Row],[L]]*$CR$4)+(Table3[[#This Row],[GF]]*$CR$5)+(Table3[[#This Row],[GA]]*$CR$6)</f>
        <v>77.399999999999991</v>
      </c>
      <c r="BM8" s="21">
        <f>(82*(((Table3[[#This Row],[PTS%]]*$CR$3)+((1-Table3[[#This Row],[PTS%]])*$CR$4)+(Table3[[#This Row],[GF]]*$CR$5)+(Table3[[#This Row],[GA]]*$CR$6))/Table3[[#This Row],[GP]])) + (Table3[[#This Row],[W]]*$CR$3)+(Table3[[#This Row],[L]]*$CR$4)+(Table3[[#This Row],[GF]]*$CR$5)+(Table3[[#This Row],[GA]]*$CR$6)</f>
        <v>139.5550964187328</v>
      </c>
      <c r="BN8">
        <f>COUNTIFS(Table2[AwayTeam],$A8,Table2[PredictedWinner], $A8, Table2[GameIsOver], 1)</f>
        <v>18</v>
      </c>
      <c r="BO8">
        <f>COUNTIFS(Table2[HomeTeam],$A8,Table2[PredictedWinner], $A8, Table2[GameIsOver], 1)</f>
        <v>25</v>
      </c>
      <c r="BP8">
        <f t="shared" si="8"/>
        <v>43</v>
      </c>
      <c r="BQ8">
        <f t="shared" si="9"/>
        <v>13</v>
      </c>
      <c r="BR8">
        <f t="shared" si="10"/>
        <v>10</v>
      </c>
      <c r="BS8">
        <f t="shared" si="11"/>
        <v>23</v>
      </c>
      <c r="BV8">
        <v>2006</v>
      </c>
      <c r="BY8" t="str">
        <f>INDEX(Table2[AwayTeam], Table3[[#This Row],[Column2]])</f>
        <v>TOR</v>
      </c>
      <c r="BZ8">
        <f>LARGE((Table2[[#This Row],[AwayTeam]]=Table3[[#This Row],[Teams]]), 1)</f>
        <v>0</v>
      </c>
      <c r="CL8" t="s">
        <v>1464</v>
      </c>
      <c r="CM8">
        <f>SUM($AH$2:$AH$33)</f>
        <v>55</v>
      </c>
      <c r="CS8" t="s">
        <v>1474</v>
      </c>
      <c r="CT8" s="22">
        <f>CT7*82</f>
        <v>80.549230769230775</v>
      </c>
      <c r="CU8" s="21">
        <f>CU7+((82-CS2)*CT7)</f>
        <v>86.549230769230761</v>
      </c>
    </row>
    <row r="9" spans="1:106" x14ac:dyDescent="0.25">
      <c r="A9" t="s">
        <v>27</v>
      </c>
      <c r="B9" t="s">
        <v>96</v>
      </c>
      <c r="C9" t="s">
        <v>99</v>
      </c>
      <c r="D9">
        <f>COUNTIFS(DataRegularSeason20242025!$D$3:$D$1315,$A9,DataRegularSeason20242025!$R$3:$R$1315,1,DataRegularSeason20242025!$N$3:$N$1315,1) + COUNTIFS(DataRegularSeason20242025!$E$3:$E$1315,$A9,DataRegularSeason20242025!$R$3:$R$1315,1,DataRegularSeason20242025!$N$3:$N$1315,1)</f>
        <v>57</v>
      </c>
      <c r="E9" s="15">
        <f>Table3[[#This Row],[Watched]]/Table3[[#This Row],[GP]]</f>
        <v>0.890625</v>
      </c>
      <c r="F9">
        <f>COUNTIFS(DataRegularSeason20242025!$N$3:$N$1315,1,DataRegularSeason20242025!$D$3:$D$1315,$A9)</f>
        <v>35</v>
      </c>
      <c r="G9">
        <f>41-Table3[[#This Row],[GP_A]]</f>
        <v>6</v>
      </c>
      <c r="H9">
        <f>COUNTIFS(DataRegularSeason20242025!$E$3:$E$1315,$A9,DataRegularSeason20242025!$N$3:$N$1315,1)</f>
        <v>29</v>
      </c>
      <c r="I9">
        <f>41-Table3[[#This Row],[GP_H]]</f>
        <v>12</v>
      </c>
      <c r="J9">
        <f t="shared" si="0"/>
        <v>64</v>
      </c>
      <c r="K9">
        <f>82-Table3[[#This Row],[GP]]</f>
        <v>18</v>
      </c>
      <c r="L9">
        <f>COUNTIFS(DataRegularSeason20242025!$D$3:$D$1315,$A9, DataRegularSeason20242025!$L$3:$L$1315, $A9,DataRegularSeason20242025!$N$3:$N$1315,1)</f>
        <v>13</v>
      </c>
      <c r="M9">
        <f>COUNTIFS(DataRegularSeason20242025!$D$3:$D$1315,$A9, DataRegularSeason20242025!$L$3:$L$1315, $A9,DataRegularSeason20242025!$N$3:$N$1315,1,DataRegularSeason20242025!$M$3:$M$1315,"REG")</f>
        <v>12</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0</v>
      </c>
      <c r="P9">
        <f t="shared" si="1"/>
        <v>22</v>
      </c>
      <c r="Q9">
        <f>COUNTIFS(DataRegularSeason20242025!$D$3:$D$1315,$A9, DataRegularSeason20242025!$S$3:$S$1315, $A9,DataRegularSeason20242025!$M$3:$M$1315,"REG")</f>
        <v>17</v>
      </c>
      <c r="R9">
        <f>COUNTIFS(DataRegularSeason20242025!$D$3:$D$1315,$A9, DataRegularSeason20242025!$S$3:$S$1315, $A9,DataRegularSeason20242025!$M$3:$M$1315,"OT")</f>
        <v>5</v>
      </c>
      <c r="S9">
        <f>COUNTIFS(DataRegularSeason20242025!$D$3:$D$1315,$A9, DataRegularSeason20242025!$S$3:$S$1315, $A9,DataRegularSeason20242025!$M$3:$M$1315,"SO")</f>
        <v>0</v>
      </c>
      <c r="T9">
        <f>COUNTIFS(DataRegularSeason20242025!$E$3:$E$1315,$A9, DataRegularSeason20242025!$L$3:$L$1315, $A9, DataRegularSeason20242025!$N$3:$N$1315,1)</f>
        <v>22</v>
      </c>
      <c r="U9">
        <f>COUNTIFS(DataRegularSeason20242025!$E$3:$E$1315,$A9, DataRegularSeason20242025!$L$3:$L$1315, $A9,DataRegularSeason20242025!$N$3:$N$1315,1,DataRegularSeason20242025!$M$3:$M$1315,"REG")</f>
        <v>19</v>
      </c>
      <c r="V9">
        <f>COUNTIFS(DataRegularSeason20242025!$E$3:$E$1315,$A9, DataRegularSeason20242025!$L$3:$L$1315, $A9,DataRegularSeason20242025!$N$3:$N$1315,1,DataRegularSeason20242025!$M$3:$M$1315,"OT")</f>
        <v>2</v>
      </c>
      <c r="W9">
        <f>COUNTIFS(DataRegularSeason20242025!$E$3:$E$1315,$A9, DataRegularSeason20242025!$L$3:$L$1315, $A9,DataRegularSeason20242025!$N$3:$N$1315,1,DataRegularSeason20242025!$M$3:$M$1315,"SO")</f>
        <v>1</v>
      </c>
      <c r="X9">
        <f t="shared" si="2"/>
        <v>7</v>
      </c>
      <c r="Y9">
        <f>COUNTIFS(DataRegularSeason20242025!$E$3:$E$1315,$A9, DataRegularSeason20242025!$S$3:$S$1315, $A9,DataRegularSeason20242025!$M$3:$M$1315,"REG")</f>
        <v>3</v>
      </c>
      <c r="Z9">
        <f>COUNTIFS(DataRegularSeason20242025!$E$3:$E$1315,$A9, DataRegularSeason20242025!$S$3:$S$1315, $A9,DataRegularSeason20242025!$M$3:$M$1315,"OT")</f>
        <v>1</v>
      </c>
      <c r="AA9">
        <f>COUNTIFS(DataRegularSeason20242025!$E$3:$E$1315,$A9, DataRegularSeason20242025!$S$3:$S$1315, $A9,DataRegularSeason20242025!$M$3:$M$1315,"SO")</f>
        <v>3</v>
      </c>
      <c r="AB9">
        <f>Table3[[#This Row],[W_A]]+Table3[[#This Row],[W_H]]</f>
        <v>35</v>
      </c>
      <c r="AC9">
        <f>Table3[[#This Row],[L_A]]+Table3[[#This Row],[L_H]]</f>
        <v>29</v>
      </c>
      <c r="AD9">
        <f>Table3[[#This Row],[RW_A]]+Table3[[#This Row],[RW_H]]</f>
        <v>31</v>
      </c>
      <c r="AE9">
        <f>Table3[[#This Row],[RL_A]]+Table3[[#This Row],[RL_H]]</f>
        <v>20</v>
      </c>
      <c r="AF9">
        <f>Table3[[#This Row],[OTW_A]]+Table3[[#This Row],[OTW_H]]</f>
        <v>3</v>
      </c>
      <c r="AG9">
        <f>Table3[[#This Row],[OTL_A]]+Table3[[#This Row],[OTL_H]]</f>
        <v>6</v>
      </c>
      <c r="AH9">
        <f>Table3[[#This Row],[SOW_A]]+Table3[[#This Row],[SOW_H]]</f>
        <v>1</v>
      </c>
      <c r="AI9">
        <f>Table3[[#This Row],[SOL_A]]+Table3[[#This Row],[SOL_H]]</f>
        <v>3</v>
      </c>
      <c r="AJ9" s="20" t="str">
        <f>_xlfn.CONCAT(TEXT(Table3[[#This Row],[OTW]]+Table3[[#This Row],[SOW]], "0"), "-", TEXT(Table3[[#This Row],[OTL]]+Table3[[#This Row],[SOL]],"0"))</f>
        <v>4-9</v>
      </c>
      <c r="AK9">
        <f>(2*(Table3[[#This Row],[W_A]]+Table3[[#This Row],[W_H]]))+Table3[[#This Row],[OTL_A]]+Table3[[#This Row],[SOL_A]]+Table3[[#This Row],[OTL_H]]+Table3[[#This Row],[SOL_H]]</f>
        <v>79</v>
      </c>
      <c r="AL9">
        <f>(3*(Table3[[#This Row],[RW_A]]+Table3[[#This Row],[RW_H]]))+(2*(Table3[[#This Row],[OTW_A]]+Table3[[#This Row],[SOW_A]]+Table3[[#This Row],[OTW_H]]+Table3[[#This Row],[SOW_H]]))+Table3[[#This Row],[OTL_A]]+Table3[[#This Row],[SOL_A]]+Table3[[#This Row],[OTL_H]]+Table3[[#This Row],[SOL_H]]</f>
        <v>110</v>
      </c>
      <c r="AM9" s="15">
        <f>Table3[[#This Row],[PTS]]/(2*Table3[[#This Row],[GP]])</f>
        <v>0.6171875</v>
      </c>
      <c r="AN9" s="15">
        <f>Table3[[#This Row],[PTS2]]/(3*Table3[[#This Row],[GP]])</f>
        <v>0.57291666666666663</v>
      </c>
      <c r="AO9">
        <f>(2*Table3[[#This Row],[GR]])+Table3[[#This Row],[PTS]]</f>
        <v>115</v>
      </c>
      <c r="AP9">
        <f>(3*Table3[[#This Row],[GR]])+Table3[[#This Row],[PTS2]]</f>
        <v>164</v>
      </c>
      <c r="AQ9">
        <f>Table3[[#This Row],[PTS]]+(2 * Table3[[#This Row],[GR]] * Table3[[#This Row],[PTS%]])</f>
        <v>101.21875</v>
      </c>
      <c r="AR9">
        <f>Table3[[#This Row],[PTS2]]+(3 * Table3[[#This Row],[GR]] * Table3[[#This Row],[PTS%2]])</f>
        <v>140.9375</v>
      </c>
      <c r="AS9" s="20" t="str">
        <f>_xlfn.CONCAT(TEXT(Table3[[#This Row],[W]], "0"), "-", TEXT(Table3[[#This Row],[RL]],"0"), "-", TEXT(Table3[[#This Row],[OTL]]+Table3[[#This Row],[SOL]], "0"))</f>
        <v>35-20-9</v>
      </c>
      <c r="AT9">
        <f>COUNTIFS(DataRegularSeason20242025!$D$3:$D$1315,Table3[[#This Row],[Teams]],DataRegularSeason20242025!$K$3:$K$1315,0)</f>
        <v>1</v>
      </c>
      <c r="AU9">
        <f>SUMIF(DataRegularSeason20242025!$D$3:$D$1315,$A9, DataRegularSeason20242025!$J$3:$J$1315)</f>
        <v>88</v>
      </c>
      <c r="AV9">
        <f>SUMIF(DataRegularSeason20242025!$D$3:$D$1315,$A9, DataRegularSeason20242025!$K$3:$K$1315)</f>
        <v>107</v>
      </c>
      <c r="AW9">
        <f t="shared" si="3"/>
        <v>-19</v>
      </c>
      <c r="AX9">
        <f>COUNTIFS(DataRegularSeason20242025!$E$3:$E$1315,Table3[[#This Row],[Teams]],DataRegularSeason20242025!$J$3:$J$1315,0)</f>
        <v>2</v>
      </c>
      <c r="AY9">
        <f>SUMIF(DataRegularSeason20242025!$E$3:$E$1315,$A9,DataRegularSeason20242025!$K$3:$K$1315)</f>
        <v>96</v>
      </c>
      <c r="AZ9">
        <f>SUMIF(DataRegularSeason20242025!$E$3:$E$1315,$A9,DataRegularSeason20242025!$J$3:$J$1315)</f>
        <v>62</v>
      </c>
      <c r="BA9">
        <f t="shared" si="4"/>
        <v>34</v>
      </c>
      <c r="BB9">
        <f t="shared" si="5"/>
        <v>184</v>
      </c>
      <c r="BC9">
        <f t="shared" si="6"/>
        <v>169</v>
      </c>
      <c r="BD9">
        <f t="shared" si="7"/>
        <v>15</v>
      </c>
      <c r="BE9" s="17">
        <f>Table3[[#This Row],[GF]]/Table3[[#This Row],[GP]]</f>
        <v>2.875</v>
      </c>
      <c r="BF9" s="17">
        <f>Table3[[#This Row],[GA]]/Table3[[#This Row],[GP]]</f>
        <v>2.640625</v>
      </c>
      <c r="BG9" s="17">
        <f>(Table3[[#This Row],[GF]]-Table3[[#This Row],[GA]])/Table3[[#This Row],[GP]]</f>
        <v>0.234375</v>
      </c>
      <c r="BH9" s="49" t="str">
        <f>_xlfn.CONCAT(TEXT(Table3[[#This Row],[W_H]], "0"), "-", TEXT(Table3[[#This Row],[RL_H]],"0"), "-", TEXT(Table3[[#This Row],[OTL_H]]+Table3[[#This Row],[SOL_H]], "0"))</f>
        <v>22-3-4</v>
      </c>
      <c r="BI9" s="49" t="str">
        <f>_xlfn.CONCAT(TEXT(Table3[[#This Row],[W_A]], "0"), "-", TEXT(Table3[[#This Row],[RL_A]],"0"), "-", TEXT(Table3[[#This Row],[OTL_A]]+Table3[[#This Row],[SOL_A]], "0"))</f>
        <v>13-17-5</v>
      </c>
      <c r="BJ9" s="49">
        <f>((2*(Table3[[#This Row],[W_H]]))+Table3[[#This Row],[OTL_H]]+Table3[[#This Row],[SOL_H]])/(2*Table3[[#This Row],[GP_H]])</f>
        <v>0.82758620689655171</v>
      </c>
      <c r="BK9" s="49">
        <f>((2*(Table3[[#This Row],[W_A]]))+Table3[[#This Row],[OTL_A]]+Table3[[#This Row],[SOL_A]])/(2*Table3[[#This Row],[GP_A]])</f>
        <v>0.44285714285714284</v>
      </c>
      <c r="BL9" s="21">
        <f>(Table3[[#This Row],[W]]*$CR$3)+(Table3[[#This Row],[L]]*$CR$4)+(Table3[[#This Row],[GF]]*$CR$5)+(Table3[[#This Row],[GA]]*$CR$6)</f>
        <v>70.7</v>
      </c>
      <c r="BM9" s="21">
        <f>(82*(((Table3[[#This Row],[PTS%]]*$CR$3)+((1-Table3[[#This Row],[PTS%]])*$CR$4)+(Table3[[#This Row],[GF]]*$CR$5)+(Table3[[#This Row],[GA]]*$CR$6))/Table3[[#This Row],[GP]])) + (Table3[[#This Row],[W]]*$CR$3)+(Table3[[#This Row],[L]]*$CR$4)+(Table3[[#This Row],[GF]]*$CR$5)+(Table3[[#This Row],[GA]]*$CR$6)</f>
        <v>128.25815429687498</v>
      </c>
      <c r="BN9">
        <f>COUNTIFS(Table2[AwayTeam],$A9,Table2[PredictedWinner], $A9, Table2[GameIsOver], 1)</f>
        <v>15</v>
      </c>
      <c r="BO9">
        <f>COUNTIFS(Table2[HomeTeam],$A9,Table2[PredictedWinner], $A9, Table2[GameIsOver], 1)</f>
        <v>17</v>
      </c>
      <c r="BP9">
        <f t="shared" si="8"/>
        <v>32</v>
      </c>
      <c r="BQ9">
        <f t="shared" si="9"/>
        <v>20</v>
      </c>
      <c r="BR9">
        <f t="shared" si="10"/>
        <v>12</v>
      </c>
      <c r="BS9">
        <f t="shared" si="11"/>
        <v>32</v>
      </c>
      <c r="BV9">
        <v>2014</v>
      </c>
      <c r="BY9" t="str">
        <f>INDEX(Table2[AwayTeam], Table3[[#This Row],[Column2]])</f>
        <v>NYR</v>
      </c>
      <c r="BZ9">
        <f>LARGE((Table2[[#This Row],[AwayTeam]]=Table3[[#This Row],[Teams]]), 1)</f>
        <v>0</v>
      </c>
      <c r="CL9" t="s">
        <v>1467</v>
      </c>
      <c r="CM9" s="1">
        <f>_xlfn.MINIFS(DataRegularSeason20242025!$B$3:$B$1315,DataRegularSeason20242025!$N$3:$N$1315,1)</f>
        <v>45569</v>
      </c>
    </row>
    <row r="10" spans="1:106" x14ac:dyDescent="0.25">
      <c r="A10" t="s">
        <v>25</v>
      </c>
      <c r="B10" t="s">
        <v>96</v>
      </c>
      <c r="C10" t="s">
        <v>94</v>
      </c>
      <c r="D10">
        <f>COUNTIFS(DataRegularSeason20242025!$D$3:$D$1315,$A10,DataRegularSeason20242025!$R$3:$R$1315,1,DataRegularSeason20242025!$N$3:$N$1315,1) + COUNTIFS(DataRegularSeason20242025!$E$3:$E$1315,$A10,DataRegularSeason20242025!$R$3:$R$1315,1,DataRegularSeason20242025!$N$3:$N$1315,1)</f>
        <v>61</v>
      </c>
      <c r="E10" s="15">
        <f>Table3[[#This Row],[Watched]]/Table3[[#This Row],[GP]]</f>
        <v>0.91044776119402981</v>
      </c>
      <c r="F10">
        <f>COUNTIFS(DataRegularSeason20242025!$N$3:$N$1315,1,DataRegularSeason20242025!$D$3:$D$1315,$A10)</f>
        <v>33</v>
      </c>
      <c r="G10">
        <f>41-Table3[[#This Row],[GP_A]]</f>
        <v>8</v>
      </c>
      <c r="H10">
        <f>COUNTIFS(DataRegularSeason20242025!$E$3:$E$1315,$A10,DataRegularSeason20242025!$N$3:$N$1315,1)</f>
        <v>34</v>
      </c>
      <c r="I10">
        <f>41-Table3[[#This Row],[GP_H]]</f>
        <v>7</v>
      </c>
      <c r="J10">
        <f t="shared" si="0"/>
        <v>67</v>
      </c>
      <c r="K10">
        <f>82-Table3[[#This Row],[GP]]</f>
        <v>15</v>
      </c>
      <c r="L10">
        <f>COUNTIFS(DataRegularSeason20242025!$D$3:$D$1315,$A10, DataRegularSeason20242025!$L$3:$L$1315, $A10,DataRegularSeason20242025!$N$3:$N$1315,1)</f>
        <v>18</v>
      </c>
      <c r="M10">
        <f>COUNTIFS(DataRegularSeason20242025!$D$3:$D$1315,$A10, DataRegularSeason20242025!$L$3:$L$1315, $A10,DataRegularSeason20242025!$N$3:$N$1315,1,DataRegularSeason20242025!$M$3:$M$1315,"REG")</f>
        <v>18</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0</v>
      </c>
      <c r="P10">
        <f t="shared" si="1"/>
        <v>15</v>
      </c>
      <c r="Q10">
        <f>COUNTIFS(DataRegularSeason20242025!$D$3:$D$1315,$A10, DataRegularSeason20242025!$S$3:$S$1315, $A10,DataRegularSeason20242025!$M$3:$M$1315,"REG")</f>
        <v>14</v>
      </c>
      <c r="R10">
        <f>COUNTIFS(DataRegularSeason20242025!$D$3:$D$1315,$A10, DataRegularSeason20242025!$S$3:$S$1315, $A10,DataRegularSeason20242025!$M$3:$M$1315,"OT")</f>
        <v>0</v>
      </c>
      <c r="S10">
        <f>COUNTIFS(DataRegularSeason20242025!$D$3:$D$1315,$A10, DataRegularSeason20242025!$S$3:$S$1315, $A10,DataRegularSeason20242025!$M$3:$M$1315,"SO")</f>
        <v>1</v>
      </c>
      <c r="T10">
        <f>COUNTIFS(DataRegularSeason20242025!$E$3:$E$1315,$A10, DataRegularSeason20242025!$L$3:$L$1315, $A10, DataRegularSeason20242025!$N$3:$N$1315,1)</f>
        <v>22</v>
      </c>
      <c r="U10">
        <f>COUNTIFS(DataRegularSeason20242025!$E$3:$E$1315,$A10, DataRegularSeason20242025!$L$3:$L$1315, $A10,DataRegularSeason20242025!$N$3:$N$1315,1,DataRegularSeason20242025!$M$3:$M$1315,"REG")</f>
        <v>17</v>
      </c>
      <c r="V10">
        <f>COUNTIFS(DataRegularSeason20242025!$E$3:$E$1315,$A10, DataRegularSeason20242025!$L$3:$L$1315, $A10,DataRegularSeason20242025!$N$3:$N$1315,1,DataRegularSeason20242025!$M$3:$M$1315,"OT")</f>
        <v>4</v>
      </c>
      <c r="W10">
        <f>COUNTIFS(DataRegularSeason20242025!$E$3:$E$1315,$A10, DataRegularSeason20242025!$L$3:$L$1315, $A10,DataRegularSeason20242025!$N$3:$N$1315,1,DataRegularSeason20242025!$M$3:$M$1315,"SO")</f>
        <v>1</v>
      </c>
      <c r="X10">
        <f t="shared" si="2"/>
        <v>12</v>
      </c>
      <c r="Y10">
        <f>COUNTIFS(DataRegularSeason20242025!$E$3:$E$1315,$A10, DataRegularSeason20242025!$S$3:$S$1315, $A10,DataRegularSeason20242025!$M$3:$M$1315,"REG")</f>
        <v>10</v>
      </c>
      <c r="Z10">
        <f>COUNTIFS(DataRegularSeason20242025!$E$3:$E$1315,$A10, DataRegularSeason20242025!$S$3:$S$1315, $A10,DataRegularSeason20242025!$M$3:$M$1315,"OT")</f>
        <v>1</v>
      </c>
      <c r="AA10">
        <f>COUNTIFS(DataRegularSeason20242025!$E$3:$E$1315,$A10, DataRegularSeason20242025!$S$3:$S$1315, $A10,DataRegularSeason20242025!$M$3:$M$1315,"SO")</f>
        <v>1</v>
      </c>
      <c r="AB10">
        <f>Table3[[#This Row],[W_A]]+Table3[[#This Row],[W_H]]</f>
        <v>40</v>
      </c>
      <c r="AC10">
        <f>Table3[[#This Row],[L_A]]+Table3[[#This Row],[L_H]]</f>
        <v>27</v>
      </c>
      <c r="AD10">
        <f>Table3[[#This Row],[RW_A]]+Table3[[#This Row],[RW_H]]</f>
        <v>35</v>
      </c>
      <c r="AE10">
        <f>Table3[[#This Row],[RL_A]]+Table3[[#This Row],[RL_H]]</f>
        <v>24</v>
      </c>
      <c r="AF10">
        <f>Table3[[#This Row],[OTW_A]]+Table3[[#This Row],[OTW_H]]</f>
        <v>4</v>
      </c>
      <c r="AG10">
        <f>Table3[[#This Row],[OTL_A]]+Table3[[#This Row],[OTL_H]]</f>
        <v>1</v>
      </c>
      <c r="AH10">
        <f>Table3[[#This Row],[SOW_A]]+Table3[[#This Row],[SOW_H]]</f>
        <v>1</v>
      </c>
      <c r="AI10">
        <f>Table3[[#This Row],[SOL_A]]+Table3[[#This Row],[SOL_H]]</f>
        <v>2</v>
      </c>
      <c r="AJ10" s="20" t="str">
        <f>_xlfn.CONCAT(TEXT(Table3[[#This Row],[OTW]]+Table3[[#This Row],[SOW]], "0"), "-", TEXT(Table3[[#This Row],[OTL]]+Table3[[#This Row],[SOL]],"0"))</f>
        <v>5-3</v>
      </c>
      <c r="AK10">
        <f>(2*(Table3[[#This Row],[W_A]]+Table3[[#This Row],[W_H]]))+Table3[[#This Row],[OTL_A]]+Table3[[#This Row],[SOL_A]]+Table3[[#This Row],[OTL_H]]+Table3[[#This Row],[SOL_H]]</f>
        <v>83</v>
      </c>
      <c r="AL10">
        <f>(3*(Table3[[#This Row],[RW_A]]+Table3[[#This Row],[RW_H]]))+(2*(Table3[[#This Row],[OTW_A]]+Table3[[#This Row],[SOW_A]]+Table3[[#This Row],[OTW_H]]+Table3[[#This Row],[SOW_H]]))+Table3[[#This Row],[OTL_A]]+Table3[[#This Row],[SOL_A]]+Table3[[#This Row],[OTL_H]]+Table3[[#This Row],[SOL_H]]</f>
        <v>118</v>
      </c>
      <c r="AM10" s="15">
        <f>Table3[[#This Row],[PTS]]/(2*Table3[[#This Row],[GP]])</f>
        <v>0.61940298507462688</v>
      </c>
      <c r="AN10" s="15">
        <f>Table3[[#This Row],[PTS2]]/(3*Table3[[#This Row],[GP]])</f>
        <v>0.58706467661691542</v>
      </c>
      <c r="AO10">
        <f>(2*Table3[[#This Row],[GR]])+Table3[[#This Row],[PTS]]</f>
        <v>113</v>
      </c>
      <c r="AP10">
        <f>(3*Table3[[#This Row],[GR]])+Table3[[#This Row],[PTS2]]</f>
        <v>163</v>
      </c>
      <c r="AQ10">
        <f>Table3[[#This Row],[PTS]]+(2 * Table3[[#This Row],[GR]] * Table3[[#This Row],[PTS%]])</f>
        <v>101.58208955223881</v>
      </c>
      <c r="AR10">
        <f>Table3[[#This Row],[PTS2]]+(3 * Table3[[#This Row],[GR]] * Table3[[#This Row],[PTS%2]])</f>
        <v>144.41791044776119</v>
      </c>
      <c r="AS10" s="20" t="str">
        <f>_xlfn.CONCAT(TEXT(Table3[[#This Row],[W]], "0"), "-", TEXT(Table3[[#This Row],[RL]],"0"), "-", TEXT(Table3[[#This Row],[OTL]]+Table3[[#This Row],[SOL]], "0"))</f>
        <v>40-24-3</v>
      </c>
      <c r="AT10">
        <f>COUNTIFS(DataRegularSeason20242025!$D$3:$D$1315,Table3[[#This Row],[Teams]],DataRegularSeason20242025!$K$3:$K$1315,0)</f>
        <v>1</v>
      </c>
      <c r="AU10">
        <f>SUMIF(DataRegularSeason20242025!$D$3:$D$1315,$A10, DataRegularSeason20242025!$J$3:$J$1315)</f>
        <v>99</v>
      </c>
      <c r="AV10">
        <f>SUMIF(DataRegularSeason20242025!$D$3:$D$1315,$A10, DataRegularSeason20242025!$K$3:$K$1315)</f>
        <v>95</v>
      </c>
      <c r="AW10">
        <f t="shared" si="3"/>
        <v>4</v>
      </c>
      <c r="AX10">
        <f>COUNTIFS(DataRegularSeason20242025!$E$3:$E$1315,Table3[[#This Row],[Teams]],DataRegularSeason20242025!$J$3:$J$1315,0)</f>
        <v>3</v>
      </c>
      <c r="AY10">
        <f>SUMIF(DataRegularSeason20242025!$E$3:$E$1315,$A10,DataRegularSeason20242025!$K$3:$K$1315)</f>
        <v>125</v>
      </c>
      <c r="AZ10">
        <f>SUMIF(DataRegularSeason20242025!$E$3:$E$1315,$A10,DataRegularSeason20242025!$J$3:$J$1315)</f>
        <v>99</v>
      </c>
      <c r="BA10">
        <f t="shared" si="4"/>
        <v>26</v>
      </c>
      <c r="BB10">
        <f t="shared" si="5"/>
        <v>224</v>
      </c>
      <c r="BC10">
        <f t="shared" si="6"/>
        <v>194</v>
      </c>
      <c r="BD10">
        <f t="shared" si="7"/>
        <v>30</v>
      </c>
      <c r="BE10" s="17">
        <f>Table3[[#This Row],[GF]]/Table3[[#This Row],[GP]]</f>
        <v>3.3432835820895521</v>
      </c>
      <c r="BF10" s="17">
        <f>Table3[[#This Row],[GA]]/Table3[[#This Row],[GP]]</f>
        <v>2.8955223880597014</v>
      </c>
      <c r="BG10" s="17">
        <f>(Table3[[#This Row],[GF]]-Table3[[#This Row],[GA]])/Table3[[#This Row],[GP]]</f>
        <v>0.44776119402985076</v>
      </c>
      <c r="BH10" s="49" t="str">
        <f>_xlfn.CONCAT(TEXT(Table3[[#This Row],[W_H]], "0"), "-", TEXT(Table3[[#This Row],[RL_H]],"0"), "-", TEXT(Table3[[#This Row],[OTL_H]]+Table3[[#This Row],[SOL_H]], "0"))</f>
        <v>22-10-2</v>
      </c>
      <c r="BI10" s="49" t="str">
        <f>_xlfn.CONCAT(TEXT(Table3[[#This Row],[W_A]], "0"), "-", TEXT(Table3[[#This Row],[RL_A]],"0"), "-", TEXT(Table3[[#This Row],[OTL_A]]+Table3[[#This Row],[SOL_A]], "0"))</f>
        <v>18-14-1</v>
      </c>
      <c r="BJ10" s="49">
        <f>((2*(Table3[[#This Row],[W_H]]))+Table3[[#This Row],[OTL_H]]+Table3[[#This Row],[SOL_H]])/(2*Table3[[#This Row],[GP_H]])</f>
        <v>0.67647058823529416</v>
      </c>
      <c r="BK10" s="49">
        <f>((2*(Table3[[#This Row],[W_A]]))+Table3[[#This Row],[OTL_A]]+Table3[[#This Row],[SOL_A]])/(2*Table3[[#This Row],[GP_A]])</f>
        <v>0.56060606060606055</v>
      </c>
      <c r="BL10" s="21">
        <f>(Table3[[#This Row],[W]]*$CR$3)+(Table3[[#This Row],[L]]*$CR$4)+(Table3[[#This Row],[GF]]*$CR$5)+(Table3[[#This Row],[GA]]*$CR$6)</f>
        <v>81.100000000000009</v>
      </c>
      <c r="BM10" s="21">
        <f>(82*(((Table3[[#This Row],[PTS%]]*$CR$3)+((1-Table3[[#This Row],[PTS%]])*$CR$4)+(Table3[[#This Row],[GF]]*$CR$5)+(Table3[[#This Row],[GA]]*$CR$6))/Table3[[#This Row],[GP]])) + (Table3[[#This Row],[W]]*$CR$3)+(Table3[[#This Row],[L]]*$CR$4)+(Table3[[#This Row],[GF]]*$CR$5)+(Table3[[#This Row],[GA]]*$CR$6)</f>
        <v>146.48445087992872</v>
      </c>
      <c r="BN10">
        <f>COUNTIFS(Table2[AwayTeam],$A10,Table2[PredictedWinner], $A10, Table2[GameIsOver], 1)</f>
        <v>17</v>
      </c>
      <c r="BO10">
        <f>COUNTIFS(Table2[HomeTeam],$A10,Table2[PredictedWinner], $A10, Table2[GameIsOver], 1)</f>
        <v>26</v>
      </c>
      <c r="BP10">
        <f t="shared" si="8"/>
        <v>43</v>
      </c>
      <c r="BQ10">
        <f t="shared" si="9"/>
        <v>16</v>
      </c>
      <c r="BR10">
        <f t="shared" si="10"/>
        <v>8</v>
      </c>
      <c r="BS10">
        <f t="shared" si="11"/>
        <v>24</v>
      </c>
      <c r="BV10">
        <v>2022</v>
      </c>
      <c r="BY10" t="str">
        <f>INDEX(Table2[AwayTeam], Table3[[#This Row],[Column2]])</f>
        <v>WPG</v>
      </c>
      <c r="BZ10">
        <f>LARGE((Table2[[#This Row],[AwayTeam]]=Table3[[#This Row],[Teams]]), 1)</f>
        <v>0</v>
      </c>
      <c r="CL10" t="s">
        <v>1468</v>
      </c>
      <c r="CM10" s="1">
        <f>_xlfn.MAXIFS(DataRegularSeason20242025!$B$3:$B$1315,DataRegularSeason20242025!$N$3:$N$1315,1)</f>
        <v>45730</v>
      </c>
    </row>
    <row r="11" spans="1:106" x14ac:dyDescent="0.25">
      <c r="A11" t="s">
        <v>42</v>
      </c>
      <c r="B11" t="s">
        <v>97</v>
      </c>
      <c r="C11" t="s">
        <v>80</v>
      </c>
      <c r="D11">
        <f>COUNTIFS(DataRegularSeason20242025!$D$3:$D$1315,$A11,DataRegularSeason20242025!$R$3:$R$1315,1,DataRegularSeason20242025!$N$3:$N$1315,1) + COUNTIFS(DataRegularSeason20242025!$E$3:$E$1315,$A11,DataRegularSeason20242025!$R$3:$R$1315,1,DataRegularSeason20242025!$N$3:$N$1315,1)</f>
        <v>55</v>
      </c>
      <c r="E11" s="15">
        <f>Table3[[#This Row],[Watched]]/Table3[[#This Row],[GP]]</f>
        <v>0.84615384615384615</v>
      </c>
      <c r="F11">
        <f>COUNTIFS(DataRegularSeason20242025!$N$3:$N$1315,1,DataRegularSeason20242025!$D$3:$D$1315,$A11)</f>
        <v>32</v>
      </c>
      <c r="G11">
        <f>41-Table3[[#This Row],[GP_A]]</f>
        <v>9</v>
      </c>
      <c r="H11">
        <f>COUNTIFS(DataRegularSeason20242025!$E$3:$E$1315,$A11,DataRegularSeason20242025!$N$3:$N$1315,1)</f>
        <v>33</v>
      </c>
      <c r="I11">
        <f>41-Table3[[#This Row],[GP_H]]</f>
        <v>8</v>
      </c>
      <c r="J11">
        <f t="shared" si="0"/>
        <v>65</v>
      </c>
      <c r="K11">
        <f>82-Table3[[#This Row],[GP]]</f>
        <v>17</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 t="shared" si="1"/>
        <v>18</v>
      </c>
      <c r="Q11">
        <f>COUNTIFS(DataRegularSeason20242025!$D$3:$D$1315,$A11, DataRegularSeason20242025!$S$3:$S$1315, $A11,DataRegularSeason20242025!$M$3:$M$1315,"REG")</f>
        <v>15</v>
      </c>
      <c r="R11">
        <f>COUNTIFS(DataRegularSeason20242025!$D$3:$D$1315,$A11, DataRegularSeason20242025!$S$3:$S$1315, $A11,DataRegularSeason20242025!$M$3:$M$1315,"OT")</f>
        <v>2</v>
      </c>
      <c r="S11">
        <f>COUNTIFS(DataRegularSeason20242025!$D$3:$D$1315,$A11, DataRegularSeason20242025!$S$3:$S$1315, $A11,DataRegularSeason20242025!$M$3:$M$1315,"SO")</f>
        <v>1</v>
      </c>
      <c r="T11">
        <f>COUNTIFS(DataRegularSeason20242025!$E$3:$E$1315,$A11, DataRegularSeason20242025!$L$3:$L$1315, $A11, DataRegularSeason20242025!$N$3:$N$1315,1)</f>
        <v>23</v>
      </c>
      <c r="U11">
        <f>COUNTIFS(DataRegularSeason20242025!$E$3:$E$1315,$A11, DataRegularSeason20242025!$L$3:$L$1315, $A11,DataRegularSeason20242025!$N$3:$N$1315,1,DataRegularSeason20242025!$M$3:$M$1315,"REG")</f>
        <v>21</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 t="shared" si="2"/>
        <v>10</v>
      </c>
      <c r="Y11">
        <f>COUNTIFS(DataRegularSeason20242025!$E$3:$E$1315,$A11, DataRegularSeason20242025!$S$3:$S$1315, $A11,DataRegularSeason20242025!$M$3:$M$1315,"REG")</f>
        <v>8</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37</v>
      </c>
      <c r="AC11">
        <f>Table3[[#This Row],[L_A]]+Table3[[#This Row],[L_H]]</f>
        <v>28</v>
      </c>
      <c r="AD11">
        <f>Table3[[#This Row],[RW_A]]+Table3[[#This Row],[RW_H]]</f>
        <v>32</v>
      </c>
      <c r="AE11">
        <f>Table3[[#This Row],[RL_A]]+Table3[[#This Row],[RL_H]]</f>
        <v>23</v>
      </c>
      <c r="AF11">
        <f>Table3[[#This Row],[OTW_A]]+Table3[[#This Row],[OTW_H]]</f>
        <v>4</v>
      </c>
      <c r="AG11">
        <f>Table3[[#This Row],[OTL_A]]+Table3[[#This Row],[OTL_H]]</f>
        <v>3</v>
      </c>
      <c r="AH11">
        <f>Table3[[#This Row],[SOW_A]]+Table3[[#This Row],[SOW_H]]</f>
        <v>1</v>
      </c>
      <c r="AI11">
        <f>Table3[[#This Row],[SOL_A]]+Table3[[#This Row],[SOL_H]]</f>
        <v>2</v>
      </c>
      <c r="AJ11" s="20" t="str">
        <f>_xlfn.CONCAT(TEXT(Table3[[#This Row],[OTW]]+Table3[[#This Row],[SOW]], "0"), "-", TEXT(Table3[[#This Row],[OTL]]+Table3[[#This Row],[SOL]],"0"))</f>
        <v>5-5</v>
      </c>
      <c r="AK11">
        <f>(2*(Table3[[#This Row],[W_A]]+Table3[[#This Row],[W_H]]))+Table3[[#This Row],[OTL_A]]+Table3[[#This Row],[SOL_A]]+Table3[[#This Row],[OTL_H]]+Table3[[#This Row],[SOL_H]]</f>
        <v>79</v>
      </c>
      <c r="AL11">
        <f>(3*(Table3[[#This Row],[RW_A]]+Table3[[#This Row],[RW_H]]))+(2*(Table3[[#This Row],[OTW_A]]+Table3[[#This Row],[SOW_A]]+Table3[[#This Row],[OTW_H]]+Table3[[#This Row],[SOW_H]]))+Table3[[#This Row],[OTL_A]]+Table3[[#This Row],[SOL_A]]+Table3[[#This Row],[OTL_H]]+Table3[[#This Row],[SOL_H]]</f>
        <v>111</v>
      </c>
      <c r="AM11" s="15">
        <f>Table3[[#This Row],[PTS]]/(2*Table3[[#This Row],[GP]])</f>
        <v>0.60769230769230764</v>
      </c>
      <c r="AN11" s="15">
        <f>Table3[[#This Row],[PTS2]]/(3*Table3[[#This Row],[GP]])</f>
        <v>0.56923076923076921</v>
      </c>
      <c r="AO11">
        <f>(2*Table3[[#This Row],[GR]])+Table3[[#This Row],[PTS]]</f>
        <v>113</v>
      </c>
      <c r="AP11">
        <f>(3*Table3[[#This Row],[GR]])+Table3[[#This Row],[PTS2]]</f>
        <v>162</v>
      </c>
      <c r="AQ11">
        <f>Table3[[#This Row],[PTS]]+(2 * Table3[[#This Row],[GR]] * Table3[[#This Row],[PTS%]])</f>
        <v>99.661538461538456</v>
      </c>
      <c r="AR11">
        <f>Table3[[#This Row],[PTS2]]+(3 * Table3[[#This Row],[GR]] * Table3[[#This Row],[PTS%2]])</f>
        <v>140.03076923076924</v>
      </c>
      <c r="AS11" s="20" t="str">
        <f>_xlfn.CONCAT(TEXT(Table3[[#This Row],[W]], "0"), "-", TEXT(Table3[[#This Row],[RL]],"0"), "-", TEXT(Table3[[#This Row],[OTL]]+Table3[[#This Row],[SOL]], "0"))</f>
        <v>37-23-5</v>
      </c>
      <c r="AT11">
        <f>COUNTIFS(DataRegularSeason20242025!$D$3:$D$1315,Table3[[#This Row],[Teams]],DataRegularSeason20242025!$K$3:$K$1315,0)</f>
        <v>1</v>
      </c>
      <c r="AU11">
        <f>SUMIF(DataRegularSeason20242025!$D$3:$D$1315,$A11, DataRegularSeason20242025!$J$3:$J$1315)</f>
        <v>106</v>
      </c>
      <c r="AV11">
        <f>SUMIF(DataRegularSeason20242025!$D$3:$D$1315,$A11, DataRegularSeason20242025!$K$3:$K$1315)</f>
        <v>101</v>
      </c>
      <c r="AW11">
        <f t="shared" si="3"/>
        <v>5</v>
      </c>
      <c r="AX11">
        <f>COUNTIFS(DataRegularSeason20242025!$E$3:$E$1315,Table3[[#This Row],[Teams]],DataRegularSeason20242025!$J$3:$J$1315,0)</f>
        <v>4</v>
      </c>
      <c r="AY11">
        <f>SUMIF(DataRegularSeason20242025!$E$3:$E$1315,$A11,DataRegularSeason20242025!$K$3:$K$1315)</f>
        <v>122</v>
      </c>
      <c r="AZ11">
        <f>SUMIF(DataRegularSeason20242025!$E$3:$E$1315,$A11,DataRegularSeason20242025!$J$3:$J$1315)</f>
        <v>76</v>
      </c>
      <c r="BA11">
        <f t="shared" si="4"/>
        <v>46</v>
      </c>
      <c r="BB11">
        <f t="shared" si="5"/>
        <v>228</v>
      </c>
      <c r="BC11">
        <f t="shared" si="6"/>
        <v>177</v>
      </c>
      <c r="BD11">
        <f t="shared" si="7"/>
        <v>51</v>
      </c>
      <c r="BE11" s="17">
        <f>Table3[[#This Row],[GF]]/Table3[[#This Row],[GP]]</f>
        <v>3.5076923076923077</v>
      </c>
      <c r="BF11" s="17">
        <f>Table3[[#This Row],[GA]]/Table3[[#This Row],[GP]]</f>
        <v>2.7230769230769232</v>
      </c>
      <c r="BG11" s="17">
        <f>(Table3[[#This Row],[GF]]-Table3[[#This Row],[GA]])/Table3[[#This Row],[GP]]</f>
        <v>0.7846153846153846</v>
      </c>
      <c r="BH11" s="49" t="str">
        <f>_xlfn.CONCAT(TEXT(Table3[[#This Row],[W_H]], "0"), "-", TEXT(Table3[[#This Row],[RL_H]],"0"), "-", TEXT(Table3[[#This Row],[OTL_H]]+Table3[[#This Row],[SOL_H]], "0"))</f>
        <v>23-8-2</v>
      </c>
      <c r="BI11" s="49" t="str">
        <f>_xlfn.CONCAT(TEXT(Table3[[#This Row],[W_A]], "0"), "-", TEXT(Table3[[#This Row],[RL_A]],"0"), "-", TEXT(Table3[[#This Row],[OTL_A]]+Table3[[#This Row],[SOL_A]], "0"))</f>
        <v>14-15-3</v>
      </c>
      <c r="BJ11" s="49">
        <f>((2*(Table3[[#This Row],[W_H]]))+Table3[[#This Row],[OTL_H]]+Table3[[#This Row],[SOL_H]])/(2*Table3[[#This Row],[GP_H]])</f>
        <v>0.72727272727272729</v>
      </c>
      <c r="BK11" s="49">
        <f>((2*(Table3[[#This Row],[W_A]]))+Table3[[#This Row],[OTL_A]]+Table3[[#This Row],[SOL_A]])/(2*Table3[[#This Row],[GP_A]])</f>
        <v>0.484375</v>
      </c>
      <c r="BL11" s="21">
        <f>(Table3[[#This Row],[W]]*$CR$3)+(Table3[[#This Row],[L]]*$CR$4)+(Table3[[#This Row],[GF]]*$CR$5)+(Table3[[#This Row],[GA]]*$CR$6)</f>
        <v>78.8</v>
      </c>
      <c r="BM11" s="21">
        <f>(82*(((Table3[[#This Row],[PTS%]]*$CR$3)+((1-Table3[[#This Row],[PTS%]])*$CR$4)+(Table3[[#This Row],[GF]]*$CR$5)+(Table3[[#This Row],[GA]]*$CR$6))/Table3[[#This Row],[GP]])) + (Table3[[#This Row],[W]]*$CR$3)+(Table3[[#This Row],[L]]*$CR$4)+(Table3[[#This Row],[GF]]*$CR$5)+(Table3[[#This Row],[GA]]*$CR$6)</f>
        <v>144.80563313609466</v>
      </c>
      <c r="BN11">
        <f>COUNTIFS(Table2[AwayTeam],$A11,Table2[PredictedWinner], $A11, Table2[GameIsOver], 1)</f>
        <v>19</v>
      </c>
      <c r="BO11">
        <f>COUNTIFS(Table2[HomeTeam],$A11,Table2[PredictedWinner], $A11, Table2[GameIsOver], 1)</f>
        <v>20</v>
      </c>
      <c r="BP11">
        <f t="shared" si="8"/>
        <v>39</v>
      </c>
      <c r="BQ11">
        <f t="shared" si="9"/>
        <v>13</v>
      </c>
      <c r="BR11">
        <f t="shared" si="10"/>
        <v>13</v>
      </c>
      <c r="BS11">
        <f t="shared" si="11"/>
        <v>26</v>
      </c>
      <c r="BV11">
        <v>2021</v>
      </c>
      <c r="BY11" t="str">
        <f>INDEX(Table2[AwayTeam], Table3[[#This Row],[Column2]])</f>
        <v>CGY</v>
      </c>
      <c r="BZ11">
        <f>LARGE((Table2[[#This Row],[AwayTeam]]=Table3[[#This Row],[Teams]]), 1)</f>
        <v>0</v>
      </c>
      <c r="CL11" t="s">
        <v>1469</v>
      </c>
      <c r="CM11">
        <f>$CM$2/($CM$10-$CM$9)</f>
        <v>6.5341614906832302</v>
      </c>
    </row>
    <row r="12" spans="1:106" x14ac:dyDescent="0.25">
      <c r="A12" t="s">
        <v>22</v>
      </c>
      <c r="B12" t="s">
        <v>96</v>
      </c>
      <c r="C12" t="s">
        <v>99</v>
      </c>
      <c r="D12">
        <f>COUNTIFS(DataRegularSeason20242025!$D$3:$D$1315,$A12,DataRegularSeason20242025!$R$3:$R$1315,1,DataRegularSeason20242025!$N$3:$N$1315,1) + COUNTIFS(DataRegularSeason20242025!$E$3:$E$1315,$A12,DataRegularSeason20242025!$R$3:$R$1315,1,DataRegularSeason20242025!$N$3:$N$1315,1)</f>
        <v>62</v>
      </c>
      <c r="E12" s="15">
        <f>Table3[[#This Row],[Watched]]/Table3[[#This Row],[GP]]</f>
        <v>0.93939393939393945</v>
      </c>
      <c r="F12">
        <f>COUNTIFS(DataRegularSeason20242025!$N$3:$N$1315,1,DataRegularSeason20242025!$D$3:$D$1315,$A12)</f>
        <v>33</v>
      </c>
      <c r="G12">
        <f>41-Table3[[#This Row],[GP_A]]</f>
        <v>8</v>
      </c>
      <c r="H12">
        <f>COUNTIFS(DataRegularSeason20242025!$E$3:$E$1315,$A12,DataRegularSeason20242025!$N$3:$N$1315,1)</f>
        <v>33</v>
      </c>
      <c r="I12">
        <f>41-Table3[[#This Row],[GP_H]]</f>
        <v>8</v>
      </c>
      <c r="J12">
        <f t="shared" si="0"/>
        <v>66</v>
      </c>
      <c r="K12">
        <f>82-Table3[[#This Row],[GP]]</f>
        <v>16</v>
      </c>
      <c r="L12">
        <f>COUNTIFS(DataRegularSeason20242025!$D$3:$D$1315,$A12, DataRegularSeason20242025!$L$3:$L$1315, $A12,DataRegularSeason20242025!$N$3:$N$1315,1)</f>
        <v>18</v>
      </c>
      <c r="M12">
        <f>COUNTIFS(DataRegularSeason20242025!$D$3:$D$1315,$A12, DataRegularSeason20242025!$L$3:$L$1315, $A12,DataRegularSeason20242025!$N$3:$N$1315,1,DataRegularSeason20242025!$M$3:$M$1315,"REG")</f>
        <v>13</v>
      </c>
      <c r="N12">
        <f>COUNTIFS(DataRegularSeason20242025!$D$3:$D$1315,$A12, DataRegularSeason20242025!$L$3:$L$1315, $A12,DataRegularSeason20242025!$N$3:$N$1315,1,DataRegularSeason20242025!$M$3:$M$1315,"OT")</f>
        <v>5</v>
      </c>
      <c r="O12">
        <f>COUNTIFS(DataRegularSeason20242025!$D$3:$D$1315,$A12, DataRegularSeason20242025!$L$3:$L$1315, $A12,DataRegularSeason20242025!$N$3:$N$1315,1,DataRegularSeason20242025!$M$3:$M$1315,"SO")</f>
        <v>0</v>
      </c>
      <c r="P12">
        <f t="shared" si="1"/>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20</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6</v>
      </c>
      <c r="W12">
        <f>COUNTIFS(DataRegularSeason20242025!$E$3:$E$1315,$A12, DataRegularSeason20242025!$L$3:$L$1315, $A12,DataRegularSeason20242025!$N$3:$N$1315,1,DataRegularSeason20242025!$M$3:$M$1315,"SO")</f>
        <v>0</v>
      </c>
      <c r="X12">
        <f t="shared" si="2"/>
        <v>13</v>
      </c>
      <c r="Y12">
        <f>COUNTIFS(DataRegularSeason20242025!$E$3:$E$1315,$A12, DataRegularSeason20242025!$S$3:$S$1315, $A12,DataRegularSeason20242025!$M$3:$M$1315,"REG")</f>
        <v>11</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38</v>
      </c>
      <c r="AC12">
        <f>Table3[[#This Row],[L_A]]+Table3[[#This Row],[L_H]]</f>
        <v>28</v>
      </c>
      <c r="AD12">
        <f>Table3[[#This Row],[RW_A]]+Table3[[#This Row],[RW_H]]</f>
        <v>27</v>
      </c>
      <c r="AE12">
        <f>Table3[[#This Row],[RL_A]]+Table3[[#This Row],[RL_H]]</f>
        <v>24</v>
      </c>
      <c r="AF12">
        <f>Table3[[#This Row],[OTW_A]]+Table3[[#This Row],[OTW_H]]</f>
        <v>11</v>
      </c>
      <c r="AG12">
        <f>Table3[[#This Row],[OTL_A]]+Table3[[#This Row],[OTL_H]]</f>
        <v>3</v>
      </c>
      <c r="AH12">
        <f>Table3[[#This Row],[SOW_A]]+Table3[[#This Row],[SOW_H]]</f>
        <v>0</v>
      </c>
      <c r="AI12">
        <f>Table3[[#This Row],[SOL_A]]+Table3[[#This Row],[SOL_H]]</f>
        <v>1</v>
      </c>
      <c r="AJ12" s="20" t="str">
        <f>_xlfn.CONCAT(TEXT(Table3[[#This Row],[OTW]]+Table3[[#This Row],[SOW]], "0"), "-", TEXT(Table3[[#This Row],[OTL]]+Table3[[#This Row],[SOL]],"0"))</f>
        <v>11-4</v>
      </c>
      <c r="AK12">
        <f>(2*(Table3[[#This Row],[W_A]]+Table3[[#This Row],[W_H]]))+Table3[[#This Row],[OTL_A]]+Table3[[#This Row],[SOL_A]]+Table3[[#This Row],[OTL_H]]+Table3[[#This Row],[SOL_H]]</f>
        <v>80</v>
      </c>
      <c r="AL12">
        <f>(3*(Table3[[#This Row],[RW_A]]+Table3[[#This Row],[RW_H]]))+(2*(Table3[[#This Row],[OTW_A]]+Table3[[#This Row],[SOW_A]]+Table3[[#This Row],[OTW_H]]+Table3[[#This Row],[SOW_H]]))+Table3[[#This Row],[OTL_A]]+Table3[[#This Row],[SOL_A]]+Table3[[#This Row],[OTL_H]]+Table3[[#This Row],[SOL_H]]</f>
        <v>107</v>
      </c>
      <c r="AM12" s="15">
        <f>Table3[[#This Row],[PTS]]/(2*Table3[[#This Row],[GP]])</f>
        <v>0.60606060606060608</v>
      </c>
      <c r="AN12" s="15">
        <f>Table3[[#This Row],[PTS2]]/(3*Table3[[#This Row],[GP]])</f>
        <v>0.54040404040404044</v>
      </c>
      <c r="AO12">
        <f>(2*Table3[[#This Row],[GR]])+Table3[[#This Row],[PTS]]</f>
        <v>112</v>
      </c>
      <c r="AP12">
        <f>(3*Table3[[#This Row],[GR]])+Table3[[#This Row],[PTS2]]</f>
        <v>155</v>
      </c>
      <c r="AQ12">
        <f>Table3[[#This Row],[PTS]]+(2 * Table3[[#This Row],[GR]] * Table3[[#This Row],[PTS%]])</f>
        <v>99.393939393939391</v>
      </c>
      <c r="AR12">
        <f>Table3[[#This Row],[PTS2]]+(3 * Table3[[#This Row],[GR]] * Table3[[#This Row],[PTS%2]])</f>
        <v>132.93939393939394</v>
      </c>
      <c r="AS12" s="20" t="str">
        <f>_xlfn.CONCAT(TEXT(Table3[[#This Row],[W]], "0"), "-", TEXT(Table3[[#This Row],[RL]],"0"), "-", TEXT(Table3[[#This Row],[OTL]]+Table3[[#This Row],[SOL]], "0"))</f>
        <v>38-24-4</v>
      </c>
      <c r="AT12">
        <f>COUNTIFS(DataRegularSeason20242025!$D$3:$D$1315,Table3[[#This Row],[Teams]],DataRegularSeason20242025!$K$3:$K$1315,0)</f>
        <v>1</v>
      </c>
      <c r="AU12">
        <f>SUMIF(DataRegularSeason20242025!$D$3:$D$1315,$A12, DataRegularSeason20242025!$J$3:$J$1315)</f>
        <v>106</v>
      </c>
      <c r="AV12">
        <f>SUMIF(DataRegularSeason20242025!$D$3:$D$1315,$A12, DataRegularSeason20242025!$K$3:$K$1315)</f>
        <v>97</v>
      </c>
      <c r="AW12">
        <f t="shared" si="3"/>
        <v>9</v>
      </c>
      <c r="AX12">
        <f>COUNTIFS(DataRegularSeason20242025!$E$3:$E$1315,Table3[[#This Row],[Teams]],DataRegularSeason20242025!$J$3:$J$1315,0)</f>
        <v>2</v>
      </c>
      <c r="AY12">
        <f>SUMIF(DataRegularSeason20242025!$E$3:$E$1315,$A12,DataRegularSeason20242025!$K$3:$K$1315)</f>
        <v>105</v>
      </c>
      <c r="AZ12">
        <f>SUMIF(DataRegularSeason20242025!$E$3:$E$1315,$A12,DataRegularSeason20242025!$J$3:$J$1315)</f>
        <v>96</v>
      </c>
      <c r="BA12">
        <f t="shared" si="4"/>
        <v>9</v>
      </c>
      <c r="BB12">
        <f t="shared" si="5"/>
        <v>211</v>
      </c>
      <c r="BC12">
        <f t="shared" si="6"/>
        <v>193</v>
      </c>
      <c r="BD12">
        <f t="shared" si="7"/>
        <v>18</v>
      </c>
      <c r="BE12" s="17">
        <f>Table3[[#This Row],[GF]]/Table3[[#This Row],[GP]]</f>
        <v>3.1969696969696968</v>
      </c>
      <c r="BF12" s="17">
        <f>Table3[[#This Row],[GA]]/Table3[[#This Row],[GP]]</f>
        <v>2.9242424242424243</v>
      </c>
      <c r="BG12" s="17">
        <f>(Table3[[#This Row],[GF]]-Table3[[#This Row],[GA]])/Table3[[#This Row],[GP]]</f>
        <v>0.27272727272727271</v>
      </c>
      <c r="BH12" s="49" t="str">
        <f>_xlfn.CONCAT(TEXT(Table3[[#This Row],[W_H]], "0"), "-", TEXT(Table3[[#This Row],[RL_H]],"0"), "-", TEXT(Table3[[#This Row],[OTL_H]]+Table3[[#This Row],[SOL_H]], "0"))</f>
        <v>20-11-2</v>
      </c>
      <c r="BI12" s="49" t="str">
        <f>_xlfn.CONCAT(TEXT(Table3[[#This Row],[W_A]], "0"), "-", TEXT(Table3[[#This Row],[RL_A]],"0"), "-", TEXT(Table3[[#This Row],[OTL_A]]+Table3[[#This Row],[SOL_A]], "0"))</f>
        <v>18-13-2</v>
      </c>
      <c r="BJ12" s="49">
        <f>((2*(Table3[[#This Row],[W_H]]))+Table3[[#This Row],[OTL_H]]+Table3[[#This Row],[SOL_H]])/(2*Table3[[#This Row],[GP_H]])</f>
        <v>0.63636363636363635</v>
      </c>
      <c r="BK12" s="49">
        <f>((2*(Table3[[#This Row],[W_A]]))+Table3[[#This Row],[OTL_A]]+Table3[[#This Row],[SOL_A]])/(2*Table3[[#This Row],[GP_A]])</f>
        <v>0.5757575757575758</v>
      </c>
      <c r="BL12" s="21">
        <f>(Table3[[#This Row],[W]]*$CR$3)+(Table3[[#This Row],[L]]*$CR$4)+(Table3[[#This Row],[GF]]*$CR$5)+(Table3[[#This Row],[GA]]*$CR$6)</f>
        <v>78.349999999999994</v>
      </c>
      <c r="BM12" s="21">
        <f>(82*(((Table3[[#This Row],[PTS%]]*$CR$3)+((1-Table3[[#This Row],[PTS%]])*$CR$4)+(Table3[[#This Row],[GF]]*$CR$5)+(Table3[[#This Row],[GA]]*$CR$6))/Table3[[#This Row],[GP]])) + (Table3[[#This Row],[W]]*$CR$3)+(Table3[[#This Row],[L]]*$CR$4)+(Table3[[#This Row],[GF]]*$CR$5)+(Table3[[#This Row],[GA]]*$CR$6)</f>
        <v>142.17483930211205</v>
      </c>
      <c r="BN12">
        <f>COUNTIFS(Table2[AwayTeam],$A12,Table2[PredictedWinner], $A12, Table2[GameIsOver], 1)</f>
        <v>24</v>
      </c>
      <c r="BO12">
        <f>COUNTIFS(Table2[HomeTeam],$A12,Table2[PredictedWinner], $A12, Table2[GameIsOver], 1)</f>
        <v>21</v>
      </c>
      <c r="BP12">
        <f t="shared" si="8"/>
        <v>45</v>
      </c>
      <c r="BQ12">
        <f t="shared" si="9"/>
        <v>9</v>
      </c>
      <c r="BR12">
        <f t="shared" si="10"/>
        <v>12</v>
      </c>
      <c r="BS12">
        <f t="shared" si="11"/>
        <v>21</v>
      </c>
      <c r="BV12">
        <v>1990</v>
      </c>
      <c r="BY12" t="str">
        <f>INDEX(Table2[AwayTeam], Table3[[#This Row],[Column2]])</f>
        <v>COL</v>
      </c>
      <c r="BZ12">
        <f>LARGE((Table2[[#This Row],[AwayTeam]]=Table3[[#This Row],[Teams]]), 1)</f>
        <v>0</v>
      </c>
      <c r="CL12" t="s">
        <v>1470</v>
      </c>
      <c r="CM12">
        <f>$CM$3/($CM$10-$CM$9)</f>
        <v>5.5403726708074537</v>
      </c>
    </row>
    <row r="13" spans="1:106" x14ac:dyDescent="0.25">
      <c r="A13" t="s">
        <v>36</v>
      </c>
      <c r="B13" t="s">
        <v>96</v>
      </c>
      <c r="C13" t="s">
        <v>94</v>
      </c>
      <c r="D13">
        <f>COUNTIFS(DataRegularSeason20242025!$D$3:$D$1315,$A13,DataRegularSeason20242025!$R$3:$R$1315,1,DataRegularSeason20242025!$N$3:$N$1315,1) + COUNTIFS(DataRegularSeason20242025!$E$3:$E$1315,$A13,DataRegularSeason20242025!$R$3:$R$1315,1,DataRegularSeason20242025!$N$3:$N$1315,1)</f>
        <v>59</v>
      </c>
      <c r="E13" s="15">
        <f>Table3[[#This Row],[Watched]]/Table3[[#This Row],[GP]]</f>
        <v>0.89393939393939392</v>
      </c>
      <c r="F13">
        <f>COUNTIFS(DataRegularSeason20242025!$N$3:$N$1315,1,DataRegularSeason20242025!$D$3:$D$1315,$A13)</f>
        <v>35</v>
      </c>
      <c r="G13">
        <f>41-Table3[[#This Row],[GP_A]]</f>
        <v>6</v>
      </c>
      <c r="H13">
        <f>COUNTIFS(DataRegularSeason20242025!$E$3:$E$1315,$A13,DataRegularSeason20242025!$N$3:$N$1315,1)</f>
        <v>31</v>
      </c>
      <c r="I13">
        <f>41-Table3[[#This Row],[GP_H]]</f>
        <v>10</v>
      </c>
      <c r="J13">
        <f t="shared" si="0"/>
        <v>66</v>
      </c>
      <c r="K13">
        <f>82-Table3[[#This Row],[GP]]</f>
        <v>16</v>
      </c>
      <c r="L13">
        <f>COUNTIFS(DataRegularSeason20242025!$D$3:$D$1315,$A13, DataRegularSeason20242025!$L$3:$L$1315, $A13,DataRegularSeason20242025!$N$3:$N$1315,1)</f>
        <v>22</v>
      </c>
      <c r="M13">
        <f>COUNTIFS(DataRegularSeason20242025!$D$3:$D$1315,$A13, DataRegularSeason20242025!$L$3:$L$1315, $A13,DataRegularSeason20242025!$N$3:$N$1315,1,DataRegularSeason20242025!$M$3:$M$1315,"REG")</f>
        <v>18</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2</v>
      </c>
      <c r="P13">
        <f t="shared" si="1"/>
        <v>13</v>
      </c>
      <c r="Q13">
        <f>COUNTIFS(DataRegularSeason20242025!$D$3:$D$1315,$A13, DataRegularSeason20242025!$S$3:$S$1315, $A13,DataRegularSeason20242025!$M$3:$M$1315,"REG")</f>
        <v>10</v>
      </c>
      <c r="R13">
        <f>COUNTIFS(DataRegularSeason20242025!$D$3:$D$1315,$A13, DataRegularSeason20242025!$S$3:$S$1315, $A13,DataRegularSeason20242025!$M$3:$M$1315,"OT")</f>
        <v>2</v>
      </c>
      <c r="S13">
        <f>COUNTIFS(DataRegularSeason20242025!$D$3:$D$1315,$A13, DataRegularSeason20242025!$S$3:$S$1315, $A13,DataRegularSeason20242025!$M$3:$M$1315,"SO")</f>
        <v>1</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3</v>
      </c>
      <c r="W13">
        <f>COUNTIFS(DataRegularSeason20242025!$E$3:$E$1315,$A13, DataRegularSeason20242025!$L$3:$L$1315, $A13,DataRegularSeason20242025!$N$3:$N$1315,1,DataRegularSeason20242025!$M$3:$M$1315,"SO")</f>
        <v>1</v>
      </c>
      <c r="X13">
        <f t="shared" si="2"/>
        <v>16</v>
      </c>
      <c r="Y13">
        <f>COUNTIFS(DataRegularSeason20242025!$E$3:$E$1315,$A13, DataRegularSeason20242025!$S$3:$S$1315, $A13,DataRegularSeason20242025!$M$3:$M$1315,"REG")</f>
        <v>14</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37</v>
      </c>
      <c r="AC13">
        <f>Table3[[#This Row],[L_A]]+Table3[[#This Row],[L_H]]</f>
        <v>29</v>
      </c>
      <c r="AD13">
        <f>Table3[[#This Row],[RW_A]]+Table3[[#This Row],[RW_H]]</f>
        <v>29</v>
      </c>
      <c r="AE13">
        <f>Table3[[#This Row],[RL_A]]+Table3[[#This Row],[RL_H]]</f>
        <v>24</v>
      </c>
      <c r="AF13">
        <f>Table3[[#This Row],[OTW_A]]+Table3[[#This Row],[OTW_H]]</f>
        <v>5</v>
      </c>
      <c r="AG13">
        <f>Table3[[#This Row],[OTL_A]]+Table3[[#This Row],[OTL_H]]</f>
        <v>3</v>
      </c>
      <c r="AH13">
        <f>Table3[[#This Row],[SOW_A]]+Table3[[#This Row],[SOW_H]]</f>
        <v>3</v>
      </c>
      <c r="AI13">
        <f>Table3[[#This Row],[SOL_A]]+Table3[[#This Row],[SOL_H]]</f>
        <v>2</v>
      </c>
      <c r="AJ13" s="20" t="str">
        <f>_xlfn.CONCAT(TEXT(Table3[[#This Row],[OTW]]+Table3[[#This Row],[SOW]], "0"), "-", TEXT(Table3[[#This Row],[OTL]]+Table3[[#This Row],[SOL]],"0"))</f>
        <v>8-5</v>
      </c>
      <c r="AK13">
        <f>(2*(Table3[[#This Row],[W_A]]+Table3[[#This Row],[W_H]]))+Table3[[#This Row],[OTL_A]]+Table3[[#This Row],[SOL_A]]+Table3[[#This Row],[OTL_H]]+Table3[[#This Row],[SOL_H]]</f>
        <v>79</v>
      </c>
      <c r="AL13">
        <f>(3*(Table3[[#This Row],[RW_A]]+Table3[[#This Row],[RW_H]]))+(2*(Table3[[#This Row],[OTW_A]]+Table3[[#This Row],[SOW_A]]+Table3[[#This Row],[OTW_H]]+Table3[[#This Row],[SOW_H]]))+Table3[[#This Row],[OTL_A]]+Table3[[#This Row],[SOL_A]]+Table3[[#This Row],[OTL_H]]+Table3[[#This Row],[SOL_H]]</f>
        <v>108</v>
      </c>
      <c r="AM13" s="15">
        <f>Table3[[#This Row],[PTS]]/(2*Table3[[#This Row],[GP]])</f>
        <v>0.59848484848484851</v>
      </c>
      <c r="AN13" s="15">
        <f>Table3[[#This Row],[PTS2]]/(3*Table3[[#This Row],[GP]])</f>
        <v>0.54545454545454541</v>
      </c>
      <c r="AO13">
        <f>(2*Table3[[#This Row],[GR]])+Table3[[#This Row],[PTS]]</f>
        <v>111</v>
      </c>
      <c r="AP13">
        <f>(3*Table3[[#This Row],[GR]])+Table3[[#This Row],[PTS2]]</f>
        <v>156</v>
      </c>
      <c r="AQ13">
        <f>Table3[[#This Row],[PTS]]+(2 * Table3[[#This Row],[GR]] * Table3[[#This Row],[PTS%]])</f>
        <v>98.151515151515156</v>
      </c>
      <c r="AR13">
        <f>Table3[[#This Row],[PTS2]]+(3 * Table3[[#This Row],[GR]] * Table3[[#This Row],[PTS%2]])</f>
        <v>134.18181818181819</v>
      </c>
      <c r="AS13" s="20" t="str">
        <f>_xlfn.CONCAT(TEXT(Table3[[#This Row],[W]], "0"), "-", TEXT(Table3[[#This Row],[RL]],"0"), "-", TEXT(Table3[[#This Row],[OTL]]+Table3[[#This Row],[SOL]], "0"))</f>
        <v>37-24-5</v>
      </c>
      <c r="AT13">
        <f>COUNTIFS(DataRegularSeason20242025!$D$3:$D$1315,Table3[[#This Row],[Teams]],DataRegularSeason20242025!$K$3:$K$1315,0)</f>
        <v>3</v>
      </c>
      <c r="AU13">
        <f>SUMIF(DataRegularSeason20242025!$D$3:$D$1315,$A13, DataRegularSeason20242025!$J$3:$J$1315)</f>
        <v>105</v>
      </c>
      <c r="AV13">
        <f>SUMIF(DataRegularSeason20242025!$D$3:$D$1315,$A13, DataRegularSeason20242025!$K$3:$K$1315)</f>
        <v>95</v>
      </c>
      <c r="AW13">
        <f t="shared" si="3"/>
        <v>10</v>
      </c>
      <c r="AX13">
        <f>COUNTIFS(DataRegularSeason20242025!$E$3:$E$1315,Table3[[#This Row],[Teams]],DataRegularSeason20242025!$J$3:$J$1315,0)</f>
        <v>2</v>
      </c>
      <c r="AY13">
        <f>SUMIF(DataRegularSeason20242025!$E$3:$E$1315,$A13,DataRegularSeason20242025!$K$3:$K$1315)</f>
        <v>78</v>
      </c>
      <c r="AZ13">
        <f>SUMIF(DataRegularSeason20242025!$E$3:$E$1315,$A13,DataRegularSeason20242025!$J$3:$J$1315)</f>
        <v>94</v>
      </c>
      <c r="BA13">
        <f t="shared" si="4"/>
        <v>-16</v>
      </c>
      <c r="BB13">
        <f t="shared" si="5"/>
        <v>183</v>
      </c>
      <c r="BC13">
        <f t="shared" si="6"/>
        <v>189</v>
      </c>
      <c r="BD13">
        <f t="shared" si="7"/>
        <v>-6</v>
      </c>
      <c r="BE13" s="17">
        <f>Table3[[#This Row],[GF]]/Table3[[#This Row],[GP]]</f>
        <v>2.7727272727272729</v>
      </c>
      <c r="BF13" s="17">
        <f>Table3[[#This Row],[GA]]/Table3[[#This Row],[GP]]</f>
        <v>2.8636363636363638</v>
      </c>
      <c r="BG13" s="17">
        <f>(Table3[[#This Row],[GF]]-Table3[[#This Row],[GA]])/Table3[[#This Row],[GP]]</f>
        <v>-9.0909090909090912E-2</v>
      </c>
      <c r="BH13" s="49" t="str">
        <f>_xlfn.CONCAT(TEXT(Table3[[#This Row],[W_H]], "0"), "-", TEXT(Table3[[#This Row],[RL_H]],"0"), "-", TEXT(Table3[[#This Row],[OTL_H]]+Table3[[#This Row],[SOL_H]], "0"))</f>
        <v>15-14-2</v>
      </c>
      <c r="BI13" s="49" t="str">
        <f>_xlfn.CONCAT(TEXT(Table3[[#This Row],[W_A]], "0"), "-", TEXT(Table3[[#This Row],[RL_A]],"0"), "-", TEXT(Table3[[#This Row],[OTL_A]]+Table3[[#This Row],[SOL_A]], "0"))</f>
        <v>22-10-3</v>
      </c>
      <c r="BJ13" s="49">
        <f>((2*(Table3[[#This Row],[W_H]]))+Table3[[#This Row],[OTL_H]]+Table3[[#This Row],[SOL_H]])/(2*Table3[[#This Row],[GP_H]])</f>
        <v>0.5161290322580645</v>
      </c>
      <c r="BK13" s="49">
        <f>((2*(Table3[[#This Row],[W_A]]))+Table3[[#This Row],[OTL_A]]+Table3[[#This Row],[SOL_A]])/(2*Table3[[#This Row],[GP_A]])</f>
        <v>0.67142857142857137</v>
      </c>
      <c r="BL13" s="21">
        <f>(Table3[[#This Row],[W]]*$CR$3)+(Table3[[#This Row],[L]]*$CR$4)+(Table3[[#This Row],[GF]]*$CR$5)+(Table3[[#This Row],[GA]]*$CR$6)</f>
        <v>73.55</v>
      </c>
      <c r="BM13" s="21">
        <f>(82*(((Table3[[#This Row],[PTS%]]*$CR$3)+((1-Table3[[#This Row],[PTS%]])*$CR$4)+(Table3[[#This Row],[GF]]*$CR$5)+(Table3[[#This Row],[GA]]*$CR$6))/Table3[[#This Row],[GP]])) + (Table3[[#This Row],[W]]*$CR$3)+(Table3[[#This Row],[L]]*$CR$4)+(Table3[[#This Row],[GF]]*$CR$5)+(Table3[[#This Row],[GA]]*$CR$6)</f>
        <v>131.65780532598714</v>
      </c>
      <c r="BN13">
        <f>COUNTIFS(Table2[AwayTeam],$A13,Table2[PredictedWinner], $A13, Table2[GameIsOver], 1)</f>
        <v>24</v>
      </c>
      <c r="BO13">
        <f>COUNTIFS(Table2[HomeTeam],$A13,Table2[PredictedWinner], $A13, Table2[GameIsOver], 1)</f>
        <v>21</v>
      </c>
      <c r="BP13">
        <f t="shared" si="8"/>
        <v>45</v>
      </c>
      <c r="BQ13">
        <f t="shared" si="9"/>
        <v>11</v>
      </c>
      <c r="BR13">
        <f t="shared" si="10"/>
        <v>10</v>
      </c>
      <c r="BS13">
        <f t="shared" si="11"/>
        <v>21</v>
      </c>
      <c r="BY13" t="str">
        <f>INDEX(Table2[AwayTeam], Table3[[#This Row],[Column2]])</f>
        <v>MTL</v>
      </c>
      <c r="BZ13">
        <f>LARGE((Table2[[#This Row],[AwayTeam]]=Table3[[#This Row],[Teams]]), 1)</f>
        <v>0</v>
      </c>
      <c r="CL13" t="s">
        <v>1477</v>
      </c>
      <c r="CM13">
        <f>(CM5/CM2)/2</f>
        <v>3.0180608365019013</v>
      </c>
    </row>
    <row r="14" spans="1:106"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57</v>
      </c>
      <c r="E14" s="15">
        <f>Table3[[#This Row],[Watched]]/Table3[[#This Row],[GP]]</f>
        <v>0.85074626865671643</v>
      </c>
      <c r="F14">
        <f>COUNTIFS(DataRegularSeason20242025!$N$3:$N$1315,1,DataRegularSeason20242025!$D$3:$D$1315,$A14)</f>
        <v>35</v>
      </c>
      <c r="G14">
        <f>41-Table3[[#This Row],[GP_A]]</f>
        <v>6</v>
      </c>
      <c r="H14">
        <f>COUNTIFS(DataRegularSeason20242025!$E$3:$E$1315,$A14,DataRegularSeason20242025!$N$3:$N$1315,1)</f>
        <v>32</v>
      </c>
      <c r="I14">
        <f>41-Table3[[#This Row],[GP_H]]</f>
        <v>9</v>
      </c>
      <c r="J14">
        <f t="shared" si="0"/>
        <v>67</v>
      </c>
      <c r="K14">
        <f>82-Table3[[#This Row],[GP]]</f>
        <v>15</v>
      </c>
      <c r="L14">
        <f>COUNTIFS(DataRegularSeason20242025!$D$3:$D$1315,$A14, DataRegularSeason20242025!$L$3:$L$1315, $A14,DataRegularSeason20242025!$N$3:$N$1315,1)</f>
        <v>19</v>
      </c>
      <c r="M14">
        <f>COUNTIFS(DataRegularSeason20242025!$D$3:$D$1315,$A14, DataRegularSeason20242025!$L$3:$L$1315, $A14,DataRegularSeason20242025!$N$3:$N$1315,1,DataRegularSeason20242025!$M$3:$M$1315,"REG")</f>
        <v>16</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 t="shared" si="1"/>
        <v>16</v>
      </c>
      <c r="Q14">
        <f>COUNTIFS(DataRegularSeason20242025!$D$3:$D$1315,$A14, DataRegularSeason20242025!$S$3:$S$1315, $A14,DataRegularSeason20242025!$M$3:$M$1315,"REG")</f>
        <v>14</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17</v>
      </c>
      <c r="U14">
        <f>COUNTIFS(DataRegularSeason20242025!$E$3:$E$1315,$A14, DataRegularSeason20242025!$L$3:$L$1315, $A14,DataRegularSeason20242025!$N$3:$N$1315,1,DataRegularSeason20242025!$M$3:$M$1315,"REG")</f>
        <v>16</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 t="shared" si="2"/>
        <v>15</v>
      </c>
      <c r="Y14">
        <f>COUNTIFS(DataRegularSeason20242025!$E$3:$E$1315,$A14, DataRegularSeason20242025!$S$3:$S$1315, $A14,DataRegularSeason20242025!$M$3:$M$1315,"REG")</f>
        <v>11</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36</v>
      </c>
      <c r="AC14">
        <f>Table3[[#This Row],[L_A]]+Table3[[#This Row],[L_H]]</f>
        <v>31</v>
      </c>
      <c r="AD14">
        <f>Table3[[#This Row],[RW_A]]+Table3[[#This Row],[RW_H]]</f>
        <v>32</v>
      </c>
      <c r="AE14">
        <f>Table3[[#This Row],[RL_A]]+Table3[[#This Row],[RL_H]]</f>
        <v>25</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78</v>
      </c>
      <c r="AL14">
        <f>(3*(Table3[[#This Row],[RW_A]]+Table3[[#This Row],[RW_H]]))+(2*(Table3[[#This Row],[OTW_A]]+Table3[[#This Row],[SOW_A]]+Table3[[#This Row],[OTW_H]]+Table3[[#This Row],[SOW_H]]))+Table3[[#This Row],[OTL_A]]+Table3[[#This Row],[SOL_A]]+Table3[[#This Row],[OTL_H]]+Table3[[#This Row],[SOL_H]]</f>
        <v>110</v>
      </c>
      <c r="AM14" s="15">
        <f>Table3[[#This Row],[PTS]]/(2*Table3[[#This Row],[GP]])</f>
        <v>0.58208955223880599</v>
      </c>
      <c r="AN14" s="15">
        <f>Table3[[#This Row],[PTS2]]/(3*Table3[[#This Row],[GP]])</f>
        <v>0.54726368159203975</v>
      </c>
      <c r="AO14">
        <f>(2*Table3[[#This Row],[GR]])+Table3[[#This Row],[PTS]]</f>
        <v>108</v>
      </c>
      <c r="AP14">
        <f>(3*Table3[[#This Row],[GR]])+Table3[[#This Row],[PTS2]]</f>
        <v>155</v>
      </c>
      <c r="AQ14">
        <f>Table3[[#This Row],[PTS]]+(2 * Table3[[#This Row],[GR]] * Table3[[#This Row],[PTS%]])</f>
        <v>95.462686567164184</v>
      </c>
      <c r="AR14">
        <f>Table3[[#This Row],[PTS2]]+(3 * Table3[[#This Row],[GR]] * Table3[[#This Row],[PTS%2]])</f>
        <v>134.62686567164178</v>
      </c>
      <c r="AS14" s="20" t="str">
        <f>_xlfn.CONCAT(TEXT(Table3[[#This Row],[W]], "0"), "-", TEXT(Table3[[#This Row],[RL]],"0"), "-", TEXT(Table3[[#This Row],[OTL]]+Table3[[#This Row],[SOL]], "0"))</f>
        <v>36-25-6</v>
      </c>
      <c r="AT14">
        <f>COUNTIFS(DataRegularSeason20242025!$D$3:$D$1315,Table3[[#This Row],[Teams]],DataRegularSeason20242025!$K$3:$K$1315,0)</f>
        <v>4</v>
      </c>
      <c r="AU14">
        <f>SUMIF(DataRegularSeason20242025!$D$3:$D$1315,$A14, DataRegularSeason20242025!$J$3:$J$1315)</f>
        <v>104</v>
      </c>
      <c r="AV14">
        <f>SUMIF(DataRegularSeason20242025!$D$3:$D$1315,$A14, DataRegularSeason20242025!$K$3:$K$1315)</f>
        <v>88</v>
      </c>
      <c r="AW14">
        <f t="shared" si="3"/>
        <v>16</v>
      </c>
      <c r="AX14">
        <f>COUNTIFS(DataRegularSeason20242025!$E$3:$E$1315,Table3[[#This Row],[Teams]],DataRegularSeason20242025!$J$3:$J$1315,0)</f>
        <v>4</v>
      </c>
      <c r="AY14">
        <f>SUMIF(DataRegularSeason20242025!$E$3:$E$1315,$A14,DataRegularSeason20242025!$K$3:$K$1315)</f>
        <v>97</v>
      </c>
      <c r="AZ14">
        <f>SUMIF(DataRegularSeason20242025!$E$3:$E$1315,$A14,DataRegularSeason20242025!$J$3:$J$1315)</f>
        <v>82</v>
      </c>
      <c r="BA14">
        <f t="shared" si="4"/>
        <v>15</v>
      </c>
      <c r="BB14">
        <f t="shared" si="5"/>
        <v>201</v>
      </c>
      <c r="BC14">
        <f t="shared" si="6"/>
        <v>170</v>
      </c>
      <c r="BD14">
        <f t="shared" si="7"/>
        <v>31</v>
      </c>
      <c r="BE14" s="17">
        <f>Table3[[#This Row],[GF]]/Table3[[#This Row],[GP]]</f>
        <v>3</v>
      </c>
      <c r="BF14" s="17">
        <f>Table3[[#This Row],[GA]]/Table3[[#This Row],[GP]]</f>
        <v>2.5373134328358211</v>
      </c>
      <c r="BG14" s="17">
        <f>(Table3[[#This Row],[GF]]-Table3[[#This Row],[GA]])/Table3[[#This Row],[GP]]</f>
        <v>0.46268656716417911</v>
      </c>
      <c r="BH14" s="49" t="str">
        <f>_xlfn.CONCAT(TEXT(Table3[[#This Row],[W_H]], "0"), "-", TEXT(Table3[[#This Row],[RL_H]],"0"), "-", TEXT(Table3[[#This Row],[OTL_H]]+Table3[[#This Row],[SOL_H]], "0"))</f>
        <v>17-11-4</v>
      </c>
      <c r="BI14" s="49" t="str">
        <f>_xlfn.CONCAT(TEXT(Table3[[#This Row],[W_A]], "0"), "-", TEXT(Table3[[#This Row],[RL_A]],"0"), "-", TEXT(Table3[[#This Row],[OTL_A]]+Table3[[#This Row],[SOL_A]], "0"))</f>
        <v>19-14-2</v>
      </c>
      <c r="BJ14" s="49">
        <f>((2*(Table3[[#This Row],[W_H]]))+Table3[[#This Row],[OTL_H]]+Table3[[#This Row],[SOL_H]])/(2*Table3[[#This Row],[GP_H]])</f>
        <v>0.59375</v>
      </c>
      <c r="BK14" s="49">
        <f>((2*(Table3[[#This Row],[W_A]]))+Table3[[#This Row],[OTL_A]]+Table3[[#This Row],[SOL_A]])/(2*Table3[[#This Row],[GP_A]])</f>
        <v>0.5714285714285714</v>
      </c>
      <c r="BL14" s="21">
        <f>(Table3[[#This Row],[W]]*$CR$3)+(Table3[[#This Row],[L]]*$CR$4)+(Table3[[#This Row],[GF]]*$CR$5)+(Table3[[#This Row],[GA]]*$CR$6)</f>
        <v>74.449999999999989</v>
      </c>
      <c r="BM14" s="21">
        <f>(82*(((Table3[[#This Row],[PTS%]]*$CR$3)+((1-Table3[[#This Row],[PTS%]])*$CR$4)+(Table3[[#This Row],[GF]]*$CR$5)+(Table3[[#This Row],[GA]]*$CR$6))/Table3[[#This Row],[GP]])) + (Table3[[#This Row],[W]]*$CR$3)+(Table3[[#This Row],[L]]*$CR$4)+(Table3[[#This Row],[GF]]*$CR$5)+(Table3[[#This Row],[GA]]*$CR$6)</f>
        <v>132.66561595010023</v>
      </c>
      <c r="BN14">
        <f>COUNTIFS(Table2[AwayTeam],$A14,Table2[PredictedWinner], $A14, Table2[GameIsOver], 1)</f>
        <v>21</v>
      </c>
      <c r="BO14">
        <f>COUNTIFS(Table2[HomeTeam],$A14,Table2[PredictedWinner], $A14, Table2[GameIsOver], 1)</f>
        <v>20</v>
      </c>
      <c r="BP14">
        <f t="shared" si="8"/>
        <v>41</v>
      </c>
      <c r="BQ14">
        <f t="shared" si="9"/>
        <v>14</v>
      </c>
      <c r="BR14">
        <f t="shared" si="10"/>
        <v>12</v>
      </c>
      <c r="BS14">
        <f t="shared" si="11"/>
        <v>26</v>
      </c>
      <c r="BV14">
        <v>2003</v>
      </c>
      <c r="BY14" t="str">
        <f>INDEX(Table2[AwayTeam], Table3[[#This Row],[Column2]])</f>
        <v>LAK</v>
      </c>
      <c r="BZ14">
        <f>LARGE((Table2[[#This Row],[AwayTeam]]=Table3[[#This Row],[Teams]]), 1)</f>
        <v>0</v>
      </c>
      <c r="CL14" t="s">
        <v>1798</v>
      </c>
      <c r="CM14">
        <f>CM7+CM8</f>
        <v>210</v>
      </c>
    </row>
    <row r="15" spans="1:106" ht="15.75" thickBot="1" x14ac:dyDescent="0.3">
      <c r="A15" t="s">
        <v>29</v>
      </c>
      <c r="B15" t="s">
        <v>97</v>
      </c>
      <c r="C15" t="s">
        <v>80</v>
      </c>
      <c r="D15">
        <f>COUNTIFS(DataRegularSeason20242025!$D$3:$D$1315,$A15,DataRegularSeason20242025!$R$3:$R$1315,1,DataRegularSeason20242025!$N$3:$N$1315,1) + COUNTIFS(DataRegularSeason20242025!$E$3:$E$1315,$A15,DataRegularSeason20242025!$R$3:$R$1315,1,DataRegularSeason20242025!$N$3:$N$1315,1)</f>
        <v>21</v>
      </c>
      <c r="E15" s="15">
        <f>Table3[[#This Row],[Watched]]/Table3[[#This Row],[GP]]</f>
        <v>0.32307692307692309</v>
      </c>
      <c r="F15">
        <f>COUNTIFS(DataRegularSeason20242025!$N$3:$N$1315,1,DataRegularSeason20242025!$D$3:$D$1315,$A15)</f>
        <v>34</v>
      </c>
      <c r="G15">
        <f>41-Table3[[#This Row],[GP_A]]</f>
        <v>7</v>
      </c>
      <c r="H15">
        <f>COUNTIFS(DataRegularSeason20242025!$E$3:$E$1315,$A15,DataRegularSeason20242025!$N$3:$N$1315,1)</f>
        <v>31</v>
      </c>
      <c r="I15">
        <f>41-Table3[[#This Row],[GP_H]]</f>
        <v>10</v>
      </c>
      <c r="J15">
        <f t="shared" si="0"/>
        <v>65</v>
      </c>
      <c r="K15">
        <f>82-Table3[[#This Row],[GP]]</f>
        <v>17</v>
      </c>
      <c r="L15">
        <f>COUNTIFS(DataRegularSeason20242025!$D$3:$D$1315,$A15, DataRegularSeason20242025!$L$3:$L$1315, $A15,DataRegularSeason20242025!$N$3:$N$1315,1)</f>
        <v>15</v>
      </c>
      <c r="M15">
        <f>COUNTIFS(DataRegularSeason20242025!$D$3:$D$1315,$A15, DataRegularSeason20242025!$L$3:$L$1315, $A15,DataRegularSeason20242025!$N$3:$N$1315,1,DataRegularSeason20242025!$M$3:$M$1315,"REG")</f>
        <v>11</v>
      </c>
      <c r="N15">
        <f>COUNTIFS(DataRegularSeason20242025!$D$3:$D$1315,$A15, DataRegularSeason20242025!$L$3:$L$1315, $A15,DataRegularSeason20242025!$N$3:$N$1315,1,DataRegularSeason20242025!$M$3:$M$1315,"OT")</f>
        <v>4</v>
      </c>
      <c r="O15">
        <f>COUNTIFS(DataRegularSeason20242025!$D$3:$D$1315,$A15, DataRegularSeason20242025!$L$3:$L$1315, $A15,DataRegularSeason20242025!$N$3:$N$1315,1,DataRegularSeason20242025!$M$3:$M$1315,"SO")</f>
        <v>0</v>
      </c>
      <c r="P15">
        <f t="shared" si="1"/>
        <v>19</v>
      </c>
      <c r="Q15">
        <f>COUNTIFS(DataRegularSeason20242025!$D$3:$D$1315,$A15, DataRegularSeason20242025!$S$3:$S$1315, $A15,DataRegularSeason20242025!$M$3:$M$1315,"REG")</f>
        <v>16</v>
      </c>
      <c r="R15">
        <f>COUNTIFS(DataRegularSeason20242025!$D$3:$D$1315,$A15, DataRegularSeason20242025!$S$3:$S$1315, $A15,DataRegularSeason20242025!$M$3:$M$1315,"OT")</f>
        <v>1</v>
      </c>
      <c r="S15">
        <f>COUNTIFS(DataRegularSeason20242025!$D$3:$D$1315,$A15, DataRegularSeason20242025!$S$3:$S$1315, $A15,DataRegularSeason20242025!$M$3:$M$1315,"SO")</f>
        <v>2</v>
      </c>
      <c r="T15">
        <f>COUNTIFS(DataRegularSeason20242025!$E$3:$E$1315,$A15, DataRegularSeason20242025!$L$3:$L$1315, $A15, DataRegularSeason20242025!$N$3:$N$1315,1)</f>
        <v>20</v>
      </c>
      <c r="U15">
        <f>COUNTIFS(DataRegularSeason20242025!$E$3:$E$1315,$A15, DataRegularSeason20242025!$L$3:$L$1315, $A15,DataRegularSeason20242025!$N$3:$N$1315,1,DataRegularSeason20242025!$M$3:$M$1315,"REG")</f>
        <v>15</v>
      </c>
      <c r="V15">
        <f>COUNTIFS(DataRegularSeason20242025!$E$3:$E$1315,$A15, DataRegularSeason20242025!$L$3:$L$1315, $A15,DataRegularSeason20242025!$N$3:$N$1315,1,DataRegularSeason20242025!$M$3:$M$1315,"OT")</f>
        <v>4</v>
      </c>
      <c r="W15">
        <f>COUNTIFS(DataRegularSeason20242025!$E$3:$E$1315,$A15, DataRegularSeason20242025!$L$3:$L$1315, $A15,DataRegularSeason20242025!$N$3:$N$1315,1,DataRegularSeason20242025!$M$3:$M$1315,"SO")</f>
        <v>1</v>
      </c>
      <c r="X15">
        <f t="shared" si="2"/>
        <v>11</v>
      </c>
      <c r="Y15">
        <f>COUNTIFS(DataRegularSeason20242025!$E$3:$E$1315,$A15, DataRegularSeason20242025!$S$3:$S$1315, $A15,DataRegularSeason20242025!$M$3:$M$1315,"REG")</f>
        <v>9</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35</v>
      </c>
      <c r="AC15">
        <f>Table3[[#This Row],[L_A]]+Table3[[#This Row],[L_H]]</f>
        <v>30</v>
      </c>
      <c r="AD15">
        <f>Table3[[#This Row],[RW_A]]+Table3[[#This Row],[RW_H]]</f>
        <v>26</v>
      </c>
      <c r="AE15">
        <f>Table3[[#This Row],[RL_A]]+Table3[[#This Row],[RL_H]]</f>
        <v>25</v>
      </c>
      <c r="AF15">
        <f>Table3[[#This Row],[OTW_A]]+Table3[[#This Row],[OTW_H]]</f>
        <v>8</v>
      </c>
      <c r="AG15">
        <f>Table3[[#This Row],[OTL_A]]+Table3[[#This Row],[OTL_H]]</f>
        <v>3</v>
      </c>
      <c r="AH15">
        <f>Table3[[#This Row],[SOW_A]]+Table3[[#This Row],[SOW_H]]</f>
        <v>1</v>
      </c>
      <c r="AI15">
        <f>Table3[[#This Row],[SOL_A]]+Table3[[#This Row],[SOL_H]]</f>
        <v>2</v>
      </c>
      <c r="AJ15" s="20" t="str">
        <f>_xlfn.CONCAT(TEXT(Table3[[#This Row],[OTW]]+Table3[[#This Row],[SOW]], "0"), "-", TEXT(Table3[[#This Row],[OTL]]+Table3[[#This Row],[SOL]],"0"))</f>
        <v>9-5</v>
      </c>
      <c r="AK15">
        <f>(2*(Table3[[#This Row],[W_A]]+Table3[[#This Row],[W_H]]))+Table3[[#This Row],[OTL_A]]+Table3[[#This Row],[SOL_A]]+Table3[[#This Row],[OTL_H]]+Table3[[#This Row],[SOL_H]]</f>
        <v>75</v>
      </c>
      <c r="AL15">
        <f>(3*(Table3[[#This Row],[RW_A]]+Table3[[#This Row],[RW_H]]))+(2*(Table3[[#This Row],[OTW_A]]+Table3[[#This Row],[SOW_A]]+Table3[[#This Row],[OTW_H]]+Table3[[#This Row],[SOW_H]]))+Table3[[#This Row],[OTL_A]]+Table3[[#This Row],[SOL_A]]+Table3[[#This Row],[OTL_H]]+Table3[[#This Row],[SOL_H]]</f>
        <v>101</v>
      </c>
      <c r="AM15" s="15">
        <f>Table3[[#This Row],[PTS]]/(2*Table3[[#This Row],[GP]])</f>
        <v>0.57692307692307687</v>
      </c>
      <c r="AN15" s="15">
        <f>Table3[[#This Row],[PTS2]]/(3*Table3[[#This Row],[GP]])</f>
        <v>0.517948717948718</v>
      </c>
      <c r="AO15">
        <f>(2*Table3[[#This Row],[GR]])+Table3[[#This Row],[PTS]]</f>
        <v>109</v>
      </c>
      <c r="AP15">
        <f>(3*Table3[[#This Row],[GR]])+Table3[[#This Row],[PTS2]]</f>
        <v>152</v>
      </c>
      <c r="AQ15">
        <f>Table3[[#This Row],[PTS]]+(2 * Table3[[#This Row],[GR]] * Table3[[#This Row],[PTS%]])</f>
        <v>94.615384615384613</v>
      </c>
      <c r="AR15">
        <f>Table3[[#This Row],[PTS2]]+(3 * Table3[[#This Row],[GR]] * Table3[[#This Row],[PTS%2]])</f>
        <v>127.41538461538462</v>
      </c>
      <c r="AS15" s="20" t="str">
        <f>_xlfn.CONCAT(TEXT(Table3[[#This Row],[W]], "0"), "-", TEXT(Table3[[#This Row],[RL]],"0"), "-", TEXT(Table3[[#This Row],[OTL]]+Table3[[#This Row],[SOL]], "0"))</f>
        <v>35-25-5</v>
      </c>
      <c r="AT15">
        <f>COUNTIFS(DataRegularSeason20242025!$D$3:$D$1315,Table3[[#This Row],[Teams]],DataRegularSeason20242025!$K$3:$K$1315,0)</f>
        <v>6</v>
      </c>
      <c r="AU15">
        <f>SUMIF(DataRegularSeason20242025!$D$3:$D$1315,$A15, DataRegularSeason20242025!$J$3:$J$1315)</f>
        <v>86</v>
      </c>
      <c r="AV15">
        <f>SUMIF(DataRegularSeason20242025!$D$3:$D$1315,$A15, DataRegularSeason20242025!$K$3:$K$1315)</f>
        <v>99</v>
      </c>
      <c r="AW15">
        <f t="shared" si="3"/>
        <v>-13</v>
      </c>
      <c r="AX15">
        <f>COUNTIFS(DataRegularSeason20242025!$E$3:$E$1315,Table3[[#This Row],[Teams]],DataRegularSeason20242025!$J$3:$J$1315,0)</f>
        <v>2</v>
      </c>
      <c r="AY15">
        <f>SUMIF(DataRegularSeason20242025!$E$3:$E$1315,$A15,DataRegularSeason20242025!$K$3:$K$1315)</f>
        <v>105</v>
      </c>
      <c r="AZ15">
        <f>SUMIF(DataRegularSeason20242025!$E$3:$E$1315,$A15,DataRegularSeason20242025!$J$3:$J$1315)</f>
        <v>86</v>
      </c>
      <c r="BA15">
        <f t="shared" si="4"/>
        <v>19</v>
      </c>
      <c r="BB15">
        <f t="shared" si="5"/>
        <v>191</v>
      </c>
      <c r="BC15">
        <f t="shared" si="6"/>
        <v>185</v>
      </c>
      <c r="BD15">
        <f t="shared" si="7"/>
        <v>6</v>
      </c>
      <c r="BE15" s="17">
        <f>Table3[[#This Row],[GF]]/Table3[[#This Row],[GP]]</f>
        <v>2.9384615384615387</v>
      </c>
      <c r="BF15" s="17">
        <f>Table3[[#This Row],[GA]]/Table3[[#This Row],[GP]]</f>
        <v>2.8461538461538463</v>
      </c>
      <c r="BG15" s="17">
        <f>(Table3[[#This Row],[GF]]-Table3[[#This Row],[GA]])/Table3[[#This Row],[GP]]</f>
        <v>9.2307692307692313E-2</v>
      </c>
      <c r="BH15" s="49" t="str">
        <f>_xlfn.CONCAT(TEXT(Table3[[#This Row],[W_H]], "0"), "-", TEXT(Table3[[#This Row],[RL_H]],"0"), "-", TEXT(Table3[[#This Row],[OTL_H]]+Table3[[#This Row],[SOL_H]], "0"))</f>
        <v>20-9-2</v>
      </c>
      <c r="BI15" s="49" t="str">
        <f>_xlfn.CONCAT(TEXT(Table3[[#This Row],[W_A]], "0"), "-", TEXT(Table3[[#This Row],[RL_A]],"0"), "-", TEXT(Table3[[#This Row],[OTL_A]]+Table3[[#This Row],[SOL_A]], "0"))</f>
        <v>15-16-3</v>
      </c>
      <c r="BJ15" s="49">
        <f>((2*(Table3[[#This Row],[W_H]]))+Table3[[#This Row],[OTL_H]]+Table3[[#This Row],[SOL_H]])/(2*Table3[[#This Row],[GP_H]])</f>
        <v>0.67741935483870963</v>
      </c>
      <c r="BK15" s="49">
        <f>((2*(Table3[[#This Row],[W_A]]))+Table3[[#This Row],[OTL_A]]+Table3[[#This Row],[SOL_A]])/(2*Table3[[#This Row],[GP_A]])</f>
        <v>0.48529411764705882</v>
      </c>
      <c r="BL15" s="21">
        <f>(Table3[[#This Row],[W]]*$CR$3)+(Table3[[#This Row],[L]]*$CR$4)+(Table3[[#This Row],[GF]]*$CR$5)+(Table3[[#This Row],[GA]]*$CR$6)</f>
        <v>73.650000000000006</v>
      </c>
      <c r="BM15" s="21">
        <f>(82*(((Table3[[#This Row],[PTS%]]*$CR$3)+((1-Table3[[#This Row],[PTS%]])*$CR$4)+(Table3[[#This Row],[GF]]*$CR$5)+(Table3[[#This Row],[GA]]*$CR$6))/Table3[[#This Row],[GP]])) + (Table3[[#This Row],[W]]*$CR$3)+(Table3[[#This Row],[L]]*$CR$4)+(Table3[[#This Row],[GF]]*$CR$5)+(Table3[[#This Row],[GA]]*$CR$6)</f>
        <v>133.65556213017751</v>
      </c>
      <c r="BN15">
        <f>COUNTIFS(Table2[AwayTeam],$A15,Table2[PredictedWinner], $A15, Table2[GameIsOver], 1)</f>
        <v>13</v>
      </c>
      <c r="BO15">
        <f>COUNTIFS(Table2[HomeTeam],$A15,Table2[PredictedWinner], $A15, Table2[GameIsOver], 1)</f>
        <v>17</v>
      </c>
      <c r="BP15">
        <f t="shared" si="8"/>
        <v>30</v>
      </c>
      <c r="BQ15">
        <f t="shared" si="9"/>
        <v>21</v>
      </c>
      <c r="BR15">
        <f t="shared" si="10"/>
        <v>14</v>
      </c>
      <c r="BS15">
        <f t="shared" si="11"/>
        <v>35</v>
      </c>
      <c r="BY15" t="str">
        <f>INDEX(Table2[AwayTeam], Table3[[#This Row],[Column2]])</f>
        <v>FLA</v>
      </c>
      <c r="BZ15">
        <f>LARGE((Table2[[#This Row],[AwayTeam]]=Table3[[#This Row],[Teams]]), 1)</f>
        <v>0</v>
      </c>
      <c r="CL15" t="s">
        <v>1799</v>
      </c>
      <c r="CM15">
        <f>CM14/CM2</f>
        <v>0.19961977186311788</v>
      </c>
    </row>
    <row r="16" spans="1:106"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62</v>
      </c>
      <c r="E16" s="15">
        <f>Table3[[#This Row],[Watched]]/Table3[[#This Row],[GP]]</f>
        <v>0.9538461538461539</v>
      </c>
      <c r="F16">
        <f>COUNTIFS(DataRegularSeason20242025!$N$3:$N$1315,1,DataRegularSeason20242025!$D$3:$D$1315,$A16)</f>
        <v>31</v>
      </c>
      <c r="G16">
        <f>41-Table3[[#This Row],[GP_A]]</f>
        <v>10</v>
      </c>
      <c r="H16">
        <f>COUNTIFS(DataRegularSeason20242025!$E$3:$E$1315,$A16,DataRegularSeason20242025!$N$3:$N$1315,1)</f>
        <v>34</v>
      </c>
      <c r="I16">
        <f>41-Table3[[#This Row],[GP_H]]</f>
        <v>7</v>
      </c>
      <c r="J16">
        <f t="shared" si="0"/>
        <v>65</v>
      </c>
      <c r="K16">
        <f>82-Table3[[#This Row],[GP]]</f>
        <v>17</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 t="shared" si="1"/>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18</v>
      </c>
      <c r="U16">
        <f>COUNTIFS(DataRegularSeason20242025!$E$3:$E$1315,$A16, DataRegularSeason20242025!$L$3:$L$1315, $A16,DataRegularSeason20242025!$N$3:$N$1315,1,DataRegularSeason20242025!$M$3:$M$1315,"REG")</f>
        <v>15</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 t="shared" si="2"/>
        <v>16</v>
      </c>
      <c r="Y16">
        <f>COUNTIFS(DataRegularSeason20242025!$E$3:$E$1315,$A16, DataRegularSeason20242025!$S$3:$S$1315, $A16,DataRegularSeason20242025!$M$3:$M$1315,"REG")</f>
        <v>11</v>
      </c>
      <c r="Z16">
        <f>COUNTIFS(DataRegularSeason20242025!$E$3:$E$1315,$A16, DataRegularSeason20242025!$S$3:$S$1315, $A16,DataRegularSeason20242025!$M$3:$M$1315,"OT")</f>
        <v>4</v>
      </c>
      <c r="AA16">
        <f>COUNTIFS(DataRegularSeason20242025!$E$3:$E$1315,$A16, DataRegularSeason20242025!$S$3:$S$1315, $A16,DataRegularSeason20242025!$M$3:$M$1315,"SO")</f>
        <v>1</v>
      </c>
      <c r="AB16">
        <f>Table3[[#This Row],[W_A]]+Table3[[#This Row],[W_H]]</f>
        <v>30</v>
      </c>
      <c r="AC16">
        <f>Table3[[#This Row],[L_A]]+Table3[[#This Row],[L_H]]</f>
        <v>35</v>
      </c>
      <c r="AD16">
        <f>Table3[[#This Row],[RW_A]]+Table3[[#This Row],[RW_H]]</f>
        <v>24</v>
      </c>
      <c r="AE16">
        <f>Table3[[#This Row],[RL_A]]+Table3[[#This Row],[RL_H]]</f>
        <v>24</v>
      </c>
      <c r="AF16">
        <f>Table3[[#This Row],[OTW_A]]+Table3[[#This Row],[OTW_H]]</f>
        <v>3</v>
      </c>
      <c r="AG16">
        <f>Table3[[#This Row],[OTL_A]]+Table3[[#This Row],[OTL_H]]</f>
        <v>9</v>
      </c>
      <c r="AH16">
        <f>Table3[[#This Row],[SOW_A]]+Table3[[#This Row],[SOW_H]]</f>
        <v>3</v>
      </c>
      <c r="AI16">
        <f>Table3[[#This Row],[SOL_A]]+Table3[[#This Row],[SOL_H]]</f>
        <v>2</v>
      </c>
      <c r="AJ16" s="20" t="str">
        <f>_xlfn.CONCAT(TEXT(Table3[[#This Row],[OTW]]+Table3[[#This Row],[SOW]], "0"), "-", TEXT(Table3[[#This Row],[OTL]]+Table3[[#This Row],[SOL]],"0"))</f>
        <v>6-11</v>
      </c>
      <c r="AK16">
        <f>(2*(Table3[[#This Row],[W_A]]+Table3[[#This Row],[W_H]]))+Table3[[#This Row],[OTL_A]]+Table3[[#This Row],[SOL_A]]+Table3[[#This Row],[OTL_H]]+Table3[[#This Row],[SOL_H]]</f>
        <v>71</v>
      </c>
      <c r="AL16">
        <f>(3*(Table3[[#This Row],[RW_A]]+Table3[[#This Row],[RW_H]]))+(2*(Table3[[#This Row],[OTW_A]]+Table3[[#This Row],[SOW_A]]+Table3[[#This Row],[OTW_H]]+Table3[[#This Row],[SOW_H]]))+Table3[[#This Row],[OTL_A]]+Table3[[#This Row],[SOL_A]]+Table3[[#This Row],[OTL_H]]+Table3[[#This Row],[SOL_H]]</f>
        <v>95</v>
      </c>
      <c r="AM16" s="15">
        <f>Table3[[#This Row],[PTS]]/(2*Table3[[#This Row],[GP]])</f>
        <v>0.5461538461538461</v>
      </c>
      <c r="AN16" s="15">
        <f>Table3[[#This Row],[PTS2]]/(3*Table3[[#This Row],[GP]])</f>
        <v>0.48717948717948717</v>
      </c>
      <c r="AO16">
        <f>(2*Table3[[#This Row],[GR]])+Table3[[#This Row],[PTS]]</f>
        <v>105</v>
      </c>
      <c r="AP16">
        <f>(3*Table3[[#This Row],[GR]])+Table3[[#This Row],[PTS2]]</f>
        <v>146</v>
      </c>
      <c r="AQ16">
        <f>Table3[[#This Row],[PTS]]+(2 * Table3[[#This Row],[GR]] * Table3[[#This Row],[PTS%]])</f>
        <v>89.569230769230771</v>
      </c>
      <c r="AR16">
        <f>Table3[[#This Row],[PTS2]]+(3 * Table3[[#This Row],[GR]] * Table3[[#This Row],[PTS%2]])</f>
        <v>119.84615384615384</v>
      </c>
      <c r="AS16" s="20" t="str">
        <f>_xlfn.CONCAT(TEXT(Table3[[#This Row],[W]], "0"), "-", TEXT(Table3[[#This Row],[RL]],"0"), "-", TEXT(Table3[[#This Row],[OTL]]+Table3[[#This Row],[SOL]], "0"))</f>
        <v>30-24-11</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 t="shared" si="3"/>
        <v>-24</v>
      </c>
      <c r="AX16">
        <f>COUNTIFS(DataRegularSeason20242025!$E$3:$E$1315,Table3[[#This Row],[Teams]],DataRegularSeason20242025!$J$3:$J$1315,0)</f>
        <v>5</v>
      </c>
      <c r="AY16">
        <f>SUMIF(DataRegularSeason20242025!$E$3:$E$1315,$A16,DataRegularSeason20242025!$K$3:$K$1315)</f>
        <v>96</v>
      </c>
      <c r="AZ16">
        <f>SUMIF(DataRegularSeason20242025!$E$3:$E$1315,$A16,DataRegularSeason20242025!$J$3:$J$1315)</f>
        <v>93</v>
      </c>
      <c r="BA16">
        <f t="shared" si="4"/>
        <v>3</v>
      </c>
      <c r="BB16">
        <f t="shared" si="5"/>
        <v>169</v>
      </c>
      <c r="BC16">
        <f t="shared" si="6"/>
        <v>190</v>
      </c>
      <c r="BD16">
        <f t="shared" si="7"/>
        <v>-21</v>
      </c>
      <c r="BE16" s="17">
        <f>Table3[[#This Row],[GF]]/Table3[[#This Row],[GP]]</f>
        <v>2.6</v>
      </c>
      <c r="BF16" s="17">
        <f>Table3[[#This Row],[GA]]/Table3[[#This Row],[GP]]</f>
        <v>2.9230769230769229</v>
      </c>
      <c r="BG16" s="17">
        <f>(Table3[[#This Row],[GF]]-Table3[[#This Row],[GA]])/Table3[[#This Row],[GP]]</f>
        <v>-0.32307692307692309</v>
      </c>
      <c r="BH16" s="49" t="str">
        <f>_xlfn.CONCAT(TEXT(Table3[[#This Row],[W_H]], "0"), "-", TEXT(Table3[[#This Row],[RL_H]],"0"), "-", TEXT(Table3[[#This Row],[OTL_H]]+Table3[[#This Row],[SOL_H]], "0"))</f>
        <v>18-11-5</v>
      </c>
      <c r="BI16" s="49" t="str">
        <f>_xlfn.CONCAT(TEXT(Table3[[#This Row],[W_A]], "0"), "-", TEXT(Table3[[#This Row],[RL_A]],"0"), "-", TEXT(Table3[[#This Row],[OTL_A]]+Table3[[#This Row],[SOL_A]], "0"))</f>
        <v>12-13-6</v>
      </c>
      <c r="BJ16" s="49">
        <f>((2*(Table3[[#This Row],[W_H]]))+Table3[[#This Row],[OTL_H]]+Table3[[#This Row],[SOL_H]])/(2*Table3[[#This Row],[GP_H]])</f>
        <v>0.6029411764705882</v>
      </c>
      <c r="BK16" s="49">
        <f>((2*(Table3[[#This Row],[W_A]]))+Table3[[#This Row],[OTL_A]]+Table3[[#This Row],[SOL_A]])/(2*Table3[[#This Row],[GP_A]])</f>
        <v>0.4838709677419355</v>
      </c>
      <c r="BL16" s="21">
        <f>(Table3[[#This Row],[W]]*$CR$3)+(Table3[[#This Row],[L]]*$CR$4)+(Table3[[#This Row],[GF]]*$CR$5)+(Table3[[#This Row],[GA]]*$CR$6)</f>
        <v>69.849999999999994</v>
      </c>
      <c r="BM16" s="21">
        <f>(82*(((Table3[[#This Row],[PTS%]]*$CR$3)+((1-Table3[[#This Row],[PTS%]])*$CR$4)+(Table3[[#This Row],[GF]]*$CR$5)+(Table3[[#This Row],[GA]]*$CR$6))/Table3[[#This Row],[GP]])) + (Table3[[#This Row],[W]]*$CR$3)+(Table3[[#This Row],[L]]*$CR$4)+(Table3[[#This Row],[GF]]*$CR$5)+(Table3[[#This Row],[GA]]*$CR$6)</f>
        <v>126.31549112426035</v>
      </c>
      <c r="BN16">
        <f>COUNTIFS(Table2[AwayTeam],$A16,Table2[PredictedWinner], $A16, Table2[GameIsOver], 1)</f>
        <v>30</v>
      </c>
      <c r="BO16">
        <f>COUNTIFS(Table2[HomeTeam],$A16,Table2[PredictedWinner], $A16, Table2[GameIsOver], 1)</f>
        <v>34</v>
      </c>
      <c r="BP16">
        <f t="shared" si="8"/>
        <v>64</v>
      </c>
      <c r="BQ16">
        <f t="shared" si="9"/>
        <v>1</v>
      </c>
      <c r="BR16">
        <f t="shared" si="10"/>
        <v>0</v>
      </c>
      <c r="BS16">
        <f t="shared" si="11"/>
        <v>1</v>
      </c>
      <c r="BV16">
        <v>1989</v>
      </c>
      <c r="BY16" t="str">
        <f>INDEX(Table2[AwayTeam], Table3[[#This Row],[Column2]])</f>
        <v>PIT</v>
      </c>
      <c r="BZ16">
        <f>LARGE((Table2[[#This Row],[AwayTeam]]=Table3[[#This Row],[Teams]]), 1)</f>
        <v>0</v>
      </c>
      <c r="CP16" s="78"/>
      <c r="CQ16" s="89"/>
      <c r="CR16" s="79" t="s">
        <v>1844</v>
      </c>
      <c r="CS16" s="79"/>
      <c r="CT16" s="79"/>
      <c r="CU16" s="79"/>
      <c r="CV16" s="79"/>
      <c r="CW16" s="79"/>
      <c r="CX16" s="79"/>
      <c r="CY16" s="79"/>
      <c r="CZ16" s="79"/>
      <c r="DA16" s="79"/>
      <c r="DB16" s="80"/>
    </row>
    <row r="17" spans="1:120" ht="15.75" thickBot="1" x14ac:dyDescent="0.3">
      <c r="A17" t="s">
        <v>30</v>
      </c>
      <c r="B17" t="s">
        <v>97</v>
      </c>
      <c r="C17" t="s">
        <v>80</v>
      </c>
      <c r="D17">
        <f>COUNTIFS(DataRegularSeason20242025!$D$3:$D$1315,$A17,DataRegularSeason20242025!$R$3:$R$1315,1,DataRegularSeason20242025!$N$3:$N$1315,1) + COUNTIFS(DataRegularSeason20242025!$E$3:$E$1315,$A17,DataRegularSeason20242025!$R$3:$R$1315,1,DataRegularSeason20242025!$N$3:$N$1315,1)</f>
        <v>56</v>
      </c>
      <c r="E17" s="15">
        <f>Table3[[#This Row],[Watched]]/Table3[[#This Row],[GP]]</f>
        <v>0.84848484848484851</v>
      </c>
      <c r="F17">
        <f>COUNTIFS(DataRegularSeason20242025!$N$3:$N$1315,1,DataRegularSeason20242025!$D$3:$D$1315,$A17)</f>
        <v>31</v>
      </c>
      <c r="G17">
        <f>41-Table3[[#This Row],[GP_A]]</f>
        <v>10</v>
      </c>
      <c r="H17">
        <f>COUNTIFS(DataRegularSeason20242025!$E$3:$E$1315,$A17,DataRegularSeason20242025!$N$3:$N$1315,1)</f>
        <v>35</v>
      </c>
      <c r="I17">
        <f>41-Table3[[#This Row],[GP_H]]</f>
        <v>6</v>
      </c>
      <c r="J17">
        <f t="shared" si="0"/>
        <v>66</v>
      </c>
      <c r="K17">
        <f>82-Table3[[#This Row],[GP]]</f>
        <v>16</v>
      </c>
      <c r="L17">
        <f>COUNTIFS(DataRegularSeason20242025!$D$3:$D$1315,$A17, DataRegularSeason20242025!$L$3:$L$1315, $A17,DataRegularSeason20242025!$N$3:$N$1315,1)</f>
        <v>15</v>
      </c>
      <c r="M17">
        <f>COUNTIFS(DataRegularSeason20242025!$D$3:$D$1315,$A17, DataRegularSeason20242025!$L$3:$L$1315, $A17,DataRegularSeason20242025!$N$3:$N$1315,1,DataRegularSeason20242025!$M$3:$M$1315,"REG")</f>
        <v>11</v>
      </c>
      <c r="N17">
        <f>COUNTIFS(DataRegularSeason20242025!$D$3:$D$1315,$A17, DataRegularSeason20242025!$L$3:$L$1315, $A17,DataRegularSeason20242025!$N$3:$N$1315,1,DataRegularSeason20242025!$M$3:$M$1315,"OT")</f>
        <v>1</v>
      </c>
      <c r="O17">
        <f>COUNTIFS(DataRegularSeason20242025!$D$3:$D$1315,$A17, DataRegularSeason20242025!$L$3:$L$1315, $A17,DataRegularSeason20242025!$N$3:$N$1315,1,DataRegularSeason20242025!$M$3:$M$1315,"SO")</f>
        <v>3</v>
      </c>
      <c r="P17">
        <f t="shared" si="1"/>
        <v>16</v>
      </c>
      <c r="Q17">
        <f>COUNTIFS(DataRegularSeason20242025!$D$3:$D$1315,$A17, DataRegularSeason20242025!$S$3:$S$1315, $A17,DataRegularSeason20242025!$M$3:$M$1315,"REG")</f>
        <v>13</v>
      </c>
      <c r="R17">
        <f>COUNTIFS(DataRegularSeason20242025!$D$3:$D$1315,$A17, DataRegularSeason20242025!$S$3:$S$1315, $A17,DataRegularSeason20242025!$M$3:$M$1315,"OT")</f>
        <v>3</v>
      </c>
      <c r="S17">
        <f>COUNTIFS(DataRegularSeason20242025!$D$3:$D$1315,$A17, DataRegularSeason20242025!$S$3:$S$1315, $A17,DataRegularSeason20242025!$M$3:$M$1315,"SO")</f>
        <v>0</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14</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0</v>
      </c>
      <c r="X17">
        <f t="shared" si="2"/>
        <v>18</v>
      </c>
      <c r="Y17">
        <f>COUNTIFS(DataRegularSeason20242025!$E$3:$E$1315,$A17, DataRegularSeason20242025!$S$3:$S$1315, $A17,DataRegularSeason20242025!$M$3:$M$1315,"REG")</f>
        <v>15</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32</v>
      </c>
      <c r="AC17">
        <f>Table3[[#This Row],[L_A]]+Table3[[#This Row],[L_H]]</f>
        <v>34</v>
      </c>
      <c r="AD17">
        <f>Table3[[#This Row],[RW_A]]+Table3[[#This Row],[RW_H]]</f>
        <v>25</v>
      </c>
      <c r="AE17">
        <f>Table3[[#This Row],[RL_A]]+Table3[[#This Row],[RL_H]]</f>
        <v>28</v>
      </c>
      <c r="AF17">
        <f>Table3[[#This Row],[OTW_A]]+Table3[[#This Row],[OTW_H]]</f>
        <v>4</v>
      </c>
      <c r="AG17">
        <f>Table3[[#This Row],[OTL_A]]+Table3[[#This Row],[OTL_H]]</f>
        <v>6</v>
      </c>
      <c r="AH17">
        <f>Table3[[#This Row],[SOW_A]]+Table3[[#This Row],[SOW_H]]</f>
        <v>3</v>
      </c>
      <c r="AI17">
        <f>Table3[[#This Row],[SOL_A]]+Table3[[#This Row],[SOL_H]]</f>
        <v>0</v>
      </c>
      <c r="AJ17" s="20" t="str">
        <f>_xlfn.CONCAT(TEXT(Table3[[#This Row],[OTW]]+Table3[[#This Row],[SOW]], "0"), "-", TEXT(Table3[[#This Row],[OTL]]+Table3[[#This Row],[SOL]],"0"))</f>
        <v>7-6</v>
      </c>
      <c r="AK17">
        <f>(2*(Table3[[#This Row],[W_A]]+Table3[[#This Row],[W_H]]))+Table3[[#This Row],[OTL_A]]+Table3[[#This Row],[SOL_A]]+Table3[[#This Row],[OTL_H]]+Table3[[#This Row],[SOL_H]]</f>
        <v>70</v>
      </c>
      <c r="AL17">
        <f>(3*(Table3[[#This Row],[RW_A]]+Table3[[#This Row],[RW_H]]))+(2*(Table3[[#This Row],[OTW_A]]+Table3[[#This Row],[SOW_A]]+Table3[[#This Row],[OTW_H]]+Table3[[#This Row],[SOW_H]]))+Table3[[#This Row],[OTL_A]]+Table3[[#This Row],[SOL_A]]+Table3[[#This Row],[OTL_H]]+Table3[[#This Row],[SOL_H]]</f>
        <v>95</v>
      </c>
      <c r="AM17" s="15">
        <f>Table3[[#This Row],[PTS]]/(2*Table3[[#This Row],[GP]])</f>
        <v>0.53030303030303028</v>
      </c>
      <c r="AN17" s="15">
        <f>Table3[[#This Row],[PTS2]]/(3*Table3[[#This Row],[GP]])</f>
        <v>0.47979797979797978</v>
      </c>
      <c r="AO17">
        <f>(2*Table3[[#This Row],[GR]])+Table3[[#This Row],[PTS]]</f>
        <v>102</v>
      </c>
      <c r="AP17">
        <f>(3*Table3[[#This Row],[GR]])+Table3[[#This Row],[PTS2]]</f>
        <v>143</v>
      </c>
      <c r="AQ17">
        <f>Table3[[#This Row],[PTS]]+(2 * Table3[[#This Row],[GR]] * Table3[[#This Row],[PTS%]])</f>
        <v>86.969696969696969</v>
      </c>
      <c r="AR17">
        <f>Table3[[#This Row],[PTS2]]+(3 * Table3[[#This Row],[GR]] * Table3[[#This Row],[PTS%2]])</f>
        <v>118.03030303030303</v>
      </c>
      <c r="AS17" s="20" t="str">
        <f>_xlfn.CONCAT(TEXT(Table3[[#This Row],[W]], "0"), "-", TEXT(Table3[[#This Row],[RL]],"0"), "-", TEXT(Table3[[#This Row],[OTL]]+Table3[[#This Row],[SOL]], "0"))</f>
        <v>32-28-6</v>
      </c>
      <c r="AT17">
        <f>COUNTIFS(DataRegularSeason20242025!$D$3:$D$1315,Table3[[#This Row],[Teams]],DataRegularSeason20242025!$K$3:$K$1315,0)</f>
        <v>1</v>
      </c>
      <c r="AU17">
        <f>SUMIF(DataRegularSeason20242025!$D$3:$D$1315,$A17, DataRegularSeason20242025!$J$3:$J$1315)</f>
        <v>87</v>
      </c>
      <c r="AV17">
        <f>SUMIF(DataRegularSeason20242025!$D$3:$D$1315,$A17, DataRegularSeason20242025!$K$3:$K$1315)</f>
        <v>96</v>
      </c>
      <c r="AW17">
        <f t="shared" si="3"/>
        <v>-9</v>
      </c>
      <c r="AX17">
        <f>COUNTIFS(DataRegularSeason20242025!$E$3:$E$1315,Table3[[#This Row],[Teams]],DataRegularSeason20242025!$J$3:$J$1315,0)</f>
        <v>2</v>
      </c>
      <c r="AY17">
        <f>SUMIF(DataRegularSeason20242025!$E$3:$E$1315,$A17,DataRegularSeason20242025!$K$3:$K$1315)</f>
        <v>107</v>
      </c>
      <c r="AZ17">
        <f>SUMIF(DataRegularSeason20242025!$E$3:$E$1315,$A17,DataRegularSeason20242025!$J$3:$J$1315)</f>
        <v>112</v>
      </c>
      <c r="BA17">
        <f t="shared" si="4"/>
        <v>-5</v>
      </c>
      <c r="BB17">
        <f t="shared" si="5"/>
        <v>194</v>
      </c>
      <c r="BC17">
        <f t="shared" si="6"/>
        <v>208</v>
      </c>
      <c r="BD17">
        <f t="shared" si="7"/>
        <v>-14</v>
      </c>
      <c r="BE17" s="17">
        <f>Table3[[#This Row],[GF]]/Table3[[#This Row],[GP]]</f>
        <v>2.9393939393939394</v>
      </c>
      <c r="BF17" s="17">
        <f>Table3[[#This Row],[GA]]/Table3[[#This Row],[GP]]</f>
        <v>3.1515151515151514</v>
      </c>
      <c r="BG17" s="17">
        <f>(Table3[[#This Row],[GF]]-Table3[[#This Row],[GA]])/Table3[[#This Row],[GP]]</f>
        <v>-0.21212121212121213</v>
      </c>
      <c r="BH17" s="49" t="str">
        <f>_xlfn.CONCAT(TEXT(Table3[[#This Row],[W_H]], "0"), "-", TEXT(Table3[[#This Row],[RL_H]],"0"), "-", TEXT(Table3[[#This Row],[OTL_H]]+Table3[[#This Row],[SOL_H]], "0"))</f>
        <v>17-15-3</v>
      </c>
      <c r="BI17" s="49" t="str">
        <f>_xlfn.CONCAT(TEXT(Table3[[#This Row],[W_A]], "0"), "-", TEXT(Table3[[#This Row],[RL_A]],"0"), "-", TEXT(Table3[[#This Row],[OTL_A]]+Table3[[#This Row],[SOL_A]], "0"))</f>
        <v>15-13-3</v>
      </c>
      <c r="BJ17" s="49">
        <f>((2*(Table3[[#This Row],[W_H]]))+Table3[[#This Row],[OTL_H]]+Table3[[#This Row],[SOL_H]])/(2*Table3[[#This Row],[GP_H]])</f>
        <v>0.52857142857142858</v>
      </c>
      <c r="BK17" s="49">
        <f>((2*(Table3[[#This Row],[W_A]]))+Table3[[#This Row],[OTL_A]]+Table3[[#This Row],[SOL_A]])/(2*Table3[[#This Row],[GP_A]])</f>
        <v>0.532258064516129</v>
      </c>
      <c r="BL17" s="21">
        <f>(Table3[[#This Row],[W]]*$CR$3)+(Table3[[#This Row],[L]]*$CR$4)+(Table3[[#This Row],[GF]]*$CR$5)+(Table3[[#This Row],[GA]]*$CR$6)</f>
        <v>76.099999999999994</v>
      </c>
      <c r="BM17" s="21">
        <f>(82*(((Table3[[#This Row],[PTS%]]*$CR$3)+((1-Table3[[#This Row],[PTS%]])*$CR$4)+(Table3[[#This Row],[GF]]*$CR$5)+(Table3[[#This Row],[GA]]*$CR$6))/Table3[[#This Row],[GP]])) + (Table3[[#This Row],[W]]*$CR$3)+(Table3[[#This Row],[L]]*$CR$4)+(Table3[[#This Row],[GF]]*$CR$5)+(Table3[[#This Row],[GA]]*$CR$6)</f>
        <v>138.60146923783287</v>
      </c>
      <c r="BN17">
        <f>COUNTIFS(Table2[AwayTeam],$A17,Table2[PredictedWinner], $A17, Table2[GameIsOver], 1)</f>
        <v>9</v>
      </c>
      <c r="BO17">
        <f>COUNTIFS(Table2[HomeTeam],$A17,Table2[PredictedWinner], $A17, Table2[GameIsOver], 1)</f>
        <v>14</v>
      </c>
      <c r="BP17">
        <f t="shared" si="8"/>
        <v>23</v>
      </c>
      <c r="BQ17">
        <f t="shared" si="9"/>
        <v>22</v>
      </c>
      <c r="BR17">
        <f t="shared" si="10"/>
        <v>21</v>
      </c>
      <c r="BS17">
        <f t="shared" si="11"/>
        <v>43</v>
      </c>
      <c r="BV17">
        <v>2008</v>
      </c>
      <c r="BY17" t="str">
        <f>INDEX(Table2[AwayTeam], Table3[[#This Row],[Column2]])</f>
        <v>TOR</v>
      </c>
      <c r="BZ17">
        <f>LARGE((Table2[[#This Row],[AwayTeam]]=Table3[[#This Row],[Teams]]), 1)</f>
        <v>0</v>
      </c>
      <c r="CP17" s="90"/>
      <c r="CQ17" s="68"/>
      <c r="CR17" s="67">
        <v>0</v>
      </c>
      <c r="CS17" s="67">
        <v>1</v>
      </c>
      <c r="CT17" s="67">
        <v>2</v>
      </c>
      <c r="CU17" s="67">
        <v>3</v>
      </c>
      <c r="CV17" s="67">
        <v>4</v>
      </c>
      <c r="CW17" s="67">
        <v>5</v>
      </c>
      <c r="CX17" s="67">
        <v>6</v>
      </c>
      <c r="CY17" s="67">
        <v>7</v>
      </c>
      <c r="CZ17" s="67">
        <v>8</v>
      </c>
      <c r="DA17" s="67">
        <v>9</v>
      </c>
      <c r="DB17" s="87">
        <v>10</v>
      </c>
    </row>
    <row r="18" spans="1:120" ht="15.75" thickTop="1" x14ac:dyDescent="0.25">
      <c r="A18" t="s">
        <v>35</v>
      </c>
      <c r="B18" t="s">
        <v>97</v>
      </c>
      <c r="C18" t="s">
        <v>98</v>
      </c>
      <c r="D18">
        <f>COUNTIFS(DataRegularSeason20242025!$D$3:$D$1315,$A18,DataRegularSeason20242025!$R$3:$R$1315,1,DataRegularSeason20242025!$N$3:$N$1315,1) + COUNTIFS(DataRegularSeason20242025!$E$3:$E$1315,$A18,DataRegularSeason20242025!$R$3:$R$1315,1,DataRegularSeason20242025!$N$3:$N$1315,1)</f>
        <v>56</v>
      </c>
      <c r="E18" s="15">
        <f>Table3[[#This Row],[Watched]]/Table3[[#This Row],[GP]]</f>
        <v>0.86153846153846159</v>
      </c>
      <c r="F18">
        <f>COUNTIFS(DataRegularSeason20242025!$N$3:$N$1315,1,DataRegularSeason20242025!$D$3:$D$1315,$A18)</f>
        <v>34</v>
      </c>
      <c r="G18">
        <f>41-Table3[[#This Row],[GP_A]]</f>
        <v>7</v>
      </c>
      <c r="H18">
        <f>COUNTIFS(DataRegularSeason20242025!$E$3:$E$1315,$A18,DataRegularSeason20242025!$N$3:$N$1315,1)</f>
        <v>31</v>
      </c>
      <c r="I18">
        <f>41-Table3[[#This Row],[GP_H]]</f>
        <v>10</v>
      </c>
      <c r="J18">
        <f t="shared" si="0"/>
        <v>65</v>
      </c>
      <c r="K18">
        <f>82-Table3[[#This Row],[GP]]</f>
        <v>17</v>
      </c>
      <c r="L18">
        <f>COUNTIFS(DataRegularSeason20242025!$D$3:$D$1315,$A18, DataRegularSeason20242025!$L$3:$L$1315, $A18,DataRegularSeason20242025!$N$3:$N$1315,1)</f>
        <v>11</v>
      </c>
      <c r="M18">
        <f>COUNTIFS(DataRegularSeason20242025!$D$3:$D$1315,$A18, DataRegularSeason20242025!$L$3:$L$1315, $A18,DataRegularSeason20242025!$N$3:$N$1315,1,DataRegularSeason20242025!$M$3:$M$1315,"REG")</f>
        <v>8</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1</v>
      </c>
      <c r="P18">
        <f t="shared" si="1"/>
        <v>23</v>
      </c>
      <c r="Q18">
        <f>COUNTIFS(DataRegularSeason20242025!$D$3:$D$1315,$A18, DataRegularSeason20242025!$S$3:$S$1315, $A18,DataRegularSeason20242025!$M$3:$M$1315,"REG")</f>
        <v>19</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20</v>
      </c>
      <c r="U18">
        <f>COUNTIFS(DataRegularSeason20242025!$E$3:$E$1315,$A18, DataRegularSeason20242025!$L$3:$L$1315, $A18,DataRegularSeason20242025!$N$3:$N$1315,1,DataRegularSeason20242025!$M$3:$M$1315,"REG")</f>
        <v>15</v>
      </c>
      <c r="V18">
        <f>COUNTIFS(DataRegularSeason20242025!$E$3:$E$1315,$A18, DataRegularSeason20242025!$L$3:$L$1315, $A18,DataRegularSeason20242025!$N$3:$N$1315,1,DataRegularSeason20242025!$M$3:$M$1315,"OT")</f>
        <v>2</v>
      </c>
      <c r="W18">
        <f>COUNTIFS(DataRegularSeason20242025!$E$3:$E$1315,$A18, DataRegularSeason20242025!$L$3:$L$1315, $A18,DataRegularSeason20242025!$N$3:$N$1315,1,DataRegularSeason20242025!$M$3:$M$1315,"SO")</f>
        <v>3</v>
      </c>
      <c r="X18">
        <f t="shared" si="2"/>
        <v>11</v>
      </c>
      <c r="Y18">
        <f>COUNTIFS(DataRegularSeason20242025!$E$3:$E$1315,$A18, DataRegularSeason20242025!$S$3:$S$1315, $A18,DataRegularSeason20242025!$M$3:$M$1315,"REG")</f>
        <v>7</v>
      </c>
      <c r="Z18">
        <f>COUNTIFS(DataRegularSeason20242025!$E$3:$E$1315,$A18, DataRegularSeason20242025!$S$3:$S$1315, $A18,DataRegularSeason20242025!$M$3:$M$1315,"OT")</f>
        <v>4</v>
      </c>
      <c r="AA18">
        <f>COUNTIFS(DataRegularSeason20242025!$E$3:$E$1315,$A18, DataRegularSeason20242025!$S$3:$S$1315, $A18,DataRegularSeason20242025!$M$3:$M$1315,"SO")</f>
        <v>0</v>
      </c>
      <c r="AB18">
        <f>Table3[[#This Row],[W_A]]+Table3[[#This Row],[W_H]]</f>
        <v>31</v>
      </c>
      <c r="AC18">
        <f>Table3[[#This Row],[L_A]]+Table3[[#This Row],[L_H]]</f>
        <v>34</v>
      </c>
      <c r="AD18">
        <f>Table3[[#This Row],[RW_A]]+Table3[[#This Row],[RW_H]]</f>
        <v>23</v>
      </c>
      <c r="AE18">
        <f>Table3[[#This Row],[RL_A]]+Table3[[#This Row],[RL_H]]</f>
        <v>26</v>
      </c>
      <c r="AF18">
        <f>Table3[[#This Row],[OTW_A]]+Table3[[#This Row],[OTW_H]]</f>
        <v>4</v>
      </c>
      <c r="AG18">
        <f>Table3[[#This Row],[OTL_A]]+Table3[[#This Row],[OTL_H]]</f>
        <v>7</v>
      </c>
      <c r="AH18">
        <f>Table3[[#This Row],[SOW_A]]+Table3[[#This Row],[SOW_H]]</f>
        <v>4</v>
      </c>
      <c r="AI18">
        <f>Table3[[#This Row],[SOL_A]]+Table3[[#This Row],[SOL_H]]</f>
        <v>1</v>
      </c>
      <c r="AJ18" s="20" t="str">
        <f>_xlfn.CONCAT(TEXT(Table3[[#This Row],[OTW]]+Table3[[#This Row],[SOW]], "0"), "-", TEXT(Table3[[#This Row],[OTL]]+Table3[[#This Row],[SOL]],"0"))</f>
        <v>8-8</v>
      </c>
      <c r="AK18">
        <f>(2*(Table3[[#This Row],[W_A]]+Table3[[#This Row],[W_H]]))+Table3[[#This Row],[OTL_A]]+Table3[[#This Row],[SOL_A]]+Table3[[#This Row],[OTL_H]]+Table3[[#This Row],[SOL_H]]</f>
        <v>70</v>
      </c>
      <c r="AL18">
        <f>(3*(Table3[[#This Row],[RW_A]]+Table3[[#This Row],[RW_H]]))+(2*(Table3[[#This Row],[OTW_A]]+Table3[[#This Row],[SOW_A]]+Table3[[#This Row],[OTW_H]]+Table3[[#This Row],[SOW_H]]))+Table3[[#This Row],[OTL_A]]+Table3[[#This Row],[SOL_A]]+Table3[[#This Row],[OTL_H]]+Table3[[#This Row],[SOL_H]]</f>
        <v>93</v>
      </c>
      <c r="AM18" s="15">
        <f>Table3[[#This Row],[PTS]]/(2*Table3[[#This Row],[GP]])</f>
        <v>0.53846153846153844</v>
      </c>
      <c r="AN18" s="15">
        <f>Table3[[#This Row],[PTS2]]/(3*Table3[[#This Row],[GP]])</f>
        <v>0.47692307692307695</v>
      </c>
      <c r="AO18">
        <f>(2*Table3[[#This Row],[GR]])+Table3[[#This Row],[PTS]]</f>
        <v>104</v>
      </c>
      <c r="AP18">
        <f>(3*Table3[[#This Row],[GR]])+Table3[[#This Row],[PTS2]]</f>
        <v>144</v>
      </c>
      <c r="AQ18">
        <f>Table3[[#This Row],[PTS]]+(2 * Table3[[#This Row],[GR]] * Table3[[#This Row],[PTS%]])</f>
        <v>88.307692307692307</v>
      </c>
      <c r="AR18">
        <f>Table3[[#This Row],[PTS2]]+(3 * Table3[[#This Row],[GR]] * Table3[[#This Row],[PTS%2]])</f>
        <v>117.32307692307693</v>
      </c>
      <c r="AS18" s="20" t="str">
        <f>_xlfn.CONCAT(TEXT(Table3[[#This Row],[W]], "0"), "-", TEXT(Table3[[#This Row],[RL]],"0"), "-", TEXT(Table3[[#This Row],[OTL]]+Table3[[#This Row],[SOL]], "0"))</f>
        <v>31-26-8</v>
      </c>
      <c r="AT18">
        <f>COUNTIFS(DataRegularSeason20242025!$D$3:$D$1315,Table3[[#This Row],[Teams]],DataRegularSeason20242025!$K$3:$K$1315,0)</f>
        <v>0</v>
      </c>
      <c r="AU18">
        <f>SUMIF(DataRegularSeason20242025!$D$3:$D$1315,$A18, DataRegularSeason20242025!$J$3:$J$1315)</f>
        <v>92</v>
      </c>
      <c r="AV18">
        <f>SUMIF(DataRegularSeason20242025!$D$3:$D$1315,$A18, DataRegularSeason20242025!$K$3:$K$1315)</f>
        <v>122</v>
      </c>
      <c r="AW18">
        <f t="shared" si="3"/>
        <v>-30</v>
      </c>
      <c r="AX18">
        <f>COUNTIFS(DataRegularSeason20242025!$E$3:$E$1315,Table3[[#This Row],[Teams]],DataRegularSeason20242025!$J$3:$J$1315,0)</f>
        <v>1</v>
      </c>
      <c r="AY18">
        <f>SUMIF(DataRegularSeason20242025!$E$3:$E$1315,$A18,DataRegularSeason20242025!$K$3:$K$1315)</f>
        <v>125</v>
      </c>
      <c r="AZ18">
        <f>SUMIF(DataRegularSeason20242025!$E$3:$E$1315,$A18,DataRegularSeason20242025!$J$3:$J$1315)</f>
        <v>95</v>
      </c>
      <c r="BA18">
        <f t="shared" si="4"/>
        <v>30</v>
      </c>
      <c r="BB18">
        <f t="shared" si="5"/>
        <v>217</v>
      </c>
      <c r="BC18">
        <f t="shared" si="6"/>
        <v>217</v>
      </c>
      <c r="BD18">
        <f t="shared" si="7"/>
        <v>0</v>
      </c>
      <c r="BE18" s="17">
        <f>Table3[[#This Row],[GF]]/Table3[[#This Row],[GP]]</f>
        <v>3.3384615384615386</v>
      </c>
      <c r="BF18" s="17">
        <f>Table3[[#This Row],[GA]]/Table3[[#This Row],[GP]]</f>
        <v>3.3384615384615386</v>
      </c>
      <c r="BG18" s="17">
        <f>(Table3[[#This Row],[GF]]-Table3[[#This Row],[GA]])/Table3[[#This Row],[GP]]</f>
        <v>0</v>
      </c>
      <c r="BH18" s="49" t="str">
        <f>_xlfn.CONCAT(TEXT(Table3[[#This Row],[W_H]], "0"), "-", TEXT(Table3[[#This Row],[RL_H]],"0"), "-", TEXT(Table3[[#This Row],[OTL_H]]+Table3[[#This Row],[SOL_H]], "0"))</f>
        <v>20-7-4</v>
      </c>
      <c r="BI18" s="49" t="str">
        <f>_xlfn.CONCAT(TEXT(Table3[[#This Row],[W_A]], "0"), "-", TEXT(Table3[[#This Row],[RL_A]],"0"), "-", TEXT(Table3[[#This Row],[OTL_A]]+Table3[[#This Row],[SOL_A]], "0"))</f>
        <v>11-19-4</v>
      </c>
      <c r="BJ18" s="49">
        <f>((2*(Table3[[#This Row],[W_H]]))+Table3[[#This Row],[OTL_H]]+Table3[[#This Row],[SOL_H]])/(2*Table3[[#This Row],[GP_H]])</f>
        <v>0.70967741935483875</v>
      </c>
      <c r="BK18" s="49">
        <f>((2*(Table3[[#This Row],[W_A]]))+Table3[[#This Row],[OTL_A]]+Table3[[#This Row],[SOL_A]])/(2*Table3[[#This Row],[GP_A]])</f>
        <v>0.38235294117647056</v>
      </c>
      <c r="BL18" s="21">
        <f>(Table3[[#This Row],[W]]*$CR$3)+(Table3[[#This Row],[L]]*$CR$4)+(Table3[[#This Row],[GF]]*$CR$5)+(Table3[[#This Row],[GA]]*$CR$6)</f>
        <v>79.95</v>
      </c>
      <c r="BM18" s="21">
        <f>(82*(((Table3[[#This Row],[PTS%]]*$CR$3)+((1-Table3[[#This Row],[PTS%]])*$CR$4)+(Table3[[#This Row],[GF]]*$CR$5)+(Table3[[#This Row],[GA]]*$CR$6))/Table3[[#This Row],[GP]])) + (Table3[[#This Row],[W]]*$CR$3)+(Table3[[#This Row],[L]]*$CR$4)+(Table3[[#This Row],[GF]]*$CR$5)+(Table3[[#This Row],[GA]]*$CR$6)</f>
        <v>148.90278106508876</v>
      </c>
      <c r="BN18">
        <f>COUNTIFS(Table2[AwayTeam],$A18,Table2[PredictedWinner], $A18, Table2[GameIsOver], 1)</f>
        <v>11</v>
      </c>
      <c r="BO18">
        <f>COUNTIFS(Table2[HomeTeam],$A18,Table2[PredictedWinner], $A18, Table2[GameIsOver], 1)</f>
        <v>20</v>
      </c>
      <c r="BP18">
        <f t="shared" si="8"/>
        <v>31</v>
      </c>
      <c r="BQ18">
        <f t="shared" si="9"/>
        <v>23</v>
      </c>
      <c r="BR18">
        <f t="shared" si="10"/>
        <v>11</v>
      </c>
      <c r="BS18">
        <f t="shared" si="11"/>
        <v>34</v>
      </c>
      <c r="BY18" t="str">
        <f>INDEX(Table2[AwayTeam], Table3[[#This Row],[Column2]])</f>
        <v>UTA</v>
      </c>
      <c r="BZ18">
        <f>LARGE((Table2[[#This Row],[AwayTeam]]=Table3[[#This Row],[Teams]]), 1)</f>
        <v>0</v>
      </c>
      <c r="CL18">
        <f>LARGE($AK$2:$AK$33,1)</f>
        <v>96</v>
      </c>
      <c r="CP18" s="81" t="s">
        <v>1845</v>
      </c>
      <c r="CQ18" s="66">
        <v>0</v>
      </c>
      <c r="CR18" s="82"/>
      <c r="CS18" s="21">
        <f>($CQ18*$CR$5)+(CS$17*$CR$6) + IF($CQ18&gt;CS$17,$CR$3,$CR$4)</f>
        <v>0.4</v>
      </c>
      <c r="CT18" s="21">
        <f t="shared" ref="CT18:DB21" si="12">($CQ18*$CR$5)+(CT$17*$CR$6) + IF($CQ18&gt;CT$17,$CR$3,$CR$4)</f>
        <v>0.5</v>
      </c>
      <c r="CU18" s="21">
        <f t="shared" si="12"/>
        <v>0.60000000000000009</v>
      </c>
      <c r="CV18" s="21">
        <f t="shared" si="12"/>
        <v>0.7</v>
      </c>
      <c r="CW18" s="21">
        <f t="shared" si="12"/>
        <v>0.8</v>
      </c>
      <c r="CX18" s="21">
        <f t="shared" si="12"/>
        <v>0.90000000000000013</v>
      </c>
      <c r="CY18" s="21">
        <f t="shared" si="12"/>
        <v>1</v>
      </c>
      <c r="CZ18" s="21">
        <f t="shared" si="12"/>
        <v>1.1000000000000001</v>
      </c>
      <c r="DA18" s="21">
        <f t="shared" si="12"/>
        <v>1.2</v>
      </c>
      <c r="DB18" s="83">
        <f t="shared" si="12"/>
        <v>1.3</v>
      </c>
    </row>
    <row r="19" spans="1:120" x14ac:dyDescent="0.25">
      <c r="A19" t="s">
        <v>18</v>
      </c>
      <c r="B19" t="s">
        <v>97</v>
      </c>
      <c r="C19" t="s">
        <v>80</v>
      </c>
      <c r="D19">
        <f>COUNTIFS(DataRegularSeason20242025!$D$3:$D$1315,$A19,DataRegularSeason20242025!$R$3:$R$1315,1,DataRegularSeason20242025!$N$3:$N$1315,1) + COUNTIFS(DataRegularSeason20242025!$E$3:$E$1315,$A19,DataRegularSeason20242025!$R$3:$R$1315,1,DataRegularSeason20242025!$N$3:$N$1315,1)</f>
        <v>21</v>
      </c>
      <c r="E19" s="15">
        <f>Table3[[#This Row],[Watched]]/Table3[[#This Row],[GP]]</f>
        <v>0.32307692307692309</v>
      </c>
      <c r="F19">
        <f>COUNTIFS(DataRegularSeason20242025!$N$3:$N$1315,1,DataRegularSeason20242025!$D$3:$D$1315,$A19)</f>
        <v>33</v>
      </c>
      <c r="G19">
        <f>41-Table3[[#This Row],[GP_A]]</f>
        <v>8</v>
      </c>
      <c r="H19">
        <f>COUNTIFS(DataRegularSeason20242025!$E$3:$E$1315,$A19,DataRegularSeason20242025!$N$3:$N$1315,1)</f>
        <v>32</v>
      </c>
      <c r="I19">
        <f>41-Table3[[#This Row],[GP_H]]</f>
        <v>9</v>
      </c>
      <c r="J19">
        <f t="shared" si="0"/>
        <v>65</v>
      </c>
      <c r="K19">
        <f>82-Table3[[#This Row],[GP]]</f>
        <v>17</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12</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 t="shared" si="1"/>
        <v>18</v>
      </c>
      <c r="Q19">
        <f>COUNTIFS(DataRegularSeason20242025!$D$3:$D$1315,$A19, DataRegularSeason20242025!$S$3:$S$1315, $A19,DataRegularSeason20242025!$M$3:$M$1315,"REG")</f>
        <v>15</v>
      </c>
      <c r="R19">
        <f>COUNTIFS(DataRegularSeason20242025!$D$3:$D$1315,$A19, DataRegularSeason20242025!$S$3:$S$1315, $A19,DataRegularSeason20242025!$M$3:$M$1315,"OT")</f>
        <v>2</v>
      </c>
      <c r="S19">
        <f>COUNTIFS(DataRegularSeason20242025!$D$3:$D$1315,$A19, DataRegularSeason20242025!$S$3:$S$1315, $A19,DataRegularSeason20242025!$M$3:$M$1315,"SO")</f>
        <v>1</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5</v>
      </c>
      <c r="W19">
        <f>COUNTIFS(DataRegularSeason20242025!$E$3:$E$1315,$A19, DataRegularSeason20242025!$L$3:$L$1315, $A19,DataRegularSeason20242025!$N$3:$N$1315,1,DataRegularSeason20242025!$M$3:$M$1315,"SO")</f>
        <v>1</v>
      </c>
      <c r="X19">
        <f t="shared" si="2"/>
        <v>16</v>
      </c>
      <c r="Y19">
        <f>COUNTIFS(DataRegularSeason20242025!$E$3:$E$1315,$A19, DataRegularSeason20242025!$S$3:$S$1315, $A19,DataRegularSeason20242025!$M$3:$M$1315,"REG")</f>
        <v>12</v>
      </c>
      <c r="Z19">
        <f>COUNTIFS(DataRegularSeason20242025!$E$3:$E$1315,$A19, DataRegularSeason20242025!$S$3:$S$1315, $A19,DataRegularSeason20242025!$M$3:$M$1315,"OT")</f>
        <v>3</v>
      </c>
      <c r="AA19">
        <f>COUNTIFS(DataRegularSeason20242025!$E$3:$E$1315,$A19, DataRegularSeason20242025!$S$3:$S$1315, $A19,DataRegularSeason20242025!$M$3:$M$1315,"SO")</f>
        <v>1</v>
      </c>
      <c r="AB19">
        <f>Table3[[#This Row],[W_A]]+Table3[[#This Row],[W_H]]</f>
        <v>31</v>
      </c>
      <c r="AC19">
        <f>Table3[[#This Row],[L_A]]+Table3[[#This Row],[L_H]]</f>
        <v>34</v>
      </c>
      <c r="AD19">
        <f>Table3[[#This Row],[RW_A]]+Table3[[#This Row],[RW_H]]</f>
        <v>22</v>
      </c>
      <c r="AE19">
        <f>Table3[[#This Row],[RL_A]]+Table3[[#This Row],[RL_H]]</f>
        <v>27</v>
      </c>
      <c r="AF19">
        <f>Table3[[#This Row],[OTW_A]]+Table3[[#This Row],[OTW_H]]</f>
        <v>7</v>
      </c>
      <c r="AG19">
        <f>Table3[[#This Row],[OTL_A]]+Table3[[#This Row],[OTL_H]]</f>
        <v>5</v>
      </c>
      <c r="AH19">
        <f>Table3[[#This Row],[SOW_A]]+Table3[[#This Row],[SOW_H]]</f>
        <v>2</v>
      </c>
      <c r="AI19">
        <f>Table3[[#This Row],[SOL_A]]+Table3[[#This Row],[SOL_H]]</f>
        <v>2</v>
      </c>
      <c r="AJ19" s="20" t="str">
        <f>_xlfn.CONCAT(TEXT(Table3[[#This Row],[OTW]]+Table3[[#This Row],[SOW]], "0"), "-", TEXT(Table3[[#This Row],[OTL]]+Table3[[#This Row],[SOL]],"0"))</f>
        <v>9-7</v>
      </c>
      <c r="AK19">
        <f>(2*(Table3[[#This Row],[W_A]]+Table3[[#This Row],[W_H]]))+Table3[[#This Row],[OTL_A]]+Table3[[#This Row],[SOL_A]]+Table3[[#This Row],[OTL_H]]+Table3[[#This Row],[SOL_H]]</f>
        <v>69</v>
      </c>
      <c r="AL19">
        <f>(3*(Table3[[#This Row],[RW_A]]+Table3[[#This Row],[RW_H]]))+(2*(Table3[[#This Row],[OTW_A]]+Table3[[#This Row],[SOW_A]]+Table3[[#This Row],[OTW_H]]+Table3[[#This Row],[SOW_H]]))+Table3[[#This Row],[OTL_A]]+Table3[[#This Row],[SOL_A]]+Table3[[#This Row],[OTL_H]]+Table3[[#This Row],[SOL_H]]</f>
        <v>91</v>
      </c>
      <c r="AM19" s="15">
        <f>Table3[[#This Row],[PTS]]/(2*Table3[[#This Row],[GP]])</f>
        <v>0.53076923076923077</v>
      </c>
      <c r="AN19" s="15">
        <f>Table3[[#This Row],[PTS2]]/(3*Table3[[#This Row],[GP]])</f>
        <v>0.46666666666666667</v>
      </c>
      <c r="AO19">
        <f>(2*Table3[[#This Row],[GR]])+Table3[[#This Row],[PTS]]</f>
        <v>103</v>
      </c>
      <c r="AP19">
        <f>(3*Table3[[#This Row],[GR]])+Table3[[#This Row],[PTS2]]</f>
        <v>142</v>
      </c>
      <c r="AQ19">
        <f>Table3[[#This Row],[PTS]]+(2 * Table3[[#This Row],[GR]] * Table3[[#This Row],[PTS%]])</f>
        <v>87.046153846153842</v>
      </c>
      <c r="AR19">
        <f>Table3[[#This Row],[PTS2]]+(3 * Table3[[#This Row],[GR]] * Table3[[#This Row],[PTS%2]])</f>
        <v>114.8</v>
      </c>
      <c r="AS19" s="20" t="str">
        <f>_xlfn.CONCAT(TEXT(Table3[[#This Row],[W]], "0"), "-", TEXT(Table3[[#This Row],[RL]],"0"), "-", TEXT(Table3[[#This Row],[OTL]]+Table3[[#This Row],[SOL]], "0"))</f>
        <v>31-27-7</v>
      </c>
      <c r="AT19">
        <f>COUNTIFS(DataRegularSeason20242025!$D$3:$D$1315,Table3[[#This Row],[Teams]],DataRegularSeason20242025!$K$3:$K$1315,0)</f>
        <v>1</v>
      </c>
      <c r="AU19">
        <f>SUMIF(DataRegularSeason20242025!$D$3:$D$1315,$A19, DataRegularSeason20242025!$J$3:$J$1315)</f>
        <v>103</v>
      </c>
      <c r="AV19">
        <f>SUMIF(DataRegularSeason20242025!$D$3:$D$1315,$A19, DataRegularSeason20242025!$K$3:$K$1315)</f>
        <v>110</v>
      </c>
      <c r="AW19">
        <f t="shared" si="3"/>
        <v>-7</v>
      </c>
      <c r="AX19">
        <f>COUNTIFS(DataRegularSeason20242025!$E$3:$E$1315,Table3[[#This Row],[Teams]],DataRegularSeason20242025!$J$3:$J$1315,0)</f>
        <v>4</v>
      </c>
      <c r="AY19">
        <f>SUMIF(DataRegularSeason20242025!$E$3:$E$1315,$A19,DataRegularSeason20242025!$K$3:$K$1315)</f>
        <v>91</v>
      </c>
      <c r="AZ19">
        <f>SUMIF(DataRegularSeason20242025!$E$3:$E$1315,$A19,DataRegularSeason20242025!$J$3:$J$1315)</f>
        <v>105</v>
      </c>
      <c r="BA19">
        <f t="shared" si="4"/>
        <v>-14</v>
      </c>
      <c r="BB19">
        <f t="shared" si="5"/>
        <v>194</v>
      </c>
      <c r="BC19">
        <f t="shared" si="6"/>
        <v>215</v>
      </c>
      <c r="BD19">
        <f t="shared" si="7"/>
        <v>-21</v>
      </c>
      <c r="BE19" s="17">
        <f>Table3[[#This Row],[GF]]/Table3[[#This Row],[GP]]</f>
        <v>2.9846153846153847</v>
      </c>
      <c r="BF19" s="17">
        <f>Table3[[#This Row],[GA]]/Table3[[#This Row],[GP]]</f>
        <v>3.3076923076923075</v>
      </c>
      <c r="BG19" s="17">
        <f>(Table3[[#This Row],[GF]]-Table3[[#This Row],[GA]])/Table3[[#This Row],[GP]]</f>
        <v>-0.32307692307692309</v>
      </c>
      <c r="BH19" s="49" t="str">
        <f>_xlfn.CONCAT(TEXT(Table3[[#This Row],[W_H]], "0"), "-", TEXT(Table3[[#This Row],[RL_H]],"0"), "-", TEXT(Table3[[#This Row],[OTL_H]]+Table3[[#This Row],[SOL_H]], "0"))</f>
        <v>16-12-4</v>
      </c>
      <c r="BI19" s="49" t="str">
        <f>_xlfn.CONCAT(TEXT(Table3[[#This Row],[W_A]], "0"), "-", TEXT(Table3[[#This Row],[RL_A]],"0"), "-", TEXT(Table3[[#This Row],[OTL_A]]+Table3[[#This Row],[SOL_A]], "0"))</f>
        <v>15-15-3</v>
      </c>
      <c r="BJ19" s="49">
        <f>((2*(Table3[[#This Row],[W_H]]))+Table3[[#This Row],[OTL_H]]+Table3[[#This Row],[SOL_H]])/(2*Table3[[#This Row],[GP_H]])</f>
        <v>0.5625</v>
      </c>
      <c r="BK19" s="49">
        <f>((2*(Table3[[#This Row],[W_A]]))+Table3[[#This Row],[OTL_A]]+Table3[[#This Row],[SOL_A]])/(2*Table3[[#This Row],[GP_A]])</f>
        <v>0.5</v>
      </c>
      <c r="BL19" s="21">
        <f>(Table3[[#This Row],[W]]*$CR$3)+(Table3[[#This Row],[L]]*$CR$4)+(Table3[[#This Row],[GF]]*$CR$5)+(Table3[[#This Row],[GA]]*$CR$6)</f>
        <v>76.3</v>
      </c>
      <c r="BM19" s="21">
        <f>(82*(((Table3[[#This Row],[PTS%]]*$CR$3)+((1-Table3[[#This Row],[PTS%]])*$CR$4)+(Table3[[#This Row],[GF]]*$CR$5)+(Table3[[#This Row],[GA]]*$CR$6))/Table3[[#This Row],[GP]])) + (Table3[[#This Row],[W]]*$CR$3)+(Table3[[#This Row],[L]]*$CR$4)+(Table3[[#This Row],[GF]]*$CR$5)+(Table3[[#This Row],[GA]]*$CR$6)</f>
        <v>140.64622485207099</v>
      </c>
      <c r="BN19">
        <f>COUNTIFS(Table2[AwayTeam],$A19,Table2[PredictedWinner], $A19, Table2[GameIsOver], 1)</f>
        <v>7</v>
      </c>
      <c r="BO19">
        <f>COUNTIFS(Table2[HomeTeam],$A19,Table2[PredictedWinner], $A19, Table2[GameIsOver], 1)</f>
        <v>12</v>
      </c>
      <c r="BP19">
        <f t="shared" si="8"/>
        <v>19</v>
      </c>
      <c r="BQ19">
        <f t="shared" si="9"/>
        <v>26</v>
      </c>
      <c r="BR19">
        <f t="shared" si="10"/>
        <v>20</v>
      </c>
      <c r="BS19">
        <f t="shared" si="11"/>
        <v>46</v>
      </c>
      <c r="BV19">
        <v>1993</v>
      </c>
      <c r="BY19" t="str">
        <f>INDEX(Table2[AwayTeam], Table3[[#This Row],[Column2]])</f>
        <v>DAL</v>
      </c>
      <c r="BZ19">
        <f>LARGE((Table2[[#This Row],[AwayTeam]]=Table3[[#This Row],[Teams]]), 1)</f>
        <v>0</v>
      </c>
      <c r="CP19" s="81"/>
      <c r="CQ19" s="66">
        <v>1</v>
      </c>
      <c r="CR19" s="21">
        <f>($CQ19*$CR$5)+(CR$17*$CR$6) + IF($CQ19&gt;CR$17,$CR$3,$CR$4)</f>
        <v>0.65</v>
      </c>
      <c r="CS19" s="82"/>
      <c r="CT19" s="21">
        <f t="shared" si="12"/>
        <v>0.64999999999999991</v>
      </c>
      <c r="CU19" s="21">
        <f t="shared" si="12"/>
        <v>0.75</v>
      </c>
      <c r="CV19" s="21">
        <f t="shared" si="12"/>
        <v>0.85000000000000009</v>
      </c>
      <c r="CW19" s="21">
        <f t="shared" si="12"/>
        <v>0.95</v>
      </c>
      <c r="CX19" s="21">
        <f t="shared" si="12"/>
        <v>1.05</v>
      </c>
      <c r="CY19" s="21">
        <f t="shared" si="12"/>
        <v>1.1500000000000001</v>
      </c>
      <c r="CZ19" s="21">
        <f t="shared" si="12"/>
        <v>1.25</v>
      </c>
      <c r="DA19" s="21">
        <f t="shared" si="12"/>
        <v>1.35</v>
      </c>
      <c r="DB19" s="83">
        <f t="shared" si="12"/>
        <v>1.45</v>
      </c>
    </row>
    <row r="20" spans="1:120" x14ac:dyDescent="0.25">
      <c r="A20" t="s">
        <v>14</v>
      </c>
      <c r="B20" t="s">
        <v>96</v>
      </c>
      <c r="C20" t="s">
        <v>94</v>
      </c>
      <c r="D20">
        <f>COUNTIFS(DataRegularSeason20242025!$D$3:$D$1315,$A20,DataRegularSeason20242025!$R$3:$R$1315,1,DataRegularSeason20242025!$N$3:$N$1315,1) + COUNTIFS(DataRegularSeason20242025!$E$3:$E$1315,$A20,DataRegularSeason20242025!$R$3:$R$1315,1,DataRegularSeason20242025!$N$3:$N$1315,1)</f>
        <v>56</v>
      </c>
      <c r="E20" s="15">
        <f>Table3[[#This Row],[Watched]]/Table3[[#This Row],[GP]]</f>
        <v>0.86153846153846159</v>
      </c>
      <c r="F20">
        <f>COUNTIFS(DataRegularSeason20242025!$N$3:$N$1315,1,DataRegularSeason20242025!$D$3:$D$1315,$A20)</f>
        <v>32</v>
      </c>
      <c r="G20">
        <f>41-Table3[[#This Row],[GP_A]]</f>
        <v>9</v>
      </c>
      <c r="H20">
        <f>COUNTIFS(DataRegularSeason20242025!$E$3:$E$1315,$A20,DataRegularSeason20242025!$N$3:$N$1315,1)</f>
        <v>33</v>
      </c>
      <c r="I20">
        <f>41-Table3[[#This Row],[GP_H]]</f>
        <v>8</v>
      </c>
      <c r="J20">
        <f t="shared" si="0"/>
        <v>65</v>
      </c>
      <c r="K20">
        <f>82-Table3[[#This Row],[GP]]</f>
        <v>17</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11</v>
      </c>
      <c r="N20">
        <f>COUNTIFS(DataRegularSeason20242025!$D$3:$D$1315,$A20, DataRegularSeason20242025!$L$3:$L$1315, $A20,DataRegularSeason20242025!$N$3:$N$1315,1,DataRegularSeason20242025!$M$3:$M$1315,"OT")</f>
        <v>4</v>
      </c>
      <c r="O20">
        <f>COUNTIFS(DataRegularSeason20242025!$D$3:$D$1315,$A20, DataRegularSeason20242025!$L$3:$L$1315, $A20,DataRegularSeason20242025!$N$3:$N$1315,1,DataRegularSeason20242025!$M$3:$M$1315,"SO")</f>
        <v>1</v>
      </c>
      <c r="P20">
        <f t="shared" si="1"/>
        <v>16</v>
      </c>
      <c r="Q20">
        <f>COUNTIFS(DataRegularSeason20242025!$D$3:$D$1315,$A20, DataRegularSeason20242025!$S$3:$S$1315, $A20,DataRegularSeason20242025!$M$3:$M$1315,"REG")</f>
        <v>12</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13</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3</v>
      </c>
      <c r="W20">
        <f>COUNTIFS(DataRegularSeason20242025!$E$3:$E$1315,$A20, DataRegularSeason20242025!$L$3:$L$1315, $A20,DataRegularSeason20242025!$N$3:$N$1315,1,DataRegularSeason20242025!$M$3:$M$1315,"SO")</f>
        <v>0</v>
      </c>
      <c r="X20">
        <f t="shared" si="2"/>
        <v>20</v>
      </c>
      <c r="Y20">
        <f>COUNTIFS(DataRegularSeason20242025!$E$3:$E$1315,$A20, DataRegularSeason20242025!$S$3:$S$1315, $A20,DataRegularSeason20242025!$M$3:$M$1315,"REG")</f>
        <v>13</v>
      </c>
      <c r="Z20">
        <f>COUNTIFS(DataRegularSeason20242025!$E$3:$E$1315,$A20, DataRegularSeason20242025!$S$3:$S$1315, $A20,DataRegularSeason20242025!$M$3:$M$1315,"OT")</f>
        <v>4</v>
      </c>
      <c r="AA20">
        <f>COUNTIFS(DataRegularSeason20242025!$E$3:$E$1315,$A20, DataRegularSeason20242025!$S$3:$S$1315, $A20,DataRegularSeason20242025!$M$3:$M$1315,"SO")</f>
        <v>3</v>
      </c>
      <c r="AB20">
        <f>Table3[[#This Row],[W_A]]+Table3[[#This Row],[W_H]]</f>
        <v>29</v>
      </c>
      <c r="AC20">
        <f>Table3[[#This Row],[L_A]]+Table3[[#This Row],[L_H]]</f>
        <v>36</v>
      </c>
      <c r="AD20">
        <f>Table3[[#This Row],[RW_A]]+Table3[[#This Row],[RW_H]]</f>
        <v>21</v>
      </c>
      <c r="AE20">
        <f>Table3[[#This Row],[RL_A]]+Table3[[#This Row],[RL_H]]</f>
        <v>25</v>
      </c>
      <c r="AF20">
        <f>Table3[[#This Row],[OTW_A]]+Table3[[#This Row],[OTW_H]]</f>
        <v>7</v>
      </c>
      <c r="AG20">
        <f>Table3[[#This Row],[OTL_A]]+Table3[[#This Row],[OTL_H]]</f>
        <v>8</v>
      </c>
      <c r="AH20">
        <f>Table3[[#This Row],[SOW_A]]+Table3[[#This Row],[SOW_H]]</f>
        <v>1</v>
      </c>
      <c r="AI20">
        <f>Table3[[#This Row],[SOL_A]]+Table3[[#This Row],[SOL_H]]</f>
        <v>3</v>
      </c>
      <c r="AJ20" s="20" t="str">
        <f>_xlfn.CONCAT(TEXT(Table3[[#This Row],[OTW]]+Table3[[#This Row],[SOW]], "0"), "-", TEXT(Table3[[#This Row],[OTL]]+Table3[[#This Row],[SOL]],"0"))</f>
        <v>8-11</v>
      </c>
      <c r="AK20">
        <f>(2*(Table3[[#This Row],[W_A]]+Table3[[#This Row],[W_H]]))+Table3[[#This Row],[OTL_A]]+Table3[[#This Row],[SOL_A]]+Table3[[#This Row],[OTL_H]]+Table3[[#This Row],[SOL_H]]</f>
        <v>69</v>
      </c>
      <c r="AL20">
        <f>(3*(Table3[[#This Row],[RW_A]]+Table3[[#This Row],[RW_H]]))+(2*(Table3[[#This Row],[OTW_A]]+Table3[[#This Row],[SOW_A]]+Table3[[#This Row],[OTW_H]]+Table3[[#This Row],[SOW_H]]))+Table3[[#This Row],[OTL_A]]+Table3[[#This Row],[SOL_A]]+Table3[[#This Row],[OTL_H]]+Table3[[#This Row],[SOL_H]]</f>
        <v>90</v>
      </c>
      <c r="AM20" s="15">
        <f>Table3[[#This Row],[PTS]]/(2*Table3[[#This Row],[GP]])</f>
        <v>0.53076923076923077</v>
      </c>
      <c r="AN20" s="15">
        <f>Table3[[#This Row],[PTS2]]/(3*Table3[[#This Row],[GP]])</f>
        <v>0.46153846153846156</v>
      </c>
      <c r="AO20">
        <f>(2*Table3[[#This Row],[GR]])+Table3[[#This Row],[PTS]]</f>
        <v>103</v>
      </c>
      <c r="AP20">
        <f>(3*Table3[[#This Row],[GR]])+Table3[[#This Row],[PTS2]]</f>
        <v>141</v>
      </c>
      <c r="AQ20">
        <f>Table3[[#This Row],[PTS]]+(2 * Table3[[#This Row],[GR]] * Table3[[#This Row],[PTS%]])</f>
        <v>87.046153846153842</v>
      </c>
      <c r="AR20">
        <f>Table3[[#This Row],[PTS2]]+(3 * Table3[[#This Row],[GR]] * Table3[[#This Row],[PTS%2]])</f>
        <v>113.53846153846155</v>
      </c>
      <c r="AS20" s="20" t="str">
        <f>_xlfn.CONCAT(TEXT(Table3[[#This Row],[W]], "0"), "-", TEXT(Table3[[#This Row],[RL]],"0"), "-", TEXT(Table3[[#This Row],[OTL]]+Table3[[#This Row],[SOL]], "0"))</f>
        <v>29-25-11</v>
      </c>
      <c r="AT20">
        <f>COUNTIFS(DataRegularSeason20242025!$D$3:$D$1315,Table3[[#This Row],[Teams]],DataRegularSeason20242025!$K$3:$K$1315,0)</f>
        <v>2</v>
      </c>
      <c r="AU20">
        <f>SUMIF(DataRegularSeason20242025!$D$3:$D$1315,$A20, DataRegularSeason20242025!$J$3:$J$1315)</f>
        <v>100</v>
      </c>
      <c r="AV20">
        <f>SUMIF(DataRegularSeason20242025!$D$3:$D$1315,$A20, DataRegularSeason20242025!$K$3:$K$1315)</f>
        <v>98</v>
      </c>
      <c r="AW20">
        <f t="shared" si="3"/>
        <v>2</v>
      </c>
      <c r="AX20">
        <f>COUNTIFS(DataRegularSeason20242025!$E$3:$E$1315,Table3[[#This Row],[Teams]],DataRegularSeason20242025!$J$3:$J$1315,0)</f>
        <v>0</v>
      </c>
      <c r="AY20">
        <f>SUMIF(DataRegularSeason20242025!$E$3:$E$1315,$A20,DataRegularSeason20242025!$K$3:$K$1315)</f>
        <v>87</v>
      </c>
      <c r="AZ20">
        <f>SUMIF(DataRegularSeason20242025!$E$3:$E$1315,$A20,DataRegularSeason20242025!$J$3:$J$1315)</f>
        <v>97</v>
      </c>
      <c r="BA20">
        <f t="shared" si="4"/>
        <v>-10</v>
      </c>
      <c r="BB20">
        <f t="shared" si="5"/>
        <v>187</v>
      </c>
      <c r="BC20">
        <f t="shared" si="6"/>
        <v>195</v>
      </c>
      <c r="BD20">
        <f t="shared" si="7"/>
        <v>-8</v>
      </c>
      <c r="BE20" s="17">
        <f>Table3[[#This Row],[GF]]/Table3[[#This Row],[GP]]</f>
        <v>2.8769230769230769</v>
      </c>
      <c r="BF20" s="17">
        <f>Table3[[#This Row],[GA]]/Table3[[#This Row],[GP]]</f>
        <v>3</v>
      </c>
      <c r="BG20" s="17">
        <f>(Table3[[#This Row],[GF]]-Table3[[#This Row],[GA]])/Table3[[#This Row],[GP]]</f>
        <v>-0.12307692307692308</v>
      </c>
      <c r="BH20" s="49" t="str">
        <f>_xlfn.CONCAT(TEXT(Table3[[#This Row],[W_H]], "0"), "-", TEXT(Table3[[#This Row],[RL_H]],"0"), "-", TEXT(Table3[[#This Row],[OTL_H]]+Table3[[#This Row],[SOL_H]], "0"))</f>
        <v>13-13-7</v>
      </c>
      <c r="BI20" s="49" t="str">
        <f>_xlfn.CONCAT(TEXT(Table3[[#This Row],[W_A]], "0"), "-", TEXT(Table3[[#This Row],[RL_A]],"0"), "-", TEXT(Table3[[#This Row],[OTL_A]]+Table3[[#This Row],[SOL_A]], "0"))</f>
        <v>16-12-4</v>
      </c>
      <c r="BJ20" s="49">
        <f>((2*(Table3[[#This Row],[W_H]]))+Table3[[#This Row],[OTL_H]]+Table3[[#This Row],[SOL_H]])/(2*Table3[[#This Row],[GP_H]])</f>
        <v>0.5</v>
      </c>
      <c r="BK20" s="49">
        <f>((2*(Table3[[#This Row],[W_A]]))+Table3[[#This Row],[OTL_A]]+Table3[[#This Row],[SOL_A]])/(2*Table3[[#This Row],[GP_A]])</f>
        <v>0.5625</v>
      </c>
      <c r="BL20" s="21">
        <f>(Table3[[#This Row],[W]]*$CR$3)+(Table3[[#This Row],[L]]*$CR$4)+(Table3[[#This Row],[GF]]*$CR$5)+(Table3[[#This Row],[GA]]*$CR$6)</f>
        <v>72.849999999999994</v>
      </c>
      <c r="BM20" s="21">
        <f>(82*(((Table3[[#This Row],[PTS%]]*$CR$3)+((1-Table3[[#This Row],[PTS%]])*$CR$4)+(Table3[[#This Row],[GF]]*$CR$5)+(Table3[[#This Row],[GA]]*$CR$6))/Table3[[#This Row],[GP]])) + (Table3[[#This Row],[W]]*$CR$3)+(Table3[[#This Row],[L]]*$CR$4)+(Table3[[#This Row],[GF]]*$CR$5)+(Table3[[#This Row],[GA]]*$CR$6)</f>
        <v>133.34853254437868</v>
      </c>
      <c r="BN20">
        <f>COUNTIFS(Table2[AwayTeam],$A20,Table2[PredictedWinner], $A20, Table2[GameIsOver], 1)</f>
        <v>8</v>
      </c>
      <c r="BO20">
        <f>COUNTIFS(Table2[HomeTeam],$A20,Table2[PredictedWinner], $A20, Table2[GameIsOver], 1)</f>
        <v>11</v>
      </c>
      <c r="BP20">
        <f t="shared" si="8"/>
        <v>19</v>
      </c>
      <c r="BQ20">
        <f t="shared" si="9"/>
        <v>24</v>
      </c>
      <c r="BR20">
        <f t="shared" si="10"/>
        <v>22</v>
      </c>
      <c r="BS20">
        <f t="shared" si="11"/>
        <v>46</v>
      </c>
      <c r="BY20" t="str">
        <f>INDEX(Table2[AwayTeam], Table3[[#This Row],[Column2]])</f>
        <v>CBJ</v>
      </c>
      <c r="BZ20">
        <f>LARGE((Table2[[#This Row],[AwayTeam]]=Table3[[#This Row],[Teams]]), 1)</f>
        <v>0</v>
      </c>
      <c r="CP20" s="81"/>
      <c r="CQ20" s="66">
        <v>2</v>
      </c>
      <c r="CR20" s="21">
        <f>($CQ20*$CR$5)+(CR$17*$CR$6) + IF($CQ20&gt;CR$17,$CR$3,$CR$4)</f>
        <v>0.8</v>
      </c>
      <c r="CS20" s="21">
        <f>($CQ20*$CR$5)+(CS$17*$CR$6) + IF($CQ20&gt;CS$17,$CR$3,$CR$4)</f>
        <v>0.9</v>
      </c>
      <c r="CT20" s="82"/>
      <c r="CU20" s="21">
        <f t="shared" si="12"/>
        <v>0.90000000000000013</v>
      </c>
      <c r="CV20" s="21">
        <f t="shared" si="12"/>
        <v>1</v>
      </c>
      <c r="CW20" s="21">
        <f t="shared" si="12"/>
        <v>1.1000000000000001</v>
      </c>
      <c r="CX20" s="21">
        <f t="shared" si="12"/>
        <v>1.2000000000000002</v>
      </c>
      <c r="CY20" s="21">
        <f t="shared" si="12"/>
        <v>1.3</v>
      </c>
      <c r="CZ20" s="21">
        <f t="shared" si="12"/>
        <v>1.4000000000000001</v>
      </c>
      <c r="DA20" s="21">
        <f t="shared" si="12"/>
        <v>1.5</v>
      </c>
      <c r="DB20" s="83">
        <f t="shared" si="12"/>
        <v>1.6</v>
      </c>
    </row>
    <row r="21" spans="1:120" x14ac:dyDescent="0.25">
      <c r="A21" t="s">
        <v>19</v>
      </c>
      <c r="B21" t="s">
        <v>97</v>
      </c>
      <c r="C21" t="s">
        <v>98</v>
      </c>
      <c r="D21">
        <f>COUNTIFS(DataRegularSeason20242025!$D$3:$D$1315,$A21,DataRegularSeason20242025!$R$3:$R$1315,1,DataRegularSeason20242025!$N$3:$N$1315,1) + COUNTIFS(DataRegularSeason20242025!$E$3:$E$1315,$A21,DataRegularSeason20242025!$R$3:$R$1315,1,DataRegularSeason20242025!$N$3:$N$1315,1)</f>
        <v>56</v>
      </c>
      <c r="E21" s="15">
        <f>Table3[[#This Row],[Watched]]/Table3[[#This Row],[GP]]</f>
        <v>0.84848484848484851</v>
      </c>
      <c r="F21">
        <f>COUNTIFS(DataRegularSeason20242025!$N$3:$N$1315,1,DataRegularSeason20242025!$D$3:$D$1315,$A21)</f>
        <v>33</v>
      </c>
      <c r="G21">
        <f>41-Table3[[#This Row],[GP_A]]</f>
        <v>8</v>
      </c>
      <c r="H21">
        <f>COUNTIFS(DataRegularSeason20242025!$E$3:$E$1315,$A21,DataRegularSeason20242025!$N$3:$N$1315,1)</f>
        <v>33</v>
      </c>
      <c r="I21">
        <f>41-Table3[[#This Row],[GP_H]]</f>
        <v>8</v>
      </c>
      <c r="J21">
        <f t="shared" si="0"/>
        <v>66</v>
      </c>
      <c r="K21">
        <f>82-Table3[[#This Row],[GP]]</f>
        <v>16</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15</v>
      </c>
      <c r="N21">
        <f>COUNTIFS(DataRegularSeason20242025!$D$3:$D$1315,$A21, DataRegularSeason20242025!$L$3:$L$1315, $A21,DataRegularSeason20242025!$N$3:$N$1315,1,DataRegularSeason20242025!$M$3:$M$1315,"OT")</f>
        <v>1</v>
      </c>
      <c r="O21">
        <f>COUNTIFS(DataRegularSeason20242025!$D$3:$D$1315,$A21, DataRegularSeason20242025!$L$3:$L$1315, $A21,DataRegularSeason20242025!$N$3:$N$1315,1,DataRegularSeason20242025!$M$3:$M$1315,"SO")</f>
        <v>0</v>
      </c>
      <c r="P21">
        <f t="shared" si="1"/>
        <v>17</v>
      </c>
      <c r="Q21">
        <f>COUNTIFS(DataRegularSeason20242025!$D$3:$D$1315,$A21, DataRegularSeason20242025!$S$3:$S$1315, $A21,DataRegularSeason20242025!$M$3:$M$1315,"REG")</f>
        <v>14</v>
      </c>
      <c r="R21">
        <f>COUNTIFS(DataRegularSeason20242025!$D$3:$D$1315,$A21, DataRegularSeason20242025!$S$3:$S$1315, $A21,DataRegularSeason20242025!$M$3:$M$1315,"OT")</f>
        <v>3</v>
      </c>
      <c r="S21">
        <f>COUNTIFS(DataRegularSeason20242025!$D$3:$D$1315,$A21, DataRegularSeason20242025!$S$3:$S$1315, $A21,DataRegularSeason20242025!$M$3:$M$1315,"SO")</f>
        <v>0</v>
      </c>
      <c r="T21">
        <f>COUNTIFS(DataRegularSeason20242025!$E$3:$E$1315,$A21, DataRegularSeason20242025!$L$3:$L$1315, $A21, DataRegularSeason20242025!$N$3:$N$1315,1)</f>
        <v>16</v>
      </c>
      <c r="U21">
        <f>COUNTIFS(DataRegularSeason20242025!$E$3:$E$1315,$A21, DataRegularSeason20242025!$L$3:$L$1315, $A21,DataRegularSeason20242025!$N$3:$N$1315,1,DataRegularSeason20242025!$M$3:$M$1315,"REG")</f>
        <v>14</v>
      </c>
      <c r="V21">
        <f>COUNTIFS(DataRegularSeason20242025!$E$3:$E$1315,$A21, DataRegularSeason20242025!$L$3:$L$1315, $A21,DataRegularSeason20242025!$N$3:$N$1315,1,DataRegularSeason20242025!$M$3:$M$1315,"OT")</f>
        <v>1</v>
      </c>
      <c r="W21">
        <f>COUNTIFS(DataRegularSeason20242025!$E$3:$E$1315,$A21, DataRegularSeason20242025!$L$3:$L$1315, $A21,DataRegularSeason20242025!$N$3:$N$1315,1,DataRegularSeason20242025!$M$3:$M$1315,"SO")</f>
        <v>1</v>
      </c>
      <c r="X21">
        <f t="shared" si="2"/>
        <v>17</v>
      </c>
      <c r="Y21">
        <f>COUNTIFS(DataRegularSeason20242025!$E$3:$E$1315,$A21, DataRegularSeason20242025!$S$3:$S$1315, $A21,DataRegularSeason20242025!$M$3:$M$1315,"REG")</f>
        <v>14</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32</v>
      </c>
      <c r="AC21">
        <f>Table3[[#This Row],[L_A]]+Table3[[#This Row],[L_H]]</f>
        <v>34</v>
      </c>
      <c r="AD21">
        <f>Table3[[#This Row],[RW_A]]+Table3[[#This Row],[RW_H]]</f>
        <v>29</v>
      </c>
      <c r="AE21">
        <f>Table3[[#This Row],[RL_A]]+Table3[[#This Row],[RL_H]]</f>
        <v>28</v>
      </c>
      <c r="AF21">
        <f>Table3[[#This Row],[OTW_A]]+Table3[[#This Row],[OTW_H]]</f>
        <v>2</v>
      </c>
      <c r="AG21">
        <f>Table3[[#This Row],[OTL_A]]+Table3[[#This Row],[OTL_H]]</f>
        <v>6</v>
      </c>
      <c r="AH21">
        <f>Table3[[#This Row],[SOW_A]]+Table3[[#This Row],[SOW_H]]</f>
        <v>1</v>
      </c>
      <c r="AI21">
        <f>Table3[[#This Row],[SOL_A]]+Table3[[#This Row],[SOL_H]]</f>
        <v>0</v>
      </c>
      <c r="AJ21" s="20" t="str">
        <f>_xlfn.CONCAT(TEXT(Table3[[#This Row],[OTW]]+Table3[[#This Row],[SOW]], "0"), "-", TEXT(Table3[[#This Row],[OTL]]+Table3[[#This Row],[SOL]],"0"))</f>
        <v>3-6</v>
      </c>
      <c r="AK21">
        <f>(2*(Table3[[#This Row],[W_A]]+Table3[[#This Row],[W_H]]))+Table3[[#This Row],[OTL_A]]+Table3[[#This Row],[SOL_A]]+Table3[[#This Row],[OTL_H]]+Table3[[#This Row],[SOL_H]]</f>
        <v>70</v>
      </c>
      <c r="AL21">
        <f>(3*(Table3[[#This Row],[RW_A]]+Table3[[#This Row],[RW_H]]))+(2*(Table3[[#This Row],[OTW_A]]+Table3[[#This Row],[SOW_A]]+Table3[[#This Row],[OTW_H]]+Table3[[#This Row],[SOW_H]]))+Table3[[#This Row],[OTL_A]]+Table3[[#This Row],[SOL_A]]+Table3[[#This Row],[OTL_H]]+Table3[[#This Row],[SOL_H]]</f>
        <v>99</v>
      </c>
      <c r="AM21" s="15">
        <f>Table3[[#This Row],[PTS]]/(2*Table3[[#This Row],[GP]])</f>
        <v>0.53030303030303028</v>
      </c>
      <c r="AN21" s="15">
        <f>Table3[[#This Row],[PTS2]]/(3*Table3[[#This Row],[GP]])</f>
        <v>0.5</v>
      </c>
      <c r="AO21">
        <f>(2*Table3[[#This Row],[GR]])+Table3[[#This Row],[PTS]]</f>
        <v>102</v>
      </c>
      <c r="AP21">
        <f>(3*Table3[[#This Row],[GR]])+Table3[[#This Row],[PTS2]]</f>
        <v>147</v>
      </c>
      <c r="AQ21">
        <f>Table3[[#This Row],[PTS]]+(2 * Table3[[#This Row],[GR]] * Table3[[#This Row],[PTS%]])</f>
        <v>86.969696969696969</v>
      </c>
      <c r="AR21">
        <f>Table3[[#This Row],[PTS2]]+(3 * Table3[[#This Row],[GR]] * Table3[[#This Row],[PTS%2]])</f>
        <v>123</v>
      </c>
      <c r="AS21" s="20" t="str">
        <f>_xlfn.CONCAT(TEXT(Table3[[#This Row],[W]], "0"), "-", TEXT(Table3[[#This Row],[RL]],"0"), "-", TEXT(Table3[[#This Row],[OTL]]+Table3[[#This Row],[SOL]], "0"))</f>
        <v>32-28-6</v>
      </c>
      <c r="AT21">
        <f>COUNTIFS(DataRegularSeason20242025!$D$3:$D$1315,Table3[[#This Row],[Teams]],DataRegularSeason20242025!$K$3:$K$1315,0)</f>
        <v>3</v>
      </c>
      <c r="AU21">
        <f>SUMIF(DataRegularSeason20242025!$D$3:$D$1315,$A21, DataRegularSeason20242025!$J$3:$J$1315)</f>
        <v>105</v>
      </c>
      <c r="AV21">
        <f>SUMIF(DataRegularSeason20242025!$D$3:$D$1315,$A21, DataRegularSeason20242025!$K$3:$K$1315)</f>
        <v>103</v>
      </c>
      <c r="AW21">
        <f t="shared" si="3"/>
        <v>2</v>
      </c>
      <c r="AX21">
        <f>COUNTIFS(DataRegularSeason20242025!$E$3:$E$1315,Table3[[#This Row],[Teams]],DataRegularSeason20242025!$J$3:$J$1315,0)</f>
        <v>4</v>
      </c>
      <c r="AY21">
        <f>SUMIF(DataRegularSeason20242025!$E$3:$E$1315,$A21,DataRegularSeason20242025!$K$3:$K$1315)</f>
        <v>94</v>
      </c>
      <c r="AZ21">
        <f>SUMIF(DataRegularSeason20242025!$E$3:$E$1315,$A21,DataRegularSeason20242025!$J$3:$J$1315)</f>
        <v>98</v>
      </c>
      <c r="BA21">
        <f t="shared" si="4"/>
        <v>-4</v>
      </c>
      <c r="BB21">
        <f t="shared" si="5"/>
        <v>199</v>
      </c>
      <c r="BC21">
        <f t="shared" si="6"/>
        <v>201</v>
      </c>
      <c r="BD21">
        <f t="shared" si="7"/>
        <v>-2</v>
      </c>
      <c r="BE21" s="17">
        <f>Table3[[#This Row],[GF]]/Table3[[#This Row],[GP]]</f>
        <v>3.0151515151515151</v>
      </c>
      <c r="BF21" s="17">
        <f>Table3[[#This Row],[GA]]/Table3[[#This Row],[GP]]</f>
        <v>3.0454545454545454</v>
      </c>
      <c r="BG21" s="17">
        <f>(Table3[[#This Row],[GF]]-Table3[[#This Row],[GA]])/Table3[[#This Row],[GP]]</f>
        <v>-3.0303030303030304E-2</v>
      </c>
      <c r="BH21" s="49" t="str">
        <f>_xlfn.CONCAT(TEXT(Table3[[#This Row],[W_H]], "0"), "-", TEXT(Table3[[#This Row],[RL_H]],"0"), "-", TEXT(Table3[[#This Row],[OTL_H]]+Table3[[#This Row],[SOL_H]], "0"))</f>
        <v>16-14-3</v>
      </c>
      <c r="BI21" s="49" t="str">
        <f>_xlfn.CONCAT(TEXT(Table3[[#This Row],[W_A]], "0"), "-", TEXT(Table3[[#This Row],[RL_A]],"0"), "-", TEXT(Table3[[#This Row],[OTL_A]]+Table3[[#This Row],[SOL_A]], "0"))</f>
        <v>16-14-3</v>
      </c>
      <c r="BJ21" s="49">
        <f>((2*(Table3[[#This Row],[W_H]]))+Table3[[#This Row],[OTL_H]]+Table3[[#This Row],[SOL_H]])/(2*Table3[[#This Row],[GP_H]])</f>
        <v>0.53030303030303028</v>
      </c>
      <c r="BK21" s="49">
        <f>((2*(Table3[[#This Row],[W_A]]))+Table3[[#This Row],[OTL_A]]+Table3[[#This Row],[SOL_A]])/(2*Table3[[#This Row],[GP_A]])</f>
        <v>0.53030303030303028</v>
      </c>
      <c r="BL21" s="21">
        <f>(Table3[[#This Row],[W]]*$CR$3)+(Table3[[#This Row],[L]]*$CR$4)+(Table3[[#This Row],[GF]]*$CR$5)+(Table3[[#This Row],[GA]]*$CR$6)</f>
        <v>76.150000000000006</v>
      </c>
      <c r="BM21" s="21">
        <f>(82*(((Table3[[#This Row],[PTS%]]*$CR$3)+((1-Table3[[#This Row],[PTS%]])*$CR$4)+(Table3[[#This Row],[GF]]*$CR$5)+(Table3[[#This Row],[GA]]*$CR$6))/Table3[[#This Row],[GP]])) + (Table3[[#This Row],[W]]*$CR$3)+(Table3[[#This Row],[L]]*$CR$4)+(Table3[[#This Row],[GF]]*$CR$5)+(Table3[[#This Row],[GA]]*$CR$6)</f>
        <v>138.7135904499541</v>
      </c>
      <c r="BN21">
        <f>COUNTIFS(Table2[AwayTeam],$A21,Table2[PredictedWinner], $A21, Table2[GameIsOver], 1)</f>
        <v>14</v>
      </c>
      <c r="BO21">
        <f>COUNTIFS(Table2[HomeTeam],$A21,Table2[PredictedWinner], $A21, Table2[GameIsOver], 1)</f>
        <v>20</v>
      </c>
      <c r="BP21">
        <f t="shared" si="8"/>
        <v>34</v>
      </c>
      <c r="BQ21">
        <f t="shared" si="9"/>
        <v>19</v>
      </c>
      <c r="BR21">
        <f t="shared" si="10"/>
        <v>13</v>
      </c>
      <c r="BS21">
        <f t="shared" si="11"/>
        <v>32</v>
      </c>
      <c r="BV21">
        <v>1994</v>
      </c>
      <c r="BY21" t="str">
        <f>INDEX(Table2[AwayTeam], Table3[[#This Row],[Column2]])</f>
        <v>STL</v>
      </c>
      <c r="BZ21">
        <f>LARGE((Table2[[#This Row],[AwayTeam]]=Table3[[#This Row],[Teams]]), 1)</f>
        <v>0</v>
      </c>
      <c r="CP21" s="81"/>
      <c r="CQ21" s="66">
        <v>3</v>
      </c>
      <c r="CR21" s="21">
        <f>($CQ21*$CR$5)+(CR$17*$CR$6) + IF($CQ21&gt;CR$17,$CR$3,$CR$4)</f>
        <v>0.95</v>
      </c>
      <c r="CS21" s="21">
        <f>($CQ21*$CR$5)+(CS$17*$CR$6) + IF($CQ21&gt;CS$17,$CR$3,$CR$4)</f>
        <v>1.0499999999999998</v>
      </c>
      <c r="CT21" s="21">
        <f t="shared" si="12"/>
        <v>1.1499999999999999</v>
      </c>
      <c r="CU21" s="82"/>
      <c r="CV21" s="21">
        <f t="shared" si="12"/>
        <v>1.1499999999999999</v>
      </c>
      <c r="CW21" s="21">
        <f t="shared" si="12"/>
        <v>1.25</v>
      </c>
      <c r="CX21" s="21">
        <f t="shared" si="12"/>
        <v>1.35</v>
      </c>
      <c r="CY21" s="21">
        <f t="shared" si="12"/>
        <v>1.45</v>
      </c>
      <c r="CZ21" s="21">
        <f t="shared" si="12"/>
        <v>1.55</v>
      </c>
      <c r="DA21" s="21">
        <f t="shared" si="12"/>
        <v>1.6500000000000001</v>
      </c>
      <c r="DB21" s="83">
        <f t="shared" si="12"/>
        <v>1.75</v>
      </c>
    </row>
    <row r="22" spans="1:120" x14ac:dyDescent="0.25">
      <c r="A22" t="s">
        <v>24</v>
      </c>
      <c r="B22" t="s">
        <v>96</v>
      </c>
      <c r="C22" t="s">
        <v>99</v>
      </c>
      <c r="D22">
        <f>COUNTIFS(DataRegularSeason20242025!$D$3:$D$1315,$A22,DataRegularSeason20242025!$R$3:$R$1315,1,DataRegularSeason20242025!$N$3:$N$1315,1) + COUNTIFS(DataRegularSeason20242025!$E$3:$E$1315,$A22,DataRegularSeason20242025!$R$3:$R$1315,1,DataRegularSeason20242025!$N$3:$N$1315,1)</f>
        <v>60</v>
      </c>
      <c r="E22" s="15">
        <f>Table3[[#This Row],[Watched]]/Table3[[#This Row],[GP]]</f>
        <v>0.92307692307692313</v>
      </c>
      <c r="F22">
        <f>COUNTIFS(DataRegularSeason20242025!$N$3:$N$1315,1,DataRegularSeason20242025!$D$3:$D$1315,$A22)</f>
        <v>33</v>
      </c>
      <c r="G22">
        <f>41-Table3[[#This Row],[GP_A]]</f>
        <v>8</v>
      </c>
      <c r="H22">
        <f>COUNTIFS(DataRegularSeason20242025!$E$3:$E$1315,$A22,DataRegularSeason20242025!$N$3:$N$1315,1)</f>
        <v>32</v>
      </c>
      <c r="I22">
        <f>41-Table3[[#This Row],[GP_H]]</f>
        <v>9</v>
      </c>
      <c r="J22">
        <f t="shared" si="0"/>
        <v>65</v>
      </c>
      <c r="K22">
        <f>82-Table3[[#This Row],[GP]]</f>
        <v>17</v>
      </c>
      <c r="L22">
        <f>COUNTIFS(DataRegularSeason20242025!$D$3:$D$1315,$A22, DataRegularSeason20242025!$L$3:$L$1315, $A22,DataRegularSeason20242025!$N$3:$N$1315,1)</f>
        <v>17</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5</v>
      </c>
      <c r="O22">
        <f>COUNTIFS(DataRegularSeason20242025!$D$3:$D$1315,$A22, DataRegularSeason20242025!$L$3:$L$1315, $A22,DataRegularSeason20242025!$N$3:$N$1315,1,DataRegularSeason20242025!$M$3:$M$1315,"SO")</f>
        <v>2</v>
      </c>
      <c r="P22">
        <f t="shared" si="1"/>
        <v>16</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0</v>
      </c>
      <c r="T22">
        <f>COUNTIFS(DataRegularSeason20242025!$E$3:$E$1315,$A22, DataRegularSeason20242025!$L$3:$L$1315, $A22, DataRegularSeason20242025!$N$3:$N$1315,1)</f>
        <v>12</v>
      </c>
      <c r="U22">
        <f>COUNTIFS(DataRegularSeason20242025!$E$3:$E$1315,$A22, DataRegularSeason20242025!$L$3:$L$1315, $A22,DataRegularSeason20242025!$N$3:$N$1315,1,DataRegularSeason20242025!$M$3:$M$1315,"REG")</f>
        <v>12</v>
      </c>
      <c r="V22">
        <f>COUNTIFS(DataRegularSeason20242025!$E$3:$E$1315,$A22, DataRegularSeason20242025!$L$3:$L$1315, $A22,DataRegularSeason20242025!$N$3:$N$1315,1,DataRegularSeason20242025!$M$3:$M$1315,"OT")</f>
        <v>0</v>
      </c>
      <c r="W22">
        <f>COUNTIFS(DataRegularSeason20242025!$E$3:$E$1315,$A22, DataRegularSeason20242025!$L$3:$L$1315, $A22,DataRegularSeason20242025!$N$3:$N$1315,1,DataRegularSeason20242025!$M$3:$M$1315,"SO")</f>
        <v>0</v>
      </c>
      <c r="X22">
        <f t="shared" si="2"/>
        <v>20</v>
      </c>
      <c r="Y22">
        <f>COUNTIFS(DataRegularSeason20242025!$E$3:$E$1315,$A22, DataRegularSeason20242025!$S$3:$S$1315, $A22,DataRegularSeason20242025!$M$3:$M$1315,"REG")</f>
        <v>14</v>
      </c>
      <c r="Z22">
        <f>COUNTIFS(DataRegularSeason20242025!$E$3:$E$1315,$A22, DataRegularSeason20242025!$S$3:$S$1315, $A22,DataRegularSeason20242025!$M$3:$M$1315,"OT")</f>
        <v>5</v>
      </c>
      <c r="AA22">
        <f>COUNTIFS(DataRegularSeason20242025!$E$3:$E$1315,$A22, DataRegularSeason20242025!$S$3:$S$1315, $A22,DataRegularSeason20242025!$M$3:$M$1315,"SO")</f>
        <v>1</v>
      </c>
      <c r="AB22">
        <f>Table3[[#This Row],[W_A]]+Table3[[#This Row],[W_H]]</f>
        <v>29</v>
      </c>
      <c r="AC22">
        <f>Table3[[#This Row],[L_A]]+Table3[[#This Row],[L_H]]</f>
        <v>36</v>
      </c>
      <c r="AD22">
        <f>Table3[[#This Row],[RW_A]]+Table3[[#This Row],[RW_H]]</f>
        <v>22</v>
      </c>
      <c r="AE22">
        <f>Table3[[#This Row],[RL_A]]+Table3[[#This Row],[RL_H]]</f>
        <v>26</v>
      </c>
      <c r="AF22">
        <f>Table3[[#This Row],[OTW_A]]+Table3[[#This Row],[OTW_H]]</f>
        <v>5</v>
      </c>
      <c r="AG22">
        <f>Table3[[#This Row],[OTL_A]]+Table3[[#This Row],[OTL_H]]</f>
        <v>9</v>
      </c>
      <c r="AH22">
        <f>Table3[[#This Row],[SOW_A]]+Table3[[#This Row],[SOW_H]]</f>
        <v>2</v>
      </c>
      <c r="AI22">
        <f>Table3[[#This Row],[SOL_A]]+Table3[[#This Row],[SOL_H]]</f>
        <v>1</v>
      </c>
      <c r="AJ22" s="20" t="str">
        <f>_xlfn.CONCAT(TEXT(Table3[[#This Row],[OTW]]+Table3[[#This Row],[SOW]], "0"), "-", TEXT(Table3[[#This Row],[OTL]]+Table3[[#This Row],[SOL]],"0"))</f>
        <v>7-10</v>
      </c>
      <c r="AK22">
        <f>(2*(Table3[[#This Row],[W_A]]+Table3[[#This Row],[W_H]]))+Table3[[#This Row],[OTL_A]]+Table3[[#This Row],[SOL_A]]+Table3[[#This Row],[OTL_H]]+Table3[[#This Row],[SOL_H]]</f>
        <v>68</v>
      </c>
      <c r="AL22">
        <f>(3*(Table3[[#This Row],[RW_A]]+Table3[[#This Row],[RW_H]]))+(2*(Table3[[#This Row],[OTW_A]]+Table3[[#This Row],[SOW_A]]+Table3[[#This Row],[OTW_H]]+Table3[[#This Row],[SOW_H]]))+Table3[[#This Row],[OTL_A]]+Table3[[#This Row],[SOL_A]]+Table3[[#This Row],[OTL_H]]+Table3[[#This Row],[SOL_H]]</f>
        <v>90</v>
      </c>
      <c r="AM22" s="15">
        <f>Table3[[#This Row],[PTS]]/(2*Table3[[#This Row],[GP]])</f>
        <v>0.52307692307692311</v>
      </c>
      <c r="AN22" s="15">
        <f>Table3[[#This Row],[PTS2]]/(3*Table3[[#This Row],[GP]])</f>
        <v>0.46153846153846156</v>
      </c>
      <c r="AO22">
        <f>(2*Table3[[#This Row],[GR]])+Table3[[#This Row],[PTS]]</f>
        <v>102</v>
      </c>
      <c r="AP22">
        <f>(3*Table3[[#This Row],[GR]])+Table3[[#This Row],[PTS2]]</f>
        <v>141</v>
      </c>
      <c r="AQ22">
        <f>Table3[[#This Row],[PTS]]+(2 * Table3[[#This Row],[GR]] * Table3[[#This Row],[PTS%]])</f>
        <v>85.784615384615392</v>
      </c>
      <c r="AR22">
        <f>Table3[[#This Row],[PTS2]]+(3 * Table3[[#This Row],[GR]] * Table3[[#This Row],[PTS%2]])</f>
        <v>113.53846153846155</v>
      </c>
      <c r="AS22" s="20" t="str">
        <f>_xlfn.CONCAT(TEXT(Table3[[#This Row],[W]], "0"), "-", TEXT(Table3[[#This Row],[RL]],"0"), "-", TEXT(Table3[[#This Row],[OTL]]+Table3[[#This Row],[SOL]], "0"))</f>
        <v>29-26-10</v>
      </c>
      <c r="AT22">
        <f>COUNTIFS(DataRegularSeason20242025!$D$3:$D$1315,Table3[[#This Row],[Teams]],DataRegularSeason20242025!$K$3:$K$1315,0)</f>
        <v>3</v>
      </c>
      <c r="AU22">
        <f>SUMIF(DataRegularSeason20242025!$D$3:$D$1315,$A22, DataRegularSeason20242025!$J$3:$J$1315)</f>
        <v>92</v>
      </c>
      <c r="AV22">
        <f>SUMIF(DataRegularSeason20242025!$D$3:$D$1315,$A22, DataRegularSeason20242025!$K$3:$K$1315)</f>
        <v>95</v>
      </c>
      <c r="AW22">
        <f t="shared" si="3"/>
        <v>-3</v>
      </c>
      <c r="AX22">
        <f>COUNTIFS(DataRegularSeason20242025!$E$3:$E$1315,Table3[[#This Row],[Teams]],DataRegularSeason20242025!$J$3:$J$1315,0)</f>
        <v>2</v>
      </c>
      <c r="AY22">
        <f>SUMIF(DataRegularSeason20242025!$E$3:$E$1315,$A22,DataRegularSeason20242025!$K$3:$K$1315)</f>
        <v>85</v>
      </c>
      <c r="AZ22">
        <f>SUMIF(DataRegularSeason20242025!$E$3:$E$1315,$A22,DataRegularSeason20242025!$J$3:$J$1315)</f>
        <v>104</v>
      </c>
      <c r="BA22">
        <f t="shared" si="4"/>
        <v>-19</v>
      </c>
      <c r="BB22">
        <f t="shared" si="5"/>
        <v>177</v>
      </c>
      <c r="BC22">
        <f t="shared" si="6"/>
        <v>199</v>
      </c>
      <c r="BD22">
        <f t="shared" si="7"/>
        <v>-22</v>
      </c>
      <c r="BE22" s="17">
        <f>Table3[[#This Row],[GF]]/Table3[[#This Row],[GP]]</f>
        <v>2.7230769230769232</v>
      </c>
      <c r="BF22" s="17">
        <f>Table3[[#This Row],[GA]]/Table3[[#This Row],[GP]]</f>
        <v>3.0615384615384613</v>
      </c>
      <c r="BG22" s="17">
        <f>(Table3[[#This Row],[GF]]-Table3[[#This Row],[GA]])/Table3[[#This Row],[GP]]</f>
        <v>-0.33846153846153848</v>
      </c>
      <c r="BH22" s="49" t="str">
        <f>_xlfn.CONCAT(TEXT(Table3[[#This Row],[W_H]], "0"), "-", TEXT(Table3[[#This Row],[RL_H]],"0"), "-", TEXT(Table3[[#This Row],[OTL_H]]+Table3[[#This Row],[SOL_H]], "0"))</f>
        <v>12-14-6</v>
      </c>
      <c r="BI22" s="49" t="str">
        <f>_xlfn.CONCAT(TEXT(Table3[[#This Row],[W_A]], "0"), "-", TEXT(Table3[[#This Row],[RL_A]],"0"), "-", TEXT(Table3[[#This Row],[OTL_A]]+Table3[[#This Row],[SOL_A]], "0"))</f>
        <v>17-12-4</v>
      </c>
      <c r="BJ22" s="49">
        <f>((2*(Table3[[#This Row],[W_H]]))+Table3[[#This Row],[OTL_H]]+Table3[[#This Row],[SOL_H]])/(2*Table3[[#This Row],[GP_H]])</f>
        <v>0.46875</v>
      </c>
      <c r="BK22" s="49">
        <f>((2*(Table3[[#This Row],[W_A]]))+Table3[[#This Row],[OTL_A]]+Table3[[#This Row],[SOL_A]])/(2*Table3[[#This Row],[GP_A]])</f>
        <v>0.5757575757575758</v>
      </c>
      <c r="BL22" s="21">
        <f>(Table3[[#This Row],[W]]*$CR$3)+(Table3[[#This Row],[L]]*$CR$4)+(Table3[[#This Row],[GF]]*$CR$5)+(Table3[[#This Row],[GA]]*$CR$6)</f>
        <v>71.75</v>
      </c>
      <c r="BM22" s="21">
        <f>(82*(((Table3[[#This Row],[PTS%]]*$CR$3)+((1-Table3[[#This Row],[PTS%]])*$CR$4)+(Table3[[#This Row],[GF]]*$CR$5)+(Table3[[#This Row],[GA]]*$CR$6))/Table3[[#This Row],[GP]])) + (Table3[[#This Row],[W]]*$CR$3)+(Table3[[#This Row],[L]]*$CR$4)+(Table3[[#This Row],[GF]]*$CR$5)+(Table3[[#This Row],[GA]]*$CR$6)</f>
        <v>130.85889940828403</v>
      </c>
      <c r="BN22">
        <f>COUNTIFS(Table2[AwayTeam],$A22,Table2[PredictedWinner], $A22, Table2[GameIsOver], 1)</f>
        <v>9</v>
      </c>
      <c r="BO22">
        <f>COUNTIFS(Table2[HomeTeam],$A22,Table2[PredictedWinner], $A22, Table2[GameIsOver], 1)</f>
        <v>14</v>
      </c>
      <c r="BP22">
        <f t="shared" si="8"/>
        <v>23</v>
      </c>
      <c r="BQ22">
        <f t="shared" si="9"/>
        <v>24</v>
      </c>
      <c r="BR22">
        <f t="shared" si="10"/>
        <v>18</v>
      </c>
      <c r="BS22">
        <f t="shared" si="11"/>
        <v>42</v>
      </c>
      <c r="BY22" t="str">
        <f>INDEX(Table2[AwayTeam], Table3[[#This Row],[Column2]])</f>
        <v>TBL</v>
      </c>
      <c r="BZ22">
        <f>LARGE((Table2[[#This Row],[AwayTeam]]=Table3[[#This Row],[Teams]]), 1)</f>
        <v>0</v>
      </c>
      <c r="CP22" s="81"/>
      <c r="CQ22" s="66">
        <v>4</v>
      </c>
      <c r="CR22" s="21">
        <f t="shared" ref="CR22:DB28" si="13">($CQ22*$CR$5)+(CR$17*$CR$6) + IF($CQ22&gt;CR$17,$CR$3,$CR$4)</f>
        <v>1.1000000000000001</v>
      </c>
      <c r="CS22" s="21">
        <f t="shared" si="13"/>
        <v>1.2</v>
      </c>
      <c r="CT22" s="21">
        <f t="shared" si="13"/>
        <v>1.3</v>
      </c>
      <c r="CU22" s="21">
        <f t="shared" si="13"/>
        <v>1.4</v>
      </c>
      <c r="CV22" s="82"/>
      <c r="CW22" s="21">
        <f t="shared" si="13"/>
        <v>1.4000000000000001</v>
      </c>
      <c r="CX22" s="21">
        <f t="shared" si="13"/>
        <v>1.5000000000000002</v>
      </c>
      <c r="CY22" s="21">
        <f t="shared" si="13"/>
        <v>1.6</v>
      </c>
      <c r="CZ22" s="21">
        <f t="shared" si="13"/>
        <v>1.7</v>
      </c>
      <c r="DA22" s="21">
        <f t="shared" si="13"/>
        <v>1.8</v>
      </c>
      <c r="DB22" s="83">
        <f t="shared" si="13"/>
        <v>1.9000000000000001</v>
      </c>
    </row>
    <row r="23" spans="1:120" x14ac:dyDescent="0.25">
      <c r="A23" t="s">
        <v>12</v>
      </c>
      <c r="B23" t="s">
        <v>96</v>
      </c>
      <c r="C23" t="s">
        <v>94</v>
      </c>
      <c r="D23">
        <f>COUNTIFS(DataRegularSeason20242025!$D$3:$D$1315,$A23,DataRegularSeason20242025!$R$3:$R$1315,1,DataRegularSeason20242025!$N$3:$N$1315,1) + COUNTIFS(DataRegularSeason20242025!$E$3:$E$1315,$A23,DataRegularSeason20242025!$R$3:$R$1315,1,DataRegularSeason20242025!$N$3:$N$1315,1)</f>
        <v>58</v>
      </c>
      <c r="E23" s="15">
        <f>Table3[[#This Row],[Watched]]/Table3[[#This Row],[GP]]</f>
        <v>0.87878787878787878</v>
      </c>
      <c r="F23">
        <f>COUNTIFS(DataRegularSeason20242025!$N$3:$N$1315,1,DataRegularSeason20242025!$D$3:$D$1315,$A23)</f>
        <v>34</v>
      </c>
      <c r="G23">
        <f>41-Table3[[#This Row],[GP_A]]</f>
        <v>7</v>
      </c>
      <c r="H23">
        <f>COUNTIFS(DataRegularSeason20242025!$E$3:$E$1315,$A23,DataRegularSeason20242025!$N$3:$N$1315,1)</f>
        <v>32</v>
      </c>
      <c r="I23">
        <f>41-Table3[[#This Row],[GP_H]]</f>
        <v>9</v>
      </c>
      <c r="J23">
        <f t="shared" si="0"/>
        <v>66</v>
      </c>
      <c r="K23">
        <f>82-Table3[[#This Row],[GP]]</f>
        <v>16</v>
      </c>
      <c r="L23">
        <f>COUNTIFS(DataRegularSeason20242025!$D$3:$D$1315,$A23, DataRegularSeason20242025!$L$3:$L$1315, $A23,DataRegularSeason20242025!$N$3:$N$1315,1)</f>
        <v>16</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 t="shared" si="1"/>
        <v>18</v>
      </c>
      <c r="Q23">
        <f>COUNTIFS(DataRegularSeason20242025!$D$3:$D$1315,$A23, DataRegularSeason20242025!$S$3:$S$1315, $A23,DataRegularSeason20242025!$M$3:$M$1315,"REG")</f>
        <v>14</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 t="shared" si="2"/>
        <v>17</v>
      </c>
      <c r="Y23">
        <f>COUNTIFS(DataRegularSeason20242025!$E$3:$E$1315,$A23, DataRegularSeason20242025!$S$3:$S$1315, $A23,DataRegularSeason20242025!$M$3:$M$1315,"REG")</f>
        <v>14</v>
      </c>
      <c r="Z23">
        <f>COUNTIFS(DataRegularSeason20242025!$E$3:$E$1315,$A23, DataRegularSeason20242025!$S$3:$S$1315, $A23,DataRegularSeason20242025!$M$3:$M$1315,"OT")</f>
        <v>2</v>
      </c>
      <c r="AA23">
        <f>COUNTIFS(DataRegularSeason20242025!$E$3:$E$1315,$A23, DataRegularSeason20242025!$S$3:$S$1315, $A23,DataRegularSeason20242025!$M$3:$M$1315,"SO")</f>
        <v>1</v>
      </c>
      <c r="AB23">
        <f>Table3[[#This Row],[W_A]]+Table3[[#This Row],[W_H]]</f>
        <v>31</v>
      </c>
      <c r="AC23">
        <f>Table3[[#This Row],[L_A]]+Table3[[#This Row],[L_H]]</f>
        <v>35</v>
      </c>
      <c r="AD23">
        <f>Table3[[#This Row],[RW_A]]+Table3[[#This Row],[RW_H]]</f>
        <v>22</v>
      </c>
      <c r="AE23">
        <f>Table3[[#This Row],[RL_A]]+Table3[[#This Row],[RL_H]]</f>
        <v>28</v>
      </c>
      <c r="AF23">
        <f>Table3[[#This Row],[OTW_A]]+Table3[[#This Row],[OTW_H]]</f>
        <v>5</v>
      </c>
      <c r="AG23">
        <f>Table3[[#This Row],[OTL_A]]+Table3[[#This Row],[OTL_H]]</f>
        <v>6</v>
      </c>
      <c r="AH23">
        <f>Table3[[#This Row],[SOW_A]]+Table3[[#This Row],[SOW_H]]</f>
        <v>4</v>
      </c>
      <c r="AI23">
        <f>Table3[[#This Row],[SOL_A]]+Table3[[#This Row],[SOL_H]]</f>
        <v>1</v>
      </c>
      <c r="AJ23" s="20" t="str">
        <f>_xlfn.CONCAT(TEXT(Table3[[#This Row],[OTW]]+Table3[[#This Row],[SOW]], "0"), "-", TEXT(Table3[[#This Row],[OTL]]+Table3[[#This Row],[SOL]],"0"))</f>
        <v>9-7</v>
      </c>
      <c r="AK23">
        <f>(2*(Table3[[#This Row],[W_A]]+Table3[[#This Row],[W_H]]))+Table3[[#This Row],[OTL_A]]+Table3[[#This Row],[SOL_A]]+Table3[[#This Row],[OTL_H]]+Table3[[#This Row],[SOL_H]]</f>
        <v>69</v>
      </c>
      <c r="AL23">
        <f>(3*(Table3[[#This Row],[RW_A]]+Table3[[#This Row],[RW_H]]))+(2*(Table3[[#This Row],[OTW_A]]+Table3[[#This Row],[SOW_A]]+Table3[[#This Row],[OTW_H]]+Table3[[#This Row],[SOW_H]]))+Table3[[#This Row],[OTL_A]]+Table3[[#This Row],[SOL_A]]+Table3[[#This Row],[OTL_H]]+Table3[[#This Row],[SOL_H]]</f>
        <v>91</v>
      </c>
      <c r="AM23" s="15">
        <f>Table3[[#This Row],[PTS]]/(2*Table3[[#This Row],[GP]])</f>
        <v>0.52272727272727271</v>
      </c>
      <c r="AN23" s="15">
        <f>Table3[[#This Row],[PTS2]]/(3*Table3[[#This Row],[GP]])</f>
        <v>0.45959595959595961</v>
      </c>
      <c r="AO23">
        <f>(2*Table3[[#This Row],[GR]])+Table3[[#This Row],[PTS]]</f>
        <v>101</v>
      </c>
      <c r="AP23">
        <f>(3*Table3[[#This Row],[GR]])+Table3[[#This Row],[PTS2]]</f>
        <v>139</v>
      </c>
      <c r="AQ23">
        <f>Table3[[#This Row],[PTS]]+(2 * Table3[[#This Row],[GR]] * Table3[[#This Row],[PTS%]])</f>
        <v>85.72727272727272</v>
      </c>
      <c r="AR23">
        <f>Table3[[#This Row],[PTS2]]+(3 * Table3[[#This Row],[GR]] * Table3[[#This Row],[PTS%2]])</f>
        <v>113.06060606060606</v>
      </c>
      <c r="AS23" s="20" t="str">
        <f>_xlfn.CONCAT(TEXT(Table3[[#This Row],[W]], "0"), "-", TEXT(Table3[[#This Row],[RL]],"0"), "-", TEXT(Table3[[#This Row],[OTL]]+Table3[[#This Row],[SOL]], "0"))</f>
        <v>31-28-7</v>
      </c>
      <c r="AT23">
        <f>COUNTIFS(DataRegularSeason20242025!$D$3:$D$1315,Table3[[#This Row],[Teams]],DataRegularSeason20242025!$K$3:$K$1315,0)</f>
        <v>2</v>
      </c>
      <c r="AU23">
        <f>SUMIF(DataRegularSeason20242025!$D$3:$D$1315,$A23, DataRegularSeason20242025!$J$3:$J$1315)</f>
        <v>99</v>
      </c>
      <c r="AV23">
        <f>SUMIF(DataRegularSeason20242025!$D$3:$D$1315,$A23, DataRegularSeason20242025!$K$3:$K$1315)</f>
        <v>107</v>
      </c>
      <c r="AW23">
        <f t="shared" si="3"/>
        <v>-8</v>
      </c>
      <c r="AX23">
        <f>COUNTIFS(DataRegularSeason20242025!$E$3:$E$1315,Table3[[#This Row],[Teams]],DataRegularSeason20242025!$J$3:$J$1315,0)</f>
        <v>2</v>
      </c>
      <c r="AY23">
        <f>SUMIF(DataRegularSeason20242025!$E$3:$E$1315,$A23,DataRegularSeason20242025!$K$3:$K$1315)</f>
        <v>91</v>
      </c>
      <c r="AZ23">
        <f>SUMIF(DataRegularSeason20242025!$E$3:$E$1315,$A23,DataRegularSeason20242025!$J$3:$J$1315)</f>
        <v>92</v>
      </c>
      <c r="BA23">
        <f t="shared" si="4"/>
        <v>-1</v>
      </c>
      <c r="BB23">
        <f t="shared" si="5"/>
        <v>190</v>
      </c>
      <c r="BC23">
        <f t="shared" si="6"/>
        <v>199</v>
      </c>
      <c r="BD23">
        <f t="shared" si="7"/>
        <v>-9</v>
      </c>
      <c r="BE23" s="17">
        <f>Table3[[#This Row],[GF]]/Table3[[#This Row],[GP]]</f>
        <v>2.8787878787878789</v>
      </c>
      <c r="BF23" s="17">
        <f>Table3[[#This Row],[GA]]/Table3[[#This Row],[GP]]</f>
        <v>3.0151515151515151</v>
      </c>
      <c r="BG23" s="17">
        <f>(Table3[[#This Row],[GF]]-Table3[[#This Row],[GA]])/Table3[[#This Row],[GP]]</f>
        <v>-0.13636363636363635</v>
      </c>
      <c r="BH23" s="49" t="str">
        <f>_xlfn.CONCAT(TEXT(Table3[[#This Row],[W_H]], "0"), "-", TEXT(Table3[[#This Row],[RL_H]],"0"), "-", TEXT(Table3[[#This Row],[OTL_H]]+Table3[[#This Row],[SOL_H]], "0"))</f>
        <v>15-14-3</v>
      </c>
      <c r="BI23" s="49" t="str">
        <f>_xlfn.CONCAT(TEXT(Table3[[#This Row],[W_A]], "0"), "-", TEXT(Table3[[#This Row],[RL_A]],"0"), "-", TEXT(Table3[[#This Row],[OTL_A]]+Table3[[#This Row],[SOL_A]], "0"))</f>
        <v>16-14-4</v>
      </c>
      <c r="BJ23" s="49">
        <f>((2*(Table3[[#This Row],[W_H]]))+Table3[[#This Row],[OTL_H]]+Table3[[#This Row],[SOL_H]])/(2*Table3[[#This Row],[GP_H]])</f>
        <v>0.515625</v>
      </c>
      <c r="BK23" s="49">
        <f>((2*(Table3[[#This Row],[W_A]]))+Table3[[#This Row],[OTL_A]]+Table3[[#This Row],[SOL_A]])/(2*Table3[[#This Row],[GP_A]])</f>
        <v>0.52941176470588236</v>
      </c>
      <c r="BL23" s="21">
        <f>(Table3[[#This Row],[W]]*$CR$3)+(Table3[[#This Row],[L]]*$CR$4)+(Table3[[#This Row],[GF]]*$CR$5)+(Table3[[#This Row],[GA]]*$CR$6)</f>
        <v>74.400000000000006</v>
      </c>
      <c r="BM23" s="21">
        <f>(82*(((Table3[[#This Row],[PTS%]]*$CR$3)+((1-Table3[[#This Row],[PTS%]])*$CR$4)+(Table3[[#This Row],[GF]]*$CR$5)+(Table3[[#This Row],[GA]]*$CR$6))/Table3[[#This Row],[GP]])) + (Table3[[#This Row],[W]]*$CR$3)+(Table3[[#This Row],[L]]*$CR$4)+(Table3[[#This Row],[GF]]*$CR$5)+(Table3[[#This Row],[GA]]*$CR$6)</f>
        <v>135.03595041322316</v>
      </c>
      <c r="BN23">
        <f>COUNTIFS(Table2[AwayTeam],$A23,Table2[PredictedWinner], $A23, Table2[GameIsOver], 1)</f>
        <v>13</v>
      </c>
      <c r="BO23">
        <f>COUNTIFS(Table2[HomeTeam],$A23,Table2[PredictedWinner], $A23, Table2[GameIsOver], 1)</f>
        <v>15</v>
      </c>
      <c r="BP23">
        <f t="shared" si="8"/>
        <v>28</v>
      </c>
      <c r="BQ23">
        <f t="shared" si="9"/>
        <v>21</v>
      </c>
      <c r="BR23">
        <f t="shared" si="10"/>
        <v>17</v>
      </c>
      <c r="BS23">
        <f t="shared" si="11"/>
        <v>38</v>
      </c>
      <c r="BV23">
        <v>2019</v>
      </c>
      <c r="BY23" t="str">
        <f>INDEX(Table2[AwayTeam], Table3[[#This Row],[Column2]])</f>
        <v>CHI</v>
      </c>
      <c r="BZ23">
        <f>LARGE((Table2[[#This Row],[AwayTeam]]=Table3[[#This Row],[Teams]]), 1)</f>
        <v>0</v>
      </c>
      <c r="CP23" s="81"/>
      <c r="CQ23" s="66">
        <v>5</v>
      </c>
      <c r="CR23" s="21">
        <f t="shared" si="13"/>
        <v>1.25</v>
      </c>
      <c r="CS23" s="21">
        <f t="shared" si="13"/>
        <v>1.35</v>
      </c>
      <c r="CT23" s="21">
        <f t="shared" si="13"/>
        <v>1.45</v>
      </c>
      <c r="CU23" s="21">
        <f t="shared" si="13"/>
        <v>1.55</v>
      </c>
      <c r="CV23" s="21">
        <f t="shared" si="13"/>
        <v>1.65</v>
      </c>
      <c r="CW23" s="82"/>
      <c r="CX23" s="21">
        <f t="shared" si="13"/>
        <v>1.6500000000000001</v>
      </c>
      <c r="CY23" s="21">
        <f t="shared" si="13"/>
        <v>1.7500000000000002</v>
      </c>
      <c r="CZ23" s="21">
        <f t="shared" si="13"/>
        <v>1.85</v>
      </c>
      <c r="DA23" s="21">
        <f t="shared" si="13"/>
        <v>1.95</v>
      </c>
      <c r="DB23" s="83">
        <f t="shared" si="13"/>
        <v>2.0499999999999998</v>
      </c>
    </row>
    <row r="24" spans="1:120"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54</v>
      </c>
      <c r="E24" s="15">
        <f>Table3[[#This Row],[Watched]]/Table3[[#This Row],[GP]]</f>
        <v>0.83076923076923082</v>
      </c>
      <c r="F24">
        <f>COUNTIFS(DataRegularSeason20242025!$N$3:$N$1315,1,DataRegularSeason20242025!$D$3:$D$1315,$A24)</f>
        <v>34</v>
      </c>
      <c r="G24">
        <f>41-Table3[[#This Row],[GP_A]]</f>
        <v>7</v>
      </c>
      <c r="H24">
        <f>COUNTIFS(DataRegularSeason20242025!$E$3:$E$1315,$A24,DataRegularSeason20242025!$N$3:$N$1315,1)</f>
        <v>31</v>
      </c>
      <c r="I24">
        <f>41-Table3[[#This Row],[GP_H]]</f>
        <v>10</v>
      </c>
      <c r="J24">
        <f t="shared" si="0"/>
        <v>65</v>
      </c>
      <c r="K24">
        <f>82-Table3[[#This Row],[GP]]</f>
        <v>17</v>
      </c>
      <c r="L24">
        <f>COUNTIFS(DataRegularSeason20242025!$D$3:$D$1315,$A24, DataRegularSeason20242025!$L$3:$L$1315, $A24,DataRegularSeason20242025!$N$3:$N$1315,1)</f>
        <v>14</v>
      </c>
      <c r="M24">
        <f>COUNTIFS(DataRegularSeason20242025!$D$3:$D$1315,$A24, DataRegularSeason20242025!$L$3:$L$1315, $A24,DataRegularSeason20242025!$N$3:$N$1315,1,DataRegularSeason20242025!$M$3:$M$1315,"REG")</f>
        <v>11</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 t="shared" si="1"/>
        <v>20</v>
      </c>
      <c r="Q24">
        <f>COUNTIFS(DataRegularSeason20242025!$D$3:$D$1315,$A24, DataRegularSeason20242025!$S$3:$S$1315, $A24,DataRegularSeason20242025!$M$3:$M$1315,"REG")</f>
        <v>15</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 t="shared" si="2"/>
        <v>16</v>
      </c>
      <c r="Y24">
        <f>COUNTIFS(DataRegularSeason20242025!$E$3:$E$1315,$A24, DataRegularSeason20242025!$S$3:$S$1315, $A24,DataRegularSeason20242025!$M$3:$M$1315,"REG")</f>
        <v>13</v>
      </c>
      <c r="Z24">
        <f>COUNTIFS(DataRegularSeason20242025!$E$3:$E$1315,$A24, DataRegularSeason20242025!$S$3:$S$1315, $A24,DataRegularSeason20242025!$M$3:$M$1315,"OT")</f>
        <v>3</v>
      </c>
      <c r="AA24">
        <f>COUNTIFS(DataRegularSeason20242025!$E$3:$E$1315,$A24, DataRegularSeason20242025!$S$3:$S$1315, $A24,DataRegularSeason20242025!$M$3:$M$1315,"SO")</f>
        <v>0</v>
      </c>
      <c r="AB24">
        <f>Table3[[#This Row],[W_A]]+Table3[[#This Row],[W_H]]</f>
        <v>29</v>
      </c>
      <c r="AC24">
        <f>Table3[[#This Row],[L_A]]+Table3[[#This Row],[L_H]]</f>
        <v>36</v>
      </c>
      <c r="AD24">
        <f>Table3[[#This Row],[RW_A]]+Table3[[#This Row],[RW_H]]</f>
        <v>23</v>
      </c>
      <c r="AE24">
        <f>Table3[[#This Row],[RL_A]]+Table3[[#This Row],[RL_H]]</f>
        <v>28</v>
      </c>
      <c r="AF24">
        <f>Table3[[#This Row],[OTW_A]]+Table3[[#This Row],[OTW_H]]</f>
        <v>4</v>
      </c>
      <c r="AG24">
        <f>Table3[[#This Row],[OTL_A]]+Table3[[#This Row],[OTL_H]]</f>
        <v>7</v>
      </c>
      <c r="AH24">
        <f>Table3[[#This Row],[SOW_A]]+Table3[[#This Row],[SOW_H]]</f>
        <v>2</v>
      </c>
      <c r="AI24">
        <f>Table3[[#This Row],[SOL_A]]+Table3[[#This Row],[SOL_H]]</f>
        <v>1</v>
      </c>
      <c r="AJ24" s="20" t="str">
        <f>_xlfn.CONCAT(TEXT(Table3[[#This Row],[OTW]]+Table3[[#This Row],[SOW]], "0"), "-", TEXT(Table3[[#This Row],[OTL]]+Table3[[#This Row],[SOL]],"0"))</f>
        <v>6-8</v>
      </c>
      <c r="AK24">
        <f>(2*(Table3[[#This Row],[W_A]]+Table3[[#This Row],[W_H]]))+Table3[[#This Row],[OTL_A]]+Table3[[#This Row],[SOL_A]]+Table3[[#This Row],[OTL_H]]+Table3[[#This Row],[SOL_H]]</f>
        <v>66</v>
      </c>
      <c r="AL24">
        <f>(3*(Table3[[#This Row],[RW_A]]+Table3[[#This Row],[RW_H]]))+(2*(Table3[[#This Row],[OTW_A]]+Table3[[#This Row],[SOW_A]]+Table3[[#This Row],[OTW_H]]+Table3[[#This Row],[SOW_H]]))+Table3[[#This Row],[OTL_A]]+Table3[[#This Row],[SOL_A]]+Table3[[#This Row],[OTL_H]]+Table3[[#This Row],[SOL_H]]</f>
        <v>89</v>
      </c>
      <c r="AM24" s="15">
        <f>Table3[[#This Row],[PTS]]/(2*Table3[[#This Row],[GP]])</f>
        <v>0.50769230769230766</v>
      </c>
      <c r="AN24" s="15">
        <f>Table3[[#This Row],[PTS2]]/(3*Table3[[#This Row],[GP]])</f>
        <v>0.4564102564102564</v>
      </c>
      <c r="AO24">
        <f>(2*Table3[[#This Row],[GR]])+Table3[[#This Row],[PTS]]</f>
        <v>100</v>
      </c>
      <c r="AP24">
        <f>(3*Table3[[#This Row],[GR]])+Table3[[#This Row],[PTS2]]</f>
        <v>140</v>
      </c>
      <c r="AQ24">
        <f>Table3[[#This Row],[PTS]]+(2 * Table3[[#This Row],[GR]] * Table3[[#This Row],[PTS%]])</f>
        <v>83.261538461538464</v>
      </c>
      <c r="AR24">
        <f>Table3[[#This Row],[PTS2]]+(3 * Table3[[#This Row],[GR]] * Table3[[#This Row],[PTS%2]])</f>
        <v>112.27692307692308</v>
      </c>
      <c r="AS24" s="20" t="str">
        <f>_xlfn.CONCAT(TEXT(Table3[[#This Row],[W]], "0"), "-", TEXT(Table3[[#This Row],[RL]],"0"), "-", TEXT(Table3[[#This Row],[OTL]]+Table3[[#This Row],[SOL]], "0"))</f>
        <v>29-28-8</v>
      </c>
      <c r="AT24">
        <f>COUNTIFS(DataRegularSeason20242025!$D$3:$D$1315,Table3[[#This Row],[Teams]],DataRegularSeason20242025!$K$3:$K$1315,0)</f>
        <v>2</v>
      </c>
      <c r="AU24">
        <f>SUMIF(DataRegularSeason20242025!$D$3:$D$1315,$A24, DataRegularSeason20242025!$J$3:$J$1315)</f>
        <v>87</v>
      </c>
      <c r="AV24">
        <f>SUMIF(DataRegularSeason20242025!$D$3:$D$1315,$A24, DataRegularSeason20242025!$K$3:$K$1315)</f>
        <v>99</v>
      </c>
      <c r="AW24">
        <f t="shared" si="3"/>
        <v>-12</v>
      </c>
      <c r="AX24">
        <f>COUNTIFS(DataRegularSeason20242025!$E$3:$E$1315,Table3[[#This Row],[Teams]],DataRegularSeason20242025!$J$3:$J$1315,0)</f>
        <v>1</v>
      </c>
      <c r="AY24">
        <f>SUMIF(DataRegularSeason20242025!$E$3:$E$1315,$A24,DataRegularSeason20242025!$K$3:$K$1315)</f>
        <v>88</v>
      </c>
      <c r="AZ24">
        <f>SUMIF(DataRegularSeason20242025!$E$3:$E$1315,$A24,DataRegularSeason20242025!$J$3:$J$1315)</f>
        <v>95</v>
      </c>
      <c r="BA24">
        <f t="shared" si="4"/>
        <v>-7</v>
      </c>
      <c r="BB24">
        <f t="shared" si="5"/>
        <v>175</v>
      </c>
      <c r="BC24">
        <f t="shared" si="6"/>
        <v>194</v>
      </c>
      <c r="BD24">
        <f t="shared" si="7"/>
        <v>-19</v>
      </c>
      <c r="BE24" s="17">
        <f>Table3[[#This Row],[GF]]/Table3[[#This Row],[GP]]</f>
        <v>2.6923076923076925</v>
      </c>
      <c r="BF24" s="17">
        <f>Table3[[#This Row],[GA]]/Table3[[#This Row],[GP]]</f>
        <v>2.9846153846153847</v>
      </c>
      <c r="BG24" s="17">
        <f>(Table3[[#This Row],[GF]]-Table3[[#This Row],[GA]])/Table3[[#This Row],[GP]]</f>
        <v>-0.29230769230769232</v>
      </c>
      <c r="BH24" s="49" t="str">
        <f>_xlfn.CONCAT(TEXT(Table3[[#This Row],[W_H]], "0"), "-", TEXT(Table3[[#This Row],[RL_H]],"0"), "-", TEXT(Table3[[#This Row],[OTL_H]]+Table3[[#This Row],[SOL_H]], "0"))</f>
        <v>15-13-3</v>
      </c>
      <c r="BI24" s="49" t="str">
        <f>_xlfn.CONCAT(TEXT(Table3[[#This Row],[W_A]], "0"), "-", TEXT(Table3[[#This Row],[RL_A]],"0"), "-", TEXT(Table3[[#This Row],[OTL_A]]+Table3[[#This Row],[SOL_A]], "0"))</f>
        <v>14-15-5</v>
      </c>
      <c r="BJ24" s="49">
        <f>((2*(Table3[[#This Row],[W_H]]))+Table3[[#This Row],[OTL_H]]+Table3[[#This Row],[SOL_H]])/(2*Table3[[#This Row],[GP_H]])</f>
        <v>0.532258064516129</v>
      </c>
      <c r="BK24" s="49">
        <f>((2*(Table3[[#This Row],[W_A]]))+Table3[[#This Row],[OTL_A]]+Table3[[#This Row],[SOL_A]])/(2*Table3[[#This Row],[GP_A]])</f>
        <v>0.48529411764705882</v>
      </c>
      <c r="BL24" s="21">
        <f>(Table3[[#This Row],[W]]*$CR$3)+(Table3[[#This Row],[L]]*$CR$4)+(Table3[[#This Row],[GF]]*$CR$5)+(Table3[[#This Row],[GA]]*$CR$6)</f>
        <v>70.95</v>
      </c>
      <c r="BM24" s="21">
        <f>(82*(((Table3[[#This Row],[PTS%]]*$CR$3)+((1-Table3[[#This Row],[PTS%]])*$CR$4)+(Table3[[#This Row],[GF]]*$CR$5)+(Table3[[#This Row],[GA]]*$CR$6))/Table3[[#This Row],[GP]])) + (Table3[[#This Row],[W]]*$CR$3)+(Table3[[#This Row],[L]]*$CR$4)+(Table3[[#This Row],[GF]]*$CR$5)+(Table3[[#This Row],[GA]]*$CR$6)</f>
        <v>129.0457869822485</v>
      </c>
      <c r="BN24">
        <f>COUNTIFS(Table2[AwayTeam],$A24,Table2[PredictedWinner], $A24, Table2[GameIsOver], 1)</f>
        <v>7</v>
      </c>
      <c r="BO24">
        <f>COUNTIFS(Table2[HomeTeam],$A24,Table2[PredictedWinner], $A24, Table2[GameIsOver], 1)</f>
        <v>11</v>
      </c>
      <c r="BP24">
        <f t="shared" si="8"/>
        <v>18</v>
      </c>
      <c r="BQ24">
        <f t="shared" si="9"/>
        <v>27</v>
      </c>
      <c r="BR24">
        <f t="shared" si="10"/>
        <v>20</v>
      </c>
      <c r="BS24">
        <f t="shared" si="11"/>
        <v>47</v>
      </c>
      <c r="BV24">
        <v>1983</v>
      </c>
      <c r="BY24" t="str">
        <f>INDEX(Table2[AwayTeam], Table3[[#This Row],[Column2]])</f>
        <v>PHI</v>
      </c>
      <c r="BZ24">
        <f>LARGE((Table2[[#This Row],[AwayTeam]]=Table3[[#This Row],[Teams]]), 1)</f>
        <v>0</v>
      </c>
      <c r="CP24" s="81"/>
      <c r="CQ24" s="66">
        <v>6</v>
      </c>
      <c r="CR24" s="21">
        <f t="shared" si="13"/>
        <v>1.4</v>
      </c>
      <c r="CS24" s="21">
        <f t="shared" si="13"/>
        <v>1.5</v>
      </c>
      <c r="CT24" s="21">
        <f t="shared" si="13"/>
        <v>1.5999999999999999</v>
      </c>
      <c r="CU24" s="21">
        <f t="shared" si="13"/>
        <v>1.7</v>
      </c>
      <c r="CV24" s="21">
        <f t="shared" si="13"/>
        <v>1.7999999999999998</v>
      </c>
      <c r="CW24" s="21">
        <f t="shared" si="13"/>
        <v>1.9</v>
      </c>
      <c r="CX24" s="82"/>
      <c r="CY24" s="21">
        <f t="shared" si="13"/>
        <v>1.9000000000000001</v>
      </c>
      <c r="CZ24" s="21">
        <f t="shared" si="13"/>
        <v>2</v>
      </c>
      <c r="DA24" s="21">
        <f t="shared" si="13"/>
        <v>2.0999999999999996</v>
      </c>
      <c r="DB24" s="83">
        <f t="shared" si="13"/>
        <v>2.1999999999999997</v>
      </c>
    </row>
    <row r="25" spans="1:120" x14ac:dyDescent="0.25">
      <c r="A25" t="s">
        <v>15</v>
      </c>
      <c r="B25" t="s">
        <v>97</v>
      </c>
      <c r="C25" t="s">
        <v>80</v>
      </c>
      <c r="D25">
        <f>COUNTIFS(DataRegularSeason20242025!$D$3:$D$1315,$A25,DataRegularSeason20242025!$R$3:$R$1315,1,DataRegularSeason20242025!$N$3:$N$1315,1) + COUNTIFS(DataRegularSeason20242025!$E$3:$E$1315,$A25,DataRegularSeason20242025!$R$3:$R$1315,1,DataRegularSeason20242025!$N$3:$N$1315,1)</f>
        <v>62</v>
      </c>
      <c r="E25" s="15">
        <f>Table3[[#This Row],[Watched]]/Table3[[#This Row],[GP]]</f>
        <v>0.92537313432835822</v>
      </c>
      <c r="F25">
        <f>COUNTIFS(DataRegularSeason20242025!$N$3:$N$1315,1,DataRegularSeason20242025!$D$3:$D$1315,$A25)</f>
        <v>32</v>
      </c>
      <c r="G25">
        <f>41-Table3[[#This Row],[GP_A]]</f>
        <v>9</v>
      </c>
      <c r="H25">
        <f>COUNTIFS(DataRegularSeason20242025!$E$3:$E$1315,$A25,DataRegularSeason20242025!$N$3:$N$1315,1)</f>
        <v>35</v>
      </c>
      <c r="I25">
        <f>41-Table3[[#This Row],[GP_H]]</f>
        <v>6</v>
      </c>
      <c r="J25">
        <f t="shared" si="0"/>
        <v>67</v>
      </c>
      <c r="K25">
        <f>82-Table3[[#This Row],[GP]]</f>
        <v>15</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 t="shared" si="1"/>
        <v>21</v>
      </c>
      <c r="Q25">
        <f>COUNTIFS(DataRegularSeason20242025!$D$3:$D$1315,$A25, DataRegularSeason20242025!$S$3:$S$1315, $A25,DataRegularSeason20242025!$M$3:$M$1315,"REG")</f>
        <v>18</v>
      </c>
      <c r="R25">
        <f>COUNTIFS(DataRegularSeason20242025!$D$3:$D$1315,$A25, DataRegularSeason20242025!$S$3:$S$1315, $A25,DataRegularSeason20242025!$M$3:$M$1315,"OT")</f>
        <v>2</v>
      </c>
      <c r="S25">
        <f>COUNTIFS(DataRegularSeason20242025!$D$3:$D$1315,$A25, DataRegularSeason20242025!$S$3:$S$1315, $A25,DataRegularSeason20242025!$M$3:$M$1315,"SO")</f>
        <v>1</v>
      </c>
      <c r="T25">
        <f>COUNTIFS(DataRegularSeason20242025!$E$3:$E$1315,$A25, DataRegularSeason20242025!$L$3:$L$1315, $A25, DataRegularSeason20242025!$N$3:$N$1315,1)</f>
        <v>19</v>
      </c>
      <c r="U25">
        <f>COUNTIFS(DataRegularSeason20242025!$E$3:$E$1315,$A25, DataRegularSeason20242025!$L$3:$L$1315, $A25,DataRegularSeason20242025!$N$3:$N$1315,1,DataRegularSeason20242025!$M$3:$M$1315,"REG")</f>
        <v>14</v>
      </c>
      <c r="V25">
        <f>COUNTIFS(DataRegularSeason20242025!$E$3:$E$1315,$A25, DataRegularSeason20242025!$L$3:$L$1315, $A25,DataRegularSeason20242025!$N$3:$N$1315,1,DataRegularSeason20242025!$M$3:$M$1315,"OT")</f>
        <v>5</v>
      </c>
      <c r="W25">
        <f>COUNTIFS(DataRegularSeason20242025!$E$3:$E$1315,$A25, DataRegularSeason20242025!$L$3:$L$1315, $A25,DataRegularSeason20242025!$N$3:$N$1315,1,DataRegularSeason20242025!$M$3:$M$1315,"SO")</f>
        <v>0</v>
      </c>
      <c r="X25">
        <f t="shared" si="2"/>
        <v>16</v>
      </c>
      <c r="Y25">
        <f>COUNTIFS(DataRegularSeason20242025!$E$3:$E$1315,$A25, DataRegularSeason20242025!$S$3:$S$1315, $A25,DataRegularSeason20242025!$M$3:$M$1315,"REG")</f>
        <v>11</v>
      </c>
      <c r="Z25">
        <f>COUNTIFS(DataRegularSeason20242025!$E$3:$E$1315,$A25, DataRegularSeason20242025!$S$3:$S$1315, $A25,DataRegularSeason20242025!$M$3:$M$1315,"OT")</f>
        <v>5</v>
      </c>
      <c r="AA25">
        <f>COUNTIFS(DataRegularSeason20242025!$E$3:$E$1315,$A25, DataRegularSeason20242025!$S$3:$S$1315, $A25,DataRegularSeason20242025!$M$3:$M$1315,"SO")</f>
        <v>0</v>
      </c>
      <c r="AB25">
        <f>Table3[[#This Row],[W_A]]+Table3[[#This Row],[W_H]]</f>
        <v>30</v>
      </c>
      <c r="AC25">
        <f>Table3[[#This Row],[L_A]]+Table3[[#This Row],[L_H]]</f>
        <v>37</v>
      </c>
      <c r="AD25">
        <f>Table3[[#This Row],[RW_A]]+Table3[[#This Row],[RW_H]]</f>
        <v>23</v>
      </c>
      <c r="AE25">
        <f>Table3[[#This Row],[RL_A]]+Table3[[#This Row],[RL_H]]</f>
        <v>29</v>
      </c>
      <c r="AF25">
        <f>Table3[[#This Row],[OTW_A]]+Table3[[#This Row],[OTW_H]]</f>
        <v>7</v>
      </c>
      <c r="AG25">
        <f>Table3[[#This Row],[OTL_A]]+Table3[[#This Row],[OTL_H]]</f>
        <v>7</v>
      </c>
      <c r="AH25">
        <f>Table3[[#This Row],[SOW_A]]+Table3[[#This Row],[SOW_H]]</f>
        <v>0</v>
      </c>
      <c r="AI25">
        <f>Table3[[#This Row],[SOL_A]]+Table3[[#This Row],[SOL_H]]</f>
        <v>1</v>
      </c>
      <c r="AJ25" s="20" t="str">
        <f>_xlfn.CONCAT(TEXT(Table3[[#This Row],[OTW]]+Table3[[#This Row],[SOW]], "0"), "-", TEXT(Table3[[#This Row],[OTL]]+Table3[[#This Row],[SOL]],"0"))</f>
        <v>7-8</v>
      </c>
      <c r="AK25">
        <f>(2*(Table3[[#This Row],[W_A]]+Table3[[#This Row],[W_H]]))+Table3[[#This Row],[OTL_A]]+Table3[[#This Row],[SOL_A]]+Table3[[#This Row],[OTL_H]]+Table3[[#This Row],[SOL_H]]</f>
        <v>68</v>
      </c>
      <c r="AL25">
        <f>(3*(Table3[[#This Row],[RW_A]]+Table3[[#This Row],[RW_H]]))+(2*(Table3[[#This Row],[OTW_A]]+Table3[[#This Row],[SOW_A]]+Table3[[#This Row],[OTW_H]]+Table3[[#This Row],[SOW_H]]))+Table3[[#This Row],[OTL_A]]+Table3[[#This Row],[SOL_A]]+Table3[[#This Row],[OTL_H]]+Table3[[#This Row],[SOL_H]]</f>
        <v>91</v>
      </c>
      <c r="AM25" s="15">
        <f>Table3[[#This Row],[PTS]]/(2*Table3[[#This Row],[GP]])</f>
        <v>0.5074626865671642</v>
      </c>
      <c r="AN25" s="15">
        <f>Table3[[#This Row],[PTS2]]/(3*Table3[[#This Row],[GP]])</f>
        <v>0.45273631840796019</v>
      </c>
      <c r="AO25">
        <f>(2*Table3[[#This Row],[GR]])+Table3[[#This Row],[PTS]]</f>
        <v>98</v>
      </c>
      <c r="AP25">
        <f>(3*Table3[[#This Row],[GR]])+Table3[[#This Row],[PTS2]]</f>
        <v>136</v>
      </c>
      <c r="AQ25">
        <f>Table3[[#This Row],[PTS]]+(2 * Table3[[#This Row],[GR]] * Table3[[#This Row],[PTS%]])</f>
        <v>83.223880597014926</v>
      </c>
      <c r="AR25">
        <f>Table3[[#This Row],[PTS2]]+(3 * Table3[[#This Row],[GR]] * Table3[[#This Row],[PTS%2]])</f>
        <v>111.3731343283582</v>
      </c>
      <c r="AS25" s="20" t="str">
        <f>_xlfn.CONCAT(TEXT(Table3[[#This Row],[W]], "0"), "-", TEXT(Table3[[#This Row],[RL]],"0"), "-", TEXT(Table3[[#This Row],[OTL]]+Table3[[#This Row],[SOL]], "0"))</f>
        <v>30-29-8</v>
      </c>
      <c r="AT25">
        <f>COUNTIFS(DataRegularSeason20242025!$D$3:$D$1315,Table3[[#This Row],[Teams]],DataRegularSeason20242025!$K$3:$K$1315,0)</f>
        <v>2</v>
      </c>
      <c r="AU25">
        <f>SUMIF(DataRegularSeason20242025!$D$3:$D$1315,$A25, DataRegularSeason20242025!$J$3:$J$1315)</f>
        <v>80</v>
      </c>
      <c r="AV25">
        <f>SUMIF(DataRegularSeason20242025!$D$3:$D$1315,$A25, DataRegularSeason20242025!$K$3:$K$1315)</f>
        <v>119</v>
      </c>
      <c r="AW25">
        <f t="shared" si="3"/>
        <v>-39</v>
      </c>
      <c r="AX25">
        <f>COUNTIFS(DataRegularSeason20242025!$E$3:$E$1315,Table3[[#This Row],[Teams]],DataRegularSeason20242025!$J$3:$J$1315,0)</f>
        <v>5</v>
      </c>
      <c r="AY25">
        <f>SUMIF(DataRegularSeason20242025!$E$3:$E$1315,$A25,DataRegularSeason20242025!$K$3:$K$1315)</f>
        <v>102</v>
      </c>
      <c r="AZ25">
        <f>SUMIF(DataRegularSeason20242025!$E$3:$E$1315,$A25,DataRegularSeason20242025!$J$3:$J$1315)</f>
        <v>93</v>
      </c>
      <c r="BA25">
        <f t="shared" si="4"/>
        <v>9</v>
      </c>
      <c r="BB25">
        <f t="shared" si="5"/>
        <v>182</v>
      </c>
      <c r="BC25">
        <f t="shared" si="6"/>
        <v>212</v>
      </c>
      <c r="BD25">
        <f t="shared" si="7"/>
        <v>-30</v>
      </c>
      <c r="BE25" s="17">
        <f>Table3[[#This Row],[GF]]/Table3[[#This Row],[GP]]</f>
        <v>2.716417910447761</v>
      </c>
      <c r="BF25" s="17">
        <f>Table3[[#This Row],[GA]]/Table3[[#This Row],[GP]]</f>
        <v>3.1641791044776117</v>
      </c>
      <c r="BG25" s="17">
        <f>(Table3[[#This Row],[GF]]-Table3[[#This Row],[GA]])/Table3[[#This Row],[GP]]</f>
        <v>-0.44776119402985076</v>
      </c>
      <c r="BH25" s="49" t="str">
        <f>_xlfn.CONCAT(TEXT(Table3[[#This Row],[W_H]], "0"), "-", TEXT(Table3[[#This Row],[RL_H]],"0"), "-", TEXT(Table3[[#This Row],[OTL_H]]+Table3[[#This Row],[SOL_H]], "0"))</f>
        <v>19-11-5</v>
      </c>
      <c r="BI25" s="49" t="str">
        <f>_xlfn.CONCAT(TEXT(Table3[[#This Row],[W_A]], "0"), "-", TEXT(Table3[[#This Row],[RL_A]],"0"), "-", TEXT(Table3[[#This Row],[OTL_A]]+Table3[[#This Row],[SOL_A]], "0"))</f>
        <v>11-18-3</v>
      </c>
      <c r="BJ25" s="49">
        <f>((2*(Table3[[#This Row],[W_H]]))+Table3[[#This Row],[OTL_H]]+Table3[[#This Row],[SOL_H]])/(2*Table3[[#This Row],[GP_H]])</f>
        <v>0.61428571428571432</v>
      </c>
      <c r="BK25" s="49">
        <f>((2*(Table3[[#This Row],[W_A]]))+Table3[[#This Row],[OTL_A]]+Table3[[#This Row],[SOL_A]])/(2*Table3[[#This Row],[GP_A]])</f>
        <v>0.390625</v>
      </c>
      <c r="BL25" s="21">
        <f>(Table3[[#This Row],[W]]*$CR$3)+(Table3[[#This Row],[L]]*$CR$4)+(Table3[[#This Row],[GF]]*$CR$5)+(Table3[[#This Row],[GA]]*$CR$6)</f>
        <v>74.600000000000009</v>
      </c>
      <c r="BM25" s="21">
        <f>(82*(((Table3[[#This Row],[PTS%]]*$CR$3)+((1-Table3[[#This Row],[PTS%]])*$CR$4)+(Table3[[#This Row],[GF]]*$CR$5)+(Table3[[#This Row],[GA]]*$CR$6))/Table3[[#This Row],[GP]])) + (Table3[[#This Row],[W]]*$CR$3)+(Table3[[#This Row],[L]]*$CR$4)+(Table3[[#This Row],[GF]]*$CR$5)+(Table3[[#This Row],[GA]]*$CR$6)</f>
        <v>134.44958788148807</v>
      </c>
      <c r="BN25">
        <f>COUNTIFS(Table2[AwayTeam],$A25,Table2[PredictedWinner], $A25, Table2[GameIsOver], 1)</f>
        <v>12</v>
      </c>
      <c r="BO25">
        <f>COUNTIFS(Table2[HomeTeam],$A25,Table2[PredictedWinner], $A25, Table2[GameIsOver], 1)</f>
        <v>15</v>
      </c>
      <c r="BP25">
        <f t="shared" si="8"/>
        <v>27</v>
      </c>
      <c r="BQ25">
        <f t="shared" si="9"/>
        <v>20</v>
      </c>
      <c r="BR25">
        <f t="shared" si="10"/>
        <v>20</v>
      </c>
      <c r="BS25">
        <f t="shared" si="11"/>
        <v>40</v>
      </c>
      <c r="BV25">
        <v>2011</v>
      </c>
      <c r="BY25" t="str">
        <f>INDEX(Table2[AwayTeam], Table3[[#This Row],[Column2]])</f>
        <v>STL</v>
      </c>
      <c r="BZ25">
        <f>LARGE((Table2[[#This Row],[AwayTeam]]=Table3[[#This Row],[Teams]]), 1)</f>
        <v>0</v>
      </c>
      <c r="CP25" s="81"/>
      <c r="CQ25" s="66">
        <v>7</v>
      </c>
      <c r="CR25" s="21">
        <f t="shared" si="13"/>
        <v>1.55</v>
      </c>
      <c r="CS25" s="21">
        <f t="shared" si="13"/>
        <v>1.6500000000000001</v>
      </c>
      <c r="CT25" s="21">
        <f t="shared" si="13"/>
        <v>1.75</v>
      </c>
      <c r="CU25" s="21">
        <f t="shared" si="13"/>
        <v>1.85</v>
      </c>
      <c r="CV25" s="21">
        <f t="shared" si="13"/>
        <v>1.9500000000000002</v>
      </c>
      <c r="CW25" s="21">
        <f t="shared" si="13"/>
        <v>2.0499999999999998</v>
      </c>
      <c r="CX25" s="21">
        <f t="shared" si="13"/>
        <v>2.1500000000000004</v>
      </c>
      <c r="CY25" s="82"/>
      <c r="CZ25" s="21">
        <f t="shared" si="13"/>
        <v>2.15</v>
      </c>
      <c r="DA25" s="21">
        <f t="shared" si="13"/>
        <v>2.25</v>
      </c>
      <c r="DB25" s="83">
        <f t="shared" si="13"/>
        <v>2.3499999999999996</v>
      </c>
    </row>
    <row r="26" spans="1:120"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56</v>
      </c>
      <c r="E26" s="15">
        <f>Table3[[#This Row],[Watched]]/Table3[[#This Row],[GP]]</f>
        <v>0.84848484848484851</v>
      </c>
      <c r="F26">
        <f>COUNTIFS(DataRegularSeason20242025!$N$3:$N$1315,1,DataRegularSeason20242025!$D$3:$D$1315,$A26)</f>
        <v>33</v>
      </c>
      <c r="G26">
        <f>41-Table3[[#This Row],[GP_A]]</f>
        <v>8</v>
      </c>
      <c r="H26">
        <f>COUNTIFS(DataRegularSeason20242025!$E$3:$E$1315,$A26,DataRegularSeason20242025!$N$3:$N$1315,1)</f>
        <v>33</v>
      </c>
      <c r="I26">
        <f>41-Table3[[#This Row],[GP_H]]</f>
        <v>8</v>
      </c>
      <c r="J26">
        <f t="shared" si="0"/>
        <v>66</v>
      </c>
      <c r="K26">
        <f>82-Table3[[#This Row],[GP]]</f>
        <v>16</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 t="shared" si="1"/>
        <v>20</v>
      </c>
      <c r="Q26">
        <f>COUNTIFS(DataRegularSeason20242025!$D$3:$D$1315,$A26, DataRegularSeason20242025!$S$3:$S$1315, $A26,DataRegularSeason20242025!$M$3:$M$1315,"REG")</f>
        <v>15</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16</v>
      </c>
      <c r="U26">
        <f>COUNTIFS(DataRegularSeason20242025!$E$3:$E$1315,$A26, DataRegularSeason20242025!$L$3:$L$1315, $A26,DataRegularSeason20242025!$N$3:$N$1315,1,DataRegularSeason20242025!$M$3:$M$1315,"REG")</f>
        <v>14</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 t="shared" si="2"/>
        <v>17</v>
      </c>
      <c r="Y26">
        <f>COUNTIFS(DataRegularSeason20242025!$E$3:$E$1315,$A26, DataRegularSeason20242025!$S$3:$S$1315, $A26,DataRegularSeason20242025!$M$3:$M$1315,"REG")</f>
        <v>15</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29</v>
      </c>
      <c r="AC26">
        <f>Table3[[#This Row],[L_A]]+Table3[[#This Row],[L_H]]</f>
        <v>37</v>
      </c>
      <c r="AD26">
        <f>Table3[[#This Row],[RW_A]]+Table3[[#This Row],[RW_H]]</f>
        <v>21</v>
      </c>
      <c r="AE26">
        <f>Table3[[#This Row],[RL_A]]+Table3[[#This Row],[RL_H]]</f>
        <v>30</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65</v>
      </c>
      <c r="AL26">
        <f>(3*(Table3[[#This Row],[RW_A]]+Table3[[#This Row],[RW_H]]))+(2*(Table3[[#This Row],[OTW_A]]+Table3[[#This Row],[SOW_A]]+Table3[[#This Row],[OTW_H]]+Table3[[#This Row],[SOW_H]]))+Table3[[#This Row],[OTL_A]]+Table3[[#This Row],[SOL_A]]+Table3[[#This Row],[OTL_H]]+Table3[[#This Row],[SOL_H]]</f>
        <v>86</v>
      </c>
      <c r="AM26" s="15">
        <f>Table3[[#This Row],[PTS]]/(2*Table3[[#This Row],[GP]])</f>
        <v>0.49242424242424243</v>
      </c>
      <c r="AN26" s="15">
        <f>Table3[[#This Row],[PTS2]]/(3*Table3[[#This Row],[GP]])</f>
        <v>0.43434343434343436</v>
      </c>
      <c r="AO26">
        <f>(2*Table3[[#This Row],[GR]])+Table3[[#This Row],[PTS]]</f>
        <v>97</v>
      </c>
      <c r="AP26">
        <f>(3*Table3[[#This Row],[GR]])+Table3[[#This Row],[PTS2]]</f>
        <v>134</v>
      </c>
      <c r="AQ26">
        <f>Table3[[#This Row],[PTS]]+(2 * Table3[[#This Row],[GR]] * Table3[[#This Row],[PTS%]])</f>
        <v>80.757575757575751</v>
      </c>
      <c r="AR26">
        <f>Table3[[#This Row],[PTS2]]+(3 * Table3[[#This Row],[GR]] * Table3[[#This Row],[PTS%2]])</f>
        <v>106.84848484848484</v>
      </c>
      <c r="AS26" s="20" t="str">
        <f>_xlfn.CONCAT(TEXT(Table3[[#This Row],[W]], "0"), "-", TEXT(Table3[[#This Row],[RL]],"0"), "-", TEXT(Table3[[#This Row],[OTL]]+Table3[[#This Row],[SOL]], "0"))</f>
        <v>29-30-7</v>
      </c>
      <c r="AT26">
        <f>COUNTIFS(DataRegularSeason20242025!$D$3:$D$1315,Table3[[#This Row],[Teams]],DataRegularSeason20242025!$K$3:$K$1315,0)</f>
        <v>1</v>
      </c>
      <c r="AU26">
        <f>SUMIF(DataRegularSeason20242025!$D$3:$D$1315,$A26, DataRegularSeason20242025!$J$3:$J$1315)</f>
        <v>82</v>
      </c>
      <c r="AV26">
        <f>SUMIF(DataRegularSeason20242025!$D$3:$D$1315,$A26, DataRegularSeason20242025!$K$3:$K$1315)</f>
        <v>102</v>
      </c>
      <c r="AW26">
        <f t="shared" si="3"/>
        <v>-20</v>
      </c>
      <c r="AX26">
        <f>COUNTIFS(DataRegularSeason20242025!$E$3:$E$1315,Table3[[#This Row],[Teams]],DataRegularSeason20242025!$J$3:$J$1315,0)</f>
        <v>0</v>
      </c>
      <c r="AY26">
        <f>SUMIF(DataRegularSeason20242025!$E$3:$E$1315,$A26,DataRegularSeason20242025!$K$3:$K$1315)</f>
        <v>95</v>
      </c>
      <c r="AZ26">
        <f>SUMIF(DataRegularSeason20242025!$E$3:$E$1315,$A26,DataRegularSeason20242025!$J$3:$J$1315)</f>
        <v>102</v>
      </c>
      <c r="BA26">
        <f t="shared" si="4"/>
        <v>-7</v>
      </c>
      <c r="BB26">
        <f t="shared" si="5"/>
        <v>177</v>
      </c>
      <c r="BC26">
        <f t="shared" si="6"/>
        <v>204</v>
      </c>
      <c r="BD26">
        <f t="shared" si="7"/>
        <v>-27</v>
      </c>
      <c r="BE26" s="17">
        <f>Table3[[#This Row],[GF]]/Table3[[#This Row],[GP]]</f>
        <v>2.6818181818181817</v>
      </c>
      <c r="BF26" s="17">
        <f>Table3[[#This Row],[GA]]/Table3[[#This Row],[GP]]</f>
        <v>3.0909090909090908</v>
      </c>
      <c r="BG26" s="17">
        <f>(Table3[[#This Row],[GF]]-Table3[[#This Row],[GA]])/Table3[[#This Row],[GP]]</f>
        <v>-0.40909090909090912</v>
      </c>
      <c r="BH26" s="49" t="str">
        <f>_xlfn.CONCAT(TEXT(Table3[[#This Row],[W_H]], "0"), "-", TEXT(Table3[[#This Row],[RL_H]],"0"), "-", TEXT(Table3[[#This Row],[OTL_H]]+Table3[[#This Row],[SOL_H]], "0"))</f>
        <v>16-15-2</v>
      </c>
      <c r="BI26" s="49" t="str">
        <f>_xlfn.CONCAT(TEXT(Table3[[#This Row],[W_A]], "0"), "-", TEXT(Table3[[#This Row],[RL_A]],"0"), "-", TEXT(Table3[[#This Row],[OTL_A]]+Table3[[#This Row],[SOL_A]], "0"))</f>
        <v>13-15-5</v>
      </c>
      <c r="BJ26" s="49">
        <f>((2*(Table3[[#This Row],[W_H]]))+Table3[[#This Row],[OTL_H]]+Table3[[#This Row],[SOL_H]])/(2*Table3[[#This Row],[GP_H]])</f>
        <v>0.51515151515151514</v>
      </c>
      <c r="BK26" s="49">
        <f>((2*(Table3[[#This Row],[W_A]]))+Table3[[#This Row],[OTL_A]]+Table3[[#This Row],[SOL_A]])/(2*Table3[[#This Row],[GP_A]])</f>
        <v>0.46969696969696972</v>
      </c>
      <c r="BL26" s="21">
        <f>(Table3[[#This Row],[W]]*$CR$3)+(Table3[[#This Row],[L]]*$CR$4)+(Table3[[#This Row],[GF]]*$CR$5)+(Table3[[#This Row],[GA]]*$CR$6)</f>
        <v>72.550000000000011</v>
      </c>
      <c r="BM26" s="21">
        <f>(82*(((Table3[[#This Row],[PTS%]]*$CR$3)+((1-Table3[[#This Row],[PTS%]])*$CR$4)+(Table3[[#This Row],[GF]]*$CR$5)+(Table3[[#This Row],[GA]]*$CR$6))/Table3[[#This Row],[GP]])) + (Table3[[#This Row],[W]]*$CR$3)+(Table3[[#This Row],[L]]*$CR$4)+(Table3[[#This Row],[GF]]*$CR$5)+(Table3[[#This Row],[GA]]*$CR$6)</f>
        <v>131.3769054178145</v>
      </c>
      <c r="BN26">
        <f>COUNTIFS(Table2[AwayTeam],$A26,Table2[PredictedWinner], $A26, Table2[GameIsOver], 1)</f>
        <v>9</v>
      </c>
      <c r="BO26">
        <f>COUNTIFS(Table2[HomeTeam],$A26,Table2[PredictedWinner], $A26, Table2[GameIsOver], 1)</f>
        <v>12</v>
      </c>
      <c r="BP26">
        <f t="shared" si="8"/>
        <v>21</v>
      </c>
      <c r="BQ26">
        <f t="shared" si="9"/>
        <v>24</v>
      </c>
      <c r="BR26">
        <f t="shared" si="10"/>
        <v>21</v>
      </c>
      <c r="BS26">
        <f t="shared" si="11"/>
        <v>45</v>
      </c>
      <c r="BT26" s="6">
        <f>(BQ26+BN26)</f>
        <v>33</v>
      </c>
      <c r="BU26" s="6"/>
      <c r="BV26">
        <v>2007</v>
      </c>
      <c r="BY26" t="str">
        <f>INDEX(Table2[AwayTeam], Table3[[#This Row],[Column2]])</f>
        <v>LAK</v>
      </c>
      <c r="BZ26">
        <f>LARGE((Table2[[#This Row],[AwayTeam]]=Table3[[#This Row],[Teams]]), 1)</f>
        <v>0</v>
      </c>
      <c r="CP26" s="81"/>
      <c r="CQ26" s="66">
        <v>8</v>
      </c>
      <c r="CR26" s="21">
        <f t="shared" si="13"/>
        <v>1.7</v>
      </c>
      <c r="CS26" s="21">
        <f t="shared" si="13"/>
        <v>1.8</v>
      </c>
      <c r="CT26" s="21">
        <f t="shared" si="13"/>
        <v>1.9</v>
      </c>
      <c r="CU26" s="21">
        <f t="shared" si="13"/>
        <v>2</v>
      </c>
      <c r="CV26" s="21">
        <f t="shared" si="13"/>
        <v>2.1</v>
      </c>
      <c r="CW26" s="21">
        <f t="shared" si="13"/>
        <v>2.2000000000000002</v>
      </c>
      <c r="CX26" s="21">
        <f t="shared" si="13"/>
        <v>2.2999999999999998</v>
      </c>
      <c r="CY26" s="21">
        <f t="shared" si="13"/>
        <v>2.4</v>
      </c>
      <c r="CZ26" s="82"/>
      <c r="DA26" s="21">
        <f t="shared" si="13"/>
        <v>2.4</v>
      </c>
      <c r="DB26" s="83">
        <f t="shared" si="13"/>
        <v>2.5</v>
      </c>
    </row>
    <row r="27" spans="1:120"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60</v>
      </c>
      <c r="E27" s="15">
        <f>Table3[[#This Row],[Watched]]/Table3[[#This Row],[GP]]</f>
        <v>0.89552238805970152</v>
      </c>
      <c r="F27">
        <f>COUNTIFS(DataRegularSeason20242025!$N$3:$N$1315,1,DataRegularSeason20242025!$D$3:$D$1315,$A27)</f>
        <v>32</v>
      </c>
      <c r="G27">
        <f>41-Table3[[#This Row],[GP_A]]</f>
        <v>9</v>
      </c>
      <c r="H27">
        <f>COUNTIFS(DataRegularSeason20242025!$E$3:$E$1315,$A27,DataRegularSeason20242025!$N$3:$N$1315,1)</f>
        <v>35</v>
      </c>
      <c r="I27">
        <f>41-Table3[[#This Row],[GP_H]]</f>
        <v>6</v>
      </c>
      <c r="J27">
        <f t="shared" si="0"/>
        <v>67</v>
      </c>
      <c r="K27">
        <f>82-Table3[[#This Row],[GP]]</f>
        <v>15</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3</v>
      </c>
      <c r="P27">
        <f t="shared" si="1"/>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16</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2</v>
      </c>
      <c r="X27">
        <f t="shared" si="2"/>
        <v>19</v>
      </c>
      <c r="Y27">
        <f>COUNTIFS(DataRegularSeason20242025!$E$3:$E$1315,$A27, DataRegularSeason20242025!$S$3:$S$1315, $A27,DataRegularSeason20242025!$M$3:$M$1315,"REG")</f>
        <v>18</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28</v>
      </c>
      <c r="AC27">
        <f>Table3[[#This Row],[L_A]]+Table3[[#This Row],[L_H]]</f>
        <v>39</v>
      </c>
      <c r="AD27">
        <f>Table3[[#This Row],[RW_A]]+Table3[[#This Row],[RW_H]]</f>
        <v>17</v>
      </c>
      <c r="AE27">
        <f>Table3[[#This Row],[RL_A]]+Table3[[#This Row],[RL_H]]</f>
        <v>31</v>
      </c>
      <c r="AF27">
        <f>Table3[[#This Row],[OTW_A]]+Table3[[#This Row],[OTW_H]]</f>
        <v>6</v>
      </c>
      <c r="AG27">
        <f>Table3[[#This Row],[OTL_A]]+Table3[[#This Row],[OTL_H]]</f>
        <v>5</v>
      </c>
      <c r="AH27">
        <f>Table3[[#This Row],[SOW_A]]+Table3[[#This Row],[SOW_H]]</f>
        <v>5</v>
      </c>
      <c r="AI27">
        <f>Table3[[#This Row],[SOL_A]]+Table3[[#This Row],[SOL_H]]</f>
        <v>3</v>
      </c>
      <c r="AJ27" s="20" t="str">
        <f>_xlfn.CONCAT(TEXT(Table3[[#This Row],[OTW]]+Table3[[#This Row],[SOW]], "0"), "-", TEXT(Table3[[#This Row],[OTL]]+Table3[[#This Row],[SOL]],"0"))</f>
        <v>11-8</v>
      </c>
      <c r="AK27">
        <f>(2*(Table3[[#This Row],[W_A]]+Table3[[#This Row],[W_H]]))+Table3[[#This Row],[OTL_A]]+Table3[[#This Row],[SOL_A]]+Table3[[#This Row],[OTL_H]]+Table3[[#This Row],[SOL_H]]</f>
        <v>64</v>
      </c>
      <c r="AL27">
        <f>(3*(Table3[[#This Row],[RW_A]]+Table3[[#This Row],[RW_H]]))+(2*(Table3[[#This Row],[OTW_A]]+Table3[[#This Row],[SOW_A]]+Table3[[#This Row],[OTW_H]]+Table3[[#This Row],[SOW_H]]))+Table3[[#This Row],[OTL_A]]+Table3[[#This Row],[SOL_A]]+Table3[[#This Row],[OTL_H]]+Table3[[#This Row],[SOL_H]]</f>
        <v>81</v>
      </c>
      <c r="AM27" s="15">
        <f>Table3[[#This Row],[PTS]]/(2*Table3[[#This Row],[GP]])</f>
        <v>0.47761194029850745</v>
      </c>
      <c r="AN27" s="15">
        <f>Table3[[#This Row],[PTS2]]/(3*Table3[[#This Row],[GP]])</f>
        <v>0.40298507462686567</v>
      </c>
      <c r="AO27">
        <f>(2*Table3[[#This Row],[GR]])+Table3[[#This Row],[PTS]]</f>
        <v>94</v>
      </c>
      <c r="AP27">
        <f>(3*Table3[[#This Row],[GR]])+Table3[[#This Row],[PTS2]]</f>
        <v>126</v>
      </c>
      <c r="AQ27">
        <f>Table3[[#This Row],[PTS]]+(2 * Table3[[#This Row],[GR]] * Table3[[#This Row],[PTS%]])</f>
        <v>78.328358208955223</v>
      </c>
      <c r="AR27">
        <f>Table3[[#This Row],[PTS2]]+(3 * Table3[[#This Row],[GR]] * Table3[[#This Row],[PTS%2]])</f>
        <v>99.134328358208961</v>
      </c>
      <c r="AS27" s="20" t="str">
        <f>_xlfn.CONCAT(TEXT(Table3[[#This Row],[W]], "0"), "-", TEXT(Table3[[#This Row],[RL]],"0"), "-", TEXT(Table3[[#This Row],[OTL]]+Table3[[#This Row],[SOL]], "0"))</f>
        <v>28-31-8</v>
      </c>
      <c r="AT27">
        <f>COUNTIFS(DataRegularSeason20242025!$D$3:$D$1315,Table3[[#This Row],[Teams]],DataRegularSeason20242025!$K$3:$K$1315,0)</f>
        <v>2</v>
      </c>
      <c r="AU27">
        <f>SUMIF(DataRegularSeason20242025!$D$3:$D$1315,$A27, DataRegularSeason20242025!$J$3:$J$1315)</f>
        <v>89</v>
      </c>
      <c r="AV27">
        <f>SUMIF(DataRegularSeason20242025!$D$3:$D$1315,$A27, DataRegularSeason20242025!$K$3:$K$1315)</f>
        <v>113</v>
      </c>
      <c r="AW27">
        <f t="shared" si="3"/>
        <v>-24</v>
      </c>
      <c r="AX27">
        <f>COUNTIFS(DataRegularSeason20242025!$E$3:$E$1315,Table3[[#This Row],[Teams]],DataRegularSeason20242025!$J$3:$J$1315,0)</f>
        <v>1</v>
      </c>
      <c r="AY27">
        <f>SUMIF(DataRegularSeason20242025!$E$3:$E$1315,$A27,DataRegularSeason20242025!$K$3:$K$1315)</f>
        <v>103</v>
      </c>
      <c r="AZ27">
        <f>SUMIF(DataRegularSeason20242025!$E$3:$E$1315,$A27,DataRegularSeason20242025!$J$3:$J$1315)</f>
        <v>114</v>
      </c>
      <c r="BA27">
        <f t="shared" si="4"/>
        <v>-11</v>
      </c>
      <c r="BB27">
        <f t="shared" si="5"/>
        <v>192</v>
      </c>
      <c r="BC27">
        <f t="shared" si="6"/>
        <v>227</v>
      </c>
      <c r="BD27">
        <f t="shared" si="7"/>
        <v>-35</v>
      </c>
      <c r="BE27" s="17">
        <f>Table3[[#This Row],[GF]]/Table3[[#This Row],[GP]]</f>
        <v>2.8656716417910446</v>
      </c>
      <c r="BF27" s="17">
        <f>Table3[[#This Row],[GA]]/Table3[[#This Row],[GP]]</f>
        <v>3.3880597014925371</v>
      </c>
      <c r="BG27" s="17">
        <f>(Table3[[#This Row],[GF]]-Table3[[#This Row],[GA]])/Table3[[#This Row],[GP]]</f>
        <v>-0.52238805970149249</v>
      </c>
      <c r="BH27" s="49" t="str">
        <f>_xlfn.CONCAT(TEXT(Table3[[#This Row],[W_H]], "0"), "-", TEXT(Table3[[#This Row],[RL_H]],"0"), "-", TEXT(Table3[[#This Row],[OTL_H]]+Table3[[#This Row],[SOL_H]], "0"))</f>
        <v>16-18-1</v>
      </c>
      <c r="BI27" s="49" t="str">
        <f>_xlfn.CONCAT(TEXT(Table3[[#This Row],[W_A]], "0"), "-", TEXT(Table3[[#This Row],[RL_A]],"0"), "-", TEXT(Table3[[#This Row],[OTL_A]]+Table3[[#This Row],[SOL_A]], "0"))</f>
        <v>12-13-7</v>
      </c>
      <c r="BJ27" s="49">
        <f>((2*(Table3[[#This Row],[W_H]]))+Table3[[#This Row],[OTL_H]]+Table3[[#This Row],[SOL_H]])/(2*Table3[[#This Row],[GP_H]])</f>
        <v>0.47142857142857142</v>
      </c>
      <c r="BK27" s="49">
        <f>((2*(Table3[[#This Row],[W_A]]))+Table3[[#This Row],[OTL_A]]+Table3[[#This Row],[SOL_A]])/(2*Table3[[#This Row],[GP_A]])</f>
        <v>0.484375</v>
      </c>
      <c r="BL27" s="21">
        <f>(Table3[[#This Row],[W]]*$CR$3)+(Table3[[#This Row],[L]]*$CR$4)+(Table3[[#This Row],[GF]]*$CR$5)+(Table3[[#This Row],[GA]]*$CR$6)</f>
        <v>77.2</v>
      </c>
      <c r="BM27" s="21">
        <f>(82*(((Table3[[#This Row],[PTS%]]*$CR$3)+((1-Table3[[#This Row],[PTS%]])*$CR$4)+(Table3[[#This Row],[GF]]*$CR$5)+(Table3[[#This Row],[GA]]*$CR$6))/Table3[[#This Row],[GP]])) + (Table3[[#This Row],[W]]*$CR$3)+(Table3[[#This Row],[L]]*$CR$4)+(Table3[[#This Row],[GF]]*$CR$5)+(Table3[[#This Row],[GA]]*$CR$6)</f>
        <v>140.71392292269996</v>
      </c>
      <c r="BN27">
        <f>COUNTIFS(Table2[AwayTeam],$A27,Table2[PredictedWinner], $A27, Table2[GameIsOver], 1)</f>
        <v>7</v>
      </c>
      <c r="BO27">
        <f>COUNTIFS(Table2[HomeTeam],$A27,Table2[PredictedWinner], $A27, Table2[GameIsOver], 1)</f>
        <v>8</v>
      </c>
      <c r="BP27">
        <f t="shared" si="8"/>
        <v>15</v>
      </c>
      <c r="BQ27">
        <f t="shared" si="9"/>
        <v>25</v>
      </c>
      <c r="BR27">
        <f t="shared" si="10"/>
        <v>27</v>
      </c>
      <c r="BS27">
        <f t="shared" si="11"/>
        <v>52</v>
      </c>
      <c r="BV27">
        <v>1975</v>
      </c>
      <c r="BY27" t="str">
        <f>INDEX(Table2[AwayTeam], Table3[[#This Row],[Column2]])</f>
        <v>FLA</v>
      </c>
      <c r="BZ27">
        <f>LARGE((Table2[[#This Row],[AwayTeam]]=Table3[[#This Row],[Teams]]), 1)</f>
        <v>0</v>
      </c>
      <c r="CP27" s="81"/>
      <c r="CQ27" s="66">
        <v>9</v>
      </c>
      <c r="CR27" s="21">
        <f t="shared" si="13"/>
        <v>1.8499999999999999</v>
      </c>
      <c r="CS27" s="21">
        <f t="shared" si="13"/>
        <v>1.95</v>
      </c>
      <c r="CT27" s="21">
        <f t="shared" si="13"/>
        <v>2.0499999999999998</v>
      </c>
      <c r="CU27" s="21">
        <f t="shared" si="13"/>
        <v>2.15</v>
      </c>
      <c r="CV27" s="21">
        <f t="shared" si="13"/>
        <v>2.25</v>
      </c>
      <c r="CW27" s="21">
        <f t="shared" si="13"/>
        <v>2.3499999999999996</v>
      </c>
      <c r="CX27" s="21">
        <f t="shared" si="13"/>
        <v>2.4500000000000002</v>
      </c>
      <c r="CY27" s="21">
        <f t="shared" si="13"/>
        <v>2.5499999999999998</v>
      </c>
      <c r="CZ27" s="21">
        <f t="shared" si="13"/>
        <v>2.65</v>
      </c>
      <c r="DA27" s="82"/>
      <c r="DB27" s="83">
        <f t="shared" si="13"/>
        <v>2.6499999999999995</v>
      </c>
    </row>
    <row r="28" spans="1:120"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63</v>
      </c>
      <c r="E28" s="15">
        <f>Table3[[#This Row],[Watched]]/Table3[[#This Row],[GP]]</f>
        <v>0.92647058823529416</v>
      </c>
      <c r="F28">
        <f>COUNTIFS(DataRegularSeason20242025!$N$3:$N$1315,1,DataRegularSeason20242025!$D$3:$D$1315,$A28)</f>
        <v>34</v>
      </c>
      <c r="G28">
        <f>41-Table3[[#This Row],[GP_A]]</f>
        <v>7</v>
      </c>
      <c r="H28">
        <f>COUNTIFS(DataRegularSeason20242025!$E$3:$E$1315,$A28,DataRegularSeason20242025!$N$3:$N$1315,1)</f>
        <v>34</v>
      </c>
      <c r="I28">
        <f>41-Table3[[#This Row],[GP_H]]</f>
        <v>7</v>
      </c>
      <c r="J28">
        <f t="shared" si="0"/>
        <v>68</v>
      </c>
      <c r="K28">
        <f>82-Table3[[#This Row],[GP]]</f>
        <v>14</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9</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 t="shared" si="1"/>
        <v>23</v>
      </c>
      <c r="Q28">
        <f>COUNTIFS(DataRegularSeason20242025!$D$3:$D$1315,$A28, DataRegularSeason20242025!$S$3:$S$1315, $A28,DataRegularSeason20242025!$M$3:$M$1315,"REG")</f>
        <v>18</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16</v>
      </c>
      <c r="U28">
        <f>COUNTIFS(DataRegularSeason20242025!$E$3:$E$1315,$A28, DataRegularSeason20242025!$L$3:$L$1315, $A28,DataRegularSeason20242025!$N$3:$N$1315,1,DataRegularSeason20242025!$M$3:$M$1315,"REG")</f>
        <v>9</v>
      </c>
      <c r="V28">
        <f>COUNTIFS(DataRegularSeason20242025!$E$3:$E$1315,$A28, DataRegularSeason20242025!$L$3:$L$1315, $A28,DataRegularSeason20242025!$N$3:$N$1315,1,DataRegularSeason20242025!$M$3:$M$1315,"OT")</f>
        <v>6</v>
      </c>
      <c r="W28">
        <f>COUNTIFS(DataRegularSeason20242025!$E$3:$E$1315,$A28, DataRegularSeason20242025!$L$3:$L$1315, $A28,DataRegularSeason20242025!$N$3:$N$1315,1,DataRegularSeason20242025!$M$3:$M$1315,"SO")</f>
        <v>1</v>
      </c>
      <c r="X28">
        <f t="shared" si="2"/>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27</v>
      </c>
      <c r="AC28">
        <f>Table3[[#This Row],[L_A]]+Table3[[#This Row],[L_H]]</f>
        <v>41</v>
      </c>
      <c r="AD28">
        <f>Table3[[#This Row],[RW_A]]+Table3[[#This Row],[RW_H]]</f>
        <v>18</v>
      </c>
      <c r="AE28">
        <f>Table3[[#This Row],[RL_A]]+Table3[[#This Row],[RL_H]]</f>
        <v>31</v>
      </c>
      <c r="AF28">
        <f>Table3[[#This Row],[OTW_A]]+Table3[[#This Row],[OTW_H]]</f>
        <v>8</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9-10</v>
      </c>
      <c r="AK28">
        <f>(2*(Table3[[#This Row],[W_A]]+Table3[[#This Row],[W_H]]))+Table3[[#This Row],[OTL_A]]+Table3[[#This Row],[SOL_A]]+Table3[[#This Row],[OTL_H]]+Table3[[#This Row],[SOL_H]]</f>
        <v>64</v>
      </c>
      <c r="AL28">
        <f>(3*(Table3[[#This Row],[RW_A]]+Table3[[#This Row],[RW_H]]))+(2*(Table3[[#This Row],[OTW_A]]+Table3[[#This Row],[SOW_A]]+Table3[[#This Row],[OTW_H]]+Table3[[#This Row],[SOW_H]]))+Table3[[#This Row],[OTL_A]]+Table3[[#This Row],[SOL_A]]+Table3[[#This Row],[OTL_H]]+Table3[[#This Row],[SOL_H]]</f>
        <v>82</v>
      </c>
      <c r="AM28" s="15">
        <f>Table3[[#This Row],[PTS]]/(2*Table3[[#This Row],[GP]])</f>
        <v>0.47058823529411764</v>
      </c>
      <c r="AN28" s="15">
        <f>Table3[[#This Row],[PTS2]]/(3*Table3[[#This Row],[GP]])</f>
        <v>0.40196078431372551</v>
      </c>
      <c r="AO28">
        <f>(2*Table3[[#This Row],[GR]])+Table3[[#This Row],[PTS]]</f>
        <v>92</v>
      </c>
      <c r="AP28">
        <f>(3*Table3[[#This Row],[GR]])+Table3[[#This Row],[PTS2]]</f>
        <v>124</v>
      </c>
      <c r="AQ28">
        <f>Table3[[#This Row],[PTS]]+(2 * Table3[[#This Row],[GR]] * Table3[[#This Row],[PTS%]])</f>
        <v>77.17647058823529</v>
      </c>
      <c r="AR28">
        <f>Table3[[#This Row],[PTS2]]+(3 * Table3[[#This Row],[GR]] * Table3[[#This Row],[PTS%2]])</f>
        <v>98.882352941176464</v>
      </c>
      <c r="AS28" s="20" t="str">
        <f>_xlfn.CONCAT(TEXT(Table3[[#This Row],[W]], "0"), "-", TEXT(Table3[[#This Row],[RL]],"0"), "-", TEXT(Table3[[#This Row],[OTL]]+Table3[[#This Row],[SOL]], "0"))</f>
        <v>27-31-10</v>
      </c>
      <c r="AT28">
        <f>COUNTIFS(DataRegularSeason20242025!$D$3:$D$1315,Table3[[#This Row],[Teams]],DataRegularSeason20242025!$K$3:$K$1315,0)</f>
        <v>0</v>
      </c>
      <c r="AU28">
        <f>SUMIF(DataRegularSeason20242025!$D$3:$D$1315,$A28, DataRegularSeason20242025!$J$3:$J$1315)</f>
        <v>90</v>
      </c>
      <c r="AV28">
        <f>SUMIF(DataRegularSeason20242025!$D$3:$D$1315,$A28, DataRegularSeason20242025!$K$3:$K$1315)</f>
        <v>119</v>
      </c>
      <c r="AW28">
        <f t="shared" si="3"/>
        <v>-29</v>
      </c>
      <c r="AX28">
        <f>COUNTIFS(DataRegularSeason20242025!$E$3:$E$1315,Table3[[#This Row],[Teams]],DataRegularSeason20242025!$J$3:$J$1315,0)</f>
        <v>1</v>
      </c>
      <c r="AY28">
        <f>SUMIF(DataRegularSeason20242025!$E$3:$E$1315,$A28,DataRegularSeason20242025!$K$3:$K$1315)</f>
        <v>105</v>
      </c>
      <c r="AZ28">
        <f>SUMIF(DataRegularSeason20242025!$E$3:$E$1315,$A28,DataRegularSeason20242025!$J$3:$J$1315)</f>
        <v>128</v>
      </c>
      <c r="BA28">
        <f t="shared" si="4"/>
        <v>-23</v>
      </c>
      <c r="BB28">
        <f t="shared" si="5"/>
        <v>195</v>
      </c>
      <c r="BC28">
        <f t="shared" si="6"/>
        <v>247</v>
      </c>
      <c r="BD28">
        <f t="shared" si="7"/>
        <v>-52</v>
      </c>
      <c r="BE28" s="17">
        <f>Table3[[#This Row],[GF]]/Table3[[#This Row],[GP]]</f>
        <v>2.8676470588235294</v>
      </c>
      <c r="BF28" s="17">
        <f>Table3[[#This Row],[GA]]/Table3[[#This Row],[GP]]</f>
        <v>3.6323529411764706</v>
      </c>
      <c r="BG28" s="17">
        <f>(Table3[[#This Row],[GF]]-Table3[[#This Row],[GA]])/Table3[[#This Row],[GP]]</f>
        <v>-0.76470588235294112</v>
      </c>
      <c r="BH28" s="49" t="str">
        <f>_xlfn.CONCAT(TEXT(Table3[[#This Row],[W_H]], "0"), "-", TEXT(Table3[[#This Row],[RL_H]],"0"), "-", TEXT(Table3[[#This Row],[OTL_H]]+Table3[[#This Row],[SOL_H]], "0"))</f>
        <v>16-13-5</v>
      </c>
      <c r="BI28" s="49" t="str">
        <f>_xlfn.CONCAT(TEXT(Table3[[#This Row],[W_A]], "0"), "-", TEXT(Table3[[#This Row],[RL_A]],"0"), "-", TEXT(Table3[[#This Row],[OTL_A]]+Table3[[#This Row],[SOL_A]], "0"))</f>
        <v>11-18-5</v>
      </c>
      <c r="BJ28" s="49">
        <f>((2*(Table3[[#This Row],[W_H]]))+Table3[[#This Row],[OTL_H]]+Table3[[#This Row],[SOL_H]])/(2*Table3[[#This Row],[GP_H]])</f>
        <v>0.54411764705882348</v>
      </c>
      <c r="BK28" s="49">
        <f>((2*(Table3[[#This Row],[W_A]]))+Table3[[#This Row],[OTL_A]]+Table3[[#This Row],[SOL_A]])/(2*Table3[[#This Row],[GP_A]])</f>
        <v>0.39705882352941174</v>
      </c>
      <c r="BL28" s="21">
        <f>(Table3[[#This Row],[W]]*$CR$3)+(Table3[[#This Row],[L]]*$CR$4)+(Table3[[#This Row],[GF]]*$CR$5)+(Table3[[#This Row],[GA]]*$CR$6)</f>
        <v>79.75</v>
      </c>
      <c r="BM28" s="21">
        <f>(82*(((Table3[[#This Row],[PTS%]]*$CR$3)+((1-Table3[[#This Row],[PTS%]])*$CR$4)+(Table3[[#This Row],[GF]]*$CR$5)+(Table3[[#This Row],[GA]]*$CR$6))/Table3[[#This Row],[GP]])) + (Table3[[#This Row],[W]]*$CR$3)+(Table3[[#This Row],[L]]*$CR$4)+(Table3[[#This Row],[GF]]*$CR$5)+(Table3[[#This Row],[GA]]*$CR$6)</f>
        <v>145.28261245674742</v>
      </c>
      <c r="BN28">
        <f>COUNTIFS(Table2[AwayTeam],$A28,Table2[PredictedWinner], $A28, Table2[GameIsOver], 1)</f>
        <v>17</v>
      </c>
      <c r="BO28">
        <f>COUNTIFS(Table2[HomeTeam],$A28,Table2[PredictedWinner], $A28, Table2[GameIsOver], 1)</f>
        <v>14</v>
      </c>
      <c r="BP28">
        <f t="shared" si="8"/>
        <v>31</v>
      </c>
      <c r="BQ28">
        <f t="shared" si="9"/>
        <v>17</v>
      </c>
      <c r="BR28">
        <f t="shared" si="10"/>
        <v>20</v>
      </c>
      <c r="BS28">
        <f t="shared" si="11"/>
        <v>37</v>
      </c>
      <c r="BV28">
        <v>2017</v>
      </c>
      <c r="BY28" t="str">
        <f>INDEX(Table2[AwayTeam], Table3[[#This Row],[Column2]])</f>
        <v>NJD</v>
      </c>
      <c r="BZ28">
        <f>LARGE((Table2[[#This Row],[AwayTeam]]=Table3[[#This Row],[Teams]]), 1)</f>
        <v>1</v>
      </c>
      <c r="CP28" s="84"/>
      <c r="CQ28" s="88">
        <v>10</v>
      </c>
      <c r="CR28" s="85">
        <f t="shared" si="13"/>
        <v>2</v>
      </c>
      <c r="CS28" s="85">
        <f t="shared" si="13"/>
        <v>2.1</v>
      </c>
      <c r="CT28" s="85">
        <f t="shared" si="13"/>
        <v>2.2000000000000002</v>
      </c>
      <c r="CU28" s="85">
        <f t="shared" si="13"/>
        <v>2.2999999999999998</v>
      </c>
      <c r="CV28" s="85">
        <f t="shared" si="13"/>
        <v>2.4</v>
      </c>
      <c r="CW28" s="85">
        <f t="shared" si="13"/>
        <v>2.5</v>
      </c>
      <c r="CX28" s="85">
        <f t="shared" si="13"/>
        <v>2.6</v>
      </c>
      <c r="CY28" s="85">
        <f t="shared" si="13"/>
        <v>2.7</v>
      </c>
      <c r="CZ28" s="85">
        <f t="shared" si="13"/>
        <v>2.8</v>
      </c>
      <c r="DA28" s="85">
        <f t="shared" si="13"/>
        <v>2.9</v>
      </c>
      <c r="DB28" s="86"/>
    </row>
    <row r="29" spans="1:120"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56</v>
      </c>
      <c r="E29" s="15">
        <f>Table3[[#This Row],[Watched]]/Table3[[#This Row],[GP]]</f>
        <v>0.84848484848484851</v>
      </c>
      <c r="F29">
        <f>COUNTIFS(DataRegularSeason20242025!$N$3:$N$1315,1,DataRegularSeason20242025!$D$3:$D$1315,$A29)</f>
        <v>32</v>
      </c>
      <c r="G29">
        <f>41-Table3[[#This Row],[GP_A]]</f>
        <v>9</v>
      </c>
      <c r="H29">
        <f>COUNTIFS(DataRegularSeason20242025!$E$3:$E$1315,$A29,DataRegularSeason20242025!$N$3:$N$1315,1)</f>
        <v>34</v>
      </c>
      <c r="I29">
        <f>41-Table3[[#This Row],[GP_H]]</f>
        <v>7</v>
      </c>
      <c r="J29">
        <f t="shared" si="0"/>
        <v>66</v>
      </c>
      <c r="K29">
        <f>82-Table3[[#This Row],[GP]]</f>
        <v>16</v>
      </c>
      <c r="L29">
        <f>COUNTIFS(DataRegularSeason20242025!$D$3:$D$1315,$A29, DataRegularSeason20242025!$L$3:$L$1315, $A29,DataRegularSeason20242025!$N$3:$N$1315,1)</f>
        <v>13</v>
      </c>
      <c r="M29">
        <f>COUNTIFS(DataRegularSeason20242025!$D$3:$D$1315,$A29, DataRegularSeason20242025!$L$3:$L$1315, $A29,DataRegularSeason20242025!$N$3:$N$1315,1,DataRegularSeason20242025!$M$3:$M$1315,"REG")</f>
        <v>10</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 t="shared" si="1"/>
        <v>19</v>
      </c>
      <c r="Q29">
        <f>COUNTIFS(DataRegularSeason20242025!$D$3:$D$1315,$A29, DataRegularSeason20242025!$S$3:$S$1315, $A29,DataRegularSeason20242025!$M$3:$M$1315,"REG")</f>
        <v>19</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15</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3</v>
      </c>
      <c r="W29">
        <f>COUNTIFS(DataRegularSeason20242025!$E$3:$E$1315,$A29, DataRegularSeason20242025!$L$3:$L$1315, $A29,DataRegularSeason20242025!$N$3:$N$1315,1,DataRegularSeason20242025!$M$3:$M$1315,"SO")</f>
        <v>0</v>
      </c>
      <c r="X29">
        <f t="shared" si="2"/>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28</v>
      </c>
      <c r="AC29">
        <f>Table3[[#This Row],[L_A]]+Table3[[#This Row],[L_H]]</f>
        <v>38</v>
      </c>
      <c r="AD29">
        <f>Table3[[#This Row],[RW_A]]+Table3[[#This Row],[RW_H]]</f>
        <v>22</v>
      </c>
      <c r="AE29">
        <f>Table3[[#This Row],[RL_A]]+Table3[[#This Row],[RL_H]]</f>
        <v>34</v>
      </c>
      <c r="AF29">
        <f>Table3[[#This Row],[OTW_A]]+Table3[[#This Row],[OTW_H]]</f>
        <v>5</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6-4</v>
      </c>
      <c r="AK29">
        <f>(2*(Table3[[#This Row],[W_A]]+Table3[[#This Row],[W_H]]))+Table3[[#This Row],[OTL_A]]+Table3[[#This Row],[SOL_A]]+Table3[[#This Row],[OTL_H]]+Table3[[#This Row],[SOL_H]]</f>
        <v>60</v>
      </c>
      <c r="AL29">
        <f>(3*(Table3[[#This Row],[RW_A]]+Table3[[#This Row],[RW_H]]))+(2*(Table3[[#This Row],[OTW_A]]+Table3[[#This Row],[SOW_A]]+Table3[[#This Row],[OTW_H]]+Table3[[#This Row],[SOW_H]]))+Table3[[#This Row],[OTL_A]]+Table3[[#This Row],[SOL_A]]+Table3[[#This Row],[OTL_H]]+Table3[[#This Row],[SOL_H]]</f>
        <v>82</v>
      </c>
      <c r="AM29" s="15">
        <f>Table3[[#This Row],[PTS]]/(2*Table3[[#This Row],[GP]])</f>
        <v>0.45454545454545453</v>
      </c>
      <c r="AN29" s="15">
        <f>Table3[[#This Row],[PTS2]]/(3*Table3[[#This Row],[GP]])</f>
        <v>0.41414141414141414</v>
      </c>
      <c r="AO29">
        <f>(2*Table3[[#This Row],[GR]])+Table3[[#This Row],[PTS]]</f>
        <v>92</v>
      </c>
      <c r="AP29">
        <f>(3*Table3[[#This Row],[GR]])+Table3[[#This Row],[PTS2]]</f>
        <v>130</v>
      </c>
      <c r="AQ29">
        <f>Table3[[#This Row],[PTS]]+(2 * Table3[[#This Row],[GR]] * Table3[[#This Row],[PTS%]])</f>
        <v>74.545454545454547</v>
      </c>
      <c r="AR29">
        <f>Table3[[#This Row],[PTS2]]+(3 * Table3[[#This Row],[GR]] * Table3[[#This Row],[PTS%2]])</f>
        <v>101.87878787878788</v>
      </c>
      <c r="AS29" s="20" t="str">
        <f>_xlfn.CONCAT(TEXT(Table3[[#This Row],[W]], "0"), "-", TEXT(Table3[[#This Row],[RL]],"0"), "-", TEXT(Table3[[#This Row],[OTL]]+Table3[[#This Row],[SOL]], "0"))</f>
        <v>28-34-4</v>
      </c>
      <c r="AT29">
        <f>COUNTIFS(DataRegularSeason20242025!$D$3:$D$1315,Table3[[#This Row],[Teams]],DataRegularSeason20242025!$K$3:$K$1315,0)</f>
        <v>0</v>
      </c>
      <c r="AU29">
        <f>SUMIF(DataRegularSeason20242025!$D$3:$D$1315,$A29, DataRegularSeason20242025!$J$3:$J$1315)</f>
        <v>95</v>
      </c>
      <c r="AV29">
        <f>SUMIF(DataRegularSeason20242025!$D$3:$D$1315,$A29, DataRegularSeason20242025!$K$3:$K$1315)</f>
        <v>114</v>
      </c>
      <c r="AW29">
        <f t="shared" si="3"/>
        <v>-19</v>
      </c>
      <c r="AX29">
        <f>COUNTIFS(DataRegularSeason20242025!$E$3:$E$1315,Table3[[#This Row],[Teams]],DataRegularSeason20242025!$J$3:$J$1315,0)</f>
        <v>1</v>
      </c>
      <c r="AY29">
        <f>SUMIF(DataRegularSeason20242025!$E$3:$E$1315,$A29,DataRegularSeason20242025!$K$3:$K$1315)</f>
        <v>104</v>
      </c>
      <c r="AZ29">
        <f>SUMIF(DataRegularSeason20242025!$E$3:$E$1315,$A29,DataRegularSeason20242025!$J$3:$J$1315)</f>
        <v>104</v>
      </c>
      <c r="BA29">
        <f t="shared" si="4"/>
        <v>0</v>
      </c>
      <c r="BB29">
        <f t="shared" si="5"/>
        <v>199</v>
      </c>
      <c r="BC29">
        <f t="shared" si="6"/>
        <v>218</v>
      </c>
      <c r="BD29">
        <f t="shared" si="7"/>
        <v>-19</v>
      </c>
      <c r="BE29" s="17">
        <f>Table3[[#This Row],[GF]]/Table3[[#This Row],[GP]]</f>
        <v>3.0151515151515151</v>
      </c>
      <c r="BF29" s="17">
        <f>Table3[[#This Row],[GA]]/Table3[[#This Row],[GP]]</f>
        <v>3.3030303030303032</v>
      </c>
      <c r="BG29" s="17">
        <f>(Table3[[#This Row],[GF]]-Table3[[#This Row],[GA]])/Table3[[#This Row],[GP]]</f>
        <v>-0.2878787878787879</v>
      </c>
      <c r="BH29" s="49" t="str">
        <f>_xlfn.CONCAT(TEXT(Table3[[#This Row],[W_H]], "0"), "-", TEXT(Table3[[#This Row],[RL_H]],"0"), "-", TEXT(Table3[[#This Row],[OTL_H]]+Table3[[#This Row],[SOL_H]], "0"))</f>
        <v>15-15-4</v>
      </c>
      <c r="BI29" s="49" t="str">
        <f>_xlfn.CONCAT(TEXT(Table3[[#This Row],[W_A]], "0"), "-", TEXT(Table3[[#This Row],[RL_A]],"0"), "-", TEXT(Table3[[#This Row],[OTL_A]]+Table3[[#This Row],[SOL_A]], "0"))</f>
        <v>13-19-0</v>
      </c>
      <c r="BJ29" s="49">
        <f>((2*(Table3[[#This Row],[W_H]]))+Table3[[#This Row],[OTL_H]]+Table3[[#This Row],[SOL_H]])/(2*Table3[[#This Row],[GP_H]])</f>
        <v>0.5</v>
      </c>
      <c r="BK29" s="49">
        <f>((2*(Table3[[#This Row],[W_A]]))+Table3[[#This Row],[OTL_A]]+Table3[[#This Row],[SOL_A]])/(2*Table3[[#This Row],[GP_A]])</f>
        <v>0.40625</v>
      </c>
      <c r="BL29" s="21">
        <f>(Table3[[#This Row],[W]]*$CR$3)+(Table3[[#This Row],[L]]*$CR$4)+(Table3[[#This Row],[GF]]*$CR$5)+(Table3[[#This Row],[GA]]*$CR$6)</f>
        <v>77.05</v>
      </c>
      <c r="BM29" s="21">
        <f>(82*(((Table3[[#This Row],[PTS%]]*$CR$3)+((1-Table3[[#This Row],[PTS%]])*$CR$4)+(Table3[[#This Row],[GF]]*$CR$5)+(Table3[[#This Row],[GA]]*$CR$6))/Table3[[#This Row],[GP]])) + (Table3[[#This Row],[W]]*$CR$3)+(Table3[[#This Row],[L]]*$CR$4)+(Table3[[#This Row],[GF]]*$CR$5)+(Table3[[#This Row],[GA]]*$CR$6)</f>
        <v>141.70688705234159</v>
      </c>
      <c r="BN29">
        <f>COUNTIFS(Table2[AwayTeam],$A29,Table2[PredictedWinner], $A29, Table2[GameIsOver], 1)</f>
        <v>8</v>
      </c>
      <c r="BO29">
        <f>COUNTIFS(Table2[HomeTeam],$A29,Table2[PredictedWinner], $A29, Table2[GameIsOver], 1)</f>
        <v>13</v>
      </c>
      <c r="BP29">
        <f t="shared" si="8"/>
        <v>21</v>
      </c>
      <c r="BQ29">
        <f t="shared" si="9"/>
        <v>24</v>
      </c>
      <c r="BR29">
        <f t="shared" si="10"/>
        <v>21</v>
      </c>
      <c r="BS29">
        <f t="shared" si="11"/>
        <v>45</v>
      </c>
      <c r="BY29" t="str">
        <f>INDEX(Table2[AwayTeam], Table3[[#This Row],[Column2]])</f>
        <v>OTT</v>
      </c>
      <c r="BZ29">
        <f>LARGE((Table2[[#This Row],[AwayTeam]]=Table3[[#This Row],[Teams]]), 1)</f>
        <v>0</v>
      </c>
      <c r="CP29" s="96"/>
      <c r="CQ29" s="96"/>
      <c r="CR29" s="96"/>
      <c r="CS29" s="96"/>
      <c r="CT29" s="96"/>
      <c r="CU29" s="96"/>
      <c r="CV29" s="96"/>
      <c r="CW29" s="96"/>
      <c r="CX29" s="96"/>
      <c r="CY29" s="96"/>
      <c r="CZ29" s="96"/>
      <c r="DA29" s="96"/>
      <c r="DB29" s="96"/>
    </row>
    <row r="30" spans="1:120" ht="15.75" thickTop="1" x14ac:dyDescent="0.25">
      <c r="A30" t="s">
        <v>34</v>
      </c>
      <c r="B30" t="s">
        <v>96</v>
      </c>
      <c r="C30" t="s">
        <v>94</v>
      </c>
      <c r="D30">
        <f>COUNTIFS(DataRegularSeason20242025!$D$3:$D$1315,$A30,DataRegularSeason20242025!$R$3:$R$1315,1,DataRegularSeason20242025!$N$3:$N$1315,1) + COUNTIFS(DataRegularSeason20242025!$E$3:$E$1315,$A30,DataRegularSeason20242025!$R$3:$R$1315,1,DataRegularSeason20242025!$N$3:$N$1315,1)</f>
        <v>60</v>
      </c>
      <c r="E30" s="15">
        <f>Table3[[#This Row],[Watched]]/Table3[[#This Row],[GP]]</f>
        <v>0.92307692307692313</v>
      </c>
      <c r="F30">
        <f>COUNTIFS(DataRegularSeason20242025!$N$3:$N$1315,1,DataRegularSeason20242025!$D$3:$D$1315,$A30)</f>
        <v>33</v>
      </c>
      <c r="G30">
        <f>41-Table3[[#This Row],[GP_A]]</f>
        <v>8</v>
      </c>
      <c r="H30">
        <f>COUNTIFS(DataRegularSeason20242025!$E$3:$E$1315,$A30,DataRegularSeason20242025!$N$3:$N$1315,1)</f>
        <v>32</v>
      </c>
      <c r="I30">
        <f>41-Table3[[#This Row],[GP_H]]</f>
        <v>9</v>
      </c>
      <c r="J30">
        <f t="shared" si="0"/>
        <v>65</v>
      </c>
      <c r="K30">
        <f>82-Table3[[#This Row],[GP]]</f>
        <v>17</v>
      </c>
      <c r="L30">
        <f>COUNTIFS(DataRegularSeason20242025!$D$3:$D$1315,$A30, DataRegularSeason20242025!$L$3:$L$1315, $A30,DataRegularSeason20242025!$N$3:$N$1315,1)</f>
        <v>8</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 t="shared" si="1"/>
        <v>25</v>
      </c>
      <c r="Q30">
        <f>COUNTIFS(DataRegularSeason20242025!$D$3:$D$1315,$A30, DataRegularSeason20242025!$S$3:$S$1315, $A30,DataRegularSeason20242025!$M$3:$M$1315,"REG")</f>
        <v>21</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17</v>
      </c>
      <c r="U30">
        <f>COUNTIFS(DataRegularSeason20242025!$E$3:$E$1315,$A30, DataRegularSeason20242025!$L$3:$L$1315, $A30,DataRegularSeason20242025!$N$3:$N$1315,1,DataRegularSeason20242025!$M$3:$M$1315,"REG")</f>
        <v>13</v>
      </c>
      <c r="V30">
        <f>COUNTIFS(DataRegularSeason20242025!$E$3:$E$1315,$A30, DataRegularSeason20242025!$L$3:$L$1315, $A30,DataRegularSeason20242025!$N$3:$N$1315,1,DataRegularSeason20242025!$M$3:$M$1315,"OT")</f>
        <v>3</v>
      </c>
      <c r="W30">
        <f>COUNTIFS(DataRegularSeason20242025!$E$3:$E$1315,$A30, DataRegularSeason20242025!$L$3:$L$1315, $A30,DataRegularSeason20242025!$N$3:$N$1315,1,DataRegularSeason20242025!$M$3:$M$1315,"SO")</f>
        <v>1</v>
      </c>
      <c r="X30">
        <f t="shared" si="2"/>
        <v>15</v>
      </c>
      <c r="Y30">
        <f>COUNTIFS(DataRegularSeason20242025!$E$3:$E$1315,$A30, DataRegularSeason20242025!$S$3:$S$1315, $A30,DataRegularSeason20242025!$M$3:$M$1315,"REG")</f>
        <v>12</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25</v>
      </c>
      <c r="AC30">
        <f>Table3[[#This Row],[L_A]]+Table3[[#This Row],[L_H]]</f>
        <v>40</v>
      </c>
      <c r="AD30">
        <f>Table3[[#This Row],[RW_A]]+Table3[[#This Row],[RW_H]]</f>
        <v>21</v>
      </c>
      <c r="AE30">
        <f>Table3[[#This Row],[RL_A]]+Table3[[#This Row],[RL_H]]</f>
        <v>33</v>
      </c>
      <c r="AF30">
        <f>Table3[[#This Row],[OTW_A]]+Table3[[#This Row],[OTW_H]]</f>
        <v>3</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4-7</v>
      </c>
      <c r="AK30">
        <f>(2*(Table3[[#This Row],[W_A]]+Table3[[#This Row],[W_H]]))+Table3[[#This Row],[OTL_A]]+Table3[[#This Row],[SOL_A]]+Table3[[#This Row],[OTL_H]]+Table3[[#This Row],[SOL_H]]</f>
        <v>57</v>
      </c>
      <c r="AL30">
        <f>(3*(Table3[[#This Row],[RW_A]]+Table3[[#This Row],[RW_H]]))+(2*(Table3[[#This Row],[OTW_A]]+Table3[[#This Row],[SOW_A]]+Table3[[#This Row],[OTW_H]]+Table3[[#This Row],[SOW_H]]))+Table3[[#This Row],[OTL_A]]+Table3[[#This Row],[SOL_A]]+Table3[[#This Row],[OTL_H]]+Table3[[#This Row],[SOL_H]]</f>
        <v>78</v>
      </c>
      <c r="AM30" s="15">
        <f>Table3[[#This Row],[PTS]]/(2*Table3[[#This Row],[GP]])</f>
        <v>0.43846153846153846</v>
      </c>
      <c r="AN30" s="15">
        <f>Table3[[#This Row],[PTS2]]/(3*Table3[[#This Row],[GP]])</f>
        <v>0.4</v>
      </c>
      <c r="AO30">
        <f>(2*Table3[[#This Row],[GR]])+Table3[[#This Row],[PTS]]</f>
        <v>91</v>
      </c>
      <c r="AP30">
        <f>(3*Table3[[#This Row],[GR]])+Table3[[#This Row],[PTS2]]</f>
        <v>129</v>
      </c>
      <c r="AQ30">
        <f>Table3[[#This Row],[PTS]]+(2 * Table3[[#This Row],[GR]] * Table3[[#This Row],[PTS%]])</f>
        <v>71.907692307692315</v>
      </c>
      <c r="AR30">
        <f>Table3[[#This Row],[PTS2]]+(3 * Table3[[#This Row],[GR]] * Table3[[#This Row],[PTS%2]])</f>
        <v>98.4</v>
      </c>
      <c r="AS30" s="20" t="str">
        <f>_xlfn.CONCAT(TEXT(Table3[[#This Row],[W]], "0"), "-", TEXT(Table3[[#This Row],[RL]],"0"), "-", TEXT(Table3[[#This Row],[OTL]]+Table3[[#This Row],[SOL]], "0"))</f>
        <v>25-33-7</v>
      </c>
      <c r="AT30">
        <f>COUNTIFS(DataRegularSeason20242025!$D$3:$D$1315,Table3[[#This Row],[Teams]],DataRegularSeason20242025!$K$3:$K$1315,0)</f>
        <v>1</v>
      </c>
      <c r="AU30">
        <f>SUMIF(DataRegularSeason20242025!$D$3:$D$1315,$A30, DataRegularSeason20242025!$J$3:$J$1315)</f>
        <v>74</v>
      </c>
      <c r="AV30">
        <f>SUMIF(DataRegularSeason20242025!$D$3:$D$1315,$A30, DataRegularSeason20242025!$K$3:$K$1315)</f>
        <v>116</v>
      </c>
      <c r="AW30">
        <f t="shared" si="3"/>
        <v>-42</v>
      </c>
      <c r="AX30">
        <f>COUNTIFS(DataRegularSeason20242025!$E$3:$E$1315,Table3[[#This Row],[Teams]],DataRegularSeason20242025!$J$3:$J$1315,0)</f>
        <v>3</v>
      </c>
      <c r="AY30">
        <f>SUMIF(DataRegularSeason20242025!$E$3:$E$1315,$A30,DataRegularSeason20242025!$K$3:$K$1315)</f>
        <v>97</v>
      </c>
      <c r="AZ30">
        <f>SUMIF(DataRegularSeason20242025!$E$3:$E$1315,$A30,DataRegularSeason20242025!$J$3:$J$1315)</f>
        <v>97</v>
      </c>
      <c r="BA30">
        <f t="shared" si="4"/>
        <v>0</v>
      </c>
      <c r="BB30">
        <f t="shared" si="5"/>
        <v>171</v>
      </c>
      <c r="BC30">
        <f t="shared" si="6"/>
        <v>213</v>
      </c>
      <c r="BD30">
        <f t="shared" si="7"/>
        <v>-42</v>
      </c>
      <c r="BE30" s="17">
        <f>Table3[[#This Row],[GF]]/Table3[[#This Row],[GP]]</f>
        <v>2.6307692307692307</v>
      </c>
      <c r="BF30" s="17">
        <f>Table3[[#This Row],[GA]]/Table3[[#This Row],[GP]]</f>
        <v>3.2769230769230768</v>
      </c>
      <c r="BG30" s="17">
        <f>(Table3[[#This Row],[GF]]-Table3[[#This Row],[GA]])/Table3[[#This Row],[GP]]</f>
        <v>-0.64615384615384619</v>
      </c>
      <c r="BH30" s="49" t="str">
        <f>_xlfn.CONCAT(TEXT(Table3[[#This Row],[W_H]], "0"), "-", TEXT(Table3[[#This Row],[RL_H]],"0"), "-", TEXT(Table3[[#This Row],[OTL_H]]+Table3[[#This Row],[SOL_H]], "0"))</f>
        <v>17-12-3</v>
      </c>
      <c r="BI30" s="49" t="str">
        <f>_xlfn.CONCAT(TEXT(Table3[[#This Row],[W_A]], "0"), "-", TEXT(Table3[[#This Row],[RL_A]],"0"), "-", TEXT(Table3[[#This Row],[OTL_A]]+Table3[[#This Row],[SOL_A]], "0"))</f>
        <v>8-21-4</v>
      </c>
      <c r="BJ30" s="49">
        <f>((2*(Table3[[#This Row],[W_H]]))+Table3[[#This Row],[OTL_H]]+Table3[[#This Row],[SOL_H]])/(2*Table3[[#This Row],[GP_H]])</f>
        <v>0.578125</v>
      </c>
      <c r="BK30" s="49">
        <f>((2*(Table3[[#This Row],[W_A]]))+Table3[[#This Row],[OTL_A]]+Table3[[#This Row],[SOL_A]])/(2*Table3[[#This Row],[GP_A]])</f>
        <v>0.30303030303030304</v>
      </c>
      <c r="BL30" s="21">
        <f>(Table3[[#This Row],[W]]*$CR$3)+(Table3[[#This Row],[L]]*$CR$4)+(Table3[[#This Row],[GF]]*$CR$5)+(Table3[[#This Row],[GA]]*$CR$6)</f>
        <v>71.45</v>
      </c>
      <c r="BM30" s="21">
        <f>(82*(((Table3[[#This Row],[PTS%]]*$CR$3)+((1-Table3[[#This Row],[PTS%]])*$CR$4)+(Table3[[#This Row],[GF]]*$CR$5)+(Table3[[#This Row],[GA]]*$CR$6))/Table3[[#This Row],[GP]])) + (Table3[[#This Row],[W]]*$CR$3)+(Table3[[#This Row],[L]]*$CR$4)+(Table3[[#This Row],[GF]]*$CR$5)+(Table3[[#This Row],[GA]]*$CR$6)</f>
        <v>131.16831952662724</v>
      </c>
      <c r="BN30">
        <f>COUNTIFS(Table2[AwayTeam],$A30,Table2[PredictedWinner], $A30, Table2[GameIsOver], 1)</f>
        <v>8</v>
      </c>
      <c r="BO30">
        <f>COUNTIFS(Table2[HomeTeam],$A30,Table2[PredictedWinner], $A30, Table2[GameIsOver], 1)</f>
        <v>17</v>
      </c>
      <c r="BP30">
        <f t="shared" si="8"/>
        <v>25</v>
      </c>
      <c r="BQ30">
        <f t="shared" si="9"/>
        <v>25</v>
      </c>
      <c r="BR30">
        <f t="shared" si="10"/>
        <v>15</v>
      </c>
      <c r="BS30">
        <f t="shared" si="11"/>
        <v>40</v>
      </c>
      <c r="BY30" t="str">
        <f>INDEX(Table2[AwayTeam], Table3[[#This Row],[Column2]])</f>
        <v>NJD</v>
      </c>
      <c r="BZ30">
        <f>LARGE((Table2[[#This Row],[AwayTeam]]=Table3[[#This Row],[Teams]]), 1)</f>
        <v>1</v>
      </c>
      <c r="CO30" s="66"/>
      <c r="CP30" s="176" t="s">
        <v>23</v>
      </c>
      <c r="CQ30" s="177"/>
      <c r="CR30" s="92"/>
      <c r="CS30" s="92"/>
      <c r="CT30" s="92"/>
      <c r="CU30" s="92"/>
      <c r="CV30" s="92"/>
      <c r="CW30" s="92"/>
      <c r="CX30" s="92"/>
      <c r="CY30" s="92"/>
      <c r="CZ30" s="92"/>
      <c r="DA30" s="92"/>
      <c r="DB30" s="93"/>
      <c r="DD30" s="176" t="s">
        <v>1888</v>
      </c>
      <c r="DE30" s="177"/>
      <c r="DF30" s="92" t="s">
        <v>1890</v>
      </c>
      <c r="DG30" s="92"/>
      <c r="DH30" s="92"/>
      <c r="DI30" s="92"/>
      <c r="DJ30" s="92"/>
      <c r="DK30" s="92"/>
      <c r="DL30" s="92"/>
      <c r="DM30" s="92"/>
      <c r="DN30" s="92"/>
      <c r="DO30" s="92"/>
      <c r="DP30" s="93"/>
    </row>
    <row r="31" spans="1:120" ht="15.75" thickBot="1" x14ac:dyDescent="0.3">
      <c r="A31" t="s">
        <v>28</v>
      </c>
      <c r="B31" t="s">
        <v>97</v>
      </c>
      <c r="C31" t="s">
        <v>80</v>
      </c>
      <c r="D31">
        <f>COUNTIFS(DataRegularSeason20242025!$D$3:$D$1315,$A31,DataRegularSeason20242025!$R$3:$R$1315,1,DataRegularSeason20242025!$N$3:$N$1315,1) + COUNTIFS(DataRegularSeason20242025!$E$3:$E$1315,$A31,DataRegularSeason20242025!$R$3:$R$1315,1,DataRegularSeason20242025!$N$3:$N$1315,1)</f>
        <v>51</v>
      </c>
      <c r="E31" s="15">
        <f>Table3[[#This Row],[Watched]]/Table3[[#This Row],[GP]]</f>
        <v>0.796875</v>
      </c>
      <c r="F31">
        <f>COUNTIFS(DataRegularSeason20242025!$N$3:$N$1315,1,DataRegularSeason20242025!$D$3:$D$1315,$A31)</f>
        <v>31</v>
      </c>
      <c r="G31">
        <f>41-Table3[[#This Row],[GP_A]]</f>
        <v>10</v>
      </c>
      <c r="H31">
        <f>COUNTIFS(DataRegularSeason20242025!$E$3:$E$1315,$A31,DataRegularSeason20242025!$N$3:$N$1315,1)</f>
        <v>33</v>
      </c>
      <c r="I31">
        <f>41-Table3[[#This Row],[GP_H]]</f>
        <v>8</v>
      </c>
      <c r="J31">
        <f t="shared" si="0"/>
        <v>64</v>
      </c>
      <c r="K31">
        <f>82-Table3[[#This Row],[GP]]</f>
        <v>18</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 t="shared" si="1"/>
        <v>22</v>
      </c>
      <c r="Q31">
        <f>COUNTIFS(DataRegularSeason20242025!$D$3:$D$1315,$A31, DataRegularSeason20242025!$S$3:$S$1315, $A31,DataRegularSeason20242025!$M$3:$M$1315,"REG")</f>
        <v>19</v>
      </c>
      <c r="R31">
        <f>COUNTIFS(DataRegularSeason20242025!$D$3:$D$1315,$A31, DataRegularSeason20242025!$S$3:$S$1315, $A31,DataRegularSeason20242025!$M$3:$M$1315,"OT")</f>
        <v>3</v>
      </c>
      <c r="S31">
        <f>COUNTIFS(DataRegularSeason20242025!$D$3:$D$1315,$A31, DataRegularSeason20242025!$S$3:$S$1315, $A31,DataRegularSeason20242025!$M$3:$M$1315,"SO")</f>
        <v>0</v>
      </c>
      <c r="T31">
        <f>COUNTIFS(DataRegularSeason20242025!$E$3:$E$1315,$A31, DataRegularSeason20242025!$L$3:$L$1315, $A31, DataRegularSeason20242025!$N$3:$N$1315,1)</f>
        <v>16</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 t="shared" si="2"/>
        <v>17</v>
      </c>
      <c r="Y31">
        <f>COUNTIFS(DataRegularSeason20242025!$E$3:$E$1315,$A31, DataRegularSeason20242025!$S$3:$S$1315, $A31,DataRegularSeason20242025!$M$3:$M$1315,"REG")</f>
        <v>14</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25</v>
      </c>
      <c r="AC31">
        <f>Table3[[#This Row],[L_A]]+Table3[[#This Row],[L_H]]</f>
        <v>39</v>
      </c>
      <c r="AD31">
        <f>Table3[[#This Row],[RW_A]]+Table3[[#This Row],[RW_H]]</f>
        <v>21</v>
      </c>
      <c r="AE31">
        <f>Table3[[#This Row],[RL_A]]+Table3[[#This Row],[RL_H]]</f>
        <v>33</v>
      </c>
      <c r="AF31">
        <f>Table3[[#This Row],[OTW_A]]+Table3[[#This Row],[OTW_H]]</f>
        <v>2</v>
      </c>
      <c r="AG31">
        <f>Table3[[#This Row],[OTL_A]]+Table3[[#This Row],[OTL_H]]</f>
        <v>5</v>
      </c>
      <c r="AH31">
        <f>Table3[[#This Row],[SOW_A]]+Table3[[#This Row],[SOW_H]]</f>
        <v>2</v>
      </c>
      <c r="AI31">
        <f>Table3[[#This Row],[SOL_A]]+Table3[[#This Row],[SOL_H]]</f>
        <v>1</v>
      </c>
      <c r="AJ31" s="20" t="str">
        <f>_xlfn.CONCAT(TEXT(Table3[[#This Row],[OTW]]+Table3[[#This Row],[SOW]], "0"), "-", TEXT(Table3[[#This Row],[OTL]]+Table3[[#This Row],[SOL]],"0"))</f>
        <v>4-6</v>
      </c>
      <c r="AK31">
        <f>(2*(Table3[[#This Row],[W_A]]+Table3[[#This Row],[W_H]]))+Table3[[#This Row],[OTL_A]]+Table3[[#This Row],[SOL_A]]+Table3[[#This Row],[OTL_H]]+Table3[[#This Row],[SOL_H]]</f>
        <v>56</v>
      </c>
      <c r="AL31">
        <f>(3*(Table3[[#This Row],[RW_A]]+Table3[[#This Row],[RW_H]]))+(2*(Table3[[#This Row],[OTW_A]]+Table3[[#This Row],[SOW_A]]+Table3[[#This Row],[OTW_H]]+Table3[[#This Row],[SOW_H]]))+Table3[[#This Row],[OTL_A]]+Table3[[#This Row],[SOL_A]]+Table3[[#This Row],[OTL_H]]+Table3[[#This Row],[SOL_H]]</f>
        <v>77</v>
      </c>
      <c r="AM31" s="15">
        <f>Table3[[#This Row],[PTS]]/(2*Table3[[#This Row],[GP]])</f>
        <v>0.4375</v>
      </c>
      <c r="AN31" s="15">
        <f>Table3[[#This Row],[PTS2]]/(3*Table3[[#This Row],[GP]])</f>
        <v>0.40104166666666669</v>
      </c>
      <c r="AO31">
        <f>(2*Table3[[#This Row],[GR]])+Table3[[#This Row],[PTS]]</f>
        <v>92</v>
      </c>
      <c r="AP31">
        <f>(3*Table3[[#This Row],[GR]])+Table3[[#This Row],[PTS2]]</f>
        <v>131</v>
      </c>
      <c r="AQ31">
        <f>Table3[[#This Row],[PTS]]+(2 * Table3[[#This Row],[GR]] * Table3[[#This Row],[PTS%]])</f>
        <v>71.75</v>
      </c>
      <c r="AR31">
        <f>Table3[[#This Row],[PTS2]]+(3 * Table3[[#This Row],[GR]] * Table3[[#This Row],[PTS%2]])</f>
        <v>98.65625</v>
      </c>
      <c r="AS31" s="20" t="str">
        <f>_xlfn.CONCAT(TEXT(Table3[[#This Row],[W]], "0"), "-", TEXT(Table3[[#This Row],[RL]],"0"), "-", TEXT(Table3[[#This Row],[OTL]]+Table3[[#This Row],[SOL]], "0"))</f>
        <v>25-33-6</v>
      </c>
      <c r="AT31">
        <f>COUNTIFS(DataRegularSeason20242025!$D$3:$D$1315,Table3[[#This Row],[Teams]],DataRegularSeason20242025!$K$3:$K$1315,0)</f>
        <v>2</v>
      </c>
      <c r="AU31">
        <f>SUMIF(DataRegularSeason20242025!$D$3:$D$1315,$A31, DataRegularSeason20242025!$J$3:$J$1315)</f>
        <v>89</v>
      </c>
      <c r="AV31">
        <f>SUMIF(DataRegularSeason20242025!$D$3:$D$1315,$A31, DataRegularSeason20242025!$K$3:$K$1315)</f>
        <v>114</v>
      </c>
      <c r="AW31">
        <f t="shared" si="3"/>
        <v>-25</v>
      </c>
      <c r="AX31">
        <f>COUNTIFS(DataRegularSeason20242025!$E$3:$E$1315,Table3[[#This Row],[Teams]],DataRegularSeason20242025!$J$3:$J$1315,0)</f>
        <v>0</v>
      </c>
      <c r="AY31">
        <f>SUMIF(DataRegularSeason20242025!$E$3:$E$1315,$A31,DataRegularSeason20242025!$K$3:$K$1315)</f>
        <v>113</v>
      </c>
      <c r="AZ31">
        <f>SUMIF(DataRegularSeason20242025!$E$3:$E$1315,$A31,DataRegularSeason20242025!$J$3:$J$1315)</f>
        <v>114</v>
      </c>
      <c r="BA31">
        <f t="shared" si="4"/>
        <v>-1</v>
      </c>
      <c r="BB31">
        <f t="shared" si="5"/>
        <v>202</v>
      </c>
      <c r="BC31">
        <f t="shared" si="6"/>
        <v>228</v>
      </c>
      <c r="BD31">
        <f t="shared" si="7"/>
        <v>-26</v>
      </c>
      <c r="BE31" s="17">
        <f>Table3[[#This Row],[GF]]/Table3[[#This Row],[GP]]</f>
        <v>3.15625</v>
      </c>
      <c r="BF31" s="17">
        <f>Table3[[#This Row],[GA]]/Table3[[#This Row],[GP]]</f>
        <v>3.5625</v>
      </c>
      <c r="BG31" s="17">
        <f>(Table3[[#This Row],[GF]]-Table3[[#This Row],[GA]])/Table3[[#This Row],[GP]]</f>
        <v>-0.40625</v>
      </c>
      <c r="BH31" s="49" t="str">
        <f>_xlfn.CONCAT(TEXT(Table3[[#This Row],[W_H]], "0"), "-", TEXT(Table3[[#This Row],[RL_H]],"0"), "-", TEXT(Table3[[#This Row],[OTL_H]]+Table3[[#This Row],[SOL_H]], "0"))</f>
        <v>16-14-3</v>
      </c>
      <c r="BI31" s="49" t="str">
        <f>_xlfn.CONCAT(TEXT(Table3[[#This Row],[W_A]], "0"), "-", TEXT(Table3[[#This Row],[RL_A]],"0"), "-", TEXT(Table3[[#This Row],[OTL_A]]+Table3[[#This Row],[SOL_A]], "0"))</f>
        <v>9-19-3</v>
      </c>
      <c r="BJ31" s="49">
        <f>((2*(Table3[[#This Row],[W_H]]))+Table3[[#This Row],[OTL_H]]+Table3[[#This Row],[SOL_H]])/(2*Table3[[#This Row],[GP_H]])</f>
        <v>0.53030303030303028</v>
      </c>
      <c r="BK31" s="49">
        <f>((2*(Table3[[#This Row],[W_A]]))+Table3[[#This Row],[OTL_A]]+Table3[[#This Row],[SOL_A]])/(2*Table3[[#This Row],[GP_A]])</f>
        <v>0.33870967741935482</v>
      </c>
      <c r="BL31" s="21">
        <f>(Table3[[#This Row],[W]]*$CR$3)+(Table3[[#This Row],[L]]*$CR$4)+(Table3[[#This Row],[GF]]*$CR$5)+(Table3[[#This Row],[GA]]*$CR$6)</f>
        <v>77.3</v>
      </c>
      <c r="BM31" s="21">
        <f>(82*(((Table3[[#This Row],[PTS%]]*$CR$3)+((1-Table3[[#This Row],[PTS%]])*$CR$4)+(Table3[[#This Row],[GF]]*$CR$5)+(Table3[[#This Row],[GA]]*$CR$6))/Table3[[#This Row],[GP]])) + (Table3[[#This Row],[W]]*$CR$3)+(Table3[[#This Row],[L]]*$CR$4)+(Table3[[#This Row],[GF]]*$CR$5)+(Table3[[#This Row],[GA]]*$CR$6)</f>
        <v>145.83085937499999</v>
      </c>
      <c r="BN31">
        <f>COUNTIFS(Table2[AwayTeam],$A31,Table2[PredictedWinner], $A31, Table2[GameIsOver], 1)</f>
        <v>10</v>
      </c>
      <c r="BO31">
        <f>COUNTIFS(Table2[HomeTeam],$A31,Table2[PredictedWinner], $A31, Table2[GameIsOver], 1)</f>
        <v>14</v>
      </c>
      <c r="BP31">
        <f t="shared" si="8"/>
        <v>24</v>
      </c>
      <c r="BQ31">
        <f t="shared" si="9"/>
        <v>21</v>
      </c>
      <c r="BR31">
        <f t="shared" si="10"/>
        <v>19</v>
      </c>
      <c r="BS31">
        <f t="shared" si="11"/>
        <v>40</v>
      </c>
      <c r="BY31" t="str">
        <f>INDEX(Table2[AwayTeam], Table3[[#This Row],[Column2]])</f>
        <v>CAR</v>
      </c>
      <c r="BZ31">
        <f>LARGE((Table2[[#This Row],[AwayTeam]]=Table3[[#This Row],[Teams]]), 1)</f>
        <v>0</v>
      </c>
      <c r="CP31" s="178"/>
      <c r="CQ31" s="179"/>
      <c r="CR31" s="67">
        <v>0</v>
      </c>
      <c r="CS31" s="67">
        <v>1</v>
      </c>
      <c r="CT31" s="67">
        <v>2</v>
      </c>
      <c r="CU31" s="67">
        <v>3</v>
      </c>
      <c r="CV31" s="67">
        <v>4</v>
      </c>
      <c r="CW31" s="67">
        <v>5</v>
      </c>
      <c r="CX31" s="67">
        <v>6</v>
      </c>
      <c r="CY31" s="67">
        <v>7</v>
      </c>
      <c r="CZ31" s="67">
        <v>8</v>
      </c>
      <c r="DA31" s="67">
        <v>9</v>
      </c>
      <c r="DB31" s="68">
        <v>10</v>
      </c>
      <c r="DD31" s="178"/>
      <c r="DE31" s="179"/>
      <c r="DF31" s="67">
        <v>0</v>
      </c>
      <c r="DG31" s="67">
        <v>1</v>
      </c>
      <c r="DH31" s="67">
        <v>2</v>
      </c>
      <c r="DI31" s="67">
        <v>3</v>
      </c>
      <c r="DJ31" s="67">
        <v>4</v>
      </c>
      <c r="DK31" s="67">
        <v>5</v>
      </c>
      <c r="DL31" s="67">
        <v>6</v>
      </c>
      <c r="DM31" s="67">
        <v>7</v>
      </c>
      <c r="DN31" s="67">
        <v>8</v>
      </c>
      <c r="DO31" s="67">
        <v>9</v>
      </c>
      <c r="DP31" s="68">
        <v>10</v>
      </c>
    </row>
    <row r="32" spans="1:120"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60</v>
      </c>
      <c r="E32" s="15">
        <f>Table3[[#This Row],[Watched]]/Table3[[#This Row],[GP]]</f>
        <v>0.90909090909090906</v>
      </c>
      <c r="F32">
        <f>COUNTIFS(DataRegularSeason20242025!$N$3:$N$1315,1,DataRegularSeason20242025!$D$3:$D$1315,$A32)</f>
        <v>34</v>
      </c>
      <c r="G32">
        <f>41-Table3[[#This Row],[GP_A]]</f>
        <v>7</v>
      </c>
      <c r="H32">
        <f>COUNTIFS(DataRegularSeason20242025!$E$3:$E$1315,$A32,DataRegularSeason20242025!$N$3:$N$1315,1)</f>
        <v>32</v>
      </c>
      <c r="I32">
        <f>41-Table3[[#This Row],[GP_H]]</f>
        <v>9</v>
      </c>
      <c r="J32">
        <f t="shared" si="0"/>
        <v>66</v>
      </c>
      <c r="K32">
        <f>82-Table3[[#This Row],[GP]]</f>
        <v>16</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27</v>
      </c>
      <c r="Q32">
        <f>COUNTIFS(DataRegularSeason20242025!$D$3:$D$1315,$A32, DataRegularSeason20242025!$S$3:$S$1315, $A32,DataRegularSeason20242025!$M$3:$M$1315,"REG")</f>
        <v>22</v>
      </c>
      <c r="R32">
        <f>COUNTIFS(DataRegularSeason20242025!$D$3:$D$1315,$A32, DataRegularSeason20242025!$S$3:$S$1315, $A32,DataRegularSeason20242025!$M$3:$M$1315,"OT")</f>
        <v>3</v>
      </c>
      <c r="S32">
        <f>COUNTIFS(DataRegularSeason20242025!$D$3:$D$1315,$A32, DataRegularSeason20242025!$S$3:$S$1315, $A32,DataRegularSeason20242025!$M$3:$M$1315,"SO")</f>
        <v>2</v>
      </c>
      <c r="T32">
        <f>COUNTIFS(DataRegularSeason20242025!$E$3:$E$1315,$A32, DataRegularSeason20242025!$L$3:$L$1315, $A32, DataRegularSeason20242025!$N$3:$N$1315,1)</f>
        <v>13</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0</v>
      </c>
      <c r="X32">
        <f t="shared" si="2"/>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20</v>
      </c>
      <c r="AC32">
        <f>Table3[[#This Row],[L_A]]+Table3[[#This Row],[L_H]]</f>
        <v>46</v>
      </c>
      <c r="AD32">
        <f>Table3[[#This Row],[RW_A]]+Table3[[#This Row],[RW_H]]</f>
        <v>17</v>
      </c>
      <c r="AE32">
        <f>Table3[[#This Row],[RL_A]]+Table3[[#This Row],[RL_H]]</f>
        <v>37</v>
      </c>
      <c r="AF32">
        <f>Table3[[#This Row],[OTW_A]]+Table3[[#This Row],[OTW_H]]</f>
        <v>2</v>
      </c>
      <c r="AG32">
        <f>Table3[[#This Row],[OTL_A]]+Table3[[#This Row],[OTL_H]]</f>
        <v>7</v>
      </c>
      <c r="AH32">
        <f>Table3[[#This Row],[SOW_A]]+Table3[[#This Row],[SOW_H]]</f>
        <v>1</v>
      </c>
      <c r="AI32">
        <f>Table3[[#This Row],[SOL_A]]+Table3[[#This Row],[SOL_H]]</f>
        <v>2</v>
      </c>
      <c r="AJ32" s="20" t="str">
        <f>_xlfn.CONCAT(TEXT(Table3[[#This Row],[OTW]]+Table3[[#This Row],[SOW]], "0"), "-", TEXT(Table3[[#This Row],[OTL]]+Table3[[#This Row],[SOL]],"0"))</f>
        <v>3-9</v>
      </c>
      <c r="AK32">
        <f>(2*(Table3[[#This Row],[W_A]]+Table3[[#This Row],[W_H]]))+Table3[[#This Row],[OTL_A]]+Table3[[#This Row],[SOL_A]]+Table3[[#This Row],[OTL_H]]+Table3[[#This Row],[SOL_H]]</f>
        <v>49</v>
      </c>
      <c r="AL32">
        <f>(3*(Table3[[#This Row],[RW_A]]+Table3[[#This Row],[RW_H]]))+(2*(Table3[[#This Row],[OTW_A]]+Table3[[#This Row],[SOW_A]]+Table3[[#This Row],[OTW_H]]+Table3[[#This Row],[SOW_H]]))+Table3[[#This Row],[OTL_A]]+Table3[[#This Row],[SOL_A]]+Table3[[#This Row],[OTL_H]]+Table3[[#This Row],[SOL_H]]</f>
        <v>66</v>
      </c>
      <c r="AM32" s="15">
        <f>Table3[[#This Row],[PTS]]/(2*Table3[[#This Row],[GP]])</f>
        <v>0.37121212121212122</v>
      </c>
      <c r="AN32" s="15">
        <f>Table3[[#This Row],[PTS2]]/(3*Table3[[#This Row],[GP]])</f>
        <v>0.33333333333333331</v>
      </c>
      <c r="AO32">
        <f>(2*Table3[[#This Row],[GR]])+Table3[[#This Row],[PTS]]</f>
        <v>81</v>
      </c>
      <c r="AP32">
        <f>(3*Table3[[#This Row],[GR]])+Table3[[#This Row],[PTS2]]</f>
        <v>114</v>
      </c>
      <c r="AQ32">
        <f>Table3[[#This Row],[PTS]]+(2 * Table3[[#This Row],[GR]] * Table3[[#This Row],[PTS%]])</f>
        <v>60.878787878787875</v>
      </c>
      <c r="AR32">
        <f>Table3[[#This Row],[PTS2]]+(3 * Table3[[#This Row],[GR]] * Table3[[#This Row],[PTS%2]])</f>
        <v>82</v>
      </c>
      <c r="AS32" s="20" t="str">
        <f>_xlfn.CONCAT(TEXT(Table3[[#This Row],[W]], "0"), "-", TEXT(Table3[[#This Row],[RL]],"0"), "-", TEXT(Table3[[#This Row],[OTL]]+Table3[[#This Row],[SOL]], "0"))</f>
        <v>20-37-9</v>
      </c>
      <c r="AT32">
        <f>COUNTIFS(DataRegularSeason20242025!$D$3:$D$1315,Table3[[#This Row],[Teams]],DataRegularSeason20242025!$K$3:$K$1315,0)</f>
        <v>0</v>
      </c>
      <c r="AU32">
        <f>SUMIF(DataRegularSeason20242025!$D$3:$D$1315,$A32, DataRegularSeason20242025!$J$3:$J$1315)</f>
        <v>84</v>
      </c>
      <c r="AV32">
        <f>SUMIF(DataRegularSeason20242025!$D$3:$D$1315,$A32, DataRegularSeason20242025!$K$3:$K$1315)</f>
        <v>122</v>
      </c>
      <c r="AW32">
        <f t="shared" si="3"/>
        <v>-38</v>
      </c>
      <c r="AX32">
        <f>COUNTIFS(DataRegularSeason20242025!$E$3:$E$1315,Table3[[#This Row],[Teams]],DataRegularSeason20242025!$J$3:$J$1315,0)</f>
        <v>0</v>
      </c>
      <c r="AY32">
        <f>SUMIF(DataRegularSeason20242025!$E$3:$E$1315,$A32,DataRegularSeason20242025!$K$3:$K$1315)</f>
        <v>96</v>
      </c>
      <c r="AZ32">
        <f>SUMIF(DataRegularSeason20242025!$E$3:$E$1315,$A32,DataRegularSeason20242025!$J$3:$J$1315)</f>
        <v>109</v>
      </c>
      <c r="BA32">
        <f t="shared" si="4"/>
        <v>-13</v>
      </c>
      <c r="BB32">
        <f t="shared" si="5"/>
        <v>180</v>
      </c>
      <c r="BC32">
        <f t="shared" si="6"/>
        <v>231</v>
      </c>
      <c r="BD32">
        <f t="shared" si="7"/>
        <v>-51</v>
      </c>
      <c r="BE32" s="17">
        <f>Table3[[#This Row],[GF]]/Table3[[#This Row],[GP]]</f>
        <v>2.7272727272727271</v>
      </c>
      <c r="BF32" s="17">
        <f>Table3[[#This Row],[GA]]/Table3[[#This Row],[GP]]</f>
        <v>3.5</v>
      </c>
      <c r="BG32" s="17">
        <f>(Table3[[#This Row],[GF]]-Table3[[#This Row],[GA]])/Table3[[#This Row],[GP]]</f>
        <v>-0.77272727272727271</v>
      </c>
      <c r="BH32" s="49" t="str">
        <f>_xlfn.CONCAT(TEXT(Table3[[#This Row],[W_H]], "0"), "-", TEXT(Table3[[#This Row],[RL_H]],"0"), "-", TEXT(Table3[[#This Row],[OTL_H]]+Table3[[#This Row],[SOL_H]], "0"))</f>
        <v>13-15-4</v>
      </c>
      <c r="BI32" s="49" t="str">
        <f>_xlfn.CONCAT(TEXT(Table3[[#This Row],[W_A]], "0"), "-", TEXT(Table3[[#This Row],[RL_A]],"0"), "-", TEXT(Table3[[#This Row],[OTL_A]]+Table3[[#This Row],[SOL_A]], "0"))</f>
        <v>7-22-5</v>
      </c>
      <c r="BJ32" s="49">
        <f>((2*(Table3[[#This Row],[W_H]]))+Table3[[#This Row],[OTL_H]]+Table3[[#This Row],[SOL_H]])/(2*Table3[[#This Row],[GP_H]])</f>
        <v>0.46875</v>
      </c>
      <c r="BK32" s="49">
        <f>((2*(Table3[[#This Row],[W_A]]))+Table3[[#This Row],[OTL_A]]+Table3[[#This Row],[SOL_A]])/(2*Table3[[#This Row],[GP_A]])</f>
        <v>0.27941176470588236</v>
      </c>
      <c r="BL32" s="21">
        <f>(Table3[[#This Row],[W]]*$CR$3)+(Table3[[#This Row],[L]]*$CR$4)+(Table3[[#This Row],[GF]]*$CR$5)+(Table3[[#This Row],[GA]]*$CR$6)</f>
        <v>73.900000000000006</v>
      </c>
      <c r="BM32" s="21">
        <f>(82*(((Table3[[#This Row],[PTS%]]*$CR$3)+((1-Table3[[#This Row],[PTS%]])*$CR$4)+(Table3[[#This Row],[GF]]*$CR$5)+(Table3[[#This Row],[GA]]*$CR$6))/Table3[[#This Row],[GP]])) + (Table3[[#This Row],[W]]*$CR$3)+(Table3[[#This Row],[L]]*$CR$4)+(Table3[[#This Row],[GF]]*$CR$5)+(Table3[[#This Row],[GA]]*$CR$6)</f>
        <v>136.61042240587696</v>
      </c>
      <c r="BN32">
        <f>COUNTIFS(Table2[AwayTeam],$A32,Table2[PredictedWinner], $A32, Table2[GameIsOver], 1)</f>
        <v>2</v>
      </c>
      <c r="BO32">
        <f>COUNTIFS(Table2[HomeTeam],$A32,Table2[PredictedWinner], $A32, Table2[GameIsOver], 1)</f>
        <v>8</v>
      </c>
      <c r="BP32">
        <f t="shared" si="8"/>
        <v>10</v>
      </c>
      <c r="BQ32">
        <f t="shared" si="9"/>
        <v>32</v>
      </c>
      <c r="BR32">
        <f t="shared" si="10"/>
        <v>24</v>
      </c>
      <c r="BS32">
        <f t="shared" si="11"/>
        <v>56</v>
      </c>
      <c r="BV32">
        <v>2015</v>
      </c>
      <c r="BY32" t="str">
        <f>INDEX(Table2[AwayTeam], Table3[[#This Row],[Column2]])</f>
        <v>UTA</v>
      </c>
      <c r="BZ32">
        <f>LARGE((Table2[[#This Row],[AwayTeam]]=Table3[[#This Row],[Teams]]), 1)</f>
        <v>0</v>
      </c>
      <c r="CP32" s="94"/>
      <c r="CQ32" s="66">
        <v>0</v>
      </c>
      <c r="CR32" s="137"/>
      <c r="CS32" s="19">
        <f>(COUNTIFS(Table2[AwayTeam],$CP$30, Table2[ActualAwayScore],$CQ32, Table2[ActualHomeScore],CS$31)+COUNTIFS(Table2[HomeTeam],$CP$30, Table2[ActualAwayScore],CS$31, Table2[ActualHomeScore],$CQ32))*-1</f>
        <v>0</v>
      </c>
      <c r="CT32" s="19">
        <f>(COUNTIFS(Table2[AwayTeam],$CP$30, Table2[ActualAwayScore],$CQ32, Table2[ActualHomeScore],CT$31)+COUNTIFS(Table2[HomeTeam],$CP$30, Table2[ActualAwayScore],CT$31, Table2[ActualHomeScore],$CQ32))*-1</f>
        <v>0</v>
      </c>
      <c r="CU32" s="19">
        <f>(COUNTIFS(Table2[AwayTeam],$CP$30, Table2[ActualAwayScore],$CQ32, Table2[ActualHomeScore],CU$31)+COUNTIFS(Table2[HomeTeam],$CP$30, Table2[ActualAwayScore],CU$31, Table2[ActualHomeScore],$CQ32))*-1</f>
        <v>-3</v>
      </c>
      <c r="CV32" s="19">
        <f>(COUNTIFS(Table2[AwayTeam],$CP$30, Table2[ActualAwayScore],$CQ32, Table2[ActualHomeScore],CV$31)+COUNTIFS(Table2[HomeTeam],$CP$30, Table2[ActualAwayScore],CV$31, Table2[ActualHomeScore],$CQ32))*-1</f>
        <v>0</v>
      </c>
      <c r="CW32" s="19">
        <f>(COUNTIFS(Table2[AwayTeam],$CP$30, Table2[ActualAwayScore],$CQ32, Table2[ActualHomeScore],CW$31)+COUNTIFS(Table2[HomeTeam],$CP$30, Table2[ActualAwayScore],CW$31, Table2[ActualHomeScore],$CQ32))*-1</f>
        <v>-1</v>
      </c>
      <c r="CX32" s="19">
        <f>(COUNTIFS(Table2[AwayTeam],$CP$30, Table2[ActualAwayScore],$CQ32, Table2[ActualHomeScore],CX$31)+COUNTIFS(Table2[HomeTeam],$CP$30, Table2[ActualAwayScore],CX$31, Table2[ActualHomeScore],$CQ32))*-1</f>
        <v>0</v>
      </c>
      <c r="CY32" s="19">
        <f>(COUNTIFS(Table2[AwayTeam],$CP$30, Table2[ActualAwayScore],$CQ32, Table2[ActualHomeScore],CY$31)+COUNTIFS(Table2[HomeTeam],$CP$30, Table2[ActualAwayScore],CY$31, Table2[ActualHomeScore],$CQ32))*-1</f>
        <v>0</v>
      </c>
      <c r="CZ32" s="19">
        <f>(COUNTIFS(Table2[AwayTeam],$CP$30, Table2[ActualAwayScore],$CQ32, Table2[ActualHomeScore],CZ$31)+COUNTIFS(Table2[HomeTeam],$CP$30, Table2[ActualAwayScore],CZ$31, Table2[ActualHomeScore],$CQ32))*-1</f>
        <v>0</v>
      </c>
      <c r="DA32" s="19">
        <f>(COUNTIFS(Table2[AwayTeam],$CP$30, Table2[ActualAwayScore],$CQ32, Table2[ActualHomeScore],DA$31)+COUNTIFS(Table2[HomeTeam],$CP$30, Table2[ActualAwayScore],DA$31, Table2[ActualHomeScore],$CQ32))*-1</f>
        <v>0</v>
      </c>
      <c r="DB32" s="138">
        <f>(COUNTIFS(Table2[AwayTeam],$CP$30, Table2[ActualAwayScore],$CQ32, Table2[ActualHomeScore],DB$31)+COUNTIFS(Table2[HomeTeam],$CP$30, Table2[ActualAwayScore],DB$31, Table2[ActualHomeScore],$CQ32))*-1</f>
        <v>0</v>
      </c>
      <c r="DC32" s="19"/>
      <c r="DD32" s="139" t="s">
        <v>1889</v>
      </c>
      <c r="DE32" s="138">
        <v>0</v>
      </c>
      <c r="DF32" s="140"/>
      <c r="DG32" s="19">
        <f>COUNTIFS(Table2[[ActualHomeScore]:[ActualHomeScore]],$DE32, Table2[[ActualAwayScore]:[ActualAwayScore]],DG$31)</f>
        <v>6</v>
      </c>
      <c r="DH32" s="19">
        <f>COUNTIFS(Table2[[ActualHomeScore]:[ActualHomeScore]],$DE32, Table2[[ActualAwayScore]:[ActualAwayScore]],DH$31)</f>
        <v>6</v>
      </c>
      <c r="DI32" s="19">
        <f>COUNTIFS(Table2[[ActualHomeScore]:[ActualHomeScore]],$DE32, Table2[[ActualAwayScore]:[ActualAwayScore]],DI$31)</f>
        <v>12</v>
      </c>
      <c r="DJ32" s="19">
        <f>COUNTIFS(Table2[[ActualHomeScore]:[ActualHomeScore]],$DE32, Table2[[ActualAwayScore]:[ActualAwayScore]],DJ$31)</f>
        <v>17</v>
      </c>
      <c r="DK32" s="19">
        <f>COUNTIFS(Table2[[ActualHomeScore]:[ActualHomeScore]],$DE32, Table2[[ActualAwayScore]:[ActualAwayScore]],DK$31)</f>
        <v>2</v>
      </c>
      <c r="DL32" s="19">
        <f>COUNTIFS(Table2[[ActualHomeScore]:[ActualHomeScore]],$DE32, Table2[[ActualAwayScore]:[ActualAwayScore]],DL$31)</f>
        <v>4</v>
      </c>
      <c r="DM32" s="19">
        <f>COUNTIFS(Table2[[ActualHomeScore]:[ActualHomeScore]],$DE32, Table2[[ActualAwayScore]:[ActualAwayScore]],DM$31)</f>
        <v>0</v>
      </c>
      <c r="DN32" s="19">
        <f>COUNTIFS(Table2[[ActualHomeScore]:[ActualHomeScore]],$DE32, Table2[[ActualAwayScore]:[ActualAwayScore]],DN$31)</f>
        <v>0</v>
      </c>
      <c r="DO32" s="19">
        <f>COUNTIFS(Table2[[ActualHomeScore]:[ActualHomeScore]],$DE32, Table2[[ActualAwayScore]:[ActualAwayScore]],DO$31)</f>
        <v>0</v>
      </c>
      <c r="DP32" s="19">
        <f>COUNTIFS(Table2[[ActualHomeScore]:[ActualHomeScore]],$DE32, Table2[[ActualAwayScore]:[ActualAwayScore]],DP$31)</f>
        <v>0</v>
      </c>
    </row>
    <row r="33" spans="1:120"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56</v>
      </c>
      <c r="E33" s="15">
        <f>Table3[[#This Row],[Watched]]/Table3[[#This Row],[GP]]</f>
        <v>0.83582089552238803</v>
      </c>
      <c r="F33">
        <f>COUNTIFS(DataRegularSeason20242025!$N$3:$N$1315,1,DataRegularSeason20242025!$D$3:$D$1315,$A33)</f>
        <v>35</v>
      </c>
      <c r="G33">
        <f>41-Table3[[#This Row],[GP_A]]</f>
        <v>6</v>
      </c>
      <c r="H33">
        <f>COUNTIFS(DataRegularSeason20242025!$E$3:$E$1315,$A33,DataRegularSeason20242025!$N$3:$N$1315,1)</f>
        <v>32</v>
      </c>
      <c r="I33">
        <f>41-Table3[[#This Row],[GP_H]]</f>
        <v>9</v>
      </c>
      <c r="J33">
        <f t="shared" si="0"/>
        <v>67</v>
      </c>
      <c r="K33">
        <f>82-Table3[[#This Row],[GP]]</f>
        <v>15</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 t="shared" si="1"/>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10</v>
      </c>
      <c r="U33">
        <f>COUNTIFS(DataRegularSeason20242025!$E$3:$E$1315,$A33, DataRegularSeason20242025!$L$3:$L$1315, $A33,DataRegularSeason20242025!$N$3:$N$1315,1,DataRegularSeason20242025!$M$3:$M$1315,"REG")</f>
        <v>8</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22</v>
      </c>
      <c r="Y33">
        <f>COUNTIFS(DataRegularSeason20242025!$E$3:$E$1315,$A33, DataRegularSeason20242025!$S$3:$S$1315, $A33,DataRegularSeason20242025!$M$3:$M$1315,"REG")</f>
        <v>20</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18</v>
      </c>
      <c r="AC33">
        <f>Table3[[#This Row],[L_A]]+Table3[[#This Row],[L_H]]</f>
        <v>49</v>
      </c>
      <c r="AD33">
        <f>Table3[[#This Row],[RW_A]]+Table3[[#This Row],[RW_H]]</f>
        <v>13</v>
      </c>
      <c r="AE33">
        <f>Table3[[#This Row],[RL_A]]+Table3[[#This Row],[RL_H]]</f>
        <v>40</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45</v>
      </c>
      <c r="AL33">
        <f>(3*(Table3[[#This Row],[RW_A]]+Table3[[#This Row],[RW_H]]))+(2*(Table3[[#This Row],[OTW_A]]+Table3[[#This Row],[SOW_A]]+Table3[[#This Row],[OTW_H]]+Table3[[#This Row],[SOW_H]]))+Table3[[#This Row],[OTL_A]]+Table3[[#This Row],[SOL_A]]+Table3[[#This Row],[OTL_H]]+Table3[[#This Row],[SOL_H]]</f>
        <v>58</v>
      </c>
      <c r="AM33" s="15">
        <f>Table3[[#This Row],[PTS]]/(2*Table3[[#This Row],[GP]])</f>
        <v>0.33582089552238809</v>
      </c>
      <c r="AN33" s="15">
        <f>Table3[[#This Row],[PTS2]]/(3*Table3[[#This Row],[GP]])</f>
        <v>0.28855721393034828</v>
      </c>
      <c r="AO33">
        <f>(2*Table3[[#This Row],[GR]])+Table3[[#This Row],[PTS]]</f>
        <v>75</v>
      </c>
      <c r="AP33">
        <f>(3*Table3[[#This Row],[GR]])+Table3[[#This Row],[PTS2]]</f>
        <v>103</v>
      </c>
      <c r="AQ33">
        <f>Table3[[#This Row],[PTS]]+(2 * Table3[[#This Row],[GR]] * Table3[[#This Row],[PTS%]])</f>
        <v>55.074626865671647</v>
      </c>
      <c r="AR33">
        <f>Table3[[#This Row],[PTS2]]+(3 * Table3[[#This Row],[GR]] * Table3[[#This Row],[PTS%2]])</f>
        <v>70.985074626865668</v>
      </c>
      <c r="AS33" s="20" t="str">
        <f>_xlfn.CONCAT(TEXT(Table3[[#This Row],[W]], "0"), "-", TEXT(Table3[[#This Row],[RL]],"0"), "-", TEXT(Table3[[#This Row],[OTL]]+Table3[[#This Row],[SOL]], "0"))</f>
        <v>18-40-9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 t="shared" si="3"/>
        <v>-45</v>
      </c>
      <c r="AX33">
        <f>COUNTIFS(DataRegularSeason20242025!$E$3:$E$1315,Table3[[#This Row],[Teams]],DataRegularSeason20242025!$J$3:$J$1315,0)</f>
        <v>0</v>
      </c>
      <c r="AY33">
        <f>SUMIF(DataRegularSeason20242025!$E$3:$E$1315,$A33,DataRegularSeason20242025!$K$3:$K$1315)</f>
        <v>87</v>
      </c>
      <c r="AZ33">
        <f>SUMIF(DataRegularSeason20242025!$E$3:$E$1315,$A33,DataRegularSeason20242025!$J$3:$J$1315)</f>
        <v>115</v>
      </c>
      <c r="BA33">
        <f t="shared" si="4"/>
        <v>-28</v>
      </c>
      <c r="BB33">
        <f t="shared" si="5"/>
        <v>177</v>
      </c>
      <c r="BC33">
        <f t="shared" si="6"/>
        <v>250</v>
      </c>
      <c r="BD33">
        <f t="shared" si="7"/>
        <v>-73</v>
      </c>
      <c r="BE33" s="17">
        <f>Table3[[#This Row],[GF]]/Table3[[#This Row],[GP]]</f>
        <v>2.6417910447761193</v>
      </c>
      <c r="BF33" s="17">
        <f>Table3[[#This Row],[GA]]/Table3[[#This Row],[GP]]</f>
        <v>3.7313432835820897</v>
      </c>
      <c r="BG33" s="17">
        <f>(Table3[[#This Row],[GF]]-Table3[[#This Row],[GA]])/Table3[[#This Row],[GP]]</f>
        <v>-1.0895522388059702</v>
      </c>
      <c r="BH33" s="49" t="str">
        <f>_xlfn.CONCAT(TEXT(Table3[[#This Row],[W_H]], "0"), "-", TEXT(Table3[[#This Row],[RL_H]],"0"), "-", TEXT(Table3[[#This Row],[OTL_H]]+Table3[[#This Row],[SOL_H]], "0"))</f>
        <v>10-20-2</v>
      </c>
      <c r="BI33" s="49" t="str">
        <f>_xlfn.CONCAT(TEXT(Table3[[#This Row],[W_A]], "0"), "-", TEXT(Table3[[#This Row],[RL_A]],"0"), "-", TEXT(Table3[[#This Row],[OTL_A]]+Table3[[#This Row],[SOL_A]], "0"))</f>
        <v>8-20-7</v>
      </c>
      <c r="BJ33" s="49">
        <f>((2*(Table3[[#This Row],[W_H]]))+Table3[[#This Row],[OTL_H]]+Table3[[#This Row],[SOL_H]])/(2*Table3[[#This Row],[GP_H]])</f>
        <v>0.34375</v>
      </c>
      <c r="BK33" s="49">
        <f>((2*(Table3[[#This Row],[W_A]]))+Table3[[#This Row],[OTL_A]]+Table3[[#This Row],[SOL_A]])/(2*Table3[[#This Row],[GP_A]])</f>
        <v>0.32857142857142857</v>
      </c>
      <c r="BL33" s="21">
        <f>(Table3[[#This Row],[W]]*$CR$3)+(Table3[[#This Row],[L]]*$CR$4)+(Table3[[#This Row],[GF]]*$CR$5)+(Table3[[#This Row],[GA]]*$CR$6)</f>
        <v>75.25</v>
      </c>
      <c r="BM33" s="21">
        <f>(82*(((Table3[[#This Row],[PTS%]]*$CR$3)+((1-Table3[[#This Row],[PTS%]])*$CR$4)+(Table3[[#This Row],[GF]]*$CR$5)+(Table3[[#This Row],[GA]]*$CR$6))/Table3[[#This Row],[GP]])) + (Table3[[#This Row],[W]]*$CR$3)+(Table3[[#This Row],[L]]*$CR$4)+(Table3[[#This Row],[GF]]*$CR$5)+(Table3[[#This Row],[GA]]*$CR$6)</f>
        <v>138.79040989084427</v>
      </c>
      <c r="BN33">
        <f>COUNTIFS(Table2[AwayTeam],$A33,Table2[PredictedWinner], $A33, Table2[GameIsOver], 1)</f>
        <v>5</v>
      </c>
      <c r="BO33">
        <f>COUNTIFS(Table2[HomeTeam],$A33,Table2[PredictedWinner], $A33, Table2[GameIsOver], 1)</f>
        <v>8</v>
      </c>
      <c r="BP33">
        <f t="shared" si="8"/>
        <v>13</v>
      </c>
      <c r="BQ33">
        <f t="shared" si="9"/>
        <v>30</v>
      </c>
      <c r="BR33">
        <f t="shared" si="10"/>
        <v>24</v>
      </c>
      <c r="BS33">
        <f t="shared" si="11"/>
        <v>54</v>
      </c>
      <c r="BW33" s="1">
        <v>45733</v>
      </c>
      <c r="BY33" t="str">
        <f>INDEX(Table2[AwayTeam], Table3[[#This Row],[Column2]])</f>
        <v>NJD</v>
      </c>
      <c r="BZ33">
        <f>LARGE((Table2[[#This Row],[AwayTeam]]=Table3[[#This Row],[Teams]]), 1)</f>
        <v>0</v>
      </c>
      <c r="CP33" s="94"/>
      <c r="CQ33" s="66">
        <v>1</v>
      </c>
      <c r="CR33" s="19">
        <f>COUNTIFS(Table2[AwayTeam],$CP$30, Table2[ActualAwayScore],$CQ33, Table2[ActualHomeScore],CR$31)+COUNTIFS(Table2[HomeTeam],$CP$30, Table2[ActualAwayScore],CR$31, Table2[ActualHomeScore],$CQ33)</f>
        <v>1</v>
      </c>
      <c r="CS33" s="137"/>
      <c r="CT33" s="19">
        <f>(COUNTIFS(Table2[AwayTeam],$CP$30, Table2[ActualAwayScore],$CQ33, Table2[ActualHomeScore],CT$31)+COUNTIFS(Table2[HomeTeam],$CP$30, Table2[ActualAwayScore],CT$31, Table2[ActualHomeScore],$CQ33))*-1</f>
        <v>-4</v>
      </c>
      <c r="CU33" s="19">
        <f>(COUNTIFS(Table2[AwayTeam],$CP$30, Table2[ActualAwayScore],$CQ33, Table2[ActualHomeScore],CU$31)+COUNTIFS(Table2[HomeTeam],$CP$30, Table2[ActualAwayScore],CU$31, Table2[ActualHomeScore],$CQ33))*-1</f>
        <v>-3</v>
      </c>
      <c r="CV33" s="19">
        <f>(COUNTIFS(Table2[AwayTeam],$CP$30, Table2[ActualAwayScore],$CQ33, Table2[ActualHomeScore],CV$31)+COUNTIFS(Table2[HomeTeam],$CP$30, Table2[ActualAwayScore],CV$31, Table2[ActualHomeScore],$CQ33))*-1</f>
        <v>-2</v>
      </c>
      <c r="CW33" s="19">
        <f>(COUNTIFS(Table2[AwayTeam],$CP$30, Table2[ActualAwayScore],$CQ33, Table2[ActualHomeScore],CW$31)+COUNTIFS(Table2[HomeTeam],$CP$30, Table2[ActualAwayScore],CW$31, Table2[ActualHomeScore],$CQ33))*-1</f>
        <v>-1</v>
      </c>
      <c r="CX33" s="19">
        <f>(COUNTIFS(Table2[AwayTeam],$CP$30, Table2[ActualAwayScore],$CQ33, Table2[ActualHomeScore],CX$31)+COUNTIFS(Table2[HomeTeam],$CP$30, Table2[ActualAwayScore],CX$31, Table2[ActualHomeScore],$CQ33))*-1</f>
        <v>0</v>
      </c>
      <c r="CY33" s="19">
        <f>(COUNTIFS(Table2[AwayTeam],$CP$30, Table2[ActualAwayScore],$CQ33, Table2[ActualHomeScore],CY$31)+COUNTIFS(Table2[HomeTeam],$CP$30, Table2[ActualAwayScore],CY$31, Table2[ActualHomeScore],$CQ33))*-1</f>
        <v>0</v>
      </c>
      <c r="CZ33" s="19">
        <f>(COUNTIFS(Table2[AwayTeam],$CP$30, Table2[ActualAwayScore],$CQ33, Table2[ActualHomeScore],CZ$31)+COUNTIFS(Table2[HomeTeam],$CP$30, Table2[ActualAwayScore],CZ$31, Table2[ActualHomeScore],$CQ33))*-1</f>
        <v>0</v>
      </c>
      <c r="DA33" s="19">
        <f>(COUNTIFS(Table2[AwayTeam],$CP$30, Table2[ActualAwayScore],$CQ33, Table2[ActualHomeScore],DA$31)+COUNTIFS(Table2[HomeTeam],$CP$30, Table2[ActualAwayScore],DA$31, Table2[ActualHomeScore],$CQ33))*-1</f>
        <v>0</v>
      </c>
      <c r="DB33" s="138">
        <f>(COUNTIFS(Table2[AwayTeam],$CP$30, Table2[ActualAwayScore],$CQ33, Table2[ActualHomeScore],DB$31)+COUNTIFS(Table2[HomeTeam],$CP$30, Table2[ActualAwayScore],DB$31, Table2[ActualHomeScore],$CQ33))*-1</f>
        <v>0</v>
      </c>
      <c r="DC33" s="19"/>
      <c r="DD33" s="139"/>
      <c r="DE33" s="138">
        <v>1</v>
      </c>
      <c r="DF33" s="19">
        <f>COUNTIFS(Table2[[ActualHomeScore]:[ActualHomeScore]],$DE33, Table2[[ActualAwayScore]:[ActualAwayScore]],DF$31)</f>
        <v>9</v>
      </c>
      <c r="DG33" s="140"/>
      <c r="DH33" s="19">
        <f>COUNTIFS(Table2[[ActualHomeScore]:[ActualHomeScore]],$DE33, Table2[[ActualAwayScore]:[ActualAwayScore]],DH$31)</f>
        <v>34</v>
      </c>
      <c r="DI33" s="19">
        <f>COUNTIFS(Table2[[ActualHomeScore]:[ActualHomeScore]],$DE33, Table2[[ActualAwayScore]:[ActualAwayScore]],DI$31)</f>
        <v>30</v>
      </c>
      <c r="DJ33" s="19">
        <f>COUNTIFS(Table2[[ActualHomeScore]:[ActualHomeScore]],$DE33, Table2[[ActualAwayScore]:[ActualAwayScore]],DJ$31)</f>
        <v>37</v>
      </c>
      <c r="DK33" s="19">
        <f>COUNTIFS(Table2[[ActualHomeScore]:[ActualHomeScore]],$DE33, Table2[[ActualAwayScore]:[ActualAwayScore]],DK$31)</f>
        <v>17</v>
      </c>
      <c r="DL33" s="19">
        <f>COUNTIFS(Table2[[ActualHomeScore]:[ActualHomeScore]],$DE33, Table2[[ActualAwayScore]:[ActualAwayScore]],DL$31)</f>
        <v>5</v>
      </c>
      <c r="DM33" s="19">
        <f>COUNTIFS(Table2[[ActualHomeScore]:[ActualHomeScore]],$DE33, Table2[[ActualAwayScore]:[ActualAwayScore]],DM$31)</f>
        <v>3</v>
      </c>
      <c r="DN33" s="19">
        <f>COUNTIFS(Table2[[ActualHomeScore]:[ActualHomeScore]],$DE33, Table2[[ActualAwayScore]:[ActualAwayScore]],DN$31)</f>
        <v>1</v>
      </c>
      <c r="DO33" s="19">
        <f>COUNTIFS(Table2[[ActualHomeScore]:[ActualHomeScore]],$DE33, Table2[[ActualAwayScore]:[ActualAwayScore]],DO$31)</f>
        <v>0</v>
      </c>
      <c r="DP33" s="19">
        <f>COUNTIFS(Table2[[ActualHomeScore]:[ActualHomeScore]],$DE33, Table2[[ActualAwayScore]:[ActualAwayScore]],DP$31)</f>
        <v>0</v>
      </c>
    </row>
    <row r="34" spans="1:120" x14ac:dyDescent="0.25">
      <c r="CL34" t="str">
        <f t="array" ref="CL34:CL66">IF(DataRegularSeason20242025!$D$3:$D$1315="CGY",DataRegularSeason20242025!$D$3:$D$1315,"")</f>
        <v/>
      </c>
      <c r="CP34" s="94"/>
      <c r="CQ34" s="66">
        <v>2</v>
      </c>
      <c r="CR34" s="19">
        <f>COUNTIFS(Table2[AwayTeam],$CP$30, Table2[ActualAwayScore],$CQ34, Table2[ActualHomeScore],CR$31)+COUNTIFS(Table2[HomeTeam],$CP$30, Table2[ActualAwayScore],CR$31, Table2[ActualHomeScore],$CQ34)</f>
        <v>1</v>
      </c>
      <c r="CS34" s="19">
        <f>COUNTIFS(Table2[AwayTeam],"CGY", Table2[ActualAwayScore],$CQ34, Table2[ActualHomeScore],CS$31)+COUNTIFS(Table2[HomeTeam],"CGY", Table2[ActualAwayScore],CS$31, Table2[ActualHomeScore],$CQ34)</f>
        <v>2</v>
      </c>
      <c r="CT34" s="137"/>
      <c r="CU34" s="19">
        <f>(COUNTIFS(Table2[AwayTeam],$CP$30, Table2[ActualAwayScore],$CQ34, Table2[ActualHomeScore],CU$31)+COUNTIFS(Table2[HomeTeam],$CP$30, Table2[ActualAwayScore],CU$31, Table2[ActualHomeScore],$CQ34))*-1</f>
        <v>-4</v>
      </c>
      <c r="CV34" s="19">
        <f>(COUNTIFS(Table2[AwayTeam],$CP$30, Table2[ActualAwayScore],$CQ34, Table2[ActualHomeScore],CV$31)+COUNTIFS(Table2[HomeTeam],$CP$30, Table2[ActualAwayScore],CV$31, Table2[ActualHomeScore],$CQ34))*-1</f>
        <v>-4</v>
      </c>
      <c r="CW34" s="19">
        <f>(COUNTIFS(Table2[AwayTeam],$CP$30, Table2[ActualAwayScore],$CQ34, Table2[ActualHomeScore],CW$31)+COUNTIFS(Table2[HomeTeam],$CP$30, Table2[ActualAwayScore],CW$31, Table2[ActualHomeScore],$CQ34))*-1</f>
        <v>-2</v>
      </c>
      <c r="CX34" s="19">
        <f>(COUNTIFS(Table2[AwayTeam],$CP$30, Table2[ActualAwayScore],$CQ34, Table2[ActualHomeScore],CX$31)+COUNTIFS(Table2[HomeTeam],$CP$30, Table2[ActualAwayScore],CX$31, Table2[ActualHomeScore],$CQ34))*-1</f>
        <v>-2</v>
      </c>
      <c r="CY34" s="19">
        <f>(COUNTIFS(Table2[AwayTeam],$CP$30, Table2[ActualAwayScore],$CQ34, Table2[ActualHomeScore],CY$31)+COUNTIFS(Table2[HomeTeam],$CP$30, Table2[ActualAwayScore],CY$31, Table2[ActualHomeScore],$CQ34))*-1</f>
        <v>0</v>
      </c>
      <c r="CZ34" s="19">
        <f>(COUNTIFS(Table2[AwayTeam],$CP$30, Table2[ActualAwayScore],$CQ34, Table2[ActualHomeScore],CZ$31)+COUNTIFS(Table2[HomeTeam],$CP$30, Table2[ActualAwayScore],CZ$31, Table2[ActualHomeScore],$CQ34))*-1</f>
        <v>0</v>
      </c>
      <c r="DA34" s="19">
        <f>(COUNTIFS(Table2[AwayTeam],$CP$30, Table2[ActualAwayScore],$CQ34, Table2[ActualHomeScore],DA$31)+COUNTIFS(Table2[HomeTeam],$CP$30, Table2[ActualAwayScore],DA$31, Table2[ActualHomeScore],$CQ34))*-1</f>
        <v>0</v>
      </c>
      <c r="DB34" s="138">
        <f>(COUNTIFS(Table2[AwayTeam],$CP$30, Table2[ActualAwayScore],$CQ34, Table2[ActualHomeScore],DB$31)+COUNTIFS(Table2[HomeTeam],$CP$30, Table2[ActualAwayScore],DB$31, Table2[ActualHomeScore],$CQ34))*-1</f>
        <v>0</v>
      </c>
      <c r="DC34" s="19"/>
      <c r="DD34" s="139"/>
      <c r="DE34" s="138">
        <v>2</v>
      </c>
      <c r="DF34" s="19">
        <f>COUNTIFS(Table2[[ActualHomeScore]:[ActualHomeScore]],$DE34, Table2[[ActualAwayScore]:[ActualAwayScore]],DF$31)</f>
        <v>10</v>
      </c>
      <c r="DG34" s="19">
        <f>COUNTIFS(Table2[[ActualHomeScore]:[ActualHomeScore]],$DE34, Table2[[ActualAwayScore]:[ActualAwayScore]],DG$31)</f>
        <v>51</v>
      </c>
      <c r="DH34" s="140"/>
      <c r="DI34" s="19">
        <f>COUNTIFS(Table2[[ActualHomeScore]:[ActualHomeScore]],$DE34, Table2[[ActualAwayScore]:[ActualAwayScore]],DI$31)</f>
        <v>65</v>
      </c>
      <c r="DJ34" s="19">
        <f>COUNTIFS(Table2[[ActualHomeScore]:[ActualHomeScore]],$DE34, Table2[[ActualAwayScore]:[ActualAwayScore]],DJ$31)</f>
        <v>44</v>
      </c>
      <c r="DK34" s="19">
        <f>COUNTIFS(Table2[[ActualHomeScore]:[ActualHomeScore]],$DE34, Table2[[ActualAwayScore]:[ActualAwayScore]],DK$31)</f>
        <v>35</v>
      </c>
      <c r="DL34" s="19">
        <f>COUNTIFS(Table2[[ActualHomeScore]:[ActualHomeScore]],$DE34, Table2[[ActualAwayScore]:[ActualAwayScore]],DL$31)</f>
        <v>13</v>
      </c>
      <c r="DM34" s="19">
        <f>COUNTIFS(Table2[[ActualHomeScore]:[ActualHomeScore]],$DE34, Table2[[ActualAwayScore]:[ActualAwayScore]],DM$31)</f>
        <v>2</v>
      </c>
      <c r="DN34" s="19">
        <f>COUNTIFS(Table2[[ActualHomeScore]:[ActualHomeScore]],$DE34, Table2[[ActualAwayScore]:[ActualAwayScore]],DN$31)</f>
        <v>1</v>
      </c>
      <c r="DO34" s="19">
        <f>COUNTIFS(Table2[[ActualHomeScore]:[ActualHomeScore]],$DE34, Table2[[ActualAwayScore]:[ActualAwayScore]],DO$31)</f>
        <v>1</v>
      </c>
      <c r="DP34" s="19">
        <f>COUNTIFS(Table2[[ActualHomeScore]:[ActualHomeScore]],$DE34, Table2[[ActualAwayScore]:[ActualAwayScore]],DP$31)</f>
        <v>0</v>
      </c>
    </row>
    <row r="35" spans="1:120" x14ac:dyDescent="0.25">
      <c r="A35" t="s">
        <v>1759</v>
      </c>
      <c r="D35">
        <f>SUM(D$2:D$33)</f>
        <v>1784</v>
      </c>
      <c r="E35">
        <f t="shared" ref="E35:BU35" si="14">SUM(E$2:E$33)</f>
        <v>27.114836886116521</v>
      </c>
      <c r="F35">
        <f t="shared" si="14"/>
        <v>1052</v>
      </c>
      <c r="G35">
        <f t="shared" si="14"/>
        <v>260</v>
      </c>
      <c r="H35">
        <f t="shared" si="14"/>
        <v>1052</v>
      </c>
      <c r="I35">
        <f t="shared" si="14"/>
        <v>260</v>
      </c>
      <c r="J35">
        <f t="shared" si="14"/>
        <v>2104</v>
      </c>
      <c r="K35">
        <f t="shared" si="14"/>
        <v>520</v>
      </c>
      <c r="L35">
        <f t="shared" si="14"/>
        <v>471</v>
      </c>
      <c r="M35">
        <f t="shared" si="14"/>
        <v>368</v>
      </c>
      <c r="N35">
        <f t="shared" si="14"/>
        <v>76</v>
      </c>
      <c r="O35">
        <f t="shared" si="14"/>
        <v>27</v>
      </c>
      <c r="P35">
        <f t="shared" si="14"/>
        <v>581</v>
      </c>
      <c r="Q35">
        <f t="shared" si="14"/>
        <v>474</v>
      </c>
      <c r="R35">
        <f t="shared" si="14"/>
        <v>79</v>
      </c>
      <c r="S35">
        <f t="shared" si="14"/>
        <v>28</v>
      </c>
      <c r="T35">
        <f t="shared" si="14"/>
        <v>581</v>
      </c>
      <c r="U35">
        <f t="shared" si="14"/>
        <v>474</v>
      </c>
      <c r="V35">
        <f t="shared" si="14"/>
        <v>79</v>
      </c>
      <c r="W35">
        <f t="shared" si="14"/>
        <v>28</v>
      </c>
      <c r="X35">
        <f t="shared" si="14"/>
        <v>471</v>
      </c>
      <c r="Y35">
        <f t="shared" si="14"/>
        <v>368</v>
      </c>
      <c r="Z35">
        <f t="shared" si="14"/>
        <v>76</v>
      </c>
      <c r="AA35">
        <f t="shared" si="14"/>
        <v>27</v>
      </c>
      <c r="AB35">
        <f t="shared" si="14"/>
        <v>1052</v>
      </c>
      <c r="AC35">
        <f t="shared" si="14"/>
        <v>1052</v>
      </c>
      <c r="AD35">
        <f t="shared" si="14"/>
        <v>842</v>
      </c>
      <c r="AE35">
        <f t="shared" si="14"/>
        <v>842</v>
      </c>
      <c r="AF35">
        <f t="shared" si="14"/>
        <v>155</v>
      </c>
      <c r="AG35">
        <f t="shared" si="14"/>
        <v>155</v>
      </c>
      <c r="AH35">
        <f t="shared" si="14"/>
        <v>55</v>
      </c>
      <c r="AI35">
        <f t="shared" si="14"/>
        <v>55</v>
      </c>
      <c r="AK35">
        <f t="shared" si="14"/>
        <v>2314</v>
      </c>
      <c r="AL35">
        <f t="shared" si="14"/>
        <v>3156</v>
      </c>
      <c r="AM35">
        <f t="shared" si="14"/>
        <v>17.601261192622857</v>
      </c>
      <c r="AN35">
        <f t="shared" si="14"/>
        <v>16.004953433248541</v>
      </c>
      <c r="AO35">
        <f t="shared" si="14"/>
        <v>3354</v>
      </c>
      <c r="AP35">
        <f t="shared" si="14"/>
        <v>4716</v>
      </c>
      <c r="AQ35">
        <f t="shared" si="14"/>
        <v>2886.6068355901484</v>
      </c>
      <c r="AR35">
        <f t="shared" si="14"/>
        <v>3937.2185445791411</v>
      </c>
      <c r="AT35">
        <f t="shared" si="14"/>
        <v>47</v>
      </c>
      <c r="AU35">
        <f t="shared" si="14"/>
        <v>3040</v>
      </c>
      <c r="AV35">
        <f t="shared" si="14"/>
        <v>3310</v>
      </c>
      <c r="AW35">
        <f t="shared" si="14"/>
        <v>-270</v>
      </c>
      <c r="AX35">
        <f t="shared" si="14"/>
        <v>77</v>
      </c>
      <c r="AY35">
        <f t="shared" si="14"/>
        <v>3310</v>
      </c>
      <c r="AZ35">
        <f t="shared" si="14"/>
        <v>3040</v>
      </c>
      <c r="BA35">
        <f t="shared" si="14"/>
        <v>270</v>
      </c>
      <c r="BB35">
        <f t="shared" si="14"/>
        <v>6350</v>
      </c>
      <c r="BC35">
        <f t="shared" si="14"/>
        <v>6350</v>
      </c>
      <c r="BD35">
        <f t="shared" si="14"/>
        <v>0</v>
      </c>
      <c r="BE35">
        <f t="shared" si="14"/>
        <v>96.58447267723497</v>
      </c>
      <c r="BF35">
        <f t="shared" si="14"/>
        <v>96.558794922702404</v>
      </c>
      <c r="BG35">
        <f t="shared" si="14"/>
        <v>2.5677754532562158E-2</v>
      </c>
      <c r="BL35">
        <f t="shared" si="14"/>
        <v>2429.1</v>
      </c>
      <c r="BN35">
        <f t="shared" si="14"/>
        <v>469</v>
      </c>
      <c r="BO35">
        <f t="shared" si="14"/>
        <v>583</v>
      </c>
      <c r="BP35">
        <f t="shared" si="14"/>
        <v>1052</v>
      </c>
      <c r="BQ35">
        <f t="shared" si="14"/>
        <v>583</v>
      </c>
      <c r="BR35">
        <f t="shared" si="14"/>
        <v>469</v>
      </c>
      <c r="BS35">
        <f t="shared" si="14"/>
        <v>1052</v>
      </c>
      <c r="BT35">
        <f t="shared" si="14"/>
        <v>33</v>
      </c>
      <c r="BU35">
        <f t="shared" si="14"/>
        <v>0</v>
      </c>
      <c r="CL35" t="str">
        <v/>
      </c>
      <c r="CP35" s="94"/>
      <c r="CQ35" s="66">
        <v>3</v>
      </c>
      <c r="CR35" s="19">
        <f>COUNTIFS(Table2[AwayTeam],$CP$30, Table2[ActualAwayScore],$CQ35, Table2[ActualHomeScore],CR$31)+COUNTIFS(Table2[HomeTeam],$CP$30, Table2[ActualAwayScore],CR$31, Table2[ActualHomeScore],$CQ35)</f>
        <v>3</v>
      </c>
      <c r="CS35" s="19">
        <f>COUNTIFS(Table2[AwayTeam],"CGY", Table2[ActualAwayScore],$CQ35, Table2[ActualHomeScore],CS$31)+COUNTIFS(Table2[HomeTeam],"CGY", Table2[ActualAwayScore],CS$31, Table2[ActualHomeScore],$CQ35)</f>
        <v>6</v>
      </c>
      <c r="CT35" s="19">
        <f>COUNTIFS(Table2[AwayTeam],$CP$30, Table2[ActualAwayScore],$CQ35, Table2[ActualHomeScore],CT$31)+COUNTIFS(Table2[HomeTeam],$CP$30, Table2[ActualAwayScore],CT$31, Table2[ActualHomeScore],$CQ35)</f>
        <v>5</v>
      </c>
      <c r="CU35" s="137"/>
      <c r="CV35" s="19">
        <f>(COUNTIFS(Table2[AwayTeam],$CP$30, Table2[ActualAwayScore],$CQ35, Table2[ActualHomeScore],CV$31)+COUNTIFS(Table2[HomeTeam],$CP$30, Table2[ActualAwayScore],CV$31, Table2[ActualHomeScore],$CQ35))*-1</f>
        <v>-5</v>
      </c>
      <c r="CW35" s="19">
        <f>(COUNTIFS(Table2[AwayTeam],$CP$30, Table2[ActualAwayScore],$CQ35, Table2[ActualHomeScore],CW$31)+COUNTIFS(Table2[HomeTeam],$CP$30, Table2[ActualAwayScore],CW$31, Table2[ActualHomeScore],$CQ35))*-1</f>
        <v>-2</v>
      </c>
      <c r="CX35" s="19">
        <f>(COUNTIFS(Table2[AwayTeam],$CP$30, Table2[ActualAwayScore],$CQ35, Table2[ActualHomeScore],CX$31)+COUNTIFS(Table2[HomeTeam],$CP$30, Table2[ActualAwayScore],CX$31, Table2[ActualHomeScore],$CQ35))*-1</f>
        <v>-1</v>
      </c>
      <c r="CY35" s="19">
        <f>(COUNTIFS(Table2[AwayTeam],$CP$30, Table2[ActualAwayScore],$CQ35, Table2[ActualHomeScore],CY$31)+COUNTIFS(Table2[HomeTeam],$CP$30, Table2[ActualAwayScore],CY$31, Table2[ActualHomeScore],$CQ35))*-1</f>
        <v>0</v>
      </c>
      <c r="CZ35" s="19">
        <f>(COUNTIFS(Table2[AwayTeam],$CP$30, Table2[ActualAwayScore],$CQ35, Table2[ActualHomeScore],CZ$31)+COUNTIFS(Table2[HomeTeam],$CP$30, Table2[ActualAwayScore],CZ$31, Table2[ActualHomeScore],$CQ35))*-1</f>
        <v>-1</v>
      </c>
      <c r="DA35" s="19">
        <f>(COUNTIFS(Table2[AwayTeam],$CP$30, Table2[ActualAwayScore],$CQ35, Table2[ActualHomeScore],DA$31)+COUNTIFS(Table2[HomeTeam],$CP$30, Table2[ActualAwayScore],DA$31, Table2[ActualHomeScore],$CQ35))*-1</f>
        <v>0</v>
      </c>
      <c r="DB35" s="138">
        <f>(COUNTIFS(Table2[AwayTeam],$CP$30, Table2[ActualAwayScore],$CQ35, Table2[ActualHomeScore],DB$31)+COUNTIFS(Table2[HomeTeam],$CP$30, Table2[ActualAwayScore],DB$31, Table2[ActualHomeScore],$CQ35))*-1</f>
        <v>0</v>
      </c>
      <c r="DC35" s="19"/>
      <c r="DD35" s="139"/>
      <c r="DE35" s="138">
        <v>3</v>
      </c>
      <c r="DF35" s="19">
        <f>COUNTIFS(Table2[[ActualHomeScore]:[ActualHomeScore]],$DE35, Table2[[ActualAwayScore]:[ActualAwayScore]],DF$31)</f>
        <v>33</v>
      </c>
      <c r="DG35" s="19">
        <f>COUNTIFS(Table2[[ActualHomeScore]:[ActualHomeScore]],$DE35, Table2[[ActualAwayScore]:[ActualAwayScore]],DG$31)</f>
        <v>41</v>
      </c>
      <c r="DH35" s="19">
        <f>COUNTIFS(Table2[[ActualHomeScore]:[ActualHomeScore]],$DE35, Table2[[ActualAwayScore]:[ActualAwayScore]],DH$31)</f>
        <v>78</v>
      </c>
      <c r="DI35" s="140"/>
      <c r="DJ35" s="19">
        <f>COUNTIFS(Table2[[ActualHomeScore]:[ActualHomeScore]],$DE35, Table2[[ActualAwayScore]:[ActualAwayScore]],DJ$31)</f>
        <v>51</v>
      </c>
      <c r="DK35" s="19">
        <f>COUNTIFS(Table2[[ActualHomeScore]:[ActualHomeScore]],$DE35, Table2[[ActualAwayScore]:[ActualAwayScore]],DK$31)</f>
        <v>16</v>
      </c>
      <c r="DL35" s="19">
        <f>COUNTIFS(Table2[[ActualHomeScore]:[ActualHomeScore]],$DE35, Table2[[ActualAwayScore]:[ActualAwayScore]],DL$31)</f>
        <v>17</v>
      </c>
      <c r="DM35" s="19">
        <f>COUNTIFS(Table2[[ActualHomeScore]:[ActualHomeScore]],$DE35, Table2[[ActualAwayScore]:[ActualAwayScore]],DM$31)</f>
        <v>5</v>
      </c>
      <c r="DN35" s="19">
        <f>COUNTIFS(Table2[[ActualHomeScore]:[ActualHomeScore]],$DE35, Table2[[ActualAwayScore]:[ActualAwayScore]],DN$31)</f>
        <v>3</v>
      </c>
      <c r="DO35" s="19">
        <f>COUNTIFS(Table2[[ActualHomeScore]:[ActualHomeScore]],$DE35, Table2[[ActualAwayScore]:[ActualAwayScore]],DO$31)</f>
        <v>0</v>
      </c>
      <c r="DP35" s="19">
        <f>COUNTIFS(Table2[[ActualHomeScore]:[ActualHomeScore]],$DE35, Table2[[ActualAwayScore]:[ActualAwayScore]],DP$31)</f>
        <v>0</v>
      </c>
    </row>
    <row r="36" spans="1:120" x14ac:dyDescent="0.25">
      <c r="A36" t="s">
        <v>1806</v>
      </c>
      <c r="D36">
        <f>AVERAGE(D$2:D$33)</f>
        <v>55.75</v>
      </c>
      <c r="E36">
        <f t="shared" ref="E36:BU36" si="15">AVERAGE(E$2:E$33)</f>
        <v>0.84733865269114128</v>
      </c>
      <c r="F36">
        <f t="shared" si="15"/>
        <v>32.875</v>
      </c>
      <c r="G36">
        <f t="shared" si="15"/>
        <v>8.125</v>
      </c>
      <c r="H36">
        <f t="shared" si="15"/>
        <v>32.875</v>
      </c>
      <c r="I36">
        <f t="shared" si="15"/>
        <v>8.125</v>
      </c>
      <c r="J36">
        <f t="shared" si="15"/>
        <v>65.75</v>
      </c>
      <c r="K36">
        <f t="shared" si="15"/>
        <v>16.25</v>
      </c>
      <c r="L36">
        <f t="shared" si="15"/>
        <v>14.71875</v>
      </c>
      <c r="M36">
        <f t="shared" si="15"/>
        <v>11.5</v>
      </c>
      <c r="N36">
        <f t="shared" si="15"/>
        <v>2.375</v>
      </c>
      <c r="O36">
        <f t="shared" si="15"/>
        <v>0.84375</v>
      </c>
      <c r="P36">
        <f t="shared" si="15"/>
        <v>18.15625</v>
      </c>
      <c r="Q36">
        <f t="shared" si="15"/>
        <v>14.8125</v>
      </c>
      <c r="R36">
        <f t="shared" si="15"/>
        <v>2.46875</v>
      </c>
      <c r="S36">
        <f t="shared" si="15"/>
        <v>0.875</v>
      </c>
      <c r="T36">
        <f t="shared" si="15"/>
        <v>18.15625</v>
      </c>
      <c r="U36">
        <f t="shared" si="15"/>
        <v>14.8125</v>
      </c>
      <c r="V36">
        <f t="shared" si="15"/>
        <v>2.46875</v>
      </c>
      <c r="W36">
        <f t="shared" si="15"/>
        <v>0.875</v>
      </c>
      <c r="X36">
        <f t="shared" si="15"/>
        <v>14.71875</v>
      </c>
      <c r="Y36">
        <f t="shared" si="15"/>
        <v>11.5</v>
      </c>
      <c r="Z36">
        <f t="shared" si="15"/>
        <v>2.375</v>
      </c>
      <c r="AA36">
        <f t="shared" si="15"/>
        <v>0.84375</v>
      </c>
      <c r="AB36">
        <f t="shared" si="15"/>
        <v>32.875</v>
      </c>
      <c r="AC36">
        <f t="shared" si="15"/>
        <v>32.875</v>
      </c>
      <c r="AD36">
        <f t="shared" si="15"/>
        <v>26.3125</v>
      </c>
      <c r="AE36">
        <f t="shared" si="15"/>
        <v>26.3125</v>
      </c>
      <c r="AF36">
        <f t="shared" si="15"/>
        <v>4.84375</v>
      </c>
      <c r="AG36">
        <f t="shared" si="15"/>
        <v>4.84375</v>
      </c>
      <c r="AH36">
        <f t="shared" si="15"/>
        <v>1.71875</v>
      </c>
      <c r="AI36">
        <f t="shared" si="15"/>
        <v>1.71875</v>
      </c>
      <c r="AK36">
        <f t="shared" si="15"/>
        <v>72.3125</v>
      </c>
      <c r="AL36">
        <f t="shared" si="15"/>
        <v>98.625</v>
      </c>
      <c r="AM36">
        <f t="shared" si="15"/>
        <v>0.55003941226946429</v>
      </c>
      <c r="AN36">
        <f t="shared" si="15"/>
        <v>0.50015479478901692</v>
      </c>
      <c r="AO36">
        <f t="shared" si="15"/>
        <v>104.8125</v>
      </c>
      <c r="AP36">
        <f t="shared" si="15"/>
        <v>147.375</v>
      </c>
      <c r="AQ36">
        <f t="shared" si="15"/>
        <v>90.206463612192138</v>
      </c>
      <c r="AR36">
        <f t="shared" si="15"/>
        <v>123.03807951809816</v>
      </c>
      <c r="AT36">
        <f t="shared" si="15"/>
        <v>1.46875</v>
      </c>
      <c r="AU36">
        <f t="shared" si="15"/>
        <v>95</v>
      </c>
      <c r="AV36">
        <f t="shared" si="15"/>
        <v>103.4375</v>
      </c>
      <c r="AW36">
        <f t="shared" si="15"/>
        <v>-8.4375</v>
      </c>
      <c r="AX36">
        <f t="shared" si="15"/>
        <v>2.40625</v>
      </c>
      <c r="AY36">
        <f t="shared" si="15"/>
        <v>103.4375</v>
      </c>
      <c r="AZ36">
        <f t="shared" si="15"/>
        <v>95</v>
      </c>
      <c r="BA36">
        <f t="shared" si="15"/>
        <v>8.4375</v>
      </c>
      <c r="BB36">
        <f t="shared" si="15"/>
        <v>198.4375</v>
      </c>
      <c r="BC36">
        <f t="shared" si="15"/>
        <v>198.4375</v>
      </c>
      <c r="BD36">
        <f t="shared" si="15"/>
        <v>0</v>
      </c>
      <c r="BE36">
        <f t="shared" si="15"/>
        <v>3.0182647711635928</v>
      </c>
      <c r="BF36">
        <f t="shared" si="15"/>
        <v>3.0174623413344501</v>
      </c>
      <c r="BG36">
        <f t="shared" si="15"/>
        <v>8.0242982914256744E-4</v>
      </c>
      <c r="BL36">
        <f t="shared" si="15"/>
        <v>75.909374999999997</v>
      </c>
      <c r="BN36">
        <f t="shared" si="15"/>
        <v>14.65625</v>
      </c>
      <c r="BO36">
        <f t="shared" si="15"/>
        <v>18.21875</v>
      </c>
      <c r="BP36">
        <f t="shared" si="15"/>
        <v>32.875</v>
      </c>
      <c r="BQ36">
        <f t="shared" si="15"/>
        <v>18.21875</v>
      </c>
      <c r="BR36">
        <f t="shared" si="15"/>
        <v>14.65625</v>
      </c>
      <c r="BS36">
        <f t="shared" si="15"/>
        <v>32.875</v>
      </c>
      <c r="BT36">
        <f t="shared" si="15"/>
        <v>33</v>
      </c>
      <c r="BU36" t="e">
        <f t="shared" si="15"/>
        <v>#DIV/0!</v>
      </c>
      <c r="CL36" t="str">
        <v/>
      </c>
      <c r="CP36" s="94"/>
      <c r="CQ36" s="66">
        <v>4</v>
      </c>
      <c r="CR36" s="19">
        <f>COUNTIFS(Table2[AwayTeam],$CP$30, Table2[ActualAwayScore],$CQ36, Table2[ActualHomeScore],CR$31)+COUNTIFS(Table2[HomeTeam],$CP$30, Table2[ActualAwayScore],CR$31, Table2[ActualHomeScore],$CQ36)</f>
        <v>0</v>
      </c>
      <c r="CS36" s="19">
        <f>COUNTIFS(Table2[AwayTeam],"CGY", Table2[ActualAwayScore],$CQ36, Table2[ActualHomeScore],CS$31)+COUNTIFS(Table2[HomeTeam],"CGY", Table2[ActualAwayScore],CS$31, Table2[ActualHomeScore],$CQ36)</f>
        <v>2</v>
      </c>
      <c r="CT36" s="19">
        <f>COUNTIFS(Table2[AwayTeam],$CP$30, Table2[ActualAwayScore],$CQ36, Table2[ActualHomeScore],CT$31)+COUNTIFS(Table2[HomeTeam],$CP$30, Table2[ActualAwayScore],CT$31, Table2[ActualHomeScore],$CQ36)</f>
        <v>0</v>
      </c>
      <c r="CU36" s="19">
        <f>COUNTIFS(Table2[AwayTeam],$CP$30, Table2[ActualAwayScore],$CQ36, Table2[ActualHomeScore],CU$31)+COUNTIFS(Table2[HomeTeam],$CP$30, Table2[ActualAwayScore],CU$31, Table2[ActualHomeScore],$CQ36)</f>
        <v>3</v>
      </c>
      <c r="CV36" s="137"/>
      <c r="CW36" s="19">
        <f>(COUNTIFS(Table2[AwayTeam],$CP$30, Table2[ActualAwayScore],$CQ36, Table2[ActualHomeScore],CW$31)+COUNTIFS(Table2[HomeTeam],$CP$30, Table2[ActualAwayScore],CW$31, Table2[ActualHomeScore],$CQ36))*-1</f>
        <v>0</v>
      </c>
      <c r="CX36" s="19">
        <f>(COUNTIFS(Table2[AwayTeam],$CP$30, Table2[ActualAwayScore],$CQ36, Table2[ActualHomeScore],CX$31)+COUNTIFS(Table2[HomeTeam],$CP$30, Table2[ActualAwayScore],CX$31, Table2[ActualHomeScore],$CQ36))*-1</f>
        <v>0</v>
      </c>
      <c r="CY36" s="19">
        <f>(COUNTIFS(Table2[AwayTeam],$CP$30, Table2[ActualAwayScore],$CQ36, Table2[ActualHomeScore],CY$31)+COUNTIFS(Table2[HomeTeam],$CP$30, Table2[ActualAwayScore],CY$31, Table2[ActualHomeScore],$CQ36))*-1</f>
        <v>0</v>
      </c>
      <c r="CZ36" s="19">
        <f>(COUNTIFS(Table2[AwayTeam],$CP$30, Table2[ActualAwayScore],$CQ36, Table2[ActualHomeScore],CZ$31)+COUNTIFS(Table2[HomeTeam],$CP$30, Table2[ActualAwayScore],CZ$31, Table2[ActualHomeScore],$CQ36))*-1</f>
        <v>0</v>
      </c>
      <c r="DA36" s="19">
        <f>(COUNTIFS(Table2[AwayTeam],$CP$30, Table2[ActualAwayScore],$CQ36, Table2[ActualHomeScore],DA$31)+COUNTIFS(Table2[HomeTeam],$CP$30, Table2[ActualAwayScore],DA$31, Table2[ActualHomeScore],$CQ36))*-1</f>
        <v>0</v>
      </c>
      <c r="DB36" s="138">
        <f>(COUNTIFS(Table2[AwayTeam],$CP$30, Table2[ActualAwayScore],$CQ36, Table2[ActualHomeScore],DB$31)+COUNTIFS(Table2[HomeTeam],$CP$30, Table2[ActualAwayScore],DB$31, Table2[ActualHomeScore],$CQ36))*-1</f>
        <v>0</v>
      </c>
      <c r="DC36" s="19"/>
      <c r="DD36" s="139"/>
      <c r="DE36" s="138">
        <v>4</v>
      </c>
      <c r="DF36" s="19">
        <f>COUNTIFS(Table2[[ActualHomeScore]:[ActualHomeScore]],$DE36, Table2[[ActualAwayScore]:[ActualAwayScore]],DF$31)</f>
        <v>15</v>
      </c>
      <c r="DG36" s="19">
        <f>COUNTIFS(Table2[[ActualHomeScore]:[ActualHomeScore]],$DE36, Table2[[ActualAwayScore]:[ActualAwayScore]],DG$31)</f>
        <v>41</v>
      </c>
      <c r="DH36" s="19">
        <f>COUNTIFS(Table2[[ActualHomeScore]:[ActualHomeScore]],$DE36, Table2[[ActualAwayScore]:[ActualAwayScore]],DH$31)</f>
        <v>37</v>
      </c>
      <c r="DI36" s="19">
        <f>COUNTIFS(Table2[[ActualHomeScore]:[ActualHomeScore]],$DE36, Table2[[ActualAwayScore]:[ActualAwayScore]],DI$31)</f>
        <v>50</v>
      </c>
      <c r="DJ36" s="140"/>
      <c r="DK36" s="19">
        <f>COUNTIFS(Table2[[ActualHomeScore]:[ActualHomeScore]],$DE36, Table2[[ActualAwayScore]:[ActualAwayScore]],DK$31)</f>
        <v>26</v>
      </c>
      <c r="DL36" s="19">
        <f>COUNTIFS(Table2[[ActualHomeScore]:[ActualHomeScore]],$DE36, Table2[[ActualAwayScore]:[ActualAwayScore]],DL$31)</f>
        <v>4</v>
      </c>
      <c r="DM36" s="19">
        <f>COUNTIFS(Table2[[ActualHomeScore]:[ActualHomeScore]],$DE36, Table2[[ActualAwayScore]:[ActualAwayScore]],DM$31)</f>
        <v>2</v>
      </c>
      <c r="DN36" s="19">
        <f>COUNTIFS(Table2[[ActualHomeScore]:[ActualHomeScore]],$DE36, Table2[[ActualAwayScore]:[ActualAwayScore]],DN$31)</f>
        <v>0</v>
      </c>
      <c r="DO36" s="19">
        <f>COUNTIFS(Table2[[ActualHomeScore]:[ActualHomeScore]],$DE36, Table2[[ActualAwayScore]:[ActualAwayScore]],DO$31)</f>
        <v>0</v>
      </c>
      <c r="DP36" s="19">
        <f>COUNTIFS(Table2[[ActualHomeScore]:[ActualHomeScore]],$DE36, Table2[[ActualAwayScore]:[ActualAwayScore]],DP$31)</f>
        <v>0</v>
      </c>
    </row>
    <row r="37" spans="1:120" x14ac:dyDescent="0.25">
      <c r="A37" t="s">
        <v>1807</v>
      </c>
      <c r="D37">
        <f>_xlfn.STDEV.P(D$2:D$33)</f>
        <v>9.4637466153738501</v>
      </c>
      <c r="E37">
        <f t="shared" ref="E37:BU37" si="16">_xlfn.STDEV.P(E$2:E$33)</f>
        <v>0.14131165719564329</v>
      </c>
      <c r="F37">
        <f t="shared" si="16"/>
        <v>1.2437342963832749</v>
      </c>
      <c r="G37">
        <f t="shared" si="16"/>
        <v>1.2437342963832749</v>
      </c>
      <c r="H37">
        <f t="shared" si="16"/>
        <v>1.4086784586980805</v>
      </c>
      <c r="I37">
        <f t="shared" si="16"/>
        <v>1.4086784586980805</v>
      </c>
      <c r="J37">
        <f t="shared" si="16"/>
        <v>0.93541434669348533</v>
      </c>
      <c r="K37">
        <f t="shared" si="16"/>
        <v>0.93541434669348533</v>
      </c>
      <c r="L37">
        <f t="shared" si="16"/>
        <v>3.9704720673365781</v>
      </c>
      <c r="M37">
        <f t="shared" si="16"/>
        <v>3.6571847095819483</v>
      </c>
      <c r="N37">
        <f t="shared" si="16"/>
        <v>1.4523687548277813</v>
      </c>
      <c r="O37">
        <f t="shared" si="16"/>
        <v>0.90517177237251489</v>
      </c>
      <c r="P37">
        <f t="shared" si="16"/>
        <v>4.1466053510673042</v>
      </c>
      <c r="Q37">
        <f t="shared" si="16"/>
        <v>3.2828864966672242</v>
      </c>
      <c r="R37">
        <f t="shared" si="16"/>
        <v>1.4574029770451273</v>
      </c>
      <c r="S37">
        <f t="shared" si="16"/>
        <v>0.99215674164922152</v>
      </c>
      <c r="T37">
        <f t="shared" si="16"/>
        <v>3.9852021200310532</v>
      </c>
      <c r="U37">
        <f t="shared" si="16"/>
        <v>4.1188400976488513</v>
      </c>
      <c r="V37">
        <f t="shared" si="16"/>
        <v>1.5407866294526313</v>
      </c>
      <c r="W37">
        <f t="shared" si="16"/>
        <v>0.8926785535678563</v>
      </c>
      <c r="X37">
        <f t="shared" si="16"/>
        <v>3.9149902218907267</v>
      </c>
      <c r="Y37">
        <f t="shared" si="16"/>
        <v>3.6827299656640586</v>
      </c>
      <c r="Z37">
        <f t="shared" si="16"/>
        <v>1.340475661845451</v>
      </c>
      <c r="AA37">
        <f t="shared" si="16"/>
        <v>0.90517177237251489</v>
      </c>
      <c r="AB37">
        <f t="shared" si="16"/>
        <v>6.5084080234724064</v>
      </c>
      <c r="AC37">
        <f t="shared" si="16"/>
        <v>6.5847835955329614</v>
      </c>
      <c r="AD37">
        <f t="shared" si="16"/>
        <v>6.588045518209479</v>
      </c>
      <c r="AE37">
        <f t="shared" si="16"/>
        <v>5.4050757395248406</v>
      </c>
      <c r="AF37">
        <f t="shared" si="16"/>
        <v>2.1081593719403662</v>
      </c>
      <c r="AG37">
        <f t="shared" si="16"/>
        <v>2.1952985987104352</v>
      </c>
      <c r="AH37">
        <f t="shared" si="16"/>
        <v>1.2558457060881325</v>
      </c>
      <c r="AI37">
        <f t="shared" si="16"/>
        <v>1.1520192869479227</v>
      </c>
      <c r="AK37">
        <f t="shared" si="16"/>
        <v>11.614746822466687</v>
      </c>
      <c r="AL37">
        <f t="shared" si="16"/>
        <v>17.900331700837278</v>
      </c>
      <c r="AM37">
        <f t="shared" si="16"/>
        <v>8.8419322327005431E-2</v>
      </c>
      <c r="AN37">
        <f t="shared" si="16"/>
        <v>9.0863538348526438E-2</v>
      </c>
      <c r="AO37">
        <f t="shared" si="16"/>
        <v>11.80422990923169</v>
      </c>
      <c r="AP37">
        <f t="shared" si="16"/>
        <v>18.242721151187943</v>
      </c>
      <c r="AQ37">
        <f t="shared" si="16"/>
        <v>14.500768861628933</v>
      </c>
      <c r="AR37">
        <f t="shared" si="16"/>
        <v>22.352430433737538</v>
      </c>
      <c r="AT37">
        <f t="shared" si="16"/>
        <v>1.2986621721987592</v>
      </c>
      <c r="AU37">
        <f t="shared" si="16"/>
        <v>11.26388032606881</v>
      </c>
      <c r="AV37">
        <f t="shared" si="16"/>
        <v>11.889957684954139</v>
      </c>
      <c r="AW37">
        <f t="shared" si="16"/>
        <v>19.885512157095679</v>
      </c>
      <c r="AX37">
        <f t="shared" si="16"/>
        <v>1.834723667885712</v>
      </c>
      <c r="AY37">
        <f t="shared" si="16"/>
        <v>13.392949404444115</v>
      </c>
      <c r="AZ37">
        <f t="shared" si="16"/>
        <v>14.170832720768388</v>
      </c>
      <c r="BA37">
        <f t="shared" si="16"/>
        <v>21.948715081981451</v>
      </c>
      <c r="BB37">
        <f t="shared" si="16"/>
        <v>18.856261393765202</v>
      </c>
      <c r="BC37">
        <f t="shared" si="16"/>
        <v>22.688016523045818</v>
      </c>
      <c r="BD37">
        <f t="shared" si="16"/>
        <v>35.796298691345172</v>
      </c>
      <c r="BE37">
        <f t="shared" si="16"/>
        <v>0.28577437299529707</v>
      </c>
      <c r="BF37">
        <f t="shared" si="16"/>
        <v>0.33457562776010508</v>
      </c>
      <c r="BG37">
        <f t="shared" si="16"/>
        <v>0.54089064522982933</v>
      </c>
      <c r="BL37">
        <f t="shared" si="16"/>
        <v>3.121734231060517</v>
      </c>
      <c r="BN37">
        <f t="shared" si="16"/>
        <v>7.0604947374458114</v>
      </c>
      <c r="BO37">
        <f t="shared" si="16"/>
        <v>6.5847094421470107</v>
      </c>
      <c r="BP37">
        <f t="shared" si="16"/>
        <v>13.284742187938763</v>
      </c>
      <c r="BQ37">
        <f t="shared" si="16"/>
        <v>7.3473395482650723</v>
      </c>
      <c r="BR37">
        <f t="shared" si="16"/>
        <v>6.4304421261294316</v>
      </c>
      <c r="BS37">
        <f t="shared" si="16"/>
        <v>13.301198254292732</v>
      </c>
      <c r="BT37">
        <f t="shared" si="16"/>
        <v>0</v>
      </c>
      <c r="BU37" t="e">
        <f t="shared" si="16"/>
        <v>#DIV/0!</v>
      </c>
      <c r="CL37" t="str">
        <v/>
      </c>
      <c r="CP37" s="94"/>
      <c r="CQ37" s="66">
        <v>5</v>
      </c>
      <c r="CR37" s="19">
        <f>COUNTIFS(Table2[AwayTeam],$CP$30, Table2[ActualAwayScore],$CQ37, Table2[ActualHomeScore],CR$31)+COUNTIFS(Table2[HomeTeam],$CP$30, Table2[ActualAwayScore],CR$31, Table2[ActualHomeScore],$CQ37)</f>
        <v>0</v>
      </c>
      <c r="CS37" s="19">
        <f>COUNTIFS(Table2[AwayTeam],"CGY", Table2[ActualAwayScore],$CQ37, Table2[ActualHomeScore],CS$31)+COUNTIFS(Table2[HomeTeam],"CGY", Table2[ActualAwayScore],CS$31, Table2[ActualHomeScore],$CQ37)</f>
        <v>0</v>
      </c>
      <c r="CT37" s="19">
        <f>COUNTIFS(Table2[AwayTeam],$CP$30, Table2[ActualAwayScore],$CQ37, Table2[ActualHomeScore],CT$31)+COUNTIFS(Table2[HomeTeam],$CP$30, Table2[ActualAwayScore],CT$31, Table2[ActualHomeScore],$CQ37)</f>
        <v>2</v>
      </c>
      <c r="CU37" s="19">
        <f>COUNTIFS(Table2[AwayTeam],$CP$30, Table2[ActualAwayScore],$CQ37, Table2[ActualHomeScore],CU$31)+COUNTIFS(Table2[HomeTeam],$CP$30, Table2[ActualAwayScore],CU$31, Table2[ActualHomeScore],$CQ37)</f>
        <v>0</v>
      </c>
      <c r="CV37" s="19">
        <f>COUNTIFS(Table2[AwayTeam],$CP$30, Table2[ActualAwayScore],$CQ37, Table2[ActualHomeScore],CV$31)+COUNTIFS(Table2[HomeTeam],$CP$30, Table2[ActualAwayScore],CV$31, Table2[ActualHomeScore],$CQ37)</f>
        <v>1</v>
      </c>
      <c r="CW37" s="137"/>
      <c r="CX37" s="19">
        <f>(COUNTIFS(Table2[AwayTeam],$CP$30, Table2[ActualAwayScore],$CQ37, Table2[ActualHomeScore],CX$31)+COUNTIFS(Table2[HomeTeam],$CP$30, Table2[ActualAwayScore],CX$31, Table2[ActualHomeScore],$CQ37))*-1</f>
        <v>0</v>
      </c>
      <c r="CY37" s="19">
        <f>(COUNTIFS(Table2[AwayTeam],$CP$30, Table2[ActualAwayScore],$CQ37, Table2[ActualHomeScore],CY$31)+COUNTIFS(Table2[HomeTeam],$CP$30, Table2[ActualAwayScore],CY$31, Table2[ActualHomeScore],$CQ37))*-1</f>
        <v>0</v>
      </c>
      <c r="CZ37" s="19">
        <f>(COUNTIFS(Table2[AwayTeam],$CP$30, Table2[ActualAwayScore],$CQ37, Table2[ActualHomeScore],CZ$31)+COUNTIFS(Table2[HomeTeam],$CP$30, Table2[ActualAwayScore],CZ$31, Table2[ActualHomeScore],$CQ37))*-1</f>
        <v>0</v>
      </c>
      <c r="DA37" s="19">
        <f>(COUNTIFS(Table2[AwayTeam],$CP$30, Table2[ActualAwayScore],$CQ37, Table2[ActualHomeScore],DA$31)+COUNTIFS(Table2[HomeTeam],$CP$30, Table2[ActualAwayScore],DA$31, Table2[ActualHomeScore],$CQ37))*-1</f>
        <v>0</v>
      </c>
      <c r="DB37" s="138">
        <f>(COUNTIFS(Table2[AwayTeam],$CP$30, Table2[ActualAwayScore],$CQ37, Table2[ActualHomeScore],DB$31)+COUNTIFS(Table2[HomeTeam],$CP$30, Table2[ActualAwayScore],DB$31, Table2[ActualHomeScore],$CQ37))*-1</f>
        <v>0</v>
      </c>
      <c r="DC37" s="19"/>
      <c r="DD37" s="139"/>
      <c r="DE37" s="138">
        <v>5</v>
      </c>
      <c r="DF37" s="19">
        <f>COUNTIFS(Table2[[ActualHomeScore]:[ActualHomeScore]],$DE37, Table2[[ActualAwayScore]:[ActualAwayScore]],DF$31)</f>
        <v>7</v>
      </c>
      <c r="DG37" s="19">
        <f>COUNTIFS(Table2[[ActualHomeScore]:[ActualHomeScore]],$DE37, Table2[[ActualAwayScore]:[ActualAwayScore]],DG$31)</f>
        <v>17</v>
      </c>
      <c r="DH37" s="19">
        <f>COUNTIFS(Table2[[ActualHomeScore]:[ActualHomeScore]],$DE37, Table2[[ActualAwayScore]:[ActualAwayScore]],DH$31)</f>
        <v>35</v>
      </c>
      <c r="DI37" s="19">
        <f>COUNTIFS(Table2[[ActualHomeScore]:[ActualHomeScore]],$DE37, Table2[[ActualAwayScore]:[ActualAwayScore]],DI$31)</f>
        <v>26</v>
      </c>
      <c r="DJ37" s="19">
        <f>COUNTIFS(Table2[[ActualHomeScore]:[ActualHomeScore]],$DE37, Table2[[ActualAwayScore]:[ActualAwayScore]],DJ$31)</f>
        <v>21</v>
      </c>
      <c r="DK37" s="140"/>
      <c r="DL37" s="19">
        <f>COUNTIFS(Table2[[ActualHomeScore]:[ActualHomeScore]],$DE37, Table2[[ActualAwayScore]:[ActualAwayScore]],DL$31)</f>
        <v>9</v>
      </c>
      <c r="DM37" s="19">
        <f>COUNTIFS(Table2[[ActualHomeScore]:[ActualHomeScore]],$DE37, Table2[[ActualAwayScore]:[ActualAwayScore]],DM$31)</f>
        <v>3</v>
      </c>
      <c r="DN37" s="19">
        <f>COUNTIFS(Table2[[ActualHomeScore]:[ActualHomeScore]],$DE37, Table2[[ActualAwayScore]:[ActualAwayScore]],DN$31)</f>
        <v>1</v>
      </c>
      <c r="DO37" s="19">
        <f>COUNTIFS(Table2[[ActualHomeScore]:[ActualHomeScore]],$DE37, Table2[[ActualAwayScore]:[ActualAwayScore]],DO$31)</f>
        <v>0</v>
      </c>
      <c r="DP37" s="19">
        <f>COUNTIFS(Table2[[ActualHomeScore]:[ActualHomeScore]],$DE37, Table2[[ActualAwayScore]:[ActualAwayScore]],DP$31)</f>
        <v>0</v>
      </c>
    </row>
    <row r="38" spans="1:120" x14ac:dyDescent="0.25">
      <c r="CL38" t="str">
        <v/>
      </c>
      <c r="CP38" s="94"/>
      <c r="CQ38" s="66">
        <v>6</v>
      </c>
      <c r="CR38" s="19">
        <f>COUNTIFS(Table2[AwayTeam],$CP$30, Table2[ActualAwayScore],$CQ38, Table2[ActualHomeScore],CR$31)+COUNTIFS(Table2[HomeTeam],$CP$30, Table2[ActualAwayScore],CR$31, Table2[ActualHomeScore],$CQ38)</f>
        <v>0</v>
      </c>
      <c r="CS38" s="19">
        <f>COUNTIFS(Table2[AwayTeam],"CGY", Table2[ActualAwayScore],$CQ38, Table2[ActualHomeScore],CS$31)+COUNTIFS(Table2[HomeTeam],"CGY", Table2[ActualAwayScore],CS$31, Table2[ActualHomeScore],$CQ38)</f>
        <v>0</v>
      </c>
      <c r="CT38" s="19">
        <f>COUNTIFS(Table2[AwayTeam],$CP$30, Table2[ActualAwayScore],$CQ38, Table2[ActualHomeScore],CT$31)+COUNTIFS(Table2[HomeTeam],$CP$30, Table2[ActualAwayScore],CT$31, Table2[ActualHomeScore],$CQ38)</f>
        <v>0</v>
      </c>
      <c r="CU38" s="19">
        <f>COUNTIFS(Table2[AwayTeam],$CP$30, Table2[ActualAwayScore],$CQ38, Table2[ActualHomeScore],CU$31)+COUNTIFS(Table2[HomeTeam],$CP$30, Table2[ActualAwayScore],CU$31, Table2[ActualHomeScore],$CQ38)</f>
        <v>2</v>
      </c>
      <c r="CV38" s="19">
        <f>COUNTIFS(Table2[AwayTeam],$CP$30, Table2[ActualAwayScore],$CQ38, Table2[ActualHomeScore],CV$31)+COUNTIFS(Table2[HomeTeam],$CP$30, Table2[ActualAwayScore],CV$31, Table2[ActualHomeScore],$CQ38)</f>
        <v>1</v>
      </c>
      <c r="CW38" s="19">
        <f>COUNTIFS(Table2[AwayTeam],$CP$30, Table2[ActualAwayScore],$CQ38, Table2[ActualHomeScore],CW$31)+COUNTIFS(Table2[HomeTeam],$CP$30, Table2[ActualAwayScore],CW$31, Table2[ActualHomeScore],$CQ38)</f>
        <v>1</v>
      </c>
      <c r="CX38" s="137"/>
      <c r="CY38" s="19">
        <f>(COUNTIFS(Table2[AwayTeam],$CP$30, Table2[ActualAwayScore],$CQ38, Table2[ActualHomeScore],CY$31)+COUNTIFS(Table2[HomeTeam],$CP$30, Table2[ActualAwayScore],CY$31, Table2[ActualHomeScore],$CQ38))*-1</f>
        <v>0</v>
      </c>
      <c r="CZ38" s="19">
        <f>(COUNTIFS(Table2[AwayTeam],$CP$30, Table2[ActualAwayScore],$CQ38, Table2[ActualHomeScore],CZ$31)+COUNTIFS(Table2[HomeTeam],$CP$30, Table2[ActualAwayScore],CZ$31, Table2[ActualHomeScore],$CQ38))*-1</f>
        <v>0</v>
      </c>
      <c r="DA38" s="19">
        <f>(COUNTIFS(Table2[AwayTeam],$CP$30, Table2[ActualAwayScore],$CQ38, Table2[ActualHomeScore],DA$31)+COUNTIFS(Table2[HomeTeam],$CP$30, Table2[ActualAwayScore],DA$31, Table2[ActualHomeScore],$CQ38))*-1</f>
        <v>0</v>
      </c>
      <c r="DB38" s="138">
        <f>(COUNTIFS(Table2[AwayTeam],$CP$30, Table2[ActualAwayScore],$CQ38, Table2[ActualHomeScore],DB$31)+COUNTIFS(Table2[HomeTeam],$CP$30, Table2[ActualAwayScore],DB$31, Table2[ActualHomeScore],$CQ38))*-1</f>
        <v>0</v>
      </c>
      <c r="DC38" s="19"/>
      <c r="DD38" s="139"/>
      <c r="DE38" s="138">
        <v>6</v>
      </c>
      <c r="DF38" s="19">
        <f>COUNTIFS(Table2[[ActualHomeScore]:[ActualHomeScore]],$DE38, Table2[[ActualAwayScore]:[ActualAwayScore]],DF$31)</f>
        <v>3</v>
      </c>
      <c r="DG38" s="19">
        <f>COUNTIFS(Table2[[ActualHomeScore]:[ActualHomeScore]],$DE38, Table2[[ActualAwayScore]:[ActualAwayScore]],DG$31)</f>
        <v>7</v>
      </c>
      <c r="DH38" s="19">
        <f>COUNTIFS(Table2[[ActualHomeScore]:[ActualHomeScore]],$DE38, Table2[[ActualAwayScore]:[ActualAwayScore]],DH$31)</f>
        <v>23</v>
      </c>
      <c r="DI38" s="19">
        <f>COUNTIFS(Table2[[ActualHomeScore]:[ActualHomeScore]],$DE38, Table2[[ActualAwayScore]:[ActualAwayScore]],DI$31)</f>
        <v>24</v>
      </c>
      <c r="DJ38" s="19">
        <f>COUNTIFS(Table2[[ActualHomeScore]:[ActualHomeScore]],$DE38, Table2[[ActualAwayScore]:[ActualAwayScore]],DJ$31)</f>
        <v>17</v>
      </c>
      <c r="DK38" s="19">
        <f>COUNTIFS(Table2[[ActualHomeScore]:[ActualHomeScore]],$DE38, Table2[[ActualAwayScore]:[ActualAwayScore]],DK$31)</f>
        <v>5</v>
      </c>
      <c r="DL38" s="140"/>
      <c r="DM38" s="19">
        <f>COUNTIFS(Table2[[ActualHomeScore]:[ActualHomeScore]],$DE38, Table2[[ActualAwayScore]:[ActualAwayScore]],DM$31)</f>
        <v>0</v>
      </c>
      <c r="DN38" s="19">
        <f>COUNTIFS(Table2[[ActualHomeScore]:[ActualHomeScore]],$DE38, Table2[[ActualAwayScore]:[ActualAwayScore]],DN$31)</f>
        <v>0</v>
      </c>
      <c r="DO38" s="19">
        <f>COUNTIFS(Table2[[ActualHomeScore]:[ActualHomeScore]],$DE38, Table2[[ActualAwayScore]:[ActualAwayScore]],DO$31)</f>
        <v>0</v>
      </c>
      <c r="DP38" s="19">
        <f>COUNTIFS(Table2[[ActualHomeScore]:[ActualHomeScore]],$DE38, Table2[[ActualAwayScore]:[ActualAwayScore]],DP$31)</f>
        <v>0</v>
      </c>
    </row>
    <row r="39" spans="1:120" x14ac:dyDescent="0.25">
      <c r="CL39" t="str">
        <v/>
      </c>
      <c r="CP39" s="94"/>
      <c r="CQ39" s="66">
        <v>7</v>
      </c>
      <c r="CR39" s="19">
        <f>COUNTIFS(Table2[AwayTeam],$CP$30, Table2[ActualAwayScore],$CQ39, Table2[ActualHomeScore],CR$31)+COUNTIFS(Table2[HomeTeam],$CP$30, Table2[ActualAwayScore],CR$31, Table2[ActualHomeScore],$CQ39)</f>
        <v>0</v>
      </c>
      <c r="CS39" s="19">
        <f>COUNTIFS(Table2[AwayTeam],"CGY", Table2[ActualAwayScore],$CQ39, Table2[ActualHomeScore],CS$31)+COUNTIFS(Table2[HomeTeam],"CGY", Table2[ActualAwayScore],CS$31, Table2[ActualHomeScore],$CQ39)</f>
        <v>0</v>
      </c>
      <c r="CT39" s="19">
        <f>COUNTIFS(Table2[AwayTeam],$CP$30, Table2[ActualAwayScore],$CQ39, Table2[ActualHomeScore],CT$31)+COUNTIFS(Table2[HomeTeam],$CP$30, Table2[ActualAwayScore],CT$31, Table2[ActualHomeScore],$CQ39)</f>
        <v>0</v>
      </c>
      <c r="CU39" s="19">
        <f>COUNTIFS(Table2[AwayTeam],$CP$30, Table2[ActualAwayScore],$CQ39, Table2[ActualHomeScore],CU$31)+COUNTIFS(Table2[HomeTeam],$CP$30, Table2[ActualAwayScore],CU$31, Table2[ActualHomeScore],$CQ39)</f>
        <v>0</v>
      </c>
      <c r="CV39" s="19">
        <f>COUNTIFS(Table2[AwayTeam],$CP$30, Table2[ActualAwayScore],$CQ39, Table2[ActualHomeScore],CV$31)+COUNTIFS(Table2[HomeTeam],$CP$30, Table2[ActualAwayScore],CV$31, Table2[ActualHomeScore],$CQ39)</f>
        <v>0</v>
      </c>
      <c r="CW39" s="19">
        <f>COUNTIFS(Table2[AwayTeam],$CP$30, Table2[ActualAwayScore],$CQ39, Table2[ActualHomeScore],CW$31)+COUNTIFS(Table2[HomeTeam],$CP$30, Table2[ActualAwayScore],CW$31, Table2[ActualHomeScore],$CQ39)</f>
        <v>0</v>
      </c>
      <c r="CX39" s="19">
        <f>COUNTIFS(Table2[AwayTeam],$CP$30, Table2[ActualAwayScore],$CQ39, Table2[ActualHomeScore],CX$31)+COUNTIFS(Table2[HomeTeam],$CP$30, Table2[ActualAwayScore],CX$31, Table2[ActualHomeScore],$CQ39)</f>
        <v>0</v>
      </c>
      <c r="CY39" s="137"/>
      <c r="CZ39" s="19">
        <f>(COUNTIFS(Table2[AwayTeam],$CP$30, Table2[ActualAwayScore],$CQ39, Table2[ActualHomeScore],CZ$31)+COUNTIFS(Table2[HomeTeam],$CP$30, Table2[ActualAwayScore],CZ$31, Table2[ActualHomeScore],$CQ39))*-1</f>
        <v>0</v>
      </c>
      <c r="DA39" s="19">
        <f>(COUNTIFS(Table2[AwayTeam],$CP$30, Table2[ActualAwayScore],$CQ39, Table2[ActualHomeScore],DA$31)+COUNTIFS(Table2[HomeTeam],$CP$30, Table2[ActualAwayScore],DA$31, Table2[ActualHomeScore],$CQ39))*-1</f>
        <v>0</v>
      </c>
      <c r="DB39" s="138">
        <f>(COUNTIFS(Table2[AwayTeam],$CP$30, Table2[ActualAwayScore],$CQ39, Table2[ActualHomeScore],DB$31)+COUNTIFS(Table2[HomeTeam],$CP$30, Table2[ActualAwayScore],DB$31, Table2[ActualHomeScore],$CQ39))*-1</f>
        <v>0</v>
      </c>
      <c r="DC39" s="19"/>
      <c r="DD39" s="139"/>
      <c r="DE39" s="138">
        <v>7</v>
      </c>
      <c r="DF39" s="19">
        <f>COUNTIFS(Table2[[ActualHomeScore]:[ActualHomeScore]],$DE39, Table2[[ActualAwayScore]:[ActualAwayScore]],DF$31)</f>
        <v>0</v>
      </c>
      <c r="DG39" s="19">
        <f>COUNTIFS(Table2[[ActualHomeScore]:[ActualHomeScore]],$DE39, Table2[[ActualAwayScore]:[ActualAwayScore]],DG$31)</f>
        <v>0</v>
      </c>
      <c r="DH39" s="19">
        <f>COUNTIFS(Table2[[ActualHomeScore]:[ActualHomeScore]],$DE39, Table2[[ActualAwayScore]:[ActualAwayScore]],DH$31)</f>
        <v>5</v>
      </c>
      <c r="DI39" s="19">
        <f>COUNTIFS(Table2[[ActualHomeScore]:[ActualHomeScore]],$DE39, Table2[[ActualAwayScore]:[ActualAwayScore]],DI$31)</f>
        <v>6</v>
      </c>
      <c r="DJ39" s="19">
        <f>COUNTIFS(Table2[[ActualHomeScore]:[ActualHomeScore]],$DE39, Table2[[ActualAwayScore]:[ActualAwayScore]],DJ$31)</f>
        <v>6</v>
      </c>
      <c r="DK39" s="19">
        <f>COUNTIFS(Table2[[ActualHomeScore]:[ActualHomeScore]],$DE39, Table2[[ActualAwayScore]:[ActualAwayScore]],DK$31)</f>
        <v>3</v>
      </c>
      <c r="DL39" s="19">
        <f>COUNTIFS(Table2[[ActualHomeScore]:[ActualHomeScore]],$DE39, Table2[[ActualAwayScore]:[ActualAwayScore]],DL$31)</f>
        <v>1</v>
      </c>
      <c r="DM39" s="140"/>
      <c r="DN39" s="19">
        <f>COUNTIFS(Table2[[ActualHomeScore]:[ActualHomeScore]],$DE39, Table2[[ActualAwayScore]:[ActualAwayScore]],DN$31)</f>
        <v>0</v>
      </c>
      <c r="DO39" s="19">
        <f>COUNTIFS(Table2[[ActualHomeScore]:[ActualHomeScore]],$DE39, Table2[[ActualAwayScore]:[ActualAwayScore]],DO$31)</f>
        <v>0</v>
      </c>
      <c r="DP39" s="19">
        <f>COUNTIFS(Table2[[ActualHomeScore]:[ActualHomeScore]],$DE39, Table2[[ActualAwayScore]:[ActualAwayScore]],DP$31)</f>
        <v>0</v>
      </c>
    </row>
    <row r="40" spans="1:120" x14ac:dyDescent="0.25">
      <c r="CL40" t="str">
        <v/>
      </c>
      <c r="CP40" s="94"/>
      <c r="CQ40" s="66">
        <v>8</v>
      </c>
      <c r="CR40" s="19">
        <f>COUNTIFS(Table2[AwayTeam],$CP$30, Table2[ActualAwayScore],$CQ40, Table2[ActualHomeScore],CR$31)+COUNTIFS(Table2[HomeTeam],$CP$30, Table2[ActualAwayScore],CR$31, Table2[ActualHomeScore],$CQ40)</f>
        <v>0</v>
      </c>
      <c r="CS40" s="19">
        <f>COUNTIFS(Table2[AwayTeam],"CGY", Table2[ActualAwayScore],$CQ40, Table2[ActualHomeScore],CS$31)+COUNTIFS(Table2[HomeTeam],"CGY", Table2[ActualAwayScore],CS$31, Table2[ActualHomeScore],$CQ40)</f>
        <v>0</v>
      </c>
      <c r="CT40" s="19">
        <f>COUNTIFS(Table2[AwayTeam],$CP$30, Table2[ActualAwayScore],$CQ40, Table2[ActualHomeScore],CT$31)+COUNTIFS(Table2[HomeTeam],$CP$30, Table2[ActualAwayScore],CT$31, Table2[ActualHomeScore],$CQ40)</f>
        <v>0</v>
      </c>
      <c r="CU40" s="19">
        <f>COUNTIFS(Table2[AwayTeam],$CP$30, Table2[ActualAwayScore],$CQ40, Table2[ActualHomeScore],CU$31)+COUNTIFS(Table2[HomeTeam],$CP$30, Table2[ActualAwayScore],CU$31, Table2[ActualHomeScore],$CQ40)</f>
        <v>0</v>
      </c>
      <c r="CV40" s="19">
        <f>COUNTIFS(Table2[AwayTeam],$CP$30, Table2[ActualAwayScore],$CQ40, Table2[ActualHomeScore],CV$31)+COUNTIFS(Table2[HomeTeam],$CP$30, Table2[ActualAwayScore],CV$31, Table2[ActualHomeScore],$CQ40)</f>
        <v>0</v>
      </c>
      <c r="CW40" s="19">
        <f>COUNTIFS(Table2[AwayTeam],$CP$30, Table2[ActualAwayScore],$CQ40, Table2[ActualHomeScore],CW$31)+COUNTIFS(Table2[HomeTeam],$CP$30, Table2[ActualAwayScore],CW$31, Table2[ActualHomeScore],$CQ40)</f>
        <v>0</v>
      </c>
      <c r="CX40" s="19">
        <f>COUNTIFS(Table2[AwayTeam],$CP$30, Table2[ActualAwayScore],$CQ40, Table2[ActualHomeScore],CX$31)+COUNTIFS(Table2[HomeTeam],$CP$30, Table2[ActualAwayScore],CX$31, Table2[ActualHomeScore],$CQ40)</f>
        <v>0</v>
      </c>
      <c r="CY40" s="19">
        <f>COUNTIFS(Table2[AwayTeam],$CP$30, Table2[ActualAwayScore],$CQ40, Table2[ActualHomeScore],CY$31)+COUNTIFS(Table2[HomeTeam],$CP$30, Table2[ActualAwayScore],CY$31, Table2[ActualHomeScore],$CQ40)</f>
        <v>0</v>
      </c>
      <c r="CZ40" s="137"/>
      <c r="DA40" s="19">
        <f>(COUNTIFS(Table2[AwayTeam],$CP$30, Table2[ActualAwayScore],$CQ40, Table2[ActualHomeScore],DA$31)+COUNTIFS(Table2[HomeTeam],$CP$30, Table2[ActualAwayScore],DA$31, Table2[ActualHomeScore],$CQ40))*-1</f>
        <v>0</v>
      </c>
      <c r="DB40" s="138">
        <f>(COUNTIFS(Table2[AwayTeam],$CP$30, Table2[ActualAwayScore],$CQ40, Table2[ActualHomeScore],DB$31)+COUNTIFS(Table2[HomeTeam],$CP$30, Table2[ActualAwayScore],DB$31, Table2[ActualHomeScore],$CQ40))*-1</f>
        <v>0</v>
      </c>
      <c r="DC40" s="19"/>
      <c r="DD40" s="139"/>
      <c r="DE40" s="138">
        <v>8</v>
      </c>
      <c r="DF40" s="19">
        <f>COUNTIFS(Table2[[ActualHomeScore]:[ActualHomeScore]],$DE40, Table2[[ActualAwayScore]:[ActualAwayScore]],DF$31)</f>
        <v>0</v>
      </c>
      <c r="DG40" s="19">
        <f>COUNTIFS(Table2[[ActualHomeScore]:[ActualHomeScore]],$DE40, Table2[[ActualAwayScore]:[ActualAwayScore]],DG$31)</f>
        <v>3</v>
      </c>
      <c r="DH40" s="19">
        <f>COUNTIFS(Table2[[ActualHomeScore]:[ActualHomeScore]],$DE40, Table2[[ActualAwayScore]:[ActualAwayScore]],DH$31)</f>
        <v>3</v>
      </c>
      <c r="DI40" s="19">
        <f>COUNTIFS(Table2[[ActualHomeScore]:[ActualHomeScore]],$DE40, Table2[[ActualAwayScore]:[ActualAwayScore]],DI$31)</f>
        <v>1</v>
      </c>
      <c r="DJ40" s="19">
        <f>COUNTIFS(Table2[[ActualHomeScore]:[ActualHomeScore]],$DE40, Table2[[ActualAwayScore]:[ActualAwayScore]],DJ$31)</f>
        <v>1</v>
      </c>
      <c r="DK40" s="19">
        <f>COUNTIFS(Table2[[ActualHomeScore]:[ActualHomeScore]],$DE40, Table2[[ActualAwayScore]:[ActualAwayScore]],DK$31)</f>
        <v>1</v>
      </c>
      <c r="DL40" s="19">
        <f>COUNTIFS(Table2[[ActualHomeScore]:[ActualHomeScore]],$DE40, Table2[[ActualAwayScore]:[ActualAwayScore]],DL$31)</f>
        <v>0</v>
      </c>
      <c r="DM40" s="19">
        <f>COUNTIFS(Table2[[ActualHomeScore]:[ActualHomeScore]],$DE40, Table2[[ActualAwayScore]:[ActualAwayScore]],DM$31)</f>
        <v>1</v>
      </c>
      <c r="DN40" s="140"/>
      <c r="DO40" s="19">
        <f>COUNTIFS(Table2[[ActualHomeScore]:[ActualHomeScore]],$DE40, Table2[[ActualAwayScore]:[ActualAwayScore]],DO$31)</f>
        <v>0</v>
      </c>
      <c r="DP40" s="19">
        <f>COUNTIFS(Table2[[ActualHomeScore]:[ActualHomeScore]],$DE40, Table2[[ActualAwayScore]:[ActualAwayScore]],DP$31)</f>
        <v>0</v>
      </c>
    </row>
    <row r="41" spans="1:120" x14ac:dyDescent="0.25">
      <c r="CL41" t="str">
        <v/>
      </c>
      <c r="CP41" s="94"/>
      <c r="CQ41" s="66">
        <v>9</v>
      </c>
      <c r="CR41" s="19">
        <f>COUNTIFS(Table2[AwayTeam],$CP$30, Table2[ActualAwayScore],$CQ41, Table2[ActualHomeScore],CR$31)+COUNTIFS(Table2[HomeTeam],$CP$30, Table2[ActualAwayScore],CR$31, Table2[ActualHomeScore],$CQ41)</f>
        <v>0</v>
      </c>
      <c r="CS41" s="19">
        <f>COUNTIFS(Table2[AwayTeam],"CGY", Table2[ActualAwayScore],$CQ41, Table2[ActualHomeScore],CS$31)+COUNTIFS(Table2[HomeTeam],"CGY", Table2[ActualAwayScore],CS$31, Table2[ActualHomeScore],$CQ41)</f>
        <v>0</v>
      </c>
      <c r="CT41" s="19">
        <f>COUNTIFS(Table2[AwayTeam],$CP$30, Table2[ActualAwayScore],$CQ41, Table2[ActualHomeScore],CT$31)+COUNTIFS(Table2[HomeTeam],$CP$30, Table2[ActualAwayScore],CT$31, Table2[ActualHomeScore],$CQ41)</f>
        <v>0</v>
      </c>
      <c r="CU41" s="19">
        <f>COUNTIFS(Table2[AwayTeam],$CP$30, Table2[ActualAwayScore],$CQ41, Table2[ActualHomeScore],CU$31)+COUNTIFS(Table2[HomeTeam],$CP$30, Table2[ActualAwayScore],CU$31, Table2[ActualHomeScore],$CQ41)</f>
        <v>0</v>
      </c>
      <c r="CV41" s="19">
        <f>COUNTIFS(Table2[AwayTeam],$CP$30, Table2[ActualAwayScore],$CQ41, Table2[ActualHomeScore],CV$31)+COUNTIFS(Table2[HomeTeam],$CP$30, Table2[ActualAwayScore],CV$31, Table2[ActualHomeScore],$CQ41)</f>
        <v>0</v>
      </c>
      <c r="CW41" s="19">
        <f>COUNTIFS(Table2[AwayTeam],$CP$30, Table2[ActualAwayScore],$CQ41, Table2[ActualHomeScore],CW$31)+COUNTIFS(Table2[HomeTeam],$CP$30, Table2[ActualAwayScore],CW$31, Table2[ActualHomeScore],$CQ41)</f>
        <v>0</v>
      </c>
      <c r="CX41" s="19">
        <f>COUNTIFS(Table2[AwayTeam],$CP$30, Table2[ActualAwayScore],$CQ41, Table2[ActualHomeScore],CX$31)+COUNTIFS(Table2[HomeTeam],$CP$30, Table2[ActualAwayScore],CX$31, Table2[ActualHomeScore],$CQ41)</f>
        <v>0</v>
      </c>
      <c r="CY41" s="19">
        <f>COUNTIFS(Table2[AwayTeam],$CP$30, Table2[ActualAwayScore],$CQ41, Table2[ActualHomeScore],CY$31)+COUNTIFS(Table2[HomeTeam],$CP$30, Table2[ActualAwayScore],CY$31, Table2[ActualHomeScore],$CQ41)</f>
        <v>0</v>
      </c>
      <c r="CZ41" s="19">
        <f>COUNTIFS(Table2[AwayTeam],$CP$30, Table2[ActualAwayScore],$CQ41, Table2[ActualHomeScore],CZ$31)+COUNTIFS(Table2[HomeTeam],$CP$30, Table2[ActualAwayScore],CZ$31, Table2[ActualHomeScore],$CQ41)</f>
        <v>0</v>
      </c>
      <c r="DA41" s="137"/>
      <c r="DB41" s="138">
        <f>(COUNTIFS(Table2[AwayTeam],$CP$30, Table2[ActualAwayScore],$CQ41, Table2[ActualHomeScore],DB$31)+COUNTIFS(Table2[HomeTeam],$CP$30, Table2[ActualAwayScore],DB$31, Table2[ActualHomeScore],$CQ41))*-1</f>
        <v>0</v>
      </c>
      <c r="DC41" s="19"/>
      <c r="DD41" s="139"/>
      <c r="DE41" s="138">
        <v>9</v>
      </c>
      <c r="DF41" s="19">
        <f>COUNTIFS(Table2[[ActualHomeScore]:[ActualHomeScore]],$DE41, Table2[[ActualAwayScore]:[ActualAwayScore]],DF$31)</f>
        <v>0</v>
      </c>
      <c r="DG41" s="19">
        <f>COUNTIFS(Table2[[ActualHomeScore]:[ActualHomeScore]],$DE41, Table2[[ActualAwayScore]:[ActualAwayScore]],DG$31)</f>
        <v>0</v>
      </c>
      <c r="DH41" s="19">
        <f>COUNTIFS(Table2[[ActualHomeScore]:[ActualHomeScore]],$DE41, Table2[[ActualAwayScore]:[ActualAwayScore]],DH$31)</f>
        <v>0</v>
      </c>
      <c r="DI41" s="19">
        <f>COUNTIFS(Table2[[ActualHomeScore]:[ActualHomeScore]],$DE41, Table2[[ActualAwayScore]:[ActualAwayScore]],DI$31)</f>
        <v>0</v>
      </c>
      <c r="DJ41" s="19">
        <f>COUNTIFS(Table2[[ActualHomeScore]:[ActualHomeScore]],$DE41, Table2[[ActualAwayScore]:[ActualAwayScore]],DJ$31)</f>
        <v>0</v>
      </c>
      <c r="DK41" s="19">
        <f>COUNTIFS(Table2[[ActualHomeScore]:[ActualHomeScore]],$DE41, Table2[[ActualAwayScore]:[ActualAwayScore]],DK$31)</f>
        <v>0</v>
      </c>
      <c r="DL41" s="19">
        <f>COUNTIFS(Table2[[ActualHomeScore]:[ActualHomeScore]],$DE41, Table2[[ActualAwayScore]:[ActualAwayScore]],DL$31)</f>
        <v>0</v>
      </c>
      <c r="DM41" s="19">
        <f>COUNTIFS(Table2[[ActualHomeScore]:[ActualHomeScore]],$DE41, Table2[[ActualAwayScore]:[ActualAwayScore]],DM$31)</f>
        <v>0</v>
      </c>
      <c r="DN41" s="19">
        <f>COUNTIFS(Table2[[ActualHomeScore]:[ActualHomeScore]],$DE41, Table2[[ActualAwayScore]:[ActualAwayScore]],DN$31)</f>
        <v>0</v>
      </c>
      <c r="DO41" s="140"/>
      <c r="DP41" s="19">
        <f>COUNTIFS(Table2[[ActualHomeScore]:[ActualHomeScore]],$DE41, Table2[[ActualAwayScore]:[ActualAwayScore]],DP$31)</f>
        <v>0</v>
      </c>
    </row>
    <row r="42" spans="1:120" ht="15.75" thickBot="1" x14ac:dyDescent="0.3">
      <c r="CL42" t="str">
        <v>CGY</v>
      </c>
      <c r="CP42" s="95"/>
      <c r="CQ42" s="68">
        <v>10</v>
      </c>
      <c r="CR42" s="141">
        <f>COUNTIFS(Table2[AwayTeam],$CP$30, Table2[ActualAwayScore],$CQ42, Table2[ActualHomeScore],CR$31)+COUNTIFS(Table2[HomeTeam],$CP$30, Table2[ActualAwayScore],CR$31, Table2[ActualHomeScore],$CQ42)</f>
        <v>0</v>
      </c>
      <c r="CS42" s="141">
        <f>COUNTIFS(Table2[AwayTeam],"CGY", Table2[ActualAwayScore],$CQ42, Table2[ActualHomeScore],CS$31)+COUNTIFS(Table2[HomeTeam],"CGY", Table2[ActualAwayScore],CS$31, Table2[ActualHomeScore],$CQ42)</f>
        <v>0</v>
      </c>
      <c r="CT42" s="141">
        <f>COUNTIFS(Table2[AwayTeam],$CP$30, Table2[ActualAwayScore],$CQ42, Table2[ActualHomeScore],CT$31)+COUNTIFS(Table2[HomeTeam],$CP$30, Table2[ActualAwayScore],CT$31, Table2[ActualHomeScore],$CQ42)</f>
        <v>0</v>
      </c>
      <c r="CU42" s="141">
        <f>COUNTIFS(Table2[AwayTeam],$CP$30, Table2[ActualAwayScore],$CQ42, Table2[ActualHomeScore],CU$31)+COUNTIFS(Table2[HomeTeam],$CP$30, Table2[ActualAwayScore],CU$31, Table2[ActualHomeScore],$CQ42)</f>
        <v>0</v>
      </c>
      <c r="CV42" s="141">
        <f>COUNTIFS(Table2[AwayTeam],$CP$30, Table2[ActualAwayScore],$CQ42, Table2[ActualHomeScore],CV$31)+COUNTIFS(Table2[HomeTeam],$CP$30, Table2[ActualAwayScore],CV$31, Table2[ActualHomeScore],$CQ42)</f>
        <v>0</v>
      </c>
      <c r="CW42" s="141">
        <f>COUNTIFS(Table2[AwayTeam],$CP$30, Table2[ActualAwayScore],$CQ42, Table2[ActualHomeScore],CW$31)+COUNTIFS(Table2[HomeTeam],$CP$30, Table2[ActualAwayScore],CW$31, Table2[ActualHomeScore],$CQ42)</f>
        <v>0</v>
      </c>
      <c r="CX42" s="141">
        <f>COUNTIFS(Table2[AwayTeam],$CP$30, Table2[ActualAwayScore],$CQ42, Table2[ActualHomeScore],CX$31)+COUNTIFS(Table2[HomeTeam],$CP$30, Table2[ActualAwayScore],CX$31, Table2[ActualHomeScore],$CQ42)</f>
        <v>0</v>
      </c>
      <c r="CY42" s="141">
        <f>COUNTIFS(Table2[AwayTeam],$CP$30, Table2[ActualAwayScore],$CQ42, Table2[ActualHomeScore],CY$31)+COUNTIFS(Table2[HomeTeam],$CP$30, Table2[ActualAwayScore],CY$31, Table2[ActualHomeScore],$CQ42)</f>
        <v>0</v>
      </c>
      <c r="CZ42" s="141">
        <f>COUNTIFS(Table2[AwayTeam],$CP$30, Table2[ActualAwayScore],$CQ42, Table2[ActualHomeScore],CZ$31)+COUNTIFS(Table2[HomeTeam],$CP$30, Table2[ActualAwayScore],CZ$31, Table2[ActualHomeScore],$CQ42)</f>
        <v>0</v>
      </c>
      <c r="DA42" s="141">
        <f>COUNTIFS(Table2[AwayTeam],$CP$30, Table2[ActualAwayScore],$CQ42, Table2[ActualHomeScore],DA$31)+COUNTIFS(Table2[HomeTeam],$CP$30, Table2[ActualAwayScore],DA$31, Table2[ActualHomeScore],$CQ42)</f>
        <v>0</v>
      </c>
      <c r="DB42" s="142"/>
      <c r="DC42" s="19"/>
      <c r="DD42" s="135"/>
      <c r="DE42" s="136">
        <v>10</v>
      </c>
      <c r="DF42" s="19">
        <f>COUNTIFS(Table2[[ActualHomeScore]:[ActualHomeScore]],$DE42, Table2[[ActualAwayScore]:[ActualAwayScore]],DF$31)</f>
        <v>0</v>
      </c>
      <c r="DG42" s="19">
        <f>COUNTIFS(Table2[[ActualHomeScore]:[ActualHomeScore]],$DE42, Table2[[ActualAwayScore]:[ActualAwayScore]],DG$31)</f>
        <v>0</v>
      </c>
      <c r="DH42" s="19">
        <f>COUNTIFS(Table2[[ActualHomeScore]:[ActualHomeScore]],$DE42, Table2[[ActualAwayScore]:[ActualAwayScore]],DH$31)</f>
        <v>0</v>
      </c>
      <c r="DI42" s="19">
        <f>COUNTIFS(Table2[[ActualHomeScore]:[ActualHomeScore]],$DE42, Table2[[ActualAwayScore]:[ActualAwayScore]],DI$31)</f>
        <v>0</v>
      </c>
      <c r="DJ42" s="19">
        <f>COUNTIFS(Table2[[ActualHomeScore]:[ActualHomeScore]],$DE42, Table2[[ActualAwayScore]:[ActualAwayScore]],DJ$31)</f>
        <v>0</v>
      </c>
      <c r="DK42" s="19">
        <f>COUNTIFS(Table2[[ActualHomeScore]:[ActualHomeScore]],$DE42, Table2[[ActualAwayScore]:[ActualAwayScore]],DK$31)</f>
        <v>0</v>
      </c>
      <c r="DL42" s="19">
        <f>COUNTIFS(Table2[[ActualHomeScore]:[ActualHomeScore]],$DE42, Table2[[ActualAwayScore]:[ActualAwayScore]],DL$31)</f>
        <v>0</v>
      </c>
      <c r="DM42" s="19">
        <f>COUNTIFS(Table2[[ActualHomeScore]:[ActualHomeScore]],$DE42, Table2[[ActualAwayScore]:[ActualAwayScore]],DM$31)</f>
        <v>0</v>
      </c>
      <c r="DN42" s="19">
        <f>COUNTIFS(Table2[[ActualHomeScore]:[ActualHomeScore]],$DE42, Table2[[ActualAwayScore]:[ActualAwayScore]],DN$31)</f>
        <v>0</v>
      </c>
      <c r="DO42" s="19">
        <f>COUNTIFS(Table2[[ActualHomeScore]:[ActualHomeScore]],$DE42, Table2[[ActualAwayScore]:[ActualAwayScore]],DO$31)</f>
        <v>0</v>
      </c>
      <c r="DP42" s="140"/>
    </row>
    <row r="43" spans="1:120" ht="16.5" thickTop="1" thickBot="1" x14ac:dyDescent="0.3">
      <c r="CL43" t="str">
        <v/>
      </c>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row>
    <row r="44" spans="1:120" ht="15.75" thickTop="1" x14ac:dyDescent="0.25">
      <c r="CL44" t="str">
        <v/>
      </c>
      <c r="CP44" s="91"/>
      <c r="CQ44" s="93"/>
      <c r="CR44" s="143"/>
      <c r="CS44" s="143"/>
      <c r="CT44" s="143"/>
      <c r="CU44" s="143"/>
      <c r="CV44" s="143"/>
      <c r="CW44" s="143"/>
      <c r="CX44" s="143"/>
      <c r="CY44" s="143"/>
      <c r="CZ44" s="143"/>
      <c r="DA44" s="143"/>
      <c r="DB44" s="134"/>
      <c r="DC44" s="19"/>
      <c r="DD44" s="133"/>
      <c r="DE44" s="134"/>
      <c r="DF44" s="143"/>
      <c r="DG44" s="143"/>
      <c r="DH44" s="143"/>
      <c r="DI44" s="143"/>
      <c r="DJ44" s="143"/>
      <c r="DK44" s="143"/>
      <c r="DL44" s="143"/>
      <c r="DM44" s="143"/>
      <c r="DN44" s="143"/>
      <c r="DO44" s="143"/>
      <c r="DP44" s="134"/>
    </row>
    <row r="45" spans="1:120" ht="15.75" thickBot="1" x14ac:dyDescent="0.3">
      <c r="CL45" t="str">
        <v/>
      </c>
      <c r="CP45" s="95"/>
      <c r="CQ45" s="68"/>
      <c r="CR45" s="141">
        <v>0</v>
      </c>
      <c r="CS45" s="141">
        <v>1</v>
      </c>
      <c r="CT45" s="141">
        <v>2</v>
      </c>
      <c r="CU45" s="141">
        <v>3</v>
      </c>
      <c r="CV45" s="141">
        <v>4</v>
      </c>
      <c r="CW45" s="141">
        <v>5</v>
      </c>
      <c r="CX45" s="141">
        <v>6</v>
      </c>
      <c r="CY45" s="141">
        <v>7</v>
      </c>
      <c r="CZ45" s="141">
        <v>8</v>
      </c>
      <c r="DA45" s="141">
        <v>9</v>
      </c>
      <c r="DB45" s="136">
        <v>10</v>
      </c>
      <c r="DC45" s="19"/>
      <c r="DD45" s="135"/>
      <c r="DE45" s="136"/>
      <c r="DF45" s="141">
        <v>0</v>
      </c>
      <c r="DG45" s="141">
        <v>1</v>
      </c>
      <c r="DH45" s="141">
        <v>2</v>
      </c>
      <c r="DI45" s="141">
        <v>3</v>
      </c>
      <c r="DJ45" s="141">
        <v>4</v>
      </c>
      <c r="DK45" s="141">
        <v>5</v>
      </c>
      <c r="DL45" s="141">
        <v>6</v>
      </c>
      <c r="DM45" s="141">
        <v>7</v>
      </c>
      <c r="DN45" s="141">
        <v>8</v>
      </c>
      <c r="DO45" s="141">
        <v>9</v>
      </c>
      <c r="DP45" s="136">
        <v>10</v>
      </c>
    </row>
    <row r="46" spans="1:120" ht="15.75" thickTop="1" x14ac:dyDescent="0.25">
      <c r="CL46" t="str">
        <v/>
      </c>
      <c r="CP46" s="94"/>
      <c r="CQ46" s="66">
        <v>0</v>
      </c>
      <c r="CR46" s="140"/>
      <c r="CS46" s="144">
        <f t="shared" ref="CS46:DB46" si="17">ABS(CS32*CS18)</f>
        <v>0</v>
      </c>
      <c r="CT46" s="144">
        <f t="shared" si="17"/>
        <v>0</v>
      </c>
      <c r="CU46" s="144">
        <f t="shared" si="17"/>
        <v>1.8000000000000003</v>
      </c>
      <c r="CV46" s="144">
        <f t="shared" si="17"/>
        <v>0</v>
      </c>
      <c r="CW46" s="144">
        <f t="shared" si="17"/>
        <v>0.8</v>
      </c>
      <c r="CX46" s="144">
        <f t="shared" si="17"/>
        <v>0</v>
      </c>
      <c r="CY46" s="144">
        <f t="shared" si="17"/>
        <v>0</v>
      </c>
      <c r="CZ46" s="144">
        <f t="shared" si="17"/>
        <v>0</v>
      </c>
      <c r="DA46" s="144">
        <f t="shared" si="17"/>
        <v>0</v>
      </c>
      <c r="DB46" s="145">
        <f t="shared" si="17"/>
        <v>0</v>
      </c>
      <c r="DC46" s="19"/>
      <c r="DD46" s="139"/>
      <c r="DE46" s="138">
        <v>0</v>
      </c>
      <c r="DF46" s="140"/>
      <c r="DG46" s="144">
        <f t="shared" ref="DG46:DP46" si="18">ABS(DG32*CS18)</f>
        <v>2.4000000000000004</v>
      </c>
      <c r="DH46" s="144">
        <f t="shared" si="18"/>
        <v>3</v>
      </c>
      <c r="DI46" s="144">
        <f t="shared" si="18"/>
        <v>7.2000000000000011</v>
      </c>
      <c r="DJ46" s="144">
        <f t="shared" si="18"/>
        <v>11.899999999999999</v>
      </c>
      <c r="DK46" s="144">
        <f t="shared" si="18"/>
        <v>1.6</v>
      </c>
      <c r="DL46" s="144">
        <f t="shared" si="18"/>
        <v>3.6000000000000005</v>
      </c>
      <c r="DM46" s="144">
        <f t="shared" si="18"/>
        <v>0</v>
      </c>
      <c r="DN46" s="144">
        <f t="shared" si="18"/>
        <v>0</v>
      </c>
      <c r="DO46" s="144">
        <f t="shared" si="18"/>
        <v>0</v>
      </c>
      <c r="DP46" s="145">
        <f t="shared" si="18"/>
        <v>0</v>
      </c>
    </row>
    <row r="47" spans="1:120" x14ac:dyDescent="0.25">
      <c r="CL47" t="str">
        <v/>
      </c>
      <c r="CP47" s="94"/>
      <c r="CQ47" s="66">
        <v>1</v>
      </c>
      <c r="CR47" s="144">
        <f t="shared" ref="CR47:DB47" si="19">ABS(CR33*CR19)</f>
        <v>0.65</v>
      </c>
      <c r="CS47" s="140"/>
      <c r="CT47" s="144">
        <f t="shared" si="19"/>
        <v>2.5999999999999996</v>
      </c>
      <c r="CU47" s="144">
        <f t="shared" si="19"/>
        <v>2.25</v>
      </c>
      <c r="CV47" s="144">
        <f t="shared" si="19"/>
        <v>1.7000000000000002</v>
      </c>
      <c r="CW47" s="144">
        <f t="shared" si="19"/>
        <v>0.95</v>
      </c>
      <c r="CX47" s="144">
        <f t="shared" si="19"/>
        <v>0</v>
      </c>
      <c r="CY47" s="144">
        <f t="shared" si="19"/>
        <v>0</v>
      </c>
      <c r="CZ47" s="144">
        <f t="shared" si="19"/>
        <v>0</v>
      </c>
      <c r="DA47" s="144">
        <f t="shared" si="19"/>
        <v>0</v>
      </c>
      <c r="DB47" s="145">
        <f t="shared" si="19"/>
        <v>0</v>
      </c>
      <c r="DC47" s="19"/>
      <c r="DD47" s="139"/>
      <c r="DE47" s="138">
        <v>1</v>
      </c>
      <c r="DF47" s="144">
        <f t="shared" ref="DF47:DP47" si="20">ABS(DF33*CR19)</f>
        <v>5.8500000000000005</v>
      </c>
      <c r="DG47" s="140"/>
      <c r="DH47" s="144">
        <f t="shared" si="20"/>
        <v>22.099999999999998</v>
      </c>
      <c r="DI47" s="144">
        <f t="shared" si="20"/>
        <v>22.5</v>
      </c>
      <c r="DJ47" s="144">
        <f t="shared" si="20"/>
        <v>31.450000000000003</v>
      </c>
      <c r="DK47" s="144">
        <f t="shared" si="20"/>
        <v>16.149999999999999</v>
      </c>
      <c r="DL47" s="144">
        <f t="shared" si="20"/>
        <v>5.25</v>
      </c>
      <c r="DM47" s="144">
        <f t="shared" si="20"/>
        <v>3.45</v>
      </c>
      <c r="DN47" s="144">
        <f t="shared" si="20"/>
        <v>1.25</v>
      </c>
      <c r="DO47" s="144">
        <f t="shared" si="20"/>
        <v>0</v>
      </c>
      <c r="DP47" s="145">
        <f t="shared" si="20"/>
        <v>0</v>
      </c>
    </row>
    <row r="48" spans="1:120" x14ac:dyDescent="0.25">
      <c r="CL48" t="str">
        <v/>
      </c>
      <c r="CP48" s="94"/>
      <c r="CQ48" s="66">
        <v>2</v>
      </c>
      <c r="CR48" s="144">
        <f t="shared" ref="CR48:DB48" si="21">ABS(CR34*CR20)</f>
        <v>0.8</v>
      </c>
      <c r="CS48" s="144">
        <f t="shared" si="21"/>
        <v>1.8</v>
      </c>
      <c r="CT48" s="140"/>
      <c r="CU48" s="144">
        <f t="shared" si="21"/>
        <v>3.6000000000000005</v>
      </c>
      <c r="CV48" s="144">
        <f t="shared" si="21"/>
        <v>4</v>
      </c>
      <c r="CW48" s="144">
        <f t="shared" si="21"/>
        <v>2.2000000000000002</v>
      </c>
      <c r="CX48" s="144">
        <f t="shared" si="21"/>
        <v>2.4000000000000004</v>
      </c>
      <c r="CY48" s="144">
        <f t="shared" si="21"/>
        <v>0</v>
      </c>
      <c r="CZ48" s="144">
        <f t="shared" si="21"/>
        <v>0</v>
      </c>
      <c r="DA48" s="144">
        <f t="shared" si="21"/>
        <v>0</v>
      </c>
      <c r="DB48" s="145">
        <f t="shared" si="21"/>
        <v>0</v>
      </c>
      <c r="DC48" s="19"/>
      <c r="DD48" s="139"/>
      <c r="DE48" s="138">
        <v>2</v>
      </c>
      <c r="DF48" s="144">
        <f t="shared" ref="DF48:DP48" si="22">ABS(DF34*CR20)</f>
        <v>8</v>
      </c>
      <c r="DG48" s="144">
        <f t="shared" si="22"/>
        <v>45.9</v>
      </c>
      <c r="DH48" s="140"/>
      <c r="DI48" s="144">
        <f t="shared" si="22"/>
        <v>58.500000000000007</v>
      </c>
      <c r="DJ48" s="144">
        <f t="shared" si="22"/>
        <v>44</v>
      </c>
      <c r="DK48" s="144">
        <f t="shared" si="22"/>
        <v>38.5</v>
      </c>
      <c r="DL48" s="144">
        <f t="shared" si="22"/>
        <v>15.600000000000001</v>
      </c>
      <c r="DM48" s="144">
        <f t="shared" si="22"/>
        <v>2.6</v>
      </c>
      <c r="DN48" s="144">
        <f t="shared" si="22"/>
        <v>1.4000000000000001</v>
      </c>
      <c r="DO48" s="144">
        <f t="shared" si="22"/>
        <v>1.5</v>
      </c>
      <c r="DP48" s="145">
        <f t="shared" si="22"/>
        <v>0</v>
      </c>
    </row>
    <row r="49" spans="90:121" x14ac:dyDescent="0.25">
      <c r="CL49" t="str">
        <v/>
      </c>
      <c r="CP49" s="94"/>
      <c r="CQ49" s="66">
        <v>3</v>
      </c>
      <c r="CR49" s="144">
        <f t="shared" ref="CR49:DB49" si="23">ABS(CR35*CR21)</f>
        <v>2.8499999999999996</v>
      </c>
      <c r="CS49" s="144">
        <f t="shared" si="23"/>
        <v>6.2999999999999989</v>
      </c>
      <c r="CT49" s="144">
        <f t="shared" si="23"/>
        <v>5.75</v>
      </c>
      <c r="CU49" s="140"/>
      <c r="CV49" s="144">
        <f t="shared" si="23"/>
        <v>5.75</v>
      </c>
      <c r="CW49" s="144">
        <f t="shared" si="23"/>
        <v>2.5</v>
      </c>
      <c r="CX49" s="144">
        <f t="shared" si="23"/>
        <v>1.35</v>
      </c>
      <c r="CY49" s="144">
        <f t="shared" si="23"/>
        <v>0</v>
      </c>
      <c r="CZ49" s="144">
        <f t="shared" si="23"/>
        <v>1.55</v>
      </c>
      <c r="DA49" s="144">
        <f t="shared" si="23"/>
        <v>0</v>
      </c>
      <c r="DB49" s="145">
        <f t="shared" si="23"/>
        <v>0</v>
      </c>
      <c r="DC49" s="19"/>
      <c r="DD49" s="139"/>
      <c r="DE49" s="138">
        <v>3</v>
      </c>
      <c r="DF49" s="144">
        <f t="shared" ref="DF49:DP49" si="24">ABS(DF35*CR21)</f>
        <v>31.349999999999998</v>
      </c>
      <c r="DG49" s="144">
        <f t="shared" si="24"/>
        <v>43.04999999999999</v>
      </c>
      <c r="DH49" s="144">
        <f t="shared" si="24"/>
        <v>89.699999999999989</v>
      </c>
      <c r="DI49" s="140"/>
      <c r="DJ49" s="144">
        <f t="shared" si="24"/>
        <v>58.65</v>
      </c>
      <c r="DK49" s="144">
        <f t="shared" si="24"/>
        <v>20</v>
      </c>
      <c r="DL49" s="144">
        <f t="shared" si="24"/>
        <v>22.950000000000003</v>
      </c>
      <c r="DM49" s="144">
        <f t="shared" si="24"/>
        <v>7.25</v>
      </c>
      <c r="DN49" s="144">
        <f t="shared" si="24"/>
        <v>4.6500000000000004</v>
      </c>
      <c r="DO49" s="144">
        <f t="shared" si="24"/>
        <v>0</v>
      </c>
      <c r="DP49" s="145">
        <f t="shared" si="24"/>
        <v>0</v>
      </c>
    </row>
    <row r="50" spans="90:121" x14ac:dyDescent="0.25">
      <c r="CL50" t="str">
        <v/>
      </c>
      <c r="CP50" s="94"/>
      <c r="CQ50" s="66">
        <v>4</v>
      </c>
      <c r="CR50" s="144">
        <f t="shared" ref="CR50:DB50" si="25">ABS(CR36*CR22)</f>
        <v>0</v>
      </c>
      <c r="CS50" s="144">
        <f t="shared" si="25"/>
        <v>2.4</v>
      </c>
      <c r="CT50" s="144">
        <f t="shared" si="25"/>
        <v>0</v>
      </c>
      <c r="CU50" s="144">
        <f t="shared" si="25"/>
        <v>4.1999999999999993</v>
      </c>
      <c r="CV50" s="140"/>
      <c r="CW50" s="144">
        <f t="shared" si="25"/>
        <v>0</v>
      </c>
      <c r="CX50" s="144">
        <f t="shared" si="25"/>
        <v>0</v>
      </c>
      <c r="CY50" s="144">
        <f t="shared" si="25"/>
        <v>0</v>
      </c>
      <c r="CZ50" s="144">
        <f t="shared" si="25"/>
        <v>0</v>
      </c>
      <c r="DA50" s="144">
        <f t="shared" si="25"/>
        <v>0</v>
      </c>
      <c r="DB50" s="145">
        <f t="shared" si="25"/>
        <v>0</v>
      </c>
      <c r="DC50" s="19"/>
      <c r="DD50" s="139"/>
      <c r="DE50" s="138">
        <v>4</v>
      </c>
      <c r="DF50" s="144">
        <f t="shared" ref="DF50:DP50" si="26">ABS(DF36*CR22)</f>
        <v>16.5</v>
      </c>
      <c r="DG50" s="144">
        <f t="shared" si="26"/>
        <v>49.199999999999996</v>
      </c>
      <c r="DH50" s="144">
        <f t="shared" si="26"/>
        <v>48.1</v>
      </c>
      <c r="DI50" s="144">
        <f t="shared" si="26"/>
        <v>70</v>
      </c>
      <c r="DJ50" s="140"/>
      <c r="DK50" s="144">
        <f t="shared" si="26"/>
        <v>36.400000000000006</v>
      </c>
      <c r="DL50" s="144">
        <f t="shared" si="26"/>
        <v>6.0000000000000009</v>
      </c>
      <c r="DM50" s="144">
        <f t="shared" si="26"/>
        <v>3.2</v>
      </c>
      <c r="DN50" s="144">
        <f t="shared" si="26"/>
        <v>0</v>
      </c>
      <c r="DO50" s="144">
        <f t="shared" si="26"/>
        <v>0</v>
      </c>
      <c r="DP50" s="145">
        <f t="shared" si="26"/>
        <v>0</v>
      </c>
    </row>
    <row r="51" spans="90:121" x14ac:dyDescent="0.25">
      <c r="CL51" t="str">
        <v/>
      </c>
      <c r="CP51" s="94"/>
      <c r="CQ51" s="66">
        <v>5</v>
      </c>
      <c r="CR51" s="144">
        <f t="shared" ref="CR51:DB51" si="27">ABS(CR37*CR23)</f>
        <v>0</v>
      </c>
      <c r="CS51" s="144">
        <f t="shared" si="27"/>
        <v>0</v>
      </c>
      <c r="CT51" s="144">
        <f t="shared" si="27"/>
        <v>2.9</v>
      </c>
      <c r="CU51" s="144">
        <f t="shared" si="27"/>
        <v>0</v>
      </c>
      <c r="CV51" s="144">
        <f t="shared" si="27"/>
        <v>1.65</v>
      </c>
      <c r="CW51" s="140"/>
      <c r="CX51" s="144">
        <f t="shared" si="27"/>
        <v>0</v>
      </c>
      <c r="CY51" s="144">
        <f t="shared" si="27"/>
        <v>0</v>
      </c>
      <c r="CZ51" s="144">
        <f t="shared" si="27"/>
        <v>0</v>
      </c>
      <c r="DA51" s="144">
        <f t="shared" si="27"/>
        <v>0</v>
      </c>
      <c r="DB51" s="145">
        <f t="shared" si="27"/>
        <v>0</v>
      </c>
      <c r="DC51" s="19"/>
      <c r="DD51" s="139"/>
      <c r="DE51" s="138">
        <v>5</v>
      </c>
      <c r="DF51" s="144">
        <f t="shared" ref="DF51:DP51" si="28">ABS(DF37*CR23)</f>
        <v>8.75</v>
      </c>
      <c r="DG51" s="144">
        <f t="shared" si="28"/>
        <v>22.950000000000003</v>
      </c>
      <c r="DH51" s="144">
        <f t="shared" si="28"/>
        <v>50.75</v>
      </c>
      <c r="DI51" s="144">
        <f t="shared" si="28"/>
        <v>40.300000000000004</v>
      </c>
      <c r="DJ51" s="144">
        <f t="shared" si="28"/>
        <v>34.65</v>
      </c>
      <c r="DK51" s="140"/>
      <c r="DL51" s="144">
        <f t="shared" si="28"/>
        <v>14.850000000000001</v>
      </c>
      <c r="DM51" s="144">
        <f t="shared" si="28"/>
        <v>5.2500000000000009</v>
      </c>
      <c r="DN51" s="144">
        <f t="shared" si="28"/>
        <v>1.85</v>
      </c>
      <c r="DO51" s="144">
        <f t="shared" si="28"/>
        <v>0</v>
      </c>
      <c r="DP51" s="145">
        <f t="shared" si="28"/>
        <v>0</v>
      </c>
    </row>
    <row r="52" spans="90:121" x14ac:dyDescent="0.25">
      <c r="CL52" t="str">
        <v/>
      </c>
      <c r="CP52" s="94"/>
      <c r="CQ52" s="66">
        <v>6</v>
      </c>
      <c r="CR52" s="144">
        <f t="shared" ref="CR52:DB52" si="29">ABS(CR38*CR24)</f>
        <v>0</v>
      </c>
      <c r="CS52" s="144">
        <f t="shared" si="29"/>
        <v>0</v>
      </c>
      <c r="CT52" s="144">
        <f t="shared" si="29"/>
        <v>0</v>
      </c>
      <c r="CU52" s="144">
        <f t="shared" si="29"/>
        <v>3.4</v>
      </c>
      <c r="CV52" s="144">
        <f t="shared" si="29"/>
        <v>1.7999999999999998</v>
      </c>
      <c r="CW52" s="144">
        <f t="shared" si="29"/>
        <v>1.9</v>
      </c>
      <c r="CX52" s="140"/>
      <c r="CY52" s="144">
        <f t="shared" si="29"/>
        <v>0</v>
      </c>
      <c r="CZ52" s="144">
        <f t="shared" si="29"/>
        <v>0</v>
      </c>
      <c r="DA52" s="144">
        <f t="shared" si="29"/>
        <v>0</v>
      </c>
      <c r="DB52" s="145">
        <f t="shared" si="29"/>
        <v>0</v>
      </c>
      <c r="DC52" s="19"/>
      <c r="DD52" s="139"/>
      <c r="DE52" s="138">
        <v>6</v>
      </c>
      <c r="DF52" s="144">
        <f t="shared" ref="DF52:DP52" si="30">ABS(DF38*CR24)</f>
        <v>4.1999999999999993</v>
      </c>
      <c r="DG52" s="144">
        <f t="shared" si="30"/>
        <v>10.5</v>
      </c>
      <c r="DH52" s="144">
        <f t="shared" si="30"/>
        <v>36.799999999999997</v>
      </c>
      <c r="DI52" s="144">
        <f t="shared" si="30"/>
        <v>40.799999999999997</v>
      </c>
      <c r="DJ52" s="144">
        <f t="shared" si="30"/>
        <v>30.599999999999998</v>
      </c>
      <c r="DK52" s="144">
        <f t="shared" si="30"/>
        <v>9.5</v>
      </c>
      <c r="DL52" s="140"/>
      <c r="DM52" s="144">
        <f t="shared" si="30"/>
        <v>0</v>
      </c>
      <c r="DN52" s="144">
        <f t="shared" si="30"/>
        <v>0</v>
      </c>
      <c r="DO52" s="144">
        <f t="shared" si="30"/>
        <v>0</v>
      </c>
      <c r="DP52" s="145">
        <f t="shared" si="30"/>
        <v>0</v>
      </c>
    </row>
    <row r="53" spans="90:121" x14ac:dyDescent="0.25">
      <c r="CL53" t="str">
        <v/>
      </c>
      <c r="CP53" s="94"/>
      <c r="CQ53" s="66">
        <v>7</v>
      </c>
      <c r="CR53" s="144">
        <f t="shared" ref="CR53:DB53" si="31">ABS(CR39*CR25)</f>
        <v>0</v>
      </c>
      <c r="CS53" s="144">
        <f t="shared" si="31"/>
        <v>0</v>
      </c>
      <c r="CT53" s="144">
        <f t="shared" si="31"/>
        <v>0</v>
      </c>
      <c r="CU53" s="144">
        <f t="shared" si="31"/>
        <v>0</v>
      </c>
      <c r="CV53" s="144">
        <f t="shared" si="31"/>
        <v>0</v>
      </c>
      <c r="CW53" s="144">
        <f t="shared" si="31"/>
        <v>0</v>
      </c>
      <c r="CX53" s="144">
        <f t="shared" si="31"/>
        <v>0</v>
      </c>
      <c r="CY53" s="140"/>
      <c r="CZ53" s="144">
        <f t="shared" si="31"/>
        <v>0</v>
      </c>
      <c r="DA53" s="144">
        <f t="shared" si="31"/>
        <v>0</v>
      </c>
      <c r="DB53" s="145">
        <f t="shared" si="31"/>
        <v>0</v>
      </c>
      <c r="DC53" s="19"/>
      <c r="DD53" s="139"/>
      <c r="DE53" s="138">
        <v>7</v>
      </c>
      <c r="DF53" s="144">
        <f t="shared" ref="DF53:DP53" si="32">ABS(DF39*CR25)</f>
        <v>0</v>
      </c>
      <c r="DG53" s="144">
        <f t="shared" si="32"/>
        <v>0</v>
      </c>
      <c r="DH53" s="144">
        <f t="shared" si="32"/>
        <v>8.75</v>
      </c>
      <c r="DI53" s="144">
        <f t="shared" si="32"/>
        <v>11.100000000000001</v>
      </c>
      <c r="DJ53" s="144">
        <f t="shared" si="32"/>
        <v>11.700000000000001</v>
      </c>
      <c r="DK53" s="144">
        <f t="shared" si="32"/>
        <v>6.1499999999999995</v>
      </c>
      <c r="DL53" s="144">
        <f t="shared" si="32"/>
        <v>2.1500000000000004</v>
      </c>
      <c r="DM53" s="140"/>
      <c r="DN53" s="144">
        <f t="shared" si="32"/>
        <v>0</v>
      </c>
      <c r="DO53" s="144">
        <f t="shared" si="32"/>
        <v>0</v>
      </c>
      <c r="DP53" s="145">
        <f t="shared" si="32"/>
        <v>0</v>
      </c>
    </row>
    <row r="54" spans="90:121" x14ac:dyDescent="0.25">
      <c r="CL54" t="str">
        <v/>
      </c>
      <c r="CP54" s="94"/>
      <c r="CQ54" s="66">
        <v>8</v>
      </c>
      <c r="CR54" s="144">
        <f t="shared" ref="CR54:DB54" si="33">ABS(CR40*CR26)</f>
        <v>0</v>
      </c>
      <c r="CS54" s="144">
        <f t="shared" si="33"/>
        <v>0</v>
      </c>
      <c r="CT54" s="144">
        <f t="shared" si="33"/>
        <v>0</v>
      </c>
      <c r="CU54" s="144">
        <f t="shared" si="33"/>
        <v>0</v>
      </c>
      <c r="CV54" s="144">
        <f t="shared" si="33"/>
        <v>0</v>
      </c>
      <c r="CW54" s="144">
        <f t="shared" si="33"/>
        <v>0</v>
      </c>
      <c r="CX54" s="144">
        <f t="shared" si="33"/>
        <v>0</v>
      </c>
      <c r="CY54" s="144">
        <f t="shared" si="33"/>
        <v>0</v>
      </c>
      <c r="CZ54" s="140"/>
      <c r="DA54" s="144">
        <f t="shared" si="33"/>
        <v>0</v>
      </c>
      <c r="DB54" s="145">
        <f t="shared" si="33"/>
        <v>0</v>
      </c>
      <c r="DC54" s="19"/>
      <c r="DD54" s="139"/>
      <c r="DE54" s="138">
        <v>8</v>
      </c>
      <c r="DF54" s="144">
        <f t="shared" ref="DF54:DP54" si="34">ABS(DF40*CR26)</f>
        <v>0</v>
      </c>
      <c r="DG54" s="144">
        <f t="shared" si="34"/>
        <v>5.4</v>
      </c>
      <c r="DH54" s="144">
        <f t="shared" si="34"/>
        <v>5.6999999999999993</v>
      </c>
      <c r="DI54" s="144">
        <f t="shared" si="34"/>
        <v>2</v>
      </c>
      <c r="DJ54" s="144">
        <f t="shared" si="34"/>
        <v>2.1</v>
      </c>
      <c r="DK54" s="144">
        <f t="shared" si="34"/>
        <v>2.2000000000000002</v>
      </c>
      <c r="DL54" s="144">
        <f t="shared" si="34"/>
        <v>0</v>
      </c>
      <c r="DM54" s="144">
        <f t="shared" si="34"/>
        <v>2.4</v>
      </c>
      <c r="DN54" s="140"/>
      <c r="DO54" s="144">
        <f t="shared" si="34"/>
        <v>0</v>
      </c>
      <c r="DP54" s="145">
        <f t="shared" si="34"/>
        <v>0</v>
      </c>
    </row>
    <row r="55" spans="90:121" x14ac:dyDescent="0.25">
      <c r="CL55" t="str">
        <v/>
      </c>
      <c r="CP55" s="94"/>
      <c r="CQ55" s="66">
        <v>9</v>
      </c>
      <c r="CR55" s="144">
        <f t="shared" ref="CR55:DB55" si="35">ABS(CR41*CR27)</f>
        <v>0</v>
      </c>
      <c r="CS55" s="144">
        <f t="shared" si="35"/>
        <v>0</v>
      </c>
      <c r="CT55" s="144">
        <f t="shared" si="35"/>
        <v>0</v>
      </c>
      <c r="CU55" s="144">
        <f t="shared" si="35"/>
        <v>0</v>
      </c>
      <c r="CV55" s="144">
        <f t="shared" si="35"/>
        <v>0</v>
      </c>
      <c r="CW55" s="144">
        <f t="shared" si="35"/>
        <v>0</v>
      </c>
      <c r="CX55" s="144">
        <f t="shared" si="35"/>
        <v>0</v>
      </c>
      <c r="CY55" s="144">
        <f t="shared" si="35"/>
        <v>0</v>
      </c>
      <c r="CZ55" s="144">
        <f t="shared" si="35"/>
        <v>0</v>
      </c>
      <c r="DA55" s="140"/>
      <c r="DB55" s="145">
        <f t="shared" si="35"/>
        <v>0</v>
      </c>
      <c r="DC55" s="19"/>
      <c r="DD55" s="139"/>
      <c r="DE55" s="138">
        <v>9</v>
      </c>
      <c r="DF55" s="144">
        <f t="shared" ref="DF55:DP55" si="36">ABS(DF41*CR27)</f>
        <v>0</v>
      </c>
      <c r="DG55" s="144">
        <f t="shared" si="36"/>
        <v>0</v>
      </c>
      <c r="DH55" s="144">
        <f t="shared" si="36"/>
        <v>0</v>
      </c>
      <c r="DI55" s="144">
        <f t="shared" si="36"/>
        <v>0</v>
      </c>
      <c r="DJ55" s="144">
        <f t="shared" si="36"/>
        <v>0</v>
      </c>
      <c r="DK55" s="144">
        <f t="shared" si="36"/>
        <v>0</v>
      </c>
      <c r="DL55" s="144">
        <f t="shared" si="36"/>
        <v>0</v>
      </c>
      <c r="DM55" s="144">
        <f t="shared" si="36"/>
        <v>0</v>
      </c>
      <c r="DN55" s="144">
        <f t="shared" si="36"/>
        <v>0</v>
      </c>
      <c r="DO55" s="140"/>
      <c r="DP55" s="145">
        <f t="shared" si="36"/>
        <v>0</v>
      </c>
    </row>
    <row r="56" spans="90:121" ht="15.75" thickBot="1" x14ac:dyDescent="0.3">
      <c r="CL56" t="str">
        <v/>
      </c>
      <c r="CP56" s="95"/>
      <c r="CQ56" s="68">
        <v>10</v>
      </c>
      <c r="CR56" s="146">
        <f t="shared" ref="CR56:DA56" si="37">ABS(CR42*CR28)</f>
        <v>0</v>
      </c>
      <c r="CS56" s="146">
        <f t="shared" si="37"/>
        <v>0</v>
      </c>
      <c r="CT56" s="146">
        <f t="shared" si="37"/>
        <v>0</v>
      </c>
      <c r="CU56" s="146">
        <f t="shared" si="37"/>
        <v>0</v>
      </c>
      <c r="CV56" s="146">
        <f t="shared" si="37"/>
        <v>0</v>
      </c>
      <c r="CW56" s="146">
        <f t="shared" si="37"/>
        <v>0</v>
      </c>
      <c r="CX56" s="146">
        <f t="shared" si="37"/>
        <v>0</v>
      </c>
      <c r="CY56" s="146">
        <f t="shared" si="37"/>
        <v>0</v>
      </c>
      <c r="CZ56" s="146">
        <f t="shared" si="37"/>
        <v>0</v>
      </c>
      <c r="DA56" s="146">
        <f t="shared" si="37"/>
        <v>0</v>
      </c>
      <c r="DB56" s="147"/>
      <c r="DC56" s="19"/>
      <c r="DD56" s="135"/>
      <c r="DE56" s="136">
        <v>10</v>
      </c>
      <c r="DF56" s="144">
        <f t="shared" ref="DF56:DO56" si="38">ABS(DF42*CR28)</f>
        <v>0</v>
      </c>
      <c r="DG56" s="144">
        <f t="shared" si="38"/>
        <v>0</v>
      </c>
      <c r="DH56" s="144">
        <f t="shared" si="38"/>
        <v>0</v>
      </c>
      <c r="DI56" s="144">
        <f t="shared" si="38"/>
        <v>0</v>
      </c>
      <c r="DJ56" s="144">
        <f t="shared" si="38"/>
        <v>0</v>
      </c>
      <c r="DK56" s="144">
        <f t="shared" si="38"/>
        <v>0</v>
      </c>
      <c r="DL56" s="144">
        <f t="shared" si="38"/>
        <v>0</v>
      </c>
      <c r="DM56" s="144">
        <f t="shared" si="38"/>
        <v>0</v>
      </c>
      <c r="DN56" s="144">
        <f t="shared" si="38"/>
        <v>0</v>
      </c>
      <c r="DO56" s="144">
        <f t="shared" si="38"/>
        <v>0</v>
      </c>
      <c r="DP56" s="140"/>
    </row>
    <row r="57" spans="90:121" ht="16.5" thickTop="1" thickBot="1" x14ac:dyDescent="0.3">
      <c r="CL57" t="str">
        <v/>
      </c>
      <c r="DC57" s="97">
        <f>SUM(CR46:DB56)</f>
        <v>69.850000000000009</v>
      </c>
      <c r="DQ57" s="97">
        <f>SUM(DF46:DP56)</f>
        <v>1232.1000000000001</v>
      </c>
    </row>
    <row r="58" spans="90:121" ht="15.75" thickTop="1" x14ac:dyDescent="0.25">
      <c r="CL58" t="str">
        <v/>
      </c>
    </row>
    <row r="59" spans="90:121" x14ac:dyDescent="0.25">
      <c r="CL59" t="str">
        <v/>
      </c>
    </row>
    <row r="60" spans="90:121" x14ac:dyDescent="0.25">
      <c r="CL60" t="str">
        <v/>
      </c>
    </row>
    <row r="61" spans="90:121" x14ac:dyDescent="0.25">
      <c r="CL61" t="str">
        <v/>
      </c>
    </row>
    <row r="62" spans="90:121" x14ac:dyDescent="0.25">
      <c r="CL62" t="str">
        <v/>
      </c>
    </row>
    <row r="63" spans="90:121" x14ac:dyDescent="0.25">
      <c r="CL63" t="str">
        <v/>
      </c>
    </row>
    <row r="64" spans="90:121" x14ac:dyDescent="0.25">
      <c r="CL64" t="str">
        <v/>
      </c>
    </row>
    <row r="65" spans="90:90" x14ac:dyDescent="0.25">
      <c r="CL65" t="str">
        <v/>
      </c>
    </row>
    <row r="66" spans="90:90" x14ac:dyDescent="0.25">
      <c r="CL66" t="str">
        <v/>
      </c>
    </row>
    <row r="99" spans="110:110" x14ac:dyDescent="0.25">
      <c r="DF99">
        <v>1</v>
      </c>
    </row>
  </sheetData>
  <mergeCells count="2">
    <mergeCell ref="CP30:CQ31"/>
    <mergeCell ref="DD30:DE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R18:DB28">
    <cfRule type="colorScale" priority="32">
      <colorScale>
        <cfvo type="min"/>
        <cfvo type="percentile" val="50"/>
        <cfvo type="max"/>
        <color rgb="FFF8696B"/>
        <color rgb="FFFFEB84"/>
        <color rgb="FF63BE7B"/>
      </colorScale>
    </cfRule>
  </conditionalFormatting>
  <conditionalFormatting sqref="CR32:DB42">
    <cfRule type="colorScale" priority="29">
      <colorScale>
        <cfvo type="min"/>
        <cfvo type="percentile" val="50"/>
        <cfvo type="max"/>
        <color rgb="FFF8696B"/>
        <color rgb="FFFCFCFF"/>
        <color rgb="FF63BE7B"/>
      </colorScale>
    </cfRule>
  </conditionalFormatting>
  <conditionalFormatting sqref="CR46:DB56">
    <cfRule type="colorScale" priority="28">
      <colorScale>
        <cfvo type="min"/>
        <cfvo type="percentile" val="50"/>
        <cfvo type="max"/>
        <color rgb="FFF8696B"/>
        <color rgb="FFFFEB84"/>
        <color rgb="FF63BE7B"/>
      </colorScale>
    </cfRule>
  </conditionalFormatting>
  <conditionalFormatting sqref="DF32">
    <cfRule type="colorScale" priority="14">
      <colorScale>
        <cfvo type="min"/>
        <cfvo type="percentile" val="50"/>
        <cfvo type="max"/>
        <color rgb="FFF8696B"/>
        <color rgb="FFFFEB84"/>
        <color rgb="FF63BE7B"/>
      </colorScale>
    </cfRule>
  </conditionalFormatting>
  <conditionalFormatting sqref="DF46">
    <cfRule type="colorScale" priority="1">
      <colorScale>
        <cfvo type="min"/>
        <cfvo type="percentile" val="50"/>
        <cfvo type="max"/>
        <color rgb="FFF8696B"/>
        <color rgb="FFFFEB84"/>
        <color rgb="FF63BE7B"/>
      </colorScale>
    </cfRule>
  </conditionalFormatting>
  <conditionalFormatting sqref="DG33">
    <cfRule type="colorScale" priority="15">
      <colorScale>
        <cfvo type="min"/>
        <cfvo type="percentile" val="50"/>
        <cfvo type="max"/>
        <color rgb="FFF8696B"/>
        <color rgb="FFFFEB84"/>
        <color rgb="FF63BE7B"/>
      </colorScale>
    </cfRule>
  </conditionalFormatting>
  <conditionalFormatting sqref="DG47">
    <cfRule type="colorScale" priority="2">
      <colorScale>
        <cfvo type="min"/>
        <cfvo type="percentile" val="50"/>
        <cfvo type="max"/>
        <color rgb="FFF8696B"/>
        <color rgb="FFFFEB84"/>
        <color rgb="FF63BE7B"/>
      </colorScale>
    </cfRule>
  </conditionalFormatting>
  <conditionalFormatting sqref="DG32:DP32 DF42:DO42 DF41:DN41 DP41 DF40:DM40 DO40:DP40 DF39:DL39 DN39:DP39 DF38:DK38 DM38:DP38 DF37:DJ37 DL37:DP37 DF36:DI36 DK36:DP36 DF35:DH35 DJ35:DP35 DF34:DG34 DI34:DP34 DF33 DH33:DP33">
    <cfRule type="colorScale" priority="25">
      <colorScale>
        <cfvo type="min"/>
        <cfvo type="percentile" val="50"/>
        <cfvo type="max"/>
        <color rgb="FFF8696B"/>
        <color rgb="FFFCFCFF"/>
        <color rgb="FF63BE7B"/>
      </colorScale>
    </cfRule>
  </conditionalFormatting>
  <conditionalFormatting sqref="DG46:DP46 DF56:DO56 DF55:DN55 DP55 DF54:DM54 DO54:DP54 DF53:DL53 DN53:DP53 DF52:DK52 DM52:DP52 DF51:DJ51 DL51:DP51 DF50:DI50 DK50:DP50 DF49:DH49 DJ49:DP49 DF48:DG48 DI48:DP48 DF47 DH47:DP47">
    <cfRule type="colorScale" priority="12">
      <colorScale>
        <cfvo type="min"/>
        <cfvo type="percentile" val="50"/>
        <cfvo type="max"/>
        <color rgb="FFF8696B"/>
        <color rgb="FFFFEB84"/>
        <color rgb="FF63BE7B"/>
      </colorScale>
    </cfRule>
  </conditionalFormatting>
  <conditionalFormatting sqref="DH34">
    <cfRule type="colorScale" priority="16">
      <colorScale>
        <cfvo type="min"/>
        <cfvo type="percentile" val="50"/>
        <cfvo type="max"/>
        <color rgb="FFF8696B"/>
        <color rgb="FFFFEB84"/>
        <color rgb="FF63BE7B"/>
      </colorScale>
    </cfRule>
  </conditionalFormatting>
  <conditionalFormatting sqref="DH48">
    <cfRule type="colorScale" priority="3">
      <colorScale>
        <cfvo type="min"/>
        <cfvo type="percentile" val="50"/>
        <cfvo type="max"/>
        <color rgb="FFF8696B"/>
        <color rgb="FFFFEB84"/>
        <color rgb="FF63BE7B"/>
      </colorScale>
    </cfRule>
  </conditionalFormatting>
  <conditionalFormatting sqref="DI35">
    <cfRule type="colorScale" priority="17">
      <colorScale>
        <cfvo type="min"/>
        <cfvo type="percentile" val="50"/>
        <cfvo type="max"/>
        <color rgb="FFF8696B"/>
        <color rgb="FFFFEB84"/>
        <color rgb="FF63BE7B"/>
      </colorScale>
    </cfRule>
  </conditionalFormatting>
  <conditionalFormatting sqref="DI49">
    <cfRule type="colorScale" priority="4">
      <colorScale>
        <cfvo type="min"/>
        <cfvo type="percentile" val="50"/>
        <cfvo type="max"/>
        <color rgb="FFF8696B"/>
        <color rgb="FFFFEB84"/>
        <color rgb="FF63BE7B"/>
      </colorScale>
    </cfRule>
  </conditionalFormatting>
  <conditionalFormatting sqref="DJ36">
    <cfRule type="colorScale" priority="18">
      <colorScale>
        <cfvo type="min"/>
        <cfvo type="percentile" val="50"/>
        <cfvo type="max"/>
        <color rgb="FFF8696B"/>
        <color rgb="FFFFEB84"/>
        <color rgb="FF63BE7B"/>
      </colorScale>
    </cfRule>
  </conditionalFormatting>
  <conditionalFormatting sqref="DJ50">
    <cfRule type="colorScale" priority="5">
      <colorScale>
        <cfvo type="min"/>
        <cfvo type="percentile" val="50"/>
        <cfvo type="max"/>
        <color rgb="FFF8696B"/>
        <color rgb="FFFFEB84"/>
        <color rgb="FF63BE7B"/>
      </colorScale>
    </cfRule>
  </conditionalFormatting>
  <conditionalFormatting sqref="DK37">
    <cfRule type="colorScale" priority="19">
      <colorScale>
        <cfvo type="min"/>
        <cfvo type="percentile" val="50"/>
        <cfvo type="max"/>
        <color rgb="FFF8696B"/>
        <color rgb="FFFFEB84"/>
        <color rgb="FF63BE7B"/>
      </colorScale>
    </cfRule>
  </conditionalFormatting>
  <conditionalFormatting sqref="DK51">
    <cfRule type="colorScale" priority="6">
      <colorScale>
        <cfvo type="min"/>
        <cfvo type="percentile" val="50"/>
        <cfvo type="max"/>
        <color rgb="FFF8696B"/>
        <color rgb="FFFFEB84"/>
        <color rgb="FF63BE7B"/>
      </colorScale>
    </cfRule>
  </conditionalFormatting>
  <conditionalFormatting sqref="DL38">
    <cfRule type="colorScale" priority="20">
      <colorScale>
        <cfvo type="min"/>
        <cfvo type="percentile" val="50"/>
        <cfvo type="max"/>
        <color rgb="FFF8696B"/>
        <color rgb="FFFFEB84"/>
        <color rgb="FF63BE7B"/>
      </colorScale>
    </cfRule>
  </conditionalFormatting>
  <conditionalFormatting sqref="DL52">
    <cfRule type="colorScale" priority="7">
      <colorScale>
        <cfvo type="min"/>
        <cfvo type="percentile" val="50"/>
        <cfvo type="max"/>
        <color rgb="FFF8696B"/>
        <color rgb="FFFFEB84"/>
        <color rgb="FF63BE7B"/>
      </colorScale>
    </cfRule>
  </conditionalFormatting>
  <conditionalFormatting sqref="DM39">
    <cfRule type="colorScale" priority="21">
      <colorScale>
        <cfvo type="min"/>
        <cfvo type="percentile" val="50"/>
        <cfvo type="max"/>
        <color rgb="FFF8696B"/>
        <color rgb="FFFFEB84"/>
        <color rgb="FF63BE7B"/>
      </colorScale>
    </cfRule>
  </conditionalFormatting>
  <conditionalFormatting sqref="DM53">
    <cfRule type="colorScale" priority="8">
      <colorScale>
        <cfvo type="min"/>
        <cfvo type="percentile" val="50"/>
        <cfvo type="max"/>
        <color rgb="FFF8696B"/>
        <color rgb="FFFFEB84"/>
        <color rgb="FF63BE7B"/>
      </colorScale>
    </cfRule>
  </conditionalFormatting>
  <conditionalFormatting sqref="DN40">
    <cfRule type="colorScale" priority="22">
      <colorScale>
        <cfvo type="min"/>
        <cfvo type="percentile" val="50"/>
        <cfvo type="max"/>
        <color rgb="FFF8696B"/>
        <color rgb="FFFFEB84"/>
        <color rgb="FF63BE7B"/>
      </colorScale>
    </cfRule>
  </conditionalFormatting>
  <conditionalFormatting sqref="DN54">
    <cfRule type="colorScale" priority="9">
      <colorScale>
        <cfvo type="min"/>
        <cfvo type="percentile" val="50"/>
        <cfvo type="max"/>
        <color rgb="FFF8696B"/>
        <color rgb="FFFFEB84"/>
        <color rgb="FF63BE7B"/>
      </colorScale>
    </cfRule>
  </conditionalFormatting>
  <conditionalFormatting sqref="DO41">
    <cfRule type="colorScale" priority="23">
      <colorScale>
        <cfvo type="min"/>
        <cfvo type="percentile" val="50"/>
        <cfvo type="max"/>
        <color rgb="FFF8696B"/>
        <color rgb="FFFFEB84"/>
        <color rgb="FF63BE7B"/>
      </colorScale>
    </cfRule>
  </conditionalFormatting>
  <conditionalFormatting sqref="DO55">
    <cfRule type="colorScale" priority="10">
      <colorScale>
        <cfvo type="min"/>
        <cfvo type="percentile" val="50"/>
        <cfvo type="max"/>
        <color rgb="FFF8696B"/>
        <color rgb="FFFFEB84"/>
        <color rgb="FF63BE7B"/>
      </colorScale>
    </cfRule>
  </conditionalFormatting>
  <conditionalFormatting sqref="DP42">
    <cfRule type="colorScale" priority="24">
      <colorScale>
        <cfvo type="min"/>
        <cfvo type="percentile" val="50"/>
        <cfvo type="max"/>
        <color rgb="FFF8696B"/>
        <color rgb="FFFFEB84"/>
        <color rgb="FF63BE7B"/>
      </colorScale>
    </cfRule>
  </conditionalFormatting>
  <conditionalFormatting sqref="DP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7"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65</v>
      </c>
      <c r="E2" s="130"/>
      <c r="O2" t="str" cm="1">
        <f t="array" aca="1" ref="O2" ca="1">INDIRECT("A"&amp;6)</f>
        <v>CBJ</v>
      </c>
      <c r="S2">
        <v>8</v>
      </c>
      <c r="T2" t="str" cm="1">
        <f t="array" ref="T2">INDEX(Table6[Teams], SMALL(IF(Table6[D]="P", ROW(Table6[Teams])-ROW(Table6[#Headers])), Table7[[#This Row],[PAC]]))</f>
        <v>VGK</v>
      </c>
      <c r="U2">
        <f>INDEX(Table6[PTS], MATCH($T2, Table6[Teams], 0))</f>
        <v>85</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3</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3</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68</v>
      </c>
      <c r="E3" s="71">
        <f>INDEX(Table3[PTS], MATCH(Table6[[#This Row],[Teams]], Table3[Teams],0))</f>
        <v>68</v>
      </c>
      <c r="S3">
        <v>3</v>
      </c>
      <c r="T3" t="str" cm="1">
        <f t="array" ref="T3">INDEX(Table6[Teams], SMALL(IF(Table6[D]="P", ROW(Table6[Teams])-ROW(Table6[#Headers])), Table7[[#This Row],[PAC]]))</f>
        <v>EDM</v>
      </c>
      <c r="U3">
        <f>INDEX(Table6[PTS], MATCH($T3, Table6[Teams], 0))</f>
        <v>80</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2</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4</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56</v>
      </c>
      <c r="E4" s="71">
        <f>INDEX(Table3[PTS], MATCH(Table6[[#This Row],[Teams]], Table3[Teams],0))</f>
        <v>56</v>
      </c>
      <c r="S4">
        <v>4</v>
      </c>
      <c r="T4" t="str" cm="1">
        <f t="array" ref="T4">INDEX(Table6[Teams], SMALL(IF(Table6[D]="P", ROW(Table6[Teams])-ROW(Table6[#Headers])), Table7[[#This Row],[PAC]]))</f>
        <v>LAK</v>
      </c>
      <c r="U4">
        <f>INDEX(Table6[PTS], MATCH($T4, Table6[Teams], 0))</f>
        <v>79</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6</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3</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4</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2</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84</v>
      </c>
      <c r="E5" s="71">
        <f>INDEX(Table3[PTS], MATCH(Table6[[#This Row],[Teams]], Table3[Teams],0))</f>
        <v>84</v>
      </c>
      <c r="S5">
        <v>2</v>
      </c>
      <c r="T5" t="str" cm="1">
        <f t="array" ref="T5">INDEX(Table6[Teams], SMALL(IF(Table6[D]="P", ROW(Table6[Teams])-ROW(Table6[#Headers])), Table7[[#This Row],[PAC]]))</f>
        <v>CGY</v>
      </c>
      <c r="U5">
        <f>INDEX(Table6[PTS], MATCH($T5, Table6[Teams], 0))</f>
        <v>71</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5</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4</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70</v>
      </c>
      <c r="E6" s="71">
        <f>INDEX(Table3[PTS], MATCH(Table6[[#This Row],[Teams]], Table3[Teams],0))</f>
        <v>70</v>
      </c>
      <c r="S6">
        <v>7</v>
      </c>
      <c r="T6" t="str" cm="1">
        <f t="array" ref="T6">INDEX(Table6[Teams], SMALL(IF(Table6[D]="P", ROW(Table6[Teams])-ROW(Table6[#Headers])), Table7[[#This Row],[PAC]]))</f>
        <v>VAN</v>
      </c>
      <c r="U6">
        <f>INDEX(Table6[PTS], MATCH($T6, Table6[Teams], 0))</f>
        <v>68</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5</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3</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71</v>
      </c>
      <c r="E7" s="71">
        <f>INDEX(Table3[PTS], MATCH(Table6[[#This Row],[Teams]], Table3[Teams],0))</f>
        <v>71</v>
      </c>
      <c r="S7">
        <v>1</v>
      </c>
      <c r="T7" t="str" cm="1">
        <f t="array" ref="T7">INDEX(Table6[Teams], SMALL(IF(Table6[D]="P", ROW(Table6[Teams])-ROW(Table6[#Headers])), Table7[[#This Row],[PAC]]))</f>
        <v>ANA</v>
      </c>
      <c r="U7">
        <f>INDEX(Table6[PTS], MATCH($T7, Table6[Teams], 0))</f>
        <v>65</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4</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4</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49</v>
      </c>
      <c r="E8" s="71">
        <f>INDEX(Table3[PTS], MATCH(Table6[[#This Row],[Teams]], Table3[Teams],0))</f>
        <v>49</v>
      </c>
      <c r="S8">
        <v>5</v>
      </c>
      <c r="T8" t="str" cm="1">
        <f t="array" ref="T8">INDEX(Table6[Teams], SMALL(IF(Table6[D]="P", ROW(Table6[Teams])-ROW(Table6[#Headers])), Table7[[#This Row],[PAC]]))</f>
        <v>SEA</v>
      </c>
      <c r="U8">
        <f>INDEX(Table6[PTS], MATCH($T8, Table6[Teams], 0))</f>
        <v>60</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4</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4</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83</v>
      </c>
      <c r="E9" s="71">
        <f>INDEX(Table3[PTS], MATCH(Table6[[#This Row],[Teams]], Table3[Teams],0))</f>
        <v>83</v>
      </c>
      <c r="S9">
        <v>6</v>
      </c>
      <c r="T9" t="str" cm="1">
        <f t="array" ref="T9">INDEX(Table6[Teams], SMALL(IF(Table6[D]="P", ROW(Table6[Teams])-ROW(Table6[#Headers])), Table7[[#This Row],[PAC]]))</f>
        <v>SJS</v>
      </c>
      <c r="U9">
        <f>INDEX(Table6[PTS], MATCH($T9, Table6[Teams], 0))</f>
        <v>45</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4</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86</v>
      </c>
      <c r="E10" s="71">
        <f>INDEX(Table3[PTS], MATCH(Table6[[#This Row],[Teams]], Table3[Teams],0))</f>
        <v>86</v>
      </c>
    </row>
    <row r="11" spans="1:53" x14ac:dyDescent="0.25">
      <c r="A11" s="71" t="s">
        <v>30</v>
      </c>
      <c r="B11" s="71" t="s">
        <v>97</v>
      </c>
      <c r="C11" s="71" t="s">
        <v>80</v>
      </c>
      <c r="D11" s="71">
        <f>INDEX(Table3[PTS], MATCH(Table6[[#This Row],[Teams]], Table3[Teams],0))</f>
        <v>70</v>
      </c>
      <c r="E11" s="71">
        <f>INDEX(Table3[PTS], MATCH(Table6[[#This Row],[Teams]], Table3[Teams],0))</f>
        <v>70</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80</v>
      </c>
      <c r="E12" s="71">
        <f>INDEX(Table3[PTS], MATCH(Table6[[#This Row],[Teams]], Table3[Teams],0))</f>
        <v>80</v>
      </c>
      <c r="S12">
        <v>8</v>
      </c>
      <c r="T12" t="str" cm="1">
        <f t="array" ref="T12">INDEX(Table6[Teams], SMALL(IF(Table6[D]="C", ROW(Table6[Teams])-ROW(Table6[#Headers])), Table710[[#This Row],[CEN]]))</f>
        <v>WPG</v>
      </c>
      <c r="U12">
        <f>INDEX(Table6[PTS], MATCH($T12, Table6[Teams], 0))</f>
        <v>96</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4</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4</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85</v>
      </c>
      <c r="E13" s="71">
        <f>INDEX(Table3[PTS], MATCH(Table6[[#This Row],[Teams]], Table3[Teams],0))</f>
        <v>85</v>
      </c>
      <c r="S13">
        <v>3</v>
      </c>
      <c r="T13" t="str" cm="1">
        <f t="array" ref="T13">INDEX(Table6[Teams], SMALL(IF(Table6[D]="C", ROW(Table6[Teams])-ROW(Table6[#Headers])), Table710[[#This Row],[CEN]]))</f>
        <v>DAL</v>
      </c>
      <c r="U13">
        <f>INDEX(Table6[PTS], MATCH($T13, Table6[Teams], 0))</f>
        <v>86</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4</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79</v>
      </c>
      <c r="E14" s="71">
        <f>INDEX(Table3[PTS], MATCH(Table6[[#This Row],[Teams]], Table3[Teams],0))</f>
        <v>79</v>
      </c>
      <c r="S14">
        <v>2</v>
      </c>
      <c r="T14" t="str" cm="1">
        <f t="array" ref="T14">INDEX(Table6[Teams], SMALL(IF(Table6[D]="C", ROW(Table6[Teams])-ROW(Table6[#Headers])), Table710[[#This Row],[CEN]]))</f>
        <v>COL</v>
      </c>
      <c r="U14">
        <f>INDEX(Table6[PTS], MATCH($T14, Table6[Teams], 0))</f>
        <v>83</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4</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2</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6</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6</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0</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2</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2</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0</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5</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2</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4</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3</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2</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0</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4</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0</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4</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4</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4</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4</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4</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1</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2</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0</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2</v>
      </c>
    </row>
    <row r="15" spans="1:53" x14ac:dyDescent="0.25">
      <c r="A15" s="71" t="s">
        <v>36</v>
      </c>
      <c r="B15" s="71" t="s">
        <v>96</v>
      </c>
      <c r="C15" s="71" t="s">
        <v>94</v>
      </c>
      <c r="D15" s="71">
        <f>INDEX(Table3[PTS], MATCH(Table6[[#This Row],[Teams]], Table3[Teams],0))</f>
        <v>79</v>
      </c>
      <c r="E15" s="71">
        <f>INDEX(Table3[PTS], MATCH(Table6[[#This Row],[Teams]], Table3[Teams],0))</f>
        <v>79</v>
      </c>
      <c r="S15">
        <v>4</v>
      </c>
      <c r="T15" t="str" cm="1">
        <f t="array" ref="T15">INDEX(Table6[Teams], SMALL(IF(Table6[D]="C", ROW(Table6[Teams])-ROW(Table6[#Headers])), Table710[[#This Row],[CEN]]))</f>
        <v>MIN</v>
      </c>
      <c r="U15">
        <f>INDEX(Table6[PTS], MATCH($T15, Table6[Teams], 0))</f>
        <v>79</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1</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0</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3</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2</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0</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7</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4</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0</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6</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2</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1</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4</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4</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0</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2</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1</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2</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2</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2</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2</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4</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0</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4</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4</v>
      </c>
    </row>
    <row r="16" spans="1:53" x14ac:dyDescent="0.25">
      <c r="A16" s="70" t="s">
        <v>18</v>
      </c>
      <c r="B16" s="70" t="s">
        <v>97</v>
      </c>
      <c r="C16" s="70" t="s">
        <v>80</v>
      </c>
      <c r="D16" s="71">
        <f>INDEX(Table3[PTS], MATCH(Table6[[#This Row],[Teams]], Table3[Teams],0))</f>
        <v>69</v>
      </c>
      <c r="E16" s="71">
        <f>INDEX(Table3[PTS], MATCH(Table6[[#This Row],[Teams]], Table3[Teams],0))</f>
        <v>69</v>
      </c>
      <c r="S16">
        <v>6</v>
      </c>
      <c r="T16" t="str" cm="1">
        <f t="array" ref="T16">INDEX(Table6[Teams], SMALL(IF(Table6[D]="C", ROW(Table6[Teams])-ROW(Table6[#Headers])), Table710[[#This Row],[CEN]]))</f>
        <v>STL</v>
      </c>
      <c r="U16">
        <f>INDEX(Table6[PTS], MATCH($T16, Table6[Teams], 0))</f>
        <v>69</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4</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6</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5</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4</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4</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2</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2</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0</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2</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0</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2</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3</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0</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2</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4</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1</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0</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1</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1</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0</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2</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2</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4</v>
      </c>
    </row>
    <row r="17" spans="1:53" x14ac:dyDescent="0.25">
      <c r="A17" s="71" t="s">
        <v>31</v>
      </c>
      <c r="B17" s="71" t="s">
        <v>97</v>
      </c>
      <c r="C17" s="71" t="s">
        <v>98</v>
      </c>
      <c r="D17" s="71">
        <f>INDEX(Table3[PTS], MATCH(Table6[[#This Row],[Teams]], Table3[Teams],0))</f>
        <v>78</v>
      </c>
      <c r="E17" s="71">
        <f>INDEX(Table3[PTS], MATCH(Table6[[#This Row],[Teams]], Table3[Teams],0))</f>
        <v>78</v>
      </c>
      <c r="S17">
        <v>7</v>
      </c>
      <c r="T17" t="str" cm="1">
        <f t="array" ref="T17">INDEX(Table6[Teams], SMALL(IF(Table6[D]="C", ROW(Table6[Teams])-ROW(Table6[#Headers])), Table710[[#This Row],[CEN]]))</f>
        <v>UTA</v>
      </c>
      <c r="U17">
        <f>INDEX(Table6[PTS], MATCH($T17, Table6[Teams], 0))</f>
        <v>69</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4</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4</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0</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5</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4</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3</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5</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7</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0</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4</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0</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2</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3</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0</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2</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4</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3</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2</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0</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2</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0</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0</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1</v>
      </c>
    </row>
    <row r="18" spans="1:53" x14ac:dyDescent="0.25">
      <c r="A18" s="70" t="s">
        <v>34</v>
      </c>
      <c r="B18" s="70" t="s">
        <v>96</v>
      </c>
      <c r="C18" s="70" t="s">
        <v>94</v>
      </c>
      <c r="D18" s="71">
        <f>INDEX(Table3[PTS], MATCH(Table6[[#This Row],[Teams]], Table3[Teams],0))</f>
        <v>57</v>
      </c>
      <c r="E18" s="71">
        <f>INDEX(Table3[PTS], MATCH(Table6[[#This Row],[Teams]], Table3[Teams],0))</f>
        <v>57</v>
      </c>
      <c r="S18">
        <v>5</v>
      </c>
      <c r="T18" t="str" cm="1">
        <f t="array" ref="T18">INDEX(Table6[Teams], SMALL(IF(Table6[D]="C", ROW(Table6[Teams])-ROW(Table6[#Headers])), Table710[[#This Row],[CEN]]))</f>
        <v>NSH</v>
      </c>
      <c r="U18">
        <f>INDEX(Table6[PTS], MATCH($T18, Table6[Teams], 0))</f>
        <v>57</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6</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6</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66</v>
      </c>
      <c r="E19" s="71">
        <f>INDEX(Table3[PTS], MATCH(Table6[[#This Row],[Teams]], Table3[Teams],0))</f>
        <v>66</v>
      </c>
      <c r="S19">
        <v>1</v>
      </c>
      <c r="T19" t="str" cm="1">
        <f t="array" ref="T19">INDEX(Table6[Teams], SMALL(IF(Table6[D]="C", ROW(Table6[Teams])-ROW(Table6[#Headers])), Table710[[#This Row],[CEN]]))</f>
        <v>CHI</v>
      </c>
      <c r="U19">
        <f>INDEX(Table6[PTS], MATCH($T19, Table6[Teams], 0))</f>
        <v>49</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4</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2</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70</v>
      </c>
      <c r="E20" s="71">
        <f>INDEX(Table3[PTS], MATCH(Table6[[#This Row],[Teams]], Table3[Teams],0))</f>
        <v>70</v>
      </c>
    </row>
    <row r="21" spans="1:53" x14ac:dyDescent="0.25">
      <c r="A21" s="71" t="s">
        <v>29</v>
      </c>
      <c r="B21" s="71" t="s">
        <v>97</v>
      </c>
      <c r="C21" s="71" t="s">
        <v>80</v>
      </c>
      <c r="D21" s="71">
        <f>INDEX(Table3[PTS], MATCH(Table6[[#This Row],[Teams]], Table3[Teams],0))</f>
        <v>75</v>
      </c>
      <c r="E21" s="71">
        <f>INDEX(Table3[PTS], MATCH(Table6[[#This Row],[Teams]], Table3[Teams],0))</f>
        <v>75</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64</v>
      </c>
      <c r="E22" s="71">
        <f>INDEX(Table3[PTS], MATCH(Table6[[#This Row],[Teams]], Table3[Teams],0))</f>
        <v>64</v>
      </c>
      <c r="S22">
        <v>8</v>
      </c>
      <c r="T22" t="str" cm="1">
        <f t="array" ref="T22">INDEX(Table6[Teams], SMALL(IF(Table6[D]="M", ROW(Table6[Teams])-ROW(Table6[#Headers])), Table712[[#This Row],[MET]]))</f>
        <v>WSH</v>
      </c>
      <c r="U22">
        <f>INDEX(Table6[PTS], MATCH($T22, Table6[Teams], 0))</f>
        <v>92</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4</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4</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64</v>
      </c>
      <c r="E23" s="71">
        <f>INDEX(Table3[PTS], MATCH(Table6[[#This Row],[Teams]], Table3[Teams],0))</f>
        <v>64</v>
      </c>
      <c r="S23">
        <v>1</v>
      </c>
      <c r="T23" t="str" cm="1">
        <f t="array" ref="T23">INDEX(Table6[Teams], SMALL(IF(Table6[D]="M", ROW(Table6[Teams])-ROW(Table6[#Headers])), Table712[[#This Row],[MET]]))</f>
        <v>CAR</v>
      </c>
      <c r="U23">
        <f>INDEX(Table6[PTS], MATCH($T23, Table6[Teams], 0))</f>
        <v>84</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2</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4</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2</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60</v>
      </c>
      <c r="E24" s="71">
        <f>INDEX(Table3[PTS], MATCH(Table6[[#This Row],[Teams]], Table3[Teams],0))</f>
        <v>60</v>
      </c>
      <c r="S24">
        <v>3</v>
      </c>
      <c r="T24" t="str" cm="1">
        <f t="array" ref="T24">INDEX(Table6[Teams], SMALL(IF(Table6[D]="M", ROW(Table6[Teams])-ROW(Table6[#Headers])), Table712[[#This Row],[MET]]))</f>
        <v>NJD</v>
      </c>
      <c r="U24">
        <f>INDEX(Table6[PTS], MATCH($T24, Table6[Teams], 0))</f>
        <v>78</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4</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2</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4</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45</v>
      </c>
      <c r="E25" s="71">
        <f>INDEX(Table3[PTS], MATCH(Table6[[#This Row],[Teams]], Table3[Teams],0))</f>
        <v>45</v>
      </c>
      <c r="S25">
        <v>2</v>
      </c>
      <c r="T25" t="str" cm="1">
        <f t="array" ref="T25">INDEX(Table6[Teams], SMALL(IF(Table6[D]="M", ROW(Table6[Teams])-ROW(Table6[#Headers])), Table712[[#This Row],[MET]]))</f>
        <v>CBJ</v>
      </c>
      <c r="U25">
        <f>INDEX(Table6[PTS], MATCH($T25, Table6[Teams], 0))</f>
        <v>70</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3</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69</v>
      </c>
      <c r="E26" s="71">
        <f>INDEX(Table3[PTS], MATCH(Table6[[#This Row],[Teams]], Table3[Teams],0))</f>
        <v>69</v>
      </c>
      <c r="S26">
        <v>5</v>
      </c>
      <c r="T26" t="str" cm="1">
        <f t="array" ref="T26">INDEX(Table6[Teams], SMALL(IF(Table6[D]="M", ROW(Table6[Teams])-ROW(Table6[#Headers])), Table712[[#This Row],[MET]]))</f>
        <v>NYR</v>
      </c>
      <c r="U26">
        <f>INDEX(Table6[PTS], MATCH($T26, Table6[Teams], 0))</f>
        <v>70</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2</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5</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79</v>
      </c>
      <c r="E27" s="71">
        <f>INDEX(Table3[PTS], MATCH(Table6[[#This Row],[Teams]], Table3[Teams],0))</f>
        <v>79</v>
      </c>
      <c r="S27">
        <v>4</v>
      </c>
      <c r="T27" t="str" cm="1">
        <f t="array" ref="T27">INDEX(Table6[Teams], SMALL(IF(Table6[D]="M", ROW(Table6[Teams])-ROW(Table6[#Headers])), Table712[[#This Row],[MET]]))</f>
        <v>NYI</v>
      </c>
      <c r="U27">
        <f>INDEX(Table6[PTS], MATCH($T27, Table6[Teams], 0))</f>
        <v>66</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2</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4</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83</v>
      </c>
      <c r="E28" s="71">
        <f>INDEX(Table3[PTS], MATCH(Table6[[#This Row],[Teams]], Table3[Teams],0))</f>
        <v>83</v>
      </c>
      <c r="S28">
        <v>6</v>
      </c>
      <c r="T28" t="str" cm="1">
        <f t="array" ref="T28">INDEX(Table6[Teams], SMALL(IF(Table6[D]="M", ROW(Table6[Teams])-ROW(Table6[#Headers])), Table712[[#This Row],[MET]]))</f>
        <v>PHI</v>
      </c>
      <c r="U28">
        <f>INDEX(Table6[PTS], MATCH($T28, Table6[Teams], 0))</f>
        <v>64</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4</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69</v>
      </c>
      <c r="E29" s="71">
        <f>INDEX(Table3[PTS], MATCH(Table6[[#This Row],[Teams]], Table3[Teams],0))</f>
        <v>69</v>
      </c>
      <c r="S29">
        <v>7</v>
      </c>
      <c r="T29" t="str" cm="1">
        <f t="array" ref="T29">INDEX(Table6[Teams], SMALL(IF(Table6[D]="M", ROW(Table6[Teams])-ROW(Table6[#Headers])), Table712[[#This Row],[MET]]))</f>
        <v>PIT</v>
      </c>
      <c r="U29">
        <f>INDEX(Table6[PTS], MATCH($T29, Table6[Teams], 0))</f>
        <v>64</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2</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2</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2</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68</v>
      </c>
      <c r="E30" s="71">
        <f>INDEX(Table3[PTS], MATCH(Table6[[#This Row],[Teams]], Table3[Teams],0))</f>
        <v>68</v>
      </c>
    </row>
    <row r="31" spans="1:53" x14ac:dyDescent="0.25">
      <c r="A31" s="71" t="s">
        <v>26</v>
      </c>
      <c r="B31" s="71" t="s">
        <v>96</v>
      </c>
      <c r="C31" s="71" t="s">
        <v>99</v>
      </c>
      <c r="D31" s="71">
        <f>INDEX(Table3[PTS], MATCH(Table6[[#This Row],[Teams]], Table3[Teams],0))</f>
        <v>85</v>
      </c>
      <c r="E31" s="71">
        <f>INDEX(Table3[PTS], MATCH(Table6[[#This Row],[Teams]], Table3[Teams],0))</f>
        <v>85</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96</v>
      </c>
      <c r="E32" s="71">
        <f>INDEX(Table3[PTS], MATCH(Table6[[#This Row],[Teams]], Table3[Teams],0))</f>
        <v>96</v>
      </c>
      <c r="S32">
        <v>4</v>
      </c>
      <c r="T32" t="str" cm="1">
        <f t="array" ref="T32">INDEX(Table6[Teams], SMALL(IF(Table6[D]="A", ROW(Table6[Teams])-ROW(Table6[#Headers])), Table71214[[#This Row],[ATL]]))</f>
        <v>FLA</v>
      </c>
      <c r="U32">
        <f>INDEX(Table6[PTS], MATCH($T32, Table6[Teams], 0))</f>
        <v>85</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6</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4</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4</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5</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2</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4</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2</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4</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4</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2</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2</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2</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3</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0</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0</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0</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4</v>
      </c>
    </row>
    <row r="33" spans="1:53" x14ac:dyDescent="0.25">
      <c r="A33" s="129" t="s">
        <v>45</v>
      </c>
      <c r="B33" s="129" t="s">
        <v>97</v>
      </c>
      <c r="C33" s="129" t="s">
        <v>98</v>
      </c>
      <c r="D33" s="129">
        <f>INDEX(Table3[PTS], MATCH(Table6[[#This Row],[Teams]], Table3[Teams],0))</f>
        <v>92</v>
      </c>
      <c r="E33" s="129">
        <f>INDEX(Table3[PTS], MATCH(Table6[[#This Row],[Teams]], Table3[Teams],0))</f>
        <v>92</v>
      </c>
      <c r="S33">
        <v>8</v>
      </c>
      <c r="T33" t="str" cm="1">
        <f t="array" ref="T33">INDEX(Table6[Teams], SMALL(IF(Table6[D]="A", ROW(Table6[Teams])-ROW(Table6[#Headers])), Table71214[[#This Row],[ATL]]))</f>
        <v>TOR</v>
      </c>
      <c r="U33">
        <f>INDEX(Table6[PTS], MATCH($T33, Table6[Teams], 0))</f>
        <v>83</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2</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2</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3</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4</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2</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4</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1</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2</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2</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2</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0</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2</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4</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4</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2</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2</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4</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79</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2</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3</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4</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4</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6</v>
      </c>
      <c r="T35" t="str" cm="1">
        <f t="array" ref="T35">INDEX(Table6[Teams], SMALL(IF(Table6[D]="A", ROW(Table6[Teams])-ROW(Table6[#Headers])), Table71214[[#This Row],[ATL]]))</f>
        <v>OTT</v>
      </c>
      <c r="U35">
        <f>INDEX(Table6[PTS], MATCH($T35, Table6[Teams], 0))</f>
        <v>75</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3</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0</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4</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4</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4</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2</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0</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2</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2</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4</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4</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5</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2</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2</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2</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1</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2</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2</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2</v>
      </c>
    </row>
    <row r="36" spans="1:53" x14ac:dyDescent="0.25">
      <c r="S36">
        <v>3</v>
      </c>
      <c r="T36" t="str" cm="1">
        <f t="array" ref="T36">INDEX(Table6[Teams], SMALL(IF(Table6[D]="A", ROW(Table6[Teams])-ROW(Table6[#Headers])), Table71214[[#This Row],[ATL]]))</f>
        <v>DET</v>
      </c>
      <c r="U36">
        <f>INDEX(Table6[PTS], MATCH($T36, Table6[Teams], 0))</f>
        <v>70</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2</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5</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2</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3</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3</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4</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5</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2</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0</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0</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2</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4</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4</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1</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4</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1</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2</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0</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0</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0</v>
      </c>
    </row>
    <row r="37" spans="1:53" x14ac:dyDescent="0.25">
      <c r="S37">
        <v>1</v>
      </c>
      <c r="T37" t="str" cm="1">
        <f t="array" ref="T37">INDEX(Table6[Teams], SMALL(IF(Table6[D]="A", ROW(Table6[Teams])-ROW(Table6[#Headers])), Table71214[[#This Row],[ATL]]))</f>
        <v>BOS</v>
      </c>
      <c r="U37">
        <f>INDEX(Table6[PTS], MATCH($T37, Table6[Teams], 0))</f>
        <v>68</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3</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0</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2</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2</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0</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3</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3</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0</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2</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5</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2</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0</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0</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4</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2</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4</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4</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1</v>
      </c>
    </row>
    <row r="38" spans="1:53" x14ac:dyDescent="0.25">
      <c r="S38">
        <v>5</v>
      </c>
      <c r="T38" t="str" cm="1">
        <f t="array" ref="T38">INDEX(Table6[Teams], SMALL(IF(Table6[D]="A", ROW(Table6[Teams])-ROW(Table6[#Headers])), Table71214[[#This Row],[ATL]]))</f>
        <v>MTL</v>
      </c>
      <c r="U38">
        <f>INDEX(Table6[PTS], MATCH($T38, Table6[Teams], 0))</f>
        <v>69</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1</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4</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2</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56</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6</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75</v>
      </c>
    </row>
    <row r="42" spans="1:53" x14ac:dyDescent="0.25">
      <c r="U42" cm="1">
        <f t="array" ref="U42">SMALL(U35:U39 + U25:U29,5)</f>
        <v>145</v>
      </c>
    </row>
    <row r="44" spans="1:53" x14ac:dyDescent="0.25">
      <c r="U44">
        <f>LARGE(_xlfn._xlws.SORT(_xlfn.VSTACK(U35:U39,U25:U29),1,-1), 1)</f>
        <v>75</v>
      </c>
    </row>
    <row r="45" spans="1:53" x14ac:dyDescent="0.25">
      <c r="U45">
        <f>LARGE(_xlfn._xlws.SORT(_xlfn.VSTACK(U35:U39,U25:U29),1,-1), 2)</f>
        <v>70</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3" t="s">
        <v>46</v>
      </c>
      <c r="D1" s="164"/>
      <c r="E1" s="163" t="s">
        <v>23</v>
      </c>
      <c r="F1" s="164"/>
      <c r="G1" s="163" t="s">
        <v>22</v>
      </c>
      <c r="H1" s="164"/>
      <c r="I1" s="163" t="s">
        <v>27</v>
      </c>
      <c r="J1" s="164"/>
      <c r="K1" s="163" t="s">
        <v>11</v>
      </c>
      <c r="L1" s="164"/>
      <c r="M1" s="163" t="s">
        <v>37</v>
      </c>
      <c r="N1" s="164"/>
      <c r="O1" s="163" t="s">
        <v>24</v>
      </c>
      <c r="P1" s="164"/>
      <c r="Q1" s="163" t="s">
        <v>26</v>
      </c>
      <c r="R1" s="171"/>
      <c r="S1" s="163" t="s">
        <v>16</v>
      </c>
      <c r="T1" s="164"/>
      <c r="U1" s="163" t="s">
        <v>25</v>
      </c>
      <c r="V1" s="164"/>
      <c r="W1" s="163" t="s">
        <v>33</v>
      </c>
      <c r="X1" s="164"/>
      <c r="Y1" s="163" t="s">
        <v>36</v>
      </c>
      <c r="Z1" s="164"/>
      <c r="AA1" s="163" t="s">
        <v>34</v>
      </c>
      <c r="AB1" s="164"/>
      <c r="AC1" s="163" t="s">
        <v>12</v>
      </c>
      <c r="AD1" s="164"/>
      <c r="AE1" s="163" t="s">
        <v>14</v>
      </c>
      <c r="AF1" s="164"/>
      <c r="AG1" s="172" t="s">
        <v>21</v>
      </c>
      <c r="AH1" s="171"/>
      <c r="AI1" s="163" t="s">
        <v>43</v>
      </c>
      <c r="AJ1" s="164"/>
      <c r="AK1" s="163" t="s">
        <v>35</v>
      </c>
      <c r="AL1" s="164"/>
      <c r="AM1" s="163" t="s">
        <v>31</v>
      </c>
      <c r="AN1" s="164"/>
      <c r="AO1" s="163" t="s">
        <v>32</v>
      </c>
      <c r="AP1" s="164"/>
      <c r="AQ1" s="163" t="s">
        <v>19</v>
      </c>
      <c r="AR1" s="164"/>
      <c r="AS1" s="163" t="s">
        <v>44</v>
      </c>
      <c r="AT1" s="164"/>
      <c r="AU1" s="163" t="s">
        <v>20</v>
      </c>
      <c r="AV1" s="164"/>
      <c r="AW1" s="163" t="s">
        <v>45</v>
      </c>
      <c r="AX1" s="171"/>
      <c r="AY1" s="163" t="s">
        <v>15</v>
      </c>
      <c r="AZ1" s="164"/>
      <c r="BA1" s="163" t="s">
        <v>28</v>
      </c>
      <c r="BB1" s="164"/>
      <c r="BC1" s="163" t="s">
        <v>30</v>
      </c>
      <c r="BD1" s="164"/>
      <c r="BE1" s="163" t="s">
        <v>13</v>
      </c>
      <c r="BF1" s="163"/>
      <c r="BG1" s="167" t="s">
        <v>18</v>
      </c>
      <c r="BH1" s="168"/>
      <c r="BI1" s="163" t="s">
        <v>29</v>
      </c>
      <c r="BJ1" s="164"/>
      <c r="BK1" s="163" t="s">
        <v>42</v>
      </c>
      <c r="BL1" s="164"/>
      <c r="BM1" s="163" t="s">
        <v>17</v>
      </c>
      <c r="BN1" s="164"/>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9">
        <f>BO3+BO4</f>
        <v>66</v>
      </c>
      <c r="BQ3" s="165">
        <f>82-BP3</f>
        <v>16</v>
      </c>
    </row>
    <row r="4" spans="1:69" ht="12" customHeight="1" x14ac:dyDescent="0.25">
      <c r="A4" s="166"/>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2</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33</v>
      </c>
      <c r="BP4" s="169"/>
      <c r="BQ4" s="165"/>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9">
        <f t="shared" ref="BP5" si="1">BO5+BO6</f>
        <v>65</v>
      </c>
      <c r="BQ5" s="165">
        <f t="shared" ref="BQ5" si="2">82-BP5</f>
        <v>17</v>
      </c>
    </row>
    <row r="6" spans="1:69" ht="12" customHeight="1" x14ac:dyDescent="0.25">
      <c r="A6" s="166"/>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2</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34</v>
      </c>
      <c r="BP6" s="169"/>
      <c r="BQ6" s="165"/>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1</v>
      </c>
      <c r="AO7" s="42"/>
      <c r="AP7" s="35">
        <f>COUNTIFS(DataRegularSeason20242025!$E$2:$E$1315,AO$1,DataRegularSeason20242025!$D$2:$D$1315,$A7,DataRegularSeason20242025!$N$2:$N$1315,1)</f>
        <v>1</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33</v>
      </c>
      <c r="BP7" s="169">
        <f t="shared" ref="BP7" si="3">BO7+BO8</f>
        <v>66</v>
      </c>
      <c r="BQ7" s="165">
        <f t="shared" ref="BQ7" si="4">82-BP7</f>
        <v>16</v>
      </c>
    </row>
    <row r="8" spans="1:69" ht="12" customHeight="1" x14ac:dyDescent="0.25">
      <c r="A8" s="166"/>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33</v>
      </c>
      <c r="BP8" s="169"/>
      <c r="BQ8" s="165"/>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35</v>
      </c>
      <c r="BP9" s="169">
        <f t="shared" ref="BP9" si="5">BO9+BO10</f>
        <v>64</v>
      </c>
      <c r="BQ9" s="165">
        <f t="shared" ref="BQ9" si="6">82-BP9</f>
        <v>18</v>
      </c>
    </row>
    <row r="10" spans="1:69" ht="12" customHeight="1" x14ac:dyDescent="0.25">
      <c r="A10" s="166"/>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1</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29</v>
      </c>
      <c r="BP10" s="169"/>
      <c r="BQ10" s="165"/>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32</v>
      </c>
      <c r="BP11" s="169">
        <f t="shared" ref="BP11" si="7">BO11+BO12</f>
        <v>66</v>
      </c>
      <c r="BQ11" s="165">
        <f t="shared" ref="BQ11" si="8">82-BP11</f>
        <v>16</v>
      </c>
    </row>
    <row r="12" spans="1:69" ht="12" customHeight="1" x14ac:dyDescent="0.25">
      <c r="A12" s="166"/>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34</v>
      </c>
      <c r="BP12" s="169"/>
      <c r="BQ12" s="165"/>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9">
        <f t="shared" ref="BP13" si="9">BO13+BO14</f>
        <v>67</v>
      </c>
      <c r="BQ13" s="165">
        <f t="shared" ref="BQ13" si="10">82-BP13</f>
        <v>15</v>
      </c>
    </row>
    <row r="14" spans="1:69" ht="12" customHeight="1" x14ac:dyDescent="0.25">
      <c r="A14" s="166"/>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2</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32</v>
      </c>
      <c r="BP14" s="169"/>
      <c r="BQ14" s="165"/>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33</v>
      </c>
      <c r="BP15" s="169">
        <f t="shared" ref="BP15" si="11">BO15+BO16</f>
        <v>65</v>
      </c>
      <c r="BQ15" s="165">
        <f t="shared" ref="BQ15" si="12">82-BP15</f>
        <v>17</v>
      </c>
    </row>
    <row r="16" spans="1:69" ht="12" customHeight="1" x14ac:dyDescent="0.25">
      <c r="A16" s="166"/>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32</v>
      </c>
      <c r="BP16" s="169"/>
      <c r="BQ16" s="165"/>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1</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31</v>
      </c>
      <c r="BP17" s="169">
        <f t="shared" ref="BP17" si="13">BO17+BO18</f>
        <v>65</v>
      </c>
      <c r="BQ17" s="165">
        <f t="shared" ref="BQ17" si="14">82-BP17</f>
        <v>17</v>
      </c>
    </row>
    <row r="18" spans="1:69" ht="12" customHeight="1" thickBot="1" x14ac:dyDescent="0.3">
      <c r="A18" s="165"/>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34</v>
      </c>
      <c r="BP18" s="169"/>
      <c r="BQ18" s="165"/>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2</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34</v>
      </c>
      <c r="BP19" s="169">
        <f t="shared" ref="BP19" si="15">BO19+BO20</f>
        <v>66</v>
      </c>
      <c r="BQ19" s="165">
        <f t="shared" ref="BQ19" si="16">82-BP19</f>
        <v>16</v>
      </c>
    </row>
    <row r="20" spans="1:69" ht="12" customHeight="1" x14ac:dyDescent="0.25">
      <c r="A20" s="166"/>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32</v>
      </c>
      <c r="BP20" s="169"/>
      <c r="BQ20" s="165"/>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2</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33</v>
      </c>
      <c r="BP21" s="169">
        <f t="shared" ref="BP21" si="17">BO21+BO22</f>
        <v>67</v>
      </c>
      <c r="BQ21" s="165">
        <f t="shared" ref="BQ21" si="18">82-BP21</f>
        <v>15</v>
      </c>
    </row>
    <row r="22" spans="1:69" ht="12" customHeight="1" x14ac:dyDescent="0.25">
      <c r="A22" s="166"/>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0"/>
        <v>34</v>
      </c>
      <c r="BP22" s="169"/>
      <c r="BQ22" s="165"/>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2</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33</v>
      </c>
      <c r="BP23" s="169">
        <f t="shared" ref="BP23" si="19">BO23+BO24</f>
        <v>65</v>
      </c>
      <c r="BQ23" s="165">
        <f t="shared" ref="BQ23" si="20">82-BP23</f>
        <v>17</v>
      </c>
    </row>
    <row r="24" spans="1:69" ht="12" customHeight="1" x14ac:dyDescent="0.25">
      <c r="A24" s="166"/>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9"/>
      <c r="BQ24" s="165"/>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35</v>
      </c>
      <c r="BP25" s="169">
        <f t="shared" ref="BP25" si="21">BO25+BO26</f>
        <v>66</v>
      </c>
      <c r="BQ25" s="165">
        <f t="shared" ref="BQ25" si="22">82-BP25</f>
        <v>16</v>
      </c>
    </row>
    <row r="26" spans="1:69" ht="12" customHeight="1" x14ac:dyDescent="0.25">
      <c r="A26" s="166"/>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1</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31</v>
      </c>
      <c r="BP26" s="169"/>
      <c r="BQ26" s="165"/>
    </row>
    <row r="27" spans="1:69" ht="12" customHeight="1" x14ac:dyDescent="0.25">
      <c r="A27" s="170" t="s">
        <v>34</v>
      </c>
      <c r="B27" s="35" t="s">
        <v>80</v>
      </c>
      <c r="C27" s="42"/>
      <c r="D27" s="35">
        <f>COUNTIFS(DataRegularSeason20242025!$E$2:$E$1315,C$1,DataRegularSeason20242025!$D$2:$D$1315,$A27,DataRegularSeason20242025!$N$2:$N$1315,1)</f>
        <v>2</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33</v>
      </c>
      <c r="BP27" s="169">
        <f t="shared" ref="BP27" si="23">BO27+BO28</f>
        <v>65</v>
      </c>
      <c r="BQ27" s="165">
        <f t="shared" ref="BQ27" si="24">82-BP27</f>
        <v>17</v>
      </c>
    </row>
    <row r="28" spans="1:69" ht="12" customHeight="1" x14ac:dyDescent="0.25">
      <c r="A28" s="166"/>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32</v>
      </c>
      <c r="BP28" s="169"/>
      <c r="BQ28" s="165"/>
    </row>
    <row r="29" spans="1:69" ht="12"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1</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34</v>
      </c>
      <c r="BP29" s="169">
        <f t="shared" ref="BP29" si="25">BO29+BO30</f>
        <v>66</v>
      </c>
      <c r="BQ29" s="165">
        <f t="shared" ref="BQ29" si="26">82-BP29</f>
        <v>16</v>
      </c>
    </row>
    <row r="30" spans="1:69" ht="12" customHeight="1" x14ac:dyDescent="0.25">
      <c r="A30" s="166"/>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9"/>
      <c r="BQ30" s="165"/>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32</v>
      </c>
      <c r="BP31" s="169">
        <f t="shared" ref="BP31" si="27">BO31+BO32</f>
        <v>65</v>
      </c>
      <c r="BQ31" s="165">
        <f t="shared" ref="BQ31" si="28">82-BP31</f>
        <v>17</v>
      </c>
    </row>
    <row r="32" spans="1:69" ht="12" customHeight="1" x14ac:dyDescent="0.25">
      <c r="A32" s="166"/>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0"/>
        <v>33</v>
      </c>
      <c r="BP32" s="169"/>
      <c r="BQ32" s="165"/>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33</v>
      </c>
      <c r="BP33" s="169">
        <f t="shared" ref="BP33" si="29">BO33+BO34</f>
        <v>67</v>
      </c>
      <c r="BQ33" s="165">
        <f t="shared" ref="BQ33" si="30">82-BP33</f>
        <v>15</v>
      </c>
    </row>
    <row r="34" spans="1:69" ht="12" customHeight="1" thickBot="1" x14ac:dyDescent="0.3">
      <c r="A34" s="165"/>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2</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34</v>
      </c>
      <c r="BP34" s="169"/>
      <c r="BQ34" s="165"/>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9">
        <f t="shared" ref="BP35" si="31">BO35+BO36</f>
        <v>66</v>
      </c>
      <c r="BQ35" s="165">
        <f t="shared" ref="BQ35" si="32">82-BP35</f>
        <v>16</v>
      </c>
    </row>
    <row r="36" spans="1:69" ht="12" customHeight="1" x14ac:dyDescent="0.25">
      <c r="A36" s="166"/>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1</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0"/>
        <v>35</v>
      </c>
      <c r="BP36" s="169"/>
      <c r="BQ36" s="165"/>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34</v>
      </c>
      <c r="BP37" s="169">
        <f t="shared" ref="BP37" si="33">BO37+BO38</f>
        <v>65</v>
      </c>
      <c r="BQ37" s="165">
        <f t="shared" ref="BQ37" si="34">82-BP37</f>
        <v>17</v>
      </c>
    </row>
    <row r="38" spans="1:69" ht="12" customHeight="1" x14ac:dyDescent="0.25">
      <c r="A38" s="166"/>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1</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31</v>
      </c>
      <c r="BP38" s="169"/>
      <c r="BQ38" s="165"/>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35</v>
      </c>
      <c r="BP39" s="169">
        <f t="shared" ref="BP39" si="35">BO39+BO40</f>
        <v>67</v>
      </c>
      <c r="BQ39" s="165">
        <f t="shared" ref="BQ39" si="36">82-BP39</f>
        <v>15</v>
      </c>
    </row>
    <row r="40" spans="1:69" ht="12" customHeight="1" x14ac:dyDescent="0.25">
      <c r="A40" s="166"/>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1</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32</v>
      </c>
      <c r="BP40" s="169"/>
      <c r="BQ40" s="165"/>
    </row>
    <row r="41" spans="1:69" ht="12"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34</v>
      </c>
      <c r="BP41" s="169">
        <f t="shared" ref="BP41" si="37">BO41+BO42</f>
        <v>65</v>
      </c>
      <c r="BQ41" s="165">
        <f t="shared" ref="BQ41" si="38">82-BP41</f>
        <v>17</v>
      </c>
    </row>
    <row r="42" spans="1:69" ht="12" customHeight="1" x14ac:dyDescent="0.25">
      <c r="A42" s="166"/>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1</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31</v>
      </c>
      <c r="BP42" s="169"/>
      <c r="BQ42" s="165"/>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1</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33</v>
      </c>
      <c r="BP43" s="169">
        <f t="shared" ref="BP43" si="39">BO43+BO44</f>
        <v>66</v>
      </c>
      <c r="BQ43" s="165">
        <f t="shared" ref="BQ43" si="40">82-BP43</f>
        <v>16</v>
      </c>
    </row>
    <row r="44" spans="1:69" ht="12" customHeight="1" x14ac:dyDescent="0.25">
      <c r="A44" s="166"/>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33</v>
      </c>
      <c r="BP44" s="169"/>
      <c r="BQ44" s="165"/>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9">
        <f t="shared" ref="BP45" si="41">BO45+BO46</f>
        <v>67</v>
      </c>
      <c r="BQ45" s="165">
        <f t="shared" ref="BQ45" si="42">82-BP45</f>
        <v>15</v>
      </c>
    </row>
    <row r="46" spans="1:69" ht="12" customHeight="1" x14ac:dyDescent="0.25">
      <c r="A46" s="166"/>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1</v>
      </c>
      <c r="BL46" s="46"/>
      <c r="BM46" s="45">
        <f>COUNTIFS(DataRegularSeason20242025!$D$2:$D$1315,BM$1,DataRegularSeason20242025!$E$2:$E$1315,$A45,DataRegularSeason20242025!$N$2:$N$1315,1)</f>
        <v>1</v>
      </c>
      <c r="BN46" s="46"/>
      <c r="BO46" s="41">
        <f t="shared" si="0"/>
        <v>35</v>
      </c>
      <c r="BP46" s="169"/>
      <c r="BQ46" s="165"/>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34</v>
      </c>
      <c r="BP47" s="169">
        <f t="shared" ref="BP47" si="43">BO47+BO48</f>
        <v>68</v>
      </c>
      <c r="BQ47" s="165">
        <f t="shared" ref="BQ47" si="44">82-BP47</f>
        <v>14</v>
      </c>
    </row>
    <row r="48" spans="1:69" ht="12" customHeight="1" x14ac:dyDescent="0.25">
      <c r="A48" s="166"/>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1</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34</v>
      </c>
      <c r="BP48" s="169"/>
      <c r="BQ48" s="165"/>
    </row>
    <row r="49" spans="1:69" ht="12"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1</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32</v>
      </c>
      <c r="BP49" s="169">
        <f t="shared" ref="BP49" si="45">BO49+BO50</f>
        <v>66</v>
      </c>
      <c r="BQ49" s="165">
        <f t="shared" ref="BQ49" si="46">82-BP49</f>
        <v>16</v>
      </c>
    </row>
    <row r="50" spans="1:69" ht="12" customHeight="1" thickBot="1" x14ac:dyDescent="0.3">
      <c r="A50" s="174"/>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34</v>
      </c>
      <c r="BP50" s="169"/>
      <c r="BQ50" s="165"/>
    </row>
    <row r="51" spans="1:69" ht="12" customHeight="1" thickTop="1" x14ac:dyDescent="0.25">
      <c r="A51" s="165"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0"/>
        <v>32</v>
      </c>
      <c r="BP51" s="169">
        <f t="shared" ref="BP51" si="47">BO51+BO52</f>
        <v>67</v>
      </c>
      <c r="BQ51" s="165">
        <f t="shared" ref="BQ51" si="48">82-BP51</f>
        <v>15</v>
      </c>
    </row>
    <row r="52" spans="1:69" ht="12" customHeight="1" x14ac:dyDescent="0.25">
      <c r="A52" s="166"/>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35</v>
      </c>
      <c r="BP52" s="169"/>
      <c r="BQ52" s="165"/>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31</v>
      </c>
      <c r="BP53" s="169">
        <f t="shared" ref="BP53" si="49">BO53+BO54</f>
        <v>64</v>
      </c>
      <c r="BQ53" s="165">
        <f t="shared" ref="BQ53" si="50">82-BP53</f>
        <v>18</v>
      </c>
    </row>
    <row r="54" spans="1:69" ht="12" customHeight="1" x14ac:dyDescent="0.25">
      <c r="A54" s="166"/>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33</v>
      </c>
      <c r="BP54" s="169"/>
      <c r="BQ54" s="165"/>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1</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31</v>
      </c>
      <c r="BP55" s="169">
        <f t="shared" ref="BP55" si="51">BO55+BO56</f>
        <v>66</v>
      </c>
      <c r="BQ55" s="165">
        <f t="shared" ref="BQ55" si="52">82-BP55</f>
        <v>16</v>
      </c>
    </row>
    <row r="56" spans="1:69" ht="12" customHeight="1" x14ac:dyDescent="0.25">
      <c r="A56" s="166"/>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35</v>
      </c>
      <c r="BP56" s="169"/>
      <c r="BQ56" s="165"/>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1</v>
      </c>
      <c r="BO57" s="37">
        <f t="shared" si="0"/>
        <v>32</v>
      </c>
      <c r="BP57" s="169">
        <f t="shared" ref="BP57" si="53">BO57+BO58</f>
        <v>66</v>
      </c>
      <c r="BQ57" s="165">
        <f t="shared" ref="BQ57" si="54">82-BP57</f>
        <v>16</v>
      </c>
    </row>
    <row r="58" spans="1:69" ht="12" customHeight="1" x14ac:dyDescent="0.25">
      <c r="A58" s="166"/>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34</v>
      </c>
      <c r="BP58" s="169"/>
      <c r="BQ58" s="165"/>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33</v>
      </c>
      <c r="BP59" s="169">
        <f t="shared" ref="BP59" si="55">BO59+BO60</f>
        <v>65</v>
      </c>
      <c r="BQ59" s="165">
        <f t="shared" ref="BQ59" si="56">82-BP59</f>
        <v>17</v>
      </c>
    </row>
    <row r="60" spans="1:69" ht="12" customHeight="1" x14ac:dyDescent="0.25">
      <c r="A60" s="166"/>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9"/>
      <c r="BQ60" s="165"/>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34</v>
      </c>
      <c r="BP61" s="169">
        <f t="shared" ref="BP61" si="57">BO61+BO62</f>
        <v>65</v>
      </c>
      <c r="BQ61" s="165">
        <f t="shared" ref="BQ61" si="58">82-BP61</f>
        <v>17</v>
      </c>
    </row>
    <row r="62" spans="1:69" ht="12" customHeight="1" x14ac:dyDescent="0.25">
      <c r="A62" s="166"/>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31</v>
      </c>
      <c r="BP62" s="169"/>
      <c r="BQ62" s="165"/>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1</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32</v>
      </c>
      <c r="BP63" s="169">
        <f t="shared" ref="BP63" si="59">BO63+BO64</f>
        <v>65</v>
      </c>
      <c r="BQ63" s="165">
        <f t="shared" ref="BQ63" si="60">82-BP63</f>
        <v>17</v>
      </c>
    </row>
    <row r="64" spans="1:69" ht="12" customHeight="1" x14ac:dyDescent="0.25">
      <c r="A64" s="166"/>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33</v>
      </c>
      <c r="BP64" s="169"/>
      <c r="BQ64" s="165"/>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32</v>
      </c>
      <c r="BP65" s="169">
        <f t="shared" ref="BP65" si="61">BO65+BO66</f>
        <v>65</v>
      </c>
      <c r="BQ65" s="165">
        <f t="shared" ref="BQ65" si="62">82-BP65</f>
        <v>17</v>
      </c>
    </row>
    <row r="66" spans="1:69" ht="12" customHeight="1" x14ac:dyDescent="0.25">
      <c r="A66" s="166"/>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1</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33</v>
      </c>
      <c r="BP66" s="169"/>
      <c r="BQ66" s="165"/>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1052</v>
      </c>
      <c r="BQ67" s="34">
        <f>SUM(BQ3:BQ66)/2</f>
        <v>260</v>
      </c>
    </row>
    <row r="68" spans="1:69" x14ac:dyDescent="0.25">
      <c r="BP68" s="50">
        <f>2*BP67/SUM(BP3:BQ66)</f>
        <v>0.80182926829268297</v>
      </c>
      <c r="BQ68" s="50">
        <f>2*BQ67/SUM(BP3:BQ66)</f>
        <v>0.19817073170731708</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G3" sqref="G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2-0-0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0-2-0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2-1-0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2-0-0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0-2-0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2-1-1</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0-2-0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2-0-0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1-1-0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0-2-0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2-0-0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1-1-0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3-1-0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1-1-1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2-0-0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1-1-0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2-0-0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0-2-0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2-0-0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2-1-0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0-3-0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0-2-0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2-1-1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0-2-0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1-0-1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0-1-1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1-3-0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1-0-1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1-0-1</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1-2-0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2-1-0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1-1-2</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1-2-0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2-0-0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1-2-0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2-1-1</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1-0-0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1-1-0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2-0-0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1-2-0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1-1-0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2-2-0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0-0-1</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1-1-0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0-2-0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3-0-0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3-1-0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2-0-0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2-0-1</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0-1-0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1-0-2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2-0-1</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0-1-1</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2-1-0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1-1-0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2-0-0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1-1-0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2-0-0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1-2-0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1-1-0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1-1-0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1-1-1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2-0-0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1-1-0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2-2-0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0-2-0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0-0-2</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0-2-0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2-0-0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1-0-0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0-2-0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2-1-0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2-0-1</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0-2-0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2-2-0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1-1-0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2-0-0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1-1-0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1-1-0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1-0-0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2-0-0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1-1-0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2-0-0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0-2-0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2-2-0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1-1-2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2-1-0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1-1-0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1-2-1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1-2-0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0-2-0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2-0-0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3-1-0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1-2-0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2-1-1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2-1-0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2-0-0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0-1-1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0-1-1</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2-0-0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1-2-0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1-0-1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3-1-0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2-0-1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2-1-0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0-0-2</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1-2-0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0-1-0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2-0-0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0-2-0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0.25</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0.75</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0.25</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0.53333333333333333</v>
      </c>
      <c r="AJ37" s="112">
        <f>AVERAGE($Z37:$AG37)</f>
        <v>0.40625</v>
      </c>
      <c r="AK37" s="112">
        <f>AVERAGE($R37:$Y37)</f>
        <v>0.46875</v>
      </c>
      <c r="AL37" s="112">
        <f>AVERAGE($J37:$Q37)</f>
        <v>0.55208333333333326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0.75</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0.46875</v>
      </c>
      <c r="AI38" s="110">
        <f t="shared" ref="AI38:AI68" si="1">AVERAGE($B38:$Q38)</f>
        <v>0.51111111111111118</v>
      </c>
      <c r="AJ38" s="112">
        <f t="shared" ref="AJ38:AJ68" si="2">AVERAGE($Z38:$AG38)</f>
        <v>0.4375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0.25</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0.25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0.75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0.25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0.6166666666666667</v>
      </c>
      <c r="AJ39" s="112">
        <f t="shared" si="2"/>
        <v>0.46875</v>
      </c>
      <c r="AK39" s="112">
        <f t="shared" si="3"/>
        <v>0.40625</v>
      </c>
      <c r="AL39" s="112">
        <f t="shared" si="4"/>
        <v>0.69791666666666674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0.33333333333333331</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0.75</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0.25</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0.42222222222222222</v>
      </c>
      <c r="AJ40" s="112">
        <f t="shared" si="2"/>
        <v>0.40625</v>
      </c>
      <c r="AK40" s="112">
        <f t="shared" si="3"/>
        <v>0.625</v>
      </c>
      <c r="AL40" s="112">
        <f t="shared" si="4"/>
        <v>0.45833333333333331</v>
      </c>
      <c r="AM40" s="112">
        <f t="shared" si="5"/>
        <v>0.38095238095238099</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0.75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0.25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0.75</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v>
      </c>
      <c r="AI41" s="110">
        <f t="shared" si="1"/>
        <v>0.38333333333333336</v>
      </c>
      <c r="AJ41" s="112">
        <f t="shared" si="2"/>
        <v>0.4375</v>
      </c>
      <c r="AK41" s="112">
        <f t="shared" si="3"/>
        <v>0.5625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0.33333333333333331</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0.33333333333333331</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0.25</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0.4375</v>
      </c>
      <c r="AI42" s="110">
        <f t="shared" si="1"/>
        <v>0.3888888888888889</v>
      </c>
      <c r="AJ42" s="112">
        <f t="shared" si="2"/>
        <v>0.46875</v>
      </c>
      <c r="AK42" s="112">
        <f t="shared" si="3"/>
        <v>0.40625</v>
      </c>
      <c r="AL42" s="112">
        <f t="shared" si="4"/>
        <v>0.41666666666666669</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0.5</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0.25</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0.4777777777777778</v>
      </c>
      <c r="AJ43" s="112">
        <f t="shared" si="2"/>
        <v>0.65625</v>
      </c>
      <c r="AK43" s="112">
        <f t="shared" si="3"/>
        <v>0.46875</v>
      </c>
      <c r="AL43" s="112">
        <f t="shared" si="4"/>
        <v>0.45833333333333331</v>
      </c>
      <c r="AM43" s="112">
        <f t="shared" si="5"/>
        <v>0.5</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0.75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0.5</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0.5</v>
      </c>
      <c r="AI44" s="111">
        <f t="shared" si="1"/>
        <v>0.51666666666666672</v>
      </c>
      <c r="AJ44" s="113">
        <f t="shared" si="2"/>
        <v>0.5357142857142857</v>
      </c>
      <c r="AK44" s="113">
        <f t="shared" si="3"/>
        <v>0.46875</v>
      </c>
      <c r="AL44" s="113">
        <f t="shared" si="4"/>
        <v>0.48958333333333331</v>
      </c>
      <c r="AM44" s="113">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0.16666666666666666</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0.16666666666666666</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v>
      </c>
      <c r="AJ45" s="112">
        <f t="shared" si="2"/>
        <v>0.40625</v>
      </c>
      <c r="AK45" s="112">
        <f t="shared" si="3"/>
        <v>0.35714285714285715</v>
      </c>
      <c r="AL45" s="112">
        <f t="shared" si="4"/>
        <v>0.38095238095238093</v>
      </c>
      <c r="AM45" s="112">
        <f t="shared" si="5"/>
        <v>0.41666666666666663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0.33333333333333331</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0.625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0.5</v>
      </c>
      <c r="AH46" s="110">
        <f t="shared" si="0"/>
        <v>0.578125</v>
      </c>
      <c r="AI46" s="110">
        <f t="shared" si="1"/>
        <v>0.49722222222222212</v>
      </c>
      <c r="AJ46" s="112">
        <f t="shared" si="2"/>
        <v>0.5625</v>
      </c>
      <c r="AK46" s="112">
        <f t="shared" si="3"/>
        <v>0.59375</v>
      </c>
      <c r="AL46" s="112">
        <f t="shared" si="4"/>
        <v>0.39880952380952378</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0.25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0.75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0.16666666666666666</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0.51111111111111118</v>
      </c>
      <c r="AJ47" s="112">
        <f t="shared" si="2"/>
        <v>0.5625</v>
      </c>
      <c r="AK47" s="112">
        <f t="shared" si="3"/>
        <v>0.625</v>
      </c>
      <c r="AL47" s="112">
        <f t="shared" si="4"/>
        <v>0.55952380952380953</v>
      </c>
      <c r="AM47" s="112">
        <f t="shared" si="5"/>
        <v>0.46875</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0.25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0.5</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0.75</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0.65</v>
      </c>
      <c r="AI48" s="110">
        <f t="shared" si="1"/>
        <v>0.56944444444444442</v>
      </c>
      <c r="AJ48" s="112">
        <f t="shared" si="2"/>
        <v>0.65625</v>
      </c>
      <c r="AK48" s="112">
        <f t="shared" si="3"/>
        <v>0.6428571428571429</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0.83333333333333337</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0.44722222222222219</v>
      </c>
      <c r="AJ49" s="112">
        <f t="shared" si="2"/>
        <v>0.28125</v>
      </c>
      <c r="AK49" s="112">
        <f t="shared" si="3"/>
        <v>0.3125</v>
      </c>
      <c r="AL49" s="112">
        <f t="shared" si="4"/>
        <v>0.38690476190476186</v>
      </c>
      <c r="AM49" s="112">
        <f t="shared" si="5"/>
        <v>0.5</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0.75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0.66666666666666663</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0</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0.453125</v>
      </c>
      <c r="AI50" s="110">
        <f t="shared" si="1"/>
        <v>0.55555555555555547</v>
      </c>
      <c r="AJ50" s="112">
        <f t="shared" si="2"/>
        <v>0.5</v>
      </c>
      <c r="AK50" s="112">
        <f t="shared" si="3"/>
        <v>0.40625</v>
      </c>
      <c r="AL50" s="112">
        <f t="shared" si="4"/>
        <v>0.47619047619047616</v>
      </c>
      <c r="AM50" s="112">
        <f t="shared" si="5"/>
        <v>0.625</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0.25</v>
      </c>
      <c r="AH51" s="110">
        <f t="shared" si="0"/>
        <v>0.6</v>
      </c>
      <c r="AI51" s="110">
        <f t="shared" si="1"/>
        <v>0.43888888888888894</v>
      </c>
      <c r="AJ51" s="112">
        <f t="shared" si="2"/>
        <v>0.5714285714285714</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0.33333333333333331</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0.25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0.75</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0.671875</v>
      </c>
      <c r="AI52" s="111">
        <f t="shared" si="1"/>
        <v>0.53333333333333333</v>
      </c>
      <c r="AJ52" s="113">
        <f t="shared" si="2"/>
        <v>0.65625</v>
      </c>
      <c r="AK52" s="113">
        <f t="shared" si="3"/>
        <v>0.6875</v>
      </c>
      <c r="AL52" s="113">
        <f t="shared" si="4"/>
        <v>0.52380952380952384</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0.25</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0.75</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0.33333333333333331</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0.44444444444444442</v>
      </c>
      <c r="AI53" s="110">
        <f>AVERAGE($B53:$Q53)</f>
        <v>0.5</v>
      </c>
      <c r="AJ53" s="112">
        <f t="shared" si="2"/>
        <v>0.38541666666666669</v>
      </c>
      <c r="AK53" s="112">
        <f t="shared" si="3"/>
        <v>0.51190476190476186</v>
      </c>
      <c r="AL53" s="112">
        <f t="shared" si="4"/>
        <v>0.34375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0.75</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0.25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0.66666666666666663</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0.41666666666666663</v>
      </c>
      <c r="AI54" s="110">
        <f t="shared" si="1"/>
        <v>0.46875</v>
      </c>
      <c r="AJ54" s="112">
        <f t="shared" si="2"/>
        <v>0.41666666666666663</v>
      </c>
      <c r="AK54" s="112">
        <f t="shared" si="3"/>
        <v>0.41666666666666663</v>
      </c>
      <c r="AL54" s="112">
        <f t="shared" si="4"/>
        <v>0.625</v>
      </c>
      <c r="AM54" s="112">
        <f t="shared" si="5"/>
        <v>0.3125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0.75</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0.25</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0.57777777777777772</v>
      </c>
      <c r="AI55" s="110">
        <f t="shared" si="1"/>
        <v>0.48333333333333334</v>
      </c>
      <c r="AJ55" s="112">
        <f t="shared" si="2"/>
        <v>0.59375</v>
      </c>
      <c r="AK55" s="112">
        <f t="shared" si="3"/>
        <v>0.55952380952380953</v>
      </c>
      <c r="AL55" s="112">
        <f t="shared" si="4"/>
        <v>0.5357142857142857</v>
      </c>
      <c r="AM55" s="112">
        <f t="shared" si="5"/>
        <v>0.4375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0.25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0.25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0.75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0.46875</v>
      </c>
      <c r="AJ56" s="112">
        <f t="shared" si="2"/>
        <v>0.61458333333333326</v>
      </c>
      <c r="AK56" s="112">
        <f t="shared" si="3"/>
        <v>0.42857142857142855</v>
      </c>
      <c r="AL56" s="112">
        <f t="shared" si="4"/>
        <v>0.40625</v>
      </c>
      <c r="AM56" s="112">
        <f t="shared" si="5"/>
        <v>0.53125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1</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0.25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0.66666666666666663</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0.46666666666666667</v>
      </c>
      <c r="AI57" s="110">
        <f t="shared" si="1"/>
        <v>0.53125</v>
      </c>
      <c r="AJ57" s="112">
        <f t="shared" si="2"/>
        <v>0.47916666666666663</v>
      </c>
      <c r="AK57" s="112">
        <f t="shared" si="3"/>
        <v>0.45238095238095238</v>
      </c>
      <c r="AL57" s="112">
        <f t="shared" si="4"/>
        <v>0.5625</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0.25</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0.75</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0.75</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0.49166666666666659</v>
      </c>
      <c r="AI58" s="110">
        <f t="shared" si="1"/>
        <v>0.515625</v>
      </c>
      <c r="AJ58" s="112">
        <f t="shared" si="2"/>
        <v>0.5625</v>
      </c>
      <c r="AK58" s="112">
        <f t="shared" si="3"/>
        <v>0.4107142857142857</v>
      </c>
      <c r="AL58" s="112">
        <f t="shared" si="4"/>
        <v>0.5625</v>
      </c>
      <c r="AM58" s="112">
        <f t="shared" si="5"/>
        <v>0.46875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0.25</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0.75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0.5</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0.43333333333333335</v>
      </c>
      <c r="AJ59" s="112">
        <f t="shared" si="2"/>
        <v>0.58333333333333337</v>
      </c>
      <c r="AK59" s="112">
        <f t="shared" si="3"/>
        <v>0.34523809523809523</v>
      </c>
      <c r="AL59" s="112">
        <f t="shared" si="4"/>
        <v>0.5357142857142857</v>
      </c>
      <c r="AM59" s="112">
        <f t="shared" si="5"/>
        <v>0.34375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0.75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0.25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0.75</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0.25</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0.58888888888888891</v>
      </c>
      <c r="AI60" s="111">
        <f t="shared" si="1"/>
        <v>0.5625</v>
      </c>
      <c r="AJ60" s="113">
        <f t="shared" si="2"/>
        <v>0.55208333333333326</v>
      </c>
      <c r="AK60" s="113">
        <f t="shared" si="3"/>
        <v>0.63095238095238104</v>
      </c>
      <c r="AL60" s="113">
        <f t="shared" si="4"/>
        <v>0.53125</v>
      </c>
      <c r="AM60" s="113">
        <f t="shared" si="5"/>
        <v>0.59375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0.375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0.39722222222222225</v>
      </c>
      <c r="AI61" s="110">
        <f t="shared" si="1"/>
        <v>0.515625</v>
      </c>
      <c r="AJ61" s="112">
        <f t="shared" si="2"/>
        <v>0.44642857142857145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0.25</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0.25</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0.33333333333333331</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0.3305555555555556</v>
      </c>
      <c r="AI62" s="110">
        <f t="shared" si="1"/>
        <v>0.484375</v>
      </c>
      <c r="AJ62" s="112">
        <f t="shared" si="2"/>
        <v>0.31547619047619041</v>
      </c>
      <c r="AK62" s="112">
        <f t="shared" si="3"/>
        <v>0.34375</v>
      </c>
      <c r="AL62" s="112">
        <f t="shared" si="4"/>
        <v>0.5</v>
      </c>
      <c r="AM62" s="112">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0.25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0.75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0.16666666666666666</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0.48888888888888887</v>
      </c>
      <c r="AI63" s="110">
        <f t="shared" si="1"/>
        <v>0.56666666666666665</v>
      </c>
      <c r="AJ63" s="112">
        <f t="shared" si="2"/>
        <v>0.45238095238095244</v>
      </c>
      <c r="AK63" s="112">
        <f t="shared" si="3"/>
        <v>0.52083333333333337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0.5</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0.75</v>
      </c>
      <c r="AH64" s="110">
        <f t="shared" si="0"/>
        <v>0.56666666666666665</v>
      </c>
      <c r="AI64" s="110">
        <f t="shared" si="1"/>
        <v>0.546875</v>
      </c>
      <c r="AJ64" s="112">
        <f t="shared" si="2"/>
        <v>0.52380952380952384</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0.25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0.75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0.16666666666666666</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0.75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0.48214285714285715</v>
      </c>
      <c r="AI66" s="110">
        <f t="shared" si="1"/>
        <v>0.515625</v>
      </c>
      <c r="AJ66" s="112">
        <f t="shared" si="2"/>
        <v>0.38095238095238099</v>
      </c>
      <c r="AK66" s="112">
        <f t="shared" si="3"/>
        <v>0.58333333333333326</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0.33333333333333331</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0.51111111111111107</v>
      </c>
      <c r="AI67" s="110">
        <f t="shared" si="1"/>
        <v>0.48333333333333334</v>
      </c>
      <c r="AJ67" s="112">
        <f t="shared" si="2"/>
        <v>0.40476190476190471</v>
      </c>
      <c r="AK67" s="112">
        <f t="shared" si="3"/>
        <v>0.60416666666666663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0</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0.75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0.25</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0.54722222222222228</v>
      </c>
      <c r="AI68" s="111">
        <f t="shared" si="1"/>
        <v>0.578125</v>
      </c>
      <c r="AJ68" s="113">
        <f t="shared" si="2"/>
        <v>0.50595238095238093</v>
      </c>
      <c r="AK68" s="113">
        <f t="shared" si="3"/>
        <v>0.58333333333333337</v>
      </c>
      <c r="AL68" s="113">
        <f t="shared" si="4"/>
        <v>0.53125</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2025-03-20T06:19:13Z</dcterms:modified>
</cp:coreProperties>
</file>