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38E840C8-AFBA-4212-A2E5-DF3D3653AA6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1265" i="1" l="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5"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29" i="7"/>
  <c r="E29" i="7"/>
  <c r="F29" i="7"/>
  <c r="G29" i="7"/>
  <c r="H29" i="7"/>
  <c r="I29"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6" i="7"/>
  <c r="E6" i="7"/>
  <c r="F6" i="7"/>
  <c r="G6" i="7"/>
  <c r="H6" i="7"/>
  <c r="I6" i="7"/>
  <c r="J6" i="7"/>
  <c r="K6"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1" i="2"/>
  <c r="AW14" i="2"/>
  <c r="AW19" i="2"/>
  <c r="AW25" i="2"/>
  <c r="AW32" i="2"/>
  <c r="AW9" i="2"/>
  <c r="AW15" i="2"/>
  <c r="AW12" i="2"/>
  <c r="AW4" i="2"/>
  <c r="AW16" i="2"/>
  <c r="AW31" i="2"/>
  <c r="AW17" i="2"/>
  <c r="AW23" i="2"/>
  <c r="AW22" i="2"/>
  <c r="AW24" i="2"/>
  <c r="AW13" i="2"/>
  <c r="AW26" i="2"/>
  <c r="AW10" i="2"/>
  <c r="AW8" i="2"/>
  <c r="AW3" i="2"/>
  <c r="AW21" i="2"/>
  <c r="AW5" i="2"/>
  <c r="AW7" i="2"/>
  <c r="AW20" i="2"/>
  <c r="AW28" i="2"/>
  <c r="AW27" i="2"/>
  <c r="AW30" i="2"/>
  <c r="AW33" i="2"/>
  <c r="AW29" i="2"/>
  <c r="AW6" i="2"/>
  <c r="AS18" i="2"/>
  <c r="AS2" i="2"/>
  <c r="AS11" i="2"/>
  <c r="AS14" i="2"/>
  <c r="AS19" i="2"/>
  <c r="AS25" i="2"/>
  <c r="AS32" i="2"/>
  <c r="AS9" i="2"/>
  <c r="AS15" i="2"/>
  <c r="AS12" i="2"/>
  <c r="AS4" i="2"/>
  <c r="AS16" i="2"/>
  <c r="AS31" i="2"/>
  <c r="AS17" i="2"/>
  <c r="AS23" i="2"/>
  <c r="AS22" i="2"/>
  <c r="AS24" i="2"/>
  <c r="AS13" i="2"/>
  <c r="AS26" i="2"/>
  <c r="AS10" i="2"/>
  <c r="AS8" i="2"/>
  <c r="AS3" i="2"/>
  <c r="AS21" i="2"/>
  <c r="AS5" i="2"/>
  <c r="AS7" i="2"/>
  <c r="AS20" i="2"/>
  <c r="AS28" i="2"/>
  <c r="AS27" i="2"/>
  <c r="AS30" i="2"/>
  <c r="AS33" i="2"/>
  <c r="AS29" i="2"/>
  <c r="AS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17" i="2"/>
  <c r="AU17" i="2"/>
  <c r="AX17" i="2"/>
  <c r="AY17" i="2"/>
  <c r="AT4" i="2"/>
  <c r="AU4" i="2"/>
  <c r="AX4" i="2"/>
  <c r="AY4" i="2"/>
  <c r="AT21" i="2"/>
  <c r="AU21" i="2"/>
  <c r="AX21" i="2"/>
  <c r="AY21" i="2"/>
  <c r="AT11" i="2"/>
  <c r="AU11" i="2"/>
  <c r="AX11" i="2"/>
  <c r="AY11" i="2"/>
  <c r="AT32" i="2"/>
  <c r="AU32" i="2"/>
  <c r="AX32" i="2"/>
  <c r="AY32" i="2"/>
  <c r="AT16" i="2"/>
  <c r="AU16" i="2"/>
  <c r="AX16" i="2"/>
  <c r="AY16" i="2"/>
  <c r="AT5" i="2"/>
  <c r="AU5" i="2"/>
  <c r="AX5" i="2"/>
  <c r="AY5" i="2"/>
  <c r="AT26" i="2"/>
  <c r="AU26" i="2"/>
  <c r="AX26" i="2"/>
  <c r="AY26" i="2"/>
  <c r="AT18" i="2"/>
  <c r="AU18" i="2"/>
  <c r="AX18" i="2"/>
  <c r="AY18" i="2"/>
  <c r="AT14" i="2"/>
  <c r="AU14" i="2"/>
  <c r="AX14" i="2"/>
  <c r="AY14" i="2"/>
  <c r="AT13" i="2"/>
  <c r="AU13" i="2"/>
  <c r="AX13" i="2"/>
  <c r="AY13" i="2"/>
  <c r="AT3" i="2"/>
  <c r="AU3" i="2"/>
  <c r="AX3" i="2"/>
  <c r="AY3" i="2"/>
  <c r="AT30" i="2"/>
  <c r="AU30" i="2"/>
  <c r="AX30" i="2"/>
  <c r="AY30" i="2"/>
  <c r="AT10" i="2"/>
  <c r="AU10" i="2"/>
  <c r="AX10" i="2"/>
  <c r="AY10" i="2"/>
  <c r="AT29" i="2"/>
  <c r="AU29" i="2"/>
  <c r="AX29" i="2"/>
  <c r="AY29" i="2"/>
  <c r="AT22" i="2"/>
  <c r="AU22" i="2"/>
  <c r="AX22" i="2"/>
  <c r="AY22" i="2"/>
  <c r="AT9" i="2"/>
  <c r="AU9" i="2"/>
  <c r="AX9" i="2"/>
  <c r="AY9" i="2"/>
  <c r="AT28" i="2"/>
  <c r="AU28" i="2"/>
  <c r="AX28" i="2"/>
  <c r="AY28" i="2"/>
  <c r="AT24" i="2"/>
  <c r="AU24" i="2"/>
  <c r="AX24" i="2"/>
  <c r="AY24" i="2"/>
  <c r="AT31" i="2"/>
  <c r="AU31" i="2"/>
  <c r="AX31" i="2"/>
  <c r="AY31" i="2"/>
  <c r="AT20" i="2"/>
  <c r="AU20" i="2"/>
  <c r="AX20" i="2"/>
  <c r="AY20" i="2"/>
  <c r="AT33" i="2"/>
  <c r="AU33" i="2"/>
  <c r="AX33" i="2"/>
  <c r="AY33" i="2"/>
  <c r="AT27" i="2"/>
  <c r="AU27" i="2"/>
  <c r="AX27" i="2"/>
  <c r="AY27" i="2"/>
  <c r="AT15" i="2"/>
  <c r="AU15" i="2"/>
  <c r="AX15" i="2"/>
  <c r="AY15" i="2"/>
  <c r="AT8" i="2"/>
  <c r="AU8" i="2"/>
  <c r="AX8" i="2"/>
  <c r="AY8" i="2"/>
  <c r="AT25" i="2"/>
  <c r="AU25" i="2"/>
  <c r="AX25" i="2"/>
  <c r="AY25" i="2"/>
  <c r="AT12" i="2"/>
  <c r="AU12" i="2"/>
  <c r="AX12" i="2"/>
  <c r="AY12" i="2"/>
  <c r="AT7" i="2"/>
  <c r="AU7" i="2"/>
  <c r="AX7" i="2"/>
  <c r="AY7" i="2"/>
  <c r="AT2" i="2"/>
  <c r="AU2" i="2"/>
  <c r="AX2" i="2"/>
  <c r="AY2" i="2"/>
  <c r="AT6" i="2"/>
  <c r="AU6" i="2"/>
  <c r="AX6" i="2"/>
  <c r="AY6" i="2"/>
  <c r="AY23" i="2"/>
  <c r="AX23" i="2"/>
  <c r="AU23" i="2"/>
  <c r="AT23"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26"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O259" i="1" s="1"/>
  <c r="H264" i="1"/>
  <c r="H265" i="1"/>
  <c r="H266" i="1"/>
  <c r="H267" i="1"/>
  <c r="O267" i="1" s="1"/>
  <c r="H268" i="1"/>
  <c r="O268" i="1" s="1"/>
  <c r="H269" i="1"/>
  <c r="H270" i="1"/>
  <c r="H271" i="1"/>
  <c r="H272" i="1"/>
  <c r="O272" i="1" s="1"/>
  <c r="H273" i="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H291" i="1"/>
  <c r="O291" i="1" s="1"/>
  <c r="H292" i="1"/>
  <c r="O292" i="1" s="1"/>
  <c r="H293" i="1"/>
  <c r="O293" i="1" s="1"/>
  <c r="H294" i="1"/>
  <c r="O294" i="1" s="1"/>
  <c r="H295" i="1"/>
  <c r="O295" i="1" s="1"/>
  <c r="H296" i="1"/>
  <c r="O296" i="1" s="1"/>
  <c r="H297" i="1"/>
  <c r="O297" i="1" s="1"/>
  <c r="H298" i="1"/>
  <c r="O298" i="1" s="1"/>
  <c r="H299" i="1"/>
  <c r="O299" i="1" s="1"/>
  <c r="H300" i="1"/>
  <c r="O300" i="1" s="1"/>
  <c r="H301" i="1"/>
  <c r="O301" i="1" s="1"/>
  <c r="H302" i="1"/>
  <c r="O302" i="1" s="1"/>
  <c r="H303" i="1"/>
  <c r="O303" i="1" s="1"/>
  <c r="H304" i="1"/>
  <c r="O304" i="1" s="1"/>
  <c r="H305" i="1"/>
  <c r="O305" i="1" s="1"/>
  <c r="H306" i="1"/>
  <c r="O306" i="1" s="1"/>
  <c r="H307" i="1"/>
  <c r="O307" i="1" s="1"/>
  <c r="H308" i="1"/>
  <c r="O308" i="1" s="1"/>
  <c r="H309" i="1"/>
  <c r="O309" i="1" s="1"/>
  <c r="H310" i="1"/>
  <c r="O310" i="1" s="1"/>
  <c r="H311" i="1"/>
  <c r="O311" i="1" s="1"/>
  <c r="H312" i="1"/>
  <c r="O312" i="1" s="1"/>
  <c r="H313" i="1"/>
  <c r="O313" i="1" s="1"/>
  <c r="H314" i="1"/>
  <c r="O314" i="1" s="1"/>
  <c r="H315" i="1"/>
  <c r="O315" i="1" s="1"/>
  <c r="H316" i="1"/>
  <c r="O316" i="1" s="1"/>
  <c r="H317" i="1"/>
  <c r="O317" i="1" s="1"/>
  <c r="H318" i="1"/>
  <c r="O318" i="1" s="1"/>
  <c r="H319" i="1"/>
  <c r="O319" i="1" s="1"/>
  <c r="H320" i="1"/>
  <c r="O320" i="1" s="1"/>
  <c r="H321" i="1"/>
  <c r="O321" i="1" s="1"/>
  <c r="H322" i="1"/>
  <c r="O322" i="1" s="1"/>
  <c r="H323" i="1"/>
  <c r="O323" i="1" s="1"/>
  <c r="H324" i="1"/>
  <c r="O324" i="1" s="1"/>
  <c r="H325" i="1"/>
  <c r="O325" i="1" s="1"/>
  <c r="H326" i="1"/>
  <c r="H327" i="1"/>
  <c r="O327" i="1" s="1"/>
  <c r="H328" i="1"/>
  <c r="O328" i="1" s="1"/>
  <c r="H329" i="1"/>
  <c r="O329" i="1" s="1"/>
  <c r="H330" i="1"/>
  <c r="O330" i="1" s="1"/>
  <c r="H331" i="1"/>
  <c r="O331" i="1" s="1"/>
  <c r="H332" i="1"/>
  <c r="O332" i="1" s="1"/>
  <c r="H333" i="1"/>
  <c r="O333" i="1" s="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A303" i="1" l="1"/>
  <c r="AP21" i="1"/>
  <c r="O273" i="1"/>
  <c r="O193" i="1"/>
  <c r="O162" i="1"/>
  <c r="AD162" i="1" s="1"/>
  <c r="O97" i="1"/>
  <c r="O287" i="1"/>
  <c r="O257" i="1"/>
  <c r="O209" i="1"/>
  <c r="O145" i="1"/>
  <c r="O113" i="1"/>
  <c r="AD113" i="1" s="1"/>
  <c r="O66" i="1"/>
  <c r="O282" i="1"/>
  <c r="O246" i="1"/>
  <c r="AD246" i="1" s="1"/>
  <c r="O276" i="1"/>
  <c r="O252" i="1"/>
  <c r="AC252" i="1" s="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93" i="1"/>
  <c r="AD145"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5"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8" i="2"/>
  <c r="D18" i="2"/>
  <c r="D29" i="2"/>
  <c r="AT7" i="4"/>
  <c r="D17" i="2"/>
  <c r="D21" i="2"/>
  <c r="D26" i="2"/>
  <c r="BL15" i="4"/>
  <c r="D10" i="2"/>
  <c r="D8" i="2"/>
  <c r="D11" i="2"/>
  <c r="D20" i="2"/>
  <c r="D27" i="2"/>
  <c r="S56" i="1"/>
  <c r="R33"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5" i="2"/>
  <c r="D2" i="2"/>
  <c r="S22" i="1"/>
  <c r="Q15" i="2" s="1"/>
  <c r="S16" i="1"/>
  <c r="S31" i="2" s="1"/>
  <c r="S10" i="1"/>
  <c r="R2" i="2" s="1"/>
  <c r="S31" i="1"/>
  <c r="S4" i="2" s="1"/>
  <c r="C12" i="4"/>
  <c r="C32" i="4"/>
  <c r="BL11" i="4"/>
  <c r="D47" i="4"/>
  <c r="BD61" i="4"/>
  <c r="D21" i="4"/>
  <c r="BN55" i="4"/>
  <c r="BM52" i="4"/>
  <c r="BN35" i="4"/>
  <c r="F47" i="4"/>
  <c r="AZ55" i="4"/>
  <c r="E44" i="4"/>
  <c r="C46" i="4"/>
  <c r="BA18" i="4"/>
  <c r="C38" i="4"/>
  <c r="F19" i="4"/>
  <c r="D33" i="2"/>
  <c r="D9" i="2"/>
  <c r="BN61" i="4"/>
  <c r="C50" i="4"/>
  <c r="D14" i="2"/>
  <c r="S15" i="1"/>
  <c r="R14" i="2" s="1"/>
  <c r="S9" i="1"/>
  <c r="S9" i="2" s="1"/>
  <c r="S30" i="1"/>
  <c r="AO30" i="4"/>
  <c r="BK56" i="4"/>
  <c r="E60" i="4"/>
  <c r="AA38" i="4"/>
  <c r="BG30" i="4"/>
  <c r="F21" i="4"/>
  <c r="F45" i="4"/>
  <c r="BN37" i="4"/>
  <c r="BK30" i="4"/>
  <c r="F57" i="4"/>
  <c r="BH39" i="4"/>
  <c r="BK54" i="4"/>
  <c r="BK40" i="4"/>
  <c r="BL53" i="4"/>
  <c r="AY44" i="4"/>
  <c r="BK22" i="4"/>
  <c r="E36" i="4"/>
  <c r="BI26" i="4"/>
  <c r="D4" i="2"/>
  <c r="D57" i="4"/>
  <c r="BG54" i="4"/>
  <c r="D12" i="2"/>
  <c r="F27" i="4"/>
  <c r="D13" i="2"/>
  <c r="S3" i="1"/>
  <c r="S14" i="1"/>
  <c r="Q13" i="2" s="1"/>
  <c r="S8" i="1"/>
  <c r="Q8" i="2" s="1"/>
  <c r="S71" i="1"/>
  <c r="Q18" i="2" s="1"/>
  <c r="S47" i="1"/>
  <c r="R26" i="2" s="1"/>
  <c r="S35" i="1"/>
  <c r="R20" i="2" s="1"/>
  <c r="S29" i="1"/>
  <c r="R28" i="2" s="1"/>
  <c r="BH27" i="4"/>
  <c r="F23" i="4"/>
  <c r="AZ41" i="4"/>
  <c r="BN29" i="4"/>
  <c r="BM16" i="4"/>
  <c r="BL61" i="4"/>
  <c r="BH51" i="4"/>
  <c r="BH53" i="4"/>
  <c r="E16" i="4"/>
  <c r="E38" i="4"/>
  <c r="BM26" i="4"/>
  <c r="BG42" i="4"/>
  <c r="BD47" i="4"/>
  <c r="BL55" i="4"/>
  <c r="C34" i="4"/>
  <c r="D5" i="2"/>
  <c r="BN19" i="4"/>
  <c r="E18" i="4"/>
  <c r="D16" i="2"/>
  <c r="D22" i="2"/>
  <c r="D7" i="2"/>
  <c r="D23" i="2"/>
  <c r="D24" i="2"/>
  <c r="D32" i="2"/>
  <c r="S13" i="1"/>
  <c r="R30" i="2" s="1"/>
  <c r="S7" i="1"/>
  <c r="Q32" i="2" s="1"/>
  <c r="S82" i="1"/>
  <c r="Q6" i="2" s="1"/>
  <c r="S40" i="1"/>
  <c r="Z2" i="2" s="1"/>
  <c r="S34" i="1"/>
  <c r="Q22" i="2" s="1"/>
  <c r="D30" i="2"/>
  <c r="D31" i="2"/>
  <c r="D25" i="2"/>
  <c r="BJ17" i="4"/>
  <c r="D19" i="2"/>
  <c r="S24" i="1"/>
  <c r="S18" i="1"/>
  <c r="AA22" i="2" s="1"/>
  <c r="S12" i="1"/>
  <c r="S16"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2"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3" i="2"/>
  <c r="N21" i="2"/>
  <c r="W26" i="2"/>
  <c r="N6" i="2"/>
  <c r="U24" i="2"/>
  <c r="Y24" i="2"/>
  <c r="W9" i="2"/>
  <c r="O8" i="2"/>
  <c r="U12" i="2"/>
  <c r="W20" i="2"/>
  <c r="AA23" i="2"/>
  <c r="Z24" i="2"/>
  <c r="O6" i="2"/>
  <c r="U13" i="2"/>
  <c r="Y13" i="2"/>
  <c r="W4" i="2"/>
  <c r="Z13" i="2"/>
  <c r="V24" i="2"/>
  <c r="AA32" i="2"/>
  <c r="AA8" i="2"/>
  <c r="V13" i="2"/>
  <c r="O32" i="2"/>
  <c r="W24" i="2"/>
  <c r="V32" i="2"/>
  <c r="Y32" i="2"/>
  <c r="Z32" i="2"/>
  <c r="U32" i="2"/>
  <c r="W32" i="2"/>
  <c r="AA21" i="2"/>
  <c r="N18" i="2"/>
  <c r="W29" i="2"/>
  <c r="O18" i="2"/>
  <c r="M18" i="2"/>
  <c r="W17" i="2"/>
  <c r="O58" i="1"/>
  <c r="AD58" i="1" s="1"/>
  <c r="O26" i="1"/>
  <c r="AD26" i="1" s="1"/>
  <c r="O42" i="1"/>
  <c r="AD42" i="1" s="1"/>
  <c r="O45" i="1"/>
  <c r="AD45" i="1" s="1"/>
  <c r="O61" i="1"/>
  <c r="AD61" i="1" s="1"/>
  <c r="O29" i="1"/>
  <c r="AD29" i="1" s="1"/>
  <c r="O56" i="1"/>
  <c r="AD56" i="1" s="1"/>
  <c r="N9" i="2"/>
  <c r="W11" i="2"/>
  <c r="O27" i="1"/>
  <c r="AD27" i="1" s="1"/>
  <c r="O43" i="1"/>
  <c r="AD43" i="1" s="1"/>
  <c r="O59" i="1"/>
  <c r="AD59" i="1" s="1"/>
  <c r="U3" i="2"/>
  <c r="O52" i="1"/>
  <c r="AD52" i="1" s="1"/>
  <c r="Z21" i="2"/>
  <c r="O36" i="1"/>
  <c r="AD36" i="1" s="1"/>
  <c r="Z27" i="2"/>
  <c r="V30" i="2"/>
  <c r="AE66" i="4"/>
  <c r="O34" i="1"/>
  <c r="AD34" i="1" s="1"/>
  <c r="AA27" i="2"/>
  <c r="N5" i="2"/>
  <c r="M33" i="2"/>
  <c r="O50" i="1"/>
  <c r="AD50" i="1" s="1"/>
  <c r="N26" i="2"/>
  <c r="J65" i="4"/>
  <c r="W19" i="2"/>
  <c r="N12" i="2"/>
  <c r="V29" i="2"/>
  <c r="O46" i="1"/>
  <c r="AD46" i="1" s="1"/>
  <c r="N33" i="2"/>
  <c r="V21" i="2"/>
  <c r="N8" i="2"/>
  <c r="N20" i="2"/>
  <c r="N28" i="2"/>
  <c r="W33" i="2"/>
  <c r="O30" i="1"/>
  <c r="AD30" i="1" s="1"/>
  <c r="N7" i="2"/>
  <c r="N14" i="2"/>
  <c r="N10" i="2"/>
  <c r="U10" i="2"/>
  <c r="O4" i="2"/>
  <c r="O62" i="1"/>
  <c r="AD62" i="1" s="1"/>
  <c r="M4" i="2"/>
  <c r="U22" i="2"/>
  <c r="N31" i="2"/>
  <c r="V14" i="2"/>
  <c r="AH65" i="4"/>
  <c r="V15" i="2"/>
  <c r="V11" i="2"/>
  <c r="V10" i="2"/>
  <c r="V8" i="2"/>
  <c r="W21" i="2"/>
  <c r="V6" i="2"/>
  <c r="V26" i="2"/>
  <c r="W8" i="2"/>
  <c r="BJ3" i="2"/>
  <c r="V4" i="2"/>
  <c r="W27" i="2"/>
  <c r="BI15" i="2"/>
  <c r="Y8" i="2"/>
  <c r="BI18" i="2"/>
  <c r="V7" i="2"/>
  <c r="BJ13" i="2"/>
  <c r="V3" i="2"/>
  <c r="V5" i="2"/>
  <c r="BJ28" i="2"/>
  <c r="N15" i="2"/>
  <c r="W30" i="2"/>
  <c r="BK62" i="4"/>
  <c r="W6" i="2"/>
  <c r="W2" i="2"/>
  <c r="W7" i="2"/>
  <c r="U14" i="2"/>
  <c r="W15" i="2"/>
  <c r="U15" i="2"/>
  <c r="W31" i="2"/>
  <c r="BJ9" i="2"/>
  <c r="BI6" i="2"/>
  <c r="H14" i="2"/>
  <c r="I14" i="2" s="1"/>
  <c r="H24" i="2"/>
  <c r="I24" i="2" s="1"/>
  <c r="H16" i="2"/>
  <c r="I16" i="2" s="1"/>
  <c r="H3" i="2"/>
  <c r="I3" i="2" s="1"/>
  <c r="N16" i="2"/>
  <c r="N2" i="2"/>
  <c r="U21" i="2"/>
  <c r="U2" i="2"/>
  <c r="V17" i="2"/>
  <c r="V25" i="2"/>
  <c r="W22" i="2"/>
  <c r="W14" i="2"/>
  <c r="BI16" i="2"/>
  <c r="BJ6" i="2"/>
  <c r="H29" i="2"/>
  <c r="I29" i="2" s="1"/>
  <c r="H17" i="2"/>
  <c r="I17" i="2" s="1"/>
  <c r="O11" i="2"/>
  <c r="M11" i="2"/>
  <c r="U4" i="2"/>
  <c r="U7" i="2"/>
  <c r="W10" i="2"/>
  <c r="BJ31" i="2"/>
  <c r="BJ10" i="2"/>
  <c r="H22" i="2"/>
  <c r="I22" i="2" s="1"/>
  <c r="U17" i="2"/>
  <c r="U25" i="2"/>
  <c r="V22" i="2"/>
  <c r="W5" i="2"/>
  <c r="Y27" i="2"/>
  <c r="BJ18" i="2"/>
  <c r="BJ30" i="2"/>
  <c r="BI32" i="2"/>
  <c r="H6" i="2"/>
  <c r="I6" i="2" s="1"/>
  <c r="BI19" i="2"/>
  <c r="H9" i="2"/>
  <c r="I9" i="2" s="1"/>
  <c r="M23" i="2"/>
  <c r="BJ33" i="2"/>
  <c r="H15" i="2"/>
  <c r="I15" i="2" s="1"/>
  <c r="H28" i="2"/>
  <c r="I28" i="2" s="1"/>
  <c r="T11" i="2"/>
  <c r="N4" i="2"/>
  <c r="U8" i="2"/>
  <c r="U5" i="2"/>
  <c r="V27" i="2"/>
  <c r="T28" i="2"/>
  <c r="H19" i="2"/>
  <c r="I19" i="2" s="1"/>
  <c r="L27" i="2"/>
  <c r="N23" i="2"/>
  <c r="U11" i="2"/>
  <c r="V20" i="2"/>
  <c r="W18" i="2"/>
  <c r="W28" i="2"/>
  <c r="BI25" i="2"/>
  <c r="H8" i="2"/>
  <c r="I8" i="2" s="1"/>
  <c r="M21" i="2"/>
  <c r="U27" i="2"/>
  <c r="V31" i="2"/>
  <c r="H12" i="2"/>
  <c r="I12" i="2" s="1"/>
  <c r="O5" i="2"/>
  <c r="U20" i="2"/>
  <c r="V18" i="2"/>
  <c r="V28" i="2"/>
  <c r="W12" i="2"/>
  <c r="BI31" i="2"/>
  <c r="BJ32" i="2"/>
  <c r="M12" i="2"/>
  <c r="U29" i="2"/>
  <c r="U31" i="2"/>
  <c r="Y21" i="2"/>
  <c r="U18" i="2"/>
  <c r="U28" i="2"/>
  <c r="V12" i="2"/>
  <c r="H5" i="2"/>
  <c r="I5" i="2" s="1"/>
  <c r="BJ8" i="2"/>
  <c r="H32" i="2"/>
  <c r="I32" i="2" s="1"/>
  <c r="H30" i="2"/>
  <c r="I30" i="2" s="1"/>
  <c r="U6" i="2"/>
  <c r="U30" i="2"/>
  <c r="V33" i="2"/>
  <c r="V19" i="2"/>
  <c r="BI13" i="2"/>
  <c r="BJ19" i="2"/>
  <c r="H13" i="2"/>
  <c r="I13" i="2" s="1"/>
  <c r="H25" i="2"/>
  <c r="I25" i="2" s="1"/>
  <c r="M7" i="2"/>
  <c r="V9" i="2"/>
  <c r="BI7" i="2"/>
  <c r="H4" i="2"/>
  <c r="I4" i="2" s="1"/>
  <c r="Z16" i="2"/>
  <c r="N29" i="2"/>
  <c r="N30" i="2"/>
  <c r="U33" i="2"/>
  <c r="U19" i="2"/>
  <c r="V2" i="2"/>
  <c r="BJ24" i="2"/>
  <c r="BJ12" i="2"/>
  <c r="BJ15" i="2"/>
  <c r="BI3" i="2"/>
  <c r="O51" i="1"/>
  <c r="AD51" i="1" s="1"/>
  <c r="H10" i="2"/>
  <c r="I10" i="2" s="1"/>
  <c r="H27" i="2"/>
  <c r="I27" i="2" s="1"/>
  <c r="H26" i="2"/>
  <c r="I26" i="2" s="1"/>
  <c r="H21" i="2"/>
  <c r="I21" i="2" s="1"/>
  <c r="H33" i="2"/>
  <c r="I33" i="2" s="1"/>
  <c r="H20" i="2"/>
  <c r="I20" i="2" s="1"/>
  <c r="U26" i="2"/>
  <c r="U9" i="2"/>
  <c r="W3" i="2"/>
  <c r="W23" i="2"/>
  <c r="Y23" i="2"/>
  <c r="U23" i="2"/>
  <c r="V23" i="2"/>
  <c r="W16" i="2"/>
  <c r="U16" i="2"/>
  <c r="Y16" i="2"/>
  <c r="V16" i="2"/>
  <c r="Z23" i="2"/>
  <c r="H31" i="2"/>
  <c r="I31" i="2" s="1"/>
  <c r="M19" i="2"/>
  <c r="N19" i="2"/>
  <c r="AA16" i="2"/>
  <c r="Z8" i="2"/>
  <c r="M13" i="2"/>
  <c r="M17" i="2"/>
  <c r="O17" i="2"/>
  <c r="BJ20" i="2"/>
  <c r="BI24" i="2"/>
  <c r="BJ29" i="2"/>
  <c r="BI10" i="2"/>
  <c r="BJ22" i="2"/>
  <c r="BJ11" i="2"/>
  <c r="BJ17" i="2"/>
  <c r="T17" i="2"/>
  <c r="M8" i="2"/>
  <c r="M5" i="2"/>
  <c r="N11" i="2"/>
  <c r="O27" i="2"/>
  <c r="O28" i="1"/>
  <c r="AD28" i="1" s="1"/>
  <c r="L6" i="2"/>
  <c r="BI8" i="2"/>
  <c r="BI22" i="2"/>
  <c r="BI11" i="2"/>
  <c r="BI17" i="2"/>
  <c r="T9" i="2"/>
  <c r="T19" i="2"/>
  <c r="M15" i="2"/>
  <c r="N27" i="2"/>
  <c r="O29" i="2"/>
  <c r="O20" i="2"/>
  <c r="L12" i="2"/>
  <c r="BI33" i="2"/>
  <c r="L28" i="2"/>
  <c r="BI30" i="2"/>
  <c r="BJ14" i="2"/>
  <c r="BJ5" i="2"/>
  <c r="L21" i="2"/>
  <c r="T22" i="2"/>
  <c r="T23" i="2"/>
  <c r="M27" i="2"/>
  <c r="O31" i="2"/>
  <c r="BJ7" i="2"/>
  <c r="L26" i="2"/>
  <c r="L15" i="2"/>
  <c r="L29" i="2"/>
  <c r="BI14" i="2"/>
  <c r="BI5" i="2"/>
  <c r="L19" i="2"/>
  <c r="T29" i="2"/>
  <c r="M29" i="2"/>
  <c r="M20" i="2"/>
  <c r="O16" i="2"/>
  <c r="O28" i="2"/>
  <c r="L31" i="2"/>
  <c r="L13" i="2"/>
  <c r="BJ2" i="2"/>
  <c r="L20" i="2"/>
  <c r="L3" i="2"/>
  <c r="T6" i="2"/>
  <c r="T10" i="2"/>
  <c r="M31" i="2"/>
  <c r="O30" i="2"/>
  <c r="BI2" i="2"/>
  <c r="BJ25" i="2"/>
  <c r="L18" i="2"/>
  <c r="L16" i="2"/>
  <c r="BJ4" i="2"/>
  <c r="T2" i="2"/>
  <c r="T30" i="2"/>
  <c r="M16" i="2"/>
  <c r="M28" i="2"/>
  <c r="O12" i="2"/>
  <c r="O13" i="2"/>
  <c r="BJ27" i="2"/>
  <c r="BI9" i="2"/>
  <c r="BI4" i="2"/>
  <c r="T7" i="2"/>
  <c r="T3" i="2"/>
  <c r="M30" i="2"/>
  <c r="N13" i="2"/>
  <c r="O33" i="2"/>
  <c r="O19" i="2"/>
  <c r="L7" i="2"/>
  <c r="BI27" i="2"/>
  <c r="BJ26" i="2"/>
  <c r="T12" i="2"/>
  <c r="T13" i="2"/>
  <c r="O26" i="2"/>
  <c r="O9" i="2"/>
  <c r="H7" i="2"/>
  <c r="I7" i="2" s="1"/>
  <c r="L8" i="2"/>
  <c r="L22" i="2"/>
  <c r="BI26" i="2"/>
  <c r="L11" i="2"/>
  <c r="L17" i="2"/>
  <c r="T25" i="2"/>
  <c r="T14" i="2"/>
  <c r="O21" i="2"/>
  <c r="O2" i="2"/>
  <c r="L33" i="2"/>
  <c r="L30" i="2"/>
  <c r="T8" i="2"/>
  <c r="T26" i="2"/>
  <c r="M26" i="2"/>
  <c r="M9" i="2"/>
  <c r="O7" i="2"/>
  <c r="H18" i="2"/>
  <c r="I18" i="2" s="1"/>
  <c r="L14" i="2"/>
  <c r="L5" i="2"/>
  <c r="BJ21" i="2"/>
  <c r="T15" i="2"/>
  <c r="T5" i="2"/>
  <c r="M2" i="2"/>
  <c r="O25" i="2"/>
  <c r="F18" i="2"/>
  <c r="G18" i="2" s="1"/>
  <c r="BI12" i="2"/>
  <c r="BI28" i="2"/>
  <c r="BI21" i="2"/>
  <c r="T27" i="2"/>
  <c r="T16" i="2"/>
  <c r="N17" i="2"/>
  <c r="N25" i="2"/>
  <c r="O23" i="2"/>
  <c r="O3" i="2"/>
  <c r="L2" i="2"/>
  <c r="BI29" i="2"/>
  <c r="T33" i="2"/>
  <c r="T32" i="2"/>
  <c r="M25" i="2"/>
  <c r="N3" i="2"/>
  <c r="O22" i="2"/>
  <c r="O14" i="2"/>
  <c r="H2" i="2"/>
  <c r="I2" i="2" s="1"/>
  <c r="L25" i="2"/>
  <c r="BI20" i="2"/>
  <c r="L9" i="2"/>
  <c r="BJ16" i="2"/>
  <c r="L4" i="2"/>
  <c r="T20" i="2"/>
  <c r="M3" i="2"/>
  <c r="O10" i="2"/>
  <c r="L10" i="2"/>
  <c r="T31" i="2"/>
  <c r="T21" i="2"/>
  <c r="M22" i="2"/>
  <c r="M14" i="2"/>
  <c r="N32" i="2"/>
  <c r="T24" i="2"/>
  <c r="T4" i="2"/>
  <c r="M32" i="2"/>
  <c r="M10" i="2"/>
  <c r="O15" i="2"/>
  <c r="M24" i="2"/>
  <c r="T18" i="2"/>
  <c r="N24" i="2"/>
  <c r="O24" i="2"/>
  <c r="BB8" i="2"/>
  <c r="L24" i="2"/>
  <c r="BB27" i="2"/>
  <c r="F25" i="2"/>
  <c r="G25" i="2" s="1"/>
  <c r="F31" i="2"/>
  <c r="G31" i="2" s="1"/>
  <c r="F10" i="2"/>
  <c r="F26" i="2"/>
  <c r="F32" i="2"/>
  <c r="G32" i="2" s="1"/>
  <c r="H11" i="2"/>
  <c r="I11" i="2" s="1"/>
  <c r="F8" i="2"/>
  <c r="G8" i="2" s="1"/>
  <c r="F24" i="2"/>
  <c r="G24" i="2" s="1"/>
  <c r="F30" i="2"/>
  <c r="G30" i="2" s="1"/>
  <c r="F5" i="2"/>
  <c r="G5" i="2" s="1"/>
  <c r="F11" i="2"/>
  <c r="G11" i="2" s="1"/>
  <c r="F21" i="2"/>
  <c r="G21" i="2" s="1"/>
  <c r="F6" i="2"/>
  <c r="G6" i="2" s="1"/>
  <c r="F15" i="2"/>
  <c r="G15" i="2" s="1"/>
  <c r="F28" i="2"/>
  <c r="G28" i="2" s="1"/>
  <c r="F3" i="2"/>
  <c r="G3" i="2" s="1"/>
  <c r="F16" i="2"/>
  <c r="G16" i="2" s="1"/>
  <c r="F4" i="2"/>
  <c r="G4" i="2" s="1"/>
  <c r="F2" i="2"/>
  <c r="G2" i="2" s="1"/>
  <c r="F27" i="2"/>
  <c r="G27" i="2" s="1"/>
  <c r="F9" i="2"/>
  <c r="G9" i="2" s="1"/>
  <c r="F13" i="2"/>
  <c r="G13" i="2" s="1"/>
  <c r="F17" i="2"/>
  <c r="G17" i="2" s="1"/>
  <c r="F7" i="2"/>
  <c r="G7" i="2" s="1"/>
  <c r="F33" i="2"/>
  <c r="G33" i="2" s="1"/>
  <c r="F22" i="2"/>
  <c r="G22" i="2" s="1"/>
  <c r="F14" i="2"/>
  <c r="G14" i="2" s="1"/>
  <c r="F19" i="2"/>
  <c r="G19" i="2" s="1"/>
  <c r="F12" i="2"/>
  <c r="G12" i="2" s="1"/>
  <c r="F20" i="2"/>
  <c r="G20" i="2" s="1"/>
  <c r="F29" i="2"/>
  <c r="G29" i="2" s="1"/>
  <c r="AZ27" i="2"/>
  <c r="BA22" i="2"/>
  <c r="AZ12" i="2"/>
  <c r="L32" i="2"/>
  <c r="AV33" i="2"/>
  <c r="BB19" i="2"/>
  <c r="AV6" i="2"/>
  <c r="BA25" i="2"/>
  <c r="BB20" i="2"/>
  <c r="AZ6" i="2"/>
  <c r="BA8" i="2"/>
  <c r="BB15" i="2"/>
  <c r="AV22" i="2"/>
  <c r="AV7" i="2"/>
  <c r="BB12" i="2"/>
  <c r="AZ8" i="2"/>
  <c r="BA5" i="2"/>
  <c r="AV11" i="2"/>
  <c r="AV21" i="2"/>
  <c r="BA4" i="2"/>
  <c r="AV20" i="2"/>
  <c r="BA24" i="2"/>
  <c r="BB29" i="2"/>
  <c r="AV13" i="2"/>
  <c r="BA30" i="2"/>
  <c r="BB18" i="2"/>
  <c r="AZ26" i="2"/>
  <c r="AV32" i="2"/>
  <c r="BB25" i="2"/>
  <c r="BB31" i="2"/>
  <c r="BB10" i="2"/>
  <c r="AZ3" i="2"/>
  <c r="AV14" i="2"/>
  <c r="BA18" i="2"/>
  <c r="BA11" i="2"/>
  <c r="BB17" i="2"/>
  <c r="AV18" i="2"/>
  <c r="AZ11" i="2"/>
  <c r="AV31" i="2"/>
  <c r="AV28" i="2"/>
  <c r="BA10" i="2"/>
  <c r="AZ14" i="2"/>
  <c r="BB16" i="2"/>
  <c r="AZ16" i="2"/>
  <c r="AV19" i="2"/>
  <c r="BA7" i="2"/>
  <c r="BB2" i="2"/>
  <c r="AZ7" i="2"/>
  <c r="AV12" i="2"/>
  <c r="BA31" i="2"/>
  <c r="AV24" i="2"/>
  <c r="AV9" i="2"/>
  <c r="AZ17" i="2"/>
  <c r="AZ22" i="2"/>
  <c r="AV29" i="2"/>
  <c r="BA14" i="2"/>
  <c r="AV26" i="2"/>
  <c r="AZ5" i="2"/>
  <c r="AZ21" i="2"/>
  <c r="AV4" i="2"/>
  <c r="AZ15" i="2"/>
  <c r="BA6" i="2"/>
  <c r="AV27" i="2"/>
  <c r="BA33" i="2"/>
  <c r="AZ31" i="2"/>
  <c r="AZ9" i="2"/>
  <c r="BB30" i="2"/>
  <c r="BA3" i="2"/>
  <c r="AZ19" i="2"/>
  <c r="BA12" i="2"/>
  <c r="AZ25" i="2"/>
  <c r="AV8" i="2"/>
  <c r="BA15" i="2"/>
  <c r="AZ33" i="2"/>
  <c r="AZ20" i="2"/>
  <c r="BB9" i="2"/>
  <c r="AZ10" i="2"/>
  <c r="AZ13" i="2"/>
  <c r="BB26" i="2"/>
  <c r="AV5" i="2"/>
  <c r="AV16" i="2"/>
  <c r="AZ32" i="2"/>
  <c r="BB4" i="2"/>
  <c r="BA17" i="2"/>
  <c r="BB6" i="2"/>
  <c r="AZ24" i="2"/>
  <c r="BB28" i="2"/>
  <c r="BB13" i="2"/>
  <c r="BB32" i="2"/>
  <c r="BB21" i="2"/>
  <c r="AZ4" i="2"/>
  <c r="AV17" i="2"/>
  <c r="AV2" i="2"/>
  <c r="AZ2" i="2"/>
  <c r="AV25" i="2"/>
  <c r="AZ28" i="2"/>
  <c r="AZ29" i="2"/>
  <c r="AZ30" i="2"/>
  <c r="BB3" i="2"/>
  <c r="AV15" i="2"/>
  <c r="BB24" i="2"/>
  <c r="AV3" i="2"/>
  <c r="AZ18" i="2"/>
  <c r="BA26" i="2"/>
  <c r="BB5" i="2"/>
  <c r="BA19" i="2"/>
  <c r="BA2" i="2"/>
  <c r="BB7" i="2"/>
  <c r="BA27" i="2"/>
  <c r="BB33" i="2"/>
  <c r="BA9" i="2"/>
  <c r="BB22" i="2"/>
  <c r="BA13" i="2"/>
  <c r="BB14" i="2"/>
  <c r="BA32" i="2"/>
  <c r="BB11" i="2"/>
  <c r="BA28" i="2"/>
  <c r="BA16" i="2"/>
  <c r="AV10" i="2"/>
  <c r="BA20" i="2"/>
  <c r="BA29" i="2"/>
  <c r="AV30" i="2"/>
  <c r="BA21" i="2"/>
  <c r="O40" i="1"/>
  <c r="AD40" i="1" s="1"/>
  <c r="AQ66" i="4"/>
  <c r="AV63" i="4"/>
  <c r="BF51" i="4"/>
  <c r="O25" i="1"/>
  <c r="AD25" i="1" s="1"/>
  <c r="BI23" i="2"/>
  <c r="H23" i="2"/>
  <c r="I23" i="2" s="1"/>
  <c r="BJ23" i="2"/>
  <c r="O24" i="1"/>
  <c r="AD24" i="1" s="1"/>
  <c r="O39" i="1"/>
  <c r="AD39" i="1" s="1"/>
  <c r="O33" i="1"/>
  <c r="AD33" i="1" s="1"/>
  <c r="S25" i="1"/>
  <c r="L23" i="2"/>
  <c r="O32" i="1"/>
  <c r="AD32" i="1" s="1"/>
  <c r="G6" i="4"/>
  <c r="BG62" i="4"/>
  <c r="S62" i="4"/>
  <c r="W62" i="4"/>
  <c r="S6" i="1"/>
  <c r="R19" i="2" s="1"/>
  <c r="S39" i="1"/>
  <c r="AA33" i="2" s="1"/>
  <c r="S11" i="1"/>
  <c r="S5" i="1"/>
  <c r="S37" i="1"/>
  <c r="S4" i="1"/>
  <c r="S20" i="1"/>
  <c r="O22" i="1"/>
  <c r="AD22" i="1" s="1"/>
  <c r="AR5" i="4"/>
  <c r="S42" i="1"/>
  <c r="F23" i="2"/>
  <c r="G23"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17" i="1" l="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9" i="2"/>
  <c r="K30" i="7"/>
  <c r="AC126" i="1"/>
  <c r="AD189" i="1"/>
  <c r="AC120" i="1"/>
  <c r="AC128" i="1"/>
  <c r="Q2" i="2"/>
  <c r="AC228" i="1"/>
  <c r="AC159" i="1"/>
  <c r="AD78" i="1"/>
  <c r="AC198" i="1"/>
  <c r="AD206" i="1"/>
  <c r="AD182" i="1"/>
  <c r="AC240" i="1"/>
  <c r="AC180" i="1"/>
  <c r="AC141" i="1"/>
  <c r="BG16" i="2"/>
  <c r="BG32" i="2"/>
  <c r="BG13" i="2"/>
  <c r="AD225" i="1"/>
  <c r="AD164" i="1"/>
  <c r="BG21" i="2"/>
  <c r="AD168" i="1"/>
  <c r="AC170" i="1"/>
  <c r="AC156" i="1"/>
  <c r="AA9" i="2"/>
  <c r="AI9" i="2" s="1"/>
  <c r="AC231" i="1"/>
  <c r="BG24" i="2"/>
  <c r="AD239" i="1"/>
  <c r="AC236" i="1"/>
  <c r="AC150" i="1"/>
  <c r="AC122" i="1"/>
  <c r="AP20" i="1"/>
  <c r="AD123" i="1"/>
  <c r="AC102" i="1"/>
  <c r="BG8" i="2"/>
  <c r="BG27" i="2"/>
  <c r="BG23"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2" i="2"/>
  <c r="AC7" i="6"/>
  <c r="D3" i="6"/>
  <c r="AD13" i="6"/>
  <c r="AD10" i="6"/>
  <c r="AD12" i="6"/>
  <c r="AD11" i="6"/>
  <c r="K10" i="6"/>
  <c r="L7" i="7"/>
  <c r="M30" i="7"/>
  <c r="K7" i="7"/>
  <c r="L30" i="7"/>
  <c r="L15" i="6"/>
  <c r="P8" i="6"/>
  <c r="N7" i="7"/>
  <c r="X10" i="6"/>
  <c r="X9" i="6"/>
  <c r="AE12" i="6"/>
  <c r="X7" i="6"/>
  <c r="I31" i="7"/>
  <c r="J31" i="7"/>
  <c r="L31" i="7"/>
  <c r="AE10" i="6"/>
  <c r="L9" i="6"/>
  <c r="AE11" i="6"/>
  <c r="L8" i="6"/>
  <c r="AE8" i="6"/>
  <c r="L10" i="6"/>
  <c r="J26" i="7"/>
  <c r="J29" i="7"/>
  <c r="AE9" i="6"/>
  <c r="L29"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5" i="7"/>
  <c r="M5" i="7"/>
  <c r="S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H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F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J5" i="7"/>
  <c r="AB5" i="7"/>
  <c r="AT5" i="7"/>
  <c r="BL5" i="7"/>
  <c r="CD5" i="7"/>
  <c r="CV5" i="7"/>
  <c r="DN5" i="7"/>
  <c r="EF5" i="7"/>
  <c r="EX5" i="7"/>
  <c r="FP5" i="7"/>
  <c r="GH5" i="7"/>
  <c r="K5" i="7"/>
  <c r="AC5" i="7"/>
  <c r="AU5" i="7"/>
  <c r="BM5" i="7"/>
  <c r="CE5" i="7"/>
  <c r="CW5" i="7"/>
  <c r="DO5" i="7"/>
  <c r="EG5" i="7"/>
  <c r="EY5" i="7"/>
  <c r="FQ5" i="7"/>
  <c r="GI5" i="7"/>
  <c r="P5" i="7"/>
  <c r="AH5" i="7"/>
  <c r="AZ5" i="7"/>
  <c r="BR5" i="7"/>
  <c r="CJ5" i="7"/>
  <c r="DB5" i="7"/>
  <c r="DT5" i="7"/>
  <c r="EL5" i="7"/>
  <c r="FD5" i="7"/>
  <c r="FV5" i="7"/>
  <c r="GN5" i="7"/>
  <c r="Q5" i="7"/>
  <c r="AI5" i="7"/>
  <c r="BA5" i="7"/>
  <c r="BS5" i="7"/>
  <c r="CK5" i="7"/>
  <c r="DC5" i="7"/>
  <c r="DU5" i="7"/>
  <c r="EM5" i="7"/>
  <c r="FE5" i="7"/>
  <c r="FW5" i="7"/>
  <c r="GO5" i="7"/>
  <c r="AN5" i="7"/>
  <c r="CP5" i="7"/>
  <c r="ER5" i="7"/>
  <c r="GT5" i="7"/>
  <c r="AO5" i="7"/>
  <c r="CQ5" i="7"/>
  <c r="ES5" i="7"/>
  <c r="GU5" i="7"/>
  <c r="BF5" i="7"/>
  <c r="DH5" i="7"/>
  <c r="FJ5" i="7"/>
  <c r="BG5" i="7"/>
  <c r="DI5" i="7"/>
  <c r="FK5" i="7"/>
  <c r="V5" i="7"/>
  <c r="BX5" i="7"/>
  <c r="DZ5" i="7"/>
  <c r="GB5" i="7"/>
  <c r="EA5" i="7"/>
  <c r="GC5" i="7"/>
  <c r="W5" i="7"/>
  <c r="BY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3" i="2"/>
  <c r="AG13" i="2" s="1"/>
  <c r="Z31" i="2"/>
  <c r="S13" i="2"/>
  <c r="AI13" i="2" s="1"/>
  <c r="Z18" i="2"/>
  <c r="Q26" i="2"/>
  <c r="S12" i="2"/>
  <c r="R4" i="2"/>
  <c r="Y31" i="2"/>
  <c r="Q9" i="2"/>
  <c r="S26" i="2"/>
  <c r="AA31" i="2"/>
  <c r="AI31" i="2" s="1"/>
  <c r="S20" i="2"/>
  <c r="Q20" i="2"/>
  <c r="R18" i="2"/>
  <c r="Y25" i="2"/>
  <c r="S18" i="2"/>
  <c r="S32" i="2"/>
  <c r="AI32" i="2" s="1"/>
  <c r="R32" i="2"/>
  <c r="AG32" i="2" s="1"/>
  <c r="R8" i="2"/>
  <c r="AG8" i="2" s="1"/>
  <c r="R9" i="2"/>
  <c r="R10" i="2"/>
  <c r="S33" i="2"/>
  <c r="AI33" i="2" s="1"/>
  <c r="Q33" i="2"/>
  <c r="AA15" i="2"/>
  <c r="S8" i="2"/>
  <c r="AI8" i="2" s="1"/>
  <c r="AA26" i="2"/>
  <c r="R31" i="2"/>
  <c r="Z22" i="2"/>
  <c r="AA4" i="2"/>
  <c r="AI4" i="2" s="1"/>
  <c r="Y4" i="2"/>
  <c r="R15" i="2"/>
  <c r="S15" i="2"/>
  <c r="Z4" i="2"/>
  <c r="Y30" i="2"/>
  <c r="AF19" i="2"/>
  <c r="S29" i="2"/>
  <c r="S6" i="2"/>
  <c r="Y5" i="2"/>
  <c r="R29" i="2"/>
  <c r="Q29" i="2"/>
  <c r="BO53" i="5"/>
  <c r="R6" i="2"/>
  <c r="BZ6" i="2"/>
  <c r="BZ5" i="2"/>
  <c r="AD22" i="2"/>
  <c r="AH13" i="2"/>
  <c r="AH5" i="2"/>
  <c r="Y26" i="2"/>
  <c r="Z15" i="2"/>
  <c r="BO46" i="5"/>
  <c r="AH23" i="2"/>
  <c r="Y17" i="2"/>
  <c r="Z30" i="2"/>
  <c r="AG30" i="2" s="1"/>
  <c r="S22" i="2"/>
  <c r="AI22" i="2" s="1"/>
  <c r="Q31" i="2"/>
  <c r="Z26" i="2"/>
  <c r="Z25" i="2"/>
  <c r="AA25" i="2"/>
  <c r="S25" i="2"/>
  <c r="Q28" i="2"/>
  <c r="AA5" i="2"/>
  <c r="R25" i="2"/>
  <c r="AA30" i="2"/>
  <c r="Q12" i="2"/>
  <c r="S28" i="2"/>
  <c r="R22" i="2"/>
  <c r="Q10" i="2"/>
  <c r="AA17" i="2"/>
  <c r="Q25" i="2"/>
  <c r="AD12" i="2"/>
  <c r="Y15" i="2"/>
  <c r="AE15" i="2" s="1"/>
  <c r="Y22" i="2"/>
  <c r="AE22" i="2" s="1"/>
  <c r="Z5" i="2"/>
  <c r="S3" i="2"/>
  <c r="Z17" i="2"/>
  <c r="BO14" i="5"/>
  <c r="Q3" i="2"/>
  <c r="S10" i="2"/>
  <c r="BO11" i="5"/>
  <c r="AA6" i="2"/>
  <c r="BO8" i="5"/>
  <c r="BT3" i="2"/>
  <c r="BT12" i="2" s="1"/>
  <c r="BO60" i="5"/>
  <c r="BO17" i="5"/>
  <c r="BO3" i="5"/>
  <c r="BO50" i="5"/>
  <c r="BO19" i="5"/>
  <c r="BO33" i="5"/>
  <c r="BO24" i="5"/>
  <c r="AF4" i="2"/>
  <c r="BO10" i="5"/>
  <c r="Z7" i="2"/>
  <c r="Q16" i="2"/>
  <c r="AE16" i="2" s="1"/>
  <c r="Y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19" i="2"/>
  <c r="AG19" i="2" s="1"/>
  <c r="Z28" i="2"/>
  <c r="AG28" i="2" s="1"/>
  <c r="Y19" i="2"/>
  <c r="Y28" i="2"/>
  <c r="Y6" i="2"/>
  <c r="AE6" i="2" s="1"/>
  <c r="AA2" i="2"/>
  <c r="AA28" i="2"/>
  <c r="Y2" i="2"/>
  <c r="Q7" i="2"/>
  <c r="Q30" i="2"/>
  <c r="R3" i="2"/>
  <c r="AA19" i="2"/>
  <c r="S14" i="2"/>
  <c r="BO42" i="5"/>
  <c r="S30" i="2"/>
  <c r="Q14" i="2"/>
  <c r="Z6" i="2"/>
  <c r="R7" i="2"/>
  <c r="BO21" i="5"/>
  <c r="S27" i="2"/>
  <c r="AI27" i="2" s="1"/>
  <c r="AH11" i="2"/>
  <c r="AF24" i="2"/>
  <c r="AH9" i="2"/>
  <c r="AD10" i="2"/>
  <c r="AH26" i="2"/>
  <c r="AH3" i="2"/>
  <c r="AF11" i="2"/>
  <c r="AB17" i="2"/>
  <c r="AB7" i="2"/>
  <c r="AB32" i="2"/>
  <c r="AF13" i="2"/>
  <c r="AH17" i="2"/>
  <c r="AH7" i="2"/>
  <c r="AF17" i="2"/>
  <c r="AB9" i="2"/>
  <c r="AD30" i="2"/>
  <c r="AD15" i="2"/>
  <c r="AH16" i="2"/>
  <c r="AH21" i="2"/>
  <c r="AD29" i="2"/>
  <c r="AB10" i="2"/>
  <c r="AB19" i="2"/>
  <c r="AB14" i="2"/>
  <c r="AD32" i="2"/>
  <c r="AD16" i="2"/>
  <c r="AH25" i="2"/>
  <c r="AE8" i="2"/>
  <c r="AD2" i="2"/>
  <c r="AH12" i="2"/>
  <c r="AD31" i="2"/>
  <c r="AF27" i="2"/>
  <c r="AF3" i="2"/>
  <c r="AD28" i="2"/>
  <c r="AH4" i="2"/>
  <c r="AB23" i="2"/>
  <c r="AD9" i="2"/>
  <c r="AB11" i="2"/>
  <c r="AH2" i="2"/>
  <c r="AF29" i="2"/>
  <c r="AD5" i="2"/>
  <c r="AD24" i="2"/>
  <c r="AD25" i="2"/>
  <c r="AH31" i="2"/>
  <c r="AE13" i="2"/>
  <c r="AD26" i="2"/>
  <c r="AH20" i="2"/>
  <c r="AD21" i="2"/>
  <c r="AB22" i="2"/>
  <c r="AB30" i="2"/>
  <c r="AD17" i="2"/>
  <c r="AD8" i="2"/>
  <c r="AH19" i="2"/>
  <c r="AH28" i="2"/>
  <c r="AD13" i="2"/>
  <c r="AD19" i="2"/>
  <c r="AE32" i="2"/>
  <c r="AB25" i="2"/>
  <c r="AF15" i="2"/>
  <c r="AH27" i="2"/>
  <c r="AH14" i="2"/>
  <c r="AF32" i="2"/>
  <c r="AB24" i="2"/>
  <c r="AH15" i="2"/>
  <c r="AD14" i="2"/>
  <c r="AD3" i="2"/>
  <c r="AF25" i="2"/>
  <c r="AH33" i="2"/>
  <c r="AD27" i="2"/>
  <c r="AD20" i="2"/>
  <c r="AB28" i="2"/>
  <c r="AH29" i="2"/>
  <c r="AH10" i="2"/>
  <c r="AB5" i="2"/>
  <c r="AH30" i="2"/>
  <c r="AD7" i="2"/>
  <c r="AF30" i="2"/>
  <c r="AH22" i="2"/>
  <c r="AB2" i="2"/>
  <c r="AB16" i="2"/>
  <c r="AB31" i="2"/>
  <c r="AB12" i="2"/>
  <c r="AF16" i="2"/>
  <c r="AH32" i="2"/>
  <c r="AH6" i="2"/>
  <c r="AB33" i="2"/>
  <c r="AB18" i="2"/>
  <c r="AB6" i="2"/>
  <c r="AF33" i="2"/>
  <c r="AF26" i="2"/>
  <c r="AH8" i="2"/>
  <c r="AB3" i="2"/>
  <c r="AD23" i="2"/>
  <c r="AF31" i="2"/>
  <c r="AF10" i="2"/>
  <c r="AF28" i="2"/>
  <c r="AB20" i="2"/>
  <c r="AB29" i="2"/>
  <c r="AF23" i="2"/>
  <c r="AD11" i="2"/>
  <c r="AF20" i="2"/>
  <c r="AD33" i="2"/>
  <c r="AF9" i="2"/>
  <c r="AF18" i="2"/>
  <c r="AF21" i="2"/>
  <c r="AB4" i="2"/>
  <c r="AB8" i="2"/>
  <c r="AB15" i="2"/>
  <c r="AB27" i="2"/>
  <c r="AD4" i="2"/>
  <c r="AF14" i="2"/>
  <c r="AF8" i="2"/>
  <c r="AF12" i="2"/>
  <c r="AD18" i="2"/>
  <c r="AG2" i="2"/>
  <c r="AF22" i="2"/>
  <c r="AB13" i="2"/>
  <c r="AB26" i="2"/>
  <c r="AB21" i="2"/>
  <c r="AI16" i="2"/>
  <c r="AF2" i="2"/>
  <c r="AF7" i="2"/>
  <c r="AF5" i="2"/>
  <c r="AH18" i="2"/>
  <c r="AF6" i="2"/>
  <c r="AD6" i="2"/>
  <c r="Z3" i="2"/>
  <c r="R21" i="2"/>
  <c r="AG21" i="2" s="1"/>
  <c r="BM15" i="2"/>
  <c r="J10" i="2"/>
  <c r="BF10" i="2" s="1"/>
  <c r="G10" i="2"/>
  <c r="J26" i="2"/>
  <c r="BF26" i="2" s="1"/>
  <c r="G26" i="2"/>
  <c r="J22" i="2"/>
  <c r="BF22" i="2" s="1"/>
  <c r="BM24" i="2"/>
  <c r="J24" i="2"/>
  <c r="E24" i="2" s="1"/>
  <c r="BK28" i="2"/>
  <c r="X24" i="2"/>
  <c r="BM28" i="2"/>
  <c r="BM13" i="2"/>
  <c r="J8" i="2"/>
  <c r="BF8" i="2" s="1"/>
  <c r="X8" i="2"/>
  <c r="X26" i="2"/>
  <c r="X3" i="2"/>
  <c r="BK13" i="2"/>
  <c r="J16" i="2"/>
  <c r="E16" i="2" s="1"/>
  <c r="BK3" i="2"/>
  <c r="BM3" i="2"/>
  <c r="X14" i="2"/>
  <c r="BK29" i="2"/>
  <c r="AA10" i="2"/>
  <c r="Z10" i="2"/>
  <c r="X31" i="2"/>
  <c r="X33" i="2"/>
  <c r="S5" i="2"/>
  <c r="AA29" i="2"/>
  <c r="BM5" i="2"/>
  <c r="BL15" i="2"/>
  <c r="Z20" i="2"/>
  <c r="AG20" i="2" s="1"/>
  <c r="AA20" i="2"/>
  <c r="AA7" i="2"/>
  <c r="BM12" i="2"/>
  <c r="X12" i="2"/>
  <c r="BL18" i="2"/>
  <c r="X21" i="2"/>
  <c r="BK18" i="2"/>
  <c r="BM21" i="2"/>
  <c r="BM33" i="2"/>
  <c r="BM29" i="2"/>
  <c r="X10" i="2"/>
  <c r="X6" i="2"/>
  <c r="S19" i="2"/>
  <c r="X27" i="2"/>
  <c r="BM32" i="2"/>
  <c r="BM19" i="2"/>
  <c r="BM18" i="2"/>
  <c r="X17" i="2"/>
  <c r="BM9" i="2"/>
  <c r="BM17" i="2"/>
  <c r="BM10" i="2"/>
  <c r="X19" i="2"/>
  <c r="J13" i="2"/>
  <c r="E13" i="2" s="1"/>
  <c r="X15" i="2"/>
  <c r="X29" i="2"/>
  <c r="BK6" i="2"/>
  <c r="BM6" i="2"/>
  <c r="BL3" i="2"/>
  <c r="BK31" i="2"/>
  <c r="BK32" i="2"/>
  <c r="BL32" i="2"/>
  <c r="BK12" i="2"/>
  <c r="BK9" i="2"/>
  <c r="BK33" i="2"/>
  <c r="X4" i="2"/>
  <c r="BM31" i="2"/>
  <c r="BK10" i="2"/>
  <c r="X32" i="2"/>
  <c r="X28" i="2"/>
  <c r="BL19" i="2"/>
  <c r="BM27" i="2"/>
  <c r="BM20" i="2"/>
  <c r="BM8" i="2"/>
  <c r="BK8" i="2"/>
  <c r="BK16" i="2"/>
  <c r="X9" i="2"/>
  <c r="BM22" i="2"/>
  <c r="X22" i="2"/>
  <c r="BM26" i="2"/>
  <c r="BM30" i="2"/>
  <c r="J20" i="2"/>
  <c r="E20" i="2" s="1"/>
  <c r="X11" i="2"/>
  <c r="BK19" i="2"/>
  <c r="Q19" i="2"/>
  <c r="S21" i="2"/>
  <c r="Y3" i="2"/>
  <c r="Q21" i="2"/>
  <c r="AE21" i="2" s="1"/>
  <c r="Y18" i="2"/>
  <c r="AE18" i="2" s="1"/>
  <c r="R17" i="2"/>
  <c r="Y10" i="2"/>
  <c r="Q17" i="2"/>
  <c r="Y7" i="2"/>
  <c r="S24" i="2"/>
  <c r="AI24" i="2" s="1"/>
  <c r="Q24" i="2"/>
  <c r="AE24" i="2" s="1"/>
  <c r="AA11" i="2"/>
  <c r="Y11" i="2"/>
  <c r="Z11" i="2"/>
  <c r="R27" i="2"/>
  <c r="Y20" i="2"/>
  <c r="Q27" i="2"/>
  <c r="AE27" i="2" s="1"/>
  <c r="AA18" i="2"/>
  <c r="Q11" i="2"/>
  <c r="Y12" i="2"/>
  <c r="S11" i="2"/>
  <c r="Z33" i="2"/>
  <c r="Q23" i="2"/>
  <c r="AE23" i="2" s="1"/>
  <c r="AA14" i="2"/>
  <c r="Y14" i="2"/>
  <c r="Z14" i="2"/>
  <c r="AG14" i="2" s="1"/>
  <c r="BK15" i="2"/>
  <c r="P27" i="2"/>
  <c r="BK17" i="2"/>
  <c r="Z29" i="2"/>
  <c r="Q5" i="2"/>
  <c r="R5" i="2"/>
  <c r="Y29" i="2"/>
  <c r="BK30" i="2"/>
  <c r="X25" i="2"/>
  <c r="Y33" i="2"/>
  <c r="BM25" i="2"/>
  <c r="S17" i="2"/>
  <c r="J18" i="2"/>
  <c r="X18" i="2"/>
  <c r="J2" i="2"/>
  <c r="E2" i="2" s="1"/>
  <c r="X7" i="2"/>
  <c r="BM7" i="2"/>
  <c r="X2" i="2"/>
  <c r="P18" i="2"/>
  <c r="BL24" i="2"/>
  <c r="BM2" i="2"/>
  <c r="P26" i="2"/>
  <c r="X20" i="2"/>
  <c r="P6" i="2"/>
  <c r="X13" i="2"/>
  <c r="P12" i="2"/>
  <c r="P17" i="2"/>
  <c r="P31" i="2"/>
  <c r="X16" i="2"/>
  <c r="P14" i="2"/>
  <c r="P30" i="2"/>
  <c r="X30" i="2"/>
  <c r="P25" i="2"/>
  <c r="P33" i="2"/>
  <c r="BK20" i="2"/>
  <c r="BK24" i="2"/>
  <c r="BK7" i="2"/>
  <c r="BK27" i="2"/>
  <c r="BK2" i="2"/>
  <c r="BK11" i="2"/>
  <c r="BM16" i="2"/>
  <c r="BL26" i="2"/>
  <c r="BK14" i="2"/>
  <c r="BK22" i="2"/>
  <c r="BK21" i="2"/>
  <c r="BL9" i="2"/>
  <c r="BL28" i="2"/>
  <c r="BK26" i="2"/>
  <c r="BL4" i="2"/>
  <c r="BK4" i="2"/>
  <c r="BK25" i="2"/>
  <c r="BL29" i="2"/>
  <c r="BL21" i="2"/>
  <c r="BL5" i="2"/>
  <c r="BK5" i="2"/>
  <c r="BM4" i="2"/>
  <c r="Z12" i="2"/>
  <c r="AG12" i="2" s="1"/>
  <c r="AA12" i="2"/>
  <c r="R11" i="2"/>
  <c r="X5" i="2"/>
  <c r="R24" i="2"/>
  <c r="AG24" i="2" s="1"/>
  <c r="P7" i="2"/>
  <c r="BM14" i="2"/>
  <c r="J31" i="2"/>
  <c r="E31" i="2" s="1"/>
  <c r="AA3" i="2"/>
  <c r="BL27" i="2"/>
  <c r="J3" i="2"/>
  <c r="E3" i="2" s="1"/>
  <c r="P21" i="2"/>
  <c r="BM11" i="2"/>
  <c r="BL8" i="2"/>
  <c r="P8" i="2"/>
  <c r="J25" i="2"/>
  <c r="E25" i="2" s="1"/>
  <c r="BL25" i="2"/>
  <c r="BL6" i="2"/>
  <c r="J4" i="2"/>
  <c r="E4" i="2" s="1"/>
  <c r="P4" i="2"/>
  <c r="BL22" i="2"/>
  <c r="P22" i="2"/>
  <c r="J21" i="2"/>
  <c r="E21" i="2" s="1"/>
  <c r="J15" i="2"/>
  <c r="E15" i="2" s="1"/>
  <c r="J17" i="2"/>
  <c r="E17" i="2" s="1"/>
  <c r="BL13" i="2"/>
  <c r="J29" i="2"/>
  <c r="E29" i="2" s="1"/>
  <c r="P29" i="2"/>
  <c r="P24" i="2"/>
  <c r="BL30" i="2"/>
  <c r="BL17" i="2"/>
  <c r="J19" i="2"/>
  <c r="E19" i="2" s="1"/>
  <c r="J14" i="2"/>
  <c r="E14" i="2" s="1"/>
  <c r="J6" i="2"/>
  <c r="E6" i="2" s="1"/>
  <c r="P15" i="2"/>
  <c r="P13" i="2"/>
  <c r="BL31" i="2"/>
  <c r="J11" i="2"/>
  <c r="BL7" i="2"/>
  <c r="J12" i="2"/>
  <c r="E12" i="2" s="1"/>
  <c r="P19" i="2"/>
  <c r="BL10" i="2"/>
  <c r="P20" i="2"/>
  <c r="J5" i="2"/>
  <c r="E5" i="2" s="1"/>
  <c r="J7" i="2"/>
  <c r="E7" i="2" s="1"/>
  <c r="J30" i="2"/>
  <c r="E30" i="2" s="1"/>
  <c r="P5" i="2"/>
  <c r="J33" i="2"/>
  <c r="E33" i="2" s="1"/>
  <c r="J32" i="2"/>
  <c r="E32" i="2" s="1"/>
  <c r="J9" i="2"/>
  <c r="E9" i="2" s="1"/>
  <c r="BL20" i="2"/>
  <c r="P3" i="2"/>
  <c r="BL33" i="2"/>
  <c r="P10" i="2"/>
  <c r="J27" i="2"/>
  <c r="E27" i="2" s="1"/>
  <c r="P28" i="2"/>
  <c r="P9" i="2"/>
  <c r="P2" i="2"/>
  <c r="P16" i="2"/>
  <c r="BL16" i="2"/>
  <c r="J28" i="2"/>
  <c r="E28" i="2" s="1"/>
  <c r="BL14" i="2"/>
  <c r="BL2" i="2"/>
  <c r="P11" i="2"/>
  <c r="BL12" i="2"/>
  <c r="BL11" i="2"/>
  <c r="P32" i="2"/>
  <c r="BC10" i="2"/>
  <c r="BC14" i="2"/>
  <c r="BC7" i="2"/>
  <c r="BC18" i="2"/>
  <c r="BC25" i="2"/>
  <c r="BC20" i="2"/>
  <c r="BC5" i="2"/>
  <c r="BC17" i="2"/>
  <c r="BC15" i="2"/>
  <c r="BC22" i="2"/>
  <c r="BC27" i="2"/>
  <c r="BC19" i="2"/>
  <c r="BC4" i="2"/>
  <c r="BC21" i="2"/>
  <c r="BC8" i="2"/>
  <c r="BC16" i="2"/>
  <c r="BC31" i="2"/>
  <c r="BC28" i="2"/>
  <c r="BC9" i="2"/>
  <c r="BC24" i="2"/>
  <c r="BC3" i="2"/>
  <c r="BC33" i="2"/>
  <c r="BC13" i="2"/>
  <c r="BC2" i="2"/>
  <c r="BC26" i="2"/>
  <c r="BC30" i="2"/>
  <c r="BC29" i="2"/>
  <c r="BC12" i="2"/>
  <c r="BC11" i="2"/>
  <c r="BC32" i="2"/>
  <c r="BC6" i="2"/>
  <c r="S23" i="2"/>
  <c r="AI23" i="2" s="1"/>
  <c r="R23" i="2"/>
  <c r="AG23"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9" i="2"/>
  <c r="BG9" i="2"/>
  <c r="BH22" i="2"/>
  <c r="BG7" i="2"/>
  <c r="BG20" i="2"/>
  <c r="BH9" i="2"/>
  <c r="BH12" i="2"/>
  <c r="BH7" i="2"/>
  <c r="BG19" i="2"/>
  <c r="BG17" i="2"/>
  <c r="BH29" i="2"/>
  <c r="BG33" i="2"/>
  <c r="BH14" i="2"/>
  <c r="BH30" i="2"/>
  <c r="BG28" i="2"/>
  <c r="BH3" i="2"/>
  <c r="BH33" i="2"/>
  <c r="BH26" i="2"/>
  <c r="BG5" i="2"/>
  <c r="BH19" i="2"/>
  <c r="BH6" i="2"/>
  <c r="BH4" i="2"/>
  <c r="BG29" i="2"/>
  <c r="BH18" i="2"/>
  <c r="BG30" i="2"/>
  <c r="BG25" i="2"/>
  <c r="BG12" i="2"/>
  <c r="BH17" i="2"/>
  <c r="BH10" i="2"/>
  <c r="BH31" i="2"/>
  <c r="BH15" i="2"/>
  <c r="BH20" i="2"/>
  <c r="BG3" i="2"/>
  <c r="BG31" i="2"/>
  <c r="BH5" i="2"/>
  <c r="BG14" i="2"/>
  <c r="BH11" i="2"/>
  <c r="BG11" i="2"/>
  <c r="BG10" i="2"/>
  <c r="BH28" i="2"/>
  <c r="BG26" i="2"/>
  <c r="BG4" i="2"/>
  <c r="BH25" i="2"/>
  <c r="BH27" i="2"/>
  <c r="BH21" i="2"/>
  <c r="BG2" i="2"/>
  <c r="BG18" i="2"/>
  <c r="BH24" i="2"/>
  <c r="BG6" i="2"/>
  <c r="BH13" i="2"/>
  <c r="BH23" i="2"/>
  <c r="BH16" i="2"/>
  <c r="BH8" i="2"/>
  <c r="BG22" i="2"/>
  <c r="BG15" i="2"/>
  <c r="BH32"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E4" i="2"/>
  <c r="AG18" i="2"/>
  <c r="AK13" i="2"/>
  <c r="AE31" i="2"/>
  <c r="AJ9" i="2"/>
  <c r="AE26" i="2"/>
  <c r="AG31" i="2"/>
  <c r="AE25" i="2"/>
  <c r="AK8" i="2"/>
  <c r="AG4" i="2"/>
  <c r="AE20" i="2"/>
  <c r="AJ8" i="2"/>
  <c r="AI12" i="2"/>
  <c r="AI20" i="2"/>
  <c r="AK32" i="2"/>
  <c r="AE9" i="2"/>
  <c r="AJ18" i="2"/>
  <c r="AK33" i="2"/>
  <c r="AJ26" i="2"/>
  <c r="AI26" i="2"/>
  <c r="AJ32" i="2"/>
  <c r="AG9" i="2"/>
  <c r="AG10" i="2"/>
  <c r="AE33" i="2"/>
  <c r="AJ31" i="2"/>
  <c r="AJ4" i="2"/>
  <c r="AK4" i="2"/>
  <c r="AK31" i="2"/>
  <c r="AI15" i="2"/>
  <c r="BP47" i="5"/>
  <c r="BQ47" i="5" s="1"/>
  <c r="BP13" i="5"/>
  <c r="BQ13" i="5" s="1"/>
  <c r="AJ15" i="2"/>
  <c r="BP45" i="5"/>
  <c r="BQ45" i="5" s="1"/>
  <c r="BP53" i="5"/>
  <c r="BQ53" i="5" s="1"/>
  <c r="AE29" i="2"/>
  <c r="AE5" i="2"/>
  <c r="AI6" i="2"/>
  <c r="AI29" i="2"/>
  <c r="AR8" i="2"/>
  <c r="AR32" i="2"/>
  <c r="AR13" i="2"/>
  <c r="AR16" i="2"/>
  <c r="AR24" i="2"/>
  <c r="AR23" i="2"/>
  <c r="AG29" i="2"/>
  <c r="AE30" i="2"/>
  <c r="AK22" i="2"/>
  <c r="BP61" i="5"/>
  <c r="BQ61" i="5" s="1"/>
  <c r="BP7" i="5"/>
  <c r="BQ7" i="5" s="1"/>
  <c r="BP19" i="5"/>
  <c r="BQ19" i="5" s="1"/>
  <c r="BP35" i="5"/>
  <c r="BQ35" i="5" s="1"/>
  <c r="BP33" i="5"/>
  <c r="BQ33" i="5" s="1"/>
  <c r="BP29" i="5"/>
  <c r="BQ29" i="5" s="1"/>
  <c r="AJ16" i="2"/>
  <c r="BP15" i="5"/>
  <c r="BQ15" i="5" s="1"/>
  <c r="BP59" i="5"/>
  <c r="BQ59" i="5" s="1"/>
  <c r="AK15" i="2"/>
  <c r="BP57" i="5"/>
  <c r="BQ57" i="5" s="1"/>
  <c r="AG5" i="2"/>
  <c r="AE10" i="2"/>
  <c r="AI2" i="2"/>
  <c r="BP21" i="5"/>
  <c r="BQ21" i="5" s="1"/>
  <c r="E11" i="2"/>
  <c r="BZ2" i="2"/>
  <c r="CA5" i="2" s="1"/>
  <c r="AJ2" i="2"/>
  <c r="AG15" i="2"/>
  <c r="AC14" i="2"/>
  <c r="AI17" i="2"/>
  <c r="AG26" i="2"/>
  <c r="AK26" i="2"/>
  <c r="AG7" i="2"/>
  <c r="AK6" i="2"/>
  <c r="AI14" i="2"/>
  <c r="CB5" i="2"/>
  <c r="CB6" i="2"/>
  <c r="AE12" i="2"/>
  <c r="AE17" i="2"/>
  <c r="BZ3" i="2"/>
  <c r="CB3" i="2" s="1"/>
  <c r="AK16" i="2"/>
  <c r="AI25" i="2"/>
  <c r="AE3" i="2"/>
  <c r="AI28" i="2"/>
  <c r="AE14" i="2"/>
  <c r="AJ30" i="2"/>
  <c r="AJ25" i="2"/>
  <c r="AG25" i="2"/>
  <c r="AK25" i="2"/>
  <c r="AJ28" i="2"/>
  <c r="AG17" i="2"/>
  <c r="AK28" i="2"/>
  <c r="AI30" i="2"/>
  <c r="BP27" i="5"/>
  <c r="BQ27" i="5" s="1"/>
  <c r="BP3" i="5"/>
  <c r="BQ3" i="5" s="1"/>
  <c r="BP11" i="5"/>
  <c r="BQ11" i="5" s="1"/>
  <c r="BP25" i="5"/>
  <c r="BQ25" i="5" s="1"/>
  <c r="AC25" i="2"/>
  <c r="AE19" i="2"/>
  <c r="AE7" i="2"/>
  <c r="AJ6" i="2"/>
  <c r="AJ22" i="2"/>
  <c r="AG22" i="2"/>
  <c r="AR22" i="2" s="1"/>
  <c r="BT8" i="2"/>
  <c r="BT7" i="2"/>
  <c r="AE28" i="2"/>
  <c r="AI10" i="2"/>
  <c r="AI5"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7" i="2"/>
  <c r="BP43" i="5"/>
  <c r="BQ43" i="5" s="1"/>
  <c r="BP49" i="5"/>
  <c r="BQ49" i="5" s="1"/>
  <c r="AG6" i="2"/>
  <c r="BP39" i="5"/>
  <c r="BQ39" i="5" s="1"/>
  <c r="AK30" i="2"/>
  <c r="E18" i="2"/>
  <c r="BF4" i="2"/>
  <c r="BF18" i="2"/>
  <c r="BF21" i="2"/>
  <c r="BF31" i="2"/>
  <c r="BF7" i="2"/>
  <c r="BF24" i="2"/>
  <c r="BF30" i="2"/>
  <c r="BF5" i="2"/>
  <c r="BF14" i="2"/>
  <c r="BF33" i="2"/>
  <c r="BF12" i="2"/>
  <c r="BF15" i="2"/>
  <c r="BF11" i="2"/>
  <c r="BF6" i="2"/>
  <c r="BF19" i="2"/>
  <c r="BF16" i="2"/>
  <c r="BF27" i="2"/>
  <c r="BF3" i="2"/>
  <c r="BF9" i="2"/>
  <c r="BF17" i="2"/>
  <c r="BF32" i="2"/>
  <c r="BF2" i="2"/>
  <c r="BF25" i="2"/>
  <c r="BF28" i="2"/>
  <c r="BF20" i="2"/>
  <c r="BF29" i="2"/>
  <c r="BF13" i="2"/>
  <c r="K10" i="2"/>
  <c r="E10" i="2"/>
  <c r="BD8" i="2"/>
  <c r="E8" i="2"/>
  <c r="K22" i="2"/>
  <c r="E22" i="2"/>
  <c r="K26" i="2"/>
  <c r="E26" i="2"/>
  <c r="BE26" i="2"/>
  <c r="AC22" i="2"/>
  <c r="BD10" i="2"/>
  <c r="BE10" i="2"/>
  <c r="AC11" i="2"/>
  <c r="AC28" i="2"/>
  <c r="AE11" i="2"/>
  <c r="AC32" i="2"/>
  <c r="AC29" i="2"/>
  <c r="AC9" i="2"/>
  <c r="AJ3" i="2"/>
  <c r="AC26" i="2"/>
  <c r="AC18" i="2"/>
  <c r="AC12" i="2"/>
  <c r="AG11" i="2"/>
  <c r="AC31" i="2"/>
  <c r="AC8" i="2"/>
  <c r="AC20" i="2"/>
  <c r="AC4" i="2"/>
  <c r="AC6" i="2"/>
  <c r="AC10" i="2"/>
  <c r="AC13" i="2"/>
  <c r="AC16" i="2"/>
  <c r="AC5" i="2"/>
  <c r="AC15" i="2"/>
  <c r="AC21" i="2"/>
  <c r="AC33" i="2"/>
  <c r="AC17" i="2"/>
  <c r="AC19" i="2"/>
  <c r="AC24" i="2"/>
  <c r="AC3" i="2"/>
  <c r="AC27" i="2"/>
  <c r="AI11" i="2"/>
  <c r="AK27" i="2"/>
  <c r="AG27" i="2"/>
  <c r="AR27" i="2" s="1"/>
  <c r="AI18" i="2"/>
  <c r="AJ21" i="2"/>
  <c r="AI21" i="2"/>
  <c r="AR21" i="2" s="1"/>
  <c r="AC30" i="2"/>
  <c r="AJ19" i="2"/>
  <c r="AI19" i="2"/>
  <c r="AI7" i="2"/>
  <c r="AC7" i="2"/>
  <c r="AI3" i="2"/>
  <c r="AC2" i="2"/>
  <c r="AG33" i="2"/>
  <c r="BD26" i="2"/>
  <c r="BN24" i="2"/>
  <c r="BN15" i="2"/>
  <c r="BE22" i="2"/>
  <c r="BD22" i="2"/>
  <c r="BD17" i="2"/>
  <c r="K17" i="2"/>
  <c r="BD4" i="2"/>
  <c r="K4" i="2"/>
  <c r="BE30" i="2"/>
  <c r="K30" i="2"/>
  <c r="BE12" i="2"/>
  <c r="K12" i="2"/>
  <c r="BE15" i="2"/>
  <c r="K15" i="2"/>
  <c r="BD2" i="2"/>
  <c r="K2" i="2"/>
  <c r="BD33" i="2"/>
  <c r="K33" i="2"/>
  <c r="BD31" i="2"/>
  <c r="K31" i="2"/>
  <c r="BD24" i="2"/>
  <c r="K24" i="2"/>
  <c r="BE24" i="2"/>
  <c r="BD28" i="2"/>
  <c r="K28" i="2"/>
  <c r="BE9" i="2"/>
  <c r="K9" i="2"/>
  <c r="BD5" i="2"/>
  <c r="K5" i="2"/>
  <c r="BE14" i="2"/>
  <c r="K14" i="2"/>
  <c r="BD29" i="2"/>
  <c r="K29" i="2"/>
  <c r="BE25" i="2"/>
  <c r="K25" i="2"/>
  <c r="BE18" i="2"/>
  <c r="K18" i="2"/>
  <c r="BE13" i="2"/>
  <c r="K13" i="2"/>
  <c r="BE8" i="2"/>
  <c r="K8" i="2"/>
  <c r="BE7" i="2"/>
  <c r="K7" i="2"/>
  <c r="BD6" i="2"/>
  <c r="K6" i="2"/>
  <c r="BE21" i="2"/>
  <c r="K21" i="2"/>
  <c r="BE3" i="2"/>
  <c r="K3" i="2"/>
  <c r="BE27" i="2"/>
  <c r="K27" i="2"/>
  <c r="BD32" i="2"/>
  <c r="K32" i="2"/>
  <c r="BE11" i="2"/>
  <c r="K11" i="2"/>
  <c r="BE19" i="2"/>
  <c r="K19" i="2"/>
  <c r="BD20" i="2"/>
  <c r="K20" i="2"/>
  <c r="BE16" i="2"/>
  <c r="K16" i="2"/>
  <c r="BD16" i="2"/>
  <c r="BN28" i="2"/>
  <c r="BN13" i="2"/>
  <c r="BN3" i="2"/>
  <c r="BD13" i="2"/>
  <c r="BN21" i="2"/>
  <c r="AK5" i="2"/>
  <c r="BN32" i="2"/>
  <c r="BN33" i="2"/>
  <c r="BN5" i="2"/>
  <c r="AK20" i="2"/>
  <c r="AJ20" i="2"/>
  <c r="BN9" i="2"/>
  <c r="AK7" i="2"/>
  <c r="BN12" i="2"/>
  <c r="BE20" i="2"/>
  <c r="AK10" i="2"/>
  <c r="BN30" i="2"/>
  <c r="AJ29" i="2"/>
  <c r="AJ10" i="2"/>
  <c r="BN17" i="2"/>
  <c r="AK21" i="2"/>
  <c r="BN10" i="2"/>
  <c r="BN29" i="2"/>
  <c r="BN18" i="2"/>
  <c r="AK19" i="2"/>
  <c r="BN19" i="2"/>
  <c r="BN6" i="2"/>
  <c r="BN22" i="2"/>
  <c r="BN8" i="2"/>
  <c r="BN31" i="2"/>
  <c r="BN20" i="2"/>
  <c r="BN26" i="2"/>
  <c r="BN27" i="2"/>
  <c r="BD18" i="2"/>
  <c r="BN25" i="2"/>
  <c r="AJ17" i="2"/>
  <c r="AK18" i="2"/>
  <c r="AJ11" i="2"/>
  <c r="AK14" i="2"/>
  <c r="AJ14" i="2"/>
  <c r="AJ24" i="2"/>
  <c r="BN7" i="2"/>
  <c r="AK17" i="2"/>
  <c r="BN2" i="2"/>
  <c r="AK29" i="2"/>
  <c r="AJ33" i="2"/>
  <c r="AJ5" i="2"/>
  <c r="AJ27" i="2"/>
  <c r="AK12" i="2"/>
  <c r="AK23" i="2"/>
  <c r="AK3" i="2"/>
  <c r="AK24" i="2"/>
  <c r="AK11" i="2"/>
  <c r="BE31" i="2"/>
  <c r="BE2" i="2"/>
  <c r="BN16" i="2"/>
  <c r="BE6" i="2"/>
  <c r="AJ12" i="2"/>
  <c r="BN4" i="2"/>
  <c r="BN14" i="2"/>
  <c r="BD3" i="2"/>
  <c r="BD25" i="2"/>
  <c r="BD11" i="2"/>
  <c r="BD14" i="2"/>
  <c r="BE4" i="2"/>
  <c r="BE17" i="2"/>
  <c r="BN11" i="2"/>
  <c r="BD21" i="2"/>
  <c r="AJ23" i="2"/>
  <c r="BD15" i="2"/>
  <c r="BE29" i="2"/>
  <c r="BE33" i="2"/>
  <c r="BD19" i="2"/>
  <c r="BD9" i="2"/>
  <c r="BD12" i="2"/>
  <c r="BE28" i="2"/>
  <c r="BE32" i="2"/>
  <c r="BE5" i="2"/>
  <c r="BD7" i="2"/>
  <c r="BD30"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3" i="2"/>
  <c r="BT5" i="2" s="1"/>
  <c r="AV23" i="2"/>
  <c r="AZ23" i="2"/>
  <c r="P23" i="2"/>
  <c r="J23" i="2"/>
  <c r="BT2" i="2" s="1"/>
  <c r="BB23" i="2"/>
  <c r="X23" i="2"/>
  <c r="BL23" i="2"/>
  <c r="BO23" i="2" s="1"/>
  <c r="BK23" i="2"/>
  <c r="BM23" i="2"/>
  <c r="BT14" i="2" l="1"/>
  <c r="BT15" i="2" s="1"/>
  <c r="AM7" i="2"/>
  <c r="AQ7" i="2" s="1"/>
  <c r="AM28" i="2"/>
  <c r="AQ28" i="2" s="1"/>
  <c r="AL4" i="2"/>
  <c r="AP4" i="2" s="1"/>
  <c r="AL33" i="2"/>
  <c r="AP33" i="2" s="1"/>
  <c r="AM15" i="2"/>
  <c r="AQ15" i="2" s="1"/>
  <c r="AL31" i="2"/>
  <c r="AP31" i="2" s="1"/>
  <c r="AM8" i="2"/>
  <c r="AQ8" i="2" s="1"/>
  <c r="AM17" i="2"/>
  <c r="AQ17" i="2" s="1"/>
  <c r="AL20" i="2"/>
  <c r="AP20" i="2" s="1"/>
  <c r="AL19" i="2"/>
  <c r="AP19" i="2" s="1"/>
  <c r="AL28" i="2"/>
  <c r="AP28" i="2" s="1"/>
  <c r="AM6" i="2"/>
  <c r="AQ6" i="2" s="1"/>
  <c r="AL3" i="2"/>
  <c r="AP3" i="2" s="1"/>
  <c r="AM4" i="2"/>
  <c r="AQ4" i="2" s="1"/>
  <c r="AM29" i="2"/>
  <c r="AQ29" i="2" s="1"/>
  <c r="AM20" i="2"/>
  <c r="AQ20" i="2" s="1"/>
  <c r="AL7" i="2"/>
  <c r="AP7" i="2" s="1"/>
  <c r="AM25" i="2"/>
  <c r="AQ25" i="2" s="1"/>
  <c r="AM2" i="2"/>
  <c r="AQ2" i="2" s="1"/>
  <c r="AL12" i="2"/>
  <c r="AP12" i="2" s="1"/>
  <c r="AL24" i="2"/>
  <c r="AP24" i="2" s="1"/>
  <c r="AM19" i="2"/>
  <c r="AQ19" i="2" s="1"/>
  <c r="AM26" i="2"/>
  <c r="AQ26" i="2" s="1"/>
  <c r="AL16" i="2"/>
  <c r="AP16" i="2" s="1"/>
  <c r="AL25" i="2"/>
  <c r="AP25" i="2" s="1"/>
  <c r="AL32" i="2"/>
  <c r="AP32" i="2" s="1"/>
  <c r="AL9" i="2"/>
  <c r="AP9" i="2" s="1"/>
  <c r="AL22" i="2"/>
  <c r="AP22" i="2" s="1"/>
  <c r="AL30" i="2"/>
  <c r="AP30" i="2" s="1"/>
  <c r="AL21" i="2"/>
  <c r="AP21" i="2" s="1"/>
  <c r="AL6" i="2"/>
  <c r="AP6" i="2" s="1"/>
  <c r="AL26" i="2"/>
  <c r="AP26" i="2" s="1"/>
  <c r="AM13" i="2"/>
  <c r="AQ13" i="2" s="1"/>
  <c r="AM11" i="2"/>
  <c r="AQ11" i="2" s="1"/>
  <c r="AM18" i="2"/>
  <c r="AQ18" i="2" s="1"/>
  <c r="AM21" i="2"/>
  <c r="AQ21" i="2" s="1"/>
  <c r="AM27" i="2"/>
  <c r="AQ27" i="2" s="1"/>
  <c r="AM33" i="2"/>
  <c r="AQ33" i="2" s="1"/>
  <c r="AL11" i="2"/>
  <c r="AP11" i="2" s="1"/>
  <c r="AL17" i="2"/>
  <c r="AP17" i="2" s="1"/>
  <c r="AL18" i="2"/>
  <c r="AP18" i="2" s="1"/>
  <c r="AM3" i="2"/>
  <c r="AQ3" i="2" s="1"/>
  <c r="AL15" i="2"/>
  <c r="AP15" i="2" s="1"/>
  <c r="AL13" i="2"/>
  <c r="AP13" i="2" s="1"/>
  <c r="AM16" i="2"/>
  <c r="AQ16" i="2" s="1"/>
  <c r="AM22" i="2"/>
  <c r="AQ22" i="2" s="1"/>
  <c r="AM32" i="2"/>
  <c r="AQ32" i="2" s="1"/>
  <c r="AL14" i="2"/>
  <c r="AP14" i="2" s="1"/>
  <c r="AM14" i="2"/>
  <c r="AQ14" i="2" s="1"/>
  <c r="AM5" i="2"/>
  <c r="AQ5" i="2" s="1"/>
  <c r="AM24" i="2"/>
  <c r="AQ24" i="2" s="1"/>
  <c r="AL2" i="2"/>
  <c r="AP2" i="2" s="1"/>
  <c r="AL10" i="2"/>
  <c r="AP10" i="2" s="1"/>
  <c r="AL29" i="2"/>
  <c r="AP29" i="2" s="1"/>
  <c r="AM12" i="2"/>
  <c r="AQ12" i="2" s="1"/>
  <c r="AM9" i="2"/>
  <c r="AQ9" i="2" s="1"/>
  <c r="AL27" i="2"/>
  <c r="AP27" i="2" s="1"/>
  <c r="AM10" i="2"/>
  <c r="AQ10" i="2" s="1"/>
  <c r="AL5" i="2"/>
  <c r="AP5" i="2" s="1"/>
  <c r="AM30" i="2"/>
  <c r="AQ30" i="2" s="1"/>
  <c r="AM31" i="2"/>
  <c r="AQ31" i="2" s="1"/>
  <c r="AL8" i="2"/>
  <c r="AP8" i="2" s="1"/>
  <c r="AR2" i="2"/>
  <c r="AM23" i="2"/>
  <c r="AR12" i="2"/>
  <c r="AR31" i="2"/>
  <c r="AR4" i="2"/>
  <c r="AR18" i="2"/>
  <c r="AR9" i="2"/>
  <c r="AR26" i="2"/>
  <c r="AR20" i="2"/>
  <c r="AO33" i="2"/>
  <c r="AN26" i="2"/>
  <c r="AR33" i="2"/>
  <c r="AR15" i="2"/>
  <c r="BT13" i="2"/>
  <c r="AR6" i="2"/>
  <c r="AR25" i="2"/>
  <c r="AR29" i="2"/>
  <c r="AR5" i="2"/>
  <c r="AR11" i="2"/>
  <c r="AR10" i="2"/>
  <c r="AR30" i="2"/>
  <c r="AR3" i="2"/>
  <c r="AR28" i="2"/>
  <c r="AR7" i="2"/>
  <c r="AR19" i="2"/>
  <c r="AR14" i="2"/>
  <c r="AR17" i="2"/>
  <c r="BS18" i="2"/>
  <c r="CA6" i="2"/>
  <c r="BZ4" i="2"/>
  <c r="CB4" i="2" s="1"/>
  <c r="BT4" i="2"/>
  <c r="BT11" i="2"/>
  <c r="AN22" i="2"/>
  <c r="BQ67" i="5"/>
  <c r="BP67" i="5"/>
  <c r="AO10" i="2"/>
  <c r="AO26" i="2"/>
  <c r="BF23" i="2"/>
  <c r="AO22" i="2"/>
  <c r="K23" i="2"/>
  <c r="AO23" i="2" s="1"/>
  <c r="E23" i="2"/>
  <c r="AO27" i="2"/>
  <c r="AC23" i="2"/>
  <c r="AN10" i="2"/>
  <c r="AL23" i="2"/>
  <c r="AO14" i="2"/>
  <c r="AO12" i="2"/>
  <c r="AO17" i="2"/>
  <c r="AN15" i="2"/>
  <c r="AO15" i="2"/>
  <c r="AN16" i="2"/>
  <c r="AO16" i="2"/>
  <c r="AN3" i="2"/>
  <c r="AO3" i="2"/>
  <c r="AN18" i="2"/>
  <c r="AO18" i="2"/>
  <c r="AN28" i="2"/>
  <c r="AO28" i="2"/>
  <c r="AN32" i="2"/>
  <c r="AO32" i="2"/>
  <c r="AN8" i="2"/>
  <c r="AO8" i="2"/>
  <c r="AO5" i="2"/>
  <c r="AO24" i="2"/>
  <c r="AN2" i="2"/>
  <c r="AO2" i="2"/>
  <c r="AN30" i="2"/>
  <c r="AO30" i="2"/>
  <c r="AN31" i="2"/>
  <c r="AO31" i="2"/>
  <c r="AN4" i="2"/>
  <c r="AO4" i="2"/>
  <c r="AO11" i="2"/>
  <c r="AN7" i="2"/>
  <c r="AO7" i="2"/>
  <c r="AO20" i="2"/>
  <c r="AN21" i="2"/>
  <c r="AO21" i="2"/>
  <c r="AN25" i="2"/>
  <c r="AO25" i="2"/>
  <c r="AN19" i="2"/>
  <c r="AO19" i="2"/>
  <c r="AN6" i="2"/>
  <c r="AO6" i="2"/>
  <c r="AN13" i="2"/>
  <c r="AO13" i="2"/>
  <c r="AO29" i="2"/>
  <c r="AN9" i="2"/>
  <c r="AO9" i="2"/>
  <c r="AN12" i="2"/>
  <c r="AN17" i="2"/>
  <c r="AN20" i="2"/>
  <c r="AN5" i="2"/>
  <c r="AN24" i="2"/>
  <c r="AN33" i="2"/>
  <c r="AN27" i="2"/>
  <c r="AN29" i="2"/>
  <c r="AN11" i="2"/>
  <c r="AN14" i="2"/>
  <c r="BD23" i="2"/>
  <c r="BE23" i="2"/>
  <c r="BQ67" i="4"/>
  <c r="BQ68" i="4" s="1"/>
  <c r="BP67" i="4"/>
  <c r="BP68" i="4" s="1"/>
  <c r="BN23" i="2"/>
  <c r="BC23" i="2"/>
  <c r="CA7" i="2" l="1"/>
  <c r="CA8" i="2" s="1"/>
  <c r="AQ23" i="2"/>
  <c r="AP23" i="2"/>
  <c r="CB7" i="2"/>
  <c r="CC4" i="2" s="1"/>
  <c r="AN23" i="2"/>
  <c r="CB8" i="2" l="1"/>
  <c r="CC3" i="2"/>
  <c r="CC6" i="2"/>
  <c r="CC5" i="2"/>
</calcChain>
</file>

<file path=xl/sharedStrings.xml><?xml version="1.0" encoding="utf-8"?>
<sst xmlns="http://schemas.openxmlformats.org/spreadsheetml/2006/main" count="5915" uniqueCount="1805">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</sst>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7">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-4</c:v>
                </c:pt>
                <c:pt idx="335">
                  <c:v>-3</c:v>
                </c:pt>
                <c:pt idx="336">
                  <c:v>-1</c:v>
                </c:pt>
                <c:pt idx="337">
                  <c:v>-2</c:v>
                </c:pt>
                <c:pt idx="338">
                  <c:v>-5</c:v>
                </c:pt>
                <c:pt idx="339">
                  <c:v>-2</c:v>
                </c:pt>
                <c:pt idx="340">
                  <c:v>-3</c:v>
                </c:pt>
                <c:pt idx="341">
                  <c:v>-2</c:v>
                </c:pt>
                <c:pt idx="342">
                  <c:v>-2</c:v>
                </c:pt>
                <c:pt idx="343">
                  <c:v>-2</c:v>
                </c:pt>
                <c:pt idx="344">
                  <c:v>-3</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-5</c:v>
                </c:pt>
                <c:pt idx="335">
                  <c:v>-4</c:v>
                </c:pt>
                <c:pt idx="336">
                  <c:v>-4</c:v>
                </c:pt>
                <c:pt idx="337">
                  <c:v>-4</c:v>
                </c:pt>
                <c:pt idx="338">
                  <c:v>-2</c:v>
                </c:pt>
                <c:pt idx="339">
                  <c:v>-3</c:v>
                </c:pt>
                <c:pt idx="340">
                  <c:v>-2</c:v>
                </c:pt>
                <c:pt idx="341">
                  <c:v>-3</c:v>
                </c:pt>
                <c:pt idx="342">
                  <c:v>-4</c:v>
                </c:pt>
                <c:pt idx="343">
                  <c:v>-4</c:v>
                </c:pt>
                <c:pt idx="344">
                  <c:v>-1</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4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-29</c:v>
                </c:pt>
                <c:pt idx="335">
                  <c:v>-29</c:v>
                </c:pt>
                <c:pt idx="336">
                  <c:v>-29</c:v>
                </c:pt>
                <c:pt idx="337">
                  <c:v>-29</c:v>
                </c:pt>
                <c:pt idx="338">
                  <c:v>-29</c:v>
                </c:pt>
                <c:pt idx="339">
                  <c:v>-29</c:v>
                </c:pt>
                <c:pt idx="340">
                  <c:v>-29</c:v>
                </c:pt>
                <c:pt idx="341">
                  <c:v>-29</c:v>
                </c:pt>
                <c:pt idx="342">
                  <c:v>-29</c:v>
                </c:pt>
                <c:pt idx="343">
                  <c:v>-29</c:v>
                </c:pt>
                <c:pt idx="344">
                  <c:v>-29</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4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-36</c:v>
                </c:pt>
                <c:pt idx="335">
                  <c:v>-36</c:v>
                </c:pt>
                <c:pt idx="336">
                  <c:v>-36</c:v>
                </c:pt>
                <c:pt idx="337">
                  <c:v>-36</c:v>
                </c:pt>
                <c:pt idx="338">
                  <c:v>-36</c:v>
                </c:pt>
                <c:pt idx="339">
                  <c:v>-36</c:v>
                </c:pt>
                <c:pt idx="340">
                  <c:v>-36</c:v>
                </c:pt>
                <c:pt idx="341">
                  <c:v>-36</c:v>
                </c:pt>
                <c:pt idx="342">
                  <c:v>-36</c:v>
                </c:pt>
                <c:pt idx="343">
                  <c:v>-36</c:v>
                </c:pt>
                <c:pt idx="344">
                  <c:v>-36</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34</c:v>
                </c:pt>
                <c:pt idx="53">
                  <c:v>34</c:v>
                </c:pt>
                <c:pt idx="54">
                  <c:v>34</c:v>
                </c:pt>
                <c:pt idx="55">
                  <c:v>34</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D2:BD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P1:AP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316" workbookViewId="0">
      <selection activeCell="I345" sqref="I34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2" t="s">
        <v>78</v>
      </c>
      <c r="F1" s="52"/>
      <c r="G1" s="52"/>
      <c r="H1" s="52"/>
      <c r="I1" s="52" t="s">
        <v>79</v>
      </c>
      <c r="J1" s="52"/>
      <c r="K1" s="52"/>
      <c r="L1" s="52"/>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332</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186</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146</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0.56024096385542166</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161.10000000000008</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0.48524096385542193</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148.80000000000001</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55</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6.8000000000000007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76</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167.30000000000021</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0.50391566265060306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row>
    <row r="305" spans="1:35"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row>
    <row r="306" spans="1:35"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row>
    <row r="307" spans="1:35"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2">
        <v>1</v>
      </c>
      <c r="S307" s="2" t="str">
        <f t="shared" si="22"/>
        <v>LAK</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1</v>
      </c>
      <c r="AA307" s="2">
        <f>IF(Table2[[#This Row],[GameIsOver]]=0,0, IF(Table2[[#This Row],[ActualWinner]]=Table2[[#This Row],[AwayTeam]], 2, IF(OR(Table2[[#This Row],[ActualResult]]="OT", Table2[[#This Row],[ActualResult]]="SO"), 1, 0)))</f>
        <v>2</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0.8</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-3</v>
      </c>
      <c r="AG307" s="2">
        <f>Table2[[#This Row],[ActualHomeScore]]-Table2[[#This Row],[PredictedHomeScore]]</f>
        <v>-3</v>
      </c>
      <c r="AH307" s="2">
        <f t="shared" si="23"/>
        <v>-10</v>
      </c>
      <c r="AI307" s="2">
        <f t="shared" si="24"/>
        <v>-2</v>
      </c>
    </row>
    <row r="308" spans="1:35"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row>
    <row r="309" spans="1:35"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row>
    <row r="310" spans="1:35"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row>
    <row r="311" spans="1:35"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row>
    <row r="312" spans="1:35"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row>
    <row r="313" spans="1:35"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row>
    <row r="314" spans="1:35"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row>
    <row r="315" spans="1:35"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row>
    <row r="316" spans="1:35"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row>
    <row r="317" spans="1:35"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2">
        <v>1</v>
      </c>
      <c r="S317" s="2" t="str">
        <f t="shared" si="22"/>
        <v>EDM</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2</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0.9</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1</v>
      </c>
      <c r="AG317" s="2">
        <f>Table2[[#This Row],[ActualHomeScore]]-Table2[[#This Row],[PredictedHomeScore]]</f>
        <v>0</v>
      </c>
      <c r="AH317" s="2">
        <f t="shared" si="23"/>
        <v>-5</v>
      </c>
      <c r="AI317" s="2">
        <f t="shared" si="24"/>
        <v>-2</v>
      </c>
    </row>
    <row r="318" spans="1:35"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row>
    <row r="319" spans="1:35"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2">
        <v>1</v>
      </c>
      <c r="S319" s="2" t="str">
        <f t="shared" si="22"/>
        <v>ANA</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2</v>
      </c>
      <c r="AB319" s="2">
        <f>IF(Table2[[#This Row],[GameIsOver]]= 0, 0, IF(Table2[[#This Row],[ActualWinner]]=Table2[[#This Row],[HomeTeam]], 2, IF(OR(Table2[[#This Row],[ActualResult]]="OT", Table2[[#This Row],[ActualResult]]="SO"), 1, 0)))</f>
        <v>1</v>
      </c>
      <c r="AC319" s="33">
        <f>(($AR$11)*IF(Table2[[#This Row],[CorrectWinnerPrediction]]="Y", 1, 0))+(($AR$12)*IF(Table2[[#This Row],[CorrectAwayScorePrediction]]="Y", 1, 0))+(($AR$13)*IF(Table2[[#This Row],[CorrectHomeScorePrediction]]="Y", 1, 0))</f>
        <v>1</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-1</v>
      </c>
      <c r="AI319" s="2">
        <f t="shared" si="24"/>
        <v>-2</v>
      </c>
    </row>
    <row r="320" spans="1:35"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row>
    <row r="321" spans="1:35"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row>
    <row r="322" spans="1:35"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row>
    <row r="323" spans="1:35"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row>
    <row r="324" spans="1:35"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row>
    <row r="325" spans="1:35"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row>
    <row r="326" spans="1:35"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row>
    <row r="327" spans="1:35"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row>
    <row r="328" spans="1:35"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row>
    <row r="329" spans="1:35"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row>
    <row r="330" spans="1:35"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row>
    <row r="331" spans="1:35"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row>
    <row r="332" spans="1:35"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row>
    <row r="333" spans="1:35"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1804</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row>
    <row r="334" spans="1:35"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2">
        <v>1</v>
      </c>
      <c r="S334" s="2" t="str">
        <f t="shared" si="27"/>
        <v>NYR</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2</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-2</v>
      </c>
      <c r="AG334" s="2">
        <f>Table2[[#This Row],[ActualHomeScore]]-Table2[[#This Row],[PredictedHomeScore]]</f>
        <v>3</v>
      </c>
      <c r="AH334" s="2">
        <f t="shared" si="28"/>
        <v>-5</v>
      </c>
      <c r="AI334" s="2">
        <f t="shared" si="29"/>
        <v>-1</v>
      </c>
    </row>
    <row r="335" spans="1:35"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2">
        <v>1</v>
      </c>
      <c r="S335" s="2" t="str">
        <f t="shared" si="27"/>
        <v>UTA</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2</v>
      </c>
      <c r="AC335" s="33">
        <f>(($AR$11)*IF(Table2[[#This Row],[CorrectWinnerPrediction]]="Y", 1, 0))+(($AR$12)*IF(Table2[[#This Row],[CorrectAwayScorePrediction]]="Y", 1, 0))+(($AR$13)*IF(Table2[[#This Row],[CorrectHomeScorePrediction]]="Y", 1, 0))</f>
        <v>0.9</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-1</v>
      </c>
      <c r="AH335" s="2">
        <f t="shared" si="28"/>
        <v>0</v>
      </c>
      <c r="AI335" s="2">
        <f t="shared" si="29"/>
        <v>-1</v>
      </c>
    </row>
    <row r="336" spans="1:35" x14ac:dyDescent="0.25">
      <c r="A336" s="4">
        <v>45621</v>
      </c>
      <c r="B336" s="4">
        <v>45621</v>
      </c>
      <c r="C336" s="7" t="s">
        <v>446</v>
      </c>
      <c r="D336" s="2" t="s">
        <v>26</v>
      </c>
      <c r="E336" s="2" t="s">
        <v>43</v>
      </c>
      <c r="F336" s="2">
        <v>4</v>
      </c>
      <c r="G336" s="2">
        <v>5</v>
      </c>
      <c r="H336" s="2" t="str">
        <f t="shared" si="25"/>
        <v>TBL</v>
      </c>
      <c r="I336" s="2" t="s">
        <v>39</v>
      </c>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-4</v>
      </c>
      <c r="AG336" s="2">
        <f>Table2[[#This Row],[ActualHomeScore]]-Table2[[#This Row],[PredictedHomeScore]]</f>
        <v>-5</v>
      </c>
      <c r="AH336" s="2">
        <f t="shared" si="28"/>
        <v>-29</v>
      </c>
      <c r="AI336" s="2">
        <f t="shared" si="29"/>
        <v>-36</v>
      </c>
    </row>
    <row r="337" spans="1:35" x14ac:dyDescent="0.25">
      <c r="A337" s="4">
        <v>45621</v>
      </c>
      <c r="B337" s="4">
        <v>45621</v>
      </c>
      <c r="C337" s="7" t="s">
        <v>447</v>
      </c>
      <c r="D337" s="2" t="s">
        <v>46</v>
      </c>
      <c r="E337" s="2" t="s">
        <v>14</v>
      </c>
      <c r="F337" s="2">
        <v>3</v>
      </c>
      <c r="G337" s="2">
        <v>4</v>
      </c>
      <c r="H337" s="2" t="str">
        <f t="shared" si="25"/>
        <v>FLA</v>
      </c>
      <c r="I337" s="2" t="s">
        <v>40</v>
      </c>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-3</v>
      </c>
      <c r="AG337" s="2">
        <f>Table2[[#This Row],[ActualHomeScore]]-Table2[[#This Row],[PredictedHomeScore]]</f>
        <v>-4</v>
      </c>
      <c r="AH337" s="2">
        <f t="shared" si="28"/>
        <v>-29</v>
      </c>
      <c r="AI337" s="2">
        <f t="shared" si="29"/>
        <v>-36</v>
      </c>
    </row>
    <row r="338" spans="1:35" x14ac:dyDescent="0.25">
      <c r="A338" s="4">
        <v>45621</v>
      </c>
      <c r="B338" s="4">
        <v>45621</v>
      </c>
      <c r="C338" s="7" t="s">
        <v>448</v>
      </c>
      <c r="D338" s="2" t="s">
        <v>35</v>
      </c>
      <c r="E338" s="2" t="s">
        <v>32</v>
      </c>
      <c r="F338" s="2">
        <v>1</v>
      </c>
      <c r="G338" s="2">
        <v>4</v>
      </c>
      <c r="H338" s="2" t="str">
        <f t="shared" si="25"/>
        <v>NJD</v>
      </c>
      <c r="I338" s="2" t="s">
        <v>40</v>
      </c>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-4</v>
      </c>
      <c r="AH338" s="2">
        <f t="shared" si="28"/>
        <v>-29</v>
      </c>
      <c r="AI338" s="2">
        <f t="shared" si="29"/>
        <v>-36</v>
      </c>
    </row>
    <row r="339" spans="1:35" x14ac:dyDescent="0.25">
      <c r="A339" s="4">
        <v>45621</v>
      </c>
      <c r="B339" s="4">
        <v>45621</v>
      </c>
      <c r="C339" s="7" t="s">
        <v>449</v>
      </c>
      <c r="D339" s="2" t="s">
        <v>13</v>
      </c>
      <c r="E339" s="2" t="s">
        <v>20</v>
      </c>
      <c r="F339" s="2">
        <v>2</v>
      </c>
      <c r="G339" s="2">
        <v>4</v>
      </c>
      <c r="H339" s="2" t="str">
        <f t="shared" si="25"/>
        <v>NYR</v>
      </c>
      <c r="I339" s="2" t="s">
        <v>40</v>
      </c>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-2</v>
      </c>
      <c r="AG339" s="2">
        <f>Table2[[#This Row],[ActualHomeScore]]-Table2[[#This Row],[PredictedHomeScore]]</f>
        <v>-4</v>
      </c>
      <c r="AH339" s="2">
        <f t="shared" si="28"/>
        <v>-29</v>
      </c>
      <c r="AI339" s="2">
        <f t="shared" si="29"/>
        <v>-36</v>
      </c>
    </row>
    <row r="340" spans="1:35" x14ac:dyDescent="0.25">
      <c r="A340" s="4">
        <v>45621</v>
      </c>
      <c r="B340" s="4">
        <v>45621</v>
      </c>
      <c r="C340" s="7" t="s">
        <v>450</v>
      </c>
      <c r="D340" s="2" t="s">
        <v>27</v>
      </c>
      <c r="E340" s="2" t="s">
        <v>45</v>
      </c>
      <c r="F340" s="2">
        <v>5</v>
      </c>
      <c r="G340" s="2">
        <v>2</v>
      </c>
      <c r="H340" s="2" t="str">
        <f t="shared" si="25"/>
        <v>VGK</v>
      </c>
      <c r="I340" s="2" t="s">
        <v>40</v>
      </c>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-5</v>
      </c>
      <c r="AG340" s="2">
        <f>Table2[[#This Row],[ActualHomeScore]]-Table2[[#This Row],[PredictedHomeScore]]</f>
        <v>-2</v>
      </c>
      <c r="AH340" s="2">
        <f t="shared" si="28"/>
        <v>-29</v>
      </c>
      <c r="AI340" s="2">
        <f t="shared" si="29"/>
        <v>-36</v>
      </c>
    </row>
    <row r="341" spans="1:35" x14ac:dyDescent="0.25">
      <c r="A341" s="4">
        <v>45621</v>
      </c>
      <c r="B341" s="4">
        <v>45621</v>
      </c>
      <c r="C341" s="7" t="s">
        <v>451</v>
      </c>
      <c r="D341" s="2" t="s">
        <v>34</v>
      </c>
      <c r="E341" s="2" t="s">
        <v>44</v>
      </c>
      <c r="F341" s="2">
        <v>2</v>
      </c>
      <c r="G341" s="2">
        <v>3</v>
      </c>
      <c r="H341" s="2" t="str">
        <f t="shared" si="25"/>
        <v>CAR</v>
      </c>
      <c r="I341" s="2" t="s">
        <v>40</v>
      </c>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-29</v>
      </c>
      <c r="AI341" s="2">
        <f t="shared" si="29"/>
        <v>-36</v>
      </c>
    </row>
    <row r="342" spans="1:35" x14ac:dyDescent="0.25">
      <c r="A342" s="4">
        <v>45621</v>
      </c>
      <c r="B342" s="4">
        <v>45621</v>
      </c>
      <c r="C342" s="7" t="s">
        <v>452</v>
      </c>
      <c r="D342" s="2" t="s">
        <v>24</v>
      </c>
      <c r="E342" s="2" t="s">
        <v>30</v>
      </c>
      <c r="F342" s="2">
        <v>3</v>
      </c>
      <c r="G342" s="2">
        <v>2</v>
      </c>
      <c r="H342" s="2" t="str">
        <f t="shared" si="25"/>
        <v>CGY</v>
      </c>
      <c r="I342" s="2" t="s">
        <v>40</v>
      </c>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1799</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-3</v>
      </c>
      <c r="AG342" s="2">
        <f>Table2[[#This Row],[ActualHomeScore]]-Table2[[#This Row],[PredictedHomeScore]]</f>
        <v>-2</v>
      </c>
      <c r="AH342" s="2">
        <f t="shared" si="28"/>
        <v>-29</v>
      </c>
      <c r="AI342" s="2">
        <f t="shared" si="29"/>
        <v>-36</v>
      </c>
    </row>
    <row r="343" spans="1:35" x14ac:dyDescent="0.25">
      <c r="A343" s="4">
        <v>45621</v>
      </c>
      <c r="B343" s="4">
        <v>45621</v>
      </c>
      <c r="C343" s="7" t="s">
        <v>453</v>
      </c>
      <c r="D343" s="2" t="s">
        <v>31</v>
      </c>
      <c r="E343" s="2" t="s">
        <v>33</v>
      </c>
      <c r="F343" s="2">
        <v>2</v>
      </c>
      <c r="G343" s="2">
        <v>3</v>
      </c>
      <c r="H343" s="2" t="str">
        <f t="shared" si="25"/>
        <v>NYI</v>
      </c>
      <c r="I343" s="2" t="s">
        <v>40</v>
      </c>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-3</v>
      </c>
      <c r="AH343" s="2">
        <f t="shared" si="28"/>
        <v>-29</v>
      </c>
      <c r="AI343" s="2">
        <f t="shared" si="29"/>
        <v>-36</v>
      </c>
    </row>
    <row r="344" spans="1:35" x14ac:dyDescent="0.25">
      <c r="A344" s="4">
        <v>45621</v>
      </c>
      <c r="B344" s="4">
        <v>45621</v>
      </c>
      <c r="C344" s="7" t="s">
        <v>454</v>
      </c>
      <c r="D344" s="2" t="s">
        <v>22</v>
      </c>
      <c r="E344" s="2" t="s">
        <v>37</v>
      </c>
      <c r="F344" s="2">
        <v>2</v>
      </c>
      <c r="G344" s="2">
        <v>4</v>
      </c>
      <c r="H344" s="2" t="str">
        <f t="shared" si="25"/>
        <v>MIN</v>
      </c>
      <c r="I344" s="2" t="s">
        <v>40</v>
      </c>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-4</v>
      </c>
      <c r="AH344" s="2">
        <f t="shared" si="28"/>
        <v>-29</v>
      </c>
      <c r="AI344" s="2">
        <f t="shared" si="29"/>
        <v>-36</v>
      </c>
    </row>
    <row r="345" spans="1:35" x14ac:dyDescent="0.25">
      <c r="A345" s="4">
        <v>45621</v>
      </c>
      <c r="B345" s="4">
        <v>45621</v>
      </c>
      <c r="C345" s="7" t="s">
        <v>455</v>
      </c>
      <c r="D345" s="2" t="s">
        <v>12</v>
      </c>
      <c r="E345" s="2" t="s">
        <v>47</v>
      </c>
      <c r="F345" s="2">
        <v>2</v>
      </c>
      <c r="G345" s="2">
        <v>4</v>
      </c>
      <c r="H345" s="2" t="str">
        <f t="shared" si="25"/>
        <v>ANA</v>
      </c>
      <c r="I345" s="2" t="s">
        <v>40</v>
      </c>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-2</v>
      </c>
      <c r="AG345" s="2">
        <f>Table2[[#This Row],[ActualHomeScore]]-Table2[[#This Row],[PredictedHomeScore]]</f>
        <v>-4</v>
      </c>
      <c r="AH345" s="2">
        <f t="shared" si="28"/>
        <v>-29</v>
      </c>
      <c r="AI345" s="2">
        <f t="shared" si="29"/>
        <v>-36</v>
      </c>
    </row>
    <row r="346" spans="1:35" x14ac:dyDescent="0.25">
      <c r="A346" s="5">
        <v>45621</v>
      </c>
      <c r="B346" s="5">
        <v>45621</v>
      </c>
      <c r="C346" s="8" t="s">
        <v>456</v>
      </c>
      <c r="D346" s="3" t="s">
        <v>28</v>
      </c>
      <c r="E346" s="3" t="s">
        <v>38</v>
      </c>
      <c r="F346" s="3">
        <v>3</v>
      </c>
      <c r="G346" s="3">
        <v>1</v>
      </c>
      <c r="H346" s="3" t="str">
        <f t="shared" si="25"/>
        <v>LAK</v>
      </c>
      <c r="I346" s="3" t="s">
        <v>40</v>
      </c>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-3</v>
      </c>
      <c r="AG346" s="2">
        <f>Table2[[#This Row],[ActualHomeScore]]-Table2[[#This Row],[PredictedHomeScore]]</f>
        <v>-1</v>
      </c>
      <c r="AH346" s="2">
        <f t="shared" si="28"/>
        <v>-29</v>
      </c>
      <c r="AI346" s="2">
        <f t="shared" si="29"/>
        <v>-36</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29</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18</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30</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20</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17</v>
      </c>
      <c r="Z55" s="2">
        <f>SUMIFS(DataRegularSeason20242025!$AA$3:$AA$1315,DataRegularSeason20242025!$B$3:$B$1315, "&lt;=" &amp; $A55, DataRegularSeason20242025!$D$3:$D$1315, Z$1)+SUMIFS(DataRegularSeason20242025!$AB$3:$AB$1315,DataRegularSeason20242025!$B$3:$B$1315, "&lt;=" &amp; $A55, DataRegularSeason20242025!$E$3:$E$1315, Z$1)</f>
        <v>19</v>
      </c>
      <c r="AA55" s="2">
        <f>SUMIFS(DataRegularSeason20242025!$AA$3:$AA$1315,DataRegularSeason20242025!$B$3:$B$1315, "&lt;=" &amp; $A55, DataRegularSeason20242025!$D$3:$D$1315, AA$1)+SUMIFS(DataRegularSeason20242025!$AB$3:$AB$1315,DataRegularSeason20242025!$B$3:$B$1315, "&lt;=" &amp; $A55, DataRegularSeason20242025!$E$3:$E$1315, AA$1)</f>
        <v>22</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28</v>
      </c>
      <c r="AF55" s="2">
        <f>SUMIFS(DataRegularSeason20242025!$AA$3:$AA$1315,DataRegularSeason20242025!$B$3:$B$1315, "&lt;=" &amp; $A55, DataRegularSeason20242025!$D$3:$D$1315, AF$1)+SUMIFS(DataRegularSeason20242025!$AB$3:$AB$1315,DataRegularSeason20242025!$B$3:$B$1315, "&lt;=" &amp; $A55, DataRegularSeason20242025!$E$3:$E$1315, AF$1)</f>
        <v>34</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29</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18</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30</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20</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17</v>
      </c>
      <c r="Z56" s="2">
        <f>SUMIFS(DataRegularSeason20242025!$AA$3:$AA$1315,DataRegularSeason20242025!$B$3:$B$1315, "&lt;=" &amp; $A56, DataRegularSeason20242025!$D$3:$D$1315, Z$1)+SUMIFS(DataRegularSeason20242025!$AB$3:$AB$1315,DataRegularSeason20242025!$B$3:$B$1315, "&lt;=" &amp; $A56, DataRegularSeason20242025!$E$3:$E$1315, Z$1)</f>
        <v>19</v>
      </c>
      <c r="AA56" s="2">
        <f>SUMIFS(DataRegularSeason20242025!$AA$3:$AA$1315,DataRegularSeason20242025!$B$3:$B$1315, "&lt;=" &amp; $A56, DataRegularSeason20242025!$D$3:$D$1315, AA$1)+SUMIFS(DataRegularSeason20242025!$AB$3:$AB$1315,DataRegularSeason20242025!$B$3:$B$1315, "&lt;=" &amp; $A56, DataRegularSeason20242025!$E$3:$E$1315, AA$1)</f>
        <v>22</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19</v>
      </c>
      <c r="AD56" s="2">
        <f>SUMIFS(DataRegularSeason20242025!$AA$3:$AA$1315,DataRegularSeason20242025!$B$3:$B$1315, "&lt;=" &amp; $A56, DataRegularSeason20242025!$D$3:$D$1315, AD$1)+SUMIFS(DataRegularSeason20242025!$AB$3:$AB$1315,DataRegularSeason20242025!$B$3:$B$1315, "&lt;=" &amp; $A56, DataRegularSeason20242025!$E$3:$E$1315, AD$1)</f>
        <v>23</v>
      </c>
      <c r="AE56" s="2">
        <f>SUMIFS(DataRegularSeason20242025!$AA$3:$AA$1315,DataRegularSeason20242025!$B$3:$B$1315, "&lt;=" &amp; $A56, DataRegularSeason20242025!$D$3:$D$1315, AE$1)+SUMIFS(DataRegularSeason20242025!$AB$3:$AB$1315,DataRegularSeason20242025!$B$3:$B$1315, "&lt;=" &amp; $A56, DataRegularSeason20242025!$E$3:$E$1315, AE$1)</f>
        <v>28</v>
      </c>
      <c r="AF56" s="2">
        <f>SUMIFS(DataRegularSeason20242025!$AA$3:$AA$1315,DataRegularSeason20242025!$B$3:$B$1315, "&lt;=" &amp; $A56, DataRegularSeason20242025!$D$3:$D$1315, AF$1)+SUMIFS(DataRegularSeason20242025!$AB$3:$AB$1315,DataRegularSeason20242025!$B$3:$B$1315, "&lt;=" &amp; $A56, DataRegularSeason20242025!$E$3:$E$1315, AF$1)</f>
        <v>34</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29</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27</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18</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30</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20</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17</v>
      </c>
      <c r="Z57" s="2">
        <f>SUMIFS(DataRegularSeason20242025!$AA$3:$AA$1315,DataRegularSeason20242025!$B$3:$B$1315, "&lt;=" &amp; $A57, DataRegularSeason20242025!$D$3:$D$1315, Z$1)+SUMIFS(DataRegularSeason20242025!$AB$3:$AB$1315,DataRegularSeason20242025!$B$3:$B$1315, "&lt;=" &amp; $A57, DataRegularSeason20242025!$E$3:$E$1315, Z$1)</f>
        <v>19</v>
      </c>
      <c r="AA57" s="2">
        <f>SUMIFS(DataRegularSeason20242025!$AA$3:$AA$1315,DataRegularSeason20242025!$B$3:$B$1315, "&lt;=" &amp; $A57, DataRegularSeason20242025!$D$3:$D$1315, AA$1)+SUMIFS(DataRegularSeason20242025!$AB$3:$AB$1315,DataRegularSeason20242025!$B$3:$B$1315, "&lt;=" &amp; $A57, DataRegularSeason20242025!$E$3:$E$1315, AA$1)</f>
        <v>22</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19</v>
      </c>
      <c r="AD57" s="2">
        <f>SUMIFS(DataRegularSeason20242025!$AA$3:$AA$1315,DataRegularSeason20242025!$B$3:$B$1315, "&lt;=" &amp; $A57, DataRegularSeason20242025!$D$3:$D$1315, AD$1)+SUMIFS(DataRegularSeason20242025!$AB$3:$AB$1315,DataRegularSeason20242025!$B$3:$B$1315, "&lt;=" &amp; $A57, DataRegularSeason20242025!$E$3:$E$1315, AD$1)</f>
        <v>23</v>
      </c>
      <c r="AE57" s="2">
        <f>SUMIFS(DataRegularSeason20242025!$AA$3:$AA$1315,DataRegularSeason20242025!$B$3:$B$1315, "&lt;=" &amp; $A57, DataRegularSeason20242025!$D$3:$D$1315, AE$1)+SUMIFS(DataRegularSeason20242025!$AB$3:$AB$1315,DataRegularSeason20242025!$B$3:$B$1315, "&lt;=" &amp; $A57, DataRegularSeason20242025!$E$3:$E$1315, AE$1)</f>
        <v>28</v>
      </c>
      <c r="AF57" s="2">
        <f>SUMIFS(DataRegularSeason20242025!$AA$3:$AA$1315,DataRegularSeason20242025!$B$3:$B$1315, "&lt;=" &amp; $A57, DataRegularSeason20242025!$D$3:$D$1315, AF$1)+SUMIFS(DataRegularSeason20242025!$AB$3:$AB$1315,DataRegularSeason20242025!$B$3:$B$1315, "&lt;=" &amp; $A57, DataRegularSeason20242025!$E$3:$E$1315, AF$1)</f>
        <v>34</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29</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27</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18</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30</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20</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17</v>
      </c>
      <c r="Z58" s="2">
        <f>SUMIFS(DataRegularSeason20242025!$AA$3:$AA$1315,DataRegularSeason20242025!$B$3:$B$1315, "&lt;=" &amp; $A58, DataRegularSeason20242025!$D$3:$D$1315, Z$1)+SUMIFS(DataRegularSeason20242025!$AB$3:$AB$1315,DataRegularSeason20242025!$B$3:$B$1315, "&lt;=" &amp; $A58, DataRegularSeason20242025!$E$3:$E$1315, Z$1)</f>
        <v>19</v>
      </c>
      <c r="AA58" s="2">
        <f>SUMIFS(DataRegularSeason20242025!$AA$3:$AA$1315,DataRegularSeason20242025!$B$3:$B$1315, "&lt;=" &amp; $A58, DataRegularSeason20242025!$D$3:$D$1315, AA$1)+SUMIFS(DataRegularSeason20242025!$AB$3:$AB$1315,DataRegularSeason20242025!$B$3:$B$1315, "&lt;=" &amp; $A58, DataRegularSeason20242025!$E$3:$E$1315, AA$1)</f>
        <v>22</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19</v>
      </c>
      <c r="AD58" s="2">
        <f>SUMIFS(DataRegularSeason20242025!$AA$3:$AA$1315,DataRegularSeason20242025!$B$3:$B$1315, "&lt;=" &amp; $A58, DataRegularSeason20242025!$D$3:$D$1315, AD$1)+SUMIFS(DataRegularSeason20242025!$AB$3:$AB$1315,DataRegularSeason20242025!$B$3:$B$1315, "&lt;=" &amp; $A58, DataRegularSeason20242025!$E$3:$E$1315, AD$1)</f>
        <v>23</v>
      </c>
      <c r="AE58" s="2">
        <f>SUMIFS(DataRegularSeason20242025!$AA$3:$AA$1315,DataRegularSeason20242025!$B$3:$B$1315, "&lt;=" &amp; $A58, DataRegularSeason20242025!$D$3:$D$1315, AE$1)+SUMIFS(DataRegularSeason20242025!$AB$3:$AB$1315,DataRegularSeason20242025!$B$3:$B$1315, "&lt;=" &amp; $A58, DataRegularSeason20242025!$E$3:$E$1315, AE$1)</f>
        <v>28</v>
      </c>
      <c r="AF58" s="2">
        <f>SUMIFS(DataRegularSeason20242025!$AA$3:$AA$1315,DataRegularSeason20242025!$B$3:$B$1315, "&lt;=" &amp; $A58, DataRegularSeason20242025!$D$3:$D$1315, AF$1)+SUMIFS(DataRegularSeason20242025!$AB$3:$AB$1315,DataRegularSeason20242025!$B$3:$B$1315, "&lt;=" &amp; $A58, DataRegularSeason20242025!$E$3:$E$1315, AF$1)</f>
        <v>34</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29</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27</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18</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30</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20</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17</v>
      </c>
      <c r="Z59" s="2">
        <f>SUMIFS(DataRegularSeason20242025!$AA$3:$AA$1315,DataRegularSeason20242025!$B$3:$B$1315, "&lt;=" &amp; $A59, DataRegularSeason20242025!$D$3:$D$1315, Z$1)+SUMIFS(DataRegularSeason20242025!$AB$3:$AB$1315,DataRegularSeason20242025!$B$3:$B$1315, "&lt;=" &amp; $A59, DataRegularSeason20242025!$E$3:$E$1315, Z$1)</f>
        <v>19</v>
      </c>
      <c r="AA59" s="2">
        <f>SUMIFS(DataRegularSeason20242025!$AA$3:$AA$1315,DataRegularSeason20242025!$B$3:$B$1315, "&lt;=" &amp; $A59, DataRegularSeason20242025!$D$3:$D$1315, AA$1)+SUMIFS(DataRegularSeason20242025!$AB$3:$AB$1315,DataRegularSeason20242025!$B$3:$B$1315, "&lt;=" &amp; $A59, DataRegularSeason20242025!$E$3:$E$1315, AA$1)</f>
        <v>22</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19</v>
      </c>
      <c r="AD59" s="2">
        <f>SUMIFS(DataRegularSeason20242025!$AA$3:$AA$1315,DataRegularSeason20242025!$B$3:$B$1315, "&lt;=" &amp; $A59, DataRegularSeason20242025!$D$3:$D$1315, AD$1)+SUMIFS(DataRegularSeason20242025!$AB$3:$AB$1315,DataRegularSeason20242025!$B$3:$B$1315, "&lt;=" &amp; $A59, DataRegularSeason20242025!$E$3:$E$1315, AD$1)</f>
        <v>23</v>
      </c>
      <c r="AE59" s="2">
        <f>SUMIFS(DataRegularSeason20242025!$AA$3:$AA$1315,DataRegularSeason20242025!$B$3:$B$1315, "&lt;=" &amp; $A59, DataRegularSeason20242025!$D$3:$D$1315, AE$1)+SUMIFS(DataRegularSeason20242025!$AB$3:$AB$1315,DataRegularSeason20242025!$B$3:$B$1315, "&lt;=" &amp; $A59, DataRegularSeason20242025!$E$3:$E$1315, AE$1)</f>
        <v>28</v>
      </c>
      <c r="AF59" s="2">
        <f>SUMIFS(DataRegularSeason20242025!$AA$3:$AA$1315,DataRegularSeason20242025!$B$3:$B$1315, "&lt;=" &amp; $A59, DataRegularSeason20242025!$D$3:$D$1315, AF$1)+SUMIFS(DataRegularSeason20242025!$AB$3:$AB$1315,DataRegularSeason20242025!$B$3:$B$1315, "&lt;=" &amp; $A59, DataRegularSeason20242025!$E$3:$E$1315, AF$1)</f>
        <v>34</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29</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27</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18</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30</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20</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17</v>
      </c>
      <c r="Z60" s="2">
        <f>SUMIFS(DataRegularSeason20242025!$AA$3:$AA$1315,DataRegularSeason20242025!$B$3:$B$1315, "&lt;=" &amp; $A60, DataRegularSeason20242025!$D$3:$D$1315, Z$1)+SUMIFS(DataRegularSeason20242025!$AB$3:$AB$1315,DataRegularSeason20242025!$B$3:$B$1315, "&lt;=" &amp; $A60, DataRegularSeason20242025!$E$3:$E$1315, Z$1)</f>
        <v>19</v>
      </c>
      <c r="AA60" s="2">
        <f>SUMIFS(DataRegularSeason20242025!$AA$3:$AA$1315,DataRegularSeason20242025!$B$3:$B$1315, "&lt;=" &amp; $A60, DataRegularSeason20242025!$D$3:$D$1315, AA$1)+SUMIFS(DataRegularSeason20242025!$AB$3:$AB$1315,DataRegularSeason20242025!$B$3:$B$1315, "&lt;=" &amp; $A60, DataRegularSeason20242025!$E$3:$E$1315, AA$1)</f>
        <v>22</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19</v>
      </c>
      <c r="AD60" s="2">
        <f>SUMIFS(DataRegularSeason20242025!$AA$3:$AA$1315,DataRegularSeason20242025!$B$3:$B$1315, "&lt;=" &amp; $A60, DataRegularSeason20242025!$D$3:$D$1315, AD$1)+SUMIFS(DataRegularSeason20242025!$AB$3:$AB$1315,DataRegularSeason20242025!$B$3:$B$1315, "&lt;=" &amp; $A60, DataRegularSeason20242025!$E$3:$E$1315, AD$1)</f>
        <v>23</v>
      </c>
      <c r="AE60" s="2">
        <f>SUMIFS(DataRegularSeason20242025!$AA$3:$AA$1315,DataRegularSeason20242025!$B$3:$B$1315, "&lt;=" &amp; $A60, DataRegularSeason20242025!$D$3:$D$1315, AE$1)+SUMIFS(DataRegularSeason20242025!$AB$3:$AB$1315,DataRegularSeason20242025!$B$3:$B$1315, "&lt;=" &amp; $A60, DataRegularSeason20242025!$E$3:$E$1315, AE$1)</f>
        <v>28</v>
      </c>
      <c r="AF60" s="2">
        <f>SUMIFS(DataRegularSeason20242025!$AA$3:$AA$1315,DataRegularSeason20242025!$B$3:$B$1315, "&lt;=" &amp; $A60, DataRegularSeason20242025!$D$3:$D$1315, AF$1)+SUMIFS(DataRegularSeason20242025!$AB$3:$AB$1315,DataRegularSeason20242025!$B$3:$B$1315, "&lt;=" &amp; $A60, DataRegularSeason20242025!$E$3:$E$1315, AF$1)</f>
        <v>34</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29</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27</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18</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30</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20</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17</v>
      </c>
      <c r="Z61" s="2">
        <f>SUMIFS(DataRegularSeason20242025!$AA$3:$AA$1315,DataRegularSeason20242025!$B$3:$B$1315, "&lt;=" &amp; $A61, DataRegularSeason20242025!$D$3:$D$1315, Z$1)+SUMIFS(DataRegularSeason20242025!$AB$3:$AB$1315,DataRegularSeason20242025!$B$3:$B$1315, "&lt;=" &amp; $A61, DataRegularSeason20242025!$E$3:$E$1315, Z$1)</f>
        <v>19</v>
      </c>
      <c r="AA61" s="2">
        <f>SUMIFS(DataRegularSeason20242025!$AA$3:$AA$1315,DataRegularSeason20242025!$B$3:$B$1315, "&lt;=" &amp; $A61, DataRegularSeason20242025!$D$3:$D$1315, AA$1)+SUMIFS(DataRegularSeason20242025!$AB$3:$AB$1315,DataRegularSeason20242025!$B$3:$B$1315, "&lt;=" &amp; $A61, DataRegularSeason20242025!$E$3:$E$1315, AA$1)</f>
        <v>22</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19</v>
      </c>
      <c r="AD61" s="2">
        <f>SUMIFS(DataRegularSeason20242025!$AA$3:$AA$1315,DataRegularSeason20242025!$B$3:$B$1315, "&lt;=" &amp; $A61, DataRegularSeason20242025!$D$3:$D$1315, AD$1)+SUMIFS(DataRegularSeason20242025!$AB$3:$AB$1315,DataRegularSeason20242025!$B$3:$B$1315, "&lt;=" &amp; $A61, DataRegularSeason20242025!$E$3:$E$1315, AD$1)</f>
        <v>23</v>
      </c>
      <c r="AE61" s="2">
        <f>SUMIFS(DataRegularSeason20242025!$AA$3:$AA$1315,DataRegularSeason20242025!$B$3:$B$1315, "&lt;=" &amp; $A61, DataRegularSeason20242025!$D$3:$D$1315, AE$1)+SUMIFS(DataRegularSeason20242025!$AB$3:$AB$1315,DataRegularSeason20242025!$B$3:$B$1315, "&lt;=" &amp; $A61, DataRegularSeason20242025!$E$3:$E$1315, AE$1)</f>
        <v>28</v>
      </c>
      <c r="AF61" s="2">
        <f>SUMIFS(DataRegularSeason20242025!$AA$3:$AA$1315,DataRegularSeason20242025!$B$3:$B$1315, "&lt;=" &amp; $A61, DataRegularSeason20242025!$D$3:$D$1315, AF$1)+SUMIFS(DataRegularSeason20242025!$AB$3:$AB$1315,DataRegularSeason20242025!$B$3:$B$1315, "&lt;=" &amp; $A61, DataRegularSeason20242025!$E$3:$E$1315, AF$1)</f>
        <v>34</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29</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27</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18</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30</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20</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17</v>
      </c>
      <c r="Z62" s="2">
        <f>SUMIFS(DataRegularSeason20242025!$AA$3:$AA$1315,DataRegularSeason20242025!$B$3:$B$1315, "&lt;=" &amp; $A62, DataRegularSeason20242025!$D$3:$D$1315, Z$1)+SUMIFS(DataRegularSeason20242025!$AB$3:$AB$1315,DataRegularSeason20242025!$B$3:$B$1315, "&lt;=" &amp; $A62, DataRegularSeason20242025!$E$3:$E$1315, Z$1)</f>
        <v>19</v>
      </c>
      <c r="AA62" s="2">
        <f>SUMIFS(DataRegularSeason20242025!$AA$3:$AA$1315,DataRegularSeason20242025!$B$3:$B$1315, "&lt;=" &amp; $A62, DataRegularSeason20242025!$D$3:$D$1315, AA$1)+SUMIFS(DataRegularSeason20242025!$AB$3:$AB$1315,DataRegularSeason20242025!$B$3:$B$1315, "&lt;=" &amp; $A62, DataRegularSeason20242025!$E$3:$E$1315, AA$1)</f>
        <v>22</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19</v>
      </c>
      <c r="AD62" s="2">
        <f>SUMIFS(DataRegularSeason20242025!$AA$3:$AA$1315,DataRegularSeason20242025!$B$3:$B$1315, "&lt;=" &amp; $A62, DataRegularSeason20242025!$D$3:$D$1315, AD$1)+SUMIFS(DataRegularSeason20242025!$AB$3:$AB$1315,DataRegularSeason20242025!$B$3:$B$1315, "&lt;=" &amp; $A62, DataRegularSeason20242025!$E$3:$E$1315, AD$1)</f>
        <v>23</v>
      </c>
      <c r="AE62" s="2">
        <f>SUMIFS(DataRegularSeason20242025!$AA$3:$AA$1315,DataRegularSeason20242025!$B$3:$B$1315, "&lt;=" &amp; $A62, DataRegularSeason20242025!$D$3:$D$1315, AE$1)+SUMIFS(DataRegularSeason20242025!$AB$3:$AB$1315,DataRegularSeason20242025!$B$3:$B$1315, "&lt;=" &amp; $A62, DataRegularSeason20242025!$E$3:$E$1315, AE$1)</f>
        <v>28</v>
      </c>
      <c r="AF62" s="2">
        <f>SUMIFS(DataRegularSeason20242025!$AA$3:$AA$1315,DataRegularSeason20242025!$B$3:$B$1315, "&lt;=" &amp; $A62, DataRegularSeason20242025!$D$3:$D$1315, AF$1)+SUMIFS(DataRegularSeason20242025!$AB$3:$AB$1315,DataRegularSeason20242025!$B$3:$B$1315, "&lt;=" &amp; $A62, DataRegularSeason20242025!$E$3:$E$1315, AF$1)</f>
        <v>34</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29</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27</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18</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30</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20</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17</v>
      </c>
      <c r="Z63" s="2">
        <f>SUMIFS(DataRegularSeason20242025!$AA$3:$AA$1315,DataRegularSeason20242025!$B$3:$B$1315, "&lt;=" &amp; $A63, DataRegularSeason20242025!$D$3:$D$1315, Z$1)+SUMIFS(DataRegularSeason20242025!$AB$3:$AB$1315,DataRegularSeason20242025!$B$3:$B$1315, "&lt;=" &amp; $A63, DataRegularSeason20242025!$E$3:$E$1315, Z$1)</f>
        <v>19</v>
      </c>
      <c r="AA63" s="2">
        <f>SUMIFS(DataRegularSeason20242025!$AA$3:$AA$1315,DataRegularSeason20242025!$B$3:$B$1315, "&lt;=" &amp; $A63, DataRegularSeason20242025!$D$3:$D$1315, AA$1)+SUMIFS(DataRegularSeason20242025!$AB$3:$AB$1315,DataRegularSeason20242025!$B$3:$B$1315, "&lt;=" &amp; $A63, DataRegularSeason20242025!$E$3:$E$1315, AA$1)</f>
        <v>22</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19</v>
      </c>
      <c r="AD63" s="2">
        <f>SUMIFS(DataRegularSeason20242025!$AA$3:$AA$1315,DataRegularSeason20242025!$B$3:$B$1315, "&lt;=" &amp; $A63, DataRegularSeason20242025!$D$3:$D$1315, AD$1)+SUMIFS(DataRegularSeason20242025!$AB$3:$AB$1315,DataRegularSeason20242025!$B$3:$B$1315, "&lt;=" &amp; $A63, DataRegularSeason20242025!$E$3:$E$1315, AD$1)</f>
        <v>23</v>
      </c>
      <c r="AE63" s="2">
        <f>SUMIFS(DataRegularSeason20242025!$AA$3:$AA$1315,DataRegularSeason20242025!$B$3:$B$1315, "&lt;=" &amp; $A63, DataRegularSeason20242025!$D$3:$D$1315, AE$1)+SUMIFS(DataRegularSeason20242025!$AB$3:$AB$1315,DataRegularSeason20242025!$B$3:$B$1315, "&lt;=" &amp; $A63, DataRegularSeason20242025!$E$3:$E$1315, AE$1)</f>
        <v>28</v>
      </c>
      <c r="AF63" s="2">
        <f>SUMIFS(DataRegularSeason20242025!$AA$3:$AA$1315,DataRegularSeason20242025!$B$3:$B$1315, "&lt;=" &amp; $A63, DataRegularSeason20242025!$D$3:$D$1315, AF$1)+SUMIFS(DataRegularSeason20242025!$AB$3:$AB$1315,DataRegularSeason20242025!$B$3:$B$1315, "&lt;=" &amp; $A63, DataRegularSeason20242025!$E$3:$E$1315, AF$1)</f>
        <v>34</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29</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27</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18</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30</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20</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17</v>
      </c>
      <c r="Z64" s="2">
        <f>SUMIFS(DataRegularSeason20242025!$AA$3:$AA$1315,DataRegularSeason20242025!$B$3:$B$1315, "&lt;=" &amp; $A64, DataRegularSeason20242025!$D$3:$D$1315, Z$1)+SUMIFS(DataRegularSeason20242025!$AB$3:$AB$1315,DataRegularSeason20242025!$B$3:$B$1315, "&lt;=" &amp; $A64, DataRegularSeason20242025!$E$3:$E$1315, Z$1)</f>
        <v>19</v>
      </c>
      <c r="AA64" s="2">
        <f>SUMIFS(DataRegularSeason20242025!$AA$3:$AA$1315,DataRegularSeason20242025!$B$3:$B$1315, "&lt;=" &amp; $A64, DataRegularSeason20242025!$D$3:$D$1315, AA$1)+SUMIFS(DataRegularSeason20242025!$AB$3:$AB$1315,DataRegularSeason20242025!$B$3:$B$1315, "&lt;=" &amp; $A64, DataRegularSeason20242025!$E$3:$E$1315, AA$1)</f>
        <v>22</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19</v>
      </c>
      <c r="AD64" s="2">
        <f>SUMIFS(DataRegularSeason20242025!$AA$3:$AA$1315,DataRegularSeason20242025!$B$3:$B$1315, "&lt;=" &amp; $A64, DataRegularSeason20242025!$D$3:$D$1315, AD$1)+SUMIFS(DataRegularSeason20242025!$AB$3:$AB$1315,DataRegularSeason20242025!$B$3:$B$1315, "&lt;=" &amp; $A64, DataRegularSeason20242025!$E$3:$E$1315, AD$1)</f>
        <v>23</v>
      </c>
      <c r="AE64" s="2">
        <f>SUMIFS(DataRegularSeason20242025!$AA$3:$AA$1315,DataRegularSeason20242025!$B$3:$B$1315, "&lt;=" &amp; $A64, DataRegularSeason20242025!$D$3:$D$1315, AE$1)+SUMIFS(DataRegularSeason20242025!$AB$3:$AB$1315,DataRegularSeason20242025!$B$3:$B$1315, "&lt;=" &amp; $A64, DataRegularSeason20242025!$E$3:$E$1315, AE$1)</f>
        <v>28</v>
      </c>
      <c r="AF64" s="2">
        <f>SUMIFS(DataRegularSeason20242025!$AA$3:$AA$1315,DataRegularSeason20242025!$B$3:$B$1315, "&lt;=" &amp; $A64, DataRegularSeason20242025!$D$3:$D$1315, AF$1)+SUMIFS(DataRegularSeason20242025!$AB$3:$AB$1315,DataRegularSeason20242025!$B$3:$B$1315, "&lt;=" &amp; $A64, DataRegularSeason20242025!$E$3:$E$1315, AF$1)</f>
        <v>34</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29</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27</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18</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30</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20</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17</v>
      </c>
      <c r="Z65" s="2">
        <f>SUMIFS(DataRegularSeason20242025!$AA$3:$AA$1315,DataRegularSeason20242025!$B$3:$B$1315, "&lt;=" &amp; $A65, DataRegularSeason20242025!$D$3:$D$1315, Z$1)+SUMIFS(DataRegularSeason20242025!$AB$3:$AB$1315,DataRegularSeason20242025!$B$3:$B$1315, "&lt;=" &amp; $A65, DataRegularSeason20242025!$E$3:$E$1315, Z$1)</f>
        <v>19</v>
      </c>
      <c r="AA65" s="2">
        <f>SUMIFS(DataRegularSeason20242025!$AA$3:$AA$1315,DataRegularSeason20242025!$B$3:$B$1315, "&lt;=" &amp; $A65, DataRegularSeason20242025!$D$3:$D$1315, AA$1)+SUMIFS(DataRegularSeason20242025!$AB$3:$AB$1315,DataRegularSeason20242025!$B$3:$B$1315, "&lt;=" &amp; $A65, DataRegularSeason20242025!$E$3:$E$1315, AA$1)</f>
        <v>22</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19</v>
      </c>
      <c r="AD65" s="2">
        <f>SUMIFS(DataRegularSeason20242025!$AA$3:$AA$1315,DataRegularSeason20242025!$B$3:$B$1315, "&lt;=" &amp; $A65, DataRegularSeason20242025!$D$3:$D$1315, AD$1)+SUMIFS(DataRegularSeason20242025!$AB$3:$AB$1315,DataRegularSeason20242025!$B$3:$B$1315, "&lt;=" &amp; $A65, DataRegularSeason20242025!$E$3:$E$1315, AD$1)</f>
        <v>23</v>
      </c>
      <c r="AE65" s="2">
        <f>SUMIFS(DataRegularSeason20242025!$AA$3:$AA$1315,DataRegularSeason20242025!$B$3:$B$1315, "&lt;=" &amp; $A65, DataRegularSeason20242025!$D$3:$D$1315, AE$1)+SUMIFS(DataRegularSeason20242025!$AB$3:$AB$1315,DataRegularSeason20242025!$B$3:$B$1315, "&lt;=" &amp; $A65, DataRegularSeason20242025!$E$3:$E$1315, AE$1)</f>
        <v>28</v>
      </c>
      <c r="AF65" s="2">
        <f>SUMIFS(DataRegularSeason20242025!$AA$3:$AA$1315,DataRegularSeason20242025!$B$3:$B$1315, "&lt;=" &amp; $A65, DataRegularSeason20242025!$D$3:$D$1315, AF$1)+SUMIFS(DataRegularSeason20242025!$AB$3:$AB$1315,DataRegularSeason20242025!$B$3:$B$1315, "&lt;=" &amp; $A65, DataRegularSeason20242025!$E$3:$E$1315, AF$1)</f>
        <v>34</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29</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27</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18</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30</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20</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17</v>
      </c>
      <c r="Z66" s="2">
        <f>SUMIFS(DataRegularSeason20242025!$AA$3:$AA$1315,DataRegularSeason20242025!$B$3:$B$1315, "&lt;=" &amp; $A66, DataRegularSeason20242025!$D$3:$D$1315, Z$1)+SUMIFS(DataRegularSeason20242025!$AB$3:$AB$1315,DataRegularSeason20242025!$B$3:$B$1315, "&lt;=" &amp; $A66, DataRegularSeason20242025!$E$3:$E$1315, Z$1)</f>
        <v>19</v>
      </c>
      <c r="AA66" s="2">
        <f>SUMIFS(DataRegularSeason20242025!$AA$3:$AA$1315,DataRegularSeason20242025!$B$3:$B$1315, "&lt;=" &amp; $A66, DataRegularSeason20242025!$D$3:$D$1315, AA$1)+SUMIFS(DataRegularSeason20242025!$AB$3:$AB$1315,DataRegularSeason20242025!$B$3:$B$1315, "&lt;=" &amp; $A66, DataRegularSeason20242025!$E$3:$E$1315, AA$1)</f>
        <v>22</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19</v>
      </c>
      <c r="AD66" s="2">
        <f>SUMIFS(DataRegularSeason20242025!$AA$3:$AA$1315,DataRegularSeason20242025!$B$3:$B$1315, "&lt;=" &amp; $A66, DataRegularSeason20242025!$D$3:$D$1315, AD$1)+SUMIFS(DataRegularSeason20242025!$AB$3:$AB$1315,DataRegularSeason20242025!$B$3:$B$1315, "&lt;=" &amp; $A66, DataRegularSeason20242025!$E$3:$E$1315, AD$1)</f>
        <v>23</v>
      </c>
      <c r="AE66" s="2">
        <f>SUMIFS(DataRegularSeason20242025!$AA$3:$AA$1315,DataRegularSeason20242025!$B$3:$B$1315, "&lt;=" &amp; $A66, DataRegularSeason20242025!$D$3:$D$1315, AE$1)+SUMIFS(DataRegularSeason20242025!$AB$3:$AB$1315,DataRegularSeason20242025!$B$3:$B$1315, "&lt;=" &amp; $A66, DataRegularSeason20242025!$E$3:$E$1315, AE$1)</f>
        <v>28</v>
      </c>
      <c r="AF66" s="2">
        <f>SUMIFS(DataRegularSeason20242025!$AA$3:$AA$1315,DataRegularSeason20242025!$B$3:$B$1315, "&lt;=" &amp; $A66, DataRegularSeason20242025!$D$3:$D$1315, AF$1)+SUMIFS(DataRegularSeason20242025!$AB$3:$AB$1315,DataRegularSeason20242025!$B$3:$B$1315, "&lt;=" &amp; $A66, DataRegularSeason20242025!$E$3:$E$1315, AF$1)</f>
        <v>34</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29</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27</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18</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30</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20</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17</v>
      </c>
      <c r="Z67" s="2">
        <f>SUMIFS(DataRegularSeason20242025!$AA$3:$AA$1315,DataRegularSeason20242025!$B$3:$B$1315, "&lt;=" &amp; $A67, DataRegularSeason20242025!$D$3:$D$1315, Z$1)+SUMIFS(DataRegularSeason20242025!$AB$3:$AB$1315,DataRegularSeason20242025!$B$3:$B$1315, "&lt;=" &amp; $A67, DataRegularSeason20242025!$E$3:$E$1315, Z$1)</f>
        <v>19</v>
      </c>
      <c r="AA67" s="2">
        <f>SUMIFS(DataRegularSeason20242025!$AA$3:$AA$1315,DataRegularSeason20242025!$B$3:$B$1315, "&lt;=" &amp; $A67, DataRegularSeason20242025!$D$3:$D$1315, AA$1)+SUMIFS(DataRegularSeason20242025!$AB$3:$AB$1315,DataRegularSeason20242025!$B$3:$B$1315, "&lt;=" &amp; $A67, DataRegularSeason20242025!$E$3:$E$1315, AA$1)</f>
        <v>22</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19</v>
      </c>
      <c r="AD67" s="2">
        <f>SUMIFS(DataRegularSeason20242025!$AA$3:$AA$1315,DataRegularSeason20242025!$B$3:$B$1315, "&lt;=" &amp; $A67, DataRegularSeason20242025!$D$3:$D$1315, AD$1)+SUMIFS(DataRegularSeason20242025!$AB$3:$AB$1315,DataRegularSeason20242025!$B$3:$B$1315, "&lt;=" &amp; $A67, DataRegularSeason20242025!$E$3:$E$1315, AD$1)</f>
        <v>23</v>
      </c>
      <c r="AE67" s="2">
        <f>SUMIFS(DataRegularSeason20242025!$AA$3:$AA$1315,DataRegularSeason20242025!$B$3:$B$1315, "&lt;=" &amp; $A67, DataRegularSeason20242025!$D$3:$D$1315, AE$1)+SUMIFS(DataRegularSeason20242025!$AB$3:$AB$1315,DataRegularSeason20242025!$B$3:$B$1315, "&lt;=" &amp; $A67, DataRegularSeason20242025!$E$3:$E$1315, AE$1)</f>
        <v>28</v>
      </c>
      <c r="AF67" s="2">
        <f>SUMIFS(DataRegularSeason20242025!$AA$3:$AA$1315,DataRegularSeason20242025!$B$3:$B$1315, "&lt;=" &amp; $A67, DataRegularSeason20242025!$D$3:$D$1315, AF$1)+SUMIFS(DataRegularSeason20242025!$AB$3:$AB$1315,DataRegularSeason20242025!$B$3:$B$1315, "&lt;=" &amp; $A67, DataRegularSeason20242025!$E$3:$E$1315, AF$1)</f>
        <v>34</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29</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27</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18</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30</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20</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17</v>
      </c>
      <c r="Z68" s="2">
        <f>SUMIFS(DataRegularSeason20242025!$AA$3:$AA$1315,DataRegularSeason20242025!$B$3:$B$1315, "&lt;=" &amp; $A68, DataRegularSeason20242025!$D$3:$D$1315, Z$1)+SUMIFS(DataRegularSeason20242025!$AB$3:$AB$1315,DataRegularSeason20242025!$B$3:$B$1315, "&lt;=" &amp; $A68, DataRegularSeason20242025!$E$3:$E$1315, Z$1)</f>
        <v>19</v>
      </c>
      <c r="AA68" s="2">
        <f>SUMIFS(DataRegularSeason20242025!$AA$3:$AA$1315,DataRegularSeason20242025!$B$3:$B$1315, "&lt;=" &amp; $A68, DataRegularSeason20242025!$D$3:$D$1315, AA$1)+SUMIFS(DataRegularSeason20242025!$AB$3:$AB$1315,DataRegularSeason20242025!$B$3:$B$1315, "&lt;=" &amp; $A68, DataRegularSeason20242025!$E$3:$E$1315, AA$1)</f>
        <v>22</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19</v>
      </c>
      <c r="AD68" s="2">
        <f>SUMIFS(DataRegularSeason20242025!$AA$3:$AA$1315,DataRegularSeason20242025!$B$3:$B$1315, "&lt;=" &amp; $A68, DataRegularSeason20242025!$D$3:$D$1315, AD$1)+SUMIFS(DataRegularSeason20242025!$AB$3:$AB$1315,DataRegularSeason20242025!$B$3:$B$1315, "&lt;=" &amp; $A68, DataRegularSeason20242025!$E$3:$E$1315, AD$1)</f>
        <v>23</v>
      </c>
      <c r="AE68" s="2">
        <f>SUMIFS(DataRegularSeason20242025!$AA$3:$AA$1315,DataRegularSeason20242025!$B$3:$B$1315, "&lt;=" &amp; $A68, DataRegularSeason20242025!$D$3:$D$1315, AE$1)+SUMIFS(DataRegularSeason20242025!$AB$3:$AB$1315,DataRegularSeason20242025!$B$3:$B$1315, "&lt;=" &amp; $A68, DataRegularSeason20242025!$E$3:$E$1315, AE$1)</f>
        <v>28</v>
      </c>
      <c r="AF68" s="2">
        <f>SUMIFS(DataRegularSeason20242025!$AA$3:$AA$1315,DataRegularSeason20242025!$B$3:$B$1315, "&lt;=" &amp; $A68, DataRegularSeason20242025!$D$3:$D$1315, AF$1)+SUMIFS(DataRegularSeason20242025!$AB$3:$AB$1315,DataRegularSeason20242025!$B$3:$B$1315, "&lt;=" &amp; $A68, DataRegularSeason20242025!$E$3:$E$1315, AF$1)</f>
        <v>34</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29</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27</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18</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30</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20</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17</v>
      </c>
      <c r="Z69" s="2">
        <f>SUMIFS(DataRegularSeason20242025!$AA$3:$AA$1315,DataRegularSeason20242025!$B$3:$B$1315, "&lt;=" &amp; $A69, DataRegularSeason20242025!$D$3:$D$1315, Z$1)+SUMIFS(DataRegularSeason20242025!$AB$3:$AB$1315,DataRegularSeason20242025!$B$3:$B$1315, "&lt;=" &amp; $A69, DataRegularSeason20242025!$E$3:$E$1315, Z$1)</f>
        <v>19</v>
      </c>
      <c r="AA69" s="2">
        <f>SUMIFS(DataRegularSeason20242025!$AA$3:$AA$1315,DataRegularSeason20242025!$B$3:$B$1315, "&lt;=" &amp; $A69, DataRegularSeason20242025!$D$3:$D$1315, AA$1)+SUMIFS(DataRegularSeason20242025!$AB$3:$AB$1315,DataRegularSeason20242025!$B$3:$B$1315, "&lt;=" &amp; $A69, DataRegularSeason20242025!$E$3:$E$1315, AA$1)</f>
        <v>22</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19</v>
      </c>
      <c r="AD69" s="2">
        <f>SUMIFS(DataRegularSeason20242025!$AA$3:$AA$1315,DataRegularSeason20242025!$B$3:$B$1315, "&lt;=" &amp; $A69, DataRegularSeason20242025!$D$3:$D$1315, AD$1)+SUMIFS(DataRegularSeason20242025!$AB$3:$AB$1315,DataRegularSeason20242025!$B$3:$B$1315, "&lt;=" &amp; $A69, DataRegularSeason20242025!$E$3:$E$1315, AD$1)</f>
        <v>23</v>
      </c>
      <c r="AE69" s="2">
        <f>SUMIFS(DataRegularSeason20242025!$AA$3:$AA$1315,DataRegularSeason20242025!$B$3:$B$1315, "&lt;=" &amp; $A69, DataRegularSeason20242025!$D$3:$D$1315, AE$1)+SUMIFS(DataRegularSeason20242025!$AB$3:$AB$1315,DataRegularSeason20242025!$B$3:$B$1315, "&lt;=" &amp; $A69, DataRegularSeason20242025!$E$3:$E$1315, AE$1)</f>
        <v>28</v>
      </c>
      <c r="AF69" s="2">
        <f>SUMIFS(DataRegularSeason20242025!$AA$3:$AA$1315,DataRegularSeason20242025!$B$3:$B$1315, "&lt;=" &amp; $A69, DataRegularSeason20242025!$D$3:$D$1315, AF$1)+SUMIFS(DataRegularSeason20242025!$AB$3:$AB$1315,DataRegularSeason20242025!$B$3:$B$1315, "&lt;=" &amp; $A69, DataRegularSeason20242025!$E$3:$E$1315, AF$1)</f>
        <v>34</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29</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27</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18</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30</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20</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17</v>
      </c>
      <c r="Z70" s="2">
        <f>SUMIFS(DataRegularSeason20242025!$AA$3:$AA$1315,DataRegularSeason20242025!$B$3:$B$1315, "&lt;=" &amp; $A70, DataRegularSeason20242025!$D$3:$D$1315, Z$1)+SUMIFS(DataRegularSeason20242025!$AB$3:$AB$1315,DataRegularSeason20242025!$B$3:$B$1315, "&lt;=" &amp; $A70, DataRegularSeason20242025!$E$3:$E$1315, Z$1)</f>
        <v>19</v>
      </c>
      <c r="AA70" s="2">
        <f>SUMIFS(DataRegularSeason20242025!$AA$3:$AA$1315,DataRegularSeason20242025!$B$3:$B$1315, "&lt;=" &amp; $A70, DataRegularSeason20242025!$D$3:$D$1315, AA$1)+SUMIFS(DataRegularSeason20242025!$AB$3:$AB$1315,DataRegularSeason20242025!$B$3:$B$1315, "&lt;=" &amp; $A70, DataRegularSeason20242025!$E$3:$E$1315, AA$1)</f>
        <v>22</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19</v>
      </c>
      <c r="AD70" s="2">
        <f>SUMIFS(DataRegularSeason20242025!$AA$3:$AA$1315,DataRegularSeason20242025!$B$3:$B$1315, "&lt;=" &amp; $A70, DataRegularSeason20242025!$D$3:$D$1315, AD$1)+SUMIFS(DataRegularSeason20242025!$AB$3:$AB$1315,DataRegularSeason20242025!$B$3:$B$1315, "&lt;=" &amp; $A70, DataRegularSeason20242025!$E$3:$E$1315, AD$1)</f>
        <v>23</v>
      </c>
      <c r="AE70" s="2">
        <f>SUMIFS(DataRegularSeason20242025!$AA$3:$AA$1315,DataRegularSeason20242025!$B$3:$B$1315, "&lt;=" &amp; $A70, DataRegularSeason20242025!$D$3:$D$1315, AE$1)+SUMIFS(DataRegularSeason20242025!$AB$3:$AB$1315,DataRegularSeason20242025!$B$3:$B$1315, "&lt;=" &amp; $A70, DataRegularSeason20242025!$E$3:$E$1315, AE$1)</f>
        <v>28</v>
      </c>
      <c r="AF70" s="2">
        <f>SUMIFS(DataRegularSeason20242025!$AA$3:$AA$1315,DataRegularSeason20242025!$B$3:$B$1315, "&lt;=" &amp; $A70, DataRegularSeason20242025!$D$3:$D$1315, AF$1)+SUMIFS(DataRegularSeason20242025!$AB$3:$AB$1315,DataRegularSeason20242025!$B$3:$B$1315, "&lt;=" &amp; $A70, DataRegularSeason20242025!$E$3:$E$1315, AF$1)</f>
        <v>34</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29</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27</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18</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30</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20</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17</v>
      </c>
      <c r="Z71" s="2">
        <f>SUMIFS(DataRegularSeason20242025!$AA$3:$AA$1315,DataRegularSeason20242025!$B$3:$B$1315, "&lt;=" &amp; $A71, DataRegularSeason20242025!$D$3:$D$1315, Z$1)+SUMIFS(DataRegularSeason20242025!$AB$3:$AB$1315,DataRegularSeason20242025!$B$3:$B$1315, "&lt;=" &amp; $A71, DataRegularSeason20242025!$E$3:$E$1315, Z$1)</f>
        <v>19</v>
      </c>
      <c r="AA71" s="2">
        <f>SUMIFS(DataRegularSeason20242025!$AA$3:$AA$1315,DataRegularSeason20242025!$B$3:$B$1315, "&lt;=" &amp; $A71, DataRegularSeason20242025!$D$3:$D$1315, AA$1)+SUMIFS(DataRegularSeason20242025!$AB$3:$AB$1315,DataRegularSeason20242025!$B$3:$B$1315, "&lt;=" &amp; $A71, DataRegularSeason20242025!$E$3:$E$1315, AA$1)</f>
        <v>22</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19</v>
      </c>
      <c r="AD71" s="2">
        <f>SUMIFS(DataRegularSeason20242025!$AA$3:$AA$1315,DataRegularSeason20242025!$B$3:$B$1315, "&lt;=" &amp; $A71, DataRegularSeason20242025!$D$3:$D$1315, AD$1)+SUMIFS(DataRegularSeason20242025!$AB$3:$AB$1315,DataRegularSeason20242025!$B$3:$B$1315, "&lt;=" &amp; $A71, DataRegularSeason20242025!$E$3:$E$1315, AD$1)</f>
        <v>23</v>
      </c>
      <c r="AE71" s="2">
        <f>SUMIFS(DataRegularSeason20242025!$AA$3:$AA$1315,DataRegularSeason20242025!$B$3:$B$1315, "&lt;=" &amp; $A71, DataRegularSeason20242025!$D$3:$D$1315, AE$1)+SUMIFS(DataRegularSeason20242025!$AB$3:$AB$1315,DataRegularSeason20242025!$B$3:$B$1315, "&lt;=" &amp; $A71, DataRegularSeason20242025!$E$3:$E$1315, AE$1)</f>
        <v>28</v>
      </c>
      <c r="AF71" s="2">
        <f>SUMIFS(DataRegularSeason20242025!$AA$3:$AA$1315,DataRegularSeason20242025!$B$3:$B$1315, "&lt;=" &amp; $A71, DataRegularSeason20242025!$D$3:$D$1315, AF$1)+SUMIFS(DataRegularSeason20242025!$AB$3:$AB$1315,DataRegularSeason20242025!$B$3:$B$1315, "&lt;=" &amp; $A71, DataRegularSeason20242025!$E$3:$E$1315, AF$1)</f>
        <v>34</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29</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27</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18</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30</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20</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17</v>
      </c>
      <c r="Z72" s="2">
        <f>SUMIFS(DataRegularSeason20242025!$AA$3:$AA$1315,DataRegularSeason20242025!$B$3:$B$1315, "&lt;=" &amp; $A72, DataRegularSeason20242025!$D$3:$D$1315, Z$1)+SUMIFS(DataRegularSeason20242025!$AB$3:$AB$1315,DataRegularSeason20242025!$B$3:$B$1315, "&lt;=" &amp; $A72, DataRegularSeason20242025!$E$3:$E$1315, Z$1)</f>
        <v>19</v>
      </c>
      <c r="AA72" s="2">
        <f>SUMIFS(DataRegularSeason20242025!$AA$3:$AA$1315,DataRegularSeason20242025!$B$3:$B$1315, "&lt;=" &amp; $A72, DataRegularSeason20242025!$D$3:$D$1315, AA$1)+SUMIFS(DataRegularSeason20242025!$AB$3:$AB$1315,DataRegularSeason20242025!$B$3:$B$1315, "&lt;=" &amp; $A72, DataRegularSeason20242025!$E$3:$E$1315, AA$1)</f>
        <v>22</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19</v>
      </c>
      <c r="AD72" s="2">
        <f>SUMIFS(DataRegularSeason20242025!$AA$3:$AA$1315,DataRegularSeason20242025!$B$3:$B$1315, "&lt;=" &amp; $A72, DataRegularSeason20242025!$D$3:$D$1315, AD$1)+SUMIFS(DataRegularSeason20242025!$AB$3:$AB$1315,DataRegularSeason20242025!$B$3:$B$1315, "&lt;=" &amp; $A72, DataRegularSeason20242025!$E$3:$E$1315, AD$1)</f>
        <v>23</v>
      </c>
      <c r="AE72" s="2">
        <f>SUMIFS(DataRegularSeason20242025!$AA$3:$AA$1315,DataRegularSeason20242025!$B$3:$B$1315, "&lt;=" &amp; $A72, DataRegularSeason20242025!$D$3:$D$1315, AE$1)+SUMIFS(DataRegularSeason20242025!$AB$3:$AB$1315,DataRegularSeason20242025!$B$3:$B$1315, "&lt;=" &amp; $A72, DataRegularSeason20242025!$E$3:$E$1315, AE$1)</f>
        <v>28</v>
      </c>
      <c r="AF72" s="2">
        <f>SUMIFS(DataRegularSeason20242025!$AA$3:$AA$1315,DataRegularSeason20242025!$B$3:$B$1315, "&lt;=" &amp; $A72, DataRegularSeason20242025!$D$3:$D$1315, AF$1)+SUMIFS(DataRegularSeason20242025!$AB$3:$AB$1315,DataRegularSeason20242025!$B$3:$B$1315, "&lt;=" &amp; $A72, DataRegularSeason20242025!$E$3:$E$1315, AF$1)</f>
        <v>34</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29</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27</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18</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30</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20</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17</v>
      </c>
      <c r="Z73" s="2">
        <f>SUMIFS(DataRegularSeason20242025!$AA$3:$AA$1315,DataRegularSeason20242025!$B$3:$B$1315, "&lt;=" &amp; $A73, DataRegularSeason20242025!$D$3:$D$1315, Z$1)+SUMIFS(DataRegularSeason20242025!$AB$3:$AB$1315,DataRegularSeason20242025!$B$3:$B$1315, "&lt;=" &amp; $A73, DataRegularSeason20242025!$E$3:$E$1315, Z$1)</f>
        <v>19</v>
      </c>
      <c r="AA73" s="2">
        <f>SUMIFS(DataRegularSeason20242025!$AA$3:$AA$1315,DataRegularSeason20242025!$B$3:$B$1315, "&lt;=" &amp; $A73, DataRegularSeason20242025!$D$3:$D$1315, AA$1)+SUMIFS(DataRegularSeason20242025!$AB$3:$AB$1315,DataRegularSeason20242025!$B$3:$B$1315, "&lt;=" &amp; $A73, DataRegularSeason20242025!$E$3:$E$1315, AA$1)</f>
        <v>22</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19</v>
      </c>
      <c r="AD73" s="2">
        <f>SUMIFS(DataRegularSeason20242025!$AA$3:$AA$1315,DataRegularSeason20242025!$B$3:$B$1315, "&lt;=" &amp; $A73, DataRegularSeason20242025!$D$3:$D$1315, AD$1)+SUMIFS(DataRegularSeason20242025!$AB$3:$AB$1315,DataRegularSeason20242025!$B$3:$B$1315, "&lt;=" &amp; $A73, DataRegularSeason20242025!$E$3:$E$1315, AD$1)</f>
        <v>23</v>
      </c>
      <c r="AE73" s="2">
        <f>SUMIFS(DataRegularSeason20242025!$AA$3:$AA$1315,DataRegularSeason20242025!$B$3:$B$1315, "&lt;=" &amp; $A73, DataRegularSeason20242025!$D$3:$D$1315, AE$1)+SUMIFS(DataRegularSeason20242025!$AB$3:$AB$1315,DataRegularSeason20242025!$B$3:$B$1315, "&lt;=" &amp; $A73, DataRegularSeason20242025!$E$3:$E$1315, AE$1)</f>
        <v>28</v>
      </c>
      <c r="AF73" s="2">
        <f>SUMIFS(DataRegularSeason20242025!$AA$3:$AA$1315,DataRegularSeason20242025!$B$3:$B$1315, "&lt;=" &amp; $A73, DataRegularSeason20242025!$D$3:$D$1315, AF$1)+SUMIFS(DataRegularSeason20242025!$AB$3:$AB$1315,DataRegularSeason20242025!$B$3:$B$1315, "&lt;=" &amp; $A73, DataRegularSeason20242025!$E$3:$E$1315, AF$1)</f>
        <v>34</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29</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27</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18</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30</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20</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17</v>
      </c>
      <c r="Z74" s="2">
        <f>SUMIFS(DataRegularSeason20242025!$AA$3:$AA$1315,DataRegularSeason20242025!$B$3:$B$1315, "&lt;=" &amp; $A74, DataRegularSeason20242025!$D$3:$D$1315, Z$1)+SUMIFS(DataRegularSeason20242025!$AB$3:$AB$1315,DataRegularSeason20242025!$B$3:$B$1315, "&lt;=" &amp; $A74, DataRegularSeason20242025!$E$3:$E$1315, Z$1)</f>
        <v>19</v>
      </c>
      <c r="AA74" s="2">
        <f>SUMIFS(DataRegularSeason20242025!$AA$3:$AA$1315,DataRegularSeason20242025!$B$3:$B$1315, "&lt;=" &amp; $A74, DataRegularSeason20242025!$D$3:$D$1315, AA$1)+SUMIFS(DataRegularSeason20242025!$AB$3:$AB$1315,DataRegularSeason20242025!$B$3:$B$1315, "&lt;=" &amp; $A74, DataRegularSeason20242025!$E$3:$E$1315, AA$1)</f>
        <v>22</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19</v>
      </c>
      <c r="AD74" s="2">
        <f>SUMIFS(DataRegularSeason20242025!$AA$3:$AA$1315,DataRegularSeason20242025!$B$3:$B$1315, "&lt;=" &amp; $A74, DataRegularSeason20242025!$D$3:$D$1315, AD$1)+SUMIFS(DataRegularSeason20242025!$AB$3:$AB$1315,DataRegularSeason20242025!$B$3:$B$1315, "&lt;=" &amp; $A74, DataRegularSeason20242025!$E$3:$E$1315, AD$1)</f>
        <v>23</v>
      </c>
      <c r="AE74" s="2">
        <f>SUMIFS(DataRegularSeason20242025!$AA$3:$AA$1315,DataRegularSeason20242025!$B$3:$B$1315, "&lt;=" &amp; $A74, DataRegularSeason20242025!$D$3:$D$1315, AE$1)+SUMIFS(DataRegularSeason20242025!$AB$3:$AB$1315,DataRegularSeason20242025!$B$3:$B$1315, "&lt;=" &amp; $A74, DataRegularSeason20242025!$E$3:$E$1315, AE$1)</f>
        <v>28</v>
      </c>
      <c r="AF74" s="2">
        <f>SUMIFS(DataRegularSeason20242025!$AA$3:$AA$1315,DataRegularSeason20242025!$B$3:$B$1315, "&lt;=" &amp; $A74, DataRegularSeason20242025!$D$3:$D$1315, AF$1)+SUMIFS(DataRegularSeason20242025!$AB$3:$AB$1315,DataRegularSeason20242025!$B$3:$B$1315, "&lt;=" &amp; $A74, DataRegularSeason20242025!$E$3:$E$1315, AF$1)</f>
        <v>34</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29</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27</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18</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30</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20</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17</v>
      </c>
      <c r="Z75" s="2">
        <f>SUMIFS(DataRegularSeason20242025!$AA$3:$AA$1315,DataRegularSeason20242025!$B$3:$B$1315, "&lt;=" &amp; $A75, DataRegularSeason20242025!$D$3:$D$1315, Z$1)+SUMIFS(DataRegularSeason20242025!$AB$3:$AB$1315,DataRegularSeason20242025!$B$3:$B$1315, "&lt;=" &amp; $A75, DataRegularSeason20242025!$E$3:$E$1315, Z$1)</f>
        <v>19</v>
      </c>
      <c r="AA75" s="2">
        <f>SUMIFS(DataRegularSeason20242025!$AA$3:$AA$1315,DataRegularSeason20242025!$B$3:$B$1315, "&lt;=" &amp; $A75, DataRegularSeason20242025!$D$3:$D$1315, AA$1)+SUMIFS(DataRegularSeason20242025!$AB$3:$AB$1315,DataRegularSeason20242025!$B$3:$B$1315, "&lt;=" &amp; $A75, DataRegularSeason20242025!$E$3:$E$1315, AA$1)</f>
        <v>22</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19</v>
      </c>
      <c r="AD75" s="2">
        <f>SUMIFS(DataRegularSeason20242025!$AA$3:$AA$1315,DataRegularSeason20242025!$B$3:$B$1315, "&lt;=" &amp; $A75, DataRegularSeason20242025!$D$3:$D$1315, AD$1)+SUMIFS(DataRegularSeason20242025!$AB$3:$AB$1315,DataRegularSeason20242025!$B$3:$B$1315, "&lt;=" &amp; $A75, DataRegularSeason20242025!$E$3:$E$1315, AD$1)</f>
        <v>23</v>
      </c>
      <c r="AE75" s="2">
        <f>SUMIFS(DataRegularSeason20242025!$AA$3:$AA$1315,DataRegularSeason20242025!$B$3:$B$1315, "&lt;=" &amp; $A75, DataRegularSeason20242025!$D$3:$D$1315, AE$1)+SUMIFS(DataRegularSeason20242025!$AB$3:$AB$1315,DataRegularSeason20242025!$B$3:$B$1315, "&lt;=" &amp; $A75, DataRegularSeason20242025!$E$3:$E$1315, AE$1)</f>
        <v>28</v>
      </c>
      <c r="AF75" s="2">
        <f>SUMIFS(DataRegularSeason20242025!$AA$3:$AA$1315,DataRegularSeason20242025!$B$3:$B$1315, "&lt;=" &amp; $A75, DataRegularSeason20242025!$D$3:$D$1315, AF$1)+SUMIFS(DataRegularSeason20242025!$AB$3:$AB$1315,DataRegularSeason20242025!$B$3:$B$1315, "&lt;=" &amp; $A75, DataRegularSeason20242025!$E$3:$E$1315, AF$1)</f>
        <v>34</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29</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27</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18</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30</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20</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17</v>
      </c>
      <c r="Z76" s="2">
        <f>SUMIFS(DataRegularSeason20242025!$AA$3:$AA$1315,DataRegularSeason20242025!$B$3:$B$1315, "&lt;=" &amp; $A76, DataRegularSeason20242025!$D$3:$D$1315, Z$1)+SUMIFS(DataRegularSeason20242025!$AB$3:$AB$1315,DataRegularSeason20242025!$B$3:$B$1315, "&lt;=" &amp; $A76, DataRegularSeason20242025!$E$3:$E$1315, Z$1)</f>
        <v>19</v>
      </c>
      <c r="AA76" s="2">
        <f>SUMIFS(DataRegularSeason20242025!$AA$3:$AA$1315,DataRegularSeason20242025!$B$3:$B$1315, "&lt;=" &amp; $A76, DataRegularSeason20242025!$D$3:$D$1315, AA$1)+SUMIFS(DataRegularSeason20242025!$AB$3:$AB$1315,DataRegularSeason20242025!$B$3:$B$1315, "&lt;=" &amp; $A76, DataRegularSeason20242025!$E$3:$E$1315, AA$1)</f>
        <v>22</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19</v>
      </c>
      <c r="AD76" s="2">
        <f>SUMIFS(DataRegularSeason20242025!$AA$3:$AA$1315,DataRegularSeason20242025!$B$3:$B$1315, "&lt;=" &amp; $A76, DataRegularSeason20242025!$D$3:$D$1315, AD$1)+SUMIFS(DataRegularSeason20242025!$AB$3:$AB$1315,DataRegularSeason20242025!$B$3:$B$1315, "&lt;=" &amp; $A76, DataRegularSeason20242025!$E$3:$E$1315, AD$1)</f>
        <v>23</v>
      </c>
      <c r="AE76" s="2">
        <f>SUMIFS(DataRegularSeason20242025!$AA$3:$AA$1315,DataRegularSeason20242025!$B$3:$B$1315, "&lt;=" &amp; $A76, DataRegularSeason20242025!$D$3:$D$1315, AE$1)+SUMIFS(DataRegularSeason20242025!$AB$3:$AB$1315,DataRegularSeason20242025!$B$3:$B$1315, "&lt;=" &amp; $A76, DataRegularSeason20242025!$E$3:$E$1315, AE$1)</f>
        <v>28</v>
      </c>
      <c r="AF76" s="2">
        <f>SUMIFS(DataRegularSeason20242025!$AA$3:$AA$1315,DataRegularSeason20242025!$B$3:$B$1315, "&lt;=" &amp; $A76, DataRegularSeason20242025!$D$3:$D$1315, AF$1)+SUMIFS(DataRegularSeason20242025!$AB$3:$AB$1315,DataRegularSeason20242025!$B$3:$B$1315, "&lt;=" &amp; $A76, DataRegularSeason20242025!$E$3:$E$1315, AF$1)</f>
        <v>34</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29</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27</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18</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30</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20</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17</v>
      </c>
      <c r="Z77" s="2">
        <f>SUMIFS(DataRegularSeason20242025!$AA$3:$AA$1315,DataRegularSeason20242025!$B$3:$B$1315, "&lt;=" &amp; $A77, DataRegularSeason20242025!$D$3:$D$1315, Z$1)+SUMIFS(DataRegularSeason20242025!$AB$3:$AB$1315,DataRegularSeason20242025!$B$3:$B$1315, "&lt;=" &amp; $A77, DataRegularSeason20242025!$E$3:$E$1315, Z$1)</f>
        <v>19</v>
      </c>
      <c r="AA77" s="2">
        <f>SUMIFS(DataRegularSeason20242025!$AA$3:$AA$1315,DataRegularSeason20242025!$B$3:$B$1315, "&lt;=" &amp; $A77, DataRegularSeason20242025!$D$3:$D$1315, AA$1)+SUMIFS(DataRegularSeason20242025!$AB$3:$AB$1315,DataRegularSeason20242025!$B$3:$B$1315, "&lt;=" &amp; $A77, DataRegularSeason20242025!$E$3:$E$1315, AA$1)</f>
        <v>22</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19</v>
      </c>
      <c r="AD77" s="2">
        <f>SUMIFS(DataRegularSeason20242025!$AA$3:$AA$1315,DataRegularSeason20242025!$B$3:$B$1315, "&lt;=" &amp; $A77, DataRegularSeason20242025!$D$3:$D$1315, AD$1)+SUMIFS(DataRegularSeason20242025!$AB$3:$AB$1315,DataRegularSeason20242025!$B$3:$B$1315, "&lt;=" &amp; $A77, DataRegularSeason20242025!$E$3:$E$1315, AD$1)</f>
        <v>23</v>
      </c>
      <c r="AE77" s="2">
        <f>SUMIFS(DataRegularSeason20242025!$AA$3:$AA$1315,DataRegularSeason20242025!$B$3:$B$1315, "&lt;=" &amp; $A77, DataRegularSeason20242025!$D$3:$D$1315, AE$1)+SUMIFS(DataRegularSeason20242025!$AB$3:$AB$1315,DataRegularSeason20242025!$B$3:$B$1315, "&lt;=" &amp; $A77, DataRegularSeason20242025!$E$3:$E$1315, AE$1)</f>
        <v>28</v>
      </c>
      <c r="AF77" s="2">
        <f>SUMIFS(DataRegularSeason20242025!$AA$3:$AA$1315,DataRegularSeason20242025!$B$3:$B$1315, "&lt;=" &amp; $A77, DataRegularSeason20242025!$D$3:$D$1315, AF$1)+SUMIFS(DataRegularSeason20242025!$AB$3:$AB$1315,DataRegularSeason20242025!$B$3:$B$1315, "&lt;=" &amp; $A77, DataRegularSeason20242025!$E$3:$E$1315, AF$1)</f>
        <v>34</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29</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27</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18</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30</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20</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17</v>
      </c>
      <c r="Z78" s="2">
        <f>SUMIFS(DataRegularSeason20242025!$AA$3:$AA$1315,DataRegularSeason20242025!$B$3:$B$1315, "&lt;=" &amp; $A78, DataRegularSeason20242025!$D$3:$D$1315, Z$1)+SUMIFS(DataRegularSeason20242025!$AB$3:$AB$1315,DataRegularSeason20242025!$B$3:$B$1315, "&lt;=" &amp; $A78, DataRegularSeason20242025!$E$3:$E$1315, Z$1)</f>
        <v>19</v>
      </c>
      <c r="AA78" s="2">
        <f>SUMIFS(DataRegularSeason20242025!$AA$3:$AA$1315,DataRegularSeason20242025!$B$3:$B$1315, "&lt;=" &amp; $A78, DataRegularSeason20242025!$D$3:$D$1315, AA$1)+SUMIFS(DataRegularSeason20242025!$AB$3:$AB$1315,DataRegularSeason20242025!$B$3:$B$1315, "&lt;=" &amp; $A78, DataRegularSeason20242025!$E$3:$E$1315, AA$1)</f>
        <v>22</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19</v>
      </c>
      <c r="AD78" s="2">
        <f>SUMIFS(DataRegularSeason20242025!$AA$3:$AA$1315,DataRegularSeason20242025!$B$3:$B$1315, "&lt;=" &amp; $A78, DataRegularSeason20242025!$D$3:$D$1315, AD$1)+SUMIFS(DataRegularSeason20242025!$AB$3:$AB$1315,DataRegularSeason20242025!$B$3:$B$1315, "&lt;=" &amp; $A78, DataRegularSeason20242025!$E$3:$E$1315, AD$1)</f>
        <v>23</v>
      </c>
      <c r="AE78" s="2">
        <f>SUMIFS(DataRegularSeason20242025!$AA$3:$AA$1315,DataRegularSeason20242025!$B$3:$B$1315, "&lt;=" &amp; $A78, DataRegularSeason20242025!$D$3:$D$1315, AE$1)+SUMIFS(DataRegularSeason20242025!$AB$3:$AB$1315,DataRegularSeason20242025!$B$3:$B$1315, "&lt;=" &amp; $A78, DataRegularSeason20242025!$E$3:$E$1315, AE$1)</f>
        <v>28</v>
      </c>
      <c r="AF78" s="2">
        <f>SUMIFS(DataRegularSeason20242025!$AA$3:$AA$1315,DataRegularSeason20242025!$B$3:$B$1315, "&lt;=" &amp; $A78, DataRegularSeason20242025!$D$3:$D$1315, AF$1)+SUMIFS(DataRegularSeason20242025!$AB$3:$AB$1315,DataRegularSeason20242025!$B$3:$B$1315, "&lt;=" &amp; $A78, DataRegularSeason20242025!$E$3:$E$1315, AF$1)</f>
        <v>34</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29</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27</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18</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30</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20</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17</v>
      </c>
      <c r="Z79" s="2">
        <f>SUMIFS(DataRegularSeason20242025!$AA$3:$AA$1315,DataRegularSeason20242025!$B$3:$B$1315, "&lt;=" &amp; $A79, DataRegularSeason20242025!$D$3:$D$1315, Z$1)+SUMIFS(DataRegularSeason20242025!$AB$3:$AB$1315,DataRegularSeason20242025!$B$3:$B$1315, "&lt;=" &amp; $A79, DataRegularSeason20242025!$E$3:$E$1315, Z$1)</f>
        <v>19</v>
      </c>
      <c r="AA79" s="2">
        <f>SUMIFS(DataRegularSeason20242025!$AA$3:$AA$1315,DataRegularSeason20242025!$B$3:$B$1315, "&lt;=" &amp; $A79, DataRegularSeason20242025!$D$3:$D$1315, AA$1)+SUMIFS(DataRegularSeason20242025!$AB$3:$AB$1315,DataRegularSeason20242025!$B$3:$B$1315, "&lt;=" &amp; $A79, DataRegularSeason20242025!$E$3:$E$1315, AA$1)</f>
        <v>22</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19</v>
      </c>
      <c r="AD79" s="2">
        <f>SUMIFS(DataRegularSeason20242025!$AA$3:$AA$1315,DataRegularSeason20242025!$B$3:$B$1315, "&lt;=" &amp; $A79, DataRegularSeason20242025!$D$3:$D$1315, AD$1)+SUMIFS(DataRegularSeason20242025!$AB$3:$AB$1315,DataRegularSeason20242025!$B$3:$B$1315, "&lt;=" &amp; $A79, DataRegularSeason20242025!$E$3:$E$1315, AD$1)</f>
        <v>23</v>
      </c>
      <c r="AE79" s="2">
        <f>SUMIFS(DataRegularSeason20242025!$AA$3:$AA$1315,DataRegularSeason20242025!$B$3:$B$1315, "&lt;=" &amp; $A79, DataRegularSeason20242025!$D$3:$D$1315, AE$1)+SUMIFS(DataRegularSeason20242025!$AB$3:$AB$1315,DataRegularSeason20242025!$B$3:$B$1315, "&lt;=" &amp; $A79, DataRegularSeason20242025!$E$3:$E$1315, AE$1)</f>
        <v>28</v>
      </c>
      <c r="AF79" s="2">
        <f>SUMIFS(DataRegularSeason20242025!$AA$3:$AA$1315,DataRegularSeason20242025!$B$3:$B$1315, "&lt;=" &amp; $A79, DataRegularSeason20242025!$D$3:$D$1315, AF$1)+SUMIFS(DataRegularSeason20242025!$AB$3:$AB$1315,DataRegularSeason20242025!$B$3:$B$1315, "&lt;=" &amp; $A79, DataRegularSeason20242025!$E$3:$E$1315, AF$1)</f>
        <v>34</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29</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27</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18</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30</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20</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17</v>
      </c>
      <c r="Z80" s="2">
        <f>SUMIFS(DataRegularSeason20242025!$AA$3:$AA$1315,DataRegularSeason20242025!$B$3:$B$1315, "&lt;=" &amp; $A80, DataRegularSeason20242025!$D$3:$D$1315, Z$1)+SUMIFS(DataRegularSeason20242025!$AB$3:$AB$1315,DataRegularSeason20242025!$B$3:$B$1315, "&lt;=" &amp; $A80, DataRegularSeason20242025!$E$3:$E$1315, Z$1)</f>
        <v>19</v>
      </c>
      <c r="AA80" s="2">
        <f>SUMIFS(DataRegularSeason20242025!$AA$3:$AA$1315,DataRegularSeason20242025!$B$3:$B$1315, "&lt;=" &amp; $A80, DataRegularSeason20242025!$D$3:$D$1315, AA$1)+SUMIFS(DataRegularSeason20242025!$AB$3:$AB$1315,DataRegularSeason20242025!$B$3:$B$1315, "&lt;=" &amp; $A80, DataRegularSeason20242025!$E$3:$E$1315, AA$1)</f>
        <v>22</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19</v>
      </c>
      <c r="AD80" s="2">
        <f>SUMIFS(DataRegularSeason20242025!$AA$3:$AA$1315,DataRegularSeason20242025!$B$3:$B$1315, "&lt;=" &amp; $A80, DataRegularSeason20242025!$D$3:$D$1315, AD$1)+SUMIFS(DataRegularSeason20242025!$AB$3:$AB$1315,DataRegularSeason20242025!$B$3:$B$1315, "&lt;=" &amp; $A80, DataRegularSeason20242025!$E$3:$E$1315, AD$1)</f>
        <v>23</v>
      </c>
      <c r="AE80" s="2">
        <f>SUMIFS(DataRegularSeason20242025!$AA$3:$AA$1315,DataRegularSeason20242025!$B$3:$B$1315, "&lt;=" &amp; $A80, DataRegularSeason20242025!$D$3:$D$1315, AE$1)+SUMIFS(DataRegularSeason20242025!$AB$3:$AB$1315,DataRegularSeason20242025!$B$3:$B$1315, "&lt;=" &amp; $A80, DataRegularSeason20242025!$E$3:$E$1315, AE$1)</f>
        <v>28</v>
      </c>
      <c r="AF80" s="2">
        <f>SUMIFS(DataRegularSeason20242025!$AA$3:$AA$1315,DataRegularSeason20242025!$B$3:$B$1315, "&lt;=" &amp; $A80, DataRegularSeason20242025!$D$3:$D$1315, AF$1)+SUMIFS(DataRegularSeason20242025!$AB$3:$AB$1315,DataRegularSeason20242025!$B$3:$B$1315, "&lt;=" &amp; $A80, DataRegularSeason20242025!$E$3:$E$1315, AF$1)</f>
        <v>34</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29</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27</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18</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30</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20</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17</v>
      </c>
      <c r="Z81" s="2">
        <f>SUMIFS(DataRegularSeason20242025!$AA$3:$AA$1315,DataRegularSeason20242025!$B$3:$B$1315, "&lt;=" &amp; $A81, DataRegularSeason20242025!$D$3:$D$1315, Z$1)+SUMIFS(DataRegularSeason20242025!$AB$3:$AB$1315,DataRegularSeason20242025!$B$3:$B$1315, "&lt;=" &amp; $A81, DataRegularSeason20242025!$E$3:$E$1315, Z$1)</f>
        <v>19</v>
      </c>
      <c r="AA81" s="2">
        <f>SUMIFS(DataRegularSeason20242025!$AA$3:$AA$1315,DataRegularSeason20242025!$B$3:$B$1315, "&lt;=" &amp; $A81, DataRegularSeason20242025!$D$3:$D$1315, AA$1)+SUMIFS(DataRegularSeason20242025!$AB$3:$AB$1315,DataRegularSeason20242025!$B$3:$B$1315, "&lt;=" &amp; $A81, DataRegularSeason20242025!$E$3:$E$1315, AA$1)</f>
        <v>22</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19</v>
      </c>
      <c r="AD81" s="2">
        <f>SUMIFS(DataRegularSeason20242025!$AA$3:$AA$1315,DataRegularSeason20242025!$B$3:$B$1315, "&lt;=" &amp; $A81, DataRegularSeason20242025!$D$3:$D$1315, AD$1)+SUMIFS(DataRegularSeason20242025!$AB$3:$AB$1315,DataRegularSeason20242025!$B$3:$B$1315, "&lt;=" &amp; $A81, DataRegularSeason20242025!$E$3:$E$1315, AD$1)</f>
        <v>23</v>
      </c>
      <c r="AE81" s="2">
        <f>SUMIFS(DataRegularSeason20242025!$AA$3:$AA$1315,DataRegularSeason20242025!$B$3:$B$1315, "&lt;=" &amp; $A81, DataRegularSeason20242025!$D$3:$D$1315, AE$1)+SUMIFS(DataRegularSeason20242025!$AB$3:$AB$1315,DataRegularSeason20242025!$B$3:$B$1315, "&lt;=" &amp; $A81, DataRegularSeason20242025!$E$3:$E$1315, AE$1)</f>
        <v>28</v>
      </c>
      <c r="AF81" s="2">
        <f>SUMIFS(DataRegularSeason20242025!$AA$3:$AA$1315,DataRegularSeason20242025!$B$3:$B$1315, "&lt;=" &amp; $A81, DataRegularSeason20242025!$D$3:$D$1315, AF$1)+SUMIFS(DataRegularSeason20242025!$AB$3:$AB$1315,DataRegularSeason20242025!$B$3:$B$1315, "&lt;=" &amp; $A81, DataRegularSeason20242025!$E$3:$E$1315, AF$1)</f>
        <v>34</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29</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27</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18</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30</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20</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17</v>
      </c>
      <c r="Z82" s="2">
        <f>SUMIFS(DataRegularSeason20242025!$AA$3:$AA$1315,DataRegularSeason20242025!$B$3:$B$1315, "&lt;=" &amp; $A82, DataRegularSeason20242025!$D$3:$D$1315, Z$1)+SUMIFS(DataRegularSeason20242025!$AB$3:$AB$1315,DataRegularSeason20242025!$B$3:$B$1315, "&lt;=" &amp; $A82, DataRegularSeason20242025!$E$3:$E$1315, Z$1)</f>
        <v>19</v>
      </c>
      <c r="AA82" s="2">
        <f>SUMIFS(DataRegularSeason20242025!$AA$3:$AA$1315,DataRegularSeason20242025!$B$3:$B$1315, "&lt;=" &amp; $A82, DataRegularSeason20242025!$D$3:$D$1315, AA$1)+SUMIFS(DataRegularSeason20242025!$AB$3:$AB$1315,DataRegularSeason20242025!$B$3:$B$1315, "&lt;=" &amp; $A82, DataRegularSeason20242025!$E$3:$E$1315, AA$1)</f>
        <v>22</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19</v>
      </c>
      <c r="AD82" s="2">
        <f>SUMIFS(DataRegularSeason20242025!$AA$3:$AA$1315,DataRegularSeason20242025!$B$3:$B$1315, "&lt;=" &amp; $A82, DataRegularSeason20242025!$D$3:$D$1315, AD$1)+SUMIFS(DataRegularSeason20242025!$AB$3:$AB$1315,DataRegularSeason20242025!$B$3:$B$1315, "&lt;=" &amp; $A82, DataRegularSeason20242025!$E$3:$E$1315, AD$1)</f>
        <v>23</v>
      </c>
      <c r="AE82" s="2">
        <f>SUMIFS(DataRegularSeason20242025!$AA$3:$AA$1315,DataRegularSeason20242025!$B$3:$B$1315, "&lt;=" &amp; $A82, DataRegularSeason20242025!$D$3:$D$1315, AE$1)+SUMIFS(DataRegularSeason20242025!$AB$3:$AB$1315,DataRegularSeason20242025!$B$3:$B$1315, "&lt;=" &amp; $A82, DataRegularSeason20242025!$E$3:$E$1315, AE$1)</f>
        <v>28</v>
      </c>
      <c r="AF82" s="2">
        <f>SUMIFS(DataRegularSeason20242025!$AA$3:$AA$1315,DataRegularSeason20242025!$B$3:$B$1315, "&lt;=" &amp; $A82, DataRegularSeason20242025!$D$3:$D$1315, AF$1)+SUMIFS(DataRegularSeason20242025!$AB$3:$AB$1315,DataRegularSeason20242025!$B$3:$B$1315, "&lt;=" &amp; $A82, DataRegularSeason20242025!$E$3:$E$1315, AF$1)</f>
        <v>34</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29</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27</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18</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30</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20</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17</v>
      </c>
      <c r="Z83" s="2">
        <f>SUMIFS(DataRegularSeason20242025!$AA$3:$AA$1315,DataRegularSeason20242025!$B$3:$B$1315, "&lt;=" &amp; $A83, DataRegularSeason20242025!$D$3:$D$1315, Z$1)+SUMIFS(DataRegularSeason20242025!$AB$3:$AB$1315,DataRegularSeason20242025!$B$3:$B$1315, "&lt;=" &amp; $A83, DataRegularSeason20242025!$E$3:$E$1315, Z$1)</f>
        <v>19</v>
      </c>
      <c r="AA83" s="2">
        <f>SUMIFS(DataRegularSeason20242025!$AA$3:$AA$1315,DataRegularSeason20242025!$B$3:$B$1315, "&lt;=" &amp; $A83, DataRegularSeason20242025!$D$3:$D$1315, AA$1)+SUMIFS(DataRegularSeason20242025!$AB$3:$AB$1315,DataRegularSeason20242025!$B$3:$B$1315, "&lt;=" &amp; $A83, DataRegularSeason20242025!$E$3:$E$1315, AA$1)</f>
        <v>22</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19</v>
      </c>
      <c r="AD83" s="2">
        <f>SUMIFS(DataRegularSeason20242025!$AA$3:$AA$1315,DataRegularSeason20242025!$B$3:$B$1315, "&lt;=" &amp; $A83, DataRegularSeason20242025!$D$3:$D$1315, AD$1)+SUMIFS(DataRegularSeason20242025!$AB$3:$AB$1315,DataRegularSeason20242025!$B$3:$B$1315, "&lt;=" &amp; $A83, DataRegularSeason20242025!$E$3:$E$1315, AD$1)</f>
        <v>23</v>
      </c>
      <c r="AE83" s="2">
        <f>SUMIFS(DataRegularSeason20242025!$AA$3:$AA$1315,DataRegularSeason20242025!$B$3:$B$1315, "&lt;=" &amp; $A83, DataRegularSeason20242025!$D$3:$D$1315, AE$1)+SUMIFS(DataRegularSeason20242025!$AB$3:$AB$1315,DataRegularSeason20242025!$B$3:$B$1315, "&lt;=" &amp; $A83, DataRegularSeason20242025!$E$3:$E$1315, AE$1)</f>
        <v>28</v>
      </c>
      <c r="AF83" s="2">
        <f>SUMIFS(DataRegularSeason20242025!$AA$3:$AA$1315,DataRegularSeason20242025!$B$3:$B$1315, "&lt;=" &amp; $A83, DataRegularSeason20242025!$D$3:$D$1315, AF$1)+SUMIFS(DataRegularSeason20242025!$AB$3:$AB$1315,DataRegularSeason20242025!$B$3:$B$1315, "&lt;=" &amp; $A83, DataRegularSeason20242025!$E$3:$E$1315, AF$1)</f>
        <v>34</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29</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27</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18</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30</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20</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17</v>
      </c>
      <c r="Z84" s="2">
        <f>SUMIFS(DataRegularSeason20242025!$AA$3:$AA$1315,DataRegularSeason20242025!$B$3:$B$1315, "&lt;=" &amp; $A84, DataRegularSeason20242025!$D$3:$D$1315, Z$1)+SUMIFS(DataRegularSeason20242025!$AB$3:$AB$1315,DataRegularSeason20242025!$B$3:$B$1315, "&lt;=" &amp; $A84, DataRegularSeason20242025!$E$3:$E$1315, Z$1)</f>
        <v>19</v>
      </c>
      <c r="AA84" s="2">
        <f>SUMIFS(DataRegularSeason20242025!$AA$3:$AA$1315,DataRegularSeason20242025!$B$3:$B$1315, "&lt;=" &amp; $A84, DataRegularSeason20242025!$D$3:$D$1315, AA$1)+SUMIFS(DataRegularSeason20242025!$AB$3:$AB$1315,DataRegularSeason20242025!$B$3:$B$1315, "&lt;=" &amp; $A84, DataRegularSeason20242025!$E$3:$E$1315, AA$1)</f>
        <v>22</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19</v>
      </c>
      <c r="AD84" s="2">
        <f>SUMIFS(DataRegularSeason20242025!$AA$3:$AA$1315,DataRegularSeason20242025!$B$3:$B$1315, "&lt;=" &amp; $A84, DataRegularSeason20242025!$D$3:$D$1315, AD$1)+SUMIFS(DataRegularSeason20242025!$AB$3:$AB$1315,DataRegularSeason20242025!$B$3:$B$1315, "&lt;=" &amp; $A84, DataRegularSeason20242025!$E$3:$E$1315, AD$1)</f>
        <v>23</v>
      </c>
      <c r="AE84" s="2">
        <f>SUMIFS(DataRegularSeason20242025!$AA$3:$AA$1315,DataRegularSeason20242025!$B$3:$B$1315, "&lt;=" &amp; $A84, DataRegularSeason20242025!$D$3:$D$1315, AE$1)+SUMIFS(DataRegularSeason20242025!$AB$3:$AB$1315,DataRegularSeason20242025!$B$3:$B$1315, "&lt;=" &amp; $A84, DataRegularSeason20242025!$E$3:$E$1315, AE$1)</f>
        <v>28</v>
      </c>
      <c r="AF84" s="2">
        <f>SUMIFS(DataRegularSeason20242025!$AA$3:$AA$1315,DataRegularSeason20242025!$B$3:$B$1315, "&lt;=" &amp; $A84, DataRegularSeason20242025!$D$3:$D$1315, AF$1)+SUMIFS(DataRegularSeason20242025!$AB$3:$AB$1315,DataRegularSeason20242025!$B$3:$B$1315, "&lt;=" &amp; $A84, DataRegularSeason20242025!$E$3:$E$1315, AF$1)</f>
        <v>34</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29</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27</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18</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30</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20</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17</v>
      </c>
      <c r="Z85" s="2">
        <f>SUMIFS(DataRegularSeason20242025!$AA$3:$AA$1315,DataRegularSeason20242025!$B$3:$B$1315, "&lt;=" &amp; $A85, DataRegularSeason20242025!$D$3:$D$1315, Z$1)+SUMIFS(DataRegularSeason20242025!$AB$3:$AB$1315,DataRegularSeason20242025!$B$3:$B$1315, "&lt;=" &amp; $A85, DataRegularSeason20242025!$E$3:$E$1315, Z$1)</f>
        <v>19</v>
      </c>
      <c r="AA85" s="2">
        <f>SUMIFS(DataRegularSeason20242025!$AA$3:$AA$1315,DataRegularSeason20242025!$B$3:$B$1315, "&lt;=" &amp; $A85, DataRegularSeason20242025!$D$3:$D$1315, AA$1)+SUMIFS(DataRegularSeason20242025!$AB$3:$AB$1315,DataRegularSeason20242025!$B$3:$B$1315, "&lt;=" &amp; $A85, DataRegularSeason20242025!$E$3:$E$1315, AA$1)</f>
        <v>22</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19</v>
      </c>
      <c r="AD85" s="2">
        <f>SUMIFS(DataRegularSeason20242025!$AA$3:$AA$1315,DataRegularSeason20242025!$B$3:$B$1315, "&lt;=" &amp; $A85, DataRegularSeason20242025!$D$3:$D$1315, AD$1)+SUMIFS(DataRegularSeason20242025!$AB$3:$AB$1315,DataRegularSeason20242025!$B$3:$B$1315, "&lt;=" &amp; $A85, DataRegularSeason20242025!$E$3:$E$1315, AD$1)</f>
        <v>23</v>
      </c>
      <c r="AE85" s="2">
        <f>SUMIFS(DataRegularSeason20242025!$AA$3:$AA$1315,DataRegularSeason20242025!$B$3:$B$1315, "&lt;=" &amp; $A85, DataRegularSeason20242025!$D$3:$D$1315, AE$1)+SUMIFS(DataRegularSeason20242025!$AB$3:$AB$1315,DataRegularSeason20242025!$B$3:$B$1315, "&lt;=" &amp; $A85, DataRegularSeason20242025!$E$3:$E$1315, AE$1)</f>
        <v>28</v>
      </c>
      <c r="AF85" s="2">
        <f>SUMIFS(DataRegularSeason20242025!$AA$3:$AA$1315,DataRegularSeason20242025!$B$3:$B$1315, "&lt;=" &amp; $A85, DataRegularSeason20242025!$D$3:$D$1315, AF$1)+SUMIFS(DataRegularSeason20242025!$AB$3:$AB$1315,DataRegularSeason20242025!$B$3:$B$1315, "&lt;=" &amp; $A85, DataRegularSeason20242025!$E$3:$E$1315, AF$1)</f>
        <v>34</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29</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27</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18</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30</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20</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17</v>
      </c>
      <c r="Z86" s="2">
        <f>SUMIFS(DataRegularSeason20242025!$AA$3:$AA$1315,DataRegularSeason20242025!$B$3:$B$1315, "&lt;=" &amp; $A86, DataRegularSeason20242025!$D$3:$D$1315, Z$1)+SUMIFS(DataRegularSeason20242025!$AB$3:$AB$1315,DataRegularSeason20242025!$B$3:$B$1315, "&lt;=" &amp; $A86, DataRegularSeason20242025!$E$3:$E$1315, Z$1)</f>
        <v>19</v>
      </c>
      <c r="AA86" s="2">
        <f>SUMIFS(DataRegularSeason20242025!$AA$3:$AA$1315,DataRegularSeason20242025!$B$3:$B$1315, "&lt;=" &amp; $A86, DataRegularSeason20242025!$D$3:$D$1315, AA$1)+SUMIFS(DataRegularSeason20242025!$AB$3:$AB$1315,DataRegularSeason20242025!$B$3:$B$1315, "&lt;=" &amp; $A86, DataRegularSeason20242025!$E$3:$E$1315, AA$1)</f>
        <v>22</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19</v>
      </c>
      <c r="AD86" s="2">
        <f>SUMIFS(DataRegularSeason20242025!$AA$3:$AA$1315,DataRegularSeason20242025!$B$3:$B$1315, "&lt;=" &amp; $A86, DataRegularSeason20242025!$D$3:$D$1315, AD$1)+SUMIFS(DataRegularSeason20242025!$AB$3:$AB$1315,DataRegularSeason20242025!$B$3:$B$1315, "&lt;=" &amp; $A86, DataRegularSeason20242025!$E$3:$E$1315, AD$1)</f>
        <v>23</v>
      </c>
      <c r="AE86" s="2">
        <f>SUMIFS(DataRegularSeason20242025!$AA$3:$AA$1315,DataRegularSeason20242025!$B$3:$B$1315, "&lt;=" &amp; $A86, DataRegularSeason20242025!$D$3:$D$1315, AE$1)+SUMIFS(DataRegularSeason20242025!$AB$3:$AB$1315,DataRegularSeason20242025!$B$3:$B$1315, "&lt;=" &amp; $A86, DataRegularSeason20242025!$E$3:$E$1315, AE$1)</f>
        <v>28</v>
      </c>
      <c r="AF86" s="2">
        <f>SUMIFS(DataRegularSeason20242025!$AA$3:$AA$1315,DataRegularSeason20242025!$B$3:$B$1315, "&lt;=" &amp; $A86, DataRegularSeason20242025!$D$3:$D$1315, AF$1)+SUMIFS(DataRegularSeason20242025!$AB$3:$AB$1315,DataRegularSeason20242025!$B$3:$B$1315, "&lt;=" &amp; $A86, DataRegularSeason20242025!$E$3:$E$1315, AF$1)</f>
        <v>34</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29</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27</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18</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30</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20</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17</v>
      </c>
      <c r="Z87" s="2">
        <f>SUMIFS(DataRegularSeason20242025!$AA$3:$AA$1315,DataRegularSeason20242025!$B$3:$B$1315, "&lt;=" &amp; $A87, DataRegularSeason20242025!$D$3:$D$1315, Z$1)+SUMIFS(DataRegularSeason20242025!$AB$3:$AB$1315,DataRegularSeason20242025!$B$3:$B$1315, "&lt;=" &amp; $A87, DataRegularSeason20242025!$E$3:$E$1315, Z$1)</f>
        <v>19</v>
      </c>
      <c r="AA87" s="2">
        <f>SUMIFS(DataRegularSeason20242025!$AA$3:$AA$1315,DataRegularSeason20242025!$B$3:$B$1315, "&lt;=" &amp; $A87, DataRegularSeason20242025!$D$3:$D$1315, AA$1)+SUMIFS(DataRegularSeason20242025!$AB$3:$AB$1315,DataRegularSeason20242025!$B$3:$B$1315, "&lt;=" &amp; $A87, DataRegularSeason20242025!$E$3:$E$1315, AA$1)</f>
        <v>22</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19</v>
      </c>
      <c r="AD87" s="2">
        <f>SUMIFS(DataRegularSeason20242025!$AA$3:$AA$1315,DataRegularSeason20242025!$B$3:$B$1315, "&lt;=" &amp; $A87, DataRegularSeason20242025!$D$3:$D$1315, AD$1)+SUMIFS(DataRegularSeason20242025!$AB$3:$AB$1315,DataRegularSeason20242025!$B$3:$B$1315, "&lt;=" &amp; $A87, DataRegularSeason20242025!$E$3:$E$1315, AD$1)</f>
        <v>23</v>
      </c>
      <c r="AE87" s="2">
        <f>SUMIFS(DataRegularSeason20242025!$AA$3:$AA$1315,DataRegularSeason20242025!$B$3:$B$1315, "&lt;=" &amp; $A87, DataRegularSeason20242025!$D$3:$D$1315, AE$1)+SUMIFS(DataRegularSeason20242025!$AB$3:$AB$1315,DataRegularSeason20242025!$B$3:$B$1315, "&lt;=" &amp; $A87, DataRegularSeason20242025!$E$3:$E$1315, AE$1)</f>
        <v>28</v>
      </c>
      <c r="AF87" s="2">
        <f>SUMIFS(DataRegularSeason20242025!$AA$3:$AA$1315,DataRegularSeason20242025!$B$3:$B$1315, "&lt;=" &amp; $A87, DataRegularSeason20242025!$D$3:$D$1315, AF$1)+SUMIFS(DataRegularSeason20242025!$AB$3:$AB$1315,DataRegularSeason20242025!$B$3:$B$1315, "&lt;=" &amp; $A87, DataRegularSeason20242025!$E$3:$E$1315, AF$1)</f>
        <v>34</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29</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27</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18</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30</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20</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17</v>
      </c>
      <c r="Z88" s="2">
        <f>SUMIFS(DataRegularSeason20242025!$AA$3:$AA$1315,DataRegularSeason20242025!$B$3:$B$1315, "&lt;=" &amp; $A88, DataRegularSeason20242025!$D$3:$D$1315, Z$1)+SUMIFS(DataRegularSeason20242025!$AB$3:$AB$1315,DataRegularSeason20242025!$B$3:$B$1315, "&lt;=" &amp; $A88, DataRegularSeason20242025!$E$3:$E$1315, Z$1)</f>
        <v>19</v>
      </c>
      <c r="AA88" s="2">
        <f>SUMIFS(DataRegularSeason20242025!$AA$3:$AA$1315,DataRegularSeason20242025!$B$3:$B$1315, "&lt;=" &amp; $A88, DataRegularSeason20242025!$D$3:$D$1315, AA$1)+SUMIFS(DataRegularSeason20242025!$AB$3:$AB$1315,DataRegularSeason20242025!$B$3:$B$1315, "&lt;=" &amp; $A88, DataRegularSeason20242025!$E$3:$E$1315, AA$1)</f>
        <v>22</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19</v>
      </c>
      <c r="AD88" s="2">
        <f>SUMIFS(DataRegularSeason20242025!$AA$3:$AA$1315,DataRegularSeason20242025!$B$3:$B$1315, "&lt;=" &amp; $A88, DataRegularSeason20242025!$D$3:$D$1315, AD$1)+SUMIFS(DataRegularSeason20242025!$AB$3:$AB$1315,DataRegularSeason20242025!$B$3:$B$1315, "&lt;=" &amp; $A88, DataRegularSeason20242025!$E$3:$E$1315, AD$1)</f>
        <v>23</v>
      </c>
      <c r="AE88" s="2">
        <f>SUMIFS(DataRegularSeason20242025!$AA$3:$AA$1315,DataRegularSeason20242025!$B$3:$B$1315, "&lt;=" &amp; $A88, DataRegularSeason20242025!$D$3:$D$1315, AE$1)+SUMIFS(DataRegularSeason20242025!$AB$3:$AB$1315,DataRegularSeason20242025!$B$3:$B$1315, "&lt;=" &amp; $A88, DataRegularSeason20242025!$E$3:$E$1315, AE$1)</f>
        <v>28</v>
      </c>
      <c r="AF88" s="2">
        <f>SUMIFS(DataRegularSeason20242025!$AA$3:$AA$1315,DataRegularSeason20242025!$B$3:$B$1315, "&lt;=" &amp; $A88, DataRegularSeason20242025!$D$3:$D$1315, AF$1)+SUMIFS(DataRegularSeason20242025!$AB$3:$AB$1315,DataRegularSeason20242025!$B$3:$B$1315, "&lt;=" &amp; $A88, DataRegularSeason20242025!$E$3:$E$1315, AF$1)</f>
        <v>34</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29</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27</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18</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30</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20</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17</v>
      </c>
      <c r="Z89" s="2">
        <f>SUMIFS(DataRegularSeason20242025!$AA$3:$AA$1315,DataRegularSeason20242025!$B$3:$B$1315, "&lt;=" &amp; $A89, DataRegularSeason20242025!$D$3:$D$1315, Z$1)+SUMIFS(DataRegularSeason20242025!$AB$3:$AB$1315,DataRegularSeason20242025!$B$3:$B$1315, "&lt;=" &amp; $A89, DataRegularSeason20242025!$E$3:$E$1315, Z$1)</f>
        <v>19</v>
      </c>
      <c r="AA89" s="2">
        <f>SUMIFS(DataRegularSeason20242025!$AA$3:$AA$1315,DataRegularSeason20242025!$B$3:$B$1315, "&lt;=" &amp; $A89, DataRegularSeason20242025!$D$3:$D$1315, AA$1)+SUMIFS(DataRegularSeason20242025!$AB$3:$AB$1315,DataRegularSeason20242025!$B$3:$B$1315, "&lt;=" &amp; $A89, DataRegularSeason20242025!$E$3:$E$1315, AA$1)</f>
        <v>22</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19</v>
      </c>
      <c r="AD89" s="2">
        <f>SUMIFS(DataRegularSeason20242025!$AA$3:$AA$1315,DataRegularSeason20242025!$B$3:$B$1315, "&lt;=" &amp; $A89, DataRegularSeason20242025!$D$3:$D$1315, AD$1)+SUMIFS(DataRegularSeason20242025!$AB$3:$AB$1315,DataRegularSeason20242025!$B$3:$B$1315, "&lt;=" &amp; $A89, DataRegularSeason20242025!$E$3:$E$1315, AD$1)</f>
        <v>23</v>
      </c>
      <c r="AE89" s="2">
        <f>SUMIFS(DataRegularSeason20242025!$AA$3:$AA$1315,DataRegularSeason20242025!$B$3:$B$1315, "&lt;=" &amp; $A89, DataRegularSeason20242025!$D$3:$D$1315, AE$1)+SUMIFS(DataRegularSeason20242025!$AB$3:$AB$1315,DataRegularSeason20242025!$B$3:$B$1315, "&lt;=" &amp; $A89, DataRegularSeason20242025!$E$3:$E$1315, AE$1)</f>
        <v>28</v>
      </c>
      <c r="AF89" s="2">
        <f>SUMIFS(DataRegularSeason20242025!$AA$3:$AA$1315,DataRegularSeason20242025!$B$3:$B$1315, "&lt;=" &amp; $A89, DataRegularSeason20242025!$D$3:$D$1315, AF$1)+SUMIFS(DataRegularSeason20242025!$AB$3:$AB$1315,DataRegularSeason20242025!$B$3:$B$1315, "&lt;=" &amp; $A89, DataRegularSeason20242025!$E$3:$E$1315, AF$1)</f>
        <v>34</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29</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27</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18</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30</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20</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17</v>
      </c>
      <c r="Z90" s="2">
        <f>SUMIFS(DataRegularSeason20242025!$AA$3:$AA$1315,DataRegularSeason20242025!$B$3:$B$1315, "&lt;=" &amp; $A90, DataRegularSeason20242025!$D$3:$D$1315, Z$1)+SUMIFS(DataRegularSeason20242025!$AB$3:$AB$1315,DataRegularSeason20242025!$B$3:$B$1315, "&lt;=" &amp; $A90, DataRegularSeason20242025!$E$3:$E$1315, Z$1)</f>
        <v>19</v>
      </c>
      <c r="AA90" s="2">
        <f>SUMIFS(DataRegularSeason20242025!$AA$3:$AA$1315,DataRegularSeason20242025!$B$3:$B$1315, "&lt;=" &amp; $A90, DataRegularSeason20242025!$D$3:$D$1315, AA$1)+SUMIFS(DataRegularSeason20242025!$AB$3:$AB$1315,DataRegularSeason20242025!$B$3:$B$1315, "&lt;=" &amp; $A90, DataRegularSeason20242025!$E$3:$E$1315, AA$1)</f>
        <v>22</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19</v>
      </c>
      <c r="AD90" s="2">
        <f>SUMIFS(DataRegularSeason20242025!$AA$3:$AA$1315,DataRegularSeason20242025!$B$3:$B$1315, "&lt;=" &amp; $A90, DataRegularSeason20242025!$D$3:$D$1315, AD$1)+SUMIFS(DataRegularSeason20242025!$AB$3:$AB$1315,DataRegularSeason20242025!$B$3:$B$1315, "&lt;=" &amp; $A90, DataRegularSeason20242025!$E$3:$E$1315, AD$1)</f>
        <v>23</v>
      </c>
      <c r="AE90" s="2">
        <f>SUMIFS(DataRegularSeason20242025!$AA$3:$AA$1315,DataRegularSeason20242025!$B$3:$B$1315, "&lt;=" &amp; $A90, DataRegularSeason20242025!$D$3:$D$1315, AE$1)+SUMIFS(DataRegularSeason20242025!$AB$3:$AB$1315,DataRegularSeason20242025!$B$3:$B$1315, "&lt;=" &amp; $A90, DataRegularSeason20242025!$E$3:$E$1315, AE$1)</f>
        <v>28</v>
      </c>
      <c r="AF90" s="2">
        <f>SUMIFS(DataRegularSeason20242025!$AA$3:$AA$1315,DataRegularSeason20242025!$B$3:$B$1315, "&lt;=" &amp; $A90, DataRegularSeason20242025!$D$3:$D$1315, AF$1)+SUMIFS(DataRegularSeason20242025!$AB$3:$AB$1315,DataRegularSeason20242025!$B$3:$B$1315, "&lt;=" &amp; $A90, DataRegularSeason20242025!$E$3:$E$1315, AF$1)</f>
        <v>34</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29</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27</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18</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30</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20</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17</v>
      </c>
      <c r="Z91" s="2">
        <f>SUMIFS(DataRegularSeason20242025!$AA$3:$AA$1315,DataRegularSeason20242025!$B$3:$B$1315, "&lt;=" &amp; $A91, DataRegularSeason20242025!$D$3:$D$1315, Z$1)+SUMIFS(DataRegularSeason20242025!$AB$3:$AB$1315,DataRegularSeason20242025!$B$3:$B$1315, "&lt;=" &amp; $A91, DataRegularSeason20242025!$E$3:$E$1315, Z$1)</f>
        <v>19</v>
      </c>
      <c r="AA91" s="2">
        <f>SUMIFS(DataRegularSeason20242025!$AA$3:$AA$1315,DataRegularSeason20242025!$B$3:$B$1315, "&lt;=" &amp; $A91, DataRegularSeason20242025!$D$3:$D$1315, AA$1)+SUMIFS(DataRegularSeason20242025!$AB$3:$AB$1315,DataRegularSeason20242025!$B$3:$B$1315, "&lt;=" &amp; $A91, DataRegularSeason20242025!$E$3:$E$1315, AA$1)</f>
        <v>22</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19</v>
      </c>
      <c r="AD91" s="2">
        <f>SUMIFS(DataRegularSeason20242025!$AA$3:$AA$1315,DataRegularSeason20242025!$B$3:$B$1315, "&lt;=" &amp; $A91, DataRegularSeason20242025!$D$3:$D$1315, AD$1)+SUMIFS(DataRegularSeason20242025!$AB$3:$AB$1315,DataRegularSeason20242025!$B$3:$B$1315, "&lt;=" &amp; $A91, DataRegularSeason20242025!$E$3:$E$1315, AD$1)</f>
        <v>23</v>
      </c>
      <c r="AE91" s="2">
        <f>SUMIFS(DataRegularSeason20242025!$AA$3:$AA$1315,DataRegularSeason20242025!$B$3:$B$1315, "&lt;=" &amp; $A91, DataRegularSeason20242025!$D$3:$D$1315, AE$1)+SUMIFS(DataRegularSeason20242025!$AB$3:$AB$1315,DataRegularSeason20242025!$B$3:$B$1315, "&lt;=" &amp; $A91, DataRegularSeason20242025!$E$3:$E$1315, AE$1)</f>
        <v>28</v>
      </c>
      <c r="AF91" s="2">
        <f>SUMIFS(DataRegularSeason20242025!$AA$3:$AA$1315,DataRegularSeason20242025!$B$3:$B$1315, "&lt;=" &amp; $A91, DataRegularSeason20242025!$D$3:$D$1315, AF$1)+SUMIFS(DataRegularSeason20242025!$AB$3:$AB$1315,DataRegularSeason20242025!$B$3:$B$1315, "&lt;=" &amp; $A91, DataRegularSeason20242025!$E$3:$E$1315, AF$1)</f>
        <v>34</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29</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27</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18</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30</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20</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17</v>
      </c>
      <c r="Z92" s="2">
        <f>SUMIFS(DataRegularSeason20242025!$AA$3:$AA$1315,DataRegularSeason20242025!$B$3:$B$1315, "&lt;=" &amp; $A92, DataRegularSeason20242025!$D$3:$D$1315, Z$1)+SUMIFS(DataRegularSeason20242025!$AB$3:$AB$1315,DataRegularSeason20242025!$B$3:$B$1315, "&lt;=" &amp; $A92, DataRegularSeason20242025!$E$3:$E$1315, Z$1)</f>
        <v>19</v>
      </c>
      <c r="AA92" s="2">
        <f>SUMIFS(DataRegularSeason20242025!$AA$3:$AA$1315,DataRegularSeason20242025!$B$3:$B$1315, "&lt;=" &amp; $A92, DataRegularSeason20242025!$D$3:$D$1315, AA$1)+SUMIFS(DataRegularSeason20242025!$AB$3:$AB$1315,DataRegularSeason20242025!$B$3:$B$1315, "&lt;=" &amp; $A92, DataRegularSeason20242025!$E$3:$E$1315, AA$1)</f>
        <v>22</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19</v>
      </c>
      <c r="AD92" s="2">
        <f>SUMIFS(DataRegularSeason20242025!$AA$3:$AA$1315,DataRegularSeason20242025!$B$3:$B$1315, "&lt;=" &amp; $A92, DataRegularSeason20242025!$D$3:$D$1315, AD$1)+SUMIFS(DataRegularSeason20242025!$AB$3:$AB$1315,DataRegularSeason20242025!$B$3:$B$1315, "&lt;=" &amp; $A92, DataRegularSeason20242025!$E$3:$E$1315, AD$1)</f>
        <v>23</v>
      </c>
      <c r="AE92" s="2">
        <f>SUMIFS(DataRegularSeason20242025!$AA$3:$AA$1315,DataRegularSeason20242025!$B$3:$B$1315, "&lt;=" &amp; $A92, DataRegularSeason20242025!$D$3:$D$1315, AE$1)+SUMIFS(DataRegularSeason20242025!$AB$3:$AB$1315,DataRegularSeason20242025!$B$3:$B$1315, "&lt;=" &amp; $A92, DataRegularSeason20242025!$E$3:$E$1315, AE$1)</f>
        <v>28</v>
      </c>
      <c r="AF92" s="2">
        <f>SUMIFS(DataRegularSeason20242025!$AA$3:$AA$1315,DataRegularSeason20242025!$B$3:$B$1315, "&lt;=" &amp; $A92, DataRegularSeason20242025!$D$3:$D$1315, AF$1)+SUMIFS(DataRegularSeason20242025!$AB$3:$AB$1315,DataRegularSeason20242025!$B$3:$B$1315, "&lt;=" &amp; $A92, DataRegularSeason20242025!$E$3:$E$1315, AF$1)</f>
        <v>34</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29</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27</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18</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30</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20</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17</v>
      </c>
      <c r="Z93" s="2">
        <f>SUMIFS(DataRegularSeason20242025!$AA$3:$AA$1315,DataRegularSeason20242025!$B$3:$B$1315, "&lt;=" &amp; $A93, DataRegularSeason20242025!$D$3:$D$1315, Z$1)+SUMIFS(DataRegularSeason20242025!$AB$3:$AB$1315,DataRegularSeason20242025!$B$3:$B$1315, "&lt;=" &amp; $A93, DataRegularSeason20242025!$E$3:$E$1315, Z$1)</f>
        <v>19</v>
      </c>
      <c r="AA93" s="2">
        <f>SUMIFS(DataRegularSeason20242025!$AA$3:$AA$1315,DataRegularSeason20242025!$B$3:$B$1315, "&lt;=" &amp; $A93, DataRegularSeason20242025!$D$3:$D$1315, AA$1)+SUMIFS(DataRegularSeason20242025!$AB$3:$AB$1315,DataRegularSeason20242025!$B$3:$B$1315, "&lt;=" &amp; $A93, DataRegularSeason20242025!$E$3:$E$1315, AA$1)</f>
        <v>22</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19</v>
      </c>
      <c r="AD93" s="2">
        <f>SUMIFS(DataRegularSeason20242025!$AA$3:$AA$1315,DataRegularSeason20242025!$B$3:$B$1315, "&lt;=" &amp; $A93, DataRegularSeason20242025!$D$3:$D$1315, AD$1)+SUMIFS(DataRegularSeason20242025!$AB$3:$AB$1315,DataRegularSeason20242025!$B$3:$B$1315, "&lt;=" &amp; $A93, DataRegularSeason20242025!$E$3:$E$1315, AD$1)</f>
        <v>23</v>
      </c>
      <c r="AE93" s="2">
        <f>SUMIFS(DataRegularSeason20242025!$AA$3:$AA$1315,DataRegularSeason20242025!$B$3:$B$1315, "&lt;=" &amp; $A93, DataRegularSeason20242025!$D$3:$D$1315, AE$1)+SUMIFS(DataRegularSeason20242025!$AB$3:$AB$1315,DataRegularSeason20242025!$B$3:$B$1315, "&lt;=" &amp; $A93, DataRegularSeason20242025!$E$3:$E$1315, AE$1)</f>
        <v>28</v>
      </c>
      <c r="AF93" s="2">
        <f>SUMIFS(DataRegularSeason20242025!$AA$3:$AA$1315,DataRegularSeason20242025!$B$3:$B$1315, "&lt;=" &amp; $A93, DataRegularSeason20242025!$D$3:$D$1315, AF$1)+SUMIFS(DataRegularSeason20242025!$AB$3:$AB$1315,DataRegularSeason20242025!$B$3:$B$1315, "&lt;=" &amp; $A93, DataRegularSeason20242025!$E$3:$E$1315, AF$1)</f>
        <v>34</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29</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27</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18</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30</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20</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17</v>
      </c>
      <c r="Z94" s="2">
        <f>SUMIFS(DataRegularSeason20242025!$AA$3:$AA$1315,DataRegularSeason20242025!$B$3:$B$1315, "&lt;=" &amp; $A94, DataRegularSeason20242025!$D$3:$D$1315, Z$1)+SUMIFS(DataRegularSeason20242025!$AB$3:$AB$1315,DataRegularSeason20242025!$B$3:$B$1315, "&lt;=" &amp; $A94, DataRegularSeason20242025!$E$3:$E$1315, Z$1)</f>
        <v>19</v>
      </c>
      <c r="AA94" s="2">
        <f>SUMIFS(DataRegularSeason20242025!$AA$3:$AA$1315,DataRegularSeason20242025!$B$3:$B$1315, "&lt;=" &amp; $A94, DataRegularSeason20242025!$D$3:$D$1315, AA$1)+SUMIFS(DataRegularSeason20242025!$AB$3:$AB$1315,DataRegularSeason20242025!$B$3:$B$1315, "&lt;=" &amp; $A94, DataRegularSeason20242025!$E$3:$E$1315, AA$1)</f>
        <v>22</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19</v>
      </c>
      <c r="AD94" s="2">
        <f>SUMIFS(DataRegularSeason20242025!$AA$3:$AA$1315,DataRegularSeason20242025!$B$3:$B$1315, "&lt;=" &amp; $A94, DataRegularSeason20242025!$D$3:$D$1315, AD$1)+SUMIFS(DataRegularSeason20242025!$AB$3:$AB$1315,DataRegularSeason20242025!$B$3:$B$1315, "&lt;=" &amp; $A94, DataRegularSeason20242025!$E$3:$E$1315, AD$1)</f>
        <v>23</v>
      </c>
      <c r="AE94" s="2">
        <f>SUMIFS(DataRegularSeason20242025!$AA$3:$AA$1315,DataRegularSeason20242025!$B$3:$B$1315, "&lt;=" &amp; $A94, DataRegularSeason20242025!$D$3:$D$1315, AE$1)+SUMIFS(DataRegularSeason20242025!$AB$3:$AB$1315,DataRegularSeason20242025!$B$3:$B$1315, "&lt;=" &amp; $A94, DataRegularSeason20242025!$E$3:$E$1315, AE$1)</f>
        <v>28</v>
      </c>
      <c r="AF94" s="2">
        <f>SUMIFS(DataRegularSeason20242025!$AA$3:$AA$1315,DataRegularSeason20242025!$B$3:$B$1315, "&lt;=" &amp; $A94, DataRegularSeason20242025!$D$3:$D$1315, AF$1)+SUMIFS(DataRegularSeason20242025!$AB$3:$AB$1315,DataRegularSeason20242025!$B$3:$B$1315, "&lt;=" &amp; $A94, DataRegularSeason20242025!$E$3:$E$1315, AF$1)</f>
        <v>34</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29</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27</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18</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30</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20</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17</v>
      </c>
      <c r="Z95" s="2">
        <f>SUMIFS(DataRegularSeason20242025!$AA$3:$AA$1315,DataRegularSeason20242025!$B$3:$B$1315, "&lt;=" &amp; $A95, DataRegularSeason20242025!$D$3:$D$1315, Z$1)+SUMIFS(DataRegularSeason20242025!$AB$3:$AB$1315,DataRegularSeason20242025!$B$3:$B$1315, "&lt;=" &amp; $A95, DataRegularSeason20242025!$E$3:$E$1315, Z$1)</f>
        <v>19</v>
      </c>
      <c r="AA95" s="2">
        <f>SUMIFS(DataRegularSeason20242025!$AA$3:$AA$1315,DataRegularSeason20242025!$B$3:$B$1315, "&lt;=" &amp; $A95, DataRegularSeason20242025!$D$3:$D$1315, AA$1)+SUMIFS(DataRegularSeason20242025!$AB$3:$AB$1315,DataRegularSeason20242025!$B$3:$B$1315, "&lt;=" &amp; $A95, DataRegularSeason20242025!$E$3:$E$1315, AA$1)</f>
        <v>22</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19</v>
      </c>
      <c r="AD95" s="2">
        <f>SUMIFS(DataRegularSeason20242025!$AA$3:$AA$1315,DataRegularSeason20242025!$B$3:$B$1315, "&lt;=" &amp; $A95, DataRegularSeason20242025!$D$3:$D$1315, AD$1)+SUMIFS(DataRegularSeason20242025!$AB$3:$AB$1315,DataRegularSeason20242025!$B$3:$B$1315, "&lt;=" &amp; $A95, DataRegularSeason20242025!$E$3:$E$1315, AD$1)</f>
        <v>23</v>
      </c>
      <c r="AE95" s="2">
        <f>SUMIFS(DataRegularSeason20242025!$AA$3:$AA$1315,DataRegularSeason20242025!$B$3:$B$1315, "&lt;=" &amp; $A95, DataRegularSeason20242025!$D$3:$D$1315, AE$1)+SUMIFS(DataRegularSeason20242025!$AB$3:$AB$1315,DataRegularSeason20242025!$B$3:$B$1315, "&lt;=" &amp; $A95, DataRegularSeason20242025!$E$3:$E$1315, AE$1)</f>
        <v>28</v>
      </c>
      <c r="AF95" s="2">
        <f>SUMIFS(DataRegularSeason20242025!$AA$3:$AA$1315,DataRegularSeason20242025!$B$3:$B$1315, "&lt;=" &amp; $A95, DataRegularSeason20242025!$D$3:$D$1315, AF$1)+SUMIFS(DataRegularSeason20242025!$AB$3:$AB$1315,DataRegularSeason20242025!$B$3:$B$1315, "&lt;=" &amp; $A95, DataRegularSeason20242025!$E$3:$E$1315, AF$1)</f>
        <v>34</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29</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27</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18</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30</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20</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17</v>
      </c>
      <c r="Z96" s="2">
        <f>SUMIFS(DataRegularSeason20242025!$AA$3:$AA$1315,DataRegularSeason20242025!$B$3:$B$1315, "&lt;=" &amp; $A96, DataRegularSeason20242025!$D$3:$D$1315, Z$1)+SUMIFS(DataRegularSeason20242025!$AB$3:$AB$1315,DataRegularSeason20242025!$B$3:$B$1315, "&lt;=" &amp; $A96, DataRegularSeason20242025!$E$3:$E$1315, Z$1)</f>
        <v>19</v>
      </c>
      <c r="AA96" s="2">
        <f>SUMIFS(DataRegularSeason20242025!$AA$3:$AA$1315,DataRegularSeason20242025!$B$3:$B$1315, "&lt;=" &amp; $A96, DataRegularSeason20242025!$D$3:$D$1315, AA$1)+SUMIFS(DataRegularSeason20242025!$AB$3:$AB$1315,DataRegularSeason20242025!$B$3:$B$1315, "&lt;=" &amp; $A96, DataRegularSeason20242025!$E$3:$E$1315, AA$1)</f>
        <v>22</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19</v>
      </c>
      <c r="AD96" s="2">
        <f>SUMIFS(DataRegularSeason20242025!$AA$3:$AA$1315,DataRegularSeason20242025!$B$3:$B$1315, "&lt;=" &amp; $A96, DataRegularSeason20242025!$D$3:$D$1315, AD$1)+SUMIFS(DataRegularSeason20242025!$AB$3:$AB$1315,DataRegularSeason20242025!$B$3:$B$1315, "&lt;=" &amp; $A96, DataRegularSeason20242025!$E$3:$E$1315, AD$1)</f>
        <v>23</v>
      </c>
      <c r="AE96" s="2">
        <f>SUMIFS(DataRegularSeason20242025!$AA$3:$AA$1315,DataRegularSeason20242025!$B$3:$B$1315, "&lt;=" &amp; $A96, DataRegularSeason20242025!$D$3:$D$1315, AE$1)+SUMIFS(DataRegularSeason20242025!$AB$3:$AB$1315,DataRegularSeason20242025!$B$3:$B$1315, "&lt;=" &amp; $A96, DataRegularSeason20242025!$E$3:$E$1315, AE$1)</f>
        <v>28</v>
      </c>
      <c r="AF96" s="2">
        <f>SUMIFS(DataRegularSeason20242025!$AA$3:$AA$1315,DataRegularSeason20242025!$B$3:$B$1315, "&lt;=" &amp; $A96, DataRegularSeason20242025!$D$3:$D$1315, AF$1)+SUMIFS(DataRegularSeason20242025!$AB$3:$AB$1315,DataRegularSeason20242025!$B$3:$B$1315, "&lt;=" &amp; $A96, DataRegularSeason20242025!$E$3:$E$1315, AF$1)</f>
        <v>34</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29</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27</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18</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30</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20</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17</v>
      </c>
      <c r="Z97" s="2">
        <f>SUMIFS(DataRegularSeason20242025!$AA$3:$AA$1315,DataRegularSeason20242025!$B$3:$B$1315, "&lt;=" &amp; $A97, DataRegularSeason20242025!$D$3:$D$1315, Z$1)+SUMIFS(DataRegularSeason20242025!$AB$3:$AB$1315,DataRegularSeason20242025!$B$3:$B$1315, "&lt;=" &amp; $A97, DataRegularSeason20242025!$E$3:$E$1315, Z$1)</f>
        <v>19</v>
      </c>
      <c r="AA97" s="2">
        <f>SUMIFS(DataRegularSeason20242025!$AA$3:$AA$1315,DataRegularSeason20242025!$B$3:$B$1315, "&lt;=" &amp; $A97, DataRegularSeason20242025!$D$3:$D$1315, AA$1)+SUMIFS(DataRegularSeason20242025!$AB$3:$AB$1315,DataRegularSeason20242025!$B$3:$B$1315, "&lt;=" &amp; $A97, DataRegularSeason20242025!$E$3:$E$1315, AA$1)</f>
        <v>22</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19</v>
      </c>
      <c r="AD97" s="2">
        <f>SUMIFS(DataRegularSeason20242025!$AA$3:$AA$1315,DataRegularSeason20242025!$B$3:$B$1315, "&lt;=" &amp; $A97, DataRegularSeason20242025!$D$3:$D$1315, AD$1)+SUMIFS(DataRegularSeason20242025!$AB$3:$AB$1315,DataRegularSeason20242025!$B$3:$B$1315, "&lt;=" &amp; $A97, DataRegularSeason20242025!$E$3:$E$1315, AD$1)</f>
        <v>23</v>
      </c>
      <c r="AE97" s="2">
        <f>SUMIFS(DataRegularSeason20242025!$AA$3:$AA$1315,DataRegularSeason20242025!$B$3:$B$1315, "&lt;=" &amp; $A97, DataRegularSeason20242025!$D$3:$D$1315, AE$1)+SUMIFS(DataRegularSeason20242025!$AB$3:$AB$1315,DataRegularSeason20242025!$B$3:$B$1315, "&lt;=" &amp; $A97, DataRegularSeason20242025!$E$3:$E$1315, AE$1)</f>
        <v>28</v>
      </c>
      <c r="AF97" s="2">
        <f>SUMIFS(DataRegularSeason20242025!$AA$3:$AA$1315,DataRegularSeason20242025!$B$3:$B$1315, "&lt;=" &amp; $A97, DataRegularSeason20242025!$D$3:$D$1315, AF$1)+SUMIFS(DataRegularSeason20242025!$AB$3:$AB$1315,DataRegularSeason20242025!$B$3:$B$1315, "&lt;=" &amp; $A97, DataRegularSeason20242025!$E$3:$E$1315, AF$1)</f>
        <v>34</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29</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27</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18</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30</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20</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17</v>
      </c>
      <c r="Z98" s="2">
        <f>SUMIFS(DataRegularSeason20242025!$AA$3:$AA$1315,DataRegularSeason20242025!$B$3:$B$1315, "&lt;=" &amp; $A98, DataRegularSeason20242025!$D$3:$D$1315, Z$1)+SUMIFS(DataRegularSeason20242025!$AB$3:$AB$1315,DataRegularSeason20242025!$B$3:$B$1315, "&lt;=" &amp; $A98, DataRegularSeason20242025!$E$3:$E$1315, Z$1)</f>
        <v>19</v>
      </c>
      <c r="AA98" s="2">
        <f>SUMIFS(DataRegularSeason20242025!$AA$3:$AA$1315,DataRegularSeason20242025!$B$3:$B$1315, "&lt;=" &amp; $A98, DataRegularSeason20242025!$D$3:$D$1315, AA$1)+SUMIFS(DataRegularSeason20242025!$AB$3:$AB$1315,DataRegularSeason20242025!$B$3:$B$1315, "&lt;=" &amp; $A98, DataRegularSeason20242025!$E$3:$E$1315, AA$1)</f>
        <v>22</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19</v>
      </c>
      <c r="AD98" s="2">
        <f>SUMIFS(DataRegularSeason20242025!$AA$3:$AA$1315,DataRegularSeason20242025!$B$3:$B$1315, "&lt;=" &amp; $A98, DataRegularSeason20242025!$D$3:$D$1315, AD$1)+SUMIFS(DataRegularSeason20242025!$AB$3:$AB$1315,DataRegularSeason20242025!$B$3:$B$1315, "&lt;=" &amp; $A98, DataRegularSeason20242025!$E$3:$E$1315, AD$1)</f>
        <v>23</v>
      </c>
      <c r="AE98" s="2">
        <f>SUMIFS(DataRegularSeason20242025!$AA$3:$AA$1315,DataRegularSeason20242025!$B$3:$B$1315, "&lt;=" &amp; $A98, DataRegularSeason20242025!$D$3:$D$1315, AE$1)+SUMIFS(DataRegularSeason20242025!$AB$3:$AB$1315,DataRegularSeason20242025!$B$3:$B$1315, "&lt;=" &amp; $A98, DataRegularSeason20242025!$E$3:$E$1315, AE$1)</f>
        <v>28</v>
      </c>
      <c r="AF98" s="2">
        <f>SUMIFS(DataRegularSeason20242025!$AA$3:$AA$1315,DataRegularSeason20242025!$B$3:$B$1315, "&lt;=" &amp; $A98, DataRegularSeason20242025!$D$3:$D$1315, AF$1)+SUMIFS(DataRegularSeason20242025!$AB$3:$AB$1315,DataRegularSeason20242025!$B$3:$B$1315, "&lt;=" &amp; $A98, DataRegularSeason20242025!$E$3:$E$1315, AF$1)</f>
        <v>34</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29</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27</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18</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30</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20</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17</v>
      </c>
      <c r="Z99" s="2">
        <f>SUMIFS(DataRegularSeason20242025!$AA$3:$AA$1315,DataRegularSeason20242025!$B$3:$B$1315, "&lt;=" &amp; $A99, DataRegularSeason20242025!$D$3:$D$1315, Z$1)+SUMIFS(DataRegularSeason20242025!$AB$3:$AB$1315,DataRegularSeason20242025!$B$3:$B$1315, "&lt;=" &amp; $A99, DataRegularSeason20242025!$E$3:$E$1315, Z$1)</f>
        <v>19</v>
      </c>
      <c r="AA99" s="2">
        <f>SUMIFS(DataRegularSeason20242025!$AA$3:$AA$1315,DataRegularSeason20242025!$B$3:$B$1315, "&lt;=" &amp; $A99, DataRegularSeason20242025!$D$3:$D$1315, AA$1)+SUMIFS(DataRegularSeason20242025!$AB$3:$AB$1315,DataRegularSeason20242025!$B$3:$B$1315, "&lt;=" &amp; $A99, DataRegularSeason20242025!$E$3:$E$1315, AA$1)</f>
        <v>22</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19</v>
      </c>
      <c r="AD99" s="2">
        <f>SUMIFS(DataRegularSeason20242025!$AA$3:$AA$1315,DataRegularSeason20242025!$B$3:$B$1315, "&lt;=" &amp; $A99, DataRegularSeason20242025!$D$3:$D$1315, AD$1)+SUMIFS(DataRegularSeason20242025!$AB$3:$AB$1315,DataRegularSeason20242025!$B$3:$B$1315, "&lt;=" &amp; $A99, DataRegularSeason20242025!$E$3:$E$1315, AD$1)</f>
        <v>23</v>
      </c>
      <c r="AE99" s="2">
        <f>SUMIFS(DataRegularSeason20242025!$AA$3:$AA$1315,DataRegularSeason20242025!$B$3:$B$1315, "&lt;=" &amp; $A99, DataRegularSeason20242025!$D$3:$D$1315, AE$1)+SUMIFS(DataRegularSeason20242025!$AB$3:$AB$1315,DataRegularSeason20242025!$B$3:$B$1315, "&lt;=" &amp; $A99, DataRegularSeason20242025!$E$3:$E$1315, AE$1)</f>
        <v>28</v>
      </c>
      <c r="AF99" s="2">
        <f>SUMIFS(DataRegularSeason20242025!$AA$3:$AA$1315,DataRegularSeason20242025!$B$3:$B$1315, "&lt;=" &amp; $A99, DataRegularSeason20242025!$D$3:$D$1315, AF$1)+SUMIFS(DataRegularSeason20242025!$AB$3:$AB$1315,DataRegularSeason20242025!$B$3:$B$1315, "&lt;=" &amp; $A99, DataRegularSeason20242025!$E$3:$E$1315, AF$1)</f>
        <v>34</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29</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27</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18</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30</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20</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17</v>
      </c>
      <c r="Z100" s="2">
        <f>SUMIFS(DataRegularSeason20242025!$AA$3:$AA$1315,DataRegularSeason20242025!$B$3:$B$1315, "&lt;=" &amp; $A100, DataRegularSeason20242025!$D$3:$D$1315, Z$1)+SUMIFS(DataRegularSeason20242025!$AB$3:$AB$1315,DataRegularSeason20242025!$B$3:$B$1315, "&lt;=" &amp; $A100, DataRegularSeason20242025!$E$3:$E$1315, Z$1)</f>
        <v>19</v>
      </c>
      <c r="AA100" s="2">
        <f>SUMIFS(DataRegularSeason20242025!$AA$3:$AA$1315,DataRegularSeason20242025!$B$3:$B$1315, "&lt;=" &amp; $A100, DataRegularSeason20242025!$D$3:$D$1315, AA$1)+SUMIFS(DataRegularSeason20242025!$AB$3:$AB$1315,DataRegularSeason20242025!$B$3:$B$1315, "&lt;=" &amp; $A100, DataRegularSeason20242025!$E$3:$E$1315, AA$1)</f>
        <v>22</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19</v>
      </c>
      <c r="AD100" s="2">
        <f>SUMIFS(DataRegularSeason20242025!$AA$3:$AA$1315,DataRegularSeason20242025!$B$3:$B$1315, "&lt;=" &amp; $A100, DataRegularSeason20242025!$D$3:$D$1315, AD$1)+SUMIFS(DataRegularSeason20242025!$AB$3:$AB$1315,DataRegularSeason20242025!$B$3:$B$1315, "&lt;=" &amp; $A100, DataRegularSeason20242025!$E$3:$E$1315, AD$1)</f>
        <v>23</v>
      </c>
      <c r="AE100" s="2">
        <f>SUMIFS(DataRegularSeason20242025!$AA$3:$AA$1315,DataRegularSeason20242025!$B$3:$B$1315, "&lt;=" &amp; $A100, DataRegularSeason20242025!$D$3:$D$1315, AE$1)+SUMIFS(DataRegularSeason20242025!$AB$3:$AB$1315,DataRegularSeason20242025!$B$3:$B$1315, "&lt;=" &amp; $A100, DataRegularSeason20242025!$E$3:$E$1315, AE$1)</f>
        <v>28</v>
      </c>
      <c r="AF100" s="2">
        <f>SUMIFS(DataRegularSeason20242025!$AA$3:$AA$1315,DataRegularSeason20242025!$B$3:$B$1315, "&lt;=" &amp; $A100, DataRegularSeason20242025!$D$3:$D$1315, AF$1)+SUMIFS(DataRegularSeason20242025!$AB$3:$AB$1315,DataRegularSeason20242025!$B$3:$B$1315, "&lt;=" &amp; $A100, DataRegularSeason20242025!$E$3:$E$1315, AF$1)</f>
        <v>34</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29</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27</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18</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30</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20</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17</v>
      </c>
      <c r="Z101" s="2">
        <f>SUMIFS(DataRegularSeason20242025!$AA$3:$AA$1315,DataRegularSeason20242025!$B$3:$B$1315, "&lt;=" &amp; $A101, DataRegularSeason20242025!$D$3:$D$1315, Z$1)+SUMIFS(DataRegularSeason20242025!$AB$3:$AB$1315,DataRegularSeason20242025!$B$3:$B$1315, "&lt;=" &amp; $A101, DataRegularSeason20242025!$E$3:$E$1315, Z$1)</f>
        <v>19</v>
      </c>
      <c r="AA101" s="2">
        <f>SUMIFS(DataRegularSeason20242025!$AA$3:$AA$1315,DataRegularSeason20242025!$B$3:$B$1315, "&lt;=" &amp; $A101, DataRegularSeason20242025!$D$3:$D$1315, AA$1)+SUMIFS(DataRegularSeason20242025!$AB$3:$AB$1315,DataRegularSeason20242025!$B$3:$B$1315, "&lt;=" &amp; $A101, DataRegularSeason20242025!$E$3:$E$1315, AA$1)</f>
        <v>22</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19</v>
      </c>
      <c r="AD101" s="2">
        <f>SUMIFS(DataRegularSeason20242025!$AA$3:$AA$1315,DataRegularSeason20242025!$B$3:$B$1315, "&lt;=" &amp; $A101, DataRegularSeason20242025!$D$3:$D$1315, AD$1)+SUMIFS(DataRegularSeason20242025!$AB$3:$AB$1315,DataRegularSeason20242025!$B$3:$B$1315, "&lt;=" &amp; $A101, DataRegularSeason20242025!$E$3:$E$1315, AD$1)</f>
        <v>23</v>
      </c>
      <c r="AE101" s="2">
        <f>SUMIFS(DataRegularSeason20242025!$AA$3:$AA$1315,DataRegularSeason20242025!$B$3:$B$1315, "&lt;=" &amp; $A101, DataRegularSeason20242025!$D$3:$D$1315, AE$1)+SUMIFS(DataRegularSeason20242025!$AB$3:$AB$1315,DataRegularSeason20242025!$B$3:$B$1315, "&lt;=" &amp; $A101, DataRegularSeason20242025!$E$3:$E$1315, AE$1)</f>
        <v>28</v>
      </c>
      <c r="AF101" s="2">
        <f>SUMIFS(DataRegularSeason20242025!$AA$3:$AA$1315,DataRegularSeason20242025!$B$3:$B$1315, "&lt;=" &amp; $A101, DataRegularSeason20242025!$D$3:$D$1315, AF$1)+SUMIFS(DataRegularSeason20242025!$AB$3:$AB$1315,DataRegularSeason20242025!$B$3:$B$1315, "&lt;=" &amp; $A101, DataRegularSeason20242025!$E$3:$E$1315, AF$1)</f>
        <v>34</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29</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27</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18</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30</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20</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17</v>
      </c>
      <c r="Z102" s="2">
        <f>SUMIFS(DataRegularSeason20242025!$AA$3:$AA$1315,DataRegularSeason20242025!$B$3:$B$1315, "&lt;=" &amp; $A102, DataRegularSeason20242025!$D$3:$D$1315, Z$1)+SUMIFS(DataRegularSeason20242025!$AB$3:$AB$1315,DataRegularSeason20242025!$B$3:$B$1315, "&lt;=" &amp; $A102, DataRegularSeason20242025!$E$3:$E$1315, Z$1)</f>
        <v>19</v>
      </c>
      <c r="AA102" s="2">
        <f>SUMIFS(DataRegularSeason20242025!$AA$3:$AA$1315,DataRegularSeason20242025!$B$3:$B$1315, "&lt;=" &amp; $A102, DataRegularSeason20242025!$D$3:$D$1315, AA$1)+SUMIFS(DataRegularSeason20242025!$AB$3:$AB$1315,DataRegularSeason20242025!$B$3:$B$1315, "&lt;=" &amp; $A102, DataRegularSeason20242025!$E$3:$E$1315, AA$1)</f>
        <v>22</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19</v>
      </c>
      <c r="AD102" s="2">
        <f>SUMIFS(DataRegularSeason20242025!$AA$3:$AA$1315,DataRegularSeason20242025!$B$3:$B$1315, "&lt;=" &amp; $A102, DataRegularSeason20242025!$D$3:$D$1315, AD$1)+SUMIFS(DataRegularSeason20242025!$AB$3:$AB$1315,DataRegularSeason20242025!$B$3:$B$1315, "&lt;=" &amp; $A102, DataRegularSeason20242025!$E$3:$E$1315, AD$1)</f>
        <v>23</v>
      </c>
      <c r="AE102" s="2">
        <f>SUMIFS(DataRegularSeason20242025!$AA$3:$AA$1315,DataRegularSeason20242025!$B$3:$B$1315, "&lt;=" &amp; $A102, DataRegularSeason20242025!$D$3:$D$1315, AE$1)+SUMIFS(DataRegularSeason20242025!$AB$3:$AB$1315,DataRegularSeason20242025!$B$3:$B$1315, "&lt;=" &amp; $A102, DataRegularSeason20242025!$E$3:$E$1315, AE$1)</f>
        <v>28</v>
      </c>
      <c r="AF102" s="2">
        <f>SUMIFS(DataRegularSeason20242025!$AA$3:$AA$1315,DataRegularSeason20242025!$B$3:$B$1315, "&lt;=" &amp; $A102, DataRegularSeason20242025!$D$3:$D$1315, AF$1)+SUMIFS(DataRegularSeason20242025!$AB$3:$AB$1315,DataRegularSeason20242025!$B$3:$B$1315, "&lt;=" &amp; $A102, DataRegularSeason20242025!$E$3:$E$1315, AF$1)</f>
        <v>34</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29</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27</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18</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30</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20</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17</v>
      </c>
      <c r="Z103" s="2">
        <f>SUMIFS(DataRegularSeason20242025!$AA$3:$AA$1315,DataRegularSeason20242025!$B$3:$B$1315, "&lt;=" &amp; $A103, DataRegularSeason20242025!$D$3:$D$1315, Z$1)+SUMIFS(DataRegularSeason20242025!$AB$3:$AB$1315,DataRegularSeason20242025!$B$3:$B$1315, "&lt;=" &amp; $A103, DataRegularSeason20242025!$E$3:$E$1315, Z$1)</f>
        <v>19</v>
      </c>
      <c r="AA103" s="2">
        <f>SUMIFS(DataRegularSeason20242025!$AA$3:$AA$1315,DataRegularSeason20242025!$B$3:$B$1315, "&lt;=" &amp; $A103, DataRegularSeason20242025!$D$3:$D$1315, AA$1)+SUMIFS(DataRegularSeason20242025!$AB$3:$AB$1315,DataRegularSeason20242025!$B$3:$B$1315, "&lt;=" &amp; $A103, DataRegularSeason20242025!$E$3:$E$1315, AA$1)</f>
        <v>22</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19</v>
      </c>
      <c r="AD103" s="2">
        <f>SUMIFS(DataRegularSeason20242025!$AA$3:$AA$1315,DataRegularSeason20242025!$B$3:$B$1315, "&lt;=" &amp; $A103, DataRegularSeason20242025!$D$3:$D$1315, AD$1)+SUMIFS(DataRegularSeason20242025!$AB$3:$AB$1315,DataRegularSeason20242025!$B$3:$B$1315, "&lt;=" &amp; $A103, DataRegularSeason20242025!$E$3:$E$1315, AD$1)</f>
        <v>23</v>
      </c>
      <c r="AE103" s="2">
        <f>SUMIFS(DataRegularSeason20242025!$AA$3:$AA$1315,DataRegularSeason20242025!$B$3:$B$1315, "&lt;=" &amp; $A103, DataRegularSeason20242025!$D$3:$D$1315, AE$1)+SUMIFS(DataRegularSeason20242025!$AB$3:$AB$1315,DataRegularSeason20242025!$B$3:$B$1315, "&lt;=" &amp; $A103, DataRegularSeason20242025!$E$3:$E$1315, AE$1)</f>
        <v>28</v>
      </c>
      <c r="AF103" s="2">
        <f>SUMIFS(DataRegularSeason20242025!$AA$3:$AA$1315,DataRegularSeason20242025!$B$3:$B$1315, "&lt;=" &amp; $A103, DataRegularSeason20242025!$D$3:$D$1315, AF$1)+SUMIFS(DataRegularSeason20242025!$AB$3:$AB$1315,DataRegularSeason20242025!$B$3:$B$1315, "&lt;=" &amp; $A103, DataRegularSeason20242025!$E$3:$E$1315, AF$1)</f>
        <v>34</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29</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27</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18</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30</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20</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17</v>
      </c>
      <c r="Z104" s="2">
        <f>SUMIFS(DataRegularSeason20242025!$AA$3:$AA$1315,DataRegularSeason20242025!$B$3:$B$1315, "&lt;=" &amp; $A104, DataRegularSeason20242025!$D$3:$D$1315, Z$1)+SUMIFS(DataRegularSeason20242025!$AB$3:$AB$1315,DataRegularSeason20242025!$B$3:$B$1315, "&lt;=" &amp; $A104, DataRegularSeason20242025!$E$3:$E$1315, Z$1)</f>
        <v>19</v>
      </c>
      <c r="AA104" s="2">
        <f>SUMIFS(DataRegularSeason20242025!$AA$3:$AA$1315,DataRegularSeason20242025!$B$3:$B$1315, "&lt;=" &amp; $A104, DataRegularSeason20242025!$D$3:$D$1315, AA$1)+SUMIFS(DataRegularSeason20242025!$AB$3:$AB$1315,DataRegularSeason20242025!$B$3:$B$1315, "&lt;=" &amp; $A104, DataRegularSeason20242025!$E$3:$E$1315, AA$1)</f>
        <v>22</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19</v>
      </c>
      <c r="AD104" s="2">
        <f>SUMIFS(DataRegularSeason20242025!$AA$3:$AA$1315,DataRegularSeason20242025!$B$3:$B$1315, "&lt;=" &amp; $A104, DataRegularSeason20242025!$D$3:$D$1315, AD$1)+SUMIFS(DataRegularSeason20242025!$AB$3:$AB$1315,DataRegularSeason20242025!$B$3:$B$1315, "&lt;=" &amp; $A104, DataRegularSeason20242025!$E$3:$E$1315, AD$1)</f>
        <v>23</v>
      </c>
      <c r="AE104" s="2">
        <f>SUMIFS(DataRegularSeason20242025!$AA$3:$AA$1315,DataRegularSeason20242025!$B$3:$B$1315, "&lt;=" &amp; $A104, DataRegularSeason20242025!$D$3:$D$1315, AE$1)+SUMIFS(DataRegularSeason20242025!$AB$3:$AB$1315,DataRegularSeason20242025!$B$3:$B$1315, "&lt;=" &amp; $A104, DataRegularSeason20242025!$E$3:$E$1315, AE$1)</f>
        <v>28</v>
      </c>
      <c r="AF104" s="2">
        <f>SUMIFS(DataRegularSeason20242025!$AA$3:$AA$1315,DataRegularSeason20242025!$B$3:$B$1315, "&lt;=" &amp; $A104, DataRegularSeason20242025!$D$3:$D$1315, AF$1)+SUMIFS(DataRegularSeason20242025!$AB$3:$AB$1315,DataRegularSeason20242025!$B$3:$B$1315, "&lt;=" &amp; $A104, DataRegularSeason20242025!$E$3:$E$1315, AF$1)</f>
        <v>34</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29</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27</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18</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30</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20</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17</v>
      </c>
      <c r="Z105" s="2">
        <f>SUMIFS(DataRegularSeason20242025!$AA$3:$AA$1315,DataRegularSeason20242025!$B$3:$B$1315, "&lt;=" &amp; $A105, DataRegularSeason20242025!$D$3:$D$1315, Z$1)+SUMIFS(DataRegularSeason20242025!$AB$3:$AB$1315,DataRegularSeason20242025!$B$3:$B$1315, "&lt;=" &amp; $A105, DataRegularSeason20242025!$E$3:$E$1315, Z$1)</f>
        <v>19</v>
      </c>
      <c r="AA105" s="2">
        <f>SUMIFS(DataRegularSeason20242025!$AA$3:$AA$1315,DataRegularSeason20242025!$B$3:$B$1315, "&lt;=" &amp; $A105, DataRegularSeason20242025!$D$3:$D$1315, AA$1)+SUMIFS(DataRegularSeason20242025!$AB$3:$AB$1315,DataRegularSeason20242025!$B$3:$B$1315, "&lt;=" &amp; $A105, DataRegularSeason20242025!$E$3:$E$1315, AA$1)</f>
        <v>22</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19</v>
      </c>
      <c r="AD105" s="2">
        <f>SUMIFS(DataRegularSeason20242025!$AA$3:$AA$1315,DataRegularSeason20242025!$B$3:$B$1315, "&lt;=" &amp; $A105, DataRegularSeason20242025!$D$3:$D$1315, AD$1)+SUMIFS(DataRegularSeason20242025!$AB$3:$AB$1315,DataRegularSeason20242025!$B$3:$B$1315, "&lt;=" &amp; $A105, DataRegularSeason20242025!$E$3:$E$1315, AD$1)</f>
        <v>23</v>
      </c>
      <c r="AE105" s="2">
        <f>SUMIFS(DataRegularSeason20242025!$AA$3:$AA$1315,DataRegularSeason20242025!$B$3:$B$1315, "&lt;=" &amp; $A105, DataRegularSeason20242025!$D$3:$D$1315, AE$1)+SUMIFS(DataRegularSeason20242025!$AB$3:$AB$1315,DataRegularSeason20242025!$B$3:$B$1315, "&lt;=" &amp; $A105, DataRegularSeason20242025!$E$3:$E$1315, AE$1)</f>
        <v>28</v>
      </c>
      <c r="AF105" s="2">
        <f>SUMIFS(DataRegularSeason20242025!$AA$3:$AA$1315,DataRegularSeason20242025!$B$3:$B$1315, "&lt;=" &amp; $A105, DataRegularSeason20242025!$D$3:$D$1315, AF$1)+SUMIFS(DataRegularSeason20242025!$AB$3:$AB$1315,DataRegularSeason20242025!$B$3:$B$1315, "&lt;=" &amp; $A105, DataRegularSeason20242025!$E$3:$E$1315, AF$1)</f>
        <v>34</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29</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27</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18</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30</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20</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17</v>
      </c>
      <c r="Z106" s="2">
        <f>SUMIFS(DataRegularSeason20242025!$AA$3:$AA$1315,DataRegularSeason20242025!$B$3:$B$1315, "&lt;=" &amp; $A106, DataRegularSeason20242025!$D$3:$D$1315, Z$1)+SUMIFS(DataRegularSeason20242025!$AB$3:$AB$1315,DataRegularSeason20242025!$B$3:$B$1315, "&lt;=" &amp; $A106, DataRegularSeason20242025!$E$3:$E$1315, Z$1)</f>
        <v>19</v>
      </c>
      <c r="AA106" s="2">
        <f>SUMIFS(DataRegularSeason20242025!$AA$3:$AA$1315,DataRegularSeason20242025!$B$3:$B$1315, "&lt;=" &amp; $A106, DataRegularSeason20242025!$D$3:$D$1315, AA$1)+SUMIFS(DataRegularSeason20242025!$AB$3:$AB$1315,DataRegularSeason20242025!$B$3:$B$1315, "&lt;=" &amp; $A106, DataRegularSeason20242025!$E$3:$E$1315, AA$1)</f>
        <v>22</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19</v>
      </c>
      <c r="AD106" s="2">
        <f>SUMIFS(DataRegularSeason20242025!$AA$3:$AA$1315,DataRegularSeason20242025!$B$3:$B$1315, "&lt;=" &amp; $A106, DataRegularSeason20242025!$D$3:$D$1315, AD$1)+SUMIFS(DataRegularSeason20242025!$AB$3:$AB$1315,DataRegularSeason20242025!$B$3:$B$1315, "&lt;=" &amp; $A106, DataRegularSeason20242025!$E$3:$E$1315, AD$1)</f>
        <v>23</v>
      </c>
      <c r="AE106" s="2">
        <f>SUMIFS(DataRegularSeason20242025!$AA$3:$AA$1315,DataRegularSeason20242025!$B$3:$B$1315, "&lt;=" &amp; $A106, DataRegularSeason20242025!$D$3:$D$1315, AE$1)+SUMIFS(DataRegularSeason20242025!$AB$3:$AB$1315,DataRegularSeason20242025!$B$3:$B$1315, "&lt;=" &amp; $A106, DataRegularSeason20242025!$E$3:$E$1315, AE$1)</f>
        <v>28</v>
      </c>
      <c r="AF106" s="2">
        <f>SUMIFS(DataRegularSeason20242025!$AA$3:$AA$1315,DataRegularSeason20242025!$B$3:$B$1315, "&lt;=" &amp; $A106, DataRegularSeason20242025!$D$3:$D$1315, AF$1)+SUMIFS(DataRegularSeason20242025!$AB$3:$AB$1315,DataRegularSeason20242025!$B$3:$B$1315, "&lt;=" &amp; $A106, DataRegularSeason20242025!$E$3:$E$1315, AF$1)</f>
        <v>34</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29</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27</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18</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30</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20</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17</v>
      </c>
      <c r="Z107" s="2">
        <f>SUMIFS(DataRegularSeason20242025!$AA$3:$AA$1315,DataRegularSeason20242025!$B$3:$B$1315, "&lt;=" &amp; $A107, DataRegularSeason20242025!$D$3:$D$1315, Z$1)+SUMIFS(DataRegularSeason20242025!$AB$3:$AB$1315,DataRegularSeason20242025!$B$3:$B$1315, "&lt;=" &amp; $A107, DataRegularSeason20242025!$E$3:$E$1315, Z$1)</f>
        <v>19</v>
      </c>
      <c r="AA107" s="2">
        <f>SUMIFS(DataRegularSeason20242025!$AA$3:$AA$1315,DataRegularSeason20242025!$B$3:$B$1315, "&lt;=" &amp; $A107, DataRegularSeason20242025!$D$3:$D$1315, AA$1)+SUMIFS(DataRegularSeason20242025!$AB$3:$AB$1315,DataRegularSeason20242025!$B$3:$B$1315, "&lt;=" &amp; $A107, DataRegularSeason20242025!$E$3:$E$1315, AA$1)</f>
        <v>22</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19</v>
      </c>
      <c r="AD107" s="2">
        <f>SUMIFS(DataRegularSeason20242025!$AA$3:$AA$1315,DataRegularSeason20242025!$B$3:$B$1315, "&lt;=" &amp; $A107, DataRegularSeason20242025!$D$3:$D$1315, AD$1)+SUMIFS(DataRegularSeason20242025!$AB$3:$AB$1315,DataRegularSeason20242025!$B$3:$B$1315, "&lt;=" &amp; $A107, DataRegularSeason20242025!$E$3:$E$1315, AD$1)</f>
        <v>23</v>
      </c>
      <c r="AE107" s="2">
        <f>SUMIFS(DataRegularSeason20242025!$AA$3:$AA$1315,DataRegularSeason20242025!$B$3:$B$1315, "&lt;=" &amp; $A107, DataRegularSeason20242025!$D$3:$D$1315, AE$1)+SUMIFS(DataRegularSeason20242025!$AB$3:$AB$1315,DataRegularSeason20242025!$B$3:$B$1315, "&lt;=" &amp; $A107, DataRegularSeason20242025!$E$3:$E$1315, AE$1)</f>
        <v>28</v>
      </c>
      <c r="AF107" s="2">
        <f>SUMIFS(DataRegularSeason20242025!$AA$3:$AA$1315,DataRegularSeason20242025!$B$3:$B$1315, "&lt;=" &amp; $A107, DataRegularSeason20242025!$D$3:$D$1315, AF$1)+SUMIFS(DataRegularSeason20242025!$AB$3:$AB$1315,DataRegularSeason20242025!$B$3:$B$1315, "&lt;=" &amp; $A107, DataRegularSeason20242025!$E$3:$E$1315, AF$1)</f>
        <v>34</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29</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27</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18</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30</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20</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17</v>
      </c>
      <c r="Z108" s="2">
        <f>SUMIFS(DataRegularSeason20242025!$AA$3:$AA$1315,DataRegularSeason20242025!$B$3:$B$1315, "&lt;=" &amp; $A108, DataRegularSeason20242025!$D$3:$D$1315, Z$1)+SUMIFS(DataRegularSeason20242025!$AB$3:$AB$1315,DataRegularSeason20242025!$B$3:$B$1315, "&lt;=" &amp; $A108, DataRegularSeason20242025!$E$3:$E$1315, Z$1)</f>
        <v>19</v>
      </c>
      <c r="AA108" s="2">
        <f>SUMIFS(DataRegularSeason20242025!$AA$3:$AA$1315,DataRegularSeason20242025!$B$3:$B$1315, "&lt;=" &amp; $A108, DataRegularSeason20242025!$D$3:$D$1315, AA$1)+SUMIFS(DataRegularSeason20242025!$AB$3:$AB$1315,DataRegularSeason20242025!$B$3:$B$1315, "&lt;=" &amp; $A108, DataRegularSeason20242025!$E$3:$E$1315, AA$1)</f>
        <v>22</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19</v>
      </c>
      <c r="AD108" s="2">
        <f>SUMIFS(DataRegularSeason20242025!$AA$3:$AA$1315,DataRegularSeason20242025!$B$3:$B$1315, "&lt;=" &amp; $A108, DataRegularSeason20242025!$D$3:$D$1315, AD$1)+SUMIFS(DataRegularSeason20242025!$AB$3:$AB$1315,DataRegularSeason20242025!$B$3:$B$1315, "&lt;=" &amp; $A108, DataRegularSeason20242025!$E$3:$E$1315, AD$1)</f>
        <v>23</v>
      </c>
      <c r="AE108" s="2">
        <f>SUMIFS(DataRegularSeason20242025!$AA$3:$AA$1315,DataRegularSeason20242025!$B$3:$B$1315, "&lt;=" &amp; $A108, DataRegularSeason20242025!$D$3:$D$1315, AE$1)+SUMIFS(DataRegularSeason20242025!$AB$3:$AB$1315,DataRegularSeason20242025!$B$3:$B$1315, "&lt;=" &amp; $A108, DataRegularSeason20242025!$E$3:$E$1315, AE$1)</f>
        <v>28</v>
      </c>
      <c r="AF108" s="2">
        <f>SUMIFS(DataRegularSeason20242025!$AA$3:$AA$1315,DataRegularSeason20242025!$B$3:$B$1315, "&lt;=" &amp; $A108, DataRegularSeason20242025!$D$3:$D$1315, AF$1)+SUMIFS(DataRegularSeason20242025!$AB$3:$AB$1315,DataRegularSeason20242025!$B$3:$B$1315, "&lt;=" &amp; $A108, DataRegularSeason20242025!$E$3:$E$1315, AF$1)</f>
        <v>34</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29</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27</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18</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30</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20</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17</v>
      </c>
      <c r="Z109" s="2">
        <f>SUMIFS(DataRegularSeason20242025!$AA$3:$AA$1315,DataRegularSeason20242025!$B$3:$B$1315, "&lt;=" &amp; $A109, DataRegularSeason20242025!$D$3:$D$1315, Z$1)+SUMIFS(DataRegularSeason20242025!$AB$3:$AB$1315,DataRegularSeason20242025!$B$3:$B$1315, "&lt;=" &amp; $A109, DataRegularSeason20242025!$E$3:$E$1315, Z$1)</f>
        <v>19</v>
      </c>
      <c r="AA109" s="2">
        <f>SUMIFS(DataRegularSeason20242025!$AA$3:$AA$1315,DataRegularSeason20242025!$B$3:$B$1315, "&lt;=" &amp; $A109, DataRegularSeason20242025!$D$3:$D$1315, AA$1)+SUMIFS(DataRegularSeason20242025!$AB$3:$AB$1315,DataRegularSeason20242025!$B$3:$B$1315, "&lt;=" &amp; $A109, DataRegularSeason20242025!$E$3:$E$1315, AA$1)</f>
        <v>22</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19</v>
      </c>
      <c r="AD109" s="2">
        <f>SUMIFS(DataRegularSeason20242025!$AA$3:$AA$1315,DataRegularSeason20242025!$B$3:$B$1315, "&lt;=" &amp; $A109, DataRegularSeason20242025!$D$3:$D$1315, AD$1)+SUMIFS(DataRegularSeason20242025!$AB$3:$AB$1315,DataRegularSeason20242025!$B$3:$B$1315, "&lt;=" &amp; $A109, DataRegularSeason20242025!$E$3:$E$1315, AD$1)</f>
        <v>23</v>
      </c>
      <c r="AE109" s="2">
        <f>SUMIFS(DataRegularSeason20242025!$AA$3:$AA$1315,DataRegularSeason20242025!$B$3:$B$1315, "&lt;=" &amp; $A109, DataRegularSeason20242025!$D$3:$D$1315, AE$1)+SUMIFS(DataRegularSeason20242025!$AB$3:$AB$1315,DataRegularSeason20242025!$B$3:$B$1315, "&lt;=" &amp; $A109, DataRegularSeason20242025!$E$3:$E$1315, AE$1)</f>
        <v>28</v>
      </c>
      <c r="AF109" s="2">
        <f>SUMIFS(DataRegularSeason20242025!$AA$3:$AA$1315,DataRegularSeason20242025!$B$3:$B$1315, "&lt;=" &amp; $A109, DataRegularSeason20242025!$D$3:$D$1315, AF$1)+SUMIFS(DataRegularSeason20242025!$AB$3:$AB$1315,DataRegularSeason20242025!$B$3:$B$1315, "&lt;=" &amp; $A109, DataRegularSeason20242025!$E$3:$E$1315, AF$1)</f>
        <v>34</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29</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27</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18</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30</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20</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17</v>
      </c>
      <c r="Z110" s="2">
        <f>SUMIFS(DataRegularSeason20242025!$AA$3:$AA$1315,DataRegularSeason20242025!$B$3:$B$1315, "&lt;=" &amp; $A110, DataRegularSeason20242025!$D$3:$D$1315, Z$1)+SUMIFS(DataRegularSeason20242025!$AB$3:$AB$1315,DataRegularSeason20242025!$B$3:$B$1315, "&lt;=" &amp; $A110, DataRegularSeason20242025!$E$3:$E$1315, Z$1)</f>
        <v>19</v>
      </c>
      <c r="AA110" s="2">
        <f>SUMIFS(DataRegularSeason20242025!$AA$3:$AA$1315,DataRegularSeason20242025!$B$3:$B$1315, "&lt;=" &amp; $A110, DataRegularSeason20242025!$D$3:$D$1315, AA$1)+SUMIFS(DataRegularSeason20242025!$AB$3:$AB$1315,DataRegularSeason20242025!$B$3:$B$1315, "&lt;=" &amp; $A110, DataRegularSeason20242025!$E$3:$E$1315, AA$1)</f>
        <v>22</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19</v>
      </c>
      <c r="AD110" s="2">
        <f>SUMIFS(DataRegularSeason20242025!$AA$3:$AA$1315,DataRegularSeason20242025!$B$3:$B$1315, "&lt;=" &amp; $A110, DataRegularSeason20242025!$D$3:$D$1315, AD$1)+SUMIFS(DataRegularSeason20242025!$AB$3:$AB$1315,DataRegularSeason20242025!$B$3:$B$1315, "&lt;=" &amp; $A110, DataRegularSeason20242025!$E$3:$E$1315, AD$1)</f>
        <v>23</v>
      </c>
      <c r="AE110" s="2">
        <f>SUMIFS(DataRegularSeason20242025!$AA$3:$AA$1315,DataRegularSeason20242025!$B$3:$B$1315, "&lt;=" &amp; $A110, DataRegularSeason20242025!$D$3:$D$1315, AE$1)+SUMIFS(DataRegularSeason20242025!$AB$3:$AB$1315,DataRegularSeason20242025!$B$3:$B$1315, "&lt;=" &amp; $A110, DataRegularSeason20242025!$E$3:$E$1315, AE$1)</f>
        <v>28</v>
      </c>
      <c r="AF110" s="2">
        <f>SUMIFS(DataRegularSeason20242025!$AA$3:$AA$1315,DataRegularSeason20242025!$B$3:$B$1315, "&lt;=" &amp; $A110, DataRegularSeason20242025!$D$3:$D$1315, AF$1)+SUMIFS(DataRegularSeason20242025!$AB$3:$AB$1315,DataRegularSeason20242025!$B$3:$B$1315, "&lt;=" &amp; $A110, DataRegularSeason20242025!$E$3:$E$1315, AF$1)</f>
        <v>34</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29</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27</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18</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30</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20</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17</v>
      </c>
      <c r="Z111" s="2">
        <f>SUMIFS(DataRegularSeason20242025!$AA$3:$AA$1315,DataRegularSeason20242025!$B$3:$B$1315, "&lt;=" &amp; $A111, DataRegularSeason20242025!$D$3:$D$1315, Z$1)+SUMIFS(DataRegularSeason20242025!$AB$3:$AB$1315,DataRegularSeason20242025!$B$3:$B$1315, "&lt;=" &amp; $A111, DataRegularSeason20242025!$E$3:$E$1315, Z$1)</f>
        <v>19</v>
      </c>
      <c r="AA111" s="2">
        <f>SUMIFS(DataRegularSeason20242025!$AA$3:$AA$1315,DataRegularSeason20242025!$B$3:$B$1315, "&lt;=" &amp; $A111, DataRegularSeason20242025!$D$3:$D$1315, AA$1)+SUMIFS(DataRegularSeason20242025!$AB$3:$AB$1315,DataRegularSeason20242025!$B$3:$B$1315, "&lt;=" &amp; $A111, DataRegularSeason20242025!$E$3:$E$1315, AA$1)</f>
        <v>22</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19</v>
      </c>
      <c r="AD111" s="2">
        <f>SUMIFS(DataRegularSeason20242025!$AA$3:$AA$1315,DataRegularSeason20242025!$B$3:$B$1315, "&lt;=" &amp; $A111, DataRegularSeason20242025!$D$3:$D$1315, AD$1)+SUMIFS(DataRegularSeason20242025!$AB$3:$AB$1315,DataRegularSeason20242025!$B$3:$B$1315, "&lt;=" &amp; $A111, DataRegularSeason20242025!$E$3:$E$1315, AD$1)</f>
        <v>23</v>
      </c>
      <c r="AE111" s="2">
        <f>SUMIFS(DataRegularSeason20242025!$AA$3:$AA$1315,DataRegularSeason20242025!$B$3:$B$1315, "&lt;=" &amp; $A111, DataRegularSeason20242025!$D$3:$D$1315, AE$1)+SUMIFS(DataRegularSeason20242025!$AB$3:$AB$1315,DataRegularSeason20242025!$B$3:$B$1315, "&lt;=" &amp; $A111, DataRegularSeason20242025!$E$3:$E$1315, AE$1)</f>
        <v>28</v>
      </c>
      <c r="AF111" s="2">
        <f>SUMIFS(DataRegularSeason20242025!$AA$3:$AA$1315,DataRegularSeason20242025!$B$3:$B$1315, "&lt;=" &amp; $A111, DataRegularSeason20242025!$D$3:$D$1315, AF$1)+SUMIFS(DataRegularSeason20242025!$AB$3:$AB$1315,DataRegularSeason20242025!$B$3:$B$1315, "&lt;=" &amp; $A111, DataRegularSeason20242025!$E$3:$E$1315, AF$1)</f>
        <v>34</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29</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27</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18</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30</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20</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17</v>
      </c>
      <c r="Z112" s="2">
        <f>SUMIFS(DataRegularSeason20242025!$AA$3:$AA$1315,DataRegularSeason20242025!$B$3:$B$1315, "&lt;=" &amp; $A112, DataRegularSeason20242025!$D$3:$D$1315, Z$1)+SUMIFS(DataRegularSeason20242025!$AB$3:$AB$1315,DataRegularSeason20242025!$B$3:$B$1315, "&lt;=" &amp; $A112, DataRegularSeason20242025!$E$3:$E$1315, Z$1)</f>
        <v>19</v>
      </c>
      <c r="AA112" s="2">
        <f>SUMIFS(DataRegularSeason20242025!$AA$3:$AA$1315,DataRegularSeason20242025!$B$3:$B$1315, "&lt;=" &amp; $A112, DataRegularSeason20242025!$D$3:$D$1315, AA$1)+SUMIFS(DataRegularSeason20242025!$AB$3:$AB$1315,DataRegularSeason20242025!$B$3:$B$1315, "&lt;=" &amp; $A112, DataRegularSeason20242025!$E$3:$E$1315, AA$1)</f>
        <v>22</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19</v>
      </c>
      <c r="AD112" s="2">
        <f>SUMIFS(DataRegularSeason20242025!$AA$3:$AA$1315,DataRegularSeason20242025!$B$3:$B$1315, "&lt;=" &amp; $A112, DataRegularSeason20242025!$D$3:$D$1315, AD$1)+SUMIFS(DataRegularSeason20242025!$AB$3:$AB$1315,DataRegularSeason20242025!$B$3:$B$1315, "&lt;=" &amp; $A112, DataRegularSeason20242025!$E$3:$E$1315, AD$1)</f>
        <v>23</v>
      </c>
      <c r="AE112" s="2">
        <f>SUMIFS(DataRegularSeason20242025!$AA$3:$AA$1315,DataRegularSeason20242025!$B$3:$B$1315, "&lt;=" &amp; $A112, DataRegularSeason20242025!$D$3:$D$1315, AE$1)+SUMIFS(DataRegularSeason20242025!$AB$3:$AB$1315,DataRegularSeason20242025!$B$3:$B$1315, "&lt;=" &amp; $A112, DataRegularSeason20242025!$E$3:$E$1315, AE$1)</f>
        <v>28</v>
      </c>
      <c r="AF112" s="2">
        <f>SUMIFS(DataRegularSeason20242025!$AA$3:$AA$1315,DataRegularSeason20242025!$B$3:$B$1315, "&lt;=" &amp; $A112, DataRegularSeason20242025!$D$3:$D$1315, AF$1)+SUMIFS(DataRegularSeason20242025!$AB$3:$AB$1315,DataRegularSeason20242025!$B$3:$B$1315, "&lt;=" &amp; $A112, DataRegularSeason20242025!$E$3:$E$1315, AF$1)</f>
        <v>34</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29</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27</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18</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30</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20</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17</v>
      </c>
      <c r="Z113" s="2">
        <f>SUMIFS(DataRegularSeason20242025!$AA$3:$AA$1315,DataRegularSeason20242025!$B$3:$B$1315, "&lt;=" &amp; $A113, DataRegularSeason20242025!$D$3:$D$1315, Z$1)+SUMIFS(DataRegularSeason20242025!$AB$3:$AB$1315,DataRegularSeason20242025!$B$3:$B$1315, "&lt;=" &amp; $A113, DataRegularSeason20242025!$E$3:$E$1315, Z$1)</f>
        <v>19</v>
      </c>
      <c r="AA113" s="2">
        <f>SUMIFS(DataRegularSeason20242025!$AA$3:$AA$1315,DataRegularSeason20242025!$B$3:$B$1315, "&lt;=" &amp; $A113, DataRegularSeason20242025!$D$3:$D$1315, AA$1)+SUMIFS(DataRegularSeason20242025!$AB$3:$AB$1315,DataRegularSeason20242025!$B$3:$B$1315, "&lt;=" &amp; $A113, DataRegularSeason20242025!$E$3:$E$1315, AA$1)</f>
        <v>22</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19</v>
      </c>
      <c r="AD113" s="2">
        <f>SUMIFS(DataRegularSeason20242025!$AA$3:$AA$1315,DataRegularSeason20242025!$B$3:$B$1315, "&lt;=" &amp; $A113, DataRegularSeason20242025!$D$3:$D$1315, AD$1)+SUMIFS(DataRegularSeason20242025!$AB$3:$AB$1315,DataRegularSeason20242025!$B$3:$B$1315, "&lt;=" &amp; $A113, DataRegularSeason20242025!$E$3:$E$1315, AD$1)</f>
        <v>23</v>
      </c>
      <c r="AE113" s="2">
        <f>SUMIFS(DataRegularSeason20242025!$AA$3:$AA$1315,DataRegularSeason20242025!$B$3:$B$1315, "&lt;=" &amp; $A113, DataRegularSeason20242025!$D$3:$D$1315, AE$1)+SUMIFS(DataRegularSeason20242025!$AB$3:$AB$1315,DataRegularSeason20242025!$B$3:$B$1315, "&lt;=" &amp; $A113, DataRegularSeason20242025!$E$3:$E$1315, AE$1)</f>
        <v>28</v>
      </c>
      <c r="AF113" s="2">
        <f>SUMIFS(DataRegularSeason20242025!$AA$3:$AA$1315,DataRegularSeason20242025!$B$3:$B$1315, "&lt;=" &amp; $A113, DataRegularSeason20242025!$D$3:$D$1315, AF$1)+SUMIFS(DataRegularSeason20242025!$AB$3:$AB$1315,DataRegularSeason20242025!$B$3:$B$1315, "&lt;=" &amp; $A113, DataRegularSeason20242025!$E$3:$E$1315, AF$1)</f>
        <v>34</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29</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27</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18</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30</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20</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17</v>
      </c>
      <c r="Z114" s="2">
        <f>SUMIFS(DataRegularSeason20242025!$AA$3:$AA$1315,DataRegularSeason20242025!$B$3:$B$1315, "&lt;=" &amp; $A114, DataRegularSeason20242025!$D$3:$D$1315, Z$1)+SUMIFS(DataRegularSeason20242025!$AB$3:$AB$1315,DataRegularSeason20242025!$B$3:$B$1315, "&lt;=" &amp; $A114, DataRegularSeason20242025!$E$3:$E$1315, Z$1)</f>
        <v>19</v>
      </c>
      <c r="AA114" s="2">
        <f>SUMIFS(DataRegularSeason20242025!$AA$3:$AA$1315,DataRegularSeason20242025!$B$3:$B$1315, "&lt;=" &amp; $A114, DataRegularSeason20242025!$D$3:$D$1315, AA$1)+SUMIFS(DataRegularSeason20242025!$AB$3:$AB$1315,DataRegularSeason20242025!$B$3:$B$1315, "&lt;=" &amp; $A114, DataRegularSeason20242025!$E$3:$E$1315, AA$1)</f>
        <v>22</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19</v>
      </c>
      <c r="AD114" s="2">
        <f>SUMIFS(DataRegularSeason20242025!$AA$3:$AA$1315,DataRegularSeason20242025!$B$3:$B$1315, "&lt;=" &amp; $A114, DataRegularSeason20242025!$D$3:$D$1315, AD$1)+SUMIFS(DataRegularSeason20242025!$AB$3:$AB$1315,DataRegularSeason20242025!$B$3:$B$1315, "&lt;=" &amp; $A114, DataRegularSeason20242025!$E$3:$E$1315, AD$1)</f>
        <v>23</v>
      </c>
      <c r="AE114" s="2">
        <f>SUMIFS(DataRegularSeason20242025!$AA$3:$AA$1315,DataRegularSeason20242025!$B$3:$B$1315, "&lt;=" &amp; $A114, DataRegularSeason20242025!$D$3:$D$1315, AE$1)+SUMIFS(DataRegularSeason20242025!$AB$3:$AB$1315,DataRegularSeason20242025!$B$3:$B$1315, "&lt;=" &amp; $A114, DataRegularSeason20242025!$E$3:$E$1315, AE$1)</f>
        <v>28</v>
      </c>
      <c r="AF114" s="2">
        <f>SUMIFS(DataRegularSeason20242025!$AA$3:$AA$1315,DataRegularSeason20242025!$B$3:$B$1315, "&lt;=" &amp; $A114, DataRegularSeason20242025!$D$3:$D$1315, AF$1)+SUMIFS(DataRegularSeason20242025!$AB$3:$AB$1315,DataRegularSeason20242025!$B$3:$B$1315, "&lt;=" &amp; $A114, DataRegularSeason20242025!$E$3:$E$1315, AF$1)</f>
        <v>34</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29</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27</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18</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30</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20</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17</v>
      </c>
      <c r="Z115" s="2">
        <f>SUMIFS(DataRegularSeason20242025!$AA$3:$AA$1315,DataRegularSeason20242025!$B$3:$B$1315, "&lt;=" &amp; $A115, DataRegularSeason20242025!$D$3:$D$1315, Z$1)+SUMIFS(DataRegularSeason20242025!$AB$3:$AB$1315,DataRegularSeason20242025!$B$3:$B$1315, "&lt;=" &amp; $A115, DataRegularSeason20242025!$E$3:$E$1315, Z$1)</f>
        <v>19</v>
      </c>
      <c r="AA115" s="2">
        <f>SUMIFS(DataRegularSeason20242025!$AA$3:$AA$1315,DataRegularSeason20242025!$B$3:$B$1315, "&lt;=" &amp; $A115, DataRegularSeason20242025!$D$3:$D$1315, AA$1)+SUMIFS(DataRegularSeason20242025!$AB$3:$AB$1315,DataRegularSeason20242025!$B$3:$B$1315, "&lt;=" &amp; $A115, DataRegularSeason20242025!$E$3:$E$1315, AA$1)</f>
        <v>22</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19</v>
      </c>
      <c r="AD115" s="2">
        <f>SUMIFS(DataRegularSeason20242025!$AA$3:$AA$1315,DataRegularSeason20242025!$B$3:$B$1315, "&lt;=" &amp; $A115, DataRegularSeason20242025!$D$3:$D$1315, AD$1)+SUMIFS(DataRegularSeason20242025!$AB$3:$AB$1315,DataRegularSeason20242025!$B$3:$B$1315, "&lt;=" &amp; $A115, DataRegularSeason20242025!$E$3:$E$1315, AD$1)</f>
        <v>23</v>
      </c>
      <c r="AE115" s="2">
        <f>SUMIFS(DataRegularSeason20242025!$AA$3:$AA$1315,DataRegularSeason20242025!$B$3:$B$1315, "&lt;=" &amp; $A115, DataRegularSeason20242025!$D$3:$D$1315, AE$1)+SUMIFS(DataRegularSeason20242025!$AB$3:$AB$1315,DataRegularSeason20242025!$B$3:$B$1315, "&lt;=" &amp; $A115, DataRegularSeason20242025!$E$3:$E$1315, AE$1)</f>
        <v>28</v>
      </c>
      <c r="AF115" s="2">
        <f>SUMIFS(DataRegularSeason20242025!$AA$3:$AA$1315,DataRegularSeason20242025!$B$3:$B$1315, "&lt;=" &amp; $A115, DataRegularSeason20242025!$D$3:$D$1315, AF$1)+SUMIFS(DataRegularSeason20242025!$AB$3:$AB$1315,DataRegularSeason20242025!$B$3:$B$1315, "&lt;=" &amp; $A115, DataRegularSeason20242025!$E$3:$E$1315, AF$1)</f>
        <v>34</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29</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27</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18</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30</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20</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17</v>
      </c>
      <c r="Z116" s="2">
        <f>SUMIFS(DataRegularSeason20242025!$AA$3:$AA$1315,DataRegularSeason20242025!$B$3:$B$1315, "&lt;=" &amp; $A116, DataRegularSeason20242025!$D$3:$D$1315, Z$1)+SUMIFS(DataRegularSeason20242025!$AB$3:$AB$1315,DataRegularSeason20242025!$B$3:$B$1315, "&lt;=" &amp; $A116, DataRegularSeason20242025!$E$3:$E$1315, Z$1)</f>
        <v>19</v>
      </c>
      <c r="AA116" s="2">
        <f>SUMIFS(DataRegularSeason20242025!$AA$3:$AA$1315,DataRegularSeason20242025!$B$3:$B$1315, "&lt;=" &amp; $A116, DataRegularSeason20242025!$D$3:$D$1315, AA$1)+SUMIFS(DataRegularSeason20242025!$AB$3:$AB$1315,DataRegularSeason20242025!$B$3:$B$1315, "&lt;=" &amp; $A116, DataRegularSeason20242025!$E$3:$E$1315, AA$1)</f>
        <v>22</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19</v>
      </c>
      <c r="AD116" s="2">
        <f>SUMIFS(DataRegularSeason20242025!$AA$3:$AA$1315,DataRegularSeason20242025!$B$3:$B$1315, "&lt;=" &amp; $A116, DataRegularSeason20242025!$D$3:$D$1315, AD$1)+SUMIFS(DataRegularSeason20242025!$AB$3:$AB$1315,DataRegularSeason20242025!$B$3:$B$1315, "&lt;=" &amp; $A116, DataRegularSeason20242025!$E$3:$E$1315, AD$1)</f>
        <v>23</v>
      </c>
      <c r="AE116" s="2">
        <f>SUMIFS(DataRegularSeason20242025!$AA$3:$AA$1315,DataRegularSeason20242025!$B$3:$B$1315, "&lt;=" &amp; $A116, DataRegularSeason20242025!$D$3:$D$1315, AE$1)+SUMIFS(DataRegularSeason20242025!$AB$3:$AB$1315,DataRegularSeason20242025!$B$3:$B$1315, "&lt;=" &amp; $A116, DataRegularSeason20242025!$E$3:$E$1315, AE$1)</f>
        <v>28</v>
      </c>
      <c r="AF116" s="2">
        <f>SUMIFS(DataRegularSeason20242025!$AA$3:$AA$1315,DataRegularSeason20242025!$B$3:$B$1315, "&lt;=" &amp; $A116, DataRegularSeason20242025!$D$3:$D$1315, AF$1)+SUMIFS(DataRegularSeason20242025!$AB$3:$AB$1315,DataRegularSeason20242025!$B$3:$B$1315, "&lt;=" &amp; $A116, DataRegularSeason20242025!$E$3:$E$1315, AF$1)</f>
        <v>34</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29</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27</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18</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30</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20</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17</v>
      </c>
      <c r="Z117" s="2">
        <f>SUMIFS(DataRegularSeason20242025!$AA$3:$AA$1315,DataRegularSeason20242025!$B$3:$B$1315, "&lt;=" &amp; $A117, DataRegularSeason20242025!$D$3:$D$1315, Z$1)+SUMIFS(DataRegularSeason20242025!$AB$3:$AB$1315,DataRegularSeason20242025!$B$3:$B$1315, "&lt;=" &amp; $A117, DataRegularSeason20242025!$E$3:$E$1315, Z$1)</f>
        <v>19</v>
      </c>
      <c r="AA117" s="2">
        <f>SUMIFS(DataRegularSeason20242025!$AA$3:$AA$1315,DataRegularSeason20242025!$B$3:$B$1315, "&lt;=" &amp; $A117, DataRegularSeason20242025!$D$3:$D$1315, AA$1)+SUMIFS(DataRegularSeason20242025!$AB$3:$AB$1315,DataRegularSeason20242025!$B$3:$B$1315, "&lt;=" &amp; $A117, DataRegularSeason20242025!$E$3:$E$1315, AA$1)</f>
        <v>22</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19</v>
      </c>
      <c r="AD117" s="2">
        <f>SUMIFS(DataRegularSeason20242025!$AA$3:$AA$1315,DataRegularSeason20242025!$B$3:$B$1315, "&lt;=" &amp; $A117, DataRegularSeason20242025!$D$3:$D$1315, AD$1)+SUMIFS(DataRegularSeason20242025!$AB$3:$AB$1315,DataRegularSeason20242025!$B$3:$B$1315, "&lt;=" &amp; $A117, DataRegularSeason20242025!$E$3:$E$1315, AD$1)</f>
        <v>23</v>
      </c>
      <c r="AE117" s="2">
        <f>SUMIFS(DataRegularSeason20242025!$AA$3:$AA$1315,DataRegularSeason20242025!$B$3:$B$1315, "&lt;=" &amp; $A117, DataRegularSeason20242025!$D$3:$D$1315, AE$1)+SUMIFS(DataRegularSeason20242025!$AB$3:$AB$1315,DataRegularSeason20242025!$B$3:$B$1315, "&lt;=" &amp; $A117, DataRegularSeason20242025!$E$3:$E$1315, AE$1)</f>
        <v>28</v>
      </c>
      <c r="AF117" s="2">
        <f>SUMIFS(DataRegularSeason20242025!$AA$3:$AA$1315,DataRegularSeason20242025!$B$3:$B$1315, "&lt;=" &amp; $A117, DataRegularSeason20242025!$D$3:$D$1315, AF$1)+SUMIFS(DataRegularSeason20242025!$AB$3:$AB$1315,DataRegularSeason20242025!$B$3:$B$1315, "&lt;=" &amp; $A117, DataRegularSeason20242025!$E$3:$E$1315, AF$1)</f>
        <v>34</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29</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27</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18</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30</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20</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17</v>
      </c>
      <c r="Z118" s="2">
        <f>SUMIFS(DataRegularSeason20242025!$AA$3:$AA$1315,DataRegularSeason20242025!$B$3:$B$1315, "&lt;=" &amp; $A118, DataRegularSeason20242025!$D$3:$D$1315, Z$1)+SUMIFS(DataRegularSeason20242025!$AB$3:$AB$1315,DataRegularSeason20242025!$B$3:$B$1315, "&lt;=" &amp; $A118, DataRegularSeason20242025!$E$3:$E$1315, Z$1)</f>
        <v>19</v>
      </c>
      <c r="AA118" s="2">
        <f>SUMIFS(DataRegularSeason20242025!$AA$3:$AA$1315,DataRegularSeason20242025!$B$3:$B$1315, "&lt;=" &amp; $A118, DataRegularSeason20242025!$D$3:$D$1315, AA$1)+SUMIFS(DataRegularSeason20242025!$AB$3:$AB$1315,DataRegularSeason20242025!$B$3:$B$1315, "&lt;=" &amp; $A118, DataRegularSeason20242025!$E$3:$E$1315, AA$1)</f>
        <v>22</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19</v>
      </c>
      <c r="AD118" s="2">
        <f>SUMIFS(DataRegularSeason20242025!$AA$3:$AA$1315,DataRegularSeason20242025!$B$3:$B$1315, "&lt;=" &amp; $A118, DataRegularSeason20242025!$D$3:$D$1315, AD$1)+SUMIFS(DataRegularSeason20242025!$AB$3:$AB$1315,DataRegularSeason20242025!$B$3:$B$1315, "&lt;=" &amp; $A118, DataRegularSeason20242025!$E$3:$E$1315, AD$1)</f>
        <v>23</v>
      </c>
      <c r="AE118" s="2">
        <f>SUMIFS(DataRegularSeason20242025!$AA$3:$AA$1315,DataRegularSeason20242025!$B$3:$B$1315, "&lt;=" &amp; $A118, DataRegularSeason20242025!$D$3:$D$1315, AE$1)+SUMIFS(DataRegularSeason20242025!$AB$3:$AB$1315,DataRegularSeason20242025!$B$3:$B$1315, "&lt;=" &amp; $A118, DataRegularSeason20242025!$E$3:$E$1315, AE$1)</f>
        <v>28</v>
      </c>
      <c r="AF118" s="2">
        <f>SUMIFS(DataRegularSeason20242025!$AA$3:$AA$1315,DataRegularSeason20242025!$B$3:$B$1315, "&lt;=" &amp; $A118, DataRegularSeason20242025!$D$3:$D$1315, AF$1)+SUMIFS(DataRegularSeason20242025!$AB$3:$AB$1315,DataRegularSeason20242025!$B$3:$B$1315, "&lt;=" &amp; $A118, DataRegularSeason20242025!$E$3:$E$1315, AF$1)</f>
        <v>34</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29</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27</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18</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30</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20</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17</v>
      </c>
      <c r="Z119" s="2">
        <f>SUMIFS(DataRegularSeason20242025!$AA$3:$AA$1315,DataRegularSeason20242025!$B$3:$B$1315, "&lt;=" &amp; $A119, DataRegularSeason20242025!$D$3:$D$1315, Z$1)+SUMIFS(DataRegularSeason20242025!$AB$3:$AB$1315,DataRegularSeason20242025!$B$3:$B$1315, "&lt;=" &amp; $A119, DataRegularSeason20242025!$E$3:$E$1315, Z$1)</f>
        <v>19</v>
      </c>
      <c r="AA119" s="2">
        <f>SUMIFS(DataRegularSeason20242025!$AA$3:$AA$1315,DataRegularSeason20242025!$B$3:$B$1315, "&lt;=" &amp; $A119, DataRegularSeason20242025!$D$3:$D$1315, AA$1)+SUMIFS(DataRegularSeason20242025!$AB$3:$AB$1315,DataRegularSeason20242025!$B$3:$B$1315, "&lt;=" &amp; $A119, DataRegularSeason20242025!$E$3:$E$1315, AA$1)</f>
        <v>22</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19</v>
      </c>
      <c r="AD119" s="2">
        <f>SUMIFS(DataRegularSeason20242025!$AA$3:$AA$1315,DataRegularSeason20242025!$B$3:$B$1315, "&lt;=" &amp; $A119, DataRegularSeason20242025!$D$3:$D$1315, AD$1)+SUMIFS(DataRegularSeason20242025!$AB$3:$AB$1315,DataRegularSeason20242025!$B$3:$B$1315, "&lt;=" &amp; $A119, DataRegularSeason20242025!$E$3:$E$1315, AD$1)</f>
        <v>23</v>
      </c>
      <c r="AE119" s="2">
        <f>SUMIFS(DataRegularSeason20242025!$AA$3:$AA$1315,DataRegularSeason20242025!$B$3:$B$1315, "&lt;=" &amp; $A119, DataRegularSeason20242025!$D$3:$D$1315, AE$1)+SUMIFS(DataRegularSeason20242025!$AB$3:$AB$1315,DataRegularSeason20242025!$B$3:$B$1315, "&lt;=" &amp; $A119, DataRegularSeason20242025!$E$3:$E$1315, AE$1)</f>
        <v>28</v>
      </c>
      <c r="AF119" s="2">
        <f>SUMIFS(DataRegularSeason20242025!$AA$3:$AA$1315,DataRegularSeason20242025!$B$3:$B$1315, "&lt;=" &amp; $A119, DataRegularSeason20242025!$D$3:$D$1315, AF$1)+SUMIFS(DataRegularSeason20242025!$AB$3:$AB$1315,DataRegularSeason20242025!$B$3:$B$1315, "&lt;=" &amp; $A119, DataRegularSeason20242025!$E$3:$E$1315, AF$1)</f>
        <v>34</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29</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27</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18</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30</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20</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17</v>
      </c>
      <c r="Z120" s="2">
        <f>SUMIFS(DataRegularSeason20242025!$AA$3:$AA$1315,DataRegularSeason20242025!$B$3:$B$1315, "&lt;=" &amp; $A120, DataRegularSeason20242025!$D$3:$D$1315, Z$1)+SUMIFS(DataRegularSeason20242025!$AB$3:$AB$1315,DataRegularSeason20242025!$B$3:$B$1315, "&lt;=" &amp; $A120, DataRegularSeason20242025!$E$3:$E$1315, Z$1)</f>
        <v>19</v>
      </c>
      <c r="AA120" s="2">
        <f>SUMIFS(DataRegularSeason20242025!$AA$3:$AA$1315,DataRegularSeason20242025!$B$3:$B$1315, "&lt;=" &amp; $A120, DataRegularSeason20242025!$D$3:$D$1315, AA$1)+SUMIFS(DataRegularSeason20242025!$AB$3:$AB$1315,DataRegularSeason20242025!$B$3:$B$1315, "&lt;=" &amp; $A120, DataRegularSeason20242025!$E$3:$E$1315, AA$1)</f>
        <v>22</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19</v>
      </c>
      <c r="AD120" s="2">
        <f>SUMIFS(DataRegularSeason20242025!$AA$3:$AA$1315,DataRegularSeason20242025!$B$3:$B$1315, "&lt;=" &amp; $A120, DataRegularSeason20242025!$D$3:$D$1315, AD$1)+SUMIFS(DataRegularSeason20242025!$AB$3:$AB$1315,DataRegularSeason20242025!$B$3:$B$1315, "&lt;=" &amp; $A120, DataRegularSeason20242025!$E$3:$E$1315, AD$1)</f>
        <v>23</v>
      </c>
      <c r="AE120" s="2">
        <f>SUMIFS(DataRegularSeason20242025!$AA$3:$AA$1315,DataRegularSeason20242025!$B$3:$B$1315, "&lt;=" &amp; $A120, DataRegularSeason20242025!$D$3:$D$1315, AE$1)+SUMIFS(DataRegularSeason20242025!$AB$3:$AB$1315,DataRegularSeason20242025!$B$3:$B$1315, "&lt;=" &amp; $A120, DataRegularSeason20242025!$E$3:$E$1315, AE$1)</f>
        <v>28</v>
      </c>
      <c r="AF120" s="2">
        <f>SUMIFS(DataRegularSeason20242025!$AA$3:$AA$1315,DataRegularSeason20242025!$B$3:$B$1315, "&lt;=" &amp; $A120, DataRegularSeason20242025!$D$3:$D$1315, AF$1)+SUMIFS(DataRegularSeason20242025!$AB$3:$AB$1315,DataRegularSeason20242025!$B$3:$B$1315, "&lt;=" &amp; $A120, DataRegularSeason20242025!$E$3:$E$1315, AF$1)</f>
        <v>34</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29</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27</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18</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30</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20</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17</v>
      </c>
      <c r="Z121" s="2">
        <f>SUMIFS(DataRegularSeason20242025!$AA$3:$AA$1315,DataRegularSeason20242025!$B$3:$B$1315, "&lt;=" &amp; $A121, DataRegularSeason20242025!$D$3:$D$1315, Z$1)+SUMIFS(DataRegularSeason20242025!$AB$3:$AB$1315,DataRegularSeason20242025!$B$3:$B$1315, "&lt;=" &amp; $A121, DataRegularSeason20242025!$E$3:$E$1315, Z$1)</f>
        <v>19</v>
      </c>
      <c r="AA121" s="2">
        <f>SUMIFS(DataRegularSeason20242025!$AA$3:$AA$1315,DataRegularSeason20242025!$B$3:$B$1315, "&lt;=" &amp; $A121, DataRegularSeason20242025!$D$3:$D$1315, AA$1)+SUMIFS(DataRegularSeason20242025!$AB$3:$AB$1315,DataRegularSeason20242025!$B$3:$B$1315, "&lt;=" &amp; $A121, DataRegularSeason20242025!$E$3:$E$1315, AA$1)</f>
        <v>22</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19</v>
      </c>
      <c r="AD121" s="2">
        <f>SUMIFS(DataRegularSeason20242025!$AA$3:$AA$1315,DataRegularSeason20242025!$B$3:$B$1315, "&lt;=" &amp; $A121, DataRegularSeason20242025!$D$3:$D$1315, AD$1)+SUMIFS(DataRegularSeason20242025!$AB$3:$AB$1315,DataRegularSeason20242025!$B$3:$B$1315, "&lt;=" &amp; $A121, DataRegularSeason20242025!$E$3:$E$1315, AD$1)</f>
        <v>23</v>
      </c>
      <c r="AE121" s="2">
        <f>SUMIFS(DataRegularSeason20242025!$AA$3:$AA$1315,DataRegularSeason20242025!$B$3:$B$1315, "&lt;=" &amp; $A121, DataRegularSeason20242025!$D$3:$D$1315, AE$1)+SUMIFS(DataRegularSeason20242025!$AB$3:$AB$1315,DataRegularSeason20242025!$B$3:$B$1315, "&lt;=" &amp; $A121, DataRegularSeason20242025!$E$3:$E$1315, AE$1)</f>
        <v>28</v>
      </c>
      <c r="AF121" s="2">
        <f>SUMIFS(DataRegularSeason20242025!$AA$3:$AA$1315,DataRegularSeason20242025!$B$3:$B$1315, "&lt;=" &amp; $A121, DataRegularSeason20242025!$D$3:$D$1315, AF$1)+SUMIFS(DataRegularSeason20242025!$AB$3:$AB$1315,DataRegularSeason20242025!$B$3:$B$1315, "&lt;=" &amp; $A121, DataRegularSeason20242025!$E$3:$E$1315, AF$1)</f>
        <v>34</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29</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27</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18</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30</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20</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17</v>
      </c>
      <c r="Z122" s="2">
        <f>SUMIFS(DataRegularSeason20242025!$AA$3:$AA$1315,DataRegularSeason20242025!$B$3:$B$1315, "&lt;=" &amp; $A122, DataRegularSeason20242025!$D$3:$D$1315, Z$1)+SUMIFS(DataRegularSeason20242025!$AB$3:$AB$1315,DataRegularSeason20242025!$B$3:$B$1315, "&lt;=" &amp; $A122, DataRegularSeason20242025!$E$3:$E$1315, Z$1)</f>
        <v>19</v>
      </c>
      <c r="AA122" s="2">
        <f>SUMIFS(DataRegularSeason20242025!$AA$3:$AA$1315,DataRegularSeason20242025!$B$3:$B$1315, "&lt;=" &amp; $A122, DataRegularSeason20242025!$D$3:$D$1315, AA$1)+SUMIFS(DataRegularSeason20242025!$AB$3:$AB$1315,DataRegularSeason20242025!$B$3:$B$1315, "&lt;=" &amp; $A122, DataRegularSeason20242025!$E$3:$E$1315, AA$1)</f>
        <v>22</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19</v>
      </c>
      <c r="AD122" s="2">
        <f>SUMIFS(DataRegularSeason20242025!$AA$3:$AA$1315,DataRegularSeason20242025!$B$3:$B$1315, "&lt;=" &amp; $A122, DataRegularSeason20242025!$D$3:$D$1315, AD$1)+SUMIFS(DataRegularSeason20242025!$AB$3:$AB$1315,DataRegularSeason20242025!$B$3:$B$1315, "&lt;=" &amp; $A122, DataRegularSeason20242025!$E$3:$E$1315, AD$1)</f>
        <v>23</v>
      </c>
      <c r="AE122" s="2">
        <f>SUMIFS(DataRegularSeason20242025!$AA$3:$AA$1315,DataRegularSeason20242025!$B$3:$B$1315, "&lt;=" &amp; $A122, DataRegularSeason20242025!$D$3:$D$1315, AE$1)+SUMIFS(DataRegularSeason20242025!$AB$3:$AB$1315,DataRegularSeason20242025!$B$3:$B$1315, "&lt;=" &amp; $A122, DataRegularSeason20242025!$E$3:$E$1315, AE$1)</f>
        <v>28</v>
      </c>
      <c r="AF122" s="2">
        <f>SUMIFS(DataRegularSeason20242025!$AA$3:$AA$1315,DataRegularSeason20242025!$B$3:$B$1315, "&lt;=" &amp; $A122, DataRegularSeason20242025!$D$3:$D$1315, AF$1)+SUMIFS(DataRegularSeason20242025!$AB$3:$AB$1315,DataRegularSeason20242025!$B$3:$B$1315, "&lt;=" &amp; $A122, DataRegularSeason20242025!$E$3:$E$1315, AF$1)</f>
        <v>34</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29</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27</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18</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30</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20</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17</v>
      </c>
      <c r="Z123" s="2">
        <f>SUMIFS(DataRegularSeason20242025!$AA$3:$AA$1315,DataRegularSeason20242025!$B$3:$B$1315, "&lt;=" &amp; $A123, DataRegularSeason20242025!$D$3:$D$1315, Z$1)+SUMIFS(DataRegularSeason20242025!$AB$3:$AB$1315,DataRegularSeason20242025!$B$3:$B$1315, "&lt;=" &amp; $A123, DataRegularSeason20242025!$E$3:$E$1315, Z$1)</f>
        <v>19</v>
      </c>
      <c r="AA123" s="2">
        <f>SUMIFS(DataRegularSeason20242025!$AA$3:$AA$1315,DataRegularSeason20242025!$B$3:$B$1315, "&lt;=" &amp; $A123, DataRegularSeason20242025!$D$3:$D$1315, AA$1)+SUMIFS(DataRegularSeason20242025!$AB$3:$AB$1315,DataRegularSeason20242025!$B$3:$B$1315, "&lt;=" &amp; $A123, DataRegularSeason20242025!$E$3:$E$1315, AA$1)</f>
        <v>22</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19</v>
      </c>
      <c r="AD123" s="2">
        <f>SUMIFS(DataRegularSeason20242025!$AA$3:$AA$1315,DataRegularSeason20242025!$B$3:$B$1315, "&lt;=" &amp; $A123, DataRegularSeason20242025!$D$3:$D$1315, AD$1)+SUMIFS(DataRegularSeason20242025!$AB$3:$AB$1315,DataRegularSeason20242025!$B$3:$B$1315, "&lt;=" &amp; $A123, DataRegularSeason20242025!$E$3:$E$1315, AD$1)</f>
        <v>23</v>
      </c>
      <c r="AE123" s="2">
        <f>SUMIFS(DataRegularSeason20242025!$AA$3:$AA$1315,DataRegularSeason20242025!$B$3:$B$1315, "&lt;=" &amp; $A123, DataRegularSeason20242025!$D$3:$D$1315, AE$1)+SUMIFS(DataRegularSeason20242025!$AB$3:$AB$1315,DataRegularSeason20242025!$B$3:$B$1315, "&lt;=" &amp; $A123, DataRegularSeason20242025!$E$3:$E$1315, AE$1)</f>
        <v>28</v>
      </c>
      <c r="AF123" s="2">
        <f>SUMIFS(DataRegularSeason20242025!$AA$3:$AA$1315,DataRegularSeason20242025!$B$3:$B$1315, "&lt;=" &amp; $A123, DataRegularSeason20242025!$D$3:$D$1315, AF$1)+SUMIFS(DataRegularSeason20242025!$AB$3:$AB$1315,DataRegularSeason20242025!$B$3:$B$1315, "&lt;=" &amp; $A123, DataRegularSeason20242025!$E$3:$E$1315, AF$1)</f>
        <v>34</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29</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27</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18</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30</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20</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17</v>
      </c>
      <c r="Z124" s="2">
        <f>SUMIFS(DataRegularSeason20242025!$AA$3:$AA$1315,DataRegularSeason20242025!$B$3:$B$1315, "&lt;=" &amp; $A124, DataRegularSeason20242025!$D$3:$D$1315, Z$1)+SUMIFS(DataRegularSeason20242025!$AB$3:$AB$1315,DataRegularSeason20242025!$B$3:$B$1315, "&lt;=" &amp; $A124, DataRegularSeason20242025!$E$3:$E$1315, Z$1)</f>
        <v>19</v>
      </c>
      <c r="AA124" s="2">
        <f>SUMIFS(DataRegularSeason20242025!$AA$3:$AA$1315,DataRegularSeason20242025!$B$3:$B$1315, "&lt;=" &amp; $A124, DataRegularSeason20242025!$D$3:$D$1315, AA$1)+SUMIFS(DataRegularSeason20242025!$AB$3:$AB$1315,DataRegularSeason20242025!$B$3:$B$1315, "&lt;=" &amp; $A124, DataRegularSeason20242025!$E$3:$E$1315, AA$1)</f>
        <v>22</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19</v>
      </c>
      <c r="AD124" s="2">
        <f>SUMIFS(DataRegularSeason20242025!$AA$3:$AA$1315,DataRegularSeason20242025!$B$3:$B$1315, "&lt;=" &amp; $A124, DataRegularSeason20242025!$D$3:$D$1315, AD$1)+SUMIFS(DataRegularSeason20242025!$AB$3:$AB$1315,DataRegularSeason20242025!$B$3:$B$1315, "&lt;=" &amp; $A124, DataRegularSeason20242025!$E$3:$E$1315, AD$1)</f>
        <v>23</v>
      </c>
      <c r="AE124" s="2">
        <f>SUMIFS(DataRegularSeason20242025!$AA$3:$AA$1315,DataRegularSeason20242025!$B$3:$B$1315, "&lt;=" &amp; $A124, DataRegularSeason20242025!$D$3:$D$1315, AE$1)+SUMIFS(DataRegularSeason20242025!$AB$3:$AB$1315,DataRegularSeason20242025!$B$3:$B$1315, "&lt;=" &amp; $A124, DataRegularSeason20242025!$E$3:$E$1315, AE$1)</f>
        <v>28</v>
      </c>
      <c r="AF124" s="2">
        <f>SUMIFS(DataRegularSeason20242025!$AA$3:$AA$1315,DataRegularSeason20242025!$B$3:$B$1315, "&lt;=" &amp; $A124, DataRegularSeason20242025!$D$3:$D$1315, AF$1)+SUMIFS(DataRegularSeason20242025!$AB$3:$AB$1315,DataRegularSeason20242025!$B$3:$B$1315, "&lt;=" &amp; $A124, DataRegularSeason20242025!$E$3:$E$1315, AF$1)</f>
        <v>34</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29</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27</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18</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30</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20</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17</v>
      </c>
      <c r="Z125" s="2">
        <f>SUMIFS(DataRegularSeason20242025!$AA$3:$AA$1315,DataRegularSeason20242025!$B$3:$B$1315, "&lt;=" &amp; $A125, DataRegularSeason20242025!$D$3:$D$1315, Z$1)+SUMIFS(DataRegularSeason20242025!$AB$3:$AB$1315,DataRegularSeason20242025!$B$3:$B$1315, "&lt;=" &amp; $A125, DataRegularSeason20242025!$E$3:$E$1315, Z$1)</f>
        <v>19</v>
      </c>
      <c r="AA125" s="2">
        <f>SUMIFS(DataRegularSeason20242025!$AA$3:$AA$1315,DataRegularSeason20242025!$B$3:$B$1315, "&lt;=" &amp; $A125, DataRegularSeason20242025!$D$3:$D$1315, AA$1)+SUMIFS(DataRegularSeason20242025!$AB$3:$AB$1315,DataRegularSeason20242025!$B$3:$B$1315, "&lt;=" &amp; $A125, DataRegularSeason20242025!$E$3:$E$1315, AA$1)</f>
        <v>22</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19</v>
      </c>
      <c r="AD125" s="2">
        <f>SUMIFS(DataRegularSeason20242025!$AA$3:$AA$1315,DataRegularSeason20242025!$B$3:$B$1315, "&lt;=" &amp; $A125, DataRegularSeason20242025!$D$3:$D$1315, AD$1)+SUMIFS(DataRegularSeason20242025!$AB$3:$AB$1315,DataRegularSeason20242025!$B$3:$B$1315, "&lt;=" &amp; $A125, DataRegularSeason20242025!$E$3:$E$1315, AD$1)</f>
        <v>23</v>
      </c>
      <c r="AE125" s="2">
        <f>SUMIFS(DataRegularSeason20242025!$AA$3:$AA$1315,DataRegularSeason20242025!$B$3:$B$1315, "&lt;=" &amp; $A125, DataRegularSeason20242025!$D$3:$D$1315, AE$1)+SUMIFS(DataRegularSeason20242025!$AB$3:$AB$1315,DataRegularSeason20242025!$B$3:$B$1315, "&lt;=" &amp; $A125, DataRegularSeason20242025!$E$3:$E$1315, AE$1)</f>
        <v>28</v>
      </c>
      <c r="AF125" s="2">
        <f>SUMIFS(DataRegularSeason20242025!$AA$3:$AA$1315,DataRegularSeason20242025!$B$3:$B$1315, "&lt;=" &amp; $A125, DataRegularSeason20242025!$D$3:$D$1315, AF$1)+SUMIFS(DataRegularSeason20242025!$AB$3:$AB$1315,DataRegularSeason20242025!$B$3:$B$1315, "&lt;=" &amp; $A125, DataRegularSeason20242025!$E$3:$E$1315, AF$1)</f>
        <v>34</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29</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27</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18</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30</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20</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17</v>
      </c>
      <c r="Z126" s="2">
        <f>SUMIFS(DataRegularSeason20242025!$AA$3:$AA$1315,DataRegularSeason20242025!$B$3:$B$1315, "&lt;=" &amp; $A126, DataRegularSeason20242025!$D$3:$D$1315, Z$1)+SUMIFS(DataRegularSeason20242025!$AB$3:$AB$1315,DataRegularSeason20242025!$B$3:$B$1315, "&lt;=" &amp; $A126, DataRegularSeason20242025!$E$3:$E$1315, Z$1)</f>
        <v>19</v>
      </c>
      <c r="AA126" s="2">
        <f>SUMIFS(DataRegularSeason20242025!$AA$3:$AA$1315,DataRegularSeason20242025!$B$3:$B$1315, "&lt;=" &amp; $A126, DataRegularSeason20242025!$D$3:$D$1315, AA$1)+SUMIFS(DataRegularSeason20242025!$AB$3:$AB$1315,DataRegularSeason20242025!$B$3:$B$1315, "&lt;=" &amp; $A126, DataRegularSeason20242025!$E$3:$E$1315, AA$1)</f>
        <v>22</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19</v>
      </c>
      <c r="AD126" s="2">
        <f>SUMIFS(DataRegularSeason20242025!$AA$3:$AA$1315,DataRegularSeason20242025!$B$3:$B$1315, "&lt;=" &amp; $A126, DataRegularSeason20242025!$D$3:$D$1315, AD$1)+SUMIFS(DataRegularSeason20242025!$AB$3:$AB$1315,DataRegularSeason20242025!$B$3:$B$1315, "&lt;=" &amp; $A126, DataRegularSeason20242025!$E$3:$E$1315, AD$1)</f>
        <v>23</v>
      </c>
      <c r="AE126" s="2">
        <f>SUMIFS(DataRegularSeason20242025!$AA$3:$AA$1315,DataRegularSeason20242025!$B$3:$B$1315, "&lt;=" &amp; $A126, DataRegularSeason20242025!$D$3:$D$1315, AE$1)+SUMIFS(DataRegularSeason20242025!$AB$3:$AB$1315,DataRegularSeason20242025!$B$3:$B$1315, "&lt;=" &amp; $A126, DataRegularSeason20242025!$E$3:$E$1315, AE$1)</f>
        <v>28</v>
      </c>
      <c r="AF126" s="2">
        <f>SUMIFS(DataRegularSeason20242025!$AA$3:$AA$1315,DataRegularSeason20242025!$B$3:$B$1315, "&lt;=" &amp; $A126, DataRegularSeason20242025!$D$3:$D$1315, AF$1)+SUMIFS(DataRegularSeason20242025!$AB$3:$AB$1315,DataRegularSeason20242025!$B$3:$B$1315, "&lt;=" &amp; $A126, DataRegularSeason20242025!$E$3:$E$1315, AF$1)</f>
        <v>34</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29</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27</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18</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30</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20</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17</v>
      </c>
      <c r="Z127" s="2">
        <f>SUMIFS(DataRegularSeason20242025!$AA$3:$AA$1315,DataRegularSeason20242025!$B$3:$B$1315, "&lt;=" &amp; $A127, DataRegularSeason20242025!$D$3:$D$1315, Z$1)+SUMIFS(DataRegularSeason20242025!$AB$3:$AB$1315,DataRegularSeason20242025!$B$3:$B$1315, "&lt;=" &amp; $A127, DataRegularSeason20242025!$E$3:$E$1315, Z$1)</f>
        <v>19</v>
      </c>
      <c r="AA127" s="2">
        <f>SUMIFS(DataRegularSeason20242025!$AA$3:$AA$1315,DataRegularSeason20242025!$B$3:$B$1315, "&lt;=" &amp; $A127, DataRegularSeason20242025!$D$3:$D$1315, AA$1)+SUMIFS(DataRegularSeason20242025!$AB$3:$AB$1315,DataRegularSeason20242025!$B$3:$B$1315, "&lt;=" &amp; $A127, DataRegularSeason20242025!$E$3:$E$1315, AA$1)</f>
        <v>22</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19</v>
      </c>
      <c r="AD127" s="2">
        <f>SUMIFS(DataRegularSeason20242025!$AA$3:$AA$1315,DataRegularSeason20242025!$B$3:$B$1315, "&lt;=" &amp; $A127, DataRegularSeason20242025!$D$3:$D$1315, AD$1)+SUMIFS(DataRegularSeason20242025!$AB$3:$AB$1315,DataRegularSeason20242025!$B$3:$B$1315, "&lt;=" &amp; $A127, DataRegularSeason20242025!$E$3:$E$1315, AD$1)</f>
        <v>23</v>
      </c>
      <c r="AE127" s="2">
        <f>SUMIFS(DataRegularSeason20242025!$AA$3:$AA$1315,DataRegularSeason20242025!$B$3:$B$1315, "&lt;=" &amp; $A127, DataRegularSeason20242025!$D$3:$D$1315, AE$1)+SUMIFS(DataRegularSeason20242025!$AB$3:$AB$1315,DataRegularSeason20242025!$B$3:$B$1315, "&lt;=" &amp; $A127, DataRegularSeason20242025!$E$3:$E$1315, AE$1)</f>
        <v>28</v>
      </c>
      <c r="AF127" s="2">
        <f>SUMIFS(DataRegularSeason20242025!$AA$3:$AA$1315,DataRegularSeason20242025!$B$3:$B$1315, "&lt;=" &amp; $A127, DataRegularSeason20242025!$D$3:$D$1315, AF$1)+SUMIFS(DataRegularSeason20242025!$AB$3:$AB$1315,DataRegularSeason20242025!$B$3:$B$1315, "&lt;=" &amp; $A127, DataRegularSeason20242025!$E$3:$E$1315, AF$1)</f>
        <v>34</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29</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27</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18</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30</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20</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17</v>
      </c>
      <c r="Z128" s="2">
        <f>SUMIFS(DataRegularSeason20242025!$AA$3:$AA$1315,DataRegularSeason20242025!$B$3:$B$1315, "&lt;=" &amp; $A128, DataRegularSeason20242025!$D$3:$D$1315, Z$1)+SUMIFS(DataRegularSeason20242025!$AB$3:$AB$1315,DataRegularSeason20242025!$B$3:$B$1315, "&lt;=" &amp; $A128, DataRegularSeason20242025!$E$3:$E$1315, Z$1)</f>
        <v>19</v>
      </c>
      <c r="AA128" s="2">
        <f>SUMIFS(DataRegularSeason20242025!$AA$3:$AA$1315,DataRegularSeason20242025!$B$3:$B$1315, "&lt;=" &amp; $A128, DataRegularSeason20242025!$D$3:$D$1315, AA$1)+SUMIFS(DataRegularSeason20242025!$AB$3:$AB$1315,DataRegularSeason20242025!$B$3:$B$1315, "&lt;=" &amp; $A128, DataRegularSeason20242025!$E$3:$E$1315, AA$1)</f>
        <v>22</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19</v>
      </c>
      <c r="AD128" s="2">
        <f>SUMIFS(DataRegularSeason20242025!$AA$3:$AA$1315,DataRegularSeason20242025!$B$3:$B$1315, "&lt;=" &amp; $A128, DataRegularSeason20242025!$D$3:$D$1315, AD$1)+SUMIFS(DataRegularSeason20242025!$AB$3:$AB$1315,DataRegularSeason20242025!$B$3:$B$1315, "&lt;=" &amp; $A128, DataRegularSeason20242025!$E$3:$E$1315, AD$1)</f>
        <v>23</v>
      </c>
      <c r="AE128" s="2">
        <f>SUMIFS(DataRegularSeason20242025!$AA$3:$AA$1315,DataRegularSeason20242025!$B$3:$B$1315, "&lt;=" &amp; $A128, DataRegularSeason20242025!$D$3:$D$1315, AE$1)+SUMIFS(DataRegularSeason20242025!$AB$3:$AB$1315,DataRegularSeason20242025!$B$3:$B$1315, "&lt;=" &amp; $A128, DataRegularSeason20242025!$E$3:$E$1315, AE$1)</f>
        <v>28</v>
      </c>
      <c r="AF128" s="2">
        <f>SUMIFS(DataRegularSeason20242025!$AA$3:$AA$1315,DataRegularSeason20242025!$B$3:$B$1315, "&lt;=" &amp; $A128, DataRegularSeason20242025!$D$3:$D$1315, AF$1)+SUMIFS(DataRegularSeason20242025!$AB$3:$AB$1315,DataRegularSeason20242025!$B$3:$B$1315, "&lt;=" &amp; $A128, DataRegularSeason20242025!$E$3:$E$1315, AF$1)</f>
        <v>34</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29</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27</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18</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30</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20</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17</v>
      </c>
      <c r="Z129" s="2">
        <f>SUMIFS(DataRegularSeason20242025!$AA$3:$AA$1315,DataRegularSeason20242025!$B$3:$B$1315, "&lt;=" &amp; $A129, DataRegularSeason20242025!$D$3:$D$1315, Z$1)+SUMIFS(DataRegularSeason20242025!$AB$3:$AB$1315,DataRegularSeason20242025!$B$3:$B$1315, "&lt;=" &amp; $A129, DataRegularSeason20242025!$E$3:$E$1315, Z$1)</f>
        <v>19</v>
      </c>
      <c r="AA129" s="2">
        <f>SUMIFS(DataRegularSeason20242025!$AA$3:$AA$1315,DataRegularSeason20242025!$B$3:$B$1315, "&lt;=" &amp; $A129, DataRegularSeason20242025!$D$3:$D$1315, AA$1)+SUMIFS(DataRegularSeason20242025!$AB$3:$AB$1315,DataRegularSeason20242025!$B$3:$B$1315, "&lt;=" &amp; $A129, DataRegularSeason20242025!$E$3:$E$1315, AA$1)</f>
        <v>22</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19</v>
      </c>
      <c r="AD129" s="2">
        <f>SUMIFS(DataRegularSeason20242025!$AA$3:$AA$1315,DataRegularSeason20242025!$B$3:$B$1315, "&lt;=" &amp; $A129, DataRegularSeason20242025!$D$3:$D$1315, AD$1)+SUMIFS(DataRegularSeason20242025!$AB$3:$AB$1315,DataRegularSeason20242025!$B$3:$B$1315, "&lt;=" &amp; $A129, DataRegularSeason20242025!$E$3:$E$1315, AD$1)</f>
        <v>23</v>
      </c>
      <c r="AE129" s="2">
        <f>SUMIFS(DataRegularSeason20242025!$AA$3:$AA$1315,DataRegularSeason20242025!$B$3:$B$1315, "&lt;=" &amp; $A129, DataRegularSeason20242025!$D$3:$D$1315, AE$1)+SUMIFS(DataRegularSeason20242025!$AB$3:$AB$1315,DataRegularSeason20242025!$B$3:$B$1315, "&lt;=" &amp; $A129, DataRegularSeason20242025!$E$3:$E$1315, AE$1)</f>
        <v>28</v>
      </c>
      <c r="AF129" s="2">
        <f>SUMIFS(DataRegularSeason20242025!$AA$3:$AA$1315,DataRegularSeason20242025!$B$3:$B$1315, "&lt;=" &amp; $A129, DataRegularSeason20242025!$D$3:$D$1315, AF$1)+SUMIFS(DataRegularSeason20242025!$AB$3:$AB$1315,DataRegularSeason20242025!$B$3:$B$1315, "&lt;=" &amp; $A129, DataRegularSeason20242025!$E$3:$E$1315, AF$1)</f>
        <v>34</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29</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27</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18</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30</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20</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17</v>
      </c>
      <c r="Z130" s="2">
        <f>SUMIFS(DataRegularSeason20242025!$AA$3:$AA$1315,DataRegularSeason20242025!$B$3:$B$1315, "&lt;=" &amp; $A130, DataRegularSeason20242025!$D$3:$D$1315, Z$1)+SUMIFS(DataRegularSeason20242025!$AB$3:$AB$1315,DataRegularSeason20242025!$B$3:$B$1315, "&lt;=" &amp; $A130, DataRegularSeason20242025!$E$3:$E$1315, Z$1)</f>
        <v>19</v>
      </c>
      <c r="AA130" s="2">
        <f>SUMIFS(DataRegularSeason20242025!$AA$3:$AA$1315,DataRegularSeason20242025!$B$3:$B$1315, "&lt;=" &amp; $A130, DataRegularSeason20242025!$D$3:$D$1315, AA$1)+SUMIFS(DataRegularSeason20242025!$AB$3:$AB$1315,DataRegularSeason20242025!$B$3:$B$1315, "&lt;=" &amp; $A130, DataRegularSeason20242025!$E$3:$E$1315, AA$1)</f>
        <v>22</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19</v>
      </c>
      <c r="AD130" s="2">
        <f>SUMIFS(DataRegularSeason20242025!$AA$3:$AA$1315,DataRegularSeason20242025!$B$3:$B$1315, "&lt;=" &amp; $A130, DataRegularSeason20242025!$D$3:$D$1315, AD$1)+SUMIFS(DataRegularSeason20242025!$AB$3:$AB$1315,DataRegularSeason20242025!$B$3:$B$1315, "&lt;=" &amp; $A130, DataRegularSeason20242025!$E$3:$E$1315, AD$1)</f>
        <v>23</v>
      </c>
      <c r="AE130" s="2">
        <f>SUMIFS(DataRegularSeason20242025!$AA$3:$AA$1315,DataRegularSeason20242025!$B$3:$B$1315, "&lt;=" &amp; $A130, DataRegularSeason20242025!$D$3:$D$1315, AE$1)+SUMIFS(DataRegularSeason20242025!$AB$3:$AB$1315,DataRegularSeason20242025!$B$3:$B$1315, "&lt;=" &amp; $A130, DataRegularSeason20242025!$E$3:$E$1315, AE$1)</f>
        <v>28</v>
      </c>
      <c r="AF130" s="2">
        <f>SUMIFS(DataRegularSeason20242025!$AA$3:$AA$1315,DataRegularSeason20242025!$B$3:$B$1315, "&lt;=" &amp; $A130, DataRegularSeason20242025!$D$3:$D$1315, AF$1)+SUMIFS(DataRegularSeason20242025!$AB$3:$AB$1315,DataRegularSeason20242025!$B$3:$B$1315, "&lt;=" &amp; $A130, DataRegularSeason20242025!$E$3:$E$1315, AF$1)</f>
        <v>34</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29</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27</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18</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30</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20</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17</v>
      </c>
      <c r="Z131" s="2">
        <f>SUMIFS(DataRegularSeason20242025!$AA$3:$AA$1315,DataRegularSeason20242025!$B$3:$B$1315, "&lt;=" &amp; $A131, DataRegularSeason20242025!$D$3:$D$1315, Z$1)+SUMIFS(DataRegularSeason20242025!$AB$3:$AB$1315,DataRegularSeason20242025!$B$3:$B$1315, "&lt;=" &amp; $A131, DataRegularSeason20242025!$E$3:$E$1315, Z$1)</f>
        <v>19</v>
      </c>
      <c r="AA131" s="2">
        <f>SUMIFS(DataRegularSeason20242025!$AA$3:$AA$1315,DataRegularSeason20242025!$B$3:$B$1315, "&lt;=" &amp; $A131, DataRegularSeason20242025!$D$3:$D$1315, AA$1)+SUMIFS(DataRegularSeason20242025!$AB$3:$AB$1315,DataRegularSeason20242025!$B$3:$B$1315, "&lt;=" &amp; $A131, DataRegularSeason20242025!$E$3:$E$1315, AA$1)</f>
        <v>22</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19</v>
      </c>
      <c r="AD131" s="2">
        <f>SUMIFS(DataRegularSeason20242025!$AA$3:$AA$1315,DataRegularSeason20242025!$B$3:$B$1315, "&lt;=" &amp; $A131, DataRegularSeason20242025!$D$3:$D$1315, AD$1)+SUMIFS(DataRegularSeason20242025!$AB$3:$AB$1315,DataRegularSeason20242025!$B$3:$B$1315, "&lt;=" &amp; $A131, DataRegularSeason20242025!$E$3:$E$1315, AD$1)</f>
        <v>23</v>
      </c>
      <c r="AE131" s="2">
        <f>SUMIFS(DataRegularSeason20242025!$AA$3:$AA$1315,DataRegularSeason20242025!$B$3:$B$1315, "&lt;=" &amp; $A131, DataRegularSeason20242025!$D$3:$D$1315, AE$1)+SUMIFS(DataRegularSeason20242025!$AB$3:$AB$1315,DataRegularSeason20242025!$B$3:$B$1315, "&lt;=" &amp; $A131, DataRegularSeason20242025!$E$3:$E$1315, AE$1)</f>
        <v>28</v>
      </c>
      <c r="AF131" s="2">
        <f>SUMIFS(DataRegularSeason20242025!$AA$3:$AA$1315,DataRegularSeason20242025!$B$3:$B$1315, "&lt;=" &amp; $A131, DataRegularSeason20242025!$D$3:$D$1315, AF$1)+SUMIFS(DataRegularSeason20242025!$AB$3:$AB$1315,DataRegularSeason20242025!$B$3:$B$1315, "&lt;=" &amp; $A131, DataRegularSeason20242025!$E$3:$E$1315, AF$1)</f>
        <v>34</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29</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27</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18</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30</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20</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17</v>
      </c>
      <c r="Z132" s="2">
        <f>SUMIFS(DataRegularSeason20242025!$AA$3:$AA$1315,DataRegularSeason20242025!$B$3:$B$1315, "&lt;=" &amp; $A132, DataRegularSeason20242025!$D$3:$D$1315, Z$1)+SUMIFS(DataRegularSeason20242025!$AB$3:$AB$1315,DataRegularSeason20242025!$B$3:$B$1315, "&lt;=" &amp; $A132, DataRegularSeason20242025!$E$3:$E$1315, Z$1)</f>
        <v>19</v>
      </c>
      <c r="AA132" s="2">
        <f>SUMIFS(DataRegularSeason20242025!$AA$3:$AA$1315,DataRegularSeason20242025!$B$3:$B$1315, "&lt;=" &amp; $A132, DataRegularSeason20242025!$D$3:$D$1315, AA$1)+SUMIFS(DataRegularSeason20242025!$AB$3:$AB$1315,DataRegularSeason20242025!$B$3:$B$1315, "&lt;=" &amp; $A132, DataRegularSeason20242025!$E$3:$E$1315, AA$1)</f>
        <v>22</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19</v>
      </c>
      <c r="AD132" s="2">
        <f>SUMIFS(DataRegularSeason20242025!$AA$3:$AA$1315,DataRegularSeason20242025!$B$3:$B$1315, "&lt;=" &amp; $A132, DataRegularSeason20242025!$D$3:$D$1315, AD$1)+SUMIFS(DataRegularSeason20242025!$AB$3:$AB$1315,DataRegularSeason20242025!$B$3:$B$1315, "&lt;=" &amp; $A132, DataRegularSeason20242025!$E$3:$E$1315, AD$1)</f>
        <v>23</v>
      </c>
      <c r="AE132" s="2">
        <f>SUMIFS(DataRegularSeason20242025!$AA$3:$AA$1315,DataRegularSeason20242025!$B$3:$B$1315, "&lt;=" &amp; $A132, DataRegularSeason20242025!$D$3:$D$1315, AE$1)+SUMIFS(DataRegularSeason20242025!$AB$3:$AB$1315,DataRegularSeason20242025!$B$3:$B$1315, "&lt;=" &amp; $A132, DataRegularSeason20242025!$E$3:$E$1315, AE$1)</f>
        <v>28</v>
      </c>
      <c r="AF132" s="2">
        <f>SUMIFS(DataRegularSeason20242025!$AA$3:$AA$1315,DataRegularSeason20242025!$B$3:$B$1315, "&lt;=" &amp; $A132, DataRegularSeason20242025!$D$3:$D$1315, AF$1)+SUMIFS(DataRegularSeason20242025!$AB$3:$AB$1315,DataRegularSeason20242025!$B$3:$B$1315, "&lt;=" &amp; $A132, DataRegularSeason20242025!$E$3:$E$1315, AF$1)</f>
        <v>34</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29</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27</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18</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30</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20</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17</v>
      </c>
      <c r="Z133" s="2">
        <f>SUMIFS(DataRegularSeason20242025!$AA$3:$AA$1315,DataRegularSeason20242025!$B$3:$B$1315, "&lt;=" &amp; $A133, DataRegularSeason20242025!$D$3:$D$1315, Z$1)+SUMIFS(DataRegularSeason20242025!$AB$3:$AB$1315,DataRegularSeason20242025!$B$3:$B$1315, "&lt;=" &amp; $A133, DataRegularSeason20242025!$E$3:$E$1315, Z$1)</f>
        <v>19</v>
      </c>
      <c r="AA133" s="2">
        <f>SUMIFS(DataRegularSeason20242025!$AA$3:$AA$1315,DataRegularSeason20242025!$B$3:$B$1315, "&lt;=" &amp; $A133, DataRegularSeason20242025!$D$3:$D$1315, AA$1)+SUMIFS(DataRegularSeason20242025!$AB$3:$AB$1315,DataRegularSeason20242025!$B$3:$B$1315, "&lt;=" &amp; $A133, DataRegularSeason20242025!$E$3:$E$1315, AA$1)</f>
        <v>22</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19</v>
      </c>
      <c r="AD133" s="2">
        <f>SUMIFS(DataRegularSeason20242025!$AA$3:$AA$1315,DataRegularSeason20242025!$B$3:$B$1315, "&lt;=" &amp; $A133, DataRegularSeason20242025!$D$3:$D$1315, AD$1)+SUMIFS(DataRegularSeason20242025!$AB$3:$AB$1315,DataRegularSeason20242025!$B$3:$B$1315, "&lt;=" &amp; $A133, DataRegularSeason20242025!$E$3:$E$1315, AD$1)</f>
        <v>23</v>
      </c>
      <c r="AE133" s="2">
        <f>SUMIFS(DataRegularSeason20242025!$AA$3:$AA$1315,DataRegularSeason20242025!$B$3:$B$1315, "&lt;=" &amp; $A133, DataRegularSeason20242025!$D$3:$D$1315, AE$1)+SUMIFS(DataRegularSeason20242025!$AB$3:$AB$1315,DataRegularSeason20242025!$B$3:$B$1315, "&lt;=" &amp; $A133, DataRegularSeason20242025!$E$3:$E$1315, AE$1)</f>
        <v>28</v>
      </c>
      <c r="AF133" s="2">
        <f>SUMIFS(DataRegularSeason20242025!$AA$3:$AA$1315,DataRegularSeason20242025!$B$3:$B$1315, "&lt;=" &amp; $A133, DataRegularSeason20242025!$D$3:$D$1315, AF$1)+SUMIFS(DataRegularSeason20242025!$AB$3:$AB$1315,DataRegularSeason20242025!$B$3:$B$1315, "&lt;=" &amp; $A133, DataRegularSeason20242025!$E$3:$E$1315, AF$1)</f>
        <v>34</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29</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27</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18</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30</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20</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17</v>
      </c>
      <c r="Z134" s="2">
        <f>SUMIFS(DataRegularSeason20242025!$AA$3:$AA$1315,DataRegularSeason20242025!$B$3:$B$1315, "&lt;=" &amp; $A134, DataRegularSeason20242025!$D$3:$D$1315, Z$1)+SUMIFS(DataRegularSeason20242025!$AB$3:$AB$1315,DataRegularSeason20242025!$B$3:$B$1315, "&lt;=" &amp; $A134, DataRegularSeason20242025!$E$3:$E$1315, Z$1)</f>
        <v>19</v>
      </c>
      <c r="AA134" s="2">
        <f>SUMIFS(DataRegularSeason20242025!$AA$3:$AA$1315,DataRegularSeason20242025!$B$3:$B$1315, "&lt;=" &amp; $A134, DataRegularSeason20242025!$D$3:$D$1315, AA$1)+SUMIFS(DataRegularSeason20242025!$AB$3:$AB$1315,DataRegularSeason20242025!$B$3:$B$1315, "&lt;=" &amp; $A134, DataRegularSeason20242025!$E$3:$E$1315, AA$1)</f>
        <v>22</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19</v>
      </c>
      <c r="AD134" s="2">
        <f>SUMIFS(DataRegularSeason20242025!$AA$3:$AA$1315,DataRegularSeason20242025!$B$3:$B$1315, "&lt;=" &amp; $A134, DataRegularSeason20242025!$D$3:$D$1315, AD$1)+SUMIFS(DataRegularSeason20242025!$AB$3:$AB$1315,DataRegularSeason20242025!$B$3:$B$1315, "&lt;=" &amp; $A134, DataRegularSeason20242025!$E$3:$E$1315, AD$1)</f>
        <v>23</v>
      </c>
      <c r="AE134" s="2">
        <f>SUMIFS(DataRegularSeason20242025!$AA$3:$AA$1315,DataRegularSeason20242025!$B$3:$B$1315, "&lt;=" &amp; $A134, DataRegularSeason20242025!$D$3:$D$1315, AE$1)+SUMIFS(DataRegularSeason20242025!$AB$3:$AB$1315,DataRegularSeason20242025!$B$3:$B$1315, "&lt;=" &amp; $A134, DataRegularSeason20242025!$E$3:$E$1315, AE$1)</f>
        <v>28</v>
      </c>
      <c r="AF134" s="2">
        <f>SUMIFS(DataRegularSeason20242025!$AA$3:$AA$1315,DataRegularSeason20242025!$B$3:$B$1315, "&lt;=" &amp; $A134, DataRegularSeason20242025!$D$3:$D$1315, AF$1)+SUMIFS(DataRegularSeason20242025!$AB$3:$AB$1315,DataRegularSeason20242025!$B$3:$B$1315, "&lt;=" &amp; $A134, DataRegularSeason20242025!$E$3:$E$1315, AF$1)</f>
        <v>34</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29</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27</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18</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30</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20</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17</v>
      </c>
      <c r="Z135" s="2">
        <f>SUMIFS(DataRegularSeason20242025!$AA$3:$AA$1315,DataRegularSeason20242025!$B$3:$B$1315, "&lt;=" &amp; $A135, DataRegularSeason20242025!$D$3:$D$1315, Z$1)+SUMIFS(DataRegularSeason20242025!$AB$3:$AB$1315,DataRegularSeason20242025!$B$3:$B$1315, "&lt;=" &amp; $A135, DataRegularSeason20242025!$E$3:$E$1315, Z$1)</f>
        <v>19</v>
      </c>
      <c r="AA135" s="2">
        <f>SUMIFS(DataRegularSeason20242025!$AA$3:$AA$1315,DataRegularSeason20242025!$B$3:$B$1315, "&lt;=" &amp; $A135, DataRegularSeason20242025!$D$3:$D$1315, AA$1)+SUMIFS(DataRegularSeason20242025!$AB$3:$AB$1315,DataRegularSeason20242025!$B$3:$B$1315, "&lt;=" &amp; $A135, DataRegularSeason20242025!$E$3:$E$1315, AA$1)</f>
        <v>22</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19</v>
      </c>
      <c r="AD135" s="2">
        <f>SUMIFS(DataRegularSeason20242025!$AA$3:$AA$1315,DataRegularSeason20242025!$B$3:$B$1315, "&lt;=" &amp; $A135, DataRegularSeason20242025!$D$3:$D$1315, AD$1)+SUMIFS(DataRegularSeason20242025!$AB$3:$AB$1315,DataRegularSeason20242025!$B$3:$B$1315, "&lt;=" &amp; $A135, DataRegularSeason20242025!$E$3:$E$1315, AD$1)</f>
        <v>23</v>
      </c>
      <c r="AE135" s="2">
        <f>SUMIFS(DataRegularSeason20242025!$AA$3:$AA$1315,DataRegularSeason20242025!$B$3:$B$1315, "&lt;=" &amp; $A135, DataRegularSeason20242025!$D$3:$D$1315, AE$1)+SUMIFS(DataRegularSeason20242025!$AB$3:$AB$1315,DataRegularSeason20242025!$B$3:$B$1315, "&lt;=" &amp; $A135, DataRegularSeason20242025!$E$3:$E$1315, AE$1)</f>
        <v>28</v>
      </c>
      <c r="AF135" s="2">
        <f>SUMIFS(DataRegularSeason20242025!$AA$3:$AA$1315,DataRegularSeason20242025!$B$3:$B$1315, "&lt;=" &amp; $A135, DataRegularSeason20242025!$D$3:$D$1315, AF$1)+SUMIFS(DataRegularSeason20242025!$AB$3:$AB$1315,DataRegularSeason20242025!$B$3:$B$1315, "&lt;=" &amp; $A135, DataRegularSeason20242025!$E$3:$E$1315, AF$1)</f>
        <v>34</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29</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27</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18</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30</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20</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17</v>
      </c>
      <c r="Z136" s="2">
        <f>SUMIFS(DataRegularSeason20242025!$AA$3:$AA$1315,DataRegularSeason20242025!$B$3:$B$1315, "&lt;=" &amp; $A136, DataRegularSeason20242025!$D$3:$D$1315, Z$1)+SUMIFS(DataRegularSeason20242025!$AB$3:$AB$1315,DataRegularSeason20242025!$B$3:$B$1315, "&lt;=" &amp; $A136, DataRegularSeason20242025!$E$3:$E$1315, Z$1)</f>
        <v>19</v>
      </c>
      <c r="AA136" s="2">
        <f>SUMIFS(DataRegularSeason20242025!$AA$3:$AA$1315,DataRegularSeason20242025!$B$3:$B$1315, "&lt;=" &amp; $A136, DataRegularSeason20242025!$D$3:$D$1315, AA$1)+SUMIFS(DataRegularSeason20242025!$AB$3:$AB$1315,DataRegularSeason20242025!$B$3:$B$1315, "&lt;=" &amp; $A136, DataRegularSeason20242025!$E$3:$E$1315, AA$1)</f>
        <v>22</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19</v>
      </c>
      <c r="AD136" s="2">
        <f>SUMIFS(DataRegularSeason20242025!$AA$3:$AA$1315,DataRegularSeason20242025!$B$3:$B$1315, "&lt;=" &amp; $A136, DataRegularSeason20242025!$D$3:$D$1315, AD$1)+SUMIFS(DataRegularSeason20242025!$AB$3:$AB$1315,DataRegularSeason20242025!$B$3:$B$1315, "&lt;=" &amp; $A136, DataRegularSeason20242025!$E$3:$E$1315, AD$1)</f>
        <v>23</v>
      </c>
      <c r="AE136" s="2">
        <f>SUMIFS(DataRegularSeason20242025!$AA$3:$AA$1315,DataRegularSeason20242025!$B$3:$B$1315, "&lt;=" &amp; $A136, DataRegularSeason20242025!$D$3:$D$1315, AE$1)+SUMIFS(DataRegularSeason20242025!$AB$3:$AB$1315,DataRegularSeason20242025!$B$3:$B$1315, "&lt;=" &amp; $A136, DataRegularSeason20242025!$E$3:$E$1315, AE$1)</f>
        <v>28</v>
      </c>
      <c r="AF136" s="2">
        <f>SUMIFS(DataRegularSeason20242025!$AA$3:$AA$1315,DataRegularSeason20242025!$B$3:$B$1315, "&lt;=" &amp; $A136, DataRegularSeason20242025!$D$3:$D$1315, AF$1)+SUMIFS(DataRegularSeason20242025!$AB$3:$AB$1315,DataRegularSeason20242025!$B$3:$B$1315, "&lt;=" &amp; $A136, DataRegularSeason20242025!$E$3:$E$1315, AF$1)</f>
        <v>34</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29</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27</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18</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30</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20</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17</v>
      </c>
      <c r="Z137" s="2">
        <f>SUMIFS(DataRegularSeason20242025!$AA$3:$AA$1315,DataRegularSeason20242025!$B$3:$B$1315, "&lt;=" &amp; $A137, DataRegularSeason20242025!$D$3:$D$1315, Z$1)+SUMIFS(DataRegularSeason20242025!$AB$3:$AB$1315,DataRegularSeason20242025!$B$3:$B$1315, "&lt;=" &amp; $A137, DataRegularSeason20242025!$E$3:$E$1315, Z$1)</f>
        <v>19</v>
      </c>
      <c r="AA137" s="2">
        <f>SUMIFS(DataRegularSeason20242025!$AA$3:$AA$1315,DataRegularSeason20242025!$B$3:$B$1315, "&lt;=" &amp; $A137, DataRegularSeason20242025!$D$3:$D$1315, AA$1)+SUMIFS(DataRegularSeason20242025!$AB$3:$AB$1315,DataRegularSeason20242025!$B$3:$B$1315, "&lt;=" &amp; $A137, DataRegularSeason20242025!$E$3:$E$1315, AA$1)</f>
        <v>22</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19</v>
      </c>
      <c r="AD137" s="2">
        <f>SUMIFS(DataRegularSeason20242025!$AA$3:$AA$1315,DataRegularSeason20242025!$B$3:$B$1315, "&lt;=" &amp; $A137, DataRegularSeason20242025!$D$3:$D$1315, AD$1)+SUMIFS(DataRegularSeason20242025!$AB$3:$AB$1315,DataRegularSeason20242025!$B$3:$B$1315, "&lt;=" &amp; $A137, DataRegularSeason20242025!$E$3:$E$1315, AD$1)</f>
        <v>23</v>
      </c>
      <c r="AE137" s="2">
        <f>SUMIFS(DataRegularSeason20242025!$AA$3:$AA$1315,DataRegularSeason20242025!$B$3:$B$1315, "&lt;=" &amp; $A137, DataRegularSeason20242025!$D$3:$D$1315, AE$1)+SUMIFS(DataRegularSeason20242025!$AB$3:$AB$1315,DataRegularSeason20242025!$B$3:$B$1315, "&lt;=" &amp; $A137, DataRegularSeason20242025!$E$3:$E$1315, AE$1)</f>
        <v>28</v>
      </c>
      <c r="AF137" s="2">
        <f>SUMIFS(DataRegularSeason20242025!$AA$3:$AA$1315,DataRegularSeason20242025!$B$3:$B$1315, "&lt;=" &amp; $A137, DataRegularSeason20242025!$D$3:$D$1315, AF$1)+SUMIFS(DataRegularSeason20242025!$AB$3:$AB$1315,DataRegularSeason20242025!$B$3:$B$1315, "&lt;=" &amp; $A137, DataRegularSeason20242025!$E$3:$E$1315, AF$1)</f>
        <v>34</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29</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27</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18</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30</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20</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17</v>
      </c>
      <c r="Z138" s="2">
        <f>SUMIFS(DataRegularSeason20242025!$AA$3:$AA$1315,DataRegularSeason20242025!$B$3:$B$1315, "&lt;=" &amp; $A138, DataRegularSeason20242025!$D$3:$D$1315, Z$1)+SUMIFS(DataRegularSeason20242025!$AB$3:$AB$1315,DataRegularSeason20242025!$B$3:$B$1315, "&lt;=" &amp; $A138, DataRegularSeason20242025!$E$3:$E$1315, Z$1)</f>
        <v>19</v>
      </c>
      <c r="AA138" s="2">
        <f>SUMIFS(DataRegularSeason20242025!$AA$3:$AA$1315,DataRegularSeason20242025!$B$3:$B$1315, "&lt;=" &amp; $A138, DataRegularSeason20242025!$D$3:$D$1315, AA$1)+SUMIFS(DataRegularSeason20242025!$AB$3:$AB$1315,DataRegularSeason20242025!$B$3:$B$1315, "&lt;=" &amp; $A138, DataRegularSeason20242025!$E$3:$E$1315, AA$1)</f>
        <v>22</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19</v>
      </c>
      <c r="AD138" s="2">
        <f>SUMIFS(DataRegularSeason20242025!$AA$3:$AA$1315,DataRegularSeason20242025!$B$3:$B$1315, "&lt;=" &amp; $A138, DataRegularSeason20242025!$D$3:$D$1315, AD$1)+SUMIFS(DataRegularSeason20242025!$AB$3:$AB$1315,DataRegularSeason20242025!$B$3:$B$1315, "&lt;=" &amp; $A138, DataRegularSeason20242025!$E$3:$E$1315, AD$1)</f>
        <v>23</v>
      </c>
      <c r="AE138" s="2">
        <f>SUMIFS(DataRegularSeason20242025!$AA$3:$AA$1315,DataRegularSeason20242025!$B$3:$B$1315, "&lt;=" &amp; $A138, DataRegularSeason20242025!$D$3:$D$1315, AE$1)+SUMIFS(DataRegularSeason20242025!$AB$3:$AB$1315,DataRegularSeason20242025!$B$3:$B$1315, "&lt;=" &amp; $A138, DataRegularSeason20242025!$E$3:$E$1315, AE$1)</f>
        <v>28</v>
      </c>
      <c r="AF138" s="2">
        <f>SUMIFS(DataRegularSeason20242025!$AA$3:$AA$1315,DataRegularSeason20242025!$B$3:$B$1315, "&lt;=" &amp; $A138, DataRegularSeason20242025!$D$3:$D$1315, AF$1)+SUMIFS(DataRegularSeason20242025!$AB$3:$AB$1315,DataRegularSeason20242025!$B$3:$B$1315, "&lt;=" &amp; $A138, DataRegularSeason20242025!$E$3:$E$1315, AF$1)</f>
        <v>34</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29</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27</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18</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30</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20</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17</v>
      </c>
      <c r="Z139" s="2">
        <f>SUMIFS(DataRegularSeason20242025!$AA$3:$AA$1315,DataRegularSeason20242025!$B$3:$B$1315, "&lt;=" &amp; $A139, DataRegularSeason20242025!$D$3:$D$1315, Z$1)+SUMIFS(DataRegularSeason20242025!$AB$3:$AB$1315,DataRegularSeason20242025!$B$3:$B$1315, "&lt;=" &amp; $A139, DataRegularSeason20242025!$E$3:$E$1315, Z$1)</f>
        <v>19</v>
      </c>
      <c r="AA139" s="2">
        <f>SUMIFS(DataRegularSeason20242025!$AA$3:$AA$1315,DataRegularSeason20242025!$B$3:$B$1315, "&lt;=" &amp; $A139, DataRegularSeason20242025!$D$3:$D$1315, AA$1)+SUMIFS(DataRegularSeason20242025!$AB$3:$AB$1315,DataRegularSeason20242025!$B$3:$B$1315, "&lt;=" &amp; $A139, DataRegularSeason20242025!$E$3:$E$1315, AA$1)</f>
        <v>22</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19</v>
      </c>
      <c r="AD139" s="2">
        <f>SUMIFS(DataRegularSeason20242025!$AA$3:$AA$1315,DataRegularSeason20242025!$B$3:$B$1315, "&lt;=" &amp; $A139, DataRegularSeason20242025!$D$3:$D$1315, AD$1)+SUMIFS(DataRegularSeason20242025!$AB$3:$AB$1315,DataRegularSeason20242025!$B$3:$B$1315, "&lt;=" &amp; $A139, DataRegularSeason20242025!$E$3:$E$1315, AD$1)</f>
        <v>23</v>
      </c>
      <c r="AE139" s="2">
        <f>SUMIFS(DataRegularSeason20242025!$AA$3:$AA$1315,DataRegularSeason20242025!$B$3:$B$1315, "&lt;=" &amp; $A139, DataRegularSeason20242025!$D$3:$D$1315, AE$1)+SUMIFS(DataRegularSeason20242025!$AB$3:$AB$1315,DataRegularSeason20242025!$B$3:$B$1315, "&lt;=" &amp; $A139, DataRegularSeason20242025!$E$3:$E$1315, AE$1)</f>
        <v>28</v>
      </c>
      <c r="AF139" s="2">
        <f>SUMIFS(DataRegularSeason20242025!$AA$3:$AA$1315,DataRegularSeason20242025!$B$3:$B$1315, "&lt;=" &amp; $A139, DataRegularSeason20242025!$D$3:$D$1315, AF$1)+SUMIFS(DataRegularSeason20242025!$AB$3:$AB$1315,DataRegularSeason20242025!$B$3:$B$1315, "&lt;=" &amp; $A139, DataRegularSeason20242025!$E$3:$E$1315, AF$1)</f>
        <v>34</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29</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27</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18</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30</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20</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17</v>
      </c>
      <c r="Z140" s="2">
        <f>SUMIFS(DataRegularSeason20242025!$AA$3:$AA$1315,DataRegularSeason20242025!$B$3:$B$1315, "&lt;=" &amp; $A140, DataRegularSeason20242025!$D$3:$D$1315, Z$1)+SUMIFS(DataRegularSeason20242025!$AB$3:$AB$1315,DataRegularSeason20242025!$B$3:$B$1315, "&lt;=" &amp; $A140, DataRegularSeason20242025!$E$3:$E$1315, Z$1)</f>
        <v>19</v>
      </c>
      <c r="AA140" s="2">
        <f>SUMIFS(DataRegularSeason20242025!$AA$3:$AA$1315,DataRegularSeason20242025!$B$3:$B$1315, "&lt;=" &amp; $A140, DataRegularSeason20242025!$D$3:$D$1315, AA$1)+SUMIFS(DataRegularSeason20242025!$AB$3:$AB$1315,DataRegularSeason20242025!$B$3:$B$1315, "&lt;=" &amp; $A140, DataRegularSeason20242025!$E$3:$E$1315, AA$1)</f>
        <v>22</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19</v>
      </c>
      <c r="AD140" s="2">
        <f>SUMIFS(DataRegularSeason20242025!$AA$3:$AA$1315,DataRegularSeason20242025!$B$3:$B$1315, "&lt;=" &amp; $A140, DataRegularSeason20242025!$D$3:$D$1315, AD$1)+SUMIFS(DataRegularSeason20242025!$AB$3:$AB$1315,DataRegularSeason20242025!$B$3:$B$1315, "&lt;=" &amp; $A140, DataRegularSeason20242025!$E$3:$E$1315, AD$1)</f>
        <v>23</v>
      </c>
      <c r="AE140" s="2">
        <f>SUMIFS(DataRegularSeason20242025!$AA$3:$AA$1315,DataRegularSeason20242025!$B$3:$B$1315, "&lt;=" &amp; $A140, DataRegularSeason20242025!$D$3:$D$1315, AE$1)+SUMIFS(DataRegularSeason20242025!$AB$3:$AB$1315,DataRegularSeason20242025!$B$3:$B$1315, "&lt;=" &amp; $A140, DataRegularSeason20242025!$E$3:$E$1315, AE$1)</f>
        <v>28</v>
      </c>
      <c r="AF140" s="2">
        <f>SUMIFS(DataRegularSeason20242025!$AA$3:$AA$1315,DataRegularSeason20242025!$B$3:$B$1315, "&lt;=" &amp; $A140, DataRegularSeason20242025!$D$3:$D$1315, AF$1)+SUMIFS(DataRegularSeason20242025!$AB$3:$AB$1315,DataRegularSeason20242025!$B$3:$B$1315, "&lt;=" &amp; $A140, DataRegularSeason20242025!$E$3:$E$1315, AF$1)</f>
        <v>34</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29</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27</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18</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30</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20</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17</v>
      </c>
      <c r="Z141" s="2">
        <f>SUMIFS(DataRegularSeason20242025!$AA$3:$AA$1315,DataRegularSeason20242025!$B$3:$B$1315, "&lt;=" &amp; $A141, DataRegularSeason20242025!$D$3:$D$1315, Z$1)+SUMIFS(DataRegularSeason20242025!$AB$3:$AB$1315,DataRegularSeason20242025!$B$3:$B$1315, "&lt;=" &amp; $A141, DataRegularSeason20242025!$E$3:$E$1315, Z$1)</f>
        <v>19</v>
      </c>
      <c r="AA141" s="2">
        <f>SUMIFS(DataRegularSeason20242025!$AA$3:$AA$1315,DataRegularSeason20242025!$B$3:$B$1315, "&lt;=" &amp; $A141, DataRegularSeason20242025!$D$3:$D$1315, AA$1)+SUMIFS(DataRegularSeason20242025!$AB$3:$AB$1315,DataRegularSeason20242025!$B$3:$B$1315, "&lt;=" &amp; $A141, DataRegularSeason20242025!$E$3:$E$1315, AA$1)</f>
        <v>22</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19</v>
      </c>
      <c r="AD141" s="2">
        <f>SUMIFS(DataRegularSeason20242025!$AA$3:$AA$1315,DataRegularSeason20242025!$B$3:$B$1315, "&lt;=" &amp; $A141, DataRegularSeason20242025!$D$3:$D$1315, AD$1)+SUMIFS(DataRegularSeason20242025!$AB$3:$AB$1315,DataRegularSeason20242025!$B$3:$B$1315, "&lt;=" &amp; $A141, DataRegularSeason20242025!$E$3:$E$1315, AD$1)</f>
        <v>23</v>
      </c>
      <c r="AE141" s="2">
        <f>SUMIFS(DataRegularSeason20242025!$AA$3:$AA$1315,DataRegularSeason20242025!$B$3:$B$1315, "&lt;=" &amp; $A141, DataRegularSeason20242025!$D$3:$D$1315, AE$1)+SUMIFS(DataRegularSeason20242025!$AB$3:$AB$1315,DataRegularSeason20242025!$B$3:$B$1315, "&lt;=" &amp; $A141, DataRegularSeason20242025!$E$3:$E$1315, AE$1)</f>
        <v>28</v>
      </c>
      <c r="AF141" s="2">
        <f>SUMIFS(DataRegularSeason20242025!$AA$3:$AA$1315,DataRegularSeason20242025!$B$3:$B$1315, "&lt;=" &amp; $A141, DataRegularSeason20242025!$D$3:$D$1315, AF$1)+SUMIFS(DataRegularSeason20242025!$AB$3:$AB$1315,DataRegularSeason20242025!$B$3:$B$1315, "&lt;=" &amp; $A141, DataRegularSeason20242025!$E$3:$E$1315, AF$1)</f>
        <v>34</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29</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27</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18</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30</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20</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17</v>
      </c>
      <c r="Z142" s="2">
        <f>SUMIFS(DataRegularSeason20242025!$AA$3:$AA$1315,DataRegularSeason20242025!$B$3:$B$1315, "&lt;=" &amp; $A142, DataRegularSeason20242025!$D$3:$D$1315, Z$1)+SUMIFS(DataRegularSeason20242025!$AB$3:$AB$1315,DataRegularSeason20242025!$B$3:$B$1315, "&lt;=" &amp; $A142, DataRegularSeason20242025!$E$3:$E$1315, Z$1)</f>
        <v>19</v>
      </c>
      <c r="AA142" s="2">
        <f>SUMIFS(DataRegularSeason20242025!$AA$3:$AA$1315,DataRegularSeason20242025!$B$3:$B$1315, "&lt;=" &amp; $A142, DataRegularSeason20242025!$D$3:$D$1315, AA$1)+SUMIFS(DataRegularSeason20242025!$AB$3:$AB$1315,DataRegularSeason20242025!$B$3:$B$1315, "&lt;=" &amp; $A142, DataRegularSeason20242025!$E$3:$E$1315, AA$1)</f>
        <v>22</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19</v>
      </c>
      <c r="AD142" s="2">
        <f>SUMIFS(DataRegularSeason20242025!$AA$3:$AA$1315,DataRegularSeason20242025!$B$3:$B$1315, "&lt;=" &amp; $A142, DataRegularSeason20242025!$D$3:$D$1315, AD$1)+SUMIFS(DataRegularSeason20242025!$AB$3:$AB$1315,DataRegularSeason20242025!$B$3:$B$1315, "&lt;=" &amp; $A142, DataRegularSeason20242025!$E$3:$E$1315, AD$1)</f>
        <v>23</v>
      </c>
      <c r="AE142" s="2">
        <f>SUMIFS(DataRegularSeason20242025!$AA$3:$AA$1315,DataRegularSeason20242025!$B$3:$B$1315, "&lt;=" &amp; $A142, DataRegularSeason20242025!$D$3:$D$1315, AE$1)+SUMIFS(DataRegularSeason20242025!$AB$3:$AB$1315,DataRegularSeason20242025!$B$3:$B$1315, "&lt;=" &amp; $A142, DataRegularSeason20242025!$E$3:$E$1315, AE$1)</f>
        <v>28</v>
      </c>
      <c r="AF142" s="2">
        <f>SUMIFS(DataRegularSeason20242025!$AA$3:$AA$1315,DataRegularSeason20242025!$B$3:$B$1315, "&lt;=" &amp; $A142, DataRegularSeason20242025!$D$3:$D$1315, AF$1)+SUMIFS(DataRegularSeason20242025!$AB$3:$AB$1315,DataRegularSeason20242025!$B$3:$B$1315, "&lt;=" &amp; $A142, DataRegularSeason20242025!$E$3:$E$1315, AF$1)</f>
        <v>34</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29</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27</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18</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30</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20</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17</v>
      </c>
      <c r="Z143" s="2">
        <f>SUMIFS(DataRegularSeason20242025!$AA$3:$AA$1315,DataRegularSeason20242025!$B$3:$B$1315, "&lt;=" &amp; $A143, DataRegularSeason20242025!$D$3:$D$1315, Z$1)+SUMIFS(DataRegularSeason20242025!$AB$3:$AB$1315,DataRegularSeason20242025!$B$3:$B$1315, "&lt;=" &amp; $A143, DataRegularSeason20242025!$E$3:$E$1315, Z$1)</f>
        <v>19</v>
      </c>
      <c r="AA143" s="2">
        <f>SUMIFS(DataRegularSeason20242025!$AA$3:$AA$1315,DataRegularSeason20242025!$B$3:$B$1315, "&lt;=" &amp; $A143, DataRegularSeason20242025!$D$3:$D$1315, AA$1)+SUMIFS(DataRegularSeason20242025!$AB$3:$AB$1315,DataRegularSeason20242025!$B$3:$B$1315, "&lt;=" &amp; $A143, DataRegularSeason20242025!$E$3:$E$1315, AA$1)</f>
        <v>22</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19</v>
      </c>
      <c r="AD143" s="2">
        <f>SUMIFS(DataRegularSeason20242025!$AA$3:$AA$1315,DataRegularSeason20242025!$B$3:$B$1315, "&lt;=" &amp; $A143, DataRegularSeason20242025!$D$3:$D$1315, AD$1)+SUMIFS(DataRegularSeason20242025!$AB$3:$AB$1315,DataRegularSeason20242025!$B$3:$B$1315, "&lt;=" &amp; $A143, DataRegularSeason20242025!$E$3:$E$1315, AD$1)</f>
        <v>23</v>
      </c>
      <c r="AE143" s="2">
        <f>SUMIFS(DataRegularSeason20242025!$AA$3:$AA$1315,DataRegularSeason20242025!$B$3:$B$1315, "&lt;=" &amp; $A143, DataRegularSeason20242025!$D$3:$D$1315, AE$1)+SUMIFS(DataRegularSeason20242025!$AB$3:$AB$1315,DataRegularSeason20242025!$B$3:$B$1315, "&lt;=" &amp; $A143, DataRegularSeason20242025!$E$3:$E$1315, AE$1)</f>
        <v>28</v>
      </c>
      <c r="AF143" s="2">
        <f>SUMIFS(DataRegularSeason20242025!$AA$3:$AA$1315,DataRegularSeason20242025!$B$3:$B$1315, "&lt;=" &amp; $A143, DataRegularSeason20242025!$D$3:$D$1315, AF$1)+SUMIFS(DataRegularSeason20242025!$AB$3:$AB$1315,DataRegularSeason20242025!$B$3:$B$1315, "&lt;=" &amp; $A143, DataRegularSeason20242025!$E$3:$E$1315, AF$1)</f>
        <v>34</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29</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27</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18</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30</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20</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17</v>
      </c>
      <c r="Z144" s="2">
        <f>SUMIFS(DataRegularSeason20242025!$AA$3:$AA$1315,DataRegularSeason20242025!$B$3:$B$1315, "&lt;=" &amp; $A144, DataRegularSeason20242025!$D$3:$D$1315, Z$1)+SUMIFS(DataRegularSeason20242025!$AB$3:$AB$1315,DataRegularSeason20242025!$B$3:$B$1315, "&lt;=" &amp; $A144, DataRegularSeason20242025!$E$3:$E$1315, Z$1)</f>
        <v>19</v>
      </c>
      <c r="AA144" s="2">
        <f>SUMIFS(DataRegularSeason20242025!$AA$3:$AA$1315,DataRegularSeason20242025!$B$3:$B$1315, "&lt;=" &amp; $A144, DataRegularSeason20242025!$D$3:$D$1315, AA$1)+SUMIFS(DataRegularSeason20242025!$AB$3:$AB$1315,DataRegularSeason20242025!$B$3:$B$1315, "&lt;=" &amp; $A144, DataRegularSeason20242025!$E$3:$E$1315, AA$1)</f>
        <v>22</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19</v>
      </c>
      <c r="AD144" s="2">
        <f>SUMIFS(DataRegularSeason20242025!$AA$3:$AA$1315,DataRegularSeason20242025!$B$3:$B$1315, "&lt;=" &amp; $A144, DataRegularSeason20242025!$D$3:$D$1315, AD$1)+SUMIFS(DataRegularSeason20242025!$AB$3:$AB$1315,DataRegularSeason20242025!$B$3:$B$1315, "&lt;=" &amp; $A144, DataRegularSeason20242025!$E$3:$E$1315, AD$1)</f>
        <v>23</v>
      </c>
      <c r="AE144" s="2">
        <f>SUMIFS(DataRegularSeason20242025!$AA$3:$AA$1315,DataRegularSeason20242025!$B$3:$B$1315, "&lt;=" &amp; $A144, DataRegularSeason20242025!$D$3:$D$1315, AE$1)+SUMIFS(DataRegularSeason20242025!$AB$3:$AB$1315,DataRegularSeason20242025!$B$3:$B$1315, "&lt;=" &amp; $A144, DataRegularSeason20242025!$E$3:$E$1315, AE$1)</f>
        <v>28</v>
      </c>
      <c r="AF144" s="2">
        <f>SUMIFS(DataRegularSeason20242025!$AA$3:$AA$1315,DataRegularSeason20242025!$B$3:$B$1315, "&lt;=" &amp; $A144, DataRegularSeason20242025!$D$3:$D$1315, AF$1)+SUMIFS(DataRegularSeason20242025!$AB$3:$AB$1315,DataRegularSeason20242025!$B$3:$B$1315, "&lt;=" &amp; $A144, DataRegularSeason20242025!$E$3:$E$1315, AF$1)</f>
        <v>34</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29</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27</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18</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30</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20</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17</v>
      </c>
      <c r="Z145" s="2">
        <f>SUMIFS(DataRegularSeason20242025!$AA$3:$AA$1315,DataRegularSeason20242025!$B$3:$B$1315, "&lt;=" &amp; $A145, DataRegularSeason20242025!$D$3:$D$1315, Z$1)+SUMIFS(DataRegularSeason20242025!$AB$3:$AB$1315,DataRegularSeason20242025!$B$3:$B$1315, "&lt;=" &amp; $A145, DataRegularSeason20242025!$E$3:$E$1315, Z$1)</f>
        <v>19</v>
      </c>
      <c r="AA145" s="2">
        <f>SUMIFS(DataRegularSeason20242025!$AA$3:$AA$1315,DataRegularSeason20242025!$B$3:$B$1315, "&lt;=" &amp; $A145, DataRegularSeason20242025!$D$3:$D$1315, AA$1)+SUMIFS(DataRegularSeason20242025!$AB$3:$AB$1315,DataRegularSeason20242025!$B$3:$B$1315, "&lt;=" &amp; $A145, DataRegularSeason20242025!$E$3:$E$1315, AA$1)</f>
        <v>22</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19</v>
      </c>
      <c r="AD145" s="2">
        <f>SUMIFS(DataRegularSeason20242025!$AA$3:$AA$1315,DataRegularSeason20242025!$B$3:$B$1315, "&lt;=" &amp; $A145, DataRegularSeason20242025!$D$3:$D$1315, AD$1)+SUMIFS(DataRegularSeason20242025!$AB$3:$AB$1315,DataRegularSeason20242025!$B$3:$B$1315, "&lt;=" &amp; $A145, DataRegularSeason20242025!$E$3:$E$1315, AD$1)</f>
        <v>23</v>
      </c>
      <c r="AE145" s="2">
        <f>SUMIFS(DataRegularSeason20242025!$AA$3:$AA$1315,DataRegularSeason20242025!$B$3:$B$1315, "&lt;=" &amp; $A145, DataRegularSeason20242025!$D$3:$D$1315, AE$1)+SUMIFS(DataRegularSeason20242025!$AB$3:$AB$1315,DataRegularSeason20242025!$B$3:$B$1315, "&lt;=" &amp; $A145, DataRegularSeason20242025!$E$3:$E$1315, AE$1)</f>
        <v>28</v>
      </c>
      <c r="AF145" s="2">
        <f>SUMIFS(DataRegularSeason20242025!$AA$3:$AA$1315,DataRegularSeason20242025!$B$3:$B$1315, "&lt;=" &amp; $A145, DataRegularSeason20242025!$D$3:$D$1315, AF$1)+SUMIFS(DataRegularSeason20242025!$AB$3:$AB$1315,DataRegularSeason20242025!$B$3:$B$1315, "&lt;=" &amp; $A145, DataRegularSeason20242025!$E$3:$E$1315, AF$1)</f>
        <v>34</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29</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27</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18</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30</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20</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17</v>
      </c>
      <c r="Z146" s="2">
        <f>SUMIFS(DataRegularSeason20242025!$AA$3:$AA$1315,DataRegularSeason20242025!$B$3:$B$1315, "&lt;=" &amp; $A146, DataRegularSeason20242025!$D$3:$D$1315, Z$1)+SUMIFS(DataRegularSeason20242025!$AB$3:$AB$1315,DataRegularSeason20242025!$B$3:$B$1315, "&lt;=" &amp; $A146, DataRegularSeason20242025!$E$3:$E$1315, Z$1)</f>
        <v>19</v>
      </c>
      <c r="AA146" s="2">
        <f>SUMIFS(DataRegularSeason20242025!$AA$3:$AA$1315,DataRegularSeason20242025!$B$3:$B$1315, "&lt;=" &amp; $A146, DataRegularSeason20242025!$D$3:$D$1315, AA$1)+SUMIFS(DataRegularSeason20242025!$AB$3:$AB$1315,DataRegularSeason20242025!$B$3:$B$1315, "&lt;=" &amp; $A146, DataRegularSeason20242025!$E$3:$E$1315, AA$1)</f>
        <v>22</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19</v>
      </c>
      <c r="AD146" s="2">
        <f>SUMIFS(DataRegularSeason20242025!$AA$3:$AA$1315,DataRegularSeason20242025!$B$3:$B$1315, "&lt;=" &amp; $A146, DataRegularSeason20242025!$D$3:$D$1315, AD$1)+SUMIFS(DataRegularSeason20242025!$AB$3:$AB$1315,DataRegularSeason20242025!$B$3:$B$1315, "&lt;=" &amp; $A146, DataRegularSeason20242025!$E$3:$E$1315, AD$1)</f>
        <v>23</v>
      </c>
      <c r="AE146" s="2">
        <f>SUMIFS(DataRegularSeason20242025!$AA$3:$AA$1315,DataRegularSeason20242025!$B$3:$B$1315, "&lt;=" &amp; $A146, DataRegularSeason20242025!$D$3:$D$1315, AE$1)+SUMIFS(DataRegularSeason20242025!$AB$3:$AB$1315,DataRegularSeason20242025!$B$3:$B$1315, "&lt;=" &amp; $A146, DataRegularSeason20242025!$E$3:$E$1315, AE$1)</f>
        <v>28</v>
      </c>
      <c r="AF146" s="2">
        <f>SUMIFS(DataRegularSeason20242025!$AA$3:$AA$1315,DataRegularSeason20242025!$B$3:$B$1315, "&lt;=" &amp; $A146, DataRegularSeason20242025!$D$3:$D$1315, AF$1)+SUMIFS(DataRegularSeason20242025!$AB$3:$AB$1315,DataRegularSeason20242025!$B$3:$B$1315, "&lt;=" &amp; $A146, DataRegularSeason20242025!$E$3:$E$1315, AF$1)</f>
        <v>34</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29</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27</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18</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30</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20</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17</v>
      </c>
      <c r="Z147" s="2">
        <f>SUMIFS(DataRegularSeason20242025!$AA$3:$AA$1315,DataRegularSeason20242025!$B$3:$B$1315, "&lt;=" &amp; $A147, DataRegularSeason20242025!$D$3:$D$1315, Z$1)+SUMIFS(DataRegularSeason20242025!$AB$3:$AB$1315,DataRegularSeason20242025!$B$3:$B$1315, "&lt;=" &amp; $A147, DataRegularSeason20242025!$E$3:$E$1315, Z$1)</f>
        <v>19</v>
      </c>
      <c r="AA147" s="2">
        <f>SUMIFS(DataRegularSeason20242025!$AA$3:$AA$1315,DataRegularSeason20242025!$B$3:$B$1315, "&lt;=" &amp; $A147, DataRegularSeason20242025!$D$3:$D$1315, AA$1)+SUMIFS(DataRegularSeason20242025!$AB$3:$AB$1315,DataRegularSeason20242025!$B$3:$B$1315, "&lt;=" &amp; $A147, DataRegularSeason20242025!$E$3:$E$1315, AA$1)</f>
        <v>22</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19</v>
      </c>
      <c r="AD147" s="2">
        <f>SUMIFS(DataRegularSeason20242025!$AA$3:$AA$1315,DataRegularSeason20242025!$B$3:$B$1315, "&lt;=" &amp; $A147, DataRegularSeason20242025!$D$3:$D$1315, AD$1)+SUMIFS(DataRegularSeason20242025!$AB$3:$AB$1315,DataRegularSeason20242025!$B$3:$B$1315, "&lt;=" &amp; $A147, DataRegularSeason20242025!$E$3:$E$1315, AD$1)</f>
        <v>23</v>
      </c>
      <c r="AE147" s="2">
        <f>SUMIFS(DataRegularSeason20242025!$AA$3:$AA$1315,DataRegularSeason20242025!$B$3:$B$1315, "&lt;=" &amp; $A147, DataRegularSeason20242025!$D$3:$D$1315, AE$1)+SUMIFS(DataRegularSeason20242025!$AB$3:$AB$1315,DataRegularSeason20242025!$B$3:$B$1315, "&lt;=" &amp; $A147, DataRegularSeason20242025!$E$3:$E$1315, AE$1)</f>
        <v>28</v>
      </c>
      <c r="AF147" s="2">
        <f>SUMIFS(DataRegularSeason20242025!$AA$3:$AA$1315,DataRegularSeason20242025!$B$3:$B$1315, "&lt;=" &amp; $A147, DataRegularSeason20242025!$D$3:$D$1315, AF$1)+SUMIFS(DataRegularSeason20242025!$AB$3:$AB$1315,DataRegularSeason20242025!$B$3:$B$1315, "&lt;=" &amp; $A147, DataRegularSeason20242025!$E$3:$E$1315, AF$1)</f>
        <v>34</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29</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27</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18</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30</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20</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17</v>
      </c>
      <c r="Z148" s="2">
        <f>SUMIFS(DataRegularSeason20242025!$AA$3:$AA$1315,DataRegularSeason20242025!$B$3:$B$1315, "&lt;=" &amp; $A148, DataRegularSeason20242025!$D$3:$D$1315, Z$1)+SUMIFS(DataRegularSeason20242025!$AB$3:$AB$1315,DataRegularSeason20242025!$B$3:$B$1315, "&lt;=" &amp; $A148, DataRegularSeason20242025!$E$3:$E$1315, Z$1)</f>
        <v>19</v>
      </c>
      <c r="AA148" s="2">
        <f>SUMIFS(DataRegularSeason20242025!$AA$3:$AA$1315,DataRegularSeason20242025!$B$3:$B$1315, "&lt;=" &amp; $A148, DataRegularSeason20242025!$D$3:$D$1315, AA$1)+SUMIFS(DataRegularSeason20242025!$AB$3:$AB$1315,DataRegularSeason20242025!$B$3:$B$1315, "&lt;=" &amp; $A148, DataRegularSeason20242025!$E$3:$E$1315, AA$1)</f>
        <v>22</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19</v>
      </c>
      <c r="AD148" s="2">
        <f>SUMIFS(DataRegularSeason20242025!$AA$3:$AA$1315,DataRegularSeason20242025!$B$3:$B$1315, "&lt;=" &amp; $A148, DataRegularSeason20242025!$D$3:$D$1315, AD$1)+SUMIFS(DataRegularSeason20242025!$AB$3:$AB$1315,DataRegularSeason20242025!$B$3:$B$1315, "&lt;=" &amp; $A148, DataRegularSeason20242025!$E$3:$E$1315, AD$1)</f>
        <v>23</v>
      </c>
      <c r="AE148" s="2">
        <f>SUMIFS(DataRegularSeason20242025!$AA$3:$AA$1315,DataRegularSeason20242025!$B$3:$B$1315, "&lt;=" &amp; $A148, DataRegularSeason20242025!$D$3:$D$1315, AE$1)+SUMIFS(DataRegularSeason20242025!$AB$3:$AB$1315,DataRegularSeason20242025!$B$3:$B$1315, "&lt;=" &amp; $A148, DataRegularSeason20242025!$E$3:$E$1315, AE$1)</f>
        <v>28</v>
      </c>
      <c r="AF148" s="2">
        <f>SUMIFS(DataRegularSeason20242025!$AA$3:$AA$1315,DataRegularSeason20242025!$B$3:$B$1315, "&lt;=" &amp; $A148, DataRegularSeason20242025!$D$3:$D$1315, AF$1)+SUMIFS(DataRegularSeason20242025!$AB$3:$AB$1315,DataRegularSeason20242025!$B$3:$B$1315, "&lt;=" &amp; $A148, DataRegularSeason20242025!$E$3:$E$1315, AF$1)</f>
        <v>34</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29</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27</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18</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30</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20</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17</v>
      </c>
      <c r="Z149" s="2">
        <f>SUMIFS(DataRegularSeason20242025!$AA$3:$AA$1315,DataRegularSeason20242025!$B$3:$B$1315, "&lt;=" &amp; $A149, DataRegularSeason20242025!$D$3:$D$1315, Z$1)+SUMIFS(DataRegularSeason20242025!$AB$3:$AB$1315,DataRegularSeason20242025!$B$3:$B$1315, "&lt;=" &amp; $A149, DataRegularSeason20242025!$E$3:$E$1315, Z$1)</f>
        <v>19</v>
      </c>
      <c r="AA149" s="2">
        <f>SUMIFS(DataRegularSeason20242025!$AA$3:$AA$1315,DataRegularSeason20242025!$B$3:$B$1315, "&lt;=" &amp; $A149, DataRegularSeason20242025!$D$3:$D$1315, AA$1)+SUMIFS(DataRegularSeason20242025!$AB$3:$AB$1315,DataRegularSeason20242025!$B$3:$B$1315, "&lt;=" &amp; $A149, DataRegularSeason20242025!$E$3:$E$1315, AA$1)</f>
        <v>22</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19</v>
      </c>
      <c r="AD149" s="2">
        <f>SUMIFS(DataRegularSeason20242025!$AA$3:$AA$1315,DataRegularSeason20242025!$B$3:$B$1315, "&lt;=" &amp; $A149, DataRegularSeason20242025!$D$3:$D$1315, AD$1)+SUMIFS(DataRegularSeason20242025!$AB$3:$AB$1315,DataRegularSeason20242025!$B$3:$B$1315, "&lt;=" &amp; $A149, DataRegularSeason20242025!$E$3:$E$1315, AD$1)</f>
        <v>23</v>
      </c>
      <c r="AE149" s="2">
        <f>SUMIFS(DataRegularSeason20242025!$AA$3:$AA$1315,DataRegularSeason20242025!$B$3:$B$1315, "&lt;=" &amp; $A149, DataRegularSeason20242025!$D$3:$D$1315, AE$1)+SUMIFS(DataRegularSeason20242025!$AB$3:$AB$1315,DataRegularSeason20242025!$B$3:$B$1315, "&lt;=" &amp; $A149, DataRegularSeason20242025!$E$3:$E$1315, AE$1)</f>
        <v>28</v>
      </c>
      <c r="AF149" s="2">
        <f>SUMIFS(DataRegularSeason20242025!$AA$3:$AA$1315,DataRegularSeason20242025!$B$3:$B$1315, "&lt;=" &amp; $A149, DataRegularSeason20242025!$D$3:$D$1315, AF$1)+SUMIFS(DataRegularSeason20242025!$AB$3:$AB$1315,DataRegularSeason20242025!$B$3:$B$1315, "&lt;=" &amp; $A149, DataRegularSeason20242025!$E$3:$E$1315, AF$1)</f>
        <v>34</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29</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27</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18</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30</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20</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17</v>
      </c>
      <c r="Z150" s="2">
        <f>SUMIFS(DataRegularSeason20242025!$AA$3:$AA$1315,DataRegularSeason20242025!$B$3:$B$1315, "&lt;=" &amp; $A150, DataRegularSeason20242025!$D$3:$D$1315, Z$1)+SUMIFS(DataRegularSeason20242025!$AB$3:$AB$1315,DataRegularSeason20242025!$B$3:$B$1315, "&lt;=" &amp; $A150, DataRegularSeason20242025!$E$3:$E$1315, Z$1)</f>
        <v>19</v>
      </c>
      <c r="AA150" s="2">
        <f>SUMIFS(DataRegularSeason20242025!$AA$3:$AA$1315,DataRegularSeason20242025!$B$3:$B$1315, "&lt;=" &amp; $A150, DataRegularSeason20242025!$D$3:$D$1315, AA$1)+SUMIFS(DataRegularSeason20242025!$AB$3:$AB$1315,DataRegularSeason20242025!$B$3:$B$1315, "&lt;=" &amp; $A150, DataRegularSeason20242025!$E$3:$E$1315, AA$1)</f>
        <v>22</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19</v>
      </c>
      <c r="AD150" s="2">
        <f>SUMIFS(DataRegularSeason20242025!$AA$3:$AA$1315,DataRegularSeason20242025!$B$3:$B$1315, "&lt;=" &amp; $A150, DataRegularSeason20242025!$D$3:$D$1315, AD$1)+SUMIFS(DataRegularSeason20242025!$AB$3:$AB$1315,DataRegularSeason20242025!$B$3:$B$1315, "&lt;=" &amp; $A150, DataRegularSeason20242025!$E$3:$E$1315, AD$1)</f>
        <v>23</v>
      </c>
      <c r="AE150" s="2">
        <f>SUMIFS(DataRegularSeason20242025!$AA$3:$AA$1315,DataRegularSeason20242025!$B$3:$B$1315, "&lt;=" &amp; $A150, DataRegularSeason20242025!$D$3:$D$1315, AE$1)+SUMIFS(DataRegularSeason20242025!$AB$3:$AB$1315,DataRegularSeason20242025!$B$3:$B$1315, "&lt;=" &amp; $A150, DataRegularSeason20242025!$E$3:$E$1315, AE$1)</f>
        <v>28</v>
      </c>
      <c r="AF150" s="2">
        <f>SUMIFS(DataRegularSeason20242025!$AA$3:$AA$1315,DataRegularSeason20242025!$B$3:$B$1315, "&lt;=" &amp; $A150, DataRegularSeason20242025!$D$3:$D$1315, AF$1)+SUMIFS(DataRegularSeason20242025!$AB$3:$AB$1315,DataRegularSeason20242025!$B$3:$B$1315, "&lt;=" &amp; $A150, DataRegularSeason20242025!$E$3:$E$1315, AF$1)</f>
        <v>34</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29</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27</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18</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30</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20</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17</v>
      </c>
      <c r="Z151" s="2">
        <f>SUMIFS(DataRegularSeason20242025!$AA$3:$AA$1315,DataRegularSeason20242025!$B$3:$B$1315, "&lt;=" &amp; $A151, DataRegularSeason20242025!$D$3:$D$1315, Z$1)+SUMIFS(DataRegularSeason20242025!$AB$3:$AB$1315,DataRegularSeason20242025!$B$3:$B$1315, "&lt;=" &amp; $A151, DataRegularSeason20242025!$E$3:$E$1315, Z$1)</f>
        <v>19</v>
      </c>
      <c r="AA151" s="2">
        <f>SUMIFS(DataRegularSeason20242025!$AA$3:$AA$1315,DataRegularSeason20242025!$B$3:$B$1315, "&lt;=" &amp; $A151, DataRegularSeason20242025!$D$3:$D$1315, AA$1)+SUMIFS(DataRegularSeason20242025!$AB$3:$AB$1315,DataRegularSeason20242025!$B$3:$B$1315, "&lt;=" &amp; $A151, DataRegularSeason20242025!$E$3:$E$1315, AA$1)</f>
        <v>22</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19</v>
      </c>
      <c r="AD151" s="2">
        <f>SUMIFS(DataRegularSeason20242025!$AA$3:$AA$1315,DataRegularSeason20242025!$B$3:$B$1315, "&lt;=" &amp; $A151, DataRegularSeason20242025!$D$3:$D$1315, AD$1)+SUMIFS(DataRegularSeason20242025!$AB$3:$AB$1315,DataRegularSeason20242025!$B$3:$B$1315, "&lt;=" &amp; $A151, DataRegularSeason20242025!$E$3:$E$1315, AD$1)</f>
        <v>23</v>
      </c>
      <c r="AE151" s="2">
        <f>SUMIFS(DataRegularSeason20242025!$AA$3:$AA$1315,DataRegularSeason20242025!$B$3:$B$1315, "&lt;=" &amp; $A151, DataRegularSeason20242025!$D$3:$D$1315, AE$1)+SUMIFS(DataRegularSeason20242025!$AB$3:$AB$1315,DataRegularSeason20242025!$B$3:$B$1315, "&lt;=" &amp; $A151, DataRegularSeason20242025!$E$3:$E$1315, AE$1)</f>
        <v>28</v>
      </c>
      <c r="AF151" s="2">
        <f>SUMIFS(DataRegularSeason20242025!$AA$3:$AA$1315,DataRegularSeason20242025!$B$3:$B$1315, "&lt;=" &amp; $A151, DataRegularSeason20242025!$D$3:$D$1315, AF$1)+SUMIFS(DataRegularSeason20242025!$AB$3:$AB$1315,DataRegularSeason20242025!$B$3:$B$1315, "&lt;=" &amp; $A151, DataRegularSeason20242025!$E$3:$E$1315, AF$1)</f>
        <v>34</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29</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27</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18</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30</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20</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17</v>
      </c>
      <c r="Z152" s="2">
        <f>SUMIFS(DataRegularSeason20242025!$AA$3:$AA$1315,DataRegularSeason20242025!$B$3:$B$1315, "&lt;=" &amp; $A152, DataRegularSeason20242025!$D$3:$D$1315, Z$1)+SUMIFS(DataRegularSeason20242025!$AB$3:$AB$1315,DataRegularSeason20242025!$B$3:$B$1315, "&lt;=" &amp; $A152, DataRegularSeason20242025!$E$3:$E$1315, Z$1)</f>
        <v>19</v>
      </c>
      <c r="AA152" s="2">
        <f>SUMIFS(DataRegularSeason20242025!$AA$3:$AA$1315,DataRegularSeason20242025!$B$3:$B$1315, "&lt;=" &amp; $A152, DataRegularSeason20242025!$D$3:$D$1315, AA$1)+SUMIFS(DataRegularSeason20242025!$AB$3:$AB$1315,DataRegularSeason20242025!$B$3:$B$1315, "&lt;=" &amp; $A152, DataRegularSeason20242025!$E$3:$E$1315, AA$1)</f>
        <v>22</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19</v>
      </c>
      <c r="AD152" s="2">
        <f>SUMIFS(DataRegularSeason20242025!$AA$3:$AA$1315,DataRegularSeason20242025!$B$3:$B$1315, "&lt;=" &amp; $A152, DataRegularSeason20242025!$D$3:$D$1315, AD$1)+SUMIFS(DataRegularSeason20242025!$AB$3:$AB$1315,DataRegularSeason20242025!$B$3:$B$1315, "&lt;=" &amp; $A152, DataRegularSeason20242025!$E$3:$E$1315, AD$1)</f>
        <v>23</v>
      </c>
      <c r="AE152" s="2">
        <f>SUMIFS(DataRegularSeason20242025!$AA$3:$AA$1315,DataRegularSeason20242025!$B$3:$B$1315, "&lt;=" &amp; $A152, DataRegularSeason20242025!$D$3:$D$1315, AE$1)+SUMIFS(DataRegularSeason20242025!$AB$3:$AB$1315,DataRegularSeason20242025!$B$3:$B$1315, "&lt;=" &amp; $A152, DataRegularSeason20242025!$E$3:$E$1315, AE$1)</f>
        <v>28</v>
      </c>
      <c r="AF152" s="2">
        <f>SUMIFS(DataRegularSeason20242025!$AA$3:$AA$1315,DataRegularSeason20242025!$B$3:$B$1315, "&lt;=" &amp; $A152, DataRegularSeason20242025!$D$3:$D$1315, AF$1)+SUMIFS(DataRegularSeason20242025!$AB$3:$AB$1315,DataRegularSeason20242025!$B$3:$B$1315, "&lt;=" &amp; $A152, DataRegularSeason20242025!$E$3:$E$1315, AF$1)</f>
        <v>34</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29</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27</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18</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30</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20</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17</v>
      </c>
      <c r="Z153" s="2">
        <f>SUMIFS(DataRegularSeason20242025!$AA$3:$AA$1315,DataRegularSeason20242025!$B$3:$B$1315, "&lt;=" &amp; $A153, DataRegularSeason20242025!$D$3:$D$1315, Z$1)+SUMIFS(DataRegularSeason20242025!$AB$3:$AB$1315,DataRegularSeason20242025!$B$3:$B$1315, "&lt;=" &amp; $A153, DataRegularSeason20242025!$E$3:$E$1315, Z$1)</f>
        <v>19</v>
      </c>
      <c r="AA153" s="2">
        <f>SUMIFS(DataRegularSeason20242025!$AA$3:$AA$1315,DataRegularSeason20242025!$B$3:$B$1315, "&lt;=" &amp; $A153, DataRegularSeason20242025!$D$3:$D$1315, AA$1)+SUMIFS(DataRegularSeason20242025!$AB$3:$AB$1315,DataRegularSeason20242025!$B$3:$B$1315, "&lt;=" &amp; $A153, DataRegularSeason20242025!$E$3:$E$1315, AA$1)</f>
        <v>22</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19</v>
      </c>
      <c r="AD153" s="2">
        <f>SUMIFS(DataRegularSeason20242025!$AA$3:$AA$1315,DataRegularSeason20242025!$B$3:$B$1315, "&lt;=" &amp; $A153, DataRegularSeason20242025!$D$3:$D$1315, AD$1)+SUMIFS(DataRegularSeason20242025!$AB$3:$AB$1315,DataRegularSeason20242025!$B$3:$B$1315, "&lt;=" &amp; $A153, DataRegularSeason20242025!$E$3:$E$1315, AD$1)</f>
        <v>23</v>
      </c>
      <c r="AE153" s="2">
        <f>SUMIFS(DataRegularSeason20242025!$AA$3:$AA$1315,DataRegularSeason20242025!$B$3:$B$1315, "&lt;=" &amp; $A153, DataRegularSeason20242025!$D$3:$D$1315, AE$1)+SUMIFS(DataRegularSeason20242025!$AB$3:$AB$1315,DataRegularSeason20242025!$B$3:$B$1315, "&lt;=" &amp; $A153, DataRegularSeason20242025!$E$3:$E$1315, AE$1)</f>
        <v>28</v>
      </c>
      <c r="AF153" s="2">
        <f>SUMIFS(DataRegularSeason20242025!$AA$3:$AA$1315,DataRegularSeason20242025!$B$3:$B$1315, "&lt;=" &amp; $A153, DataRegularSeason20242025!$D$3:$D$1315, AF$1)+SUMIFS(DataRegularSeason20242025!$AB$3:$AB$1315,DataRegularSeason20242025!$B$3:$B$1315, "&lt;=" &amp; $A153, DataRegularSeason20242025!$E$3:$E$1315, AF$1)</f>
        <v>34</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29</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27</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18</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30</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20</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17</v>
      </c>
      <c r="Z154" s="2">
        <f>SUMIFS(DataRegularSeason20242025!$AA$3:$AA$1315,DataRegularSeason20242025!$B$3:$B$1315, "&lt;=" &amp; $A154, DataRegularSeason20242025!$D$3:$D$1315, Z$1)+SUMIFS(DataRegularSeason20242025!$AB$3:$AB$1315,DataRegularSeason20242025!$B$3:$B$1315, "&lt;=" &amp; $A154, DataRegularSeason20242025!$E$3:$E$1315, Z$1)</f>
        <v>19</v>
      </c>
      <c r="AA154" s="2">
        <f>SUMIFS(DataRegularSeason20242025!$AA$3:$AA$1315,DataRegularSeason20242025!$B$3:$B$1315, "&lt;=" &amp; $A154, DataRegularSeason20242025!$D$3:$D$1315, AA$1)+SUMIFS(DataRegularSeason20242025!$AB$3:$AB$1315,DataRegularSeason20242025!$B$3:$B$1315, "&lt;=" &amp; $A154, DataRegularSeason20242025!$E$3:$E$1315, AA$1)</f>
        <v>22</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19</v>
      </c>
      <c r="AD154" s="2">
        <f>SUMIFS(DataRegularSeason20242025!$AA$3:$AA$1315,DataRegularSeason20242025!$B$3:$B$1315, "&lt;=" &amp; $A154, DataRegularSeason20242025!$D$3:$D$1315, AD$1)+SUMIFS(DataRegularSeason20242025!$AB$3:$AB$1315,DataRegularSeason20242025!$B$3:$B$1315, "&lt;=" &amp; $A154, DataRegularSeason20242025!$E$3:$E$1315, AD$1)</f>
        <v>23</v>
      </c>
      <c r="AE154" s="2">
        <f>SUMIFS(DataRegularSeason20242025!$AA$3:$AA$1315,DataRegularSeason20242025!$B$3:$B$1315, "&lt;=" &amp; $A154, DataRegularSeason20242025!$D$3:$D$1315, AE$1)+SUMIFS(DataRegularSeason20242025!$AB$3:$AB$1315,DataRegularSeason20242025!$B$3:$B$1315, "&lt;=" &amp; $A154, DataRegularSeason20242025!$E$3:$E$1315, AE$1)</f>
        <v>28</v>
      </c>
      <c r="AF154" s="2">
        <f>SUMIFS(DataRegularSeason20242025!$AA$3:$AA$1315,DataRegularSeason20242025!$B$3:$B$1315, "&lt;=" &amp; $A154, DataRegularSeason20242025!$D$3:$D$1315, AF$1)+SUMIFS(DataRegularSeason20242025!$AB$3:$AB$1315,DataRegularSeason20242025!$B$3:$B$1315, "&lt;=" &amp; $A154, DataRegularSeason20242025!$E$3:$E$1315, AF$1)</f>
        <v>34</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29</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27</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18</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30</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20</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17</v>
      </c>
      <c r="Z155" s="2">
        <f>SUMIFS(DataRegularSeason20242025!$AA$3:$AA$1315,DataRegularSeason20242025!$B$3:$B$1315, "&lt;=" &amp; $A155, DataRegularSeason20242025!$D$3:$D$1315, Z$1)+SUMIFS(DataRegularSeason20242025!$AB$3:$AB$1315,DataRegularSeason20242025!$B$3:$B$1315, "&lt;=" &amp; $A155, DataRegularSeason20242025!$E$3:$E$1315, Z$1)</f>
        <v>19</v>
      </c>
      <c r="AA155" s="2">
        <f>SUMIFS(DataRegularSeason20242025!$AA$3:$AA$1315,DataRegularSeason20242025!$B$3:$B$1315, "&lt;=" &amp; $A155, DataRegularSeason20242025!$D$3:$D$1315, AA$1)+SUMIFS(DataRegularSeason20242025!$AB$3:$AB$1315,DataRegularSeason20242025!$B$3:$B$1315, "&lt;=" &amp; $A155, DataRegularSeason20242025!$E$3:$E$1315, AA$1)</f>
        <v>22</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19</v>
      </c>
      <c r="AD155" s="2">
        <f>SUMIFS(DataRegularSeason20242025!$AA$3:$AA$1315,DataRegularSeason20242025!$B$3:$B$1315, "&lt;=" &amp; $A155, DataRegularSeason20242025!$D$3:$D$1315, AD$1)+SUMIFS(DataRegularSeason20242025!$AB$3:$AB$1315,DataRegularSeason20242025!$B$3:$B$1315, "&lt;=" &amp; $A155, DataRegularSeason20242025!$E$3:$E$1315, AD$1)</f>
        <v>23</v>
      </c>
      <c r="AE155" s="2">
        <f>SUMIFS(DataRegularSeason20242025!$AA$3:$AA$1315,DataRegularSeason20242025!$B$3:$B$1315, "&lt;=" &amp; $A155, DataRegularSeason20242025!$D$3:$D$1315, AE$1)+SUMIFS(DataRegularSeason20242025!$AB$3:$AB$1315,DataRegularSeason20242025!$B$3:$B$1315, "&lt;=" &amp; $A155, DataRegularSeason20242025!$E$3:$E$1315, AE$1)</f>
        <v>28</v>
      </c>
      <c r="AF155" s="2">
        <f>SUMIFS(DataRegularSeason20242025!$AA$3:$AA$1315,DataRegularSeason20242025!$B$3:$B$1315, "&lt;=" &amp; $A155, DataRegularSeason20242025!$D$3:$D$1315, AF$1)+SUMIFS(DataRegularSeason20242025!$AB$3:$AB$1315,DataRegularSeason20242025!$B$3:$B$1315, "&lt;=" &amp; $A155, DataRegularSeason20242025!$E$3:$E$1315, AF$1)</f>
        <v>34</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29</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27</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18</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30</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20</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17</v>
      </c>
      <c r="Z156" s="2">
        <f>SUMIFS(DataRegularSeason20242025!$AA$3:$AA$1315,DataRegularSeason20242025!$B$3:$B$1315, "&lt;=" &amp; $A156, DataRegularSeason20242025!$D$3:$D$1315, Z$1)+SUMIFS(DataRegularSeason20242025!$AB$3:$AB$1315,DataRegularSeason20242025!$B$3:$B$1315, "&lt;=" &amp; $A156, DataRegularSeason20242025!$E$3:$E$1315, Z$1)</f>
        <v>19</v>
      </c>
      <c r="AA156" s="2">
        <f>SUMIFS(DataRegularSeason20242025!$AA$3:$AA$1315,DataRegularSeason20242025!$B$3:$B$1315, "&lt;=" &amp; $A156, DataRegularSeason20242025!$D$3:$D$1315, AA$1)+SUMIFS(DataRegularSeason20242025!$AB$3:$AB$1315,DataRegularSeason20242025!$B$3:$B$1315, "&lt;=" &amp; $A156, DataRegularSeason20242025!$E$3:$E$1315, AA$1)</f>
        <v>22</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19</v>
      </c>
      <c r="AD156" s="2">
        <f>SUMIFS(DataRegularSeason20242025!$AA$3:$AA$1315,DataRegularSeason20242025!$B$3:$B$1315, "&lt;=" &amp; $A156, DataRegularSeason20242025!$D$3:$D$1315, AD$1)+SUMIFS(DataRegularSeason20242025!$AB$3:$AB$1315,DataRegularSeason20242025!$B$3:$B$1315, "&lt;=" &amp; $A156, DataRegularSeason20242025!$E$3:$E$1315, AD$1)</f>
        <v>23</v>
      </c>
      <c r="AE156" s="2">
        <f>SUMIFS(DataRegularSeason20242025!$AA$3:$AA$1315,DataRegularSeason20242025!$B$3:$B$1315, "&lt;=" &amp; $A156, DataRegularSeason20242025!$D$3:$D$1315, AE$1)+SUMIFS(DataRegularSeason20242025!$AB$3:$AB$1315,DataRegularSeason20242025!$B$3:$B$1315, "&lt;=" &amp; $A156, DataRegularSeason20242025!$E$3:$E$1315, AE$1)</f>
        <v>28</v>
      </c>
      <c r="AF156" s="2">
        <f>SUMIFS(DataRegularSeason20242025!$AA$3:$AA$1315,DataRegularSeason20242025!$B$3:$B$1315, "&lt;=" &amp; $A156, DataRegularSeason20242025!$D$3:$D$1315, AF$1)+SUMIFS(DataRegularSeason20242025!$AB$3:$AB$1315,DataRegularSeason20242025!$B$3:$B$1315, "&lt;=" &amp; $A156, DataRegularSeason20242025!$E$3:$E$1315, AF$1)</f>
        <v>34</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29</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27</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18</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30</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20</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17</v>
      </c>
      <c r="Z157" s="2">
        <f>SUMIFS(DataRegularSeason20242025!$AA$3:$AA$1315,DataRegularSeason20242025!$B$3:$B$1315, "&lt;=" &amp; $A157, DataRegularSeason20242025!$D$3:$D$1315, Z$1)+SUMIFS(DataRegularSeason20242025!$AB$3:$AB$1315,DataRegularSeason20242025!$B$3:$B$1315, "&lt;=" &amp; $A157, DataRegularSeason20242025!$E$3:$E$1315, Z$1)</f>
        <v>19</v>
      </c>
      <c r="AA157" s="2">
        <f>SUMIFS(DataRegularSeason20242025!$AA$3:$AA$1315,DataRegularSeason20242025!$B$3:$B$1315, "&lt;=" &amp; $A157, DataRegularSeason20242025!$D$3:$D$1315, AA$1)+SUMIFS(DataRegularSeason20242025!$AB$3:$AB$1315,DataRegularSeason20242025!$B$3:$B$1315, "&lt;=" &amp; $A157, DataRegularSeason20242025!$E$3:$E$1315, AA$1)</f>
        <v>22</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19</v>
      </c>
      <c r="AD157" s="2">
        <f>SUMIFS(DataRegularSeason20242025!$AA$3:$AA$1315,DataRegularSeason20242025!$B$3:$B$1315, "&lt;=" &amp; $A157, DataRegularSeason20242025!$D$3:$D$1315, AD$1)+SUMIFS(DataRegularSeason20242025!$AB$3:$AB$1315,DataRegularSeason20242025!$B$3:$B$1315, "&lt;=" &amp; $A157, DataRegularSeason20242025!$E$3:$E$1315, AD$1)</f>
        <v>23</v>
      </c>
      <c r="AE157" s="2">
        <f>SUMIFS(DataRegularSeason20242025!$AA$3:$AA$1315,DataRegularSeason20242025!$B$3:$B$1315, "&lt;=" &amp; $A157, DataRegularSeason20242025!$D$3:$D$1315, AE$1)+SUMIFS(DataRegularSeason20242025!$AB$3:$AB$1315,DataRegularSeason20242025!$B$3:$B$1315, "&lt;=" &amp; $A157, DataRegularSeason20242025!$E$3:$E$1315, AE$1)</f>
        <v>28</v>
      </c>
      <c r="AF157" s="2">
        <f>SUMIFS(DataRegularSeason20242025!$AA$3:$AA$1315,DataRegularSeason20242025!$B$3:$B$1315, "&lt;=" &amp; $A157, DataRegularSeason20242025!$D$3:$D$1315, AF$1)+SUMIFS(DataRegularSeason20242025!$AB$3:$AB$1315,DataRegularSeason20242025!$B$3:$B$1315, "&lt;=" &amp; $A157, DataRegularSeason20242025!$E$3:$E$1315, AF$1)</f>
        <v>34</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29</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27</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18</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30</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20</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17</v>
      </c>
      <c r="Z158" s="2">
        <f>SUMIFS(DataRegularSeason20242025!$AA$3:$AA$1315,DataRegularSeason20242025!$B$3:$B$1315, "&lt;=" &amp; $A158, DataRegularSeason20242025!$D$3:$D$1315, Z$1)+SUMIFS(DataRegularSeason20242025!$AB$3:$AB$1315,DataRegularSeason20242025!$B$3:$B$1315, "&lt;=" &amp; $A158, DataRegularSeason20242025!$E$3:$E$1315, Z$1)</f>
        <v>19</v>
      </c>
      <c r="AA158" s="2">
        <f>SUMIFS(DataRegularSeason20242025!$AA$3:$AA$1315,DataRegularSeason20242025!$B$3:$B$1315, "&lt;=" &amp; $A158, DataRegularSeason20242025!$D$3:$D$1315, AA$1)+SUMIFS(DataRegularSeason20242025!$AB$3:$AB$1315,DataRegularSeason20242025!$B$3:$B$1315, "&lt;=" &amp; $A158, DataRegularSeason20242025!$E$3:$E$1315, AA$1)</f>
        <v>22</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19</v>
      </c>
      <c r="AD158" s="2">
        <f>SUMIFS(DataRegularSeason20242025!$AA$3:$AA$1315,DataRegularSeason20242025!$B$3:$B$1315, "&lt;=" &amp; $A158, DataRegularSeason20242025!$D$3:$D$1315, AD$1)+SUMIFS(DataRegularSeason20242025!$AB$3:$AB$1315,DataRegularSeason20242025!$B$3:$B$1315, "&lt;=" &amp; $A158, DataRegularSeason20242025!$E$3:$E$1315, AD$1)</f>
        <v>23</v>
      </c>
      <c r="AE158" s="2">
        <f>SUMIFS(DataRegularSeason20242025!$AA$3:$AA$1315,DataRegularSeason20242025!$B$3:$B$1315, "&lt;=" &amp; $A158, DataRegularSeason20242025!$D$3:$D$1315, AE$1)+SUMIFS(DataRegularSeason20242025!$AB$3:$AB$1315,DataRegularSeason20242025!$B$3:$B$1315, "&lt;=" &amp; $A158, DataRegularSeason20242025!$E$3:$E$1315, AE$1)</f>
        <v>28</v>
      </c>
      <c r="AF158" s="2">
        <f>SUMIFS(DataRegularSeason20242025!$AA$3:$AA$1315,DataRegularSeason20242025!$B$3:$B$1315, "&lt;=" &amp; $A158, DataRegularSeason20242025!$D$3:$D$1315, AF$1)+SUMIFS(DataRegularSeason20242025!$AB$3:$AB$1315,DataRegularSeason20242025!$B$3:$B$1315, "&lt;=" &amp; $A158, DataRegularSeason20242025!$E$3:$E$1315, AF$1)</f>
        <v>34</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29</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27</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18</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30</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20</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17</v>
      </c>
      <c r="Z159" s="2">
        <f>SUMIFS(DataRegularSeason20242025!$AA$3:$AA$1315,DataRegularSeason20242025!$B$3:$B$1315, "&lt;=" &amp; $A159, DataRegularSeason20242025!$D$3:$D$1315, Z$1)+SUMIFS(DataRegularSeason20242025!$AB$3:$AB$1315,DataRegularSeason20242025!$B$3:$B$1315, "&lt;=" &amp; $A159, DataRegularSeason20242025!$E$3:$E$1315, Z$1)</f>
        <v>19</v>
      </c>
      <c r="AA159" s="2">
        <f>SUMIFS(DataRegularSeason20242025!$AA$3:$AA$1315,DataRegularSeason20242025!$B$3:$B$1315, "&lt;=" &amp; $A159, DataRegularSeason20242025!$D$3:$D$1315, AA$1)+SUMIFS(DataRegularSeason20242025!$AB$3:$AB$1315,DataRegularSeason20242025!$B$3:$B$1315, "&lt;=" &amp; $A159, DataRegularSeason20242025!$E$3:$E$1315, AA$1)</f>
        <v>22</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19</v>
      </c>
      <c r="AD159" s="2">
        <f>SUMIFS(DataRegularSeason20242025!$AA$3:$AA$1315,DataRegularSeason20242025!$B$3:$B$1315, "&lt;=" &amp; $A159, DataRegularSeason20242025!$D$3:$D$1315, AD$1)+SUMIFS(DataRegularSeason20242025!$AB$3:$AB$1315,DataRegularSeason20242025!$B$3:$B$1315, "&lt;=" &amp; $A159, DataRegularSeason20242025!$E$3:$E$1315, AD$1)</f>
        <v>23</v>
      </c>
      <c r="AE159" s="2">
        <f>SUMIFS(DataRegularSeason20242025!$AA$3:$AA$1315,DataRegularSeason20242025!$B$3:$B$1315, "&lt;=" &amp; $A159, DataRegularSeason20242025!$D$3:$D$1315, AE$1)+SUMIFS(DataRegularSeason20242025!$AB$3:$AB$1315,DataRegularSeason20242025!$B$3:$B$1315, "&lt;=" &amp; $A159, DataRegularSeason20242025!$E$3:$E$1315, AE$1)</f>
        <v>28</v>
      </c>
      <c r="AF159" s="2">
        <f>SUMIFS(DataRegularSeason20242025!$AA$3:$AA$1315,DataRegularSeason20242025!$B$3:$B$1315, "&lt;=" &amp; $A159, DataRegularSeason20242025!$D$3:$D$1315, AF$1)+SUMIFS(DataRegularSeason20242025!$AB$3:$AB$1315,DataRegularSeason20242025!$B$3:$B$1315, "&lt;=" &amp; $A159, DataRegularSeason20242025!$E$3:$E$1315, AF$1)</f>
        <v>34</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29</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27</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18</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30</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20</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17</v>
      </c>
      <c r="Z160" s="2">
        <f>SUMIFS(DataRegularSeason20242025!$AA$3:$AA$1315,DataRegularSeason20242025!$B$3:$B$1315, "&lt;=" &amp; $A160, DataRegularSeason20242025!$D$3:$D$1315, Z$1)+SUMIFS(DataRegularSeason20242025!$AB$3:$AB$1315,DataRegularSeason20242025!$B$3:$B$1315, "&lt;=" &amp; $A160, DataRegularSeason20242025!$E$3:$E$1315, Z$1)</f>
        <v>19</v>
      </c>
      <c r="AA160" s="2">
        <f>SUMIFS(DataRegularSeason20242025!$AA$3:$AA$1315,DataRegularSeason20242025!$B$3:$B$1315, "&lt;=" &amp; $A160, DataRegularSeason20242025!$D$3:$D$1315, AA$1)+SUMIFS(DataRegularSeason20242025!$AB$3:$AB$1315,DataRegularSeason20242025!$B$3:$B$1315, "&lt;=" &amp; $A160, DataRegularSeason20242025!$E$3:$E$1315, AA$1)</f>
        <v>22</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19</v>
      </c>
      <c r="AD160" s="2">
        <f>SUMIFS(DataRegularSeason20242025!$AA$3:$AA$1315,DataRegularSeason20242025!$B$3:$B$1315, "&lt;=" &amp; $A160, DataRegularSeason20242025!$D$3:$D$1315, AD$1)+SUMIFS(DataRegularSeason20242025!$AB$3:$AB$1315,DataRegularSeason20242025!$B$3:$B$1315, "&lt;=" &amp; $A160, DataRegularSeason20242025!$E$3:$E$1315, AD$1)</f>
        <v>23</v>
      </c>
      <c r="AE160" s="2">
        <f>SUMIFS(DataRegularSeason20242025!$AA$3:$AA$1315,DataRegularSeason20242025!$B$3:$B$1315, "&lt;=" &amp; $A160, DataRegularSeason20242025!$D$3:$D$1315, AE$1)+SUMIFS(DataRegularSeason20242025!$AB$3:$AB$1315,DataRegularSeason20242025!$B$3:$B$1315, "&lt;=" &amp; $A160, DataRegularSeason20242025!$E$3:$E$1315, AE$1)</f>
        <v>28</v>
      </c>
      <c r="AF160" s="2">
        <f>SUMIFS(DataRegularSeason20242025!$AA$3:$AA$1315,DataRegularSeason20242025!$B$3:$B$1315, "&lt;=" &amp; $A160, DataRegularSeason20242025!$D$3:$D$1315, AF$1)+SUMIFS(DataRegularSeason20242025!$AB$3:$AB$1315,DataRegularSeason20242025!$B$3:$B$1315, "&lt;=" &amp; $A160, DataRegularSeason20242025!$E$3:$E$1315, AF$1)</f>
        <v>34</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29</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27</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18</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30</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20</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17</v>
      </c>
      <c r="Z161" s="2">
        <f>SUMIFS(DataRegularSeason20242025!$AA$3:$AA$1315,DataRegularSeason20242025!$B$3:$B$1315, "&lt;=" &amp; $A161, DataRegularSeason20242025!$D$3:$D$1315, Z$1)+SUMIFS(DataRegularSeason20242025!$AB$3:$AB$1315,DataRegularSeason20242025!$B$3:$B$1315, "&lt;=" &amp; $A161, DataRegularSeason20242025!$E$3:$E$1315, Z$1)</f>
        <v>19</v>
      </c>
      <c r="AA161" s="2">
        <f>SUMIFS(DataRegularSeason20242025!$AA$3:$AA$1315,DataRegularSeason20242025!$B$3:$B$1315, "&lt;=" &amp; $A161, DataRegularSeason20242025!$D$3:$D$1315, AA$1)+SUMIFS(DataRegularSeason20242025!$AB$3:$AB$1315,DataRegularSeason20242025!$B$3:$B$1315, "&lt;=" &amp; $A161, DataRegularSeason20242025!$E$3:$E$1315, AA$1)</f>
        <v>22</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19</v>
      </c>
      <c r="AD161" s="2">
        <f>SUMIFS(DataRegularSeason20242025!$AA$3:$AA$1315,DataRegularSeason20242025!$B$3:$B$1315, "&lt;=" &amp; $A161, DataRegularSeason20242025!$D$3:$D$1315, AD$1)+SUMIFS(DataRegularSeason20242025!$AB$3:$AB$1315,DataRegularSeason20242025!$B$3:$B$1315, "&lt;=" &amp; $A161, DataRegularSeason20242025!$E$3:$E$1315, AD$1)</f>
        <v>23</v>
      </c>
      <c r="AE161" s="2">
        <f>SUMIFS(DataRegularSeason20242025!$AA$3:$AA$1315,DataRegularSeason20242025!$B$3:$B$1315, "&lt;=" &amp; $A161, DataRegularSeason20242025!$D$3:$D$1315, AE$1)+SUMIFS(DataRegularSeason20242025!$AB$3:$AB$1315,DataRegularSeason20242025!$B$3:$B$1315, "&lt;=" &amp; $A161, DataRegularSeason20242025!$E$3:$E$1315, AE$1)</f>
        <v>28</v>
      </c>
      <c r="AF161" s="2">
        <f>SUMIFS(DataRegularSeason20242025!$AA$3:$AA$1315,DataRegularSeason20242025!$B$3:$B$1315, "&lt;=" &amp; $A161, DataRegularSeason20242025!$D$3:$D$1315, AF$1)+SUMIFS(DataRegularSeason20242025!$AB$3:$AB$1315,DataRegularSeason20242025!$B$3:$B$1315, "&lt;=" &amp; $A161, DataRegularSeason20242025!$E$3:$E$1315, AF$1)</f>
        <v>34</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29</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27</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18</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30</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20</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17</v>
      </c>
      <c r="Z162" s="2">
        <f>SUMIFS(DataRegularSeason20242025!$AA$3:$AA$1315,DataRegularSeason20242025!$B$3:$B$1315, "&lt;=" &amp; $A162, DataRegularSeason20242025!$D$3:$D$1315, Z$1)+SUMIFS(DataRegularSeason20242025!$AB$3:$AB$1315,DataRegularSeason20242025!$B$3:$B$1315, "&lt;=" &amp; $A162, DataRegularSeason20242025!$E$3:$E$1315, Z$1)</f>
        <v>19</v>
      </c>
      <c r="AA162" s="2">
        <f>SUMIFS(DataRegularSeason20242025!$AA$3:$AA$1315,DataRegularSeason20242025!$B$3:$B$1315, "&lt;=" &amp; $A162, DataRegularSeason20242025!$D$3:$D$1315, AA$1)+SUMIFS(DataRegularSeason20242025!$AB$3:$AB$1315,DataRegularSeason20242025!$B$3:$B$1315, "&lt;=" &amp; $A162, DataRegularSeason20242025!$E$3:$E$1315, AA$1)</f>
        <v>22</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19</v>
      </c>
      <c r="AD162" s="2">
        <f>SUMIFS(DataRegularSeason20242025!$AA$3:$AA$1315,DataRegularSeason20242025!$B$3:$B$1315, "&lt;=" &amp; $A162, DataRegularSeason20242025!$D$3:$D$1315, AD$1)+SUMIFS(DataRegularSeason20242025!$AB$3:$AB$1315,DataRegularSeason20242025!$B$3:$B$1315, "&lt;=" &amp; $A162, DataRegularSeason20242025!$E$3:$E$1315, AD$1)</f>
        <v>23</v>
      </c>
      <c r="AE162" s="2">
        <f>SUMIFS(DataRegularSeason20242025!$AA$3:$AA$1315,DataRegularSeason20242025!$B$3:$B$1315, "&lt;=" &amp; $A162, DataRegularSeason20242025!$D$3:$D$1315, AE$1)+SUMIFS(DataRegularSeason20242025!$AB$3:$AB$1315,DataRegularSeason20242025!$B$3:$B$1315, "&lt;=" &amp; $A162, DataRegularSeason20242025!$E$3:$E$1315, AE$1)</f>
        <v>28</v>
      </c>
      <c r="AF162" s="2">
        <f>SUMIFS(DataRegularSeason20242025!$AA$3:$AA$1315,DataRegularSeason20242025!$B$3:$B$1315, "&lt;=" &amp; $A162, DataRegularSeason20242025!$D$3:$D$1315, AF$1)+SUMIFS(DataRegularSeason20242025!$AB$3:$AB$1315,DataRegularSeason20242025!$B$3:$B$1315, "&lt;=" &amp; $A162, DataRegularSeason20242025!$E$3:$E$1315, AF$1)</f>
        <v>34</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29</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27</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18</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30</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20</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17</v>
      </c>
      <c r="Z163" s="2">
        <f>SUMIFS(DataRegularSeason20242025!$AA$3:$AA$1315,DataRegularSeason20242025!$B$3:$B$1315, "&lt;=" &amp; $A163, DataRegularSeason20242025!$D$3:$D$1315, Z$1)+SUMIFS(DataRegularSeason20242025!$AB$3:$AB$1315,DataRegularSeason20242025!$B$3:$B$1315, "&lt;=" &amp; $A163, DataRegularSeason20242025!$E$3:$E$1315, Z$1)</f>
        <v>19</v>
      </c>
      <c r="AA163" s="2">
        <f>SUMIFS(DataRegularSeason20242025!$AA$3:$AA$1315,DataRegularSeason20242025!$B$3:$B$1315, "&lt;=" &amp; $A163, DataRegularSeason20242025!$D$3:$D$1315, AA$1)+SUMIFS(DataRegularSeason20242025!$AB$3:$AB$1315,DataRegularSeason20242025!$B$3:$B$1315, "&lt;=" &amp; $A163, DataRegularSeason20242025!$E$3:$E$1315, AA$1)</f>
        <v>22</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19</v>
      </c>
      <c r="AD163" s="2">
        <f>SUMIFS(DataRegularSeason20242025!$AA$3:$AA$1315,DataRegularSeason20242025!$B$3:$B$1315, "&lt;=" &amp; $A163, DataRegularSeason20242025!$D$3:$D$1315, AD$1)+SUMIFS(DataRegularSeason20242025!$AB$3:$AB$1315,DataRegularSeason20242025!$B$3:$B$1315, "&lt;=" &amp; $A163, DataRegularSeason20242025!$E$3:$E$1315, AD$1)</f>
        <v>23</v>
      </c>
      <c r="AE163" s="2">
        <f>SUMIFS(DataRegularSeason20242025!$AA$3:$AA$1315,DataRegularSeason20242025!$B$3:$B$1315, "&lt;=" &amp; $A163, DataRegularSeason20242025!$D$3:$D$1315, AE$1)+SUMIFS(DataRegularSeason20242025!$AB$3:$AB$1315,DataRegularSeason20242025!$B$3:$B$1315, "&lt;=" &amp; $A163, DataRegularSeason20242025!$E$3:$E$1315, AE$1)</f>
        <v>28</v>
      </c>
      <c r="AF163" s="2">
        <f>SUMIFS(DataRegularSeason20242025!$AA$3:$AA$1315,DataRegularSeason20242025!$B$3:$B$1315, "&lt;=" &amp; $A163, DataRegularSeason20242025!$D$3:$D$1315, AF$1)+SUMIFS(DataRegularSeason20242025!$AB$3:$AB$1315,DataRegularSeason20242025!$B$3:$B$1315, "&lt;=" &amp; $A163, DataRegularSeason20242025!$E$3:$E$1315, AF$1)</f>
        <v>34</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29</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27</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18</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30</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20</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17</v>
      </c>
      <c r="Z164" s="2">
        <f>SUMIFS(DataRegularSeason20242025!$AA$3:$AA$1315,DataRegularSeason20242025!$B$3:$B$1315, "&lt;=" &amp; $A164, DataRegularSeason20242025!$D$3:$D$1315, Z$1)+SUMIFS(DataRegularSeason20242025!$AB$3:$AB$1315,DataRegularSeason20242025!$B$3:$B$1315, "&lt;=" &amp; $A164, DataRegularSeason20242025!$E$3:$E$1315, Z$1)</f>
        <v>19</v>
      </c>
      <c r="AA164" s="2">
        <f>SUMIFS(DataRegularSeason20242025!$AA$3:$AA$1315,DataRegularSeason20242025!$B$3:$B$1315, "&lt;=" &amp; $A164, DataRegularSeason20242025!$D$3:$D$1315, AA$1)+SUMIFS(DataRegularSeason20242025!$AB$3:$AB$1315,DataRegularSeason20242025!$B$3:$B$1315, "&lt;=" &amp; $A164, DataRegularSeason20242025!$E$3:$E$1315, AA$1)</f>
        <v>22</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19</v>
      </c>
      <c r="AD164" s="2">
        <f>SUMIFS(DataRegularSeason20242025!$AA$3:$AA$1315,DataRegularSeason20242025!$B$3:$B$1315, "&lt;=" &amp; $A164, DataRegularSeason20242025!$D$3:$D$1315, AD$1)+SUMIFS(DataRegularSeason20242025!$AB$3:$AB$1315,DataRegularSeason20242025!$B$3:$B$1315, "&lt;=" &amp; $A164, DataRegularSeason20242025!$E$3:$E$1315, AD$1)</f>
        <v>23</v>
      </c>
      <c r="AE164" s="2">
        <f>SUMIFS(DataRegularSeason20242025!$AA$3:$AA$1315,DataRegularSeason20242025!$B$3:$B$1315, "&lt;=" &amp; $A164, DataRegularSeason20242025!$D$3:$D$1315, AE$1)+SUMIFS(DataRegularSeason20242025!$AB$3:$AB$1315,DataRegularSeason20242025!$B$3:$B$1315, "&lt;=" &amp; $A164, DataRegularSeason20242025!$E$3:$E$1315, AE$1)</f>
        <v>28</v>
      </c>
      <c r="AF164" s="2">
        <f>SUMIFS(DataRegularSeason20242025!$AA$3:$AA$1315,DataRegularSeason20242025!$B$3:$B$1315, "&lt;=" &amp; $A164, DataRegularSeason20242025!$D$3:$D$1315, AF$1)+SUMIFS(DataRegularSeason20242025!$AB$3:$AB$1315,DataRegularSeason20242025!$B$3:$B$1315, "&lt;=" &amp; $A164, DataRegularSeason20242025!$E$3:$E$1315, AF$1)</f>
        <v>34</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29</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27</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18</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30</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20</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17</v>
      </c>
      <c r="Z165" s="2">
        <f>SUMIFS(DataRegularSeason20242025!$AA$3:$AA$1315,DataRegularSeason20242025!$B$3:$B$1315, "&lt;=" &amp; $A165, DataRegularSeason20242025!$D$3:$D$1315, Z$1)+SUMIFS(DataRegularSeason20242025!$AB$3:$AB$1315,DataRegularSeason20242025!$B$3:$B$1315, "&lt;=" &amp; $A165, DataRegularSeason20242025!$E$3:$E$1315, Z$1)</f>
        <v>19</v>
      </c>
      <c r="AA165" s="2">
        <f>SUMIFS(DataRegularSeason20242025!$AA$3:$AA$1315,DataRegularSeason20242025!$B$3:$B$1315, "&lt;=" &amp; $A165, DataRegularSeason20242025!$D$3:$D$1315, AA$1)+SUMIFS(DataRegularSeason20242025!$AB$3:$AB$1315,DataRegularSeason20242025!$B$3:$B$1315, "&lt;=" &amp; $A165, DataRegularSeason20242025!$E$3:$E$1315, AA$1)</f>
        <v>22</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19</v>
      </c>
      <c r="AD165" s="2">
        <f>SUMIFS(DataRegularSeason20242025!$AA$3:$AA$1315,DataRegularSeason20242025!$B$3:$B$1315, "&lt;=" &amp; $A165, DataRegularSeason20242025!$D$3:$D$1315, AD$1)+SUMIFS(DataRegularSeason20242025!$AB$3:$AB$1315,DataRegularSeason20242025!$B$3:$B$1315, "&lt;=" &amp; $A165, DataRegularSeason20242025!$E$3:$E$1315, AD$1)</f>
        <v>23</v>
      </c>
      <c r="AE165" s="2">
        <f>SUMIFS(DataRegularSeason20242025!$AA$3:$AA$1315,DataRegularSeason20242025!$B$3:$B$1315, "&lt;=" &amp; $A165, DataRegularSeason20242025!$D$3:$D$1315, AE$1)+SUMIFS(DataRegularSeason20242025!$AB$3:$AB$1315,DataRegularSeason20242025!$B$3:$B$1315, "&lt;=" &amp; $A165, DataRegularSeason20242025!$E$3:$E$1315, AE$1)</f>
        <v>28</v>
      </c>
      <c r="AF165" s="2">
        <f>SUMIFS(DataRegularSeason20242025!$AA$3:$AA$1315,DataRegularSeason20242025!$B$3:$B$1315, "&lt;=" &amp; $A165, DataRegularSeason20242025!$D$3:$D$1315, AF$1)+SUMIFS(DataRegularSeason20242025!$AB$3:$AB$1315,DataRegularSeason20242025!$B$3:$B$1315, "&lt;=" &amp; $A165, DataRegularSeason20242025!$E$3:$E$1315, AF$1)</f>
        <v>34</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29</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27</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18</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30</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20</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17</v>
      </c>
      <c r="Z166" s="2">
        <f>SUMIFS(DataRegularSeason20242025!$AA$3:$AA$1315,DataRegularSeason20242025!$B$3:$B$1315, "&lt;=" &amp; $A166, DataRegularSeason20242025!$D$3:$D$1315, Z$1)+SUMIFS(DataRegularSeason20242025!$AB$3:$AB$1315,DataRegularSeason20242025!$B$3:$B$1315, "&lt;=" &amp; $A166, DataRegularSeason20242025!$E$3:$E$1315, Z$1)</f>
        <v>19</v>
      </c>
      <c r="AA166" s="2">
        <f>SUMIFS(DataRegularSeason20242025!$AA$3:$AA$1315,DataRegularSeason20242025!$B$3:$B$1315, "&lt;=" &amp; $A166, DataRegularSeason20242025!$D$3:$D$1315, AA$1)+SUMIFS(DataRegularSeason20242025!$AB$3:$AB$1315,DataRegularSeason20242025!$B$3:$B$1315, "&lt;=" &amp; $A166, DataRegularSeason20242025!$E$3:$E$1315, AA$1)</f>
        <v>22</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19</v>
      </c>
      <c r="AD166" s="2">
        <f>SUMIFS(DataRegularSeason20242025!$AA$3:$AA$1315,DataRegularSeason20242025!$B$3:$B$1315, "&lt;=" &amp; $A166, DataRegularSeason20242025!$D$3:$D$1315, AD$1)+SUMIFS(DataRegularSeason20242025!$AB$3:$AB$1315,DataRegularSeason20242025!$B$3:$B$1315, "&lt;=" &amp; $A166, DataRegularSeason20242025!$E$3:$E$1315, AD$1)</f>
        <v>23</v>
      </c>
      <c r="AE166" s="2">
        <f>SUMIFS(DataRegularSeason20242025!$AA$3:$AA$1315,DataRegularSeason20242025!$B$3:$B$1315, "&lt;=" &amp; $A166, DataRegularSeason20242025!$D$3:$D$1315, AE$1)+SUMIFS(DataRegularSeason20242025!$AB$3:$AB$1315,DataRegularSeason20242025!$B$3:$B$1315, "&lt;=" &amp; $A166, DataRegularSeason20242025!$E$3:$E$1315, AE$1)</f>
        <v>28</v>
      </c>
      <c r="AF166" s="2">
        <f>SUMIFS(DataRegularSeason20242025!$AA$3:$AA$1315,DataRegularSeason20242025!$B$3:$B$1315, "&lt;=" &amp; $A166, DataRegularSeason20242025!$D$3:$D$1315, AF$1)+SUMIFS(DataRegularSeason20242025!$AB$3:$AB$1315,DataRegularSeason20242025!$B$3:$B$1315, "&lt;=" &amp; $A166, DataRegularSeason20242025!$E$3:$E$1315, AF$1)</f>
        <v>34</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29</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27</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18</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30</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20</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17</v>
      </c>
      <c r="Z167" s="2">
        <f>SUMIFS(DataRegularSeason20242025!$AA$3:$AA$1315,DataRegularSeason20242025!$B$3:$B$1315, "&lt;=" &amp; $A167, DataRegularSeason20242025!$D$3:$D$1315, Z$1)+SUMIFS(DataRegularSeason20242025!$AB$3:$AB$1315,DataRegularSeason20242025!$B$3:$B$1315, "&lt;=" &amp; $A167, DataRegularSeason20242025!$E$3:$E$1315, Z$1)</f>
        <v>19</v>
      </c>
      <c r="AA167" s="2">
        <f>SUMIFS(DataRegularSeason20242025!$AA$3:$AA$1315,DataRegularSeason20242025!$B$3:$B$1315, "&lt;=" &amp; $A167, DataRegularSeason20242025!$D$3:$D$1315, AA$1)+SUMIFS(DataRegularSeason20242025!$AB$3:$AB$1315,DataRegularSeason20242025!$B$3:$B$1315, "&lt;=" &amp; $A167, DataRegularSeason20242025!$E$3:$E$1315, AA$1)</f>
        <v>22</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19</v>
      </c>
      <c r="AD167" s="2">
        <f>SUMIFS(DataRegularSeason20242025!$AA$3:$AA$1315,DataRegularSeason20242025!$B$3:$B$1315, "&lt;=" &amp; $A167, DataRegularSeason20242025!$D$3:$D$1315, AD$1)+SUMIFS(DataRegularSeason20242025!$AB$3:$AB$1315,DataRegularSeason20242025!$B$3:$B$1315, "&lt;=" &amp; $A167, DataRegularSeason20242025!$E$3:$E$1315, AD$1)</f>
        <v>23</v>
      </c>
      <c r="AE167" s="2">
        <f>SUMIFS(DataRegularSeason20242025!$AA$3:$AA$1315,DataRegularSeason20242025!$B$3:$B$1315, "&lt;=" &amp; $A167, DataRegularSeason20242025!$D$3:$D$1315, AE$1)+SUMIFS(DataRegularSeason20242025!$AB$3:$AB$1315,DataRegularSeason20242025!$B$3:$B$1315, "&lt;=" &amp; $A167, DataRegularSeason20242025!$E$3:$E$1315, AE$1)</f>
        <v>28</v>
      </c>
      <c r="AF167" s="2">
        <f>SUMIFS(DataRegularSeason20242025!$AA$3:$AA$1315,DataRegularSeason20242025!$B$3:$B$1315, "&lt;=" &amp; $A167, DataRegularSeason20242025!$D$3:$D$1315, AF$1)+SUMIFS(DataRegularSeason20242025!$AB$3:$AB$1315,DataRegularSeason20242025!$B$3:$B$1315, "&lt;=" &amp; $A167, DataRegularSeason20242025!$E$3:$E$1315, AF$1)</f>
        <v>34</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29</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27</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18</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30</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20</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17</v>
      </c>
      <c r="Z168" s="2">
        <f>SUMIFS(DataRegularSeason20242025!$AA$3:$AA$1315,DataRegularSeason20242025!$B$3:$B$1315, "&lt;=" &amp; $A168, DataRegularSeason20242025!$D$3:$D$1315, Z$1)+SUMIFS(DataRegularSeason20242025!$AB$3:$AB$1315,DataRegularSeason20242025!$B$3:$B$1315, "&lt;=" &amp; $A168, DataRegularSeason20242025!$E$3:$E$1315, Z$1)</f>
        <v>19</v>
      </c>
      <c r="AA168" s="2">
        <f>SUMIFS(DataRegularSeason20242025!$AA$3:$AA$1315,DataRegularSeason20242025!$B$3:$B$1315, "&lt;=" &amp; $A168, DataRegularSeason20242025!$D$3:$D$1315, AA$1)+SUMIFS(DataRegularSeason20242025!$AB$3:$AB$1315,DataRegularSeason20242025!$B$3:$B$1315, "&lt;=" &amp; $A168, DataRegularSeason20242025!$E$3:$E$1315, AA$1)</f>
        <v>22</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19</v>
      </c>
      <c r="AD168" s="2">
        <f>SUMIFS(DataRegularSeason20242025!$AA$3:$AA$1315,DataRegularSeason20242025!$B$3:$B$1315, "&lt;=" &amp; $A168, DataRegularSeason20242025!$D$3:$D$1315, AD$1)+SUMIFS(DataRegularSeason20242025!$AB$3:$AB$1315,DataRegularSeason20242025!$B$3:$B$1315, "&lt;=" &amp; $A168, DataRegularSeason20242025!$E$3:$E$1315, AD$1)</f>
        <v>23</v>
      </c>
      <c r="AE168" s="2">
        <f>SUMIFS(DataRegularSeason20242025!$AA$3:$AA$1315,DataRegularSeason20242025!$B$3:$B$1315, "&lt;=" &amp; $A168, DataRegularSeason20242025!$D$3:$D$1315, AE$1)+SUMIFS(DataRegularSeason20242025!$AB$3:$AB$1315,DataRegularSeason20242025!$B$3:$B$1315, "&lt;=" &amp; $A168, DataRegularSeason20242025!$E$3:$E$1315, AE$1)</f>
        <v>28</v>
      </c>
      <c r="AF168" s="2">
        <f>SUMIFS(DataRegularSeason20242025!$AA$3:$AA$1315,DataRegularSeason20242025!$B$3:$B$1315, "&lt;=" &amp; $A168, DataRegularSeason20242025!$D$3:$D$1315, AF$1)+SUMIFS(DataRegularSeason20242025!$AB$3:$AB$1315,DataRegularSeason20242025!$B$3:$B$1315, "&lt;=" &amp; $A168, DataRegularSeason20242025!$E$3:$E$1315, AF$1)</f>
        <v>34</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29</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27</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18</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30</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20</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17</v>
      </c>
      <c r="Z169" s="2">
        <f>SUMIFS(DataRegularSeason20242025!$AA$3:$AA$1315,DataRegularSeason20242025!$B$3:$B$1315, "&lt;=" &amp; $A169, DataRegularSeason20242025!$D$3:$D$1315, Z$1)+SUMIFS(DataRegularSeason20242025!$AB$3:$AB$1315,DataRegularSeason20242025!$B$3:$B$1315, "&lt;=" &amp; $A169, DataRegularSeason20242025!$E$3:$E$1315, Z$1)</f>
        <v>19</v>
      </c>
      <c r="AA169" s="2">
        <f>SUMIFS(DataRegularSeason20242025!$AA$3:$AA$1315,DataRegularSeason20242025!$B$3:$B$1315, "&lt;=" &amp; $A169, DataRegularSeason20242025!$D$3:$D$1315, AA$1)+SUMIFS(DataRegularSeason20242025!$AB$3:$AB$1315,DataRegularSeason20242025!$B$3:$B$1315, "&lt;=" &amp; $A169, DataRegularSeason20242025!$E$3:$E$1315, AA$1)</f>
        <v>22</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19</v>
      </c>
      <c r="AD169" s="2">
        <f>SUMIFS(DataRegularSeason20242025!$AA$3:$AA$1315,DataRegularSeason20242025!$B$3:$B$1315, "&lt;=" &amp; $A169, DataRegularSeason20242025!$D$3:$D$1315, AD$1)+SUMIFS(DataRegularSeason20242025!$AB$3:$AB$1315,DataRegularSeason20242025!$B$3:$B$1315, "&lt;=" &amp; $A169, DataRegularSeason20242025!$E$3:$E$1315, AD$1)</f>
        <v>23</v>
      </c>
      <c r="AE169" s="2">
        <f>SUMIFS(DataRegularSeason20242025!$AA$3:$AA$1315,DataRegularSeason20242025!$B$3:$B$1315, "&lt;=" &amp; $A169, DataRegularSeason20242025!$D$3:$D$1315, AE$1)+SUMIFS(DataRegularSeason20242025!$AB$3:$AB$1315,DataRegularSeason20242025!$B$3:$B$1315, "&lt;=" &amp; $A169, DataRegularSeason20242025!$E$3:$E$1315, AE$1)</f>
        <v>28</v>
      </c>
      <c r="AF169" s="2">
        <f>SUMIFS(DataRegularSeason20242025!$AA$3:$AA$1315,DataRegularSeason20242025!$B$3:$B$1315, "&lt;=" &amp; $A169, DataRegularSeason20242025!$D$3:$D$1315, AF$1)+SUMIFS(DataRegularSeason20242025!$AB$3:$AB$1315,DataRegularSeason20242025!$B$3:$B$1315, "&lt;=" &amp; $A169, DataRegularSeason20242025!$E$3:$E$1315, AF$1)</f>
        <v>34</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29</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27</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18</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30</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20</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17</v>
      </c>
      <c r="Z170" s="2">
        <f>SUMIFS(DataRegularSeason20242025!$AA$3:$AA$1315,DataRegularSeason20242025!$B$3:$B$1315, "&lt;=" &amp; $A170, DataRegularSeason20242025!$D$3:$D$1315, Z$1)+SUMIFS(DataRegularSeason20242025!$AB$3:$AB$1315,DataRegularSeason20242025!$B$3:$B$1315, "&lt;=" &amp; $A170, DataRegularSeason20242025!$E$3:$E$1315, Z$1)</f>
        <v>19</v>
      </c>
      <c r="AA170" s="2">
        <f>SUMIFS(DataRegularSeason20242025!$AA$3:$AA$1315,DataRegularSeason20242025!$B$3:$B$1315, "&lt;=" &amp; $A170, DataRegularSeason20242025!$D$3:$D$1315, AA$1)+SUMIFS(DataRegularSeason20242025!$AB$3:$AB$1315,DataRegularSeason20242025!$B$3:$B$1315, "&lt;=" &amp; $A170, DataRegularSeason20242025!$E$3:$E$1315, AA$1)</f>
        <v>22</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19</v>
      </c>
      <c r="AD170" s="2">
        <f>SUMIFS(DataRegularSeason20242025!$AA$3:$AA$1315,DataRegularSeason20242025!$B$3:$B$1315, "&lt;=" &amp; $A170, DataRegularSeason20242025!$D$3:$D$1315, AD$1)+SUMIFS(DataRegularSeason20242025!$AB$3:$AB$1315,DataRegularSeason20242025!$B$3:$B$1315, "&lt;=" &amp; $A170, DataRegularSeason20242025!$E$3:$E$1315, AD$1)</f>
        <v>23</v>
      </c>
      <c r="AE170" s="2">
        <f>SUMIFS(DataRegularSeason20242025!$AA$3:$AA$1315,DataRegularSeason20242025!$B$3:$B$1315, "&lt;=" &amp; $A170, DataRegularSeason20242025!$D$3:$D$1315, AE$1)+SUMIFS(DataRegularSeason20242025!$AB$3:$AB$1315,DataRegularSeason20242025!$B$3:$B$1315, "&lt;=" &amp; $A170, DataRegularSeason20242025!$E$3:$E$1315, AE$1)</f>
        <v>28</v>
      </c>
      <c r="AF170" s="2">
        <f>SUMIFS(DataRegularSeason20242025!$AA$3:$AA$1315,DataRegularSeason20242025!$B$3:$B$1315, "&lt;=" &amp; $A170, DataRegularSeason20242025!$D$3:$D$1315, AF$1)+SUMIFS(DataRegularSeason20242025!$AB$3:$AB$1315,DataRegularSeason20242025!$B$3:$B$1315, "&lt;=" &amp; $A170, DataRegularSeason20242025!$E$3:$E$1315, AF$1)</f>
        <v>34</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29</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27</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18</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30</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20</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17</v>
      </c>
      <c r="Z171" s="2">
        <f>SUMIFS(DataRegularSeason20242025!$AA$3:$AA$1315,DataRegularSeason20242025!$B$3:$B$1315, "&lt;=" &amp; $A171, DataRegularSeason20242025!$D$3:$D$1315, Z$1)+SUMIFS(DataRegularSeason20242025!$AB$3:$AB$1315,DataRegularSeason20242025!$B$3:$B$1315, "&lt;=" &amp; $A171, DataRegularSeason20242025!$E$3:$E$1315, Z$1)</f>
        <v>19</v>
      </c>
      <c r="AA171" s="2">
        <f>SUMIFS(DataRegularSeason20242025!$AA$3:$AA$1315,DataRegularSeason20242025!$B$3:$B$1315, "&lt;=" &amp; $A171, DataRegularSeason20242025!$D$3:$D$1315, AA$1)+SUMIFS(DataRegularSeason20242025!$AB$3:$AB$1315,DataRegularSeason20242025!$B$3:$B$1315, "&lt;=" &amp; $A171, DataRegularSeason20242025!$E$3:$E$1315, AA$1)</f>
        <v>22</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19</v>
      </c>
      <c r="AD171" s="2">
        <f>SUMIFS(DataRegularSeason20242025!$AA$3:$AA$1315,DataRegularSeason20242025!$B$3:$B$1315, "&lt;=" &amp; $A171, DataRegularSeason20242025!$D$3:$D$1315, AD$1)+SUMIFS(DataRegularSeason20242025!$AB$3:$AB$1315,DataRegularSeason20242025!$B$3:$B$1315, "&lt;=" &amp; $A171, DataRegularSeason20242025!$E$3:$E$1315, AD$1)</f>
        <v>23</v>
      </c>
      <c r="AE171" s="2">
        <f>SUMIFS(DataRegularSeason20242025!$AA$3:$AA$1315,DataRegularSeason20242025!$B$3:$B$1315, "&lt;=" &amp; $A171, DataRegularSeason20242025!$D$3:$D$1315, AE$1)+SUMIFS(DataRegularSeason20242025!$AB$3:$AB$1315,DataRegularSeason20242025!$B$3:$B$1315, "&lt;=" &amp; $A171, DataRegularSeason20242025!$E$3:$E$1315, AE$1)</f>
        <v>28</v>
      </c>
      <c r="AF171" s="2">
        <f>SUMIFS(DataRegularSeason20242025!$AA$3:$AA$1315,DataRegularSeason20242025!$B$3:$B$1315, "&lt;=" &amp; $A171, DataRegularSeason20242025!$D$3:$D$1315, AF$1)+SUMIFS(DataRegularSeason20242025!$AB$3:$AB$1315,DataRegularSeason20242025!$B$3:$B$1315, "&lt;=" &amp; $A171, DataRegularSeason20242025!$E$3:$E$1315, AF$1)</f>
        <v>34</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29</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27</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18</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30</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20</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17</v>
      </c>
      <c r="Z172" s="2">
        <f>SUMIFS(DataRegularSeason20242025!$AA$3:$AA$1315,DataRegularSeason20242025!$B$3:$B$1315, "&lt;=" &amp; $A172, DataRegularSeason20242025!$D$3:$D$1315, Z$1)+SUMIFS(DataRegularSeason20242025!$AB$3:$AB$1315,DataRegularSeason20242025!$B$3:$B$1315, "&lt;=" &amp; $A172, DataRegularSeason20242025!$E$3:$E$1315, Z$1)</f>
        <v>19</v>
      </c>
      <c r="AA172" s="2">
        <f>SUMIFS(DataRegularSeason20242025!$AA$3:$AA$1315,DataRegularSeason20242025!$B$3:$B$1315, "&lt;=" &amp; $A172, DataRegularSeason20242025!$D$3:$D$1315, AA$1)+SUMIFS(DataRegularSeason20242025!$AB$3:$AB$1315,DataRegularSeason20242025!$B$3:$B$1315, "&lt;=" &amp; $A172, DataRegularSeason20242025!$E$3:$E$1315, AA$1)</f>
        <v>22</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19</v>
      </c>
      <c r="AD172" s="2">
        <f>SUMIFS(DataRegularSeason20242025!$AA$3:$AA$1315,DataRegularSeason20242025!$B$3:$B$1315, "&lt;=" &amp; $A172, DataRegularSeason20242025!$D$3:$D$1315, AD$1)+SUMIFS(DataRegularSeason20242025!$AB$3:$AB$1315,DataRegularSeason20242025!$B$3:$B$1315, "&lt;=" &amp; $A172, DataRegularSeason20242025!$E$3:$E$1315, AD$1)</f>
        <v>23</v>
      </c>
      <c r="AE172" s="2">
        <f>SUMIFS(DataRegularSeason20242025!$AA$3:$AA$1315,DataRegularSeason20242025!$B$3:$B$1315, "&lt;=" &amp; $A172, DataRegularSeason20242025!$D$3:$D$1315, AE$1)+SUMIFS(DataRegularSeason20242025!$AB$3:$AB$1315,DataRegularSeason20242025!$B$3:$B$1315, "&lt;=" &amp; $A172, DataRegularSeason20242025!$E$3:$E$1315, AE$1)</f>
        <v>28</v>
      </c>
      <c r="AF172" s="2">
        <f>SUMIFS(DataRegularSeason20242025!$AA$3:$AA$1315,DataRegularSeason20242025!$B$3:$B$1315, "&lt;=" &amp; $A172, DataRegularSeason20242025!$D$3:$D$1315, AF$1)+SUMIFS(DataRegularSeason20242025!$AB$3:$AB$1315,DataRegularSeason20242025!$B$3:$B$1315, "&lt;=" &amp; $A172, DataRegularSeason20242025!$E$3:$E$1315, AF$1)</f>
        <v>34</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29</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27</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18</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30</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20</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17</v>
      </c>
      <c r="Z173" s="2">
        <f>SUMIFS(DataRegularSeason20242025!$AA$3:$AA$1315,DataRegularSeason20242025!$B$3:$B$1315, "&lt;=" &amp; $A173, DataRegularSeason20242025!$D$3:$D$1315, Z$1)+SUMIFS(DataRegularSeason20242025!$AB$3:$AB$1315,DataRegularSeason20242025!$B$3:$B$1315, "&lt;=" &amp; $A173, DataRegularSeason20242025!$E$3:$E$1315, Z$1)</f>
        <v>19</v>
      </c>
      <c r="AA173" s="2">
        <f>SUMIFS(DataRegularSeason20242025!$AA$3:$AA$1315,DataRegularSeason20242025!$B$3:$B$1315, "&lt;=" &amp; $A173, DataRegularSeason20242025!$D$3:$D$1315, AA$1)+SUMIFS(DataRegularSeason20242025!$AB$3:$AB$1315,DataRegularSeason20242025!$B$3:$B$1315, "&lt;=" &amp; $A173, DataRegularSeason20242025!$E$3:$E$1315, AA$1)</f>
        <v>22</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19</v>
      </c>
      <c r="AD173" s="2">
        <f>SUMIFS(DataRegularSeason20242025!$AA$3:$AA$1315,DataRegularSeason20242025!$B$3:$B$1315, "&lt;=" &amp; $A173, DataRegularSeason20242025!$D$3:$D$1315, AD$1)+SUMIFS(DataRegularSeason20242025!$AB$3:$AB$1315,DataRegularSeason20242025!$B$3:$B$1315, "&lt;=" &amp; $A173, DataRegularSeason20242025!$E$3:$E$1315, AD$1)</f>
        <v>23</v>
      </c>
      <c r="AE173" s="2">
        <f>SUMIFS(DataRegularSeason20242025!$AA$3:$AA$1315,DataRegularSeason20242025!$B$3:$B$1315, "&lt;=" &amp; $A173, DataRegularSeason20242025!$D$3:$D$1315, AE$1)+SUMIFS(DataRegularSeason20242025!$AB$3:$AB$1315,DataRegularSeason20242025!$B$3:$B$1315, "&lt;=" &amp; $A173, DataRegularSeason20242025!$E$3:$E$1315, AE$1)</f>
        <v>28</v>
      </c>
      <c r="AF173" s="2">
        <f>SUMIFS(DataRegularSeason20242025!$AA$3:$AA$1315,DataRegularSeason20242025!$B$3:$B$1315, "&lt;=" &amp; $A173, DataRegularSeason20242025!$D$3:$D$1315, AF$1)+SUMIFS(DataRegularSeason20242025!$AB$3:$AB$1315,DataRegularSeason20242025!$B$3:$B$1315, "&lt;=" &amp; $A173, DataRegularSeason20242025!$E$3:$E$1315, AF$1)</f>
        <v>34</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29</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27</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18</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30</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20</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17</v>
      </c>
      <c r="Z174" s="2">
        <f>SUMIFS(DataRegularSeason20242025!$AA$3:$AA$1315,DataRegularSeason20242025!$B$3:$B$1315, "&lt;=" &amp; $A174, DataRegularSeason20242025!$D$3:$D$1315, Z$1)+SUMIFS(DataRegularSeason20242025!$AB$3:$AB$1315,DataRegularSeason20242025!$B$3:$B$1315, "&lt;=" &amp; $A174, DataRegularSeason20242025!$E$3:$E$1315, Z$1)</f>
        <v>19</v>
      </c>
      <c r="AA174" s="2">
        <f>SUMIFS(DataRegularSeason20242025!$AA$3:$AA$1315,DataRegularSeason20242025!$B$3:$B$1315, "&lt;=" &amp; $A174, DataRegularSeason20242025!$D$3:$D$1315, AA$1)+SUMIFS(DataRegularSeason20242025!$AB$3:$AB$1315,DataRegularSeason20242025!$B$3:$B$1315, "&lt;=" &amp; $A174, DataRegularSeason20242025!$E$3:$E$1315, AA$1)</f>
        <v>22</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19</v>
      </c>
      <c r="AD174" s="2">
        <f>SUMIFS(DataRegularSeason20242025!$AA$3:$AA$1315,DataRegularSeason20242025!$B$3:$B$1315, "&lt;=" &amp; $A174, DataRegularSeason20242025!$D$3:$D$1315, AD$1)+SUMIFS(DataRegularSeason20242025!$AB$3:$AB$1315,DataRegularSeason20242025!$B$3:$B$1315, "&lt;=" &amp; $A174, DataRegularSeason20242025!$E$3:$E$1315, AD$1)</f>
        <v>23</v>
      </c>
      <c r="AE174" s="2">
        <f>SUMIFS(DataRegularSeason20242025!$AA$3:$AA$1315,DataRegularSeason20242025!$B$3:$B$1315, "&lt;=" &amp; $A174, DataRegularSeason20242025!$D$3:$D$1315, AE$1)+SUMIFS(DataRegularSeason20242025!$AB$3:$AB$1315,DataRegularSeason20242025!$B$3:$B$1315, "&lt;=" &amp; $A174, DataRegularSeason20242025!$E$3:$E$1315, AE$1)</f>
        <v>28</v>
      </c>
      <c r="AF174" s="2">
        <f>SUMIFS(DataRegularSeason20242025!$AA$3:$AA$1315,DataRegularSeason20242025!$B$3:$B$1315, "&lt;=" &amp; $A174, DataRegularSeason20242025!$D$3:$D$1315, AF$1)+SUMIFS(DataRegularSeason20242025!$AB$3:$AB$1315,DataRegularSeason20242025!$B$3:$B$1315, "&lt;=" &amp; $A174, DataRegularSeason20242025!$E$3:$E$1315, AF$1)</f>
        <v>34</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29</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27</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18</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30</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20</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17</v>
      </c>
      <c r="Z175" s="2">
        <f>SUMIFS(DataRegularSeason20242025!$AA$3:$AA$1315,DataRegularSeason20242025!$B$3:$B$1315, "&lt;=" &amp; $A175, DataRegularSeason20242025!$D$3:$D$1315, Z$1)+SUMIFS(DataRegularSeason20242025!$AB$3:$AB$1315,DataRegularSeason20242025!$B$3:$B$1315, "&lt;=" &amp; $A175, DataRegularSeason20242025!$E$3:$E$1315, Z$1)</f>
        <v>19</v>
      </c>
      <c r="AA175" s="2">
        <f>SUMIFS(DataRegularSeason20242025!$AA$3:$AA$1315,DataRegularSeason20242025!$B$3:$B$1315, "&lt;=" &amp; $A175, DataRegularSeason20242025!$D$3:$D$1315, AA$1)+SUMIFS(DataRegularSeason20242025!$AB$3:$AB$1315,DataRegularSeason20242025!$B$3:$B$1315, "&lt;=" &amp; $A175, DataRegularSeason20242025!$E$3:$E$1315, AA$1)</f>
        <v>22</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19</v>
      </c>
      <c r="AD175" s="2">
        <f>SUMIFS(DataRegularSeason20242025!$AA$3:$AA$1315,DataRegularSeason20242025!$B$3:$B$1315, "&lt;=" &amp; $A175, DataRegularSeason20242025!$D$3:$D$1315, AD$1)+SUMIFS(DataRegularSeason20242025!$AB$3:$AB$1315,DataRegularSeason20242025!$B$3:$B$1315, "&lt;=" &amp; $A175, DataRegularSeason20242025!$E$3:$E$1315, AD$1)</f>
        <v>23</v>
      </c>
      <c r="AE175" s="2">
        <f>SUMIFS(DataRegularSeason20242025!$AA$3:$AA$1315,DataRegularSeason20242025!$B$3:$B$1315, "&lt;=" &amp; $A175, DataRegularSeason20242025!$D$3:$D$1315, AE$1)+SUMIFS(DataRegularSeason20242025!$AB$3:$AB$1315,DataRegularSeason20242025!$B$3:$B$1315, "&lt;=" &amp; $A175, DataRegularSeason20242025!$E$3:$E$1315, AE$1)</f>
        <v>28</v>
      </c>
      <c r="AF175" s="2">
        <f>SUMIFS(DataRegularSeason20242025!$AA$3:$AA$1315,DataRegularSeason20242025!$B$3:$B$1315, "&lt;=" &amp; $A175, DataRegularSeason20242025!$D$3:$D$1315, AF$1)+SUMIFS(DataRegularSeason20242025!$AB$3:$AB$1315,DataRegularSeason20242025!$B$3:$B$1315, "&lt;=" &amp; $A175, DataRegularSeason20242025!$E$3:$E$1315, AF$1)</f>
        <v>34</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29</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27</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18</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30</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20</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17</v>
      </c>
      <c r="Z176" s="2">
        <f>SUMIFS(DataRegularSeason20242025!$AA$3:$AA$1315,DataRegularSeason20242025!$B$3:$B$1315, "&lt;=" &amp; $A176, DataRegularSeason20242025!$D$3:$D$1315, Z$1)+SUMIFS(DataRegularSeason20242025!$AB$3:$AB$1315,DataRegularSeason20242025!$B$3:$B$1315, "&lt;=" &amp; $A176, DataRegularSeason20242025!$E$3:$E$1315, Z$1)</f>
        <v>19</v>
      </c>
      <c r="AA176" s="2">
        <f>SUMIFS(DataRegularSeason20242025!$AA$3:$AA$1315,DataRegularSeason20242025!$B$3:$B$1315, "&lt;=" &amp; $A176, DataRegularSeason20242025!$D$3:$D$1315, AA$1)+SUMIFS(DataRegularSeason20242025!$AB$3:$AB$1315,DataRegularSeason20242025!$B$3:$B$1315, "&lt;=" &amp; $A176, DataRegularSeason20242025!$E$3:$E$1315, AA$1)</f>
        <v>22</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19</v>
      </c>
      <c r="AD176" s="2">
        <f>SUMIFS(DataRegularSeason20242025!$AA$3:$AA$1315,DataRegularSeason20242025!$B$3:$B$1315, "&lt;=" &amp; $A176, DataRegularSeason20242025!$D$3:$D$1315, AD$1)+SUMIFS(DataRegularSeason20242025!$AB$3:$AB$1315,DataRegularSeason20242025!$B$3:$B$1315, "&lt;=" &amp; $A176, DataRegularSeason20242025!$E$3:$E$1315, AD$1)</f>
        <v>23</v>
      </c>
      <c r="AE176" s="2">
        <f>SUMIFS(DataRegularSeason20242025!$AA$3:$AA$1315,DataRegularSeason20242025!$B$3:$B$1315, "&lt;=" &amp; $A176, DataRegularSeason20242025!$D$3:$D$1315, AE$1)+SUMIFS(DataRegularSeason20242025!$AB$3:$AB$1315,DataRegularSeason20242025!$B$3:$B$1315, "&lt;=" &amp; $A176, DataRegularSeason20242025!$E$3:$E$1315, AE$1)</f>
        <v>28</v>
      </c>
      <c r="AF176" s="2">
        <f>SUMIFS(DataRegularSeason20242025!$AA$3:$AA$1315,DataRegularSeason20242025!$B$3:$B$1315, "&lt;=" &amp; $A176, DataRegularSeason20242025!$D$3:$D$1315, AF$1)+SUMIFS(DataRegularSeason20242025!$AB$3:$AB$1315,DataRegularSeason20242025!$B$3:$B$1315, "&lt;=" &amp; $A176, DataRegularSeason20242025!$E$3:$E$1315, AF$1)</f>
        <v>34</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29</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27</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18</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30</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20</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17</v>
      </c>
      <c r="Z177" s="2">
        <f>SUMIFS(DataRegularSeason20242025!$AA$3:$AA$1315,DataRegularSeason20242025!$B$3:$B$1315, "&lt;=" &amp; $A177, DataRegularSeason20242025!$D$3:$D$1315, Z$1)+SUMIFS(DataRegularSeason20242025!$AB$3:$AB$1315,DataRegularSeason20242025!$B$3:$B$1315, "&lt;=" &amp; $A177, DataRegularSeason20242025!$E$3:$E$1315, Z$1)</f>
        <v>19</v>
      </c>
      <c r="AA177" s="2">
        <f>SUMIFS(DataRegularSeason20242025!$AA$3:$AA$1315,DataRegularSeason20242025!$B$3:$B$1315, "&lt;=" &amp; $A177, DataRegularSeason20242025!$D$3:$D$1315, AA$1)+SUMIFS(DataRegularSeason20242025!$AB$3:$AB$1315,DataRegularSeason20242025!$B$3:$B$1315, "&lt;=" &amp; $A177, DataRegularSeason20242025!$E$3:$E$1315, AA$1)</f>
        <v>22</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19</v>
      </c>
      <c r="AD177" s="2">
        <f>SUMIFS(DataRegularSeason20242025!$AA$3:$AA$1315,DataRegularSeason20242025!$B$3:$B$1315, "&lt;=" &amp; $A177, DataRegularSeason20242025!$D$3:$D$1315, AD$1)+SUMIFS(DataRegularSeason20242025!$AB$3:$AB$1315,DataRegularSeason20242025!$B$3:$B$1315, "&lt;=" &amp; $A177, DataRegularSeason20242025!$E$3:$E$1315, AD$1)</f>
        <v>23</v>
      </c>
      <c r="AE177" s="2">
        <f>SUMIFS(DataRegularSeason20242025!$AA$3:$AA$1315,DataRegularSeason20242025!$B$3:$B$1315, "&lt;=" &amp; $A177, DataRegularSeason20242025!$D$3:$D$1315, AE$1)+SUMIFS(DataRegularSeason20242025!$AB$3:$AB$1315,DataRegularSeason20242025!$B$3:$B$1315, "&lt;=" &amp; $A177, DataRegularSeason20242025!$E$3:$E$1315, AE$1)</f>
        <v>28</v>
      </c>
      <c r="AF177" s="2">
        <f>SUMIFS(DataRegularSeason20242025!$AA$3:$AA$1315,DataRegularSeason20242025!$B$3:$B$1315, "&lt;=" &amp; $A177, DataRegularSeason20242025!$D$3:$D$1315, AF$1)+SUMIFS(DataRegularSeason20242025!$AB$3:$AB$1315,DataRegularSeason20242025!$B$3:$B$1315, "&lt;=" &amp; $A177, DataRegularSeason20242025!$E$3:$E$1315, AF$1)</f>
        <v>34</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29</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27</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18</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30</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20</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17</v>
      </c>
      <c r="Z178" s="2">
        <f>SUMIFS(DataRegularSeason20242025!$AA$3:$AA$1315,DataRegularSeason20242025!$B$3:$B$1315, "&lt;=" &amp; $A178, DataRegularSeason20242025!$D$3:$D$1315, Z$1)+SUMIFS(DataRegularSeason20242025!$AB$3:$AB$1315,DataRegularSeason20242025!$B$3:$B$1315, "&lt;=" &amp; $A178, DataRegularSeason20242025!$E$3:$E$1315, Z$1)</f>
        <v>19</v>
      </c>
      <c r="AA178" s="2">
        <f>SUMIFS(DataRegularSeason20242025!$AA$3:$AA$1315,DataRegularSeason20242025!$B$3:$B$1315, "&lt;=" &amp; $A178, DataRegularSeason20242025!$D$3:$D$1315, AA$1)+SUMIFS(DataRegularSeason20242025!$AB$3:$AB$1315,DataRegularSeason20242025!$B$3:$B$1315, "&lt;=" &amp; $A178, DataRegularSeason20242025!$E$3:$E$1315, AA$1)</f>
        <v>22</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19</v>
      </c>
      <c r="AD178" s="2">
        <f>SUMIFS(DataRegularSeason20242025!$AA$3:$AA$1315,DataRegularSeason20242025!$B$3:$B$1315, "&lt;=" &amp; $A178, DataRegularSeason20242025!$D$3:$D$1315, AD$1)+SUMIFS(DataRegularSeason20242025!$AB$3:$AB$1315,DataRegularSeason20242025!$B$3:$B$1315, "&lt;=" &amp; $A178, DataRegularSeason20242025!$E$3:$E$1315, AD$1)</f>
        <v>23</v>
      </c>
      <c r="AE178" s="2">
        <f>SUMIFS(DataRegularSeason20242025!$AA$3:$AA$1315,DataRegularSeason20242025!$B$3:$B$1315, "&lt;=" &amp; $A178, DataRegularSeason20242025!$D$3:$D$1315, AE$1)+SUMIFS(DataRegularSeason20242025!$AB$3:$AB$1315,DataRegularSeason20242025!$B$3:$B$1315, "&lt;=" &amp; $A178, DataRegularSeason20242025!$E$3:$E$1315, AE$1)</f>
        <v>28</v>
      </c>
      <c r="AF178" s="2">
        <f>SUMIFS(DataRegularSeason20242025!$AA$3:$AA$1315,DataRegularSeason20242025!$B$3:$B$1315, "&lt;=" &amp; $A178, DataRegularSeason20242025!$D$3:$D$1315, AF$1)+SUMIFS(DataRegularSeason20242025!$AB$3:$AB$1315,DataRegularSeason20242025!$B$3:$B$1315, "&lt;=" &amp; $A178, DataRegularSeason20242025!$E$3:$E$1315, AF$1)</f>
        <v>34</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29</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27</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18</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30</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20</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17</v>
      </c>
      <c r="Z179" s="2">
        <f>SUMIFS(DataRegularSeason20242025!$AA$3:$AA$1315,DataRegularSeason20242025!$B$3:$B$1315, "&lt;=" &amp; $A179, DataRegularSeason20242025!$D$3:$D$1315, Z$1)+SUMIFS(DataRegularSeason20242025!$AB$3:$AB$1315,DataRegularSeason20242025!$B$3:$B$1315, "&lt;=" &amp; $A179, DataRegularSeason20242025!$E$3:$E$1315, Z$1)</f>
        <v>19</v>
      </c>
      <c r="AA179" s="2">
        <f>SUMIFS(DataRegularSeason20242025!$AA$3:$AA$1315,DataRegularSeason20242025!$B$3:$B$1315, "&lt;=" &amp; $A179, DataRegularSeason20242025!$D$3:$D$1315, AA$1)+SUMIFS(DataRegularSeason20242025!$AB$3:$AB$1315,DataRegularSeason20242025!$B$3:$B$1315, "&lt;=" &amp; $A179, DataRegularSeason20242025!$E$3:$E$1315, AA$1)</f>
        <v>22</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19</v>
      </c>
      <c r="AD179" s="2">
        <f>SUMIFS(DataRegularSeason20242025!$AA$3:$AA$1315,DataRegularSeason20242025!$B$3:$B$1315, "&lt;=" &amp; $A179, DataRegularSeason20242025!$D$3:$D$1315, AD$1)+SUMIFS(DataRegularSeason20242025!$AB$3:$AB$1315,DataRegularSeason20242025!$B$3:$B$1315, "&lt;=" &amp; $A179, DataRegularSeason20242025!$E$3:$E$1315, AD$1)</f>
        <v>23</v>
      </c>
      <c r="AE179" s="2">
        <f>SUMIFS(DataRegularSeason20242025!$AA$3:$AA$1315,DataRegularSeason20242025!$B$3:$B$1315, "&lt;=" &amp; $A179, DataRegularSeason20242025!$D$3:$D$1315, AE$1)+SUMIFS(DataRegularSeason20242025!$AB$3:$AB$1315,DataRegularSeason20242025!$B$3:$B$1315, "&lt;=" &amp; $A179, DataRegularSeason20242025!$E$3:$E$1315, AE$1)</f>
        <v>28</v>
      </c>
      <c r="AF179" s="2">
        <f>SUMIFS(DataRegularSeason20242025!$AA$3:$AA$1315,DataRegularSeason20242025!$B$3:$B$1315, "&lt;=" &amp; $A179, DataRegularSeason20242025!$D$3:$D$1315, AF$1)+SUMIFS(DataRegularSeason20242025!$AB$3:$AB$1315,DataRegularSeason20242025!$B$3:$B$1315, "&lt;=" &amp; $A179, DataRegularSeason20242025!$E$3:$E$1315, AF$1)</f>
        <v>34</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29</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27</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18</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30</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20</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17</v>
      </c>
      <c r="Z180" s="2">
        <f>SUMIFS(DataRegularSeason20242025!$AA$3:$AA$1315,DataRegularSeason20242025!$B$3:$B$1315, "&lt;=" &amp; $A180, DataRegularSeason20242025!$D$3:$D$1315, Z$1)+SUMIFS(DataRegularSeason20242025!$AB$3:$AB$1315,DataRegularSeason20242025!$B$3:$B$1315, "&lt;=" &amp; $A180, DataRegularSeason20242025!$E$3:$E$1315, Z$1)</f>
        <v>19</v>
      </c>
      <c r="AA180" s="2">
        <f>SUMIFS(DataRegularSeason20242025!$AA$3:$AA$1315,DataRegularSeason20242025!$B$3:$B$1315, "&lt;=" &amp; $A180, DataRegularSeason20242025!$D$3:$D$1315, AA$1)+SUMIFS(DataRegularSeason20242025!$AB$3:$AB$1315,DataRegularSeason20242025!$B$3:$B$1315, "&lt;=" &amp; $A180, DataRegularSeason20242025!$E$3:$E$1315, AA$1)</f>
        <v>22</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19</v>
      </c>
      <c r="AD180" s="2">
        <f>SUMIFS(DataRegularSeason20242025!$AA$3:$AA$1315,DataRegularSeason20242025!$B$3:$B$1315, "&lt;=" &amp; $A180, DataRegularSeason20242025!$D$3:$D$1315, AD$1)+SUMIFS(DataRegularSeason20242025!$AB$3:$AB$1315,DataRegularSeason20242025!$B$3:$B$1315, "&lt;=" &amp; $A180, DataRegularSeason20242025!$E$3:$E$1315, AD$1)</f>
        <v>23</v>
      </c>
      <c r="AE180" s="2">
        <f>SUMIFS(DataRegularSeason20242025!$AA$3:$AA$1315,DataRegularSeason20242025!$B$3:$B$1315, "&lt;=" &amp; $A180, DataRegularSeason20242025!$D$3:$D$1315, AE$1)+SUMIFS(DataRegularSeason20242025!$AB$3:$AB$1315,DataRegularSeason20242025!$B$3:$B$1315, "&lt;=" &amp; $A180, DataRegularSeason20242025!$E$3:$E$1315, AE$1)</f>
        <v>28</v>
      </c>
      <c r="AF180" s="2">
        <f>SUMIFS(DataRegularSeason20242025!$AA$3:$AA$1315,DataRegularSeason20242025!$B$3:$B$1315, "&lt;=" &amp; $A180, DataRegularSeason20242025!$D$3:$D$1315, AF$1)+SUMIFS(DataRegularSeason20242025!$AB$3:$AB$1315,DataRegularSeason20242025!$B$3:$B$1315, "&lt;=" &amp; $A180, DataRegularSeason20242025!$E$3:$E$1315, AF$1)</f>
        <v>34</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29</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27</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18</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30</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20</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17</v>
      </c>
      <c r="Z181" s="2">
        <f>SUMIFS(DataRegularSeason20242025!$AA$3:$AA$1315,DataRegularSeason20242025!$B$3:$B$1315, "&lt;=" &amp; $A181, DataRegularSeason20242025!$D$3:$D$1315, Z$1)+SUMIFS(DataRegularSeason20242025!$AB$3:$AB$1315,DataRegularSeason20242025!$B$3:$B$1315, "&lt;=" &amp; $A181, DataRegularSeason20242025!$E$3:$E$1315, Z$1)</f>
        <v>19</v>
      </c>
      <c r="AA181" s="2">
        <f>SUMIFS(DataRegularSeason20242025!$AA$3:$AA$1315,DataRegularSeason20242025!$B$3:$B$1315, "&lt;=" &amp; $A181, DataRegularSeason20242025!$D$3:$D$1315, AA$1)+SUMIFS(DataRegularSeason20242025!$AB$3:$AB$1315,DataRegularSeason20242025!$B$3:$B$1315, "&lt;=" &amp; $A181, DataRegularSeason20242025!$E$3:$E$1315, AA$1)</f>
        <v>22</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19</v>
      </c>
      <c r="AD181" s="2">
        <f>SUMIFS(DataRegularSeason20242025!$AA$3:$AA$1315,DataRegularSeason20242025!$B$3:$B$1315, "&lt;=" &amp; $A181, DataRegularSeason20242025!$D$3:$D$1315, AD$1)+SUMIFS(DataRegularSeason20242025!$AB$3:$AB$1315,DataRegularSeason20242025!$B$3:$B$1315, "&lt;=" &amp; $A181, DataRegularSeason20242025!$E$3:$E$1315, AD$1)</f>
        <v>23</v>
      </c>
      <c r="AE181" s="2">
        <f>SUMIFS(DataRegularSeason20242025!$AA$3:$AA$1315,DataRegularSeason20242025!$B$3:$B$1315, "&lt;=" &amp; $A181, DataRegularSeason20242025!$D$3:$D$1315, AE$1)+SUMIFS(DataRegularSeason20242025!$AB$3:$AB$1315,DataRegularSeason20242025!$B$3:$B$1315, "&lt;=" &amp; $A181, DataRegularSeason20242025!$E$3:$E$1315, AE$1)</f>
        <v>28</v>
      </c>
      <c r="AF181" s="2">
        <f>SUMIFS(DataRegularSeason20242025!$AA$3:$AA$1315,DataRegularSeason20242025!$B$3:$B$1315, "&lt;=" &amp; $A181, DataRegularSeason20242025!$D$3:$D$1315, AF$1)+SUMIFS(DataRegularSeason20242025!$AB$3:$AB$1315,DataRegularSeason20242025!$B$3:$B$1315, "&lt;=" &amp; $A181, DataRegularSeason20242025!$E$3:$E$1315, AF$1)</f>
        <v>34</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29</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27</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18</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30</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20</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17</v>
      </c>
      <c r="Z182" s="2">
        <f>SUMIFS(DataRegularSeason20242025!$AA$3:$AA$1315,DataRegularSeason20242025!$B$3:$B$1315, "&lt;=" &amp; $A182, DataRegularSeason20242025!$D$3:$D$1315, Z$1)+SUMIFS(DataRegularSeason20242025!$AB$3:$AB$1315,DataRegularSeason20242025!$B$3:$B$1315, "&lt;=" &amp; $A182, DataRegularSeason20242025!$E$3:$E$1315, Z$1)</f>
        <v>19</v>
      </c>
      <c r="AA182" s="2">
        <f>SUMIFS(DataRegularSeason20242025!$AA$3:$AA$1315,DataRegularSeason20242025!$B$3:$B$1315, "&lt;=" &amp; $A182, DataRegularSeason20242025!$D$3:$D$1315, AA$1)+SUMIFS(DataRegularSeason20242025!$AB$3:$AB$1315,DataRegularSeason20242025!$B$3:$B$1315, "&lt;=" &amp; $A182, DataRegularSeason20242025!$E$3:$E$1315, AA$1)</f>
        <v>22</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19</v>
      </c>
      <c r="AD182" s="2">
        <f>SUMIFS(DataRegularSeason20242025!$AA$3:$AA$1315,DataRegularSeason20242025!$B$3:$B$1315, "&lt;=" &amp; $A182, DataRegularSeason20242025!$D$3:$D$1315, AD$1)+SUMIFS(DataRegularSeason20242025!$AB$3:$AB$1315,DataRegularSeason20242025!$B$3:$B$1315, "&lt;=" &amp; $A182, DataRegularSeason20242025!$E$3:$E$1315, AD$1)</f>
        <v>23</v>
      </c>
      <c r="AE182" s="2">
        <f>SUMIFS(DataRegularSeason20242025!$AA$3:$AA$1315,DataRegularSeason20242025!$B$3:$B$1315, "&lt;=" &amp; $A182, DataRegularSeason20242025!$D$3:$D$1315, AE$1)+SUMIFS(DataRegularSeason20242025!$AB$3:$AB$1315,DataRegularSeason20242025!$B$3:$B$1315, "&lt;=" &amp; $A182, DataRegularSeason20242025!$E$3:$E$1315, AE$1)</f>
        <v>28</v>
      </c>
      <c r="AF182" s="2">
        <f>SUMIFS(DataRegularSeason20242025!$AA$3:$AA$1315,DataRegularSeason20242025!$B$3:$B$1315, "&lt;=" &amp; $A182, DataRegularSeason20242025!$D$3:$D$1315, AF$1)+SUMIFS(DataRegularSeason20242025!$AB$3:$AB$1315,DataRegularSeason20242025!$B$3:$B$1315, "&lt;=" &amp; $A182, DataRegularSeason20242025!$E$3:$E$1315, AF$1)</f>
        <v>34</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29</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27</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18</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30</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20</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17</v>
      </c>
      <c r="Z183" s="2">
        <f>SUMIFS(DataRegularSeason20242025!$AA$3:$AA$1315,DataRegularSeason20242025!$B$3:$B$1315, "&lt;=" &amp; $A183, DataRegularSeason20242025!$D$3:$D$1315, Z$1)+SUMIFS(DataRegularSeason20242025!$AB$3:$AB$1315,DataRegularSeason20242025!$B$3:$B$1315, "&lt;=" &amp; $A183, DataRegularSeason20242025!$E$3:$E$1315, Z$1)</f>
        <v>19</v>
      </c>
      <c r="AA183" s="2">
        <f>SUMIFS(DataRegularSeason20242025!$AA$3:$AA$1315,DataRegularSeason20242025!$B$3:$B$1315, "&lt;=" &amp; $A183, DataRegularSeason20242025!$D$3:$D$1315, AA$1)+SUMIFS(DataRegularSeason20242025!$AB$3:$AB$1315,DataRegularSeason20242025!$B$3:$B$1315, "&lt;=" &amp; $A183, DataRegularSeason20242025!$E$3:$E$1315, AA$1)</f>
        <v>22</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19</v>
      </c>
      <c r="AD183" s="2">
        <f>SUMIFS(DataRegularSeason20242025!$AA$3:$AA$1315,DataRegularSeason20242025!$B$3:$B$1315, "&lt;=" &amp; $A183, DataRegularSeason20242025!$D$3:$D$1315, AD$1)+SUMIFS(DataRegularSeason20242025!$AB$3:$AB$1315,DataRegularSeason20242025!$B$3:$B$1315, "&lt;=" &amp; $A183, DataRegularSeason20242025!$E$3:$E$1315, AD$1)</f>
        <v>23</v>
      </c>
      <c r="AE183" s="2">
        <f>SUMIFS(DataRegularSeason20242025!$AA$3:$AA$1315,DataRegularSeason20242025!$B$3:$B$1315, "&lt;=" &amp; $A183, DataRegularSeason20242025!$D$3:$D$1315, AE$1)+SUMIFS(DataRegularSeason20242025!$AB$3:$AB$1315,DataRegularSeason20242025!$B$3:$B$1315, "&lt;=" &amp; $A183, DataRegularSeason20242025!$E$3:$E$1315, AE$1)</f>
        <v>28</v>
      </c>
      <c r="AF183" s="2">
        <f>SUMIFS(DataRegularSeason20242025!$AA$3:$AA$1315,DataRegularSeason20242025!$B$3:$B$1315, "&lt;=" &amp; $A183, DataRegularSeason20242025!$D$3:$D$1315, AF$1)+SUMIFS(DataRegularSeason20242025!$AB$3:$AB$1315,DataRegularSeason20242025!$B$3:$B$1315, "&lt;=" &amp; $A183, DataRegularSeason20242025!$E$3:$E$1315, AF$1)</f>
        <v>34</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29</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27</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18</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30</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20</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17</v>
      </c>
      <c r="Z184" s="2">
        <f>SUMIFS(DataRegularSeason20242025!$AA$3:$AA$1315,DataRegularSeason20242025!$B$3:$B$1315, "&lt;=" &amp; $A184, DataRegularSeason20242025!$D$3:$D$1315, Z$1)+SUMIFS(DataRegularSeason20242025!$AB$3:$AB$1315,DataRegularSeason20242025!$B$3:$B$1315, "&lt;=" &amp; $A184, DataRegularSeason20242025!$E$3:$E$1315, Z$1)</f>
        <v>19</v>
      </c>
      <c r="AA184" s="2">
        <f>SUMIFS(DataRegularSeason20242025!$AA$3:$AA$1315,DataRegularSeason20242025!$B$3:$B$1315, "&lt;=" &amp; $A184, DataRegularSeason20242025!$D$3:$D$1315, AA$1)+SUMIFS(DataRegularSeason20242025!$AB$3:$AB$1315,DataRegularSeason20242025!$B$3:$B$1315, "&lt;=" &amp; $A184, DataRegularSeason20242025!$E$3:$E$1315, AA$1)</f>
        <v>22</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19</v>
      </c>
      <c r="AD184" s="2">
        <f>SUMIFS(DataRegularSeason20242025!$AA$3:$AA$1315,DataRegularSeason20242025!$B$3:$B$1315, "&lt;=" &amp; $A184, DataRegularSeason20242025!$D$3:$D$1315, AD$1)+SUMIFS(DataRegularSeason20242025!$AB$3:$AB$1315,DataRegularSeason20242025!$B$3:$B$1315, "&lt;=" &amp; $A184, DataRegularSeason20242025!$E$3:$E$1315, AD$1)</f>
        <v>23</v>
      </c>
      <c r="AE184" s="2">
        <f>SUMIFS(DataRegularSeason20242025!$AA$3:$AA$1315,DataRegularSeason20242025!$B$3:$B$1315, "&lt;=" &amp; $A184, DataRegularSeason20242025!$D$3:$D$1315, AE$1)+SUMIFS(DataRegularSeason20242025!$AB$3:$AB$1315,DataRegularSeason20242025!$B$3:$B$1315, "&lt;=" &amp; $A184, DataRegularSeason20242025!$E$3:$E$1315, AE$1)</f>
        <v>28</v>
      </c>
      <c r="AF184" s="2">
        <f>SUMIFS(DataRegularSeason20242025!$AA$3:$AA$1315,DataRegularSeason20242025!$B$3:$B$1315, "&lt;=" &amp; $A184, DataRegularSeason20242025!$D$3:$D$1315, AF$1)+SUMIFS(DataRegularSeason20242025!$AB$3:$AB$1315,DataRegularSeason20242025!$B$3:$B$1315, "&lt;=" &amp; $A184, DataRegularSeason20242025!$E$3:$E$1315, AF$1)</f>
        <v>34</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29</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27</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18</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30</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20</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17</v>
      </c>
      <c r="Z185" s="2">
        <f>SUMIFS(DataRegularSeason20242025!$AA$3:$AA$1315,DataRegularSeason20242025!$B$3:$B$1315, "&lt;=" &amp; $A185, DataRegularSeason20242025!$D$3:$D$1315, Z$1)+SUMIFS(DataRegularSeason20242025!$AB$3:$AB$1315,DataRegularSeason20242025!$B$3:$B$1315, "&lt;=" &amp; $A185, DataRegularSeason20242025!$E$3:$E$1315, Z$1)</f>
        <v>19</v>
      </c>
      <c r="AA185" s="2">
        <f>SUMIFS(DataRegularSeason20242025!$AA$3:$AA$1315,DataRegularSeason20242025!$B$3:$B$1315, "&lt;=" &amp; $A185, DataRegularSeason20242025!$D$3:$D$1315, AA$1)+SUMIFS(DataRegularSeason20242025!$AB$3:$AB$1315,DataRegularSeason20242025!$B$3:$B$1315, "&lt;=" &amp; $A185, DataRegularSeason20242025!$E$3:$E$1315, AA$1)</f>
        <v>22</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19</v>
      </c>
      <c r="AD185" s="2">
        <f>SUMIFS(DataRegularSeason20242025!$AA$3:$AA$1315,DataRegularSeason20242025!$B$3:$B$1315, "&lt;=" &amp; $A185, DataRegularSeason20242025!$D$3:$D$1315, AD$1)+SUMIFS(DataRegularSeason20242025!$AB$3:$AB$1315,DataRegularSeason20242025!$B$3:$B$1315, "&lt;=" &amp; $A185, DataRegularSeason20242025!$E$3:$E$1315, AD$1)</f>
        <v>23</v>
      </c>
      <c r="AE185" s="2">
        <f>SUMIFS(DataRegularSeason20242025!$AA$3:$AA$1315,DataRegularSeason20242025!$B$3:$B$1315, "&lt;=" &amp; $A185, DataRegularSeason20242025!$D$3:$D$1315, AE$1)+SUMIFS(DataRegularSeason20242025!$AB$3:$AB$1315,DataRegularSeason20242025!$B$3:$B$1315, "&lt;=" &amp; $A185, DataRegularSeason20242025!$E$3:$E$1315, AE$1)</f>
        <v>28</v>
      </c>
      <c r="AF185" s="2">
        <f>SUMIFS(DataRegularSeason20242025!$AA$3:$AA$1315,DataRegularSeason20242025!$B$3:$B$1315, "&lt;=" &amp; $A185, DataRegularSeason20242025!$D$3:$D$1315, AF$1)+SUMIFS(DataRegularSeason20242025!$AB$3:$AB$1315,DataRegularSeason20242025!$B$3:$B$1315, "&lt;=" &amp; $A185, DataRegularSeason20242025!$E$3:$E$1315, AF$1)</f>
        <v>34</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29</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27</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18</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30</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20</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17</v>
      </c>
      <c r="Z186" s="2">
        <f>SUMIFS(DataRegularSeason20242025!$AA$3:$AA$1315,DataRegularSeason20242025!$B$3:$B$1315, "&lt;=" &amp; $A186, DataRegularSeason20242025!$D$3:$D$1315, Z$1)+SUMIFS(DataRegularSeason20242025!$AB$3:$AB$1315,DataRegularSeason20242025!$B$3:$B$1315, "&lt;=" &amp; $A186, DataRegularSeason20242025!$E$3:$E$1315, Z$1)</f>
        <v>19</v>
      </c>
      <c r="AA186" s="2">
        <f>SUMIFS(DataRegularSeason20242025!$AA$3:$AA$1315,DataRegularSeason20242025!$B$3:$B$1315, "&lt;=" &amp; $A186, DataRegularSeason20242025!$D$3:$D$1315, AA$1)+SUMIFS(DataRegularSeason20242025!$AB$3:$AB$1315,DataRegularSeason20242025!$B$3:$B$1315, "&lt;=" &amp; $A186, DataRegularSeason20242025!$E$3:$E$1315, AA$1)</f>
        <v>22</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19</v>
      </c>
      <c r="AD186" s="2">
        <f>SUMIFS(DataRegularSeason20242025!$AA$3:$AA$1315,DataRegularSeason20242025!$B$3:$B$1315, "&lt;=" &amp; $A186, DataRegularSeason20242025!$D$3:$D$1315, AD$1)+SUMIFS(DataRegularSeason20242025!$AB$3:$AB$1315,DataRegularSeason20242025!$B$3:$B$1315, "&lt;=" &amp; $A186, DataRegularSeason20242025!$E$3:$E$1315, AD$1)</f>
        <v>23</v>
      </c>
      <c r="AE186" s="2">
        <f>SUMIFS(DataRegularSeason20242025!$AA$3:$AA$1315,DataRegularSeason20242025!$B$3:$B$1315, "&lt;=" &amp; $A186, DataRegularSeason20242025!$D$3:$D$1315, AE$1)+SUMIFS(DataRegularSeason20242025!$AB$3:$AB$1315,DataRegularSeason20242025!$B$3:$B$1315, "&lt;=" &amp; $A186, DataRegularSeason20242025!$E$3:$E$1315, AE$1)</f>
        <v>28</v>
      </c>
      <c r="AF186" s="2">
        <f>SUMIFS(DataRegularSeason20242025!$AA$3:$AA$1315,DataRegularSeason20242025!$B$3:$B$1315, "&lt;=" &amp; $A186, DataRegularSeason20242025!$D$3:$D$1315, AF$1)+SUMIFS(DataRegularSeason20242025!$AB$3:$AB$1315,DataRegularSeason20242025!$B$3:$B$1315, "&lt;=" &amp; $A186, DataRegularSeason20242025!$E$3:$E$1315, AF$1)</f>
        <v>34</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29</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27</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18</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30</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20</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17</v>
      </c>
      <c r="Z187" s="2">
        <f>SUMIFS(DataRegularSeason20242025!$AA$3:$AA$1315,DataRegularSeason20242025!$B$3:$B$1315, "&lt;=" &amp; $A187, DataRegularSeason20242025!$D$3:$D$1315, Z$1)+SUMIFS(DataRegularSeason20242025!$AB$3:$AB$1315,DataRegularSeason20242025!$B$3:$B$1315, "&lt;=" &amp; $A187, DataRegularSeason20242025!$E$3:$E$1315, Z$1)</f>
        <v>19</v>
      </c>
      <c r="AA187" s="2">
        <f>SUMIFS(DataRegularSeason20242025!$AA$3:$AA$1315,DataRegularSeason20242025!$B$3:$B$1315, "&lt;=" &amp; $A187, DataRegularSeason20242025!$D$3:$D$1315, AA$1)+SUMIFS(DataRegularSeason20242025!$AB$3:$AB$1315,DataRegularSeason20242025!$B$3:$B$1315, "&lt;=" &amp; $A187, DataRegularSeason20242025!$E$3:$E$1315, AA$1)</f>
        <v>22</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19</v>
      </c>
      <c r="AD187" s="2">
        <f>SUMIFS(DataRegularSeason20242025!$AA$3:$AA$1315,DataRegularSeason20242025!$B$3:$B$1315, "&lt;=" &amp; $A187, DataRegularSeason20242025!$D$3:$D$1315, AD$1)+SUMIFS(DataRegularSeason20242025!$AB$3:$AB$1315,DataRegularSeason20242025!$B$3:$B$1315, "&lt;=" &amp; $A187, DataRegularSeason20242025!$E$3:$E$1315, AD$1)</f>
        <v>23</v>
      </c>
      <c r="AE187" s="2">
        <f>SUMIFS(DataRegularSeason20242025!$AA$3:$AA$1315,DataRegularSeason20242025!$B$3:$B$1315, "&lt;=" &amp; $A187, DataRegularSeason20242025!$D$3:$D$1315, AE$1)+SUMIFS(DataRegularSeason20242025!$AB$3:$AB$1315,DataRegularSeason20242025!$B$3:$B$1315, "&lt;=" &amp; $A187, DataRegularSeason20242025!$E$3:$E$1315, AE$1)</f>
        <v>28</v>
      </c>
      <c r="AF187" s="2">
        <f>SUMIFS(DataRegularSeason20242025!$AA$3:$AA$1315,DataRegularSeason20242025!$B$3:$B$1315, "&lt;=" &amp; $A187, DataRegularSeason20242025!$D$3:$D$1315, AF$1)+SUMIFS(DataRegularSeason20242025!$AB$3:$AB$1315,DataRegularSeason20242025!$B$3:$B$1315, "&lt;=" &amp; $A187, DataRegularSeason20242025!$E$3:$E$1315, AF$1)</f>
        <v>34</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29</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27</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18</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30</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20</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17</v>
      </c>
      <c r="Z188" s="2">
        <f>SUMIFS(DataRegularSeason20242025!$AA$3:$AA$1315,DataRegularSeason20242025!$B$3:$B$1315, "&lt;=" &amp; $A188, DataRegularSeason20242025!$D$3:$D$1315, Z$1)+SUMIFS(DataRegularSeason20242025!$AB$3:$AB$1315,DataRegularSeason20242025!$B$3:$B$1315, "&lt;=" &amp; $A188, DataRegularSeason20242025!$E$3:$E$1315, Z$1)</f>
        <v>19</v>
      </c>
      <c r="AA188" s="2">
        <f>SUMIFS(DataRegularSeason20242025!$AA$3:$AA$1315,DataRegularSeason20242025!$B$3:$B$1315, "&lt;=" &amp; $A188, DataRegularSeason20242025!$D$3:$D$1315, AA$1)+SUMIFS(DataRegularSeason20242025!$AB$3:$AB$1315,DataRegularSeason20242025!$B$3:$B$1315, "&lt;=" &amp; $A188, DataRegularSeason20242025!$E$3:$E$1315, AA$1)</f>
        <v>22</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19</v>
      </c>
      <c r="AD188" s="2">
        <f>SUMIFS(DataRegularSeason20242025!$AA$3:$AA$1315,DataRegularSeason20242025!$B$3:$B$1315, "&lt;=" &amp; $A188, DataRegularSeason20242025!$D$3:$D$1315, AD$1)+SUMIFS(DataRegularSeason20242025!$AB$3:$AB$1315,DataRegularSeason20242025!$B$3:$B$1315, "&lt;=" &amp; $A188, DataRegularSeason20242025!$E$3:$E$1315, AD$1)</f>
        <v>23</v>
      </c>
      <c r="AE188" s="2">
        <f>SUMIFS(DataRegularSeason20242025!$AA$3:$AA$1315,DataRegularSeason20242025!$B$3:$B$1315, "&lt;=" &amp; $A188, DataRegularSeason20242025!$D$3:$D$1315, AE$1)+SUMIFS(DataRegularSeason20242025!$AB$3:$AB$1315,DataRegularSeason20242025!$B$3:$B$1315, "&lt;=" &amp; $A188, DataRegularSeason20242025!$E$3:$E$1315, AE$1)</f>
        <v>28</v>
      </c>
      <c r="AF188" s="2">
        <f>SUMIFS(DataRegularSeason20242025!$AA$3:$AA$1315,DataRegularSeason20242025!$B$3:$B$1315, "&lt;=" &amp; $A188, DataRegularSeason20242025!$D$3:$D$1315, AF$1)+SUMIFS(DataRegularSeason20242025!$AB$3:$AB$1315,DataRegularSeason20242025!$B$3:$B$1315, "&lt;=" &amp; $A188, DataRegularSeason20242025!$E$3:$E$1315, AF$1)</f>
        <v>34</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29</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27</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18</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30</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20</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17</v>
      </c>
      <c r="Z189" s="2">
        <f>SUMIFS(DataRegularSeason20242025!$AA$3:$AA$1315,DataRegularSeason20242025!$B$3:$B$1315, "&lt;=" &amp; $A189, DataRegularSeason20242025!$D$3:$D$1315, Z$1)+SUMIFS(DataRegularSeason20242025!$AB$3:$AB$1315,DataRegularSeason20242025!$B$3:$B$1315, "&lt;=" &amp; $A189, DataRegularSeason20242025!$E$3:$E$1315, Z$1)</f>
        <v>19</v>
      </c>
      <c r="AA189" s="2">
        <f>SUMIFS(DataRegularSeason20242025!$AA$3:$AA$1315,DataRegularSeason20242025!$B$3:$B$1315, "&lt;=" &amp; $A189, DataRegularSeason20242025!$D$3:$D$1315, AA$1)+SUMIFS(DataRegularSeason20242025!$AB$3:$AB$1315,DataRegularSeason20242025!$B$3:$B$1315, "&lt;=" &amp; $A189, DataRegularSeason20242025!$E$3:$E$1315, AA$1)</f>
        <v>22</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19</v>
      </c>
      <c r="AD189" s="2">
        <f>SUMIFS(DataRegularSeason20242025!$AA$3:$AA$1315,DataRegularSeason20242025!$B$3:$B$1315, "&lt;=" &amp; $A189, DataRegularSeason20242025!$D$3:$D$1315, AD$1)+SUMIFS(DataRegularSeason20242025!$AB$3:$AB$1315,DataRegularSeason20242025!$B$3:$B$1315, "&lt;=" &amp; $A189, DataRegularSeason20242025!$E$3:$E$1315, AD$1)</f>
        <v>23</v>
      </c>
      <c r="AE189" s="2">
        <f>SUMIFS(DataRegularSeason20242025!$AA$3:$AA$1315,DataRegularSeason20242025!$B$3:$B$1315, "&lt;=" &amp; $A189, DataRegularSeason20242025!$D$3:$D$1315, AE$1)+SUMIFS(DataRegularSeason20242025!$AB$3:$AB$1315,DataRegularSeason20242025!$B$3:$B$1315, "&lt;=" &amp; $A189, DataRegularSeason20242025!$E$3:$E$1315, AE$1)</f>
        <v>28</v>
      </c>
      <c r="AF189" s="2">
        <f>SUMIFS(DataRegularSeason20242025!$AA$3:$AA$1315,DataRegularSeason20242025!$B$3:$B$1315, "&lt;=" &amp; $A189, DataRegularSeason20242025!$D$3:$D$1315, AF$1)+SUMIFS(DataRegularSeason20242025!$AB$3:$AB$1315,DataRegularSeason20242025!$B$3:$B$1315, "&lt;=" &amp; $A189, DataRegularSeason20242025!$E$3:$E$1315, AF$1)</f>
        <v>34</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29</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27</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18</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30</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20</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17</v>
      </c>
      <c r="Z190" s="2">
        <f>SUMIFS(DataRegularSeason20242025!$AA$3:$AA$1315,DataRegularSeason20242025!$B$3:$B$1315, "&lt;=" &amp; $A190, DataRegularSeason20242025!$D$3:$D$1315, Z$1)+SUMIFS(DataRegularSeason20242025!$AB$3:$AB$1315,DataRegularSeason20242025!$B$3:$B$1315, "&lt;=" &amp; $A190, DataRegularSeason20242025!$E$3:$E$1315, Z$1)</f>
        <v>19</v>
      </c>
      <c r="AA190" s="2">
        <f>SUMIFS(DataRegularSeason20242025!$AA$3:$AA$1315,DataRegularSeason20242025!$B$3:$B$1315, "&lt;=" &amp; $A190, DataRegularSeason20242025!$D$3:$D$1315, AA$1)+SUMIFS(DataRegularSeason20242025!$AB$3:$AB$1315,DataRegularSeason20242025!$B$3:$B$1315, "&lt;=" &amp; $A190, DataRegularSeason20242025!$E$3:$E$1315, AA$1)</f>
        <v>22</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19</v>
      </c>
      <c r="AD190" s="2">
        <f>SUMIFS(DataRegularSeason20242025!$AA$3:$AA$1315,DataRegularSeason20242025!$B$3:$B$1315, "&lt;=" &amp; $A190, DataRegularSeason20242025!$D$3:$D$1315, AD$1)+SUMIFS(DataRegularSeason20242025!$AB$3:$AB$1315,DataRegularSeason20242025!$B$3:$B$1315, "&lt;=" &amp; $A190, DataRegularSeason20242025!$E$3:$E$1315, AD$1)</f>
        <v>23</v>
      </c>
      <c r="AE190" s="2">
        <f>SUMIFS(DataRegularSeason20242025!$AA$3:$AA$1315,DataRegularSeason20242025!$B$3:$B$1315, "&lt;=" &amp; $A190, DataRegularSeason20242025!$D$3:$D$1315, AE$1)+SUMIFS(DataRegularSeason20242025!$AB$3:$AB$1315,DataRegularSeason20242025!$B$3:$B$1315, "&lt;=" &amp; $A190, DataRegularSeason20242025!$E$3:$E$1315, AE$1)</f>
        <v>28</v>
      </c>
      <c r="AF190" s="2">
        <f>SUMIFS(DataRegularSeason20242025!$AA$3:$AA$1315,DataRegularSeason20242025!$B$3:$B$1315, "&lt;=" &amp; $A190, DataRegularSeason20242025!$D$3:$D$1315, AF$1)+SUMIFS(DataRegularSeason20242025!$AB$3:$AB$1315,DataRegularSeason20242025!$B$3:$B$1315, "&lt;=" &amp; $A190, DataRegularSeason20242025!$E$3:$E$1315, AF$1)</f>
        <v>34</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29</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27</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18</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30</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20</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17</v>
      </c>
      <c r="Z191" s="2">
        <f>SUMIFS(DataRegularSeason20242025!$AA$3:$AA$1315,DataRegularSeason20242025!$B$3:$B$1315, "&lt;=" &amp; $A191, DataRegularSeason20242025!$D$3:$D$1315, Z$1)+SUMIFS(DataRegularSeason20242025!$AB$3:$AB$1315,DataRegularSeason20242025!$B$3:$B$1315, "&lt;=" &amp; $A191, DataRegularSeason20242025!$E$3:$E$1315, Z$1)</f>
        <v>19</v>
      </c>
      <c r="AA191" s="2">
        <f>SUMIFS(DataRegularSeason20242025!$AA$3:$AA$1315,DataRegularSeason20242025!$B$3:$B$1315, "&lt;=" &amp; $A191, DataRegularSeason20242025!$D$3:$D$1315, AA$1)+SUMIFS(DataRegularSeason20242025!$AB$3:$AB$1315,DataRegularSeason20242025!$B$3:$B$1315, "&lt;=" &amp; $A191, DataRegularSeason20242025!$E$3:$E$1315, AA$1)</f>
        <v>22</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19</v>
      </c>
      <c r="AD191" s="2">
        <f>SUMIFS(DataRegularSeason20242025!$AA$3:$AA$1315,DataRegularSeason20242025!$B$3:$B$1315, "&lt;=" &amp; $A191, DataRegularSeason20242025!$D$3:$D$1315, AD$1)+SUMIFS(DataRegularSeason20242025!$AB$3:$AB$1315,DataRegularSeason20242025!$B$3:$B$1315, "&lt;=" &amp; $A191, DataRegularSeason20242025!$E$3:$E$1315, AD$1)</f>
        <v>23</v>
      </c>
      <c r="AE191" s="2">
        <f>SUMIFS(DataRegularSeason20242025!$AA$3:$AA$1315,DataRegularSeason20242025!$B$3:$B$1315, "&lt;=" &amp; $A191, DataRegularSeason20242025!$D$3:$D$1315, AE$1)+SUMIFS(DataRegularSeason20242025!$AB$3:$AB$1315,DataRegularSeason20242025!$B$3:$B$1315, "&lt;=" &amp; $A191, DataRegularSeason20242025!$E$3:$E$1315, AE$1)</f>
        <v>28</v>
      </c>
      <c r="AF191" s="2">
        <f>SUMIFS(DataRegularSeason20242025!$AA$3:$AA$1315,DataRegularSeason20242025!$B$3:$B$1315, "&lt;=" &amp; $A191, DataRegularSeason20242025!$D$3:$D$1315, AF$1)+SUMIFS(DataRegularSeason20242025!$AB$3:$AB$1315,DataRegularSeason20242025!$B$3:$B$1315, "&lt;=" &amp; $A191, DataRegularSeason20242025!$E$3:$E$1315, AF$1)</f>
        <v>34</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29</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27</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18</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30</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20</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17</v>
      </c>
      <c r="Z192" s="2">
        <f>SUMIFS(DataRegularSeason20242025!$AA$3:$AA$1315,DataRegularSeason20242025!$B$3:$B$1315, "&lt;=" &amp; $A192, DataRegularSeason20242025!$D$3:$D$1315, Z$1)+SUMIFS(DataRegularSeason20242025!$AB$3:$AB$1315,DataRegularSeason20242025!$B$3:$B$1315, "&lt;=" &amp; $A192, DataRegularSeason20242025!$E$3:$E$1315, Z$1)</f>
        <v>19</v>
      </c>
      <c r="AA192" s="2">
        <f>SUMIFS(DataRegularSeason20242025!$AA$3:$AA$1315,DataRegularSeason20242025!$B$3:$B$1315, "&lt;=" &amp; $A192, DataRegularSeason20242025!$D$3:$D$1315, AA$1)+SUMIFS(DataRegularSeason20242025!$AB$3:$AB$1315,DataRegularSeason20242025!$B$3:$B$1315, "&lt;=" &amp; $A192, DataRegularSeason20242025!$E$3:$E$1315, AA$1)</f>
        <v>22</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19</v>
      </c>
      <c r="AD192" s="2">
        <f>SUMIFS(DataRegularSeason20242025!$AA$3:$AA$1315,DataRegularSeason20242025!$B$3:$B$1315, "&lt;=" &amp; $A192, DataRegularSeason20242025!$D$3:$D$1315, AD$1)+SUMIFS(DataRegularSeason20242025!$AB$3:$AB$1315,DataRegularSeason20242025!$B$3:$B$1315, "&lt;=" &amp; $A192, DataRegularSeason20242025!$E$3:$E$1315, AD$1)</f>
        <v>23</v>
      </c>
      <c r="AE192" s="2">
        <f>SUMIFS(DataRegularSeason20242025!$AA$3:$AA$1315,DataRegularSeason20242025!$B$3:$B$1315, "&lt;=" &amp; $A192, DataRegularSeason20242025!$D$3:$D$1315, AE$1)+SUMIFS(DataRegularSeason20242025!$AB$3:$AB$1315,DataRegularSeason20242025!$B$3:$B$1315, "&lt;=" &amp; $A192, DataRegularSeason20242025!$E$3:$E$1315, AE$1)</f>
        <v>28</v>
      </c>
      <c r="AF192" s="2">
        <f>SUMIFS(DataRegularSeason20242025!$AA$3:$AA$1315,DataRegularSeason20242025!$B$3:$B$1315, "&lt;=" &amp; $A192, DataRegularSeason20242025!$D$3:$D$1315, AF$1)+SUMIFS(DataRegularSeason20242025!$AB$3:$AB$1315,DataRegularSeason20242025!$B$3:$B$1315, "&lt;=" &amp; $A192, DataRegularSeason20242025!$E$3:$E$1315, AF$1)</f>
        <v>34</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29</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27</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18</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30</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20</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17</v>
      </c>
      <c r="Z193" s="2">
        <f>SUMIFS(DataRegularSeason20242025!$AA$3:$AA$1315,DataRegularSeason20242025!$B$3:$B$1315, "&lt;=" &amp; $A193, DataRegularSeason20242025!$D$3:$D$1315, Z$1)+SUMIFS(DataRegularSeason20242025!$AB$3:$AB$1315,DataRegularSeason20242025!$B$3:$B$1315, "&lt;=" &amp; $A193, DataRegularSeason20242025!$E$3:$E$1315, Z$1)</f>
        <v>19</v>
      </c>
      <c r="AA193" s="2">
        <f>SUMIFS(DataRegularSeason20242025!$AA$3:$AA$1315,DataRegularSeason20242025!$B$3:$B$1315, "&lt;=" &amp; $A193, DataRegularSeason20242025!$D$3:$D$1315, AA$1)+SUMIFS(DataRegularSeason20242025!$AB$3:$AB$1315,DataRegularSeason20242025!$B$3:$B$1315, "&lt;=" &amp; $A193, DataRegularSeason20242025!$E$3:$E$1315, AA$1)</f>
        <v>22</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19</v>
      </c>
      <c r="AD193" s="2">
        <f>SUMIFS(DataRegularSeason20242025!$AA$3:$AA$1315,DataRegularSeason20242025!$B$3:$B$1315, "&lt;=" &amp; $A193, DataRegularSeason20242025!$D$3:$D$1315, AD$1)+SUMIFS(DataRegularSeason20242025!$AB$3:$AB$1315,DataRegularSeason20242025!$B$3:$B$1315, "&lt;=" &amp; $A193, DataRegularSeason20242025!$E$3:$E$1315, AD$1)</f>
        <v>23</v>
      </c>
      <c r="AE193" s="2">
        <f>SUMIFS(DataRegularSeason20242025!$AA$3:$AA$1315,DataRegularSeason20242025!$B$3:$B$1315, "&lt;=" &amp; $A193, DataRegularSeason20242025!$D$3:$D$1315, AE$1)+SUMIFS(DataRegularSeason20242025!$AB$3:$AB$1315,DataRegularSeason20242025!$B$3:$B$1315, "&lt;=" &amp; $A193, DataRegularSeason20242025!$E$3:$E$1315, AE$1)</f>
        <v>28</v>
      </c>
      <c r="AF193" s="2">
        <f>SUMIFS(DataRegularSeason20242025!$AA$3:$AA$1315,DataRegularSeason20242025!$B$3:$B$1315, "&lt;=" &amp; $A193, DataRegularSeason20242025!$D$3:$D$1315, AF$1)+SUMIFS(DataRegularSeason20242025!$AB$3:$AB$1315,DataRegularSeason20242025!$B$3:$B$1315, "&lt;=" &amp; $A193, DataRegularSeason20242025!$E$3:$E$1315, AF$1)</f>
        <v>34</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29</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27</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18</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30</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20</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17</v>
      </c>
      <c r="Z194" s="2">
        <f>SUMIFS(DataRegularSeason20242025!$AA$3:$AA$1315,DataRegularSeason20242025!$B$3:$B$1315, "&lt;=" &amp; $A194, DataRegularSeason20242025!$D$3:$D$1315, Z$1)+SUMIFS(DataRegularSeason20242025!$AB$3:$AB$1315,DataRegularSeason20242025!$B$3:$B$1315, "&lt;=" &amp; $A194, DataRegularSeason20242025!$E$3:$E$1315, Z$1)</f>
        <v>19</v>
      </c>
      <c r="AA194" s="2">
        <f>SUMIFS(DataRegularSeason20242025!$AA$3:$AA$1315,DataRegularSeason20242025!$B$3:$B$1315, "&lt;=" &amp; $A194, DataRegularSeason20242025!$D$3:$D$1315, AA$1)+SUMIFS(DataRegularSeason20242025!$AB$3:$AB$1315,DataRegularSeason20242025!$B$3:$B$1315, "&lt;=" &amp; $A194, DataRegularSeason20242025!$E$3:$E$1315, AA$1)</f>
        <v>22</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19</v>
      </c>
      <c r="AD194" s="2">
        <f>SUMIFS(DataRegularSeason20242025!$AA$3:$AA$1315,DataRegularSeason20242025!$B$3:$B$1315, "&lt;=" &amp; $A194, DataRegularSeason20242025!$D$3:$D$1315, AD$1)+SUMIFS(DataRegularSeason20242025!$AB$3:$AB$1315,DataRegularSeason20242025!$B$3:$B$1315, "&lt;=" &amp; $A194, DataRegularSeason20242025!$E$3:$E$1315, AD$1)</f>
        <v>23</v>
      </c>
      <c r="AE194" s="2">
        <f>SUMIFS(DataRegularSeason20242025!$AA$3:$AA$1315,DataRegularSeason20242025!$B$3:$B$1315, "&lt;=" &amp; $A194, DataRegularSeason20242025!$D$3:$D$1315, AE$1)+SUMIFS(DataRegularSeason20242025!$AB$3:$AB$1315,DataRegularSeason20242025!$B$3:$B$1315, "&lt;=" &amp; $A194, DataRegularSeason20242025!$E$3:$E$1315, AE$1)</f>
        <v>28</v>
      </c>
      <c r="AF194" s="2">
        <f>SUMIFS(DataRegularSeason20242025!$AA$3:$AA$1315,DataRegularSeason20242025!$B$3:$B$1315, "&lt;=" &amp; $A194, DataRegularSeason20242025!$D$3:$D$1315, AF$1)+SUMIFS(DataRegularSeason20242025!$AB$3:$AB$1315,DataRegularSeason20242025!$B$3:$B$1315, "&lt;=" &amp; $A194, DataRegularSeason20242025!$E$3:$E$1315, AF$1)</f>
        <v>34</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29</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27</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18</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30</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20</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17</v>
      </c>
      <c r="Z195" s="2">
        <f>SUMIFS(DataRegularSeason20242025!$AA$3:$AA$1315,DataRegularSeason20242025!$B$3:$B$1315, "&lt;=" &amp; $A195, DataRegularSeason20242025!$D$3:$D$1315, Z$1)+SUMIFS(DataRegularSeason20242025!$AB$3:$AB$1315,DataRegularSeason20242025!$B$3:$B$1315, "&lt;=" &amp; $A195, DataRegularSeason20242025!$E$3:$E$1315, Z$1)</f>
        <v>19</v>
      </c>
      <c r="AA195" s="2">
        <f>SUMIFS(DataRegularSeason20242025!$AA$3:$AA$1315,DataRegularSeason20242025!$B$3:$B$1315, "&lt;=" &amp; $A195, DataRegularSeason20242025!$D$3:$D$1315, AA$1)+SUMIFS(DataRegularSeason20242025!$AB$3:$AB$1315,DataRegularSeason20242025!$B$3:$B$1315, "&lt;=" &amp; $A195, DataRegularSeason20242025!$E$3:$E$1315, AA$1)</f>
        <v>22</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19</v>
      </c>
      <c r="AD195" s="2">
        <f>SUMIFS(DataRegularSeason20242025!$AA$3:$AA$1315,DataRegularSeason20242025!$B$3:$B$1315, "&lt;=" &amp; $A195, DataRegularSeason20242025!$D$3:$D$1315, AD$1)+SUMIFS(DataRegularSeason20242025!$AB$3:$AB$1315,DataRegularSeason20242025!$B$3:$B$1315, "&lt;=" &amp; $A195, DataRegularSeason20242025!$E$3:$E$1315, AD$1)</f>
        <v>23</v>
      </c>
      <c r="AE195" s="2">
        <f>SUMIFS(DataRegularSeason20242025!$AA$3:$AA$1315,DataRegularSeason20242025!$B$3:$B$1315, "&lt;=" &amp; $A195, DataRegularSeason20242025!$D$3:$D$1315, AE$1)+SUMIFS(DataRegularSeason20242025!$AB$3:$AB$1315,DataRegularSeason20242025!$B$3:$B$1315, "&lt;=" &amp; $A195, DataRegularSeason20242025!$E$3:$E$1315, AE$1)</f>
        <v>28</v>
      </c>
      <c r="AF195" s="2">
        <f>SUMIFS(DataRegularSeason20242025!$AA$3:$AA$1315,DataRegularSeason20242025!$B$3:$B$1315, "&lt;=" &amp; $A195, DataRegularSeason20242025!$D$3:$D$1315, AF$1)+SUMIFS(DataRegularSeason20242025!$AB$3:$AB$1315,DataRegularSeason20242025!$B$3:$B$1315, "&lt;=" &amp; $A195, DataRegularSeason20242025!$E$3:$E$1315, AF$1)</f>
        <v>34</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29</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27</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18</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30</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20</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17</v>
      </c>
      <c r="Z196" s="2">
        <f>SUMIFS(DataRegularSeason20242025!$AA$3:$AA$1315,DataRegularSeason20242025!$B$3:$B$1315, "&lt;=" &amp; $A196, DataRegularSeason20242025!$D$3:$D$1315, Z$1)+SUMIFS(DataRegularSeason20242025!$AB$3:$AB$1315,DataRegularSeason20242025!$B$3:$B$1315, "&lt;=" &amp; $A196, DataRegularSeason20242025!$E$3:$E$1315, Z$1)</f>
        <v>19</v>
      </c>
      <c r="AA196" s="2">
        <f>SUMIFS(DataRegularSeason20242025!$AA$3:$AA$1315,DataRegularSeason20242025!$B$3:$B$1315, "&lt;=" &amp; $A196, DataRegularSeason20242025!$D$3:$D$1315, AA$1)+SUMIFS(DataRegularSeason20242025!$AB$3:$AB$1315,DataRegularSeason20242025!$B$3:$B$1315, "&lt;=" &amp; $A196, DataRegularSeason20242025!$E$3:$E$1315, AA$1)</f>
        <v>22</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19</v>
      </c>
      <c r="AD196" s="2">
        <f>SUMIFS(DataRegularSeason20242025!$AA$3:$AA$1315,DataRegularSeason20242025!$B$3:$B$1315, "&lt;=" &amp; $A196, DataRegularSeason20242025!$D$3:$D$1315, AD$1)+SUMIFS(DataRegularSeason20242025!$AB$3:$AB$1315,DataRegularSeason20242025!$B$3:$B$1315, "&lt;=" &amp; $A196, DataRegularSeason20242025!$E$3:$E$1315, AD$1)</f>
        <v>23</v>
      </c>
      <c r="AE196" s="2">
        <f>SUMIFS(DataRegularSeason20242025!$AA$3:$AA$1315,DataRegularSeason20242025!$B$3:$B$1315, "&lt;=" &amp; $A196, DataRegularSeason20242025!$D$3:$D$1315, AE$1)+SUMIFS(DataRegularSeason20242025!$AB$3:$AB$1315,DataRegularSeason20242025!$B$3:$B$1315, "&lt;=" &amp; $A196, DataRegularSeason20242025!$E$3:$E$1315, AE$1)</f>
        <v>28</v>
      </c>
      <c r="AF196" s="2">
        <f>SUMIFS(DataRegularSeason20242025!$AA$3:$AA$1315,DataRegularSeason20242025!$B$3:$B$1315, "&lt;=" &amp; $A196, DataRegularSeason20242025!$D$3:$D$1315, AF$1)+SUMIFS(DataRegularSeason20242025!$AB$3:$AB$1315,DataRegularSeason20242025!$B$3:$B$1315, "&lt;=" &amp; $A196, DataRegularSeason20242025!$E$3:$E$1315, AF$1)</f>
        <v>34</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29</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27</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18</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30</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20</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17</v>
      </c>
      <c r="Z197" s="2">
        <f>SUMIFS(DataRegularSeason20242025!$AA$3:$AA$1315,DataRegularSeason20242025!$B$3:$B$1315, "&lt;=" &amp; $A197, DataRegularSeason20242025!$D$3:$D$1315, Z$1)+SUMIFS(DataRegularSeason20242025!$AB$3:$AB$1315,DataRegularSeason20242025!$B$3:$B$1315, "&lt;=" &amp; $A197, DataRegularSeason20242025!$E$3:$E$1315, Z$1)</f>
        <v>19</v>
      </c>
      <c r="AA197" s="2">
        <f>SUMIFS(DataRegularSeason20242025!$AA$3:$AA$1315,DataRegularSeason20242025!$B$3:$B$1315, "&lt;=" &amp; $A197, DataRegularSeason20242025!$D$3:$D$1315, AA$1)+SUMIFS(DataRegularSeason20242025!$AB$3:$AB$1315,DataRegularSeason20242025!$B$3:$B$1315, "&lt;=" &amp; $A197, DataRegularSeason20242025!$E$3:$E$1315, AA$1)</f>
        <v>22</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19</v>
      </c>
      <c r="AD197" s="2">
        <f>SUMIFS(DataRegularSeason20242025!$AA$3:$AA$1315,DataRegularSeason20242025!$B$3:$B$1315, "&lt;=" &amp; $A197, DataRegularSeason20242025!$D$3:$D$1315, AD$1)+SUMIFS(DataRegularSeason20242025!$AB$3:$AB$1315,DataRegularSeason20242025!$B$3:$B$1315, "&lt;=" &amp; $A197, DataRegularSeason20242025!$E$3:$E$1315, AD$1)</f>
        <v>23</v>
      </c>
      <c r="AE197" s="2">
        <f>SUMIFS(DataRegularSeason20242025!$AA$3:$AA$1315,DataRegularSeason20242025!$B$3:$B$1315, "&lt;=" &amp; $A197, DataRegularSeason20242025!$D$3:$D$1315, AE$1)+SUMIFS(DataRegularSeason20242025!$AB$3:$AB$1315,DataRegularSeason20242025!$B$3:$B$1315, "&lt;=" &amp; $A197, DataRegularSeason20242025!$E$3:$E$1315, AE$1)</f>
        <v>28</v>
      </c>
      <c r="AF197" s="2">
        <f>SUMIFS(DataRegularSeason20242025!$AA$3:$AA$1315,DataRegularSeason20242025!$B$3:$B$1315, "&lt;=" &amp; $A197, DataRegularSeason20242025!$D$3:$D$1315, AF$1)+SUMIFS(DataRegularSeason20242025!$AB$3:$AB$1315,DataRegularSeason20242025!$B$3:$B$1315, "&lt;=" &amp; $A197, DataRegularSeason20242025!$E$3:$E$1315, AF$1)</f>
        <v>34</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29</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27</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18</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30</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20</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17</v>
      </c>
      <c r="Z198" s="2">
        <f>SUMIFS(DataRegularSeason20242025!$AA$3:$AA$1315,DataRegularSeason20242025!$B$3:$B$1315, "&lt;=" &amp; $A198, DataRegularSeason20242025!$D$3:$D$1315, Z$1)+SUMIFS(DataRegularSeason20242025!$AB$3:$AB$1315,DataRegularSeason20242025!$B$3:$B$1315, "&lt;=" &amp; $A198, DataRegularSeason20242025!$E$3:$E$1315, Z$1)</f>
        <v>19</v>
      </c>
      <c r="AA198" s="2">
        <f>SUMIFS(DataRegularSeason20242025!$AA$3:$AA$1315,DataRegularSeason20242025!$B$3:$B$1315, "&lt;=" &amp; $A198, DataRegularSeason20242025!$D$3:$D$1315, AA$1)+SUMIFS(DataRegularSeason20242025!$AB$3:$AB$1315,DataRegularSeason20242025!$B$3:$B$1315, "&lt;=" &amp; $A198, DataRegularSeason20242025!$E$3:$E$1315, AA$1)</f>
        <v>22</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19</v>
      </c>
      <c r="AD198" s="2">
        <f>SUMIFS(DataRegularSeason20242025!$AA$3:$AA$1315,DataRegularSeason20242025!$B$3:$B$1315, "&lt;=" &amp; $A198, DataRegularSeason20242025!$D$3:$D$1315, AD$1)+SUMIFS(DataRegularSeason20242025!$AB$3:$AB$1315,DataRegularSeason20242025!$B$3:$B$1315, "&lt;=" &amp; $A198, DataRegularSeason20242025!$E$3:$E$1315, AD$1)</f>
        <v>23</v>
      </c>
      <c r="AE198" s="2">
        <f>SUMIFS(DataRegularSeason20242025!$AA$3:$AA$1315,DataRegularSeason20242025!$B$3:$B$1315, "&lt;=" &amp; $A198, DataRegularSeason20242025!$D$3:$D$1315, AE$1)+SUMIFS(DataRegularSeason20242025!$AB$3:$AB$1315,DataRegularSeason20242025!$B$3:$B$1315, "&lt;=" &amp; $A198, DataRegularSeason20242025!$E$3:$E$1315, AE$1)</f>
        <v>28</v>
      </c>
      <c r="AF198" s="2">
        <f>SUMIFS(DataRegularSeason20242025!$AA$3:$AA$1315,DataRegularSeason20242025!$B$3:$B$1315, "&lt;=" &amp; $A198, DataRegularSeason20242025!$D$3:$D$1315, AF$1)+SUMIFS(DataRegularSeason20242025!$AB$3:$AB$1315,DataRegularSeason20242025!$B$3:$B$1315, "&lt;=" &amp; $A198, DataRegularSeason20242025!$E$3:$E$1315, AF$1)</f>
        <v>34</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29</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27</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18</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30</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20</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17</v>
      </c>
      <c r="Z199" s="2">
        <f>SUMIFS(DataRegularSeason20242025!$AA$3:$AA$1315,DataRegularSeason20242025!$B$3:$B$1315, "&lt;=" &amp; $A199, DataRegularSeason20242025!$D$3:$D$1315, Z$1)+SUMIFS(DataRegularSeason20242025!$AB$3:$AB$1315,DataRegularSeason20242025!$B$3:$B$1315, "&lt;=" &amp; $A199, DataRegularSeason20242025!$E$3:$E$1315, Z$1)</f>
        <v>19</v>
      </c>
      <c r="AA199" s="2">
        <f>SUMIFS(DataRegularSeason20242025!$AA$3:$AA$1315,DataRegularSeason20242025!$B$3:$B$1315, "&lt;=" &amp; $A199, DataRegularSeason20242025!$D$3:$D$1315, AA$1)+SUMIFS(DataRegularSeason20242025!$AB$3:$AB$1315,DataRegularSeason20242025!$B$3:$B$1315, "&lt;=" &amp; $A199, DataRegularSeason20242025!$E$3:$E$1315, AA$1)</f>
        <v>22</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19</v>
      </c>
      <c r="AD199" s="2">
        <f>SUMIFS(DataRegularSeason20242025!$AA$3:$AA$1315,DataRegularSeason20242025!$B$3:$B$1315, "&lt;=" &amp; $A199, DataRegularSeason20242025!$D$3:$D$1315, AD$1)+SUMIFS(DataRegularSeason20242025!$AB$3:$AB$1315,DataRegularSeason20242025!$B$3:$B$1315, "&lt;=" &amp; $A199, DataRegularSeason20242025!$E$3:$E$1315, AD$1)</f>
        <v>23</v>
      </c>
      <c r="AE199" s="2">
        <f>SUMIFS(DataRegularSeason20242025!$AA$3:$AA$1315,DataRegularSeason20242025!$B$3:$B$1315, "&lt;=" &amp; $A199, DataRegularSeason20242025!$D$3:$D$1315, AE$1)+SUMIFS(DataRegularSeason20242025!$AB$3:$AB$1315,DataRegularSeason20242025!$B$3:$B$1315, "&lt;=" &amp; $A199, DataRegularSeason20242025!$E$3:$E$1315, AE$1)</f>
        <v>28</v>
      </c>
      <c r="AF199" s="2">
        <f>SUMIFS(DataRegularSeason20242025!$AA$3:$AA$1315,DataRegularSeason20242025!$B$3:$B$1315, "&lt;=" &amp; $A199, DataRegularSeason20242025!$D$3:$D$1315, AF$1)+SUMIFS(DataRegularSeason20242025!$AB$3:$AB$1315,DataRegularSeason20242025!$B$3:$B$1315, "&lt;=" &amp; $A199, DataRegularSeason20242025!$E$3:$E$1315, AF$1)</f>
        <v>34</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29</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27</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18</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30</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20</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17</v>
      </c>
      <c r="Z200" s="2">
        <f>SUMIFS(DataRegularSeason20242025!$AA$3:$AA$1315,DataRegularSeason20242025!$B$3:$B$1315, "&lt;=" &amp; $A200, DataRegularSeason20242025!$D$3:$D$1315, Z$1)+SUMIFS(DataRegularSeason20242025!$AB$3:$AB$1315,DataRegularSeason20242025!$B$3:$B$1315, "&lt;=" &amp; $A200, DataRegularSeason20242025!$E$3:$E$1315, Z$1)</f>
        <v>19</v>
      </c>
      <c r="AA200" s="2">
        <f>SUMIFS(DataRegularSeason20242025!$AA$3:$AA$1315,DataRegularSeason20242025!$B$3:$B$1315, "&lt;=" &amp; $A200, DataRegularSeason20242025!$D$3:$D$1315, AA$1)+SUMIFS(DataRegularSeason20242025!$AB$3:$AB$1315,DataRegularSeason20242025!$B$3:$B$1315, "&lt;=" &amp; $A200, DataRegularSeason20242025!$E$3:$E$1315, AA$1)</f>
        <v>22</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19</v>
      </c>
      <c r="AD200" s="2">
        <f>SUMIFS(DataRegularSeason20242025!$AA$3:$AA$1315,DataRegularSeason20242025!$B$3:$B$1315, "&lt;=" &amp; $A200, DataRegularSeason20242025!$D$3:$D$1315, AD$1)+SUMIFS(DataRegularSeason20242025!$AB$3:$AB$1315,DataRegularSeason20242025!$B$3:$B$1315, "&lt;=" &amp; $A200, DataRegularSeason20242025!$E$3:$E$1315, AD$1)</f>
        <v>23</v>
      </c>
      <c r="AE200" s="2">
        <f>SUMIFS(DataRegularSeason20242025!$AA$3:$AA$1315,DataRegularSeason20242025!$B$3:$B$1315, "&lt;=" &amp; $A200, DataRegularSeason20242025!$D$3:$D$1315, AE$1)+SUMIFS(DataRegularSeason20242025!$AB$3:$AB$1315,DataRegularSeason20242025!$B$3:$B$1315, "&lt;=" &amp; $A200, DataRegularSeason20242025!$E$3:$E$1315, AE$1)</f>
        <v>28</v>
      </c>
      <c r="AF200" s="2">
        <f>SUMIFS(DataRegularSeason20242025!$AA$3:$AA$1315,DataRegularSeason20242025!$B$3:$B$1315, "&lt;=" &amp; $A200, DataRegularSeason20242025!$D$3:$D$1315, AF$1)+SUMIFS(DataRegularSeason20242025!$AB$3:$AB$1315,DataRegularSeason20242025!$B$3:$B$1315, "&lt;=" &amp; $A200, DataRegularSeason20242025!$E$3:$E$1315, AF$1)</f>
        <v>34</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29</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27</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18</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30</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20</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17</v>
      </c>
      <c r="Z201" s="2">
        <f>SUMIFS(DataRegularSeason20242025!$AA$3:$AA$1315,DataRegularSeason20242025!$B$3:$B$1315, "&lt;=" &amp; $A201, DataRegularSeason20242025!$D$3:$D$1315, Z$1)+SUMIFS(DataRegularSeason20242025!$AB$3:$AB$1315,DataRegularSeason20242025!$B$3:$B$1315, "&lt;=" &amp; $A201, DataRegularSeason20242025!$E$3:$E$1315, Z$1)</f>
        <v>19</v>
      </c>
      <c r="AA201" s="2">
        <f>SUMIFS(DataRegularSeason20242025!$AA$3:$AA$1315,DataRegularSeason20242025!$B$3:$B$1315, "&lt;=" &amp; $A201, DataRegularSeason20242025!$D$3:$D$1315, AA$1)+SUMIFS(DataRegularSeason20242025!$AB$3:$AB$1315,DataRegularSeason20242025!$B$3:$B$1315, "&lt;=" &amp; $A201, DataRegularSeason20242025!$E$3:$E$1315, AA$1)</f>
        <v>22</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19</v>
      </c>
      <c r="AD201" s="2">
        <f>SUMIFS(DataRegularSeason20242025!$AA$3:$AA$1315,DataRegularSeason20242025!$B$3:$B$1315, "&lt;=" &amp; $A201, DataRegularSeason20242025!$D$3:$D$1315, AD$1)+SUMIFS(DataRegularSeason20242025!$AB$3:$AB$1315,DataRegularSeason20242025!$B$3:$B$1315, "&lt;=" &amp; $A201, DataRegularSeason20242025!$E$3:$E$1315, AD$1)</f>
        <v>23</v>
      </c>
      <c r="AE201" s="2">
        <f>SUMIFS(DataRegularSeason20242025!$AA$3:$AA$1315,DataRegularSeason20242025!$B$3:$B$1315, "&lt;=" &amp; $A201, DataRegularSeason20242025!$D$3:$D$1315, AE$1)+SUMIFS(DataRegularSeason20242025!$AB$3:$AB$1315,DataRegularSeason20242025!$B$3:$B$1315, "&lt;=" &amp; $A201, DataRegularSeason20242025!$E$3:$E$1315, AE$1)</f>
        <v>28</v>
      </c>
      <c r="AF201" s="2">
        <f>SUMIFS(DataRegularSeason20242025!$AA$3:$AA$1315,DataRegularSeason20242025!$B$3:$B$1315, "&lt;=" &amp; $A201, DataRegularSeason20242025!$D$3:$D$1315, AF$1)+SUMIFS(DataRegularSeason20242025!$AB$3:$AB$1315,DataRegularSeason20242025!$B$3:$B$1315, "&lt;=" &amp; $A201, DataRegularSeason20242025!$E$3:$E$1315, AF$1)</f>
        <v>34</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AJ19" sqref="AJ19"/>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23</v>
      </c>
      <c r="BH4">
        <f>SUMIFS(DataRegularSeason20242025!$AA$3:$AA$1315,DataRegularSeason20242025!$B$3:$B$1315, "&lt;=" &amp; BH$1, DataRegularSeason20242025!$D$3:$D$1315, $A4)+SUMIFS(DataRegularSeason20242025!$AB$3:$AB$1315,DataRegularSeason20242025!$B$3:$B$1315, "&lt;=" &amp; BH$1, DataRegularSeason20242025!$E$3:$E$1315, $A4)</f>
        <v>23</v>
      </c>
      <c r="BI4">
        <f>SUMIFS(DataRegularSeason20242025!$AA$3:$AA$1315,DataRegularSeason20242025!$B$3:$B$1315, "&lt;=" &amp; BI$1, DataRegularSeason20242025!$D$3:$D$1315, $A4)+SUMIFS(DataRegularSeason20242025!$AB$3:$AB$1315,DataRegularSeason20242025!$B$3:$B$1315, "&lt;=" &amp; BI$1, DataRegularSeason20242025!$E$3:$E$1315, $A4)</f>
        <v>23</v>
      </c>
      <c r="BJ4">
        <f>SUMIFS(DataRegularSeason20242025!$AA$3:$AA$1315,DataRegularSeason20242025!$B$3:$B$1315, "&lt;=" &amp; BJ$1, DataRegularSeason20242025!$D$3:$D$1315, $A4)+SUMIFS(DataRegularSeason20242025!$AB$3:$AB$1315,DataRegularSeason20242025!$B$3:$B$1315, "&lt;=" &amp; BJ$1, DataRegularSeason20242025!$E$3:$E$1315, $A4)</f>
        <v>23</v>
      </c>
      <c r="BK4">
        <f>SUMIFS(DataRegularSeason20242025!$AA$3:$AA$1315,DataRegularSeason20242025!$B$3:$B$1315, "&lt;=" &amp; BK$1, DataRegularSeason20242025!$D$3:$D$1315, $A4)+SUMIFS(DataRegularSeason20242025!$AB$3:$AB$1315,DataRegularSeason20242025!$B$3:$B$1315, "&lt;=" &amp; BK$1, DataRegularSeason20242025!$E$3:$E$1315, $A4)</f>
        <v>23</v>
      </c>
      <c r="BL4">
        <f>SUMIFS(DataRegularSeason20242025!$AA$3:$AA$1315,DataRegularSeason20242025!$B$3:$B$1315, "&lt;=" &amp; BL$1, DataRegularSeason20242025!$D$3:$D$1315, $A4)+SUMIFS(DataRegularSeason20242025!$AB$3:$AB$1315,DataRegularSeason20242025!$B$3:$B$1315, "&lt;=" &amp; BL$1, DataRegularSeason20242025!$E$3:$E$1315, $A4)</f>
        <v>23</v>
      </c>
      <c r="BM4">
        <f>SUMIFS(DataRegularSeason20242025!$AA$3:$AA$1315,DataRegularSeason20242025!$B$3:$B$1315, "&lt;=" &amp; BM$1, DataRegularSeason20242025!$D$3:$D$1315, $A4)+SUMIFS(DataRegularSeason20242025!$AB$3:$AB$1315,DataRegularSeason20242025!$B$3:$B$1315, "&lt;=" &amp; BM$1, DataRegularSeason20242025!$E$3:$E$1315, $A4)</f>
        <v>23</v>
      </c>
      <c r="BN4">
        <f>SUMIFS(DataRegularSeason20242025!$AA$3:$AA$1315,DataRegularSeason20242025!$B$3:$B$1315, "&lt;=" &amp; BN$1, DataRegularSeason20242025!$D$3:$D$1315, $A4)+SUMIFS(DataRegularSeason20242025!$AB$3:$AB$1315,DataRegularSeason20242025!$B$3:$B$1315, "&lt;=" &amp; BN$1, DataRegularSeason20242025!$E$3:$E$1315, $A4)</f>
        <v>23</v>
      </c>
      <c r="BO4">
        <f>SUMIFS(DataRegularSeason20242025!$AA$3:$AA$1315,DataRegularSeason20242025!$B$3:$B$1315, "&lt;=" &amp; BO$1, DataRegularSeason20242025!$D$3:$D$1315, $A4)+SUMIFS(DataRegularSeason20242025!$AB$3:$AB$1315,DataRegularSeason20242025!$B$3:$B$1315, "&lt;=" &amp; BO$1, DataRegularSeason20242025!$E$3:$E$1315, $A4)</f>
        <v>23</v>
      </c>
      <c r="BP4">
        <f>SUMIFS(DataRegularSeason20242025!$AA$3:$AA$1315,DataRegularSeason20242025!$B$3:$B$1315, "&lt;=" &amp; BP$1, DataRegularSeason20242025!$D$3:$D$1315, $A4)+SUMIFS(DataRegularSeason20242025!$AB$3:$AB$1315,DataRegularSeason20242025!$B$3:$B$1315, "&lt;=" &amp; BP$1, DataRegularSeason20242025!$E$3:$E$1315, $A4)</f>
        <v>23</v>
      </c>
      <c r="BQ4">
        <f>SUMIFS(DataRegularSeason20242025!$AA$3:$AA$1315,DataRegularSeason20242025!$B$3:$B$1315, "&lt;=" &amp; BQ$1, DataRegularSeason20242025!$D$3:$D$1315, $A4)+SUMIFS(DataRegularSeason20242025!$AB$3:$AB$1315,DataRegularSeason20242025!$B$3:$B$1315, "&lt;=" &amp; BQ$1, DataRegularSeason20242025!$E$3:$E$1315, $A4)</f>
        <v>23</v>
      </c>
      <c r="BR4">
        <f>SUMIFS(DataRegularSeason20242025!$AA$3:$AA$1315,DataRegularSeason20242025!$B$3:$B$1315, "&lt;=" &amp; BR$1, DataRegularSeason20242025!$D$3:$D$1315, $A4)+SUMIFS(DataRegularSeason20242025!$AB$3:$AB$1315,DataRegularSeason20242025!$B$3:$B$1315, "&lt;=" &amp; BR$1, DataRegularSeason20242025!$E$3:$E$1315, $A4)</f>
        <v>23</v>
      </c>
      <c r="BS4">
        <f>SUMIFS(DataRegularSeason20242025!$AA$3:$AA$1315,DataRegularSeason20242025!$B$3:$B$1315, "&lt;=" &amp; BS$1, DataRegularSeason20242025!$D$3:$D$1315, $A4)+SUMIFS(DataRegularSeason20242025!$AB$3:$AB$1315,DataRegularSeason20242025!$B$3:$B$1315, "&lt;=" &amp; BS$1, DataRegularSeason20242025!$E$3:$E$1315, $A4)</f>
        <v>23</v>
      </c>
      <c r="BT4">
        <f>SUMIFS(DataRegularSeason20242025!$AA$3:$AA$1315,DataRegularSeason20242025!$B$3:$B$1315, "&lt;=" &amp; BT$1, DataRegularSeason20242025!$D$3:$D$1315, $A4)+SUMIFS(DataRegularSeason20242025!$AB$3:$AB$1315,DataRegularSeason20242025!$B$3:$B$1315, "&lt;=" &amp; BT$1, DataRegularSeason20242025!$E$3:$E$1315, $A4)</f>
        <v>23</v>
      </c>
      <c r="BU4">
        <f>SUMIFS(DataRegularSeason20242025!$AA$3:$AA$1315,DataRegularSeason20242025!$B$3:$B$1315, "&lt;=" &amp; BU$1, DataRegularSeason20242025!$D$3:$D$1315, $A4)+SUMIFS(DataRegularSeason20242025!$AB$3:$AB$1315,DataRegularSeason20242025!$B$3:$B$1315, "&lt;=" &amp; BU$1, DataRegularSeason20242025!$E$3:$E$1315, $A4)</f>
        <v>23</v>
      </c>
      <c r="BV4">
        <f>SUMIFS(DataRegularSeason20242025!$AA$3:$AA$1315,DataRegularSeason20242025!$B$3:$B$1315, "&lt;=" &amp; BV$1, DataRegularSeason20242025!$D$3:$D$1315, $A4)+SUMIFS(DataRegularSeason20242025!$AB$3:$AB$1315,DataRegularSeason20242025!$B$3:$B$1315, "&lt;=" &amp; BV$1, DataRegularSeason20242025!$E$3:$E$1315, $A4)</f>
        <v>23</v>
      </c>
      <c r="BW4">
        <f>SUMIFS(DataRegularSeason20242025!$AA$3:$AA$1315,DataRegularSeason20242025!$B$3:$B$1315, "&lt;=" &amp; BW$1, DataRegularSeason20242025!$D$3:$D$1315, $A4)+SUMIFS(DataRegularSeason20242025!$AB$3:$AB$1315,DataRegularSeason20242025!$B$3:$B$1315, "&lt;=" &amp; BW$1, DataRegularSeason20242025!$E$3:$E$1315, $A4)</f>
        <v>23</v>
      </c>
      <c r="BX4">
        <f>SUMIFS(DataRegularSeason20242025!$AA$3:$AA$1315,DataRegularSeason20242025!$B$3:$B$1315, "&lt;=" &amp; BX$1, DataRegularSeason20242025!$D$3:$D$1315, $A4)+SUMIFS(DataRegularSeason20242025!$AB$3:$AB$1315,DataRegularSeason20242025!$B$3:$B$1315, "&lt;=" &amp; BX$1, DataRegularSeason20242025!$E$3:$E$1315, $A4)</f>
        <v>23</v>
      </c>
      <c r="BY4">
        <f>SUMIFS(DataRegularSeason20242025!$AA$3:$AA$1315,DataRegularSeason20242025!$B$3:$B$1315, "&lt;=" &amp; BY$1, DataRegularSeason20242025!$D$3:$D$1315, $A4)+SUMIFS(DataRegularSeason20242025!$AB$3:$AB$1315,DataRegularSeason20242025!$B$3:$B$1315, "&lt;=" &amp; BY$1, DataRegularSeason20242025!$E$3:$E$1315, $A4)</f>
        <v>23</v>
      </c>
      <c r="BZ4">
        <f>SUMIFS(DataRegularSeason20242025!$AA$3:$AA$1315,DataRegularSeason20242025!$B$3:$B$1315, "&lt;=" &amp; BZ$1, DataRegularSeason20242025!$D$3:$D$1315, $A4)+SUMIFS(DataRegularSeason20242025!$AB$3:$AB$1315,DataRegularSeason20242025!$B$3:$B$1315, "&lt;=" &amp; BZ$1, DataRegularSeason20242025!$E$3:$E$1315, $A4)</f>
        <v>23</v>
      </c>
      <c r="CA4">
        <f>SUMIFS(DataRegularSeason20242025!$AA$3:$AA$1315,DataRegularSeason20242025!$B$3:$B$1315, "&lt;=" &amp; CA$1, DataRegularSeason20242025!$D$3:$D$1315, $A4)+SUMIFS(DataRegularSeason20242025!$AB$3:$AB$1315,DataRegularSeason20242025!$B$3:$B$1315, "&lt;=" &amp; CA$1, DataRegularSeason20242025!$E$3:$E$1315, $A4)</f>
        <v>23</v>
      </c>
      <c r="CB4">
        <f>SUMIFS(DataRegularSeason20242025!$AA$3:$AA$1315,DataRegularSeason20242025!$B$3:$B$1315, "&lt;=" &amp; CB$1, DataRegularSeason20242025!$D$3:$D$1315, $A4)+SUMIFS(DataRegularSeason20242025!$AB$3:$AB$1315,DataRegularSeason20242025!$B$3:$B$1315, "&lt;=" &amp; CB$1, DataRegularSeason20242025!$E$3:$E$1315, $A4)</f>
        <v>23</v>
      </c>
      <c r="CC4">
        <f>SUMIFS(DataRegularSeason20242025!$AA$3:$AA$1315,DataRegularSeason20242025!$B$3:$B$1315, "&lt;=" &amp; CC$1, DataRegularSeason20242025!$D$3:$D$1315, $A4)+SUMIFS(DataRegularSeason20242025!$AB$3:$AB$1315,DataRegularSeason20242025!$B$3:$B$1315, "&lt;=" &amp; CC$1, DataRegularSeason20242025!$E$3:$E$1315, $A4)</f>
        <v>23</v>
      </c>
      <c r="CD4">
        <f>SUMIFS(DataRegularSeason20242025!$AA$3:$AA$1315,DataRegularSeason20242025!$B$3:$B$1315, "&lt;=" &amp; CD$1, DataRegularSeason20242025!$D$3:$D$1315, $A4)+SUMIFS(DataRegularSeason20242025!$AB$3:$AB$1315,DataRegularSeason20242025!$B$3:$B$1315, "&lt;=" &amp; CD$1, DataRegularSeason20242025!$E$3:$E$1315, $A4)</f>
        <v>23</v>
      </c>
      <c r="CE4">
        <f>SUMIFS(DataRegularSeason20242025!$AA$3:$AA$1315,DataRegularSeason20242025!$B$3:$B$1315, "&lt;=" &amp; CE$1, DataRegularSeason20242025!$D$3:$D$1315, $A4)+SUMIFS(DataRegularSeason20242025!$AB$3:$AB$1315,DataRegularSeason20242025!$B$3:$B$1315, "&lt;=" &amp; CE$1, DataRegularSeason20242025!$E$3:$E$1315, $A4)</f>
        <v>23</v>
      </c>
      <c r="CF4">
        <f>SUMIFS(DataRegularSeason20242025!$AA$3:$AA$1315,DataRegularSeason20242025!$B$3:$B$1315, "&lt;=" &amp; CF$1, DataRegularSeason20242025!$D$3:$D$1315, $A4)+SUMIFS(DataRegularSeason20242025!$AB$3:$AB$1315,DataRegularSeason20242025!$B$3:$B$1315, "&lt;=" &amp; CF$1, DataRegularSeason20242025!$E$3:$E$1315, $A4)</f>
        <v>23</v>
      </c>
      <c r="CG4">
        <f>SUMIFS(DataRegularSeason20242025!$AA$3:$AA$1315,DataRegularSeason20242025!$B$3:$B$1315, "&lt;=" &amp; CG$1, DataRegularSeason20242025!$D$3:$D$1315, $A4)+SUMIFS(DataRegularSeason20242025!$AB$3:$AB$1315,DataRegularSeason20242025!$B$3:$B$1315, "&lt;=" &amp; CG$1, DataRegularSeason20242025!$E$3:$E$1315, $A4)</f>
        <v>23</v>
      </c>
      <c r="CH4">
        <f>SUMIFS(DataRegularSeason20242025!$AA$3:$AA$1315,DataRegularSeason20242025!$B$3:$B$1315, "&lt;=" &amp; CH$1, DataRegularSeason20242025!$D$3:$D$1315, $A4)+SUMIFS(DataRegularSeason20242025!$AB$3:$AB$1315,DataRegularSeason20242025!$B$3:$B$1315, "&lt;=" &amp; CH$1, DataRegularSeason20242025!$E$3:$E$1315, $A4)</f>
        <v>23</v>
      </c>
      <c r="CI4">
        <f>SUMIFS(DataRegularSeason20242025!$AA$3:$AA$1315,DataRegularSeason20242025!$B$3:$B$1315, "&lt;=" &amp; CI$1, DataRegularSeason20242025!$D$3:$D$1315, $A4)+SUMIFS(DataRegularSeason20242025!$AB$3:$AB$1315,DataRegularSeason20242025!$B$3:$B$1315, "&lt;=" &amp; CI$1, DataRegularSeason20242025!$E$3:$E$1315, $A4)</f>
        <v>23</v>
      </c>
      <c r="CJ4">
        <f>SUMIFS(DataRegularSeason20242025!$AA$3:$AA$1315,DataRegularSeason20242025!$B$3:$B$1315, "&lt;=" &amp; CJ$1, DataRegularSeason20242025!$D$3:$D$1315, $A4)+SUMIFS(DataRegularSeason20242025!$AB$3:$AB$1315,DataRegularSeason20242025!$B$3:$B$1315, "&lt;=" &amp; CJ$1, DataRegularSeason20242025!$E$3:$E$1315, $A4)</f>
        <v>23</v>
      </c>
      <c r="CK4">
        <f>SUMIFS(DataRegularSeason20242025!$AA$3:$AA$1315,DataRegularSeason20242025!$B$3:$B$1315, "&lt;=" &amp; CK$1, DataRegularSeason20242025!$D$3:$D$1315, $A4)+SUMIFS(DataRegularSeason20242025!$AB$3:$AB$1315,DataRegularSeason20242025!$B$3:$B$1315, "&lt;=" &amp; CK$1, DataRegularSeason20242025!$E$3:$E$1315, $A4)</f>
        <v>23</v>
      </c>
      <c r="CL4">
        <f>SUMIFS(DataRegularSeason20242025!$AA$3:$AA$1315,DataRegularSeason20242025!$B$3:$B$1315, "&lt;=" &amp; CL$1, DataRegularSeason20242025!$D$3:$D$1315, $A4)+SUMIFS(DataRegularSeason20242025!$AB$3:$AB$1315,DataRegularSeason20242025!$B$3:$B$1315, "&lt;=" &amp; CL$1, DataRegularSeason20242025!$E$3:$E$1315, $A4)</f>
        <v>23</v>
      </c>
      <c r="CM4">
        <f>SUMIFS(DataRegularSeason20242025!$AA$3:$AA$1315,DataRegularSeason20242025!$B$3:$B$1315, "&lt;=" &amp; CM$1, DataRegularSeason20242025!$D$3:$D$1315, $A4)+SUMIFS(DataRegularSeason20242025!$AB$3:$AB$1315,DataRegularSeason20242025!$B$3:$B$1315, "&lt;=" &amp; CM$1, DataRegularSeason20242025!$E$3:$E$1315, $A4)</f>
        <v>23</v>
      </c>
      <c r="CN4">
        <f>SUMIFS(DataRegularSeason20242025!$AA$3:$AA$1315,DataRegularSeason20242025!$B$3:$B$1315, "&lt;=" &amp; CN$1, DataRegularSeason20242025!$D$3:$D$1315, $A4)+SUMIFS(DataRegularSeason20242025!$AB$3:$AB$1315,DataRegularSeason20242025!$B$3:$B$1315, "&lt;=" &amp; CN$1, DataRegularSeason20242025!$E$3:$E$1315, $A4)</f>
        <v>23</v>
      </c>
      <c r="CO4">
        <f>SUMIFS(DataRegularSeason20242025!$AA$3:$AA$1315,DataRegularSeason20242025!$B$3:$B$1315, "&lt;=" &amp; CO$1, DataRegularSeason20242025!$D$3:$D$1315, $A4)+SUMIFS(DataRegularSeason20242025!$AB$3:$AB$1315,DataRegularSeason20242025!$B$3:$B$1315, "&lt;=" &amp; CO$1, DataRegularSeason20242025!$E$3:$E$1315, $A4)</f>
        <v>23</v>
      </c>
      <c r="CP4">
        <f>SUMIFS(DataRegularSeason20242025!$AA$3:$AA$1315,DataRegularSeason20242025!$B$3:$B$1315, "&lt;=" &amp; CP$1, DataRegularSeason20242025!$D$3:$D$1315, $A4)+SUMIFS(DataRegularSeason20242025!$AB$3:$AB$1315,DataRegularSeason20242025!$B$3:$B$1315, "&lt;=" &amp; CP$1, DataRegularSeason20242025!$E$3:$E$1315, $A4)</f>
        <v>23</v>
      </c>
      <c r="CQ4">
        <f>SUMIFS(DataRegularSeason20242025!$AA$3:$AA$1315,DataRegularSeason20242025!$B$3:$B$1315, "&lt;=" &amp; CQ$1, DataRegularSeason20242025!$D$3:$D$1315, $A4)+SUMIFS(DataRegularSeason20242025!$AB$3:$AB$1315,DataRegularSeason20242025!$B$3:$B$1315, "&lt;=" &amp; CQ$1, DataRegularSeason20242025!$E$3:$E$1315, $A4)</f>
        <v>23</v>
      </c>
      <c r="CR4">
        <f>SUMIFS(DataRegularSeason20242025!$AA$3:$AA$1315,DataRegularSeason20242025!$B$3:$B$1315, "&lt;=" &amp; CR$1, DataRegularSeason20242025!$D$3:$D$1315, $A4)+SUMIFS(DataRegularSeason20242025!$AB$3:$AB$1315,DataRegularSeason20242025!$B$3:$B$1315, "&lt;=" &amp; CR$1, DataRegularSeason20242025!$E$3:$E$1315, $A4)</f>
        <v>23</v>
      </c>
      <c r="CS4">
        <f>SUMIFS(DataRegularSeason20242025!$AA$3:$AA$1315,DataRegularSeason20242025!$B$3:$B$1315, "&lt;=" &amp; CS$1, DataRegularSeason20242025!$D$3:$D$1315, $A4)+SUMIFS(DataRegularSeason20242025!$AB$3:$AB$1315,DataRegularSeason20242025!$B$3:$B$1315, "&lt;=" &amp; CS$1, DataRegularSeason20242025!$E$3:$E$1315, $A4)</f>
        <v>23</v>
      </c>
      <c r="CT4">
        <f>SUMIFS(DataRegularSeason20242025!$AA$3:$AA$1315,DataRegularSeason20242025!$B$3:$B$1315, "&lt;=" &amp; CT$1, DataRegularSeason20242025!$D$3:$D$1315, $A4)+SUMIFS(DataRegularSeason20242025!$AB$3:$AB$1315,DataRegularSeason20242025!$B$3:$B$1315, "&lt;=" &amp; CT$1, DataRegularSeason20242025!$E$3:$E$1315, $A4)</f>
        <v>23</v>
      </c>
      <c r="CU4">
        <f>SUMIFS(DataRegularSeason20242025!$AA$3:$AA$1315,DataRegularSeason20242025!$B$3:$B$1315, "&lt;=" &amp; CU$1, DataRegularSeason20242025!$D$3:$D$1315, $A4)+SUMIFS(DataRegularSeason20242025!$AB$3:$AB$1315,DataRegularSeason20242025!$B$3:$B$1315, "&lt;=" &amp; CU$1, DataRegularSeason20242025!$E$3:$E$1315, $A4)</f>
        <v>23</v>
      </c>
      <c r="CV4">
        <f>SUMIFS(DataRegularSeason20242025!$AA$3:$AA$1315,DataRegularSeason20242025!$B$3:$B$1315, "&lt;=" &amp; CV$1, DataRegularSeason20242025!$D$3:$D$1315, $A4)+SUMIFS(DataRegularSeason20242025!$AB$3:$AB$1315,DataRegularSeason20242025!$B$3:$B$1315, "&lt;=" &amp; CV$1, DataRegularSeason20242025!$E$3:$E$1315, $A4)</f>
        <v>23</v>
      </c>
      <c r="CW4">
        <f>SUMIFS(DataRegularSeason20242025!$AA$3:$AA$1315,DataRegularSeason20242025!$B$3:$B$1315, "&lt;=" &amp; CW$1, DataRegularSeason20242025!$D$3:$D$1315, $A4)+SUMIFS(DataRegularSeason20242025!$AB$3:$AB$1315,DataRegularSeason20242025!$B$3:$B$1315, "&lt;=" &amp; CW$1, DataRegularSeason20242025!$E$3:$E$1315, $A4)</f>
        <v>23</v>
      </c>
      <c r="CX4">
        <f>SUMIFS(DataRegularSeason20242025!$AA$3:$AA$1315,DataRegularSeason20242025!$B$3:$B$1315, "&lt;=" &amp; CX$1, DataRegularSeason20242025!$D$3:$D$1315, $A4)+SUMIFS(DataRegularSeason20242025!$AB$3:$AB$1315,DataRegularSeason20242025!$B$3:$B$1315, "&lt;=" &amp; CX$1, DataRegularSeason20242025!$E$3:$E$1315, $A4)</f>
        <v>23</v>
      </c>
      <c r="CY4">
        <f>SUMIFS(DataRegularSeason20242025!$AA$3:$AA$1315,DataRegularSeason20242025!$B$3:$B$1315, "&lt;=" &amp; CY$1, DataRegularSeason20242025!$D$3:$D$1315, $A4)+SUMIFS(DataRegularSeason20242025!$AB$3:$AB$1315,DataRegularSeason20242025!$B$3:$B$1315, "&lt;=" &amp; CY$1, DataRegularSeason20242025!$E$3:$E$1315, $A4)</f>
        <v>23</v>
      </c>
      <c r="CZ4">
        <f>SUMIFS(DataRegularSeason20242025!$AA$3:$AA$1315,DataRegularSeason20242025!$B$3:$B$1315, "&lt;=" &amp; CZ$1, DataRegularSeason20242025!$D$3:$D$1315, $A4)+SUMIFS(DataRegularSeason20242025!$AB$3:$AB$1315,DataRegularSeason20242025!$B$3:$B$1315, "&lt;=" &amp; CZ$1, DataRegularSeason20242025!$E$3:$E$1315, $A4)</f>
        <v>23</v>
      </c>
      <c r="DA4">
        <f>SUMIFS(DataRegularSeason20242025!$AA$3:$AA$1315,DataRegularSeason20242025!$B$3:$B$1315, "&lt;=" &amp; DA$1, DataRegularSeason20242025!$D$3:$D$1315, $A4)+SUMIFS(DataRegularSeason20242025!$AB$3:$AB$1315,DataRegularSeason20242025!$B$3:$B$1315, "&lt;=" &amp; DA$1, DataRegularSeason20242025!$E$3:$E$1315, $A4)</f>
        <v>23</v>
      </c>
      <c r="DB4">
        <f>SUMIFS(DataRegularSeason20242025!$AA$3:$AA$1315,DataRegularSeason20242025!$B$3:$B$1315, "&lt;=" &amp; DB$1, DataRegularSeason20242025!$D$3:$D$1315, $A4)+SUMIFS(DataRegularSeason20242025!$AB$3:$AB$1315,DataRegularSeason20242025!$B$3:$B$1315, "&lt;=" &amp; DB$1, DataRegularSeason20242025!$E$3:$E$1315, $A4)</f>
        <v>23</v>
      </c>
      <c r="DC4">
        <f>SUMIFS(DataRegularSeason20242025!$AA$3:$AA$1315,DataRegularSeason20242025!$B$3:$B$1315, "&lt;=" &amp; DC$1, DataRegularSeason20242025!$D$3:$D$1315, $A4)+SUMIFS(DataRegularSeason20242025!$AB$3:$AB$1315,DataRegularSeason20242025!$B$3:$B$1315, "&lt;=" &amp; DC$1, DataRegularSeason20242025!$E$3:$E$1315, $A4)</f>
        <v>23</v>
      </c>
      <c r="DD4">
        <f>SUMIFS(DataRegularSeason20242025!$AA$3:$AA$1315,DataRegularSeason20242025!$B$3:$B$1315, "&lt;=" &amp; DD$1, DataRegularSeason20242025!$D$3:$D$1315, $A4)+SUMIFS(DataRegularSeason20242025!$AB$3:$AB$1315,DataRegularSeason20242025!$B$3:$B$1315, "&lt;=" &amp; DD$1, DataRegularSeason20242025!$E$3:$E$1315, $A4)</f>
        <v>23</v>
      </c>
      <c r="DE4">
        <f>SUMIFS(DataRegularSeason20242025!$AA$3:$AA$1315,DataRegularSeason20242025!$B$3:$B$1315, "&lt;=" &amp; DE$1, DataRegularSeason20242025!$D$3:$D$1315, $A4)+SUMIFS(DataRegularSeason20242025!$AB$3:$AB$1315,DataRegularSeason20242025!$B$3:$B$1315, "&lt;=" &amp; DE$1, DataRegularSeason20242025!$E$3:$E$1315, $A4)</f>
        <v>23</v>
      </c>
      <c r="DF4">
        <f>SUMIFS(DataRegularSeason20242025!$AA$3:$AA$1315,DataRegularSeason20242025!$B$3:$B$1315, "&lt;=" &amp; DF$1, DataRegularSeason20242025!$D$3:$D$1315, $A4)+SUMIFS(DataRegularSeason20242025!$AB$3:$AB$1315,DataRegularSeason20242025!$B$3:$B$1315, "&lt;=" &amp; DF$1, DataRegularSeason20242025!$E$3:$E$1315, $A4)</f>
        <v>23</v>
      </c>
      <c r="DG4">
        <f>SUMIFS(DataRegularSeason20242025!$AA$3:$AA$1315,DataRegularSeason20242025!$B$3:$B$1315, "&lt;=" &amp; DG$1, DataRegularSeason20242025!$D$3:$D$1315, $A4)+SUMIFS(DataRegularSeason20242025!$AB$3:$AB$1315,DataRegularSeason20242025!$B$3:$B$1315, "&lt;=" &amp; DG$1, DataRegularSeason20242025!$E$3:$E$1315, $A4)</f>
        <v>23</v>
      </c>
      <c r="DH4">
        <f>SUMIFS(DataRegularSeason20242025!$AA$3:$AA$1315,DataRegularSeason20242025!$B$3:$B$1315, "&lt;=" &amp; DH$1, DataRegularSeason20242025!$D$3:$D$1315, $A4)+SUMIFS(DataRegularSeason20242025!$AB$3:$AB$1315,DataRegularSeason20242025!$B$3:$B$1315, "&lt;=" &amp; DH$1, DataRegularSeason20242025!$E$3:$E$1315, $A4)</f>
        <v>23</v>
      </c>
      <c r="DI4">
        <f>SUMIFS(DataRegularSeason20242025!$AA$3:$AA$1315,DataRegularSeason20242025!$B$3:$B$1315, "&lt;=" &amp; DI$1, DataRegularSeason20242025!$D$3:$D$1315, $A4)+SUMIFS(DataRegularSeason20242025!$AB$3:$AB$1315,DataRegularSeason20242025!$B$3:$B$1315, "&lt;=" &amp; DI$1, DataRegularSeason20242025!$E$3:$E$1315, $A4)</f>
        <v>23</v>
      </c>
      <c r="DJ4">
        <f>SUMIFS(DataRegularSeason20242025!$AA$3:$AA$1315,DataRegularSeason20242025!$B$3:$B$1315, "&lt;=" &amp; DJ$1, DataRegularSeason20242025!$D$3:$D$1315, $A4)+SUMIFS(DataRegularSeason20242025!$AB$3:$AB$1315,DataRegularSeason20242025!$B$3:$B$1315, "&lt;=" &amp; DJ$1, DataRegularSeason20242025!$E$3:$E$1315, $A4)</f>
        <v>23</v>
      </c>
      <c r="DK4">
        <f>SUMIFS(DataRegularSeason20242025!$AA$3:$AA$1315,DataRegularSeason20242025!$B$3:$B$1315, "&lt;=" &amp; DK$1, DataRegularSeason20242025!$D$3:$D$1315, $A4)+SUMIFS(DataRegularSeason20242025!$AB$3:$AB$1315,DataRegularSeason20242025!$B$3:$B$1315, "&lt;=" &amp; DK$1, DataRegularSeason20242025!$E$3:$E$1315, $A4)</f>
        <v>23</v>
      </c>
      <c r="DL4">
        <f>SUMIFS(DataRegularSeason20242025!$AA$3:$AA$1315,DataRegularSeason20242025!$B$3:$B$1315, "&lt;=" &amp; DL$1, DataRegularSeason20242025!$D$3:$D$1315, $A4)+SUMIFS(DataRegularSeason20242025!$AB$3:$AB$1315,DataRegularSeason20242025!$B$3:$B$1315, "&lt;=" &amp; DL$1, DataRegularSeason20242025!$E$3:$E$1315, $A4)</f>
        <v>23</v>
      </c>
      <c r="DM4">
        <f>SUMIFS(DataRegularSeason20242025!$AA$3:$AA$1315,DataRegularSeason20242025!$B$3:$B$1315, "&lt;=" &amp; DM$1, DataRegularSeason20242025!$D$3:$D$1315, $A4)+SUMIFS(DataRegularSeason20242025!$AB$3:$AB$1315,DataRegularSeason20242025!$B$3:$B$1315, "&lt;=" &amp; DM$1, DataRegularSeason20242025!$E$3:$E$1315, $A4)</f>
        <v>23</v>
      </c>
      <c r="DN4">
        <f>SUMIFS(DataRegularSeason20242025!$AA$3:$AA$1315,DataRegularSeason20242025!$B$3:$B$1315, "&lt;=" &amp; DN$1, DataRegularSeason20242025!$D$3:$D$1315, $A4)+SUMIFS(DataRegularSeason20242025!$AB$3:$AB$1315,DataRegularSeason20242025!$B$3:$B$1315, "&lt;=" &amp; DN$1, DataRegularSeason20242025!$E$3:$E$1315, $A4)</f>
        <v>23</v>
      </c>
      <c r="DO4">
        <f>SUMIFS(DataRegularSeason20242025!$AA$3:$AA$1315,DataRegularSeason20242025!$B$3:$B$1315, "&lt;=" &amp; DO$1, DataRegularSeason20242025!$D$3:$D$1315, $A4)+SUMIFS(DataRegularSeason20242025!$AB$3:$AB$1315,DataRegularSeason20242025!$B$3:$B$1315, "&lt;=" &amp; DO$1, DataRegularSeason20242025!$E$3:$E$1315, $A4)</f>
        <v>23</v>
      </c>
      <c r="DP4">
        <f>SUMIFS(DataRegularSeason20242025!$AA$3:$AA$1315,DataRegularSeason20242025!$B$3:$B$1315, "&lt;=" &amp; DP$1, DataRegularSeason20242025!$D$3:$D$1315, $A4)+SUMIFS(DataRegularSeason20242025!$AB$3:$AB$1315,DataRegularSeason20242025!$B$3:$B$1315, "&lt;=" &amp; DP$1, DataRegularSeason20242025!$E$3:$E$1315, $A4)</f>
        <v>23</v>
      </c>
      <c r="DQ4">
        <f>SUMIFS(DataRegularSeason20242025!$AA$3:$AA$1315,DataRegularSeason20242025!$B$3:$B$1315, "&lt;=" &amp; DQ$1, DataRegularSeason20242025!$D$3:$D$1315, $A4)+SUMIFS(DataRegularSeason20242025!$AB$3:$AB$1315,DataRegularSeason20242025!$B$3:$B$1315, "&lt;=" &amp; DQ$1, DataRegularSeason20242025!$E$3:$E$1315, $A4)</f>
        <v>23</v>
      </c>
      <c r="DR4">
        <f>SUMIFS(DataRegularSeason20242025!$AA$3:$AA$1315,DataRegularSeason20242025!$B$3:$B$1315, "&lt;=" &amp; DR$1, DataRegularSeason20242025!$D$3:$D$1315, $A4)+SUMIFS(DataRegularSeason20242025!$AB$3:$AB$1315,DataRegularSeason20242025!$B$3:$B$1315, "&lt;=" &amp; DR$1, DataRegularSeason20242025!$E$3:$E$1315, $A4)</f>
        <v>23</v>
      </c>
      <c r="DS4">
        <f>SUMIFS(DataRegularSeason20242025!$AA$3:$AA$1315,DataRegularSeason20242025!$B$3:$B$1315, "&lt;=" &amp; DS$1, DataRegularSeason20242025!$D$3:$D$1315, $A4)+SUMIFS(DataRegularSeason20242025!$AB$3:$AB$1315,DataRegularSeason20242025!$B$3:$B$1315, "&lt;=" &amp; DS$1, DataRegularSeason20242025!$E$3:$E$1315, $A4)</f>
        <v>23</v>
      </c>
      <c r="DT4">
        <f>SUMIFS(DataRegularSeason20242025!$AA$3:$AA$1315,DataRegularSeason20242025!$B$3:$B$1315, "&lt;=" &amp; DT$1, DataRegularSeason20242025!$D$3:$D$1315, $A4)+SUMIFS(DataRegularSeason20242025!$AB$3:$AB$1315,DataRegularSeason20242025!$B$3:$B$1315, "&lt;=" &amp; DT$1, DataRegularSeason20242025!$E$3:$E$1315, $A4)</f>
        <v>23</v>
      </c>
      <c r="DU4">
        <f>SUMIFS(DataRegularSeason20242025!$AA$3:$AA$1315,DataRegularSeason20242025!$B$3:$B$1315, "&lt;=" &amp; DU$1, DataRegularSeason20242025!$D$3:$D$1315, $A4)+SUMIFS(DataRegularSeason20242025!$AB$3:$AB$1315,DataRegularSeason20242025!$B$3:$B$1315, "&lt;=" &amp; DU$1, DataRegularSeason20242025!$E$3:$E$1315, $A4)</f>
        <v>23</v>
      </c>
      <c r="DV4">
        <f>SUMIFS(DataRegularSeason20242025!$AA$3:$AA$1315,DataRegularSeason20242025!$B$3:$B$1315, "&lt;=" &amp; DV$1, DataRegularSeason20242025!$D$3:$D$1315, $A4)+SUMIFS(DataRegularSeason20242025!$AB$3:$AB$1315,DataRegularSeason20242025!$B$3:$B$1315, "&lt;=" &amp; DV$1, DataRegularSeason20242025!$E$3:$E$1315, $A4)</f>
        <v>23</v>
      </c>
      <c r="DW4">
        <f>SUMIFS(DataRegularSeason20242025!$AA$3:$AA$1315,DataRegularSeason20242025!$B$3:$B$1315, "&lt;=" &amp; DW$1, DataRegularSeason20242025!$D$3:$D$1315, $A4)+SUMIFS(DataRegularSeason20242025!$AB$3:$AB$1315,DataRegularSeason20242025!$B$3:$B$1315, "&lt;=" &amp; DW$1, DataRegularSeason20242025!$E$3:$E$1315, $A4)</f>
        <v>23</v>
      </c>
      <c r="DX4">
        <f>SUMIFS(DataRegularSeason20242025!$AA$3:$AA$1315,DataRegularSeason20242025!$B$3:$B$1315, "&lt;=" &amp; DX$1, DataRegularSeason20242025!$D$3:$D$1315, $A4)+SUMIFS(DataRegularSeason20242025!$AB$3:$AB$1315,DataRegularSeason20242025!$B$3:$B$1315, "&lt;=" &amp; DX$1, DataRegularSeason20242025!$E$3:$E$1315, $A4)</f>
        <v>23</v>
      </c>
      <c r="DY4">
        <f>SUMIFS(DataRegularSeason20242025!$AA$3:$AA$1315,DataRegularSeason20242025!$B$3:$B$1315, "&lt;=" &amp; DY$1, DataRegularSeason20242025!$D$3:$D$1315, $A4)+SUMIFS(DataRegularSeason20242025!$AB$3:$AB$1315,DataRegularSeason20242025!$B$3:$B$1315, "&lt;=" &amp; DY$1, DataRegularSeason20242025!$E$3:$E$1315, $A4)</f>
        <v>23</v>
      </c>
      <c r="DZ4">
        <f>SUMIFS(DataRegularSeason20242025!$AA$3:$AA$1315,DataRegularSeason20242025!$B$3:$B$1315, "&lt;=" &amp; DZ$1, DataRegularSeason20242025!$D$3:$D$1315, $A4)+SUMIFS(DataRegularSeason20242025!$AB$3:$AB$1315,DataRegularSeason20242025!$B$3:$B$1315, "&lt;=" &amp; DZ$1, DataRegularSeason20242025!$E$3:$E$1315, $A4)</f>
        <v>23</v>
      </c>
      <c r="EA4">
        <f>SUMIFS(DataRegularSeason20242025!$AA$3:$AA$1315,DataRegularSeason20242025!$B$3:$B$1315, "&lt;=" &amp; EA$1, DataRegularSeason20242025!$D$3:$D$1315, $A4)+SUMIFS(DataRegularSeason20242025!$AB$3:$AB$1315,DataRegularSeason20242025!$B$3:$B$1315, "&lt;=" &amp; EA$1, DataRegularSeason20242025!$E$3:$E$1315, $A4)</f>
        <v>23</v>
      </c>
      <c r="EB4">
        <f>SUMIFS(DataRegularSeason20242025!$AA$3:$AA$1315,DataRegularSeason20242025!$B$3:$B$1315, "&lt;=" &amp; EB$1, DataRegularSeason20242025!$D$3:$D$1315, $A4)+SUMIFS(DataRegularSeason20242025!$AB$3:$AB$1315,DataRegularSeason20242025!$B$3:$B$1315, "&lt;=" &amp; EB$1, DataRegularSeason20242025!$E$3:$E$1315, $A4)</f>
        <v>23</v>
      </c>
      <c r="EC4">
        <f>SUMIFS(DataRegularSeason20242025!$AA$3:$AA$1315,DataRegularSeason20242025!$B$3:$B$1315, "&lt;=" &amp; EC$1, DataRegularSeason20242025!$D$3:$D$1315, $A4)+SUMIFS(DataRegularSeason20242025!$AB$3:$AB$1315,DataRegularSeason20242025!$B$3:$B$1315, "&lt;=" &amp; EC$1, DataRegularSeason20242025!$E$3:$E$1315, $A4)</f>
        <v>23</v>
      </c>
      <c r="ED4">
        <f>SUMIFS(DataRegularSeason20242025!$AA$3:$AA$1315,DataRegularSeason20242025!$B$3:$B$1315, "&lt;=" &amp; ED$1, DataRegularSeason20242025!$D$3:$D$1315, $A4)+SUMIFS(DataRegularSeason20242025!$AB$3:$AB$1315,DataRegularSeason20242025!$B$3:$B$1315, "&lt;=" &amp; ED$1, DataRegularSeason20242025!$E$3:$E$1315, $A4)</f>
        <v>23</v>
      </c>
      <c r="EE4">
        <f>SUMIFS(DataRegularSeason20242025!$AA$3:$AA$1315,DataRegularSeason20242025!$B$3:$B$1315, "&lt;=" &amp; EE$1, DataRegularSeason20242025!$D$3:$D$1315, $A4)+SUMIFS(DataRegularSeason20242025!$AB$3:$AB$1315,DataRegularSeason20242025!$B$3:$B$1315, "&lt;=" &amp; EE$1, DataRegularSeason20242025!$E$3:$E$1315, $A4)</f>
        <v>23</v>
      </c>
      <c r="EF4">
        <f>SUMIFS(DataRegularSeason20242025!$AA$3:$AA$1315,DataRegularSeason20242025!$B$3:$B$1315, "&lt;=" &amp; EF$1, DataRegularSeason20242025!$D$3:$D$1315, $A4)+SUMIFS(DataRegularSeason20242025!$AB$3:$AB$1315,DataRegularSeason20242025!$B$3:$B$1315, "&lt;=" &amp; EF$1, DataRegularSeason20242025!$E$3:$E$1315, $A4)</f>
        <v>23</v>
      </c>
      <c r="EG4">
        <f>SUMIFS(DataRegularSeason20242025!$AA$3:$AA$1315,DataRegularSeason20242025!$B$3:$B$1315, "&lt;=" &amp; EG$1, DataRegularSeason20242025!$D$3:$D$1315, $A4)+SUMIFS(DataRegularSeason20242025!$AB$3:$AB$1315,DataRegularSeason20242025!$B$3:$B$1315, "&lt;=" &amp; EG$1, DataRegularSeason20242025!$E$3:$E$1315, $A4)</f>
        <v>23</v>
      </c>
      <c r="EH4">
        <f>SUMIFS(DataRegularSeason20242025!$AA$3:$AA$1315,DataRegularSeason20242025!$B$3:$B$1315, "&lt;=" &amp; EH$1, DataRegularSeason20242025!$D$3:$D$1315, $A4)+SUMIFS(DataRegularSeason20242025!$AB$3:$AB$1315,DataRegularSeason20242025!$B$3:$B$1315, "&lt;=" &amp; EH$1, DataRegularSeason20242025!$E$3:$E$1315, $A4)</f>
        <v>23</v>
      </c>
      <c r="EI4">
        <f>SUMIFS(DataRegularSeason20242025!$AA$3:$AA$1315,DataRegularSeason20242025!$B$3:$B$1315, "&lt;=" &amp; EI$1, DataRegularSeason20242025!$D$3:$D$1315, $A4)+SUMIFS(DataRegularSeason20242025!$AB$3:$AB$1315,DataRegularSeason20242025!$B$3:$B$1315, "&lt;=" &amp; EI$1, DataRegularSeason20242025!$E$3:$E$1315, $A4)</f>
        <v>23</v>
      </c>
      <c r="EJ4">
        <f>SUMIFS(DataRegularSeason20242025!$AA$3:$AA$1315,DataRegularSeason20242025!$B$3:$B$1315, "&lt;=" &amp; EJ$1, DataRegularSeason20242025!$D$3:$D$1315, $A4)+SUMIFS(DataRegularSeason20242025!$AB$3:$AB$1315,DataRegularSeason20242025!$B$3:$B$1315, "&lt;=" &amp; EJ$1, DataRegularSeason20242025!$E$3:$E$1315, $A4)</f>
        <v>23</v>
      </c>
      <c r="EK4">
        <f>SUMIFS(DataRegularSeason20242025!$AA$3:$AA$1315,DataRegularSeason20242025!$B$3:$B$1315, "&lt;=" &amp; EK$1, DataRegularSeason20242025!$D$3:$D$1315, $A4)+SUMIFS(DataRegularSeason20242025!$AB$3:$AB$1315,DataRegularSeason20242025!$B$3:$B$1315, "&lt;=" &amp; EK$1, DataRegularSeason20242025!$E$3:$E$1315, $A4)</f>
        <v>23</v>
      </c>
      <c r="EL4">
        <f>SUMIFS(DataRegularSeason20242025!$AA$3:$AA$1315,DataRegularSeason20242025!$B$3:$B$1315, "&lt;=" &amp; EL$1, DataRegularSeason20242025!$D$3:$D$1315, $A4)+SUMIFS(DataRegularSeason20242025!$AB$3:$AB$1315,DataRegularSeason20242025!$B$3:$B$1315, "&lt;=" &amp; EL$1, DataRegularSeason20242025!$E$3:$E$1315, $A4)</f>
        <v>23</v>
      </c>
      <c r="EM4">
        <f>SUMIFS(DataRegularSeason20242025!$AA$3:$AA$1315,DataRegularSeason20242025!$B$3:$B$1315, "&lt;=" &amp; EM$1, DataRegularSeason20242025!$D$3:$D$1315, $A4)+SUMIFS(DataRegularSeason20242025!$AB$3:$AB$1315,DataRegularSeason20242025!$B$3:$B$1315, "&lt;=" &amp; EM$1, DataRegularSeason20242025!$E$3:$E$1315, $A4)</f>
        <v>23</v>
      </c>
      <c r="EN4">
        <f>SUMIFS(DataRegularSeason20242025!$AA$3:$AA$1315,DataRegularSeason20242025!$B$3:$B$1315, "&lt;=" &amp; EN$1, DataRegularSeason20242025!$D$3:$D$1315, $A4)+SUMIFS(DataRegularSeason20242025!$AB$3:$AB$1315,DataRegularSeason20242025!$B$3:$B$1315, "&lt;=" &amp; EN$1, DataRegularSeason20242025!$E$3:$E$1315, $A4)</f>
        <v>23</v>
      </c>
      <c r="EO4">
        <f>SUMIFS(DataRegularSeason20242025!$AA$3:$AA$1315,DataRegularSeason20242025!$B$3:$B$1315, "&lt;=" &amp; EO$1, DataRegularSeason20242025!$D$3:$D$1315, $A4)+SUMIFS(DataRegularSeason20242025!$AB$3:$AB$1315,DataRegularSeason20242025!$B$3:$B$1315, "&lt;=" &amp; EO$1, DataRegularSeason20242025!$E$3:$E$1315, $A4)</f>
        <v>23</v>
      </c>
      <c r="EP4">
        <f>SUMIFS(DataRegularSeason20242025!$AA$3:$AA$1315,DataRegularSeason20242025!$B$3:$B$1315, "&lt;=" &amp; EP$1, DataRegularSeason20242025!$D$3:$D$1315, $A4)+SUMIFS(DataRegularSeason20242025!$AB$3:$AB$1315,DataRegularSeason20242025!$B$3:$B$1315, "&lt;=" &amp; EP$1, DataRegularSeason20242025!$E$3:$E$1315, $A4)</f>
        <v>23</v>
      </c>
      <c r="EQ4">
        <f>SUMIFS(DataRegularSeason20242025!$AA$3:$AA$1315,DataRegularSeason20242025!$B$3:$B$1315, "&lt;=" &amp; EQ$1, DataRegularSeason20242025!$D$3:$D$1315, $A4)+SUMIFS(DataRegularSeason20242025!$AB$3:$AB$1315,DataRegularSeason20242025!$B$3:$B$1315, "&lt;=" &amp; EQ$1, DataRegularSeason20242025!$E$3:$E$1315, $A4)</f>
        <v>23</v>
      </c>
      <c r="ER4">
        <f>SUMIFS(DataRegularSeason20242025!$AA$3:$AA$1315,DataRegularSeason20242025!$B$3:$B$1315, "&lt;=" &amp; ER$1, DataRegularSeason20242025!$D$3:$D$1315, $A4)+SUMIFS(DataRegularSeason20242025!$AB$3:$AB$1315,DataRegularSeason20242025!$B$3:$B$1315, "&lt;=" &amp; ER$1, DataRegularSeason20242025!$E$3:$E$1315, $A4)</f>
        <v>23</v>
      </c>
      <c r="ES4">
        <f>SUMIFS(DataRegularSeason20242025!$AA$3:$AA$1315,DataRegularSeason20242025!$B$3:$B$1315, "&lt;=" &amp; ES$1, DataRegularSeason20242025!$D$3:$D$1315, $A4)+SUMIFS(DataRegularSeason20242025!$AB$3:$AB$1315,DataRegularSeason20242025!$B$3:$B$1315, "&lt;=" &amp; ES$1, DataRegularSeason20242025!$E$3:$E$1315, $A4)</f>
        <v>23</v>
      </c>
      <c r="ET4">
        <f>SUMIFS(DataRegularSeason20242025!$AA$3:$AA$1315,DataRegularSeason20242025!$B$3:$B$1315, "&lt;=" &amp; ET$1, DataRegularSeason20242025!$D$3:$D$1315, $A4)+SUMIFS(DataRegularSeason20242025!$AB$3:$AB$1315,DataRegularSeason20242025!$B$3:$B$1315, "&lt;=" &amp; ET$1, DataRegularSeason20242025!$E$3:$E$1315, $A4)</f>
        <v>23</v>
      </c>
      <c r="EU4">
        <f>SUMIFS(DataRegularSeason20242025!$AA$3:$AA$1315,DataRegularSeason20242025!$B$3:$B$1315, "&lt;=" &amp; EU$1, DataRegularSeason20242025!$D$3:$D$1315, $A4)+SUMIFS(DataRegularSeason20242025!$AB$3:$AB$1315,DataRegularSeason20242025!$B$3:$B$1315, "&lt;=" &amp; EU$1, DataRegularSeason20242025!$E$3:$E$1315, $A4)</f>
        <v>23</v>
      </c>
      <c r="EV4">
        <f>SUMIFS(DataRegularSeason20242025!$AA$3:$AA$1315,DataRegularSeason20242025!$B$3:$B$1315, "&lt;=" &amp; EV$1, DataRegularSeason20242025!$D$3:$D$1315, $A4)+SUMIFS(DataRegularSeason20242025!$AB$3:$AB$1315,DataRegularSeason20242025!$B$3:$B$1315, "&lt;=" &amp; EV$1, DataRegularSeason20242025!$E$3:$E$1315, $A4)</f>
        <v>23</v>
      </c>
      <c r="EW4">
        <f>SUMIFS(DataRegularSeason20242025!$AA$3:$AA$1315,DataRegularSeason20242025!$B$3:$B$1315, "&lt;=" &amp; EW$1, DataRegularSeason20242025!$D$3:$D$1315, $A4)+SUMIFS(DataRegularSeason20242025!$AB$3:$AB$1315,DataRegularSeason20242025!$B$3:$B$1315, "&lt;=" &amp; EW$1, DataRegularSeason20242025!$E$3:$E$1315, $A4)</f>
        <v>23</v>
      </c>
      <c r="EX4">
        <f>SUMIFS(DataRegularSeason20242025!$AA$3:$AA$1315,DataRegularSeason20242025!$B$3:$B$1315, "&lt;=" &amp; EX$1, DataRegularSeason20242025!$D$3:$D$1315, $A4)+SUMIFS(DataRegularSeason20242025!$AB$3:$AB$1315,DataRegularSeason20242025!$B$3:$B$1315, "&lt;=" &amp; EX$1, DataRegularSeason20242025!$E$3:$E$1315, $A4)</f>
        <v>23</v>
      </c>
      <c r="EY4">
        <f>SUMIFS(DataRegularSeason20242025!$AA$3:$AA$1315,DataRegularSeason20242025!$B$3:$B$1315, "&lt;=" &amp; EY$1, DataRegularSeason20242025!$D$3:$D$1315, $A4)+SUMIFS(DataRegularSeason20242025!$AB$3:$AB$1315,DataRegularSeason20242025!$B$3:$B$1315, "&lt;=" &amp; EY$1, DataRegularSeason20242025!$E$3:$E$1315, $A4)</f>
        <v>23</v>
      </c>
      <c r="EZ4">
        <f>SUMIFS(DataRegularSeason20242025!$AA$3:$AA$1315,DataRegularSeason20242025!$B$3:$B$1315, "&lt;=" &amp; EZ$1, DataRegularSeason20242025!$D$3:$D$1315, $A4)+SUMIFS(DataRegularSeason20242025!$AB$3:$AB$1315,DataRegularSeason20242025!$B$3:$B$1315, "&lt;=" &amp; EZ$1, DataRegularSeason20242025!$E$3:$E$1315, $A4)</f>
        <v>23</v>
      </c>
      <c r="FA4">
        <f>SUMIFS(DataRegularSeason20242025!$AA$3:$AA$1315,DataRegularSeason20242025!$B$3:$B$1315, "&lt;=" &amp; FA$1, DataRegularSeason20242025!$D$3:$D$1315, $A4)+SUMIFS(DataRegularSeason20242025!$AB$3:$AB$1315,DataRegularSeason20242025!$B$3:$B$1315, "&lt;=" &amp; FA$1, DataRegularSeason20242025!$E$3:$E$1315, $A4)</f>
        <v>23</v>
      </c>
      <c r="FB4">
        <f>SUMIFS(DataRegularSeason20242025!$AA$3:$AA$1315,DataRegularSeason20242025!$B$3:$B$1315, "&lt;=" &amp; FB$1, DataRegularSeason20242025!$D$3:$D$1315, $A4)+SUMIFS(DataRegularSeason20242025!$AB$3:$AB$1315,DataRegularSeason20242025!$B$3:$B$1315, "&lt;=" &amp; FB$1, DataRegularSeason20242025!$E$3:$E$1315, $A4)</f>
        <v>23</v>
      </c>
      <c r="FC4">
        <f>SUMIFS(DataRegularSeason20242025!$AA$3:$AA$1315,DataRegularSeason20242025!$B$3:$B$1315, "&lt;=" &amp; FC$1, DataRegularSeason20242025!$D$3:$D$1315, $A4)+SUMIFS(DataRegularSeason20242025!$AB$3:$AB$1315,DataRegularSeason20242025!$B$3:$B$1315, "&lt;=" &amp; FC$1, DataRegularSeason20242025!$E$3:$E$1315, $A4)</f>
        <v>23</v>
      </c>
      <c r="FD4">
        <f>SUMIFS(DataRegularSeason20242025!$AA$3:$AA$1315,DataRegularSeason20242025!$B$3:$B$1315, "&lt;=" &amp; FD$1, DataRegularSeason20242025!$D$3:$D$1315, $A4)+SUMIFS(DataRegularSeason20242025!$AB$3:$AB$1315,DataRegularSeason20242025!$B$3:$B$1315, "&lt;=" &amp; FD$1, DataRegularSeason20242025!$E$3:$E$1315, $A4)</f>
        <v>23</v>
      </c>
      <c r="FE4">
        <f>SUMIFS(DataRegularSeason20242025!$AA$3:$AA$1315,DataRegularSeason20242025!$B$3:$B$1315, "&lt;=" &amp; FE$1, DataRegularSeason20242025!$D$3:$D$1315, $A4)+SUMIFS(DataRegularSeason20242025!$AB$3:$AB$1315,DataRegularSeason20242025!$B$3:$B$1315, "&lt;=" &amp; FE$1, DataRegularSeason20242025!$E$3:$E$1315, $A4)</f>
        <v>23</v>
      </c>
      <c r="FF4">
        <f>SUMIFS(DataRegularSeason20242025!$AA$3:$AA$1315,DataRegularSeason20242025!$B$3:$B$1315, "&lt;=" &amp; FF$1, DataRegularSeason20242025!$D$3:$D$1315, $A4)+SUMIFS(DataRegularSeason20242025!$AB$3:$AB$1315,DataRegularSeason20242025!$B$3:$B$1315, "&lt;=" &amp; FF$1, DataRegularSeason20242025!$E$3:$E$1315, $A4)</f>
        <v>23</v>
      </c>
      <c r="FG4">
        <f>SUMIFS(DataRegularSeason20242025!$AA$3:$AA$1315,DataRegularSeason20242025!$B$3:$B$1315, "&lt;=" &amp; FG$1, DataRegularSeason20242025!$D$3:$D$1315, $A4)+SUMIFS(DataRegularSeason20242025!$AB$3:$AB$1315,DataRegularSeason20242025!$B$3:$B$1315, "&lt;=" &amp; FG$1, DataRegularSeason20242025!$E$3:$E$1315, $A4)</f>
        <v>23</v>
      </c>
      <c r="FH4">
        <f>SUMIFS(DataRegularSeason20242025!$AA$3:$AA$1315,DataRegularSeason20242025!$B$3:$B$1315, "&lt;=" &amp; FH$1, DataRegularSeason20242025!$D$3:$D$1315, $A4)+SUMIFS(DataRegularSeason20242025!$AB$3:$AB$1315,DataRegularSeason20242025!$B$3:$B$1315, "&lt;=" &amp; FH$1, DataRegularSeason20242025!$E$3:$E$1315, $A4)</f>
        <v>23</v>
      </c>
      <c r="FI4">
        <f>SUMIFS(DataRegularSeason20242025!$AA$3:$AA$1315,DataRegularSeason20242025!$B$3:$B$1315, "&lt;=" &amp; FI$1, DataRegularSeason20242025!$D$3:$D$1315, $A4)+SUMIFS(DataRegularSeason20242025!$AB$3:$AB$1315,DataRegularSeason20242025!$B$3:$B$1315, "&lt;=" &amp; FI$1, DataRegularSeason20242025!$E$3:$E$1315, $A4)</f>
        <v>23</v>
      </c>
      <c r="FJ4">
        <f>SUMIFS(DataRegularSeason20242025!$AA$3:$AA$1315,DataRegularSeason20242025!$B$3:$B$1315, "&lt;=" &amp; FJ$1, DataRegularSeason20242025!$D$3:$D$1315, $A4)+SUMIFS(DataRegularSeason20242025!$AB$3:$AB$1315,DataRegularSeason20242025!$B$3:$B$1315, "&lt;=" &amp; FJ$1, DataRegularSeason20242025!$E$3:$E$1315, $A4)</f>
        <v>23</v>
      </c>
      <c r="FK4">
        <f>SUMIFS(DataRegularSeason20242025!$AA$3:$AA$1315,DataRegularSeason20242025!$B$3:$B$1315, "&lt;=" &amp; FK$1, DataRegularSeason20242025!$D$3:$D$1315, $A4)+SUMIFS(DataRegularSeason20242025!$AB$3:$AB$1315,DataRegularSeason20242025!$B$3:$B$1315, "&lt;=" &amp; FK$1, DataRegularSeason20242025!$E$3:$E$1315, $A4)</f>
        <v>23</v>
      </c>
      <c r="FL4">
        <f>SUMIFS(DataRegularSeason20242025!$AA$3:$AA$1315,DataRegularSeason20242025!$B$3:$B$1315, "&lt;=" &amp; FL$1, DataRegularSeason20242025!$D$3:$D$1315, $A4)+SUMIFS(DataRegularSeason20242025!$AB$3:$AB$1315,DataRegularSeason20242025!$B$3:$B$1315, "&lt;=" &amp; FL$1, DataRegularSeason20242025!$E$3:$E$1315, $A4)</f>
        <v>23</v>
      </c>
      <c r="FM4">
        <f>SUMIFS(DataRegularSeason20242025!$AA$3:$AA$1315,DataRegularSeason20242025!$B$3:$B$1315, "&lt;=" &amp; FM$1, DataRegularSeason20242025!$D$3:$D$1315, $A4)+SUMIFS(DataRegularSeason20242025!$AB$3:$AB$1315,DataRegularSeason20242025!$B$3:$B$1315, "&lt;=" &amp; FM$1, DataRegularSeason20242025!$E$3:$E$1315, $A4)</f>
        <v>23</v>
      </c>
      <c r="FN4">
        <f>SUMIFS(DataRegularSeason20242025!$AA$3:$AA$1315,DataRegularSeason20242025!$B$3:$B$1315, "&lt;=" &amp; FN$1, DataRegularSeason20242025!$D$3:$D$1315, $A4)+SUMIFS(DataRegularSeason20242025!$AB$3:$AB$1315,DataRegularSeason20242025!$B$3:$B$1315, "&lt;=" &amp; FN$1, DataRegularSeason20242025!$E$3:$E$1315, $A4)</f>
        <v>23</v>
      </c>
      <c r="FO4">
        <f>SUMIFS(DataRegularSeason20242025!$AA$3:$AA$1315,DataRegularSeason20242025!$B$3:$B$1315, "&lt;=" &amp; FO$1, DataRegularSeason20242025!$D$3:$D$1315, $A4)+SUMIFS(DataRegularSeason20242025!$AB$3:$AB$1315,DataRegularSeason20242025!$B$3:$B$1315, "&lt;=" &amp; FO$1, DataRegularSeason20242025!$E$3:$E$1315, $A4)</f>
        <v>23</v>
      </c>
      <c r="FP4">
        <f>SUMIFS(DataRegularSeason20242025!$AA$3:$AA$1315,DataRegularSeason20242025!$B$3:$B$1315, "&lt;=" &amp; FP$1, DataRegularSeason20242025!$D$3:$D$1315, $A4)+SUMIFS(DataRegularSeason20242025!$AB$3:$AB$1315,DataRegularSeason20242025!$B$3:$B$1315, "&lt;=" &amp; FP$1, DataRegularSeason20242025!$E$3:$E$1315, $A4)</f>
        <v>23</v>
      </c>
      <c r="FQ4">
        <f>SUMIFS(DataRegularSeason20242025!$AA$3:$AA$1315,DataRegularSeason20242025!$B$3:$B$1315, "&lt;=" &amp; FQ$1, DataRegularSeason20242025!$D$3:$D$1315, $A4)+SUMIFS(DataRegularSeason20242025!$AB$3:$AB$1315,DataRegularSeason20242025!$B$3:$B$1315, "&lt;=" &amp; FQ$1, DataRegularSeason20242025!$E$3:$E$1315, $A4)</f>
        <v>23</v>
      </c>
      <c r="FR4">
        <f>SUMIFS(DataRegularSeason20242025!$AA$3:$AA$1315,DataRegularSeason20242025!$B$3:$B$1315, "&lt;=" &amp; FR$1, DataRegularSeason20242025!$D$3:$D$1315, $A4)+SUMIFS(DataRegularSeason20242025!$AB$3:$AB$1315,DataRegularSeason20242025!$B$3:$B$1315, "&lt;=" &amp; FR$1, DataRegularSeason20242025!$E$3:$E$1315, $A4)</f>
        <v>23</v>
      </c>
      <c r="FS4">
        <f>SUMIFS(DataRegularSeason20242025!$AA$3:$AA$1315,DataRegularSeason20242025!$B$3:$B$1315, "&lt;=" &amp; FS$1, DataRegularSeason20242025!$D$3:$D$1315, $A4)+SUMIFS(DataRegularSeason20242025!$AB$3:$AB$1315,DataRegularSeason20242025!$B$3:$B$1315, "&lt;=" &amp; FS$1, DataRegularSeason20242025!$E$3:$E$1315, $A4)</f>
        <v>23</v>
      </c>
      <c r="FT4">
        <f>SUMIFS(DataRegularSeason20242025!$AA$3:$AA$1315,DataRegularSeason20242025!$B$3:$B$1315, "&lt;=" &amp; FT$1, DataRegularSeason20242025!$D$3:$D$1315, $A4)+SUMIFS(DataRegularSeason20242025!$AB$3:$AB$1315,DataRegularSeason20242025!$B$3:$B$1315, "&lt;=" &amp; FT$1, DataRegularSeason20242025!$E$3:$E$1315, $A4)</f>
        <v>23</v>
      </c>
      <c r="FU4">
        <f>SUMIFS(DataRegularSeason20242025!$AA$3:$AA$1315,DataRegularSeason20242025!$B$3:$B$1315, "&lt;=" &amp; FU$1, DataRegularSeason20242025!$D$3:$D$1315, $A4)+SUMIFS(DataRegularSeason20242025!$AB$3:$AB$1315,DataRegularSeason20242025!$B$3:$B$1315, "&lt;=" &amp; FU$1, DataRegularSeason20242025!$E$3:$E$1315, $A4)</f>
        <v>23</v>
      </c>
      <c r="FV4">
        <f>SUMIFS(DataRegularSeason20242025!$AA$3:$AA$1315,DataRegularSeason20242025!$B$3:$B$1315, "&lt;=" &amp; FV$1, DataRegularSeason20242025!$D$3:$D$1315, $A4)+SUMIFS(DataRegularSeason20242025!$AB$3:$AB$1315,DataRegularSeason20242025!$B$3:$B$1315, "&lt;=" &amp; FV$1, DataRegularSeason20242025!$E$3:$E$1315, $A4)</f>
        <v>23</v>
      </c>
      <c r="FW4">
        <f>SUMIFS(DataRegularSeason20242025!$AA$3:$AA$1315,DataRegularSeason20242025!$B$3:$B$1315, "&lt;=" &amp; FW$1, DataRegularSeason20242025!$D$3:$D$1315, $A4)+SUMIFS(DataRegularSeason20242025!$AB$3:$AB$1315,DataRegularSeason20242025!$B$3:$B$1315, "&lt;=" &amp; FW$1, DataRegularSeason20242025!$E$3:$E$1315, $A4)</f>
        <v>23</v>
      </c>
      <c r="FX4">
        <f>SUMIFS(DataRegularSeason20242025!$AA$3:$AA$1315,DataRegularSeason20242025!$B$3:$B$1315, "&lt;=" &amp; FX$1, DataRegularSeason20242025!$D$3:$D$1315, $A4)+SUMIFS(DataRegularSeason20242025!$AB$3:$AB$1315,DataRegularSeason20242025!$B$3:$B$1315, "&lt;=" &amp; FX$1, DataRegularSeason20242025!$E$3:$E$1315, $A4)</f>
        <v>23</v>
      </c>
      <c r="FY4">
        <f>SUMIFS(DataRegularSeason20242025!$AA$3:$AA$1315,DataRegularSeason20242025!$B$3:$B$1315, "&lt;=" &amp; FY$1, DataRegularSeason20242025!$D$3:$D$1315, $A4)+SUMIFS(DataRegularSeason20242025!$AB$3:$AB$1315,DataRegularSeason20242025!$B$3:$B$1315, "&lt;=" &amp; FY$1, DataRegularSeason20242025!$E$3:$E$1315, $A4)</f>
        <v>23</v>
      </c>
      <c r="FZ4">
        <f>SUMIFS(DataRegularSeason20242025!$AA$3:$AA$1315,DataRegularSeason20242025!$B$3:$B$1315, "&lt;=" &amp; FZ$1, DataRegularSeason20242025!$D$3:$D$1315, $A4)+SUMIFS(DataRegularSeason20242025!$AB$3:$AB$1315,DataRegularSeason20242025!$B$3:$B$1315, "&lt;=" &amp; FZ$1, DataRegularSeason20242025!$E$3:$E$1315, $A4)</f>
        <v>23</v>
      </c>
      <c r="GA4">
        <f>SUMIFS(DataRegularSeason20242025!$AA$3:$AA$1315,DataRegularSeason20242025!$B$3:$B$1315, "&lt;=" &amp; GA$1, DataRegularSeason20242025!$D$3:$D$1315, $A4)+SUMIFS(DataRegularSeason20242025!$AB$3:$AB$1315,DataRegularSeason20242025!$B$3:$B$1315, "&lt;=" &amp; GA$1, DataRegularSeason20242025!$E$3:$E$1315, $A4)</f>
        <v>23</v>
      </c>
      <c r="GB4">
        <f>SUMIFS(DataRegularSeason20242025!$AA$3:$AA$1315,DataRegularSeason20242025!$B$3:$B$1315, "&lt;=" &amp; GB$1, DataRegularSeason20242025!$D$3:$D$1315, $A4)+SUMIFS(DataRegularSeason20242025!$AB$3:$AB$1315,DataRegularSeason20242025!$B$3:$B$1315, "&lt;=" &amp; GB$1, DataRegularSeason20242025!$E$3:$E$1315, $A4)</f>
        <v>23</v>
      </c>
      <c r="GC4">
        <f>SUMIFS(DataRegularSeason20242025!$AA$3:$AA$1315,DataRegularSeason20242025!$B$3:$B$1315, "&lt;=" &amp; GC$1, DataRegularSeason20242025!$D$3:$D$1315, $A4)+SUMIFS(DataRegularSeason20242025!$AB$3:$AB$1315,DataRegularSeason20242025!$B$3:$B$1315, "&lt;=" &amp; GC$1, DataRegularSeason20242025!$E$3:$E$1315, $A4)</f>
        <v>23</v>
      </c>
      <c r="GD4">
        <f>SUMIFS(DataRegularSeason20242025!$AA$3:$AA$1315,DataRegularSeason20242025!$B$3:$B$1315, "&lt;=" &amp; GD$1, DataRegularSeason20242025!$D$3:$D$1315, $A4)+SUMIFS(DataRegularSeason20242025!$AB$3:$AB$1315,DataRegularSeason20242025!$B$3:$B$1315, "&lt;=" &amp; GD$1, DataRegularSeason20242025!$E$3:$E$1315, $A4)</f>
        <v>23</v>
      </c>
      <c r="GE4">
        <f>SUMIFS(DataRegularSeason20242025!$AA$3:$AA$1315,DataRegularSeason20242025!$B$3:$B$1315, "&lt;=" &amp; GE$1, DataRegularSeason20242025!$D$3:$D$1315, $A4)+SUMIFS(DataRegularSeason20242025!$AB$3:$AB$1315,DataRegularSeason20242025!$B$3:$B$1315, "&lt;=" &amp; GE$1, DataRegularSeason20242025!$E$3:$E$1315, $A4)</f>
        <v>23</v>
      </c>
      <c r="GF4">
        <f>SUMIFS(DataRegularSeason20242025!$AA$3:$AA$1315,DataRegularSeason20242025!$B$3:$B$1315, "&lt;=" &amp; GF$1, DataRegularSeason20242025!$D$3:$D$1315, $A4)+SUMIFS(DataRegularSeason20242025!$AB$3:$AB$1315,DataRegularSeason20242025!$B$3:$B$1315, "&lt;=" &amp; GF$1, DataRegularSeason20242025!$E$3:$E$1315, $A4)</f>
        <v>23</v>
      </c>
      <c r="GG4">
        <f>SUMIFS(DataRegularSeason20242025!$AA$3:$AA$1315,DataRegularSeason20242025!$B$3:$B$1315, "&lt;=" &amp; GG$1, DataRegularSeason20242025!$D$3:$D$1315, $A4)+SUMIFS(DataRegularSeason20242025!$AB$3:$AB$1315,DataRegularSeason20242025!$B$3:$B$1315, "&lt;=" &amp; GG$1, DataRegularSeason20242025!$E$3:$E$1315, $A4)</f>
        <v>23</v>
      </c>
      <c r="GH4">
        <f>SUMIFS(DataRegularSeason20242025!$AA$3:$AA$1315,DataRegularSeason20242025!$B$3:$B$1315, "&lt;=" &amp; GH$1, DataRegularSeason20242025!$D$3:$D$1315, $A4)+SUMIFS(DataRegularSeason20242025!$AB$3:$AB$1315,DataRegularSeason20242025!$B$3:$B$1315, "&lt;=" &amp; GH$1, DataRegularSeason20242025!$E$3:$E$1315, $A4)</f>
        <v>23</v>
      </c>
      <c r="GI4">
        <f>SUMIFS(DataRegularSeason20242025!$AA$3:$AA$1315,DataRegularSeason20242025!$B$3:$B$1315, "&lt;=" &amp; GI$1, DataRegularSeason20242025!$D$3:$D$1315, $A4)+SUMIFS(DataRegularSeason20242025!$AB$3:$AB$1315,DataRegularSeason20242025!$B$3:$B$1315, "&lt;=" &amp; GI$1, DataRegularSeason20242025!$E$3:$E$1315, $A4)</f>
        <v>23</v>
      </c>
      <c r="GJ4">
        <f>SUMIFS(DataRegularSeason20242025!$AA$3:$AA$1315,DataRegularSeason20242025!$B$3:$B$1315, "&lt;=" &amp; GJ$1, DataRegularSeason20242025!$D$3:$D$1315, $A4)+SUMIFS(DataRegularSeason20242025!$AB$3:$AB$1315,DataRegularSeason20242025!$B$3:$B$1315, "&lt;=" &amp; GJ$1, DataRegularSeason20242025!$E$3:$E$1315, $A4)</f>
        <v>23</v>
      </c>
      <c r="GK4">
        <f>SUMIFS(DataRegularSeason20242025!$AA$3:$AA$1315,DataRegularSeason20242025!$B$3:$B$1315, "&lt;=" &amp; GK$1, DataRegularSeason20242025!$D$3:$D$1315, $A4)+SUMIFS(DataRegularSeason20242025!$AB$3:$AB$1315,DataRegularSeason20242025!$B$3:$B$1315, "&lt;=" &amp; GK$1, DataRegularSeason20242025!$E$3:$E$1315, $A4)</f>
        <v>23</v>
      </c>
      <c r="GL4">
        <f>SUMIFS(DataRegularSeason20242025!$AA$3:$AA$1315,DataRegularSeason20242025!$B$3:$B$1315, "&lt;=" &amp; GL$1, DataRegularSeason20242025!$D$3:$D$1315, $A4)+SUMIFS(DataRegularSeason20242025!$AB$3:$AB$1315,DataRegularSeason20242025!$B$3:$B$1315, "&lt;=" &amp; GL$1, DataRegularSeason20242025!$E$3:$E$1315, $A4)</f>
        <v>23</v>
      </c>
      <c r="GM4">
        <f>SUMIFS(DataRegularSeason20242025!$AA$3:$AA$1315,DataRegularSeason20242025!$B$3:$B$1315, "&lt;=" &amp; GM$1, DataRegularSeason20242025!$D$3:$D$1315, $A4)+SUMIFS(DataRegularSeason20242025!$AB$3:$AB$1315,DataRegularSeason20242025!$B$3:$B$1315, "&lt;=" &amp; GM$1, DataRegularSeason20242025!$E$3:$E$1315, $A4)</f>
        <v>23</v>
      </c>
      <c r="GN4">
        <f>SUMIFS(DataRegularSeason20242025!$AA$3:$AA$1315,DataRegularSeason20242025!$B$3:$B$1315, "&lt;=" &amp; GN$1, DataRegularSeason20242025!$D$3:$D$1315, $A4)+SUMIFS(DataRegularSeason20242025!$AB$3:$AB$1315,DataRegularSeason20242025!$B$3:$B$1315, "&lt;=" &amp; GN$1, DataRegularSeason20242025!$E$3:$E$1315, $A4)</f>
        <v>23</v>
      </c>
      <c r="GO4">
        <f>SUMIFS(DataRegularSeason20242025!$AA$3:$AA$1315,DataRegularSeason20242025!$B$3:$B$1315, "&lt;=" &amp; GO$1, DataRegularSeason20242025!$D$3:$D$1315, $A4)+SUMIFS(DataRegularSeason20242025!$AB$3:$AB$1315,DataRegularSeason20242025!$B$3:$B$1315, "&lt;=" &amp; GO$1, DataRegularSeason20242025!$E$3:$E$1315, $A4)</f>
        <v>23</v>
      </c>
      <c r="GP4">
        <f>SUMIFS(DataRegularSeason20242025!$AA$3:$AA$1315,DataRegularSeason20242025!$B$3:$B$1315, "&lt;=" &amp; GP$1, DataRegularSeason20242025!$D$3:$D$1315, $A4)+SUMIFS(DataRegularSeason20242025!$AB$3:$AB$1315,DataRegularSeason20242025!$B$3:$B$1315, "&lt;=" &amp; GP$1, DataRegularSeason20242025!$E$3:$E$1315, $A4)</f>
        <v>23</v>
      </c>
      <c r="GQ4">
        <f>SUMIFS(DataRegularSeason20242025!$AA$3:$AA$1315,DataRegularSeason20242025!$B$3:$B$1315, "&lt;=" &amp; GQ$1, DataRegularSeason20242025!$D$3:$D$1315, $A4)+SUMIFS(DataRegularSeason20242025!$AB$3:$AB$1315,DataRegularSeason20242025!$B$3:$B$1315, "&lt;=" &amp; GQ$1, DataRegularSeason20242025!$E$3:$E$1315, $A4)</f>
        <v>23</v>
      </c>
      <c r="GR4">
        <f>SUMIFS(DataRegularSeason20242025!$AA$3:$AA$1315,DataRegularSeason20242025!$B$3:$B$1315, "&lt;=" &amp; GR$1, DataRegularSeason20242025!$D$3:$D$1315, $A4)+SUMIFS(DataRegularSeason20242025!$AB$3:$AB$1315,DataRegularSeason20242025!$B$3:$B$1315, "&lt;=" &amp; GR$1, DataRegularSeason20242025!$E$3:$E$1315, $A4)</f>
        <v>23</v>
      </c>
      <c r="GS4">
        <f>SUMIFS(DataRegularSeason20242025!$AA$3:$AA$1315,DataRegularSeason20242025!$B$3:$B$1315, "&lt;=" &amp; GS$1, DataRegularSeason20242025!$D$3:$D$1315, $A4)+SUMIFS(DataRegularSeason20242025!$AB$3:$AB$1315,DataRegularSeason20242025!$B$3:$B$1315, "&lt;=" &amp; GS$1, DataRegularSeason20242025!$E$3:$E$1315, $A4)</f>
        <v>23</v>
      </c>
      <c r="GT4">
        <f>SUMIFS(DataRegularSeason20242025!$AA$3:$AA$1315,DataRegularSeason20242025!$B$3:$B$1315, "&lt;=" &amp; GT$1, DataRegularSeason20242025!$D$3:$D$1315, $A4)+SUMIFS(DataRegularSeason20242025!$AB$3:$AB$1315,DataRegularSeason20242025!$B$3:$B$1315, "&lt;=" &amp; GT$1, DataRegularSeason20242025!$E$3:$E$1315, $A4)</f>
        <v>23</v>
      </c>
      <c r="GU4">
        <f>SUMIFS(DataRegularSeason20242025!$AA$3:$AA$1315,DataRegularSeason20242025!$B$3:$B$1315, "&lt;=" &amp; GU$1, DataRegularSeason20242025!$D$3:$D$1315, $A4)+SUMIFS(DataRegularSeason20242025!$AB$3:$AB$1315,DataRegularSeason20242025!$B$3:$B$1315, "&lt;=" &amp; GU$1, DataRegularSeason20242025!$E$3:$E$1315, $A4)</f>
        <v>23</v>
      </c>
    </row>
    <row r="5" spans="1:275" x14ac:dyDescent="0.25">
      <c r="A5" t="s">
        <v>29</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3</v>
      </c>
      <c r="R5">
        <f>SUMIFS(DataRegularSeason20242025!$AA$3:$AA$1315,DataRegularSeason20242025!$B$3:$B$1315, "&lt;=" &amp; R$1, DataRegularSeason20242025!$D$3:$D$1315, $A5)+SUMIFS(DataRegularSeason20242025!$AB$3:$AB$1315,DataRegularSeason20242025!$B$3:$B$1315, "&lt;=" &amp; R$1, DataRegularSeason20242025!$E$3:$E$1315, $A5)</f>
        <v>3</v>
      </c>
      <c r="S5">
        <f>SUMIFS(DataRegularSeason20242025!$AA$3:$AA$1315,DataRegularSeason20242025!$B$3:$B$1315, "&lt;=" &amp; S$1, DataRegularSeason20242025!$D$3:$D$1315, $A5)+SUMIFS(DataRegularSeason20242025!$AB$3:$AB$1315,DataRegularSeason20242025!$B$3:$B$1315, "&lt;=" &amp; S$1, DataRegularSeason20242025!$E$3:$E$1315, $A5)</f>
        <v>3</v>
      </c>
      <c r="T5">
        <f>SUMIFS(DataRegularSeason20242025!$AA$3:$AA$1315,DataRegularSeason20242025!$B$3:$B$1315, "&lt;=" &amp; T$1, DataRegularSeason20242025!$D$3:$D$1315, $A5)+SUMIFS(DataRegularSeason20242025!$AB$3:$AB$1315,DataRegularSeason20242025!$B$3:$B$1315, "&lt;=" &amp; T$1, DataRegularSeason20242025!$E$3:$E$1315, $A5)</f>
        <v>5</v>
      </c>
      <c r="U5">
        <f>SUMIFS(DataRegularSeason20242025!$AA$3:$AA$1315,DataRegularSeason20242025!$B$3:$B$1315, "&lt;=" &amp; U$1, DataRegularSeason20242025!$D$3:$D$1315, $A5)+SUMIFS(DataRegularSeason20242025!$AB$3:$AB$1315,DataRegularSeason20242025!$B$3:$B$1315, "&lt;=" &amp; U$1, DataRegularSeason20242025!$E$3:$E$1315, $A5)</f>
        <v>5</v>
      </c>
      <c r="V5">
        <f>SUMIFS(DataRegularSeason20242025!$AA$3:$AA$1315,DataRegularSeason20242025!$B$3:$B$1315, "&lt;=" &amp; V$1, DataRegularSeason20242025!$D$3:$D$1315, $A5)+SUMIFS(DataRegularSeason20242025!$AB$3:$AB$1315,DataRegularSeason20242025!$B$3:$B$1315, "&lt;=" &amp; V$1, DataRegularSeason20242025!$E$3:$E$1315, $A5)</f>
        <v>5</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9</v>
      </c>
      <c r="AI5">
        <f>SUMIFS(DataRegularSeason20242025!$AA$3:$AA$1315,DataRegularSeason20242025!$B$3:$B$1315, "&lt;=" &amp; AI$1, DataRegularSeason20242025!$D$3:$D$1315, $A5)+SUMIFS(DataRegularSeason20242025!$AB$3:$AB$1315,DataRegularSeason20242025!$B$3:$B$1315, "&lt;=" &amp; AI$1, DataRegularSeason20242025!$E$3:$E$1315, $A5)</f>
        <v>9</v>
      </c>
      <c r="AJ5">
        <f>SUMIFS(DataRegularSeason20242025!$AA$3:$AA$1315,DataRegularSeason20242025!$B$3:$B$1315, "&lt;=" &amp; AJ$1, DataRegularSeason20242025!$D$3:$D$1315, $A5)+SUMIFS(DataRegularSeason20242025!$AB$3:$AB$1315,DataRegularSeason20242025!$B$3:$B$1315, "&lt;=" &amp; AJ$1, DataRegularSeason20242025!$E$3:$E$1315, $A5)</f>
        <v>9</v>
      </c>
      <c r="AK5">
        <f>SUMIFS(DataRegularSeason20242025!$AA$3:$AA$1315,DataRegularSeason20242025!$B$3:$B$1315, "&lt;=" &amp; AK$1, DataRegularSeason20242025!$D$3:$D$1315, $A5)+SUMIFS(DataRegularSeason20242025!$AB$3:$AB$1315,DataRegularSeason20242025!$B$3:$B$1315, "&lt;=" &amp; AK$1, DataRegularSeason20242025!$E$3:$E$1315, $A5)</f>
        <v>11</v>
      </c>
      <c r="AL5">
        <f>SUMIFS(DataRegularSeason20242025!$AA$3:$AA$1315,DataRegularSeason20242025!$B$3:$B$1315, "&lt;=" &amp; AL$1, DataRegularSeason20242025!$D$3:$D$1315, $A5)+SUMIFS(DataRegularSeason20242025!$AB$3:$AB$1315,DataRegularSeason20242025!$B$3:$B$1315, "&lt;=" &amp; AL$1, DataRegularSeason20242025!$E$3:$E$1315, $A5)</f>
        <v>11</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21</v>
      </c>
      <c r="AZ6">
        <f>SUMIFS(DataRegularSeason20242025!$AA$3:$AA$1315,DataRegularSeason20242025!$B$3:$B$1315, "&lt;=" &amp; AZ$1, DataRegularSeason20242025!$D$3:$D$1315, $A6)+SUMIFS(DataRegularSeason20242025!$AB$3:$AB$1315,DataRegularSeason20242025!$B$3:$B$1315, "&lt;=" &amp; AZ$1, DataRegularSeason20242025!$E$3:$E$1315, $A6)</f>
        <v>21</v>
      </c>
      <c r="BA6">
        <f>SUMIFS(DataRegularSeason20242025!$AA$3:$AA$1315,DataRegularSeason20242025!$B$3:$B$1315, "&lt;=" &amp; BA$1, DataRegularSeason20242025!$D$3:$D$1315, $A6)+SUMIFS(DataRegularSeason20242025!$AB$3:$AB$1315,DataRegularSeason20242025!$B$3:$B$1315, "&lt;=" &amp; BA$1, DataRegularSeason20242025!$E$3:$E$1315, $A6)</f>
        <v>22</v>
      </c>
      <c r="BB6">
        <f>SUMIFS(DataRegularSeason20242025!$AA$3:$AA$1315,DataRegularSeason20242025!$B$3:$B$1315, "&lt;=" &amp; BB$1, DataRegularSeason20242025!$D$3:$D$1315, $A6)+SUMIFS(DataRegularSeason20242025!$AB$3:$AB$1315,DataRegularSeason20242025!$B$3:$B$1315, "&lt;=" &amp; BB$1, DataRegularSeason20242025!$E$3:$E$1315, $A6)</f>
        <v>22</v>
      </c>
      <c r="BC6">
        <f>SUMIFS(DataRegularSeason20242025!$AA$3:$AA$1315,DataRegularSeason20242025!$B$3:$B$1315, "&lt;=" &amp; BC$1, DataRegularSeason20242025!$D$3:$D$1315, $A6)+SUMIFS(DataRegularSeason20242025!$AB$3:$AB$1315,DataRegularSeason20242025!$B$3:$B$1315, "&lt;=" &amp; BC$1, DataRegularSeason20242025!$E$3:$E$1315, $A6)</f>
        <v>22</v>
      </c>
      <c r="BD6">
        <f>SUMIFS(DataRegularSeason20242025!$AA$3:$AA$1315,DataRegularSeason20242025!$B$3:$B$1315, "&lt;=" &amp; BD$1, DataRegularSeason20242025!$D$3:$D$1315, $A6)+SUMIFS(DataRegularSeason20242025!$AB$3:$AB$1315,DataRegularSeason20242025!$B$3:$B$1315, "&lt;=" &amp; BD$1, DataRegularSeason20242025!$E$3:$E$1315, $A6)</f>
        <v>22</v>
      </c>
      <c r="BE6">
        <f>SUMIFS(DataRegularSeason20242025!$AA$3:$AA$1315,DataRegularSeason20242025!$B$3:$B$1315, "&lt;=" &amp; BE$1, DataRegularSeason20242025!$D$3:$D$1315, $A6)+SUMIFS(DataRegularSeason20242025!$AB$3:$AB$1315,DataRegularSeason20242025!$B$3:$B$1315, "&lt;=" &amp; BE$1, DataRegularSeason20242025!$E$3:$E$1315, $A6)</f>
        <v>22</v>
      </c>
      <c r="BF6">
        <f>SUMIFS(DataRegularSeason20242025!$AA$3:$AA$1315,DataRegularSeason20242025!$B$3:$B$1315, "&lt;=" &amp; BF$1, DataRegularSeason20242025!$D$3:$D$1315, $A6)+SUMIFS(DataRegularSeason20242025!$AB$3:$AB$1315,DataRegularSeason20242025!$B$3:$B$1315, "&lt;=" &amp; BF$1, DataRegularSeason20242025!$E$3:$E$1315, $A6)</f>
        <v>22</v>
      </c>
      <c r="BG6">
        <f>SUMIFS(DataRegularSeason20242025!$AA$3:$AA$1315,DataRegularSeason20242025!$B$3:$B$1315, "&lt;=" &amp; BG$1, DataRegularSeason20242025!$D$3:$D$1315, $A6)+SUMIFS(DataRegularSeason20242025!$AB$3:$AB$1315,DataRegularSeason20242025!$B$3:$B$1315, "&lt;=" &amp; BG$1, DataRegularSeason20242025!$E$3:$E$1315, $A6)</f>
        <v>22</v>
      </c>
      <c r="BH6">
        <f>SUMIFS(DataRegularSeason20242025!$AA$3:$AA$1315,DataRegularSeason20242025!$B$3:$B$1315, "&lt;=" &amp; BH$1, DataRegularSeason20242025!$D$3:$D$1315, $A6)+SUMIFS(DataRegularSeason20242025!$AB$3:$AB$1315,DataRegularSeason20242025!$B$3:$B$1315, "&lt;=" &amp; BH$1, DataRegularSeason20242025!$E$3:$E$1315, $A6)</f>
        <v>22</v>
      </c>
      <c r="BI6">
        <f>SUMIFS(DataRegularSeason20242025!$AA$3:$AA$1315,DataRegularSeason20242025!$B$3:$B$1315, "&lt;=" &amp; BI$1, DataRegularSeason20242025!$D$3:$D$1315, $A6)+SUMIFS(DataRegularSeason20242025!$AB$3:$AB$1315,DataRegularSeason20242025!$B$3:$B$1315, "&lt;=" &amp; BI$1, DataRegularSeason20242025!$E$3:$E$1315, $A6)</f>
        <v>22</v>
      </c>
      <c r="BJ6">
        <f>SUMIFS(DataRegularSeason20242025!$AA$3:$AA$1315,DataRegularSeason20242025!$B$3:$B$1315, "&lt;=" &amp; BJ$1, DataRegularSeason20242025!$D$3:$D$1315, $A6)+SUMIFS(DataRegularSeason20242025!$AB$3:$AB$1315,DataRegularSeason20242025!$B$3:$B$1315, "&lt;=" &amp; BJ$1, DataRegularSeason20242025!$E$3:$E$1315, $A6)</f>
        <v>22</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22</v>
      </c>
      <c r="BP6">
        <f>SUMIFS(DataRegularSeason20242025!$AA$3:$AA$1315,DataRegularSeason20242025!$B$3:$B$1315, "&lt;=" &amp; BP$1, DataRegularSeason20242025!$D$3:$D$1315, $A6)+SUMIFS(DataRegularSeason20242025!$AB$3:$AB$1315,DataRegularSeason20242025!$B$3:$B$1315, "&lt;=" &amp; BP$1, DataRegularSeason20242025!$E$3:$E$1315, $A6)</f>
        <v>22</v>
      </c>
      <c r="BQ6">
        <f>SUMIFS(DataRegularSeason20242025!$AA$3:$AA$1315,DataRegularSeason20242025!$B$3:$B$1315, "&lt;=" &amp; BQ$1, DataRegularSeason20242025!$D$3:$D$1315, $A6)+SUMIFS(DataRegularSeason20242025!$AB$3:$AB$1315,DataRegularSeason20242025!$B$3:$B$1315, "&lt;=" &amp; BQ$1, DataRegularSeason20242025!$E$3:$E$1315, $A6)</f>
        <v>22</v>
      </c>
      <c r="BR6">
        <f>SUMIFS(DataRegularSeason20242025!$AA$3:$AA$1315,DataRegularSeason20242025!$B$3:$B$1315, "&lt;=" &amp; BR$1, DataRegularSeason20242025!$D$3:$D$1315, $A6)+SUMIFS(DataRegularSeason20242025!$AB$3:$AB$1315,DataRegularSeason20242025!$B$3:$B$1315, "&lt;=" &amp; BR$1, DataRegularSeason20242025!$E$3:$E$1315, $A6)</f>
        <v>22</v>
      </c>
      <c r="BS6">
        <f>SUMIFS(DataRegularSeason20242025!$AA$3:$AA$1315,DataRegularSeason20242025!$B$3:$B$1315, "&lt;=" &amp; BS$1, DataRegularSeason20242025!$D$3:$D$1315, $A6)+SUMIFS(DataRegularSeason20242025!$AB$3:$AB$1315,DataRegularSeason20242025!$B$3:$B$1315, "&lt;=" &amp; BS$1, DataRegularSeason20242025!$E$3:$E$1315, $A6)</f>
        <v>22</v>
      </c>
      <c r="BT6">
        <f>SUMIFS(DataRegularSeason20242025!$AA$3:$AA$1315,DataRegularSeason20242025!$B$3:$B$1315, "&lt;=" &amp; BT$1, DataRegularSeason20242025!$D$3:$D$1315, $A6)+SUMIFS(DataRegularSeason20242025!$AB$3:$AB$1315,DataRegularSeason20242025!$B$3:$B$1315, "&lt;=" &amp; BT$1, DataRegularSeason20242025!$E$3:$E$1315, $A6)</f>
        <v>22</v>
      </c>
      <c r="BU6">
        <f>SUMIFS(DataRegularSeason20242025!$AA$3:$AA$1315,DataRegularSeason20242025!$B$3:$B$1315, "&lt;=" &amp; BU$1, DataRegularSeason20242025!$D$3:$D$1315, $A6)+SUMIFS(DataRegularSeason20242025!$AB$3:$AB$1315,DataRegularSeason20242025!$B$3:$B$1315, "&lt;=" &amp; BU$1, DataRegularSeason20242025!$E$3:$E$1315, $A6)</f>
        <v>22</v>
      </c>
      <c r="BV6">
        <f>SUMIFS(DataRegularSeason20242025!$AA$3:$AA$1315,DataRegularSeason20242025!$B$3:$B$1315, "&lt;=" &amp; BV$1, DataRegularSeason20242025!$D$3:$D$1315, $A6)+SUMIFS(DataRegularSeason20242025!$AB$3:$AB$1315,DataRegularSeason20242025!$B$3:$B$1315, "&lt;=" &amp; BV$1, DataRegularSeason20242025!$E$3:$E$1315, $A6)</f>
        <v>22</v>
      </c>
      <c r="BW6">
        <f>SUMIFS(DataRegularSeason20242025!$AA$3:$AA$1315,DataRegularSeason20242025!$B$3:$B$1315, "&lt;=" &amp; BW$1, DataRegularSeason20242025!$D$3:$D$1315, $A6)+SUMIFS(DataRegularSeason20242025!$AB$3:$AB$1315,DataRegularSeason20242025!$B$3:$B$1315, "&lt;=" &amp; BW$1, DataRegularSeason20242025!$E$3:$E$1315, $A6)</f>
        <v>22</v>
      </c>
      <c r="BX6">
        <f>SUMIFS(DataRegularSeason20242025!$AA$3:$AA$1315,DataRegularSeason20242025!$B$3:$B$1315, "&lt;=" &amp; BX$1, DataRegularSeason20242025!$D$3:$D$1315, $A6)+SUMIFS(DataRegularSeason20242025!$AB$3:$AB$1315,DataRegularSeason20242025!$B$3:$B$1315, "&lt;=" &amp; BX$1, DataRegularSeason20242025!$E$3:$E$1315, $A6)</f>
        <v>22</v>
      </c>
      <c r="BY6">
        <f>SUMIFS(DataRegularSeason20242025!$AA$3:$AA$1315,DataRegularSeason20242025!$B$3:$B$1315, "&lt;=" &amp; BY$1, DataRegularSeason20242025!$D$3:$D$1315, $A6)+SUMIFS(DataRegularSeason20242025!$AB$3:$AB$1315,DataRegularSeason20242025!$B$3:$B$1315, "&lt;=" &amp; BY$1, DataRegularSeason20242025!$E$3:$E$1315, $A6)</f>
        <v>22</v>
      </c>
      <c r="BZ6">
        <f>SUMIFS(DataRegularSeason20242025!$AA$3:$AA$1315,DataRegularSeason20242025!$B$3:$B$1315, "&lt;=" &amp; BZ$1, DataRegularSeason20242025!$D$3:$D$1315, $A6)+SUMIFS(DataRegularSeason20242025!$AB$3:$AB$1315,DataRegularSeason20242025!$B$3:$B$1315, "&lt;=" &amp; BZ$1, DataRegularSeason20242025!$E$3:$E$1315, $A6)</f>
        <v>22</v>
      </c>
      <c r="CA6">
        <f>SUMIFS(DataRegularSeason20242025!$AA$3:$AA$1315,DataRegularSeason20242025!$B$3:$B$1315, "&lt;=" &amp; CA$1, DataRegularSeason20242025!$D$3:$D$1315, $A6)+SUMIFS(DataRegularSeason20242025!$AB$3:$AB$1315,DataRegularSeason20242025!$B$3:$B$1315, "&lt;=" &amp; CA$1, DataRegularSeason20242025!$E$3:$E$1315, $A6)</f>
        <v>22</v>
      </c>
      <c r="CB6">
        <f>SUMIFS(DataRegularSeason20242025!$AA$3:$AA$1315,DataRegularSeason20242025!$B$3:$B$1315, "&lt;=" &amp; CB$1, DataRegularSeason20242025!$D$3:$D$1315, $A6)+SUMIFS(DataRegularSeason20242025!$AB$3:$AB$1315,DataRegularSeason20242025!$B$3:$B$1315, "&lt;=" &amp; CB$1, DataRegularSeason20242025!$E$3:$E$1315, $A6)</f>
        <v>22</v>
      </c>
      <c r="CC6">
        <f>SUMIFS(DataRegularSeason20242025!$AA$3:$AA$1315,DataRegularSeason20242025!$B$3:$B$1315, "&lt;=" &amp; CC$1, DataRegularSeason20242025!$D$3:$D$1315, $A6)+SUMIFS(DataRegularSeason20242025!$AB$3:$AB$1315,DataRegularSeason20242025!$B$3:$B$1315, "&lt;=" &amp; CC$1, DataRegularSeason20242025!$E$3:$E$1315, $A6)</f>
        <v>22</v>
      </c>
      <c r="CD6">
        <f>SUMIFS(DataRegularSeason20242025!$AA$3:$AA$1315,DataRegularSeason20242025!$B$3:$B$1315, "&lt;=" &amp; CD$1, DataRegularSeason20242025!$D$3:$D$1315, $A6)+SUMIFS(DataRegularSeason20242025!$AB$3:$AB$1315,DataRegularSeason20242025!$B$3:$B$1315, "&lt;=" &amp; CD$1, DataRegularSeason20242025!$E$3:$E$1315, $A6)</f>
        <v>22</v>
      </c>
      <c r="CE6">
        <f>SUMIFS(DataRegularSeason20242025!$AA$3:$AA$1315,DataRegularSeason20242025!$B$3:$B$1315, "&lt;=" &amp; CE$1, DataRegularSeason20242025!$D$3:$D$1315, $A6)+SUMIFS(DataRegularSeason20242025!$AB$3:$AB$1315,DataRegularSeason20242025!$B$3:$B$1315, "&lt;=" &amp; CE$1, DataRegularSeason20242025!$E$3:$E$1315, $A6)</f>
        <v>22</v>
      </c>
      <c r="CF6">
        <f>SUMIFS(DataRegularSeason20242025!$AA$3:$AA$1315,DataRegularSeason20242025!$B$3:$B$1315, "&lt;=" &amp; CF$1, DataRegularSeason20242025!$D$3:$D$1315, $A6)+SUMIFS(DataRegularSeason20242025!$AB$3:$AB$1315,DataRegularSeason20242025!$B$3:$B$1315, "&lt;=" &amp; CF$1, DataRegularSeason20242025!$E$3:$E$1315, $A6)</f>
        <v>22</v>
      </c>
      <c r="CG6">
        <f>SUMIFS(DataRegularSeason20242025!$AA$3:$AA$1315,DataRegularSeason20242025!$B$3:$B$1315, "&lt;=" &amp; CG$1, DataRegularSeason20242025!$D$3:$D$1315, $A6)+SUMIFS(DataRegularSeason20242025!$AB$3:$AB$1315,DataRegularSeason20242025!$B$3:$B$1315, "&lt;=" &amp; CG$1, DataRegularSeason20242025!$E$3:$E$1315, $A6)</f>
        <v>22</v>
      </c>
      <c r="CH6">
        <f>SUMIFS(DataRegularSeason20242025!$AA$3:$AA$1315,DataRegularSeason20242025!$B$3:$B$1315, "&lt;=" &amp; CH$1, DataRegularSeason20242025!$D$3:$D$1315, $A6)+SUMIFS(DataRegularSeason20242025!$AB$3:$AB$1315,DataRegularSeason20242025!$B$3:$B$1315, "&lt;=" &amp; CH$1, DataRegularSeason20242025!$E$3:$E$1315, $A6)</f>
        <v>22</v>
      </c>
      <c r="CI6">
        <f>SUMIFS(DataRegularSeason20242025!$AA$3:$AA$1315,DataRegularSeason20242025!$B$3:$B$1315, "&lt;=" &amp; CI$1, DataRegularSeason20242025!$D$3:$D$1315, $A6)+SUMIFS(DataRegularSeason20242025!$AB$3:$AB$1315,DataRegularSeason20242025!$B$3:$B$1315, "&lt;=" &amp; CI$1, DataRegularSeason20242025!$E$3:$E$1315, $A6)</f>
        <v>22</v>
      </c>
      <c r="CJ6">
        <f>SUMIFS(DataRegularSeason20242025!$AA$3:$AA$1315,DataRegularSeason20242025!$B$3:$B$1315, "&lt;=" &amp; CJ$1, DataRegularSeason20242025!$D$3:$D$1315, $A6)+SUMIFS(DataRegularSeason20242025!$AB$3:$AB$1315,DataRegularSeason20242025!$B$3:$B$1315, "&lt;=" &amp; CJ$1, DataRegularSeason20242025!$E$3:$E$1315, $A6)</f>
        <v>22</v>
      </c>
      <c r="CK6">
        <f>SUMIFS(DataRegularSeason20242025!$AA$3:$AA$1315,DataRegularSeason20242025!$B$3:$B$1315, "&lt;=" &amp; CK$1, DataRegularSeason20242025!$D$3:$D$1315, $A6)+SUMIFS(DataRegularSeason20242025!$AB$3:$AB$1315,DataRegularSeason20242025!$B$3:$B$1315, "&lt;=" &amp; CK$1, DataRegularSeason20242025!$E$3:$E$1315, $A6)</f>
        <v>22</v>
      </c>
      <c r="CL6">
        <f>SUMIFS(DataRegularSeason20242025!$AA$3:$AA$1315,DataRegularSeason20242025!$B$3:$B$1315, "&lt;=" &amp; CL$1, DataRegularSeason20242025!$D$3:$D$1315, $A6)+SUMIFS(DataRegularSeason20242025!$AB$3:$AB$1315,DataRegularSeason20242025!$B$3:$B$1315, "&lt;=" &amp; CL$1, DataRegularSeason20242025!$E$3:$E$1315, $A6)</f>
        <v>22</v>
      </c>
      <c r="CM6">
        <f>SUMIFS(DataRegularSeason20242025!$AA$3:$AA$1315,DataRegularSeason20242025!$B$3:$B$1315, "&lt;=" &amp; CM$1, DataRegularSeason20242025!$D$3:$D$1315, $A6)+SUMIFS(DataRegularSeason20242025!$AB$3:$AB$1315,DataRegularSeason20242025!$B$3:$B$1315, "&lt;=" &amp; CM$1, DataRegularSeason20242025!$E$3:$E$1315, $A6)</f>
        <v>22</v>
      </c>
      <c r="CN6">
        <f>SUMIFS(DataRegularSeason20242025!$AA$3:$AA$1315,DataRegularSeason20242025!$B$3:$B$1315, "&lt;=" &amp; CN$1, DataRegularSeason20242025!$D$3:$D$1315, $A6)+SUMIFS(DataRegularSeason20242025!$AB$3:$AB$1315,DataRegularSeason20242025!$B$3:$B$1315, "&lt;=" &amp; CN$1, DataRegularSeason20242025!$E$3:$E$1315, $A6)</f>
        <v>22</v>
      </c>
      <c r="CO6">
        <f>SUMIFS(DataRegularSeason20242025!$AA$3:$AA$1315,DataRegularSeason20242025!$B$3:$B$1315, "&lt;=" &amp; CO$1, DataRegularSeason20242025!$D$3:$D$1315, $A6)+SUMIFS(DataRegularSeason20242025!$AB$3:$AB$1315,DataRegularSeason20242025!$B$3:$B$1315, "&lt;=" &amp; CO$1, DataRegularSeason20242025!$E$3:$E$1315, $A6)</f>
        <v>22</v>
      </c>
      <c r="CP6">
        <f>SUMIFS(DataRegularSeason20242025!$AA$3:$AA$1315,DataRegularSeason20242025!$B$3:$B$1315, "&lt;=" &amp; CP$1, DataRegularSeason20242025!$D$3:$D$1315, $A6)+SUMIFS(DataRegularSeason20242025!$AB$3:$AB$1315,DataRegularSeason20242025!$B$3:$B$1315, "&lt;=" &amp; CP$1, DataRegularSeason20242025!$E$3:$E$1315, $A6)</f>
        <v>22</v>
      </c>
      <c r="CQ6">
        <f>SUMIFS(DataRegularSeason20242025!$AA$3:$AA$1315,DataRegularSeason20242025!$B$3:$B$1315, "&lt;=" &amp; CQ$1, DataRegularSeason20242025!$D$3:$D$1315, $A6)+SUMIFS(DataRegularSeason20242025!$AB$3:$AB$1315,DataRegularSeason20242025!$B$3:$B$1315, "&lt;=" &amp; CQ$1, DataRegularSeason20242025!$E$3:$E$1315, $A6)</f>
        <v>22</v>
      </c>
      <c r="CR6">
        <f>SUMIFS(DataRegularSeason20242025!$AA$3:$AA$1315,DataRegularSeason20242025!$B$3:$B$1315, "&lt;=" &amp; CR$1, DataRegularSeason20242025!$D$3:$D$1315, $A6)+SUMIFS(DataRegularSeason20242025!$AB$3:$AB$1315,DataRegularSeason20242025!$B$3:$B$1315, "&lt;=" &amp; CR$1, DataRegularSeason20242025!$E$3:$E$1315, $A6)</f>
        <v>22</v>
      </c>
      <c r="CS6">
        <f>SUMIFS(DataRegularSeason20242025!$AA$3:$AA$1315,DataRegularSeason20242025!$B$3:$B$1315, "&lt;=" &amp; CS$1, DataRegularSeason20242025!$D$3:$D$1315, $A6)+SUMIFS(DataRegularSeason20242025!$AB$3:$AB$1315,DataRegularSeason20242025!$B$3:$B$1315, "&lt;=" &amp; CS$1, DataRegularSeason20242025!$E$3:$E$1315, $A6)</f>
        <v>22</v>
      </c>
      <c r="CT6">
        <f>SUMIFS(DataRegularSeason20242025!$AA$3:$AA$1315,DataRegularSeason20242025!$B$3:$B$1315, "&lt;=" &amp; CT$1, DataRegularSeason20242025!$D$3:$D$1315, $A6)+SUMIFS(DataRegularSeason20242025!$AB$3:$AB$1315,DataRegularSeason20242025!$B$3:$B$1315, "&lt;=" &amp; CT$1, DataRegularSeason20242025!$E$3:$E$1315, $A6)</f>
        <v>22</v>
      </c>
      <c r="CU6">
        <f>SUMIFS(DataRegularSeason20242025!$AA$3:$AA$1315,DataRegularSeason20242025!$B$3:$B$1315, "&lt;=" &amp; CU$1, DataRegularSeason20242025!$D$3:$D$1315, $A6)+SUMIFS(DataRegularSeason20242025!$AB$3:$AB$1315,DataRegularSeason20242025!$B$3:$B$1315, "&lt;=" &amp; CU$1, DataRegularSeason20242025!$E$3:$E$1315, $A6)</f>
        <v>22</v>
      </c>
      <c r="CV6">
        <f>SUMIFS(DataRegularSeason20242025!$AA$3:$AA$1315,DataRegularSeason20242025!$B$3:$B$1315, "&lt;=" &amp; CV$1, DataRegularSeason20242025!$D$3:$D$1315, $A6)+SUMIFS(DataRegularSeason20242025!$AB$3:$AB$1315,DataRegularSeason20242025!$B$3:$B$1315, "&lt;=" &amp; CV$1, DataRegularSeason20242025!$E$3:$E$1315, $A6)</f>
        <v>22</v>
      </c>
      <c r="CW6">
        <f>SUMIFS(DataRegularSeason20242025!$AA$3:$AA$1315,DataRegularSeason20242025!$B$3:$B$1315, "&lt;=" &amp; CW$1, DataRegularSeason20242025!$D$3:$D$1315, $A6)+SUMIFS(DataRegularSeason20242025!$AB$3:$AB$1315,DataRegularSeason20242025!$B$3:$B$1315, "&lt;=" &amp; CW$1, DataRegularSeason20242025!$E$3:$E$1315, $A6)</f>
        <v>22</v>
      </c>
      <c r="CX6">
        <f>SUMIFS(DataRegularSeason20242025!$AA$3:$AA$1315,DataRegularSeason20242025!$B$3:$B$1315, "&lt;=" &amp; CX$1, DataRegularSeason20242025!$D$3:$D$1315, $A6)+SUMIFS(DataRegularSeason20242025!$AB$3:$AB$1315,DataRegularSeason20242025!$B$3:$B$1315, "&lt;=" &amp; CX$1, DataRegularSeason20242025!$E$3:$E$1315, $A6)</f>
        <v>22</v>
      </c>
      <c r="CY6">
        <f>SUMIFS(DataRegularSeason20242025!$AA$3:$AA$1315,DataRegularSeason20242025!$B$3:$B$1315, "&lt;=" &amp; CY$1, DataRegularSeason20242025!$D$3:$D$1315, $A6)+SUMIFS(DataRegularSeason20242025!$AB$3:$AB$1315,DataRegularSeason20242025!$B$3:$B$1315, "&lt;=" &amp; CY$1, DataRegularSeason20242025!$E$3:$E$1315, $A6)</f>
        <v>22</v>
      </c>
      <c r="CZ6">
        <f>SUMIFS(DataRegularSeason20242025!$AA$3:$AA$1315,DataRegularSeason20242025!$B$3:$B$1315, "&lt;=" &amp; CZ$1, DataRegularSeason20242025!$D$3:$D$1315, $A6)+SUMIFS(DataRegularSeason20242025!$AB$3:$AB$1315,DataRegularSeason20242025!$B$3:$B$1315, "&lt;=" &amp; CZ$1, DataRegularSeason20242025!$E$3:$E$1315, $A6)</f>
        <v>22</v>
      </c>
      <c r="DA6">
        <f>SUMIFS(DataRegularSeason20242025!$AA$3:$AA$1315,DataRegularSeason20242025!$B$3:$B$1315, "&lt;=" &amp; DA$1, DataRegularSeason20242025!$D$3:$D$1315, $A6)+SUMIFS(DataRegularSeason20242025!$AB$3:$AB$1315,DataRegularSeason20242025!$B$3:$B$1315, "&lt;=" &amp; DA$1, DataRegularSeason20242025!$E$3:$E$1315, $A6)</f>
        <v>22</v>
      </c>
      <c r="DB6">
        <f>SUMIFS(DataRegularSeason20242025!$AA$3:$AA$1315,DataRegularSeason20242025!$B$3:$B$1315, "&lt;=" &amp; DB$1, DataRegularSeason20242025!$D$3:$D$1315, $A6)+SUMIFS(DataRegularSeason20242025!$AB$3:$AB$1315,DataRegularSeason20242025!$B$3:$B$1315, "&lt;=" &amp; DB$1, DataRegularSeason20242025!$E$3:$E$1315, $A6)</f>
        <v>22</v>
      </c>
      <c r="DC6">
        <f>SUMIFS(DataRegularSeason20242025!$AA$3:$AA$1315,DataRegularSeason20242025!$B$3:$B$1315, "&lt;=" &amp; DC$1, DataRegularSeason20242025!$D$3:$D$1315, $A6)+SUMIFS(DataRegularSeason20242025!$AB$3:$AB$1315,DataRegularSeason20242025!$B$3:$B$1315, "&lt;=" &amp; DC$1, DataRegularSeason20242025!$E$3:$E$1315, $A6)</f>
        <v>22</v>
      </c>
      <c r="DD6">
        <f>SUMIFS(DataRegularSeason20242025!$AA$3:$AA$1315,DataRegularSeason20242025!$B$3:$B$1315, "&lt;=" &amp; DD$1, DataRegularSeason20242025!$D$3:$D$1315, $A6)+SUMIFS(DataRegularSeason20242025!$AB$3:$AB$1315,DataRegularSeason20242025!$B$3:$B$1315, "&lt;=" &amp; DD$1, DataRegularSeason20242025!$E$3:$E$1315, $A6)</f>
        <v>22</v>
      </c>
      <c r="DE6">
        <f>SUMIFS(DataRegularSeason20242025!$AA$3:$AA$1315,DataRegularSeason20242025!$B$3:$B$1315, "&lt;=" &amp; DE$1, DataRegularSeason20242025!$D$3:$D$1315, $A6)+SUMIFS(DataRegularSeason20242025!$AB$3:$AB$1315,DataRegularSeason20242025!$B$3:$B$1315, "&lt;=" &amp; DE$1, DataRegularSeason20242025!$E$3:$E$1315, $A6)</f>
        <v>22</v>
      </c>
      <c r="DF6">
        <f>SUMIFS(DataRegularSeason20242025!$AA$3:$AA$1315,DataRegularSeason20242025!$B$3:$B$1315, "&lt;=" &amp; DF$1, DataRegularSeason20242025!$D$3:$D$1315, $A6)+SUMIFS(DataRegularSeason20242025!$AB$3:$AB$1315,DataRegularSeason20242025!$B$3:$B$1315, "&lt;=" &amp; DF$1, DataRegularSeason20242025!$E$3:$E$1315, $A6)</f>
        <v>22</v>
      </c>
      <c r="DG6">
        <f>SUMIFS(DataRegularSeason20242025!$AA$3:$AA$1315,DataRegularSeason20242025!$B$3:$B$1315, "&lt;=" &amp; DG$1, DataRegularSeason20242025!$D$3:$D$1315, $A6)+SUMIFS(DataRegularSeason20242025!$AB$3:$AB$1315,DataRegularSeason20242025!$B$3:$B$1315, "&lt;=" &amp; DG$1, DataRegularSeason20242025!$E$3:$E$1315, $A6)</f>
        <v>22</v>
      </c>
      <c r="DH6">
        <f>SUMIFS(DataRegularSeason20242025!$AA$3:$AA$1315,DataRegularSeason20242025!$B$3:$B$1315, "&lt;=" &amp; DH$1, DataRegularSeason20242025!$D$3:$D$1315, $A6)+SUMIFS(DataRegularSeason20242025!$AB$3:$AB$1315,DataRegularSeason20242025!$B$3:$B$1315, "&lt;=" &amp; DH$1, DataRegularSeason20242025!$E$3:$E$1315, $A6)</f>
        <v>22</v>
      </c>
      <c r="DI6">
        <f>SUMIFS(DataRegularSeason20242025!$AA$3:$AA$1315,DataRegularSeason20242025!$B$3:$B$1315, "&lt;=" &amp; DI$1, DataRegularSeason20242025!$D$3:$D$1315, $A6)+SUMIFS(DataRegularSeason20242025!$AB$3:$AB$1315,DataRegularSeason20242025!$B$3:$B$1315, "&lt;=" &amp; DI$1, DataRegularSeason20242025!$E$3:$E$1315, $A6)</f>
        <v>22</v>
      </c>
      <c r="DJ6">
        <f>SUMIFS(DataRegularSeason20242025!$AA$3:$AA$1315,DataRegularSeason20242025!$B$3:$B$1315, "&lt;=" &amp; DJ$1, DataRegularSeason20242025!$D$3:$D$1315, $A6)+SUMIFS(DataRegularSeason20242025!$AB$3:$AB$1315,DataRegularSeason20242025!$B$3:$B$1315, "&lt;=" &amp; DJ$1, DataRegularSeason20242025!$E$3:$E$1315, $A6)</f>
        <v>22</v>
      </c>
      <c r="DK6">
        <f>SUMIFS(DataRegularSeason20242025!$AA$3:$AA$1315,DataRegularSeason20242025!$B$3:$B$1315, "&lt;=" &amp; DK$1, DataRegularSeason20242025!$D$3:$D$1315, $A6)+SUMIFS(DataRegularSeason20242025!$AB$3:$AB$1315,DataRegularSeason20242025!$B$3:$B$1315, "&lt;=" &amp; DK$1, DataRegularSeason20242025!$E$3:$E$1315, $A6)</f>
        <v>22</v>
      </c>
      <c r="DL6">
        <f>SUMIFS(DataRegularSeason20242025!$AA$3:$AA$1315,DataRegularSeason20242025!$B$3:$B$1315, "&lt;=" &amp; DL$1, DataRegularSeason20242025!$D$3:$D$1315, $A6)+SUMIFS(DataRegularSeason20242025!$AB$3:$AB$1315,DataRegularSeason20242025!$B$3:$B$1315, "&lt;=" &amp; DL$1, DataRegularSeason20242025!$E$3:$E$1315, $A6)</f>
        <v>22</v>
      </c>
      <c r="DM6">
        <f>SUMIFS(DataRegularSeason20242025!$AA$3:$AA$1315,DataRegularSeason20242025!$B$3:$B$1315, "&lt;=" &amp; DM$1, DataRegularSeason20242025!$D$3:$D$1315, $A6)+SUMIFS(DataRegularSeason20242025!$AB$3:$AB$1315,DataRegularSeason20242025!$B$3:$B$1315, "&lt;=" &amp; DM$1, DataRegularSeason20242025!$E$3:$E$1315, $A6)</f>
        <v>22</v>
      </c>
      <c r="DN6">
        <f>SUMIFS(DataRegularSeason20242025!$AA$3:$AA$1315,DataRegularSeason20242025!$B$3:$B$1315, "&lt;=" &amp; DN$1, DataRegularSeason20242025!$D$3:$D$1315, $A6)+SUMIFS(DataRegularSeason20242025!$AB$3:$AB$1315,DataRegularSeason20242025!$B$3:$B$1315, "&lt;=" &amp; DN$1, DataRegularSeason20242025!$E$3:$E$1315, $A6)</f>
        <v>22</v>
      </c>
      <c r="DO6">
        <f>SUMIFS(DataRegularSeason20242025!$AA$3:$AA$1315,DataRegularSeason20242025!$B$3:$B$1315, "&lt;=" &amp; DO$1, DataRegularSeason20242025!$D$3:$D$1315, $A6)+SUMIFS(DataRegularSeason20242025!$AB$3:$AB$1315,DataRegularSeason20242025!$B$3:$B$1315, "&lt;=" &amp; DO$1, DataRegularSeason20242025!$E$3:$E$1315, $A6)</f>
        <v>22</v>
      </c>
      <c r="DP6">
        <f>SUMIFS(DataRegularSeason20242025!$AA$3:$AA$1315,DataRegularSeason20242025!$B$3:$B$1315, "&lt;=" &amp; DP$1, DataRegularSeason20242025!$D$3:$D$1315, $A6)+SUMIFS(DataRegularSeason20242025!$AB$3:$AB$1315,DataRegularSeason20242025!$B$3:$B$1315, "&lt;=" &amp; DP$1, DataRegularSeason20242025!$E$3:$E$1315, $A6)</f>
        <v>22</v>
      </c>
      <c r="DQ6">
        <f>SUMIFS(DataRegularSeason20242025!$AA$3:$AA$1315,DataRegularSeason20242025!$B$3:$B$1315, "&lt;=" &amp; DQ$1, DataRegularSeason20242025!$D$3:$D$1315, $A6)+SUMIFS(DataRegularSeason20242025!$AB$3:$AB$1315,DataRegularSeason20242025!$B$3:$B$1315, "&lt;=" &amp; DQ$1, DataRegularSeason20242025!$E$3:$E$1315, $A6)</f>
        <v>22</v>
      </c>
      <c r="DR6">
        <f>SUMIFS(DataRegularSeason20242025!$AA$3:$AA$1315,DataRegularSeason20242025!$B$3:$B$1315, "&lt;=" &amp; DR$1, DataRegularSeason20242025!$D$3:$D$1315, $A6)+SUMIFS(DataRegularSeason20242025!$AB$3:$AB$1315,DataRegularSeason20242025!$B$3:$B$1315, "&lt;=" &amp; DR$1, DataRegularSeason20242025!$E$3:$E$1315, $A6)</f>
        <v>22</v>
      </c>
      <c r="DS6">
        <f>SUMIFS(DataRegularSeason20242025!$AA$3:$AA$1315,DataRegularSeason20242025!$B$3:$B$1315, "&lt;=" &amp; DS$1, DataRegularSeason20242025!$D$3:$D$1315, $A6)+SUMIFS(DataRegularSeason20242025!$AB$3:$AB$1315,DataRegularSeason20242025!$B$3:$B$1315, "&lt;=" &amp; DS$1, DataRegularSeason20242025!$E$3:$E$1315, $A6)</f>
        <v>22</v>
      </c>
      <c r="DT6">
        <f>SUMIFS(DataRegularSeason20242025!$AA$3:$AA$1315,DataRegularSeason20242025!$B$3:$B$1315, "&lt;=" &amp; DT$1, DataRegularSeason20242025!$D$3:$D$1315, $A6)+SUMIFS(DataRegularSeason20242025!$AB$3:$AB$1315,DataRegularSeason20242025!$B$3:$B$1315, "&lt;=" &amp; DT$1, DataRegularSeason20242025!$E$3:$E$1315, $A6)</f>
        <v>22</v>
      </c>
      <c r="DU6">
        <f>SUMIFS(DataRegularSeason20242025!$AA$3:$AA$1315,DataRegularSeason20242025!$B$3:$B$1315, "&lt;=" &amp; DU$1, DataRegularSeason20242025!$D$3:$D$1315, $A6)+SUMIFS(DataRegularSeason20242025!$AB$3:$AB$1315,DataRegularSeason20242025!$B$3:$B$1315, "&lt;=" &amp; DU$1, DataRegularSeason20242025!$E$3:$E$1315, $A6)</f>
        <v>22</v>
      </c>
      <c r="DV6">
        <f>SUMIFS(DataRegularSeason20242025!$AA$3:$AA$1315,DataRegularSeason20242025!$B$3:$B$1315, "&lt;=" &amp; DV$1, DataRegularSeason20242025!$D$3:$D$1315, $A6)+SUMIFS(DataRegularSeason20242025!$AB$3:$AB$1315,DataRegularSeason20242025!$B$3:$B$1315, "&lt;=" &amp; DV$1, DataRegularSeason20242025!$E$3:$E$1315, $A6)</f>
        <v>22</v>
      </c>
      <c r="DW6">
        <f>SUMIFS(DataRegularSeason20242025!$AA$3:$AA$1315,DataRegularSeason20242025!$B$3:$B$1315, "&lt;=" &amp; DW$1, DataRegularSeason20242025!$D$3:$D$1315, $A6)+SUMIFS(DataRegularSeason20242025!$AB$3:$AB$1315,DataRegularSeason20242025!$B$3:$B$1315, "&lt;=" &amp; DW$1, DataRegularSeason20242025!$E$3:$E$1315, $A6)</f>
        <v>22</v>
      </c>
      <c r="DX6">
        <f>SUMIFS(DataRegularSeason20242025!$AA$3:$AA$1315,DataRegularSeason20242025!$B$3:$B$1315, "&lt;=" &amp; DX$1, DataRegularSeason20242025!$D$3:$D$1315, $A6)+SUMIFS(DataRegularSeason20242025!$AB$3:$AB$1315,DataRegularSeason20242025!$B$3:$B$1315, "&lt;=" &amp; DX$1, DataRegularSeason20242025!$E$3:$E$1315, $A6)</f>
        <v>22</v>
      </c>
      <c r="DY6">
        <f>SUMIFS(DataRegularSeason20242025!$AA$3:$AA$1315,DataRegularSeason20242025!$B$3:$B$1315, "&lt;=" &amp; DY$1, DataRegularSeason20242025!$D$3:$D$1315, $A6)+SUMIFS(DataRegularSeason20242025!$AB$3:$AB$1315,DataRegularSeason20242025!$B$3:$B$1315, "&lt;=" &amp; DY$1, DataRegularSeason20242025!$E$3:$E$1315, $A6)</f>
        <v>22</v>
      </c>
      <c r="DZ6">
        <f>SUMIFS(DataRegularSeason20242025!$AA$3:$AA$1315,DataRegularSeason20242025!$B$3:$B$1315, "&lt;=" &amp; DZ$1, DataRegularSeason20242025!$D$3:$D$1315, $A6)+SUMIFS(DataRegularSeason20242025!$AB$3:$AB$1315,DataRegularSeason20242025!$B$3:$B$1315, "&lt;=" &amp; DZ$1, DataRegularSeason20242025!$E$3:$E$1315, $A6)</f>
        <v>22</v>
      </c>
      <c r="EA6">
        <f>SUMIFS(DataRegularSeason20242025!$AA$3:$AA$1315,DataRegularSeason20242025!$B$3:$B$1315, "&lt;=" &amp; EA$1, DataRegularSeason20242025!$D$3:$D$1315, $A6)+SUMIFS(DataRegularSeason20242025!$AB$3:$AB$1315,DataRegularSeason20242025!$B$3:$B$1315, "&lt;=" &amp; EA$1, DataRegularSeason20242025!$E$3:$E$1315, $A6)</f>
        <v>22</v>
      </c>
      <c r="EB6">
        <f>SUMIFS(DataRegularSeason20242025!$AA$3:$AA$1315,DataRegularSeason20242025!$B$3:$B$1315, "&lt;=" &amp; EB$1, DataRegularSeason20242025!$D$3:$D$1315, $A6)+SUMIFS(DataRegularSeason20242025!$AB$3:$AB$1315,DataRegularSeason20242025!$B$3:$B$1315, "&lt;=" &amp; EB$1, DataRegularSeason20242025!$E$3:$E$1315, $A6)</f>
        <v>22</v>
      </c>
      <c r="EC6">
        <f>SUMIFS(DataRegularSeason20242025!$AA$3:$AA$1315,DataRegularSeason20242025!$B$3:$B$1315, "&lt;=" &amp; EC$1, DataRegularSeason20242025!$D$3:$D$1315, $A6)+SUMIFS(DataRegularSeason20242025!$AB$3:$AB$1315,DataRegularSeason20242025!$B$3:$B$1315, "&lt;=" &amp; EC$1, DataRegularSeason20242025!$E$3:$E$1315, $A6)</f>
        <v>22</v>
      </c>
      <c r="ED6">
        <f>SUMIFS(DataRegularSeason20242025!$AA$3:$AA$1315,DataRegularSeason20242025!$B$3:$B$1315, "&lt;=" &amp; ED$1, DataRegularSeason20242025!$D$3:$D$1315, $A6)+SUMIFS(DataRegularSeason20242025!$AB$3:$AB$1315,DataRegularSeason20242025!$B$3:$B$1315, "&lt;=" &amp; ED$1, DataRegularSeason20242025!$E$3:$E$1315, $A6)</f>
        <v>22</v>
      </c>
      <c r="EE6">
        <f>SUMIFS(DataRegularSeason20242025!$AA$3:$AA$1315,DataRegularSeason20242025!$B$3:$B$1315, "&lt;=" &amp; EE$1, DataRegularSeason20242025!$D$3:$D$1315, $A6)+SUMIFS(DataRegularSeason20242025!$AB$3:$AB$1315,DataRegularSeason20242025!$B$3:$B$1315, "&lt;=" &amp; EE$1, DataRegularSeason20242025!$E$3:$E$1315, $A6)</f>
        <v>22</v>
      </c>
      <c r="EF6">
        <f>SUMIFS(DataRegularSeason20242025!$AA$3:$AA$1315,DataRegularSeason20242025!$B$3:$B$1315, "&lt;=" &amp; EF$1, DataRegularSeason20242025!$D$3:$D$1315, $A6)+SUMIFS(DataRegularSeason20242025!$AB$3:$AB$1315,DataRegularSeason20242025!$B$3:$B$1315, "&lt;=" &amp; EF$1, DataRegularSeason20242025!$E$3:$E$1315, $A6)</f>
        <v>22</v>
      </c>
      <c r="EG6">
        <f>SUMIFS(DataRegularSeason20242025!$AA$3:$AA$1315,DataRegularSeason20242025!$B$3:$B$1315, "&lt;=" &amp; EG$1, DataRegularSeason20242025!$D$3:$D$1315, $A6)+SUMIFS(DataRegularSeason20242025!$AB$3:$AB$1315,DataRegularSeason20242025!$B$3:$B$1315, "&lt;=" &amp; EG$1, DataRegularSeason20242025!$E$3:$E$1315, $A6)</f>
        <v>22</v>
      </c>
      <c r="EH6">
        <f>SUMIFS(DataRegularSeason20242025!$AA$3:$AA$1315,DataRegularSeason20242025!$B$3:$B$1315, "&lt;=" &amp; EH$1, DataRegularSeason20242025!$D$3:$D$1315, $A6)+SUMIFS(DataRegularSeason20242025!$AB$3:$AB$1315,DataRegularSeason20242025!$B$3:$B$1315, "&lt;=" &amp; EH$1, DataRegularSeason20242025!$E$3:$E$1315, $A6)</f>
        <v>22</v>
      </c>
      <c r="EI6">
        <f>SUMIFS(DataRegularSeason20242025!$AA$3:$AA$1315,DataRegularSeason20242025!$B$3:$B$1315, "&lt;=" &amp; EI$1, DataRegularSeason20242025!$D$3:$D$1315, $A6)+SUMIFS(DataRegularSeason20242025!$AB$3:$AB$1315,DataRegularSeason20242025!$B$3:$B$1315, "&lt;=" &amp; EI$1, DataRegularSeason20242025!$E$3:$E$1315, $A6)</f>
        <v>22</v>
      </c>
      <c r="EJ6">
        <f>SUMIFS(DataRegularSeason20242025!$AA$3:$AA$1315,DataRegularSeason20242025!$B$3:$B$1315, "&lt;=" &amp; EJ$1, DataRegularSeason20242025!$D$3:$D$1315, $A6)+SUMIFS(DataRegularSeason20242025!$AB$3:$AB$1315,DataRegularSeason20242025!$B$3:$B$1315, "&lt;=" &amp; EJ$1, DataRegularSeason20242025!$E$3:$E$1315, $A6)</f>
        <v>22</v>
      </c>
      <c r="EK6">
        <f>SUMIFS(DataRegularSeason20242025!$AA$3:$AA$1315,DataRegularSeason20242025!$B$3:$B$1315, "&lt;=" &amp; EK$1, DataRegularSeason20242025!$D$3:$D$1315, $A6)+SUMIFS(DataRegularSeason20242025!$AB$3:$AB$1315,DataRegularSeason20242025!$B$3:$B$1315, "&lt;=" &amp; EK$1, DataRegularSeason20242025!$E$3:$E$1315, $A6)</f>
        <v>22</v>
      </c>
      <c r="EL6">
        <f>SUMIFS(DataRegularSeason20242025!$AA$3:$AA$1315,DataRegularSeason20242025!$B$3:$B$1315, "&lt;=" &amp; EL$1, DataRegularSeason20242025!$D$3:$D$1315, $A6)+SUMIFS(DataRegularSeason20242025!$AB$3:$AB$1315,DataRegularSeason20242025!$B$3:$B$1315, "&lt;=" &amp; EL$1, DataRegularSeason20242025!$E$3:$E$1315, $A6)</f>
        <v>22</v>
      </c>
      <c r="EM6">
        <f>SUMIFS(DataRegularSeason20242025!$AA$3:$AA$1315,DataRegularSeason20242025!$B$3:$B$1315, "&lt;=" &amp; EM$1, DataRegularSeason20242025!$D$3:$D$1315, $A6)+SUMIFS(DataRegularSeason20242025!$AB$3:$AB$1315,DataRegularSeason20242025!$B$3:$B$1315, "&lt;=" &amp; EM$1, DataRegularSeason20242025!$E$3:$E$1315, $A6)</f>
        <v>22</v>
      </c>
      <c r="EN6">
        <f>SUMIFS(DataRegularSeason20242025!$AA$3:$AA$1315,DataRegularSeason20242025!$B$3:$B$1315, "&lt;=" &amp; EN$1, DataRegularSeason20242025!$D$3:$D$1315, $A6)+SUMIFS(DataRegularSeason20242025!$AB$3:$AB$1315,DataRegularSeason20242025!$B$3:$B$1315, "&lt;=" &amp; EN$1, DataRegularSeason20242025!$E$3:$E$1315, $A6)</f>
        <v>22</v>
      </c>
      <c r="EO6">
        <f>SUMIFS(DataRegularSeason20242025!$AA$3:$AA$1315,DataRegularSeason20242025!$B$3:$B$1315, "&lt;=" &amp; EO$1, DataRegularSeason20242025!$D$3:$D$1315, $A6)+SUMIFS(DataRegularSeason20242025!$AB$3:$AB$1315,DataRegularSeason20242025!$B$3:$B$1315, "&lt;=" &amp; EO$1, DataRegularSeason20242025!$E$3:$E$1315, $A6)</f>
        <v>22</v>
      </c>
      <c r="EP6">
        <f>SUMIFS(DataRegularSeason20242025!$AA$3:$AA$1315,DataRegularSeason20242025!$B$3:$B$1315, "&lt;=" &amp; EP$1, DataRegularSeason20242025!$D$3:$D$1315, $A6)+SUMIFS(DataRegularSeason20242025!$AB$3:$AB$1315,DataRegularSeason20242025!$B$3:$B$1315, "&lt;=" &amp; EP$1, DataRegularSeason20242025!$E$3:$E$1315, $A6)</f>
        <v>22</v>
      </c>
      <c r="EQ6">
        <f>SUMIFS(DataRegularSeason20242025!$AA$3:$AA$1315,DataRegularSeason20242025!$B$3:$B$1315, "&lt;=" &amp; EQ$1, DataRegularSeason20242025!$D$3:$D$1315, $A6)+SUMIFS(DataRegularSeason20242025!$AB$3:$AB$1315,DataRegularSeason20242025!$B$3:$B$1315, "&lt;=" &amp; EQ$1, DataRegularSeason20242025!$E$3:$E$1315, $A6)</f>
        <v>22</v>
      </c>
      <c r="ER6">
        <f>SUMIFS(DataRegularSeason20242025!$AA$3:$AA$1315,DataRegularSeason20242025!$B$3:$B$1315, "&lt;=" &amp; ER$1, DataRegularSeason20242025!$D$3:$D$1315, $A6)+SUMIFS(DataRegularSeason20242025!$AB$3:$AB$1315,DataRegularSeason20242025!$B$3:$B$1315, "&lt;=" &amp; ER$1, DataRegularSeason20242025!$E$3:$E$1315, $A6)</f>
        <v>22</v>
      </c>
      <c r="ES6">
        <f>SUMIFS(DataRegularSeason20242025!$AA$3:$AA$1315,DataRegularSeason20242025!$B$3:$B$1315, "&lt;=" &amp; ES$1, DataRegularSeason20242025!$D$3:$D$1315, $A6)+SUMIFS(DataRegularSeason20242025!$AB$3:$AB$1315,DataRegularSeason20242025!$B$3:$B$1315, "&lt;=" &amp; ES$1, DataRegularSeason20242025!$E$3:$E$1315, $A6)</f>
        <v>22</v>
      </c>
      <c r="ET6">
        <f>SUMIFS(DataRegularSeason20242025!$AA$3:$AA$1315,DataRegularSeason20242025!$B$3:$B$1315, "&lt;=" &amp; ET$1, DataRegularSeason20242025!$D$3:$D$1315, $A6)+SUMIFS(DataRegularSeason20242025!$AB$3:$AB$1315,DataRegularSeason20242025!$B$3:$B$1315, "&lt;=" &amp; ET$1, DataRegularSeason20242025!$E$3:$E$1315, $A6)</f>
        <v>22</v>
      </c>
      <c r="EU6">
        <f>SUMIFS(DataRegularSeason20242025!$AA$3:$AA$1315,DataRegularSeason20242025!$B$3:$B$1315, "&lt;=" &amp; EU$1, DataRegularSeason20242025!$D$3:$D$1315, $A6)+SUMIFS(DataRegularSeason20242025!$AB$3:$AB$1315,DataRegularSeason20242025!$B$3:$B$1315, "&lt;=" &amp; EU$1, DataRegularSeason20242025!$E$3:$E$1315, $A6)</f>
        <v>22</v>
      </c>
      <c r="EV6">
        <f>SUMIFS(DataRegularSeason20242025!$AA$3:$AA$1315,DataRegularSeason20242025!$B$3:$B$1315, "&lt;=" &amp; EV$1, DataRegularSeason20242025!$D$3:$D$1315, $A6)+SUMIFS(DataRegularSeason20242025!$AB$3:$AB$1315,DataRegularSeason20242025!$B$3:$B$1315, "&lt;=" &amp; EV$1, DataRegularSeason20242025!$E$3:$E$1315, $A6)</f>
        <v>22</v>
      </c>
      <c r="EW6">
        <f>SUMIFS(DataRegularSeason20242025!$AA$3:$AA$1315,DataRegularSeason20242025!$B$3:$B$1315, "&lt;=" &amp; EW$1, DataRegularSeason20242025!$D$3:$D$1315, $A6)+SUMIFS(DataRegularSeason20242025!$AB$3:$AB$1315,DataRegularSeason20242025!$B$3:$B$1315, "&lt;=" &amp; EW$1, DataRegularSeason20242025!$E$3:$E$1315, $A6)</f>
        <v>22</v>
      </c>
      <c r="EX6">
        <f>SUMIFS(DataRegularSeason20242025!$AA$3:$AA$1315,DataRegularSeason20242025!$B$3:$B$1315, "&lt;=" &amp; EX$1, DataRegularSeason20242025!$D$3:$D$1315, $A6)+SUMIFS(DataRegularSeason20242025!$AB$3:$AB$1315,DataRegularSeason20242025!$B$3:$B$1315, "&lt;=" &amp; EX$1, DataRegularSeason20242025!$E$3:$E$1315, $A6)</f>
        <v>22</v>
      </c>
      <c r="EY6">
        <f>SUMIFS(DataRegularSeason20242025!$AA$3:$AA$1315,DataRegularSeason20242025!$B$3:$B$1315, "&lt;=" &amp; EY$1, DataRegularSeason20242025!$D$3:$D$1315, $A6)+SUMIFS(DataRegularSeason20242025!$AB$3:$AB$1315,DataRegularSeason20242025!$B$3:$B$1315, "&lt;=" &amp; EY$1, DataRegularSeason20242025!$E$3:$E$1315, $A6)</f>
        <v>22</v>
      </c>
      <c r="EZ6">
        <f>SUMIFS(DataRegularSeason20242025!$AA$3:$AA$1315,DataRegularSeason20242025!$B$3:$B$1315, "&lt;=" &amp; EZ$1, DataRegularSeason20242025!$D$3:$D$1315, $A6)+SUMIFS(DataRegularSeason20242025!$AB$3:$AB$1315,DataRegularSeason20242025!$B$3:$B$1315, "&lt;=" &amp; EZ$1, DataRegularSeason20242025!$E$3:$E$1315, $A6)</f>
        <v>22</v>
      </c>
      <c r="FA6">
        <f>SUMIFS(DataRegularSeason20242025!$AA$3:$AA$1315,DataRegularSeason20242025!$B$3:$B$1315, "&lt;=" &amp; FA$1, DataRegularSeason20242025!$D$3:$D$1315, $A6)+SUMIFS(DataRegularSeason20242025!$AB$3:$AB$1315,DataRegularSeason20242025!$B$3:$B$1315, "&lt;=" &amp; FA$1, DataRegularSeason20242025!$E$3:$E$1315, $A6)</f>
        <v>22</v>
      </c>
      <c r="FB6">
        <f>SUMIFS(DataRegularSeason20242025!$AA$3:$AA$1315,DataRegularSeason20242025!$B$3:$B$1315, "&lt;=" &amp; FB$1, DataRegularSeason20242025!$D$3:$D$1315, $A6)+SUMIFS(DataRegularSeason20242025!$AB$3:$AB$1315,DataRegularSeason20242025!$B$3:$B$1315, "&lt;=" &amp; FB$1, DataRegularSeason20242025!$E$3:$E$1315, $A6)</f>
        <v>22</v>
      </c>
      <c r="FC6">
        <f>SUMIFS(DataRegularSeason20242025!$AA$3:$AA$1315,DataRegularSeason20242025!$B$3:$B$1315, "&lt;=" &amp; FC$1, DataRegularSeason20242025!$D$3:$D$1315, $A6)+SUMIFS(DataRegularSeason20242025!$AB$3:$AB$1315,DataRegularSeason20242025!$B$3:$B$1315, "&lt;=" &amp; FC$1, DataRegularSeason20242025!$E$3:$E$1315, $A6)</f>
        <v>22</v>
      </c>
      <c r="FD6">
        <f>SUMIFS(DataRegularSeason20242025!$AA$3:$AA$1315,DataRegularSeason20242025!$B$3:$B$1315, "&lt;=" &amp; FD$1, DataRegularSeason20242025!$D$3:$D$1315, $A6)+SUMIFS(DataRegularSeason20242025!$AB$3:$AB$1315,DataRegularSeason20242025!$B$3:$B$1315, "&lt;=" &amp; FD$1, DataRegularSeason20242025!$E$3:$E$1315, $A6)</f>
        <v>22</v>
      </c>
      <c r="FE6">
        <f>SUMIFS(DataRegularSeason20242025!$AA$3:$AA$1315,DataRegularSeason20242025!$B$3:$B$1315, "&lt;=" &amp; FE$1, DataRegularSeason20242025!$D$3:$D$1315, $A6)+SUMIFS(DataRegularSeason20242025!$AB$3:$AB$1315,DataRegularSeason20242025!$B$3:$B$1315, "&lt;=" &amp; FE$1, DataRegularSeason20242025!$E$3:$E$1315, $A6)</f>
        <v>22</v>
      </c>
      <c r="FF6">
        <f>SUMIFS(DataRegularSeason20242025!$AA$3:$AA$1315,DataRegularSeason20242025!$B$3:$B$1315, "&lt;=" &amp; FF$1, DataRegularSeason20242025!$D$3:$D$1315, $A6)+SUMIFS(DataRegularSeason20242025!$AB$3:$AB$1315,DataRegularSeason20242025!$B$3:$B$1315, "&lt;=" &amp; FF$1, DataRegularSeason20242025!$E$3:$E$1315, $A6)</f>
        <v>22</v>
      </c>
      <c r="FG6">
        <f>SUMIFS(DataRegularSeason20242025!$AA$3:$AA$1315,DataRegularSeason20242025!$B$3:$B$1315, "&lt;=" &amp; FG$1, DataRegularSeason20242025!$D$3:$D$1315, $A6)+SUMIFS(DataRegularSeason20242025!$AB$3:$AB$1315,DataRegularSeason20242025!$B$3:$B$1315, "&lt;=" &amp; FG$1, DataRegularSeason20242025!$E$3:$E$1315, $A6)</f>
        <v>22</v>
      </c>
      <c r="FH6">
        <f>SUMIFS(DataRegularSeason20242025!$AA$3:$AA$1315,DataRegularSeason20242025!$B$3:$B$1315, "&lt;=" &amp; FH$1, DataRegularSeason20242025!$D$3:$D$1315, $A6)+SUMIFS(DataRegularSeason20242025!$AB$3:$AB$1315,DataRegularSeason20242025!$B$3:$B$1315, "&lt;=" &amp; FH$1, DataRegularSeason20242025!$E$3:$E$1315, $A6)</f>
        <v>22</v>
      </c>
      <c r="FI6">
        <f>SUMIFS(DataRegularSeason20242025!$AA$3:$AA$1315,DataRegularSeason20242025!$B$3:$B$1315, "&lt;=" &amp; FI$1, DataRegularSeason20242025!$D$3:$D$1315, $A6)+SUMIFS(DataRegularSeason20242025!$AB$3:$AB$1315,DataRegularSeason20242025!$B$3:$B$1315, "&lt;=" &amp; FI$1, DataRegularSeason20242025!$E$3:$E$1315, $A6)</f>
        <v>22</v>
      </c>
      <c r="FJ6">
        <f>SUMIFS(DataRegularSeason20242025!$AA$3:$AA$1315,DataRegularSeason20242025!$B$3:$B$1315, "&lt;=" &amp; FJ$1, DataRegularSeason20242025!$D$3:$D$1315, $A6)+SUMIFS(DataRegularSeason20242025!$AB$3:$AB$1315,DataRegularSeason20242025!$B$3:$B$1315, "&lt;=" &amp; FJ$1, DataRegularSeason20242025!$E$3:$E$1315, $A6)</f>
        <v>22</v>
      </c>
      <c r="FK6">
        <f>SUMIFS(DataRegularSeason20242025!$AA$3:$AA$1315,DataRegularSeason20242025!$B$3:$B$1315, "&lt;=" &amp; FK$1, DataRegularSeason20242025!$D$3:$D$1315, $A6)+SUMIFS(DataRegularSeason20242025!$AB$3:$AB$1315,DataRegularSeason20242025!$B$3:$B$1315, "&lt;=" &amp; FK$1, DataRegularSeason20242025!$E$3:$E$1315, $A6)</f>
        <v>22</v>
      </c>
      <c r="FL6">
        <f>SUMIFS(DataRegularSeason20242025!$AA$3:$AA$1315,DataRegularSeason20242025!$B$3:$B$1315, "&lt;=" &amp; FL$1, DataRegularSeason20242025!$D$3:$D$1315, $A6)+SUMIFS(DataRegularSeason20242025!$AB$3:$AB$1315,DataRegularSeason20242025!$B$3:$B$1315, "&lt;=" &amp; FL$1, DataRegularSeason20242025!$E$3:$E$1315, $A6)</f>
        <v>22</v>
      </c>
      <c r="FM6">
        <f>SUMIFS(DataRegularSeason20242025!$AA$3:$AA$1315,DataRegularSeason20242025!$B$3:$B$1315, "&lt;=" &amp; FM$1, DataRegularSeason20242025!$D$3:$D$1315, $A6)+SUMIFS(DataRegularSeason20242025!$AB$3:$AB$1315,DataRegularSeason20242025!$B$3:$B$1315, "&lt;=" &amp; FM$1, DataRegularSeason20242025!$E$3:$E$1315, $A6)</f>
        <v>22</v>
      </c>
      <c r="FN6">
        <f>SUMIFS(DataRegularSeason20242025!$AA$3:$AA$1315,DataRegularSeason20242025!$B$3:$B$1315, "&lt;=" &amp; FN$1, DataRegularSeason20242025!$D$3:$D$1315, $A6)+SUMIFS(DataRegularSeason20242025!$AB$3:$AB$1315,DataRegularSeason20242025!$B$3:$B$1315, "&lt;=" &amp; FN$1, DataRegularSeason20242025!$E$3:$E$1315, $A6)</f>
        <v>22</v>
      </c>
      <c r="FO6">
        <f>SUMIFS(DataRegularSeason20242025!$AA$3:$AA$1315,DataRegularSeason20242025!$B$3:$B$1315, "&lt;=" &amp; FO$1, DataRegularSeason20242025!$D$3:$D$1315, $A6)+SUMIFS(DataRegularSeason20242025!$AB$3:$AB$1315,DataRegularSeason20242025!$B$3:$B$1315, "&lt;=" &amp; FO$1, DataRegularSeason20242025!$E$3:$E$1315, $A6)</f>
        <v>22</v>
      </c>
      <c r="FP6">
        <f>SUMIFS(DataRegularSeason20242025!$AA$3:$AA$1315,DataRegularSeason20242025!$B$3:$B$1315, "&lt;=" &amp; FP$1, DataRegularSeason20242025!$D$3:$D$1315, $A6)+SUMIFS(DataRegularSeason20242025!$AB$3:$AB$1315,DataRegularSeason20242025!$B$3:$B$1315, "&lt;=" &amp; FP$1, DataRegularSeason20242025!$E$3:$E$1315, $A6)</f>
        <v>22</v>
      </c>
      <c r="FQ6">
        <f>SUMIFS(DataRegularSeason20242025!$AA$3:$AA$1315,DataRegularSeason20242025!$B$3:$B$1315, "&lt;=" &amp; FQ$1, DataRegularSeason20242025!$D$3:$D$1315, $A6)+SUMIFS(DataRegularSeason20242025!$AB$3:$AB$1315,DataRegularSeason20242025!$B$3:$B$1315, "&lt;=" &amp; FQ$1, DataRegularSeason20242025!$E$3:$E$1315, $A6)</f>
        <v>22</v>
      </c>
      <c r="FR6">
        <f>SUMIFS(DataRegularSeason20242025!$AA$3:$AA$1315,DataRegularSeason20242025!$B$3:$B$1315, "&lt;=" &amp; FR$1, DataRegularSeason20242025!$D$3:$D$1315, $A6)+SUMIFS(DataRegularSeason20242025!$AB$3:$AB$1315,DataRegularSeason20242025!$B$3:$B$1315, "&lt;=" &amp; FR$1, DataRegularSeason20242025!$E$3:$E$1315, $A6)</f>
        <v>22</v>
      </c>
      <c r="FS6">
        <f>SUMIFS(DataRegularSeason20242025!$AA$3:$AA$1315,DataRegularSeason20242025!$B$3:$B$1315, "&lt;=" &amp; FS$1, DataRegularSeason20242025!$D$3:$D$1315, $A6)+SUMIFS(DataRegularSeason20242025!$AB$3:$AB$1315,DataRegularSeason20242025!$B$3:$B$1315, "&lt;=" &amp; FS$1, DataRegularSeason20242025!$E$3:$E$1315, $A6)</f>
        <v>22</v>
      </c>
      <c r="FT6">
        <f>SUMIFS(DataRegularSeason20242025!$AA$3:$AA$1315,DataRegularSeason20242025!$B$3:$B$1315, "&lt;=" &amp; FT$1, DataRegularSeason20242025!$D$3:$D$1315, $A6)+SUMIFS(DataRegularSeason20242025!$AB$3:$AB$1315,DataRegularSeason20242025!$B$3:$B$1315, "&lt;=" &amp; FT$1, DataRegularSeason20242025!$E$3:$E$1315, $A6)</f>
        <v>22</v>
      </c>
      <c r="FU6">
        <f>SUMIFS(DataRegularSeason20242025!$AA$3:$AA$1315,DataRegularSeason20242025!$B$3:$B$1315, "&lt;=" &amp; FU$1, DataRegularSeason20242025!$D$3:$D$1315, $A6)+SUMIFS(DataRegularSeason20242025!$AB$3:$AB$1315,DataRegularSeason20242025!$B$3:$B$1315, "&lt;=" &amp; FU$1, DataRegularSeason20242025!$E$3:$E$1315, $A6)</f>
        <v>22</v>
      </c>
      <c r="FV6">
        <f>SUMIFS(DataRegularSeason20242025!$AA$3:$AA$1315,DataRegularSeason20242025!$B$3:$B$1315, "&lt;=" &amp; FV$1, DataRegularSeason20242025!$D$3:$D$1315, $A6)+SUMIFS(DataRegularSeason20242025!$AB$3:$AB$1315,DataRegularSeason20242025!$B$3:$B$1315, "&lt;=" &amp; FV$1, DataRegularSeason20242025!$E$3:$E$1315, $A6)</f>
        <v>22</v>
      </c>
      <c r="FW6">
        <f>SUMIFS(DataRegularSeason20242025!$AA$3:$AA$1315,DataRegularSeason20242025!$B$3:$B$1315, "&lt;=" &amp; FW$1, DataRegularSeason20242025!$D$3:$D$1315, $A6)+SUMIFS(DataRegularSeason20242025!$AB$3:$AB$1315,DataRegularSeason20242025!$B$3:$B$1315, "&lt;=" &amp; FW$1, DataRegularSeason20242025!$E$3:$E$1315, $A6)</f>
        <v>22</v>
      </c>
      <c r="FX6">
        <f>SUMIFS(DataRegularSeason20242025!$AA$3:$AA$1315,DataRegularSeason20242025!$B$3:$B$1315, "&lt;=" &amp; FX$1, DataRegularSeason20242025!$D$3:$D$1315, $A6)+SUMIFS(DataRegularSeason20242025!$AB$3:$AB$1315,DataRegularSeason20242025!$B$3:$B$1315, "&lt;=" &amp; FX$1, DataRegularSeason20242025!$E$3:$E$1315, $A6)</f>
        <v>22</v>
      </c>
      <c r="FY6">
        <f>SUMIFS(DataRegularSeason20242025!$AA$3:$AA$1315,DataRegularSeason20242025!$B$3:$B$1315, "&lt;=" &amp; FY$1, DataRegularSeason20242025!$D$3:$D$1315, $A6)+SUMIFS(DataRegularSeason20242025!$AB$3:$AB$1315,DataRegularSeason20242025!$B$3:$B$1315, "&lt;=" &amp; FY$1, DataRegularSeason20242025!$E$3:$E$1315, $A6)</f>
        <v>22</v>
      </c>
      <c r="FZ6">
        <f>SUMIFS(DataRegularSeason20242025!$AA$3:$AA$1315,DataRegularSeason20242025!$B$3:$B$1315, "&lt;=" &amp; FZ$1, DataRegularSeason20242025!$D$3:$D$1315, $A6)+SUMIFS(DataRegularSeason20242025!$AB$3:$AB$1315,DataRegularSeason20242025!$B$3:$B$1315, "&lt;=" &amp; FZ$1, DataRegularSeason20242025!$E$3:$E$1315, $A6)</f>
        <v>22</v>
      </c>
      <c r="GA6">
        <f>SUMIFS(DataRegularSeason20242025!$AA$3:$AA$1315,DataRegularSeason20242025!$B$3:$B$1315, "&lt;=" &amp; GA$1, DataRegularSeason20242025!$D$3:$D$1315, $A6)+SUMIFS(DataRegularSeason20242025!$AB$3:$AB$1315,DataRegularSeason20242025!$B$3:$B$1315, "&lt;=" &amp; GA$1, DataRegularSeason20242025!$E$3:$E$1315, $A6)</f>
        <v>22</v>
      </c>
      <c r="GB6">
        <f>SUMIFS(DataRegularSeason20242025!$AA$3:$AA$1315,DataRegularSeason20242025!$B$3:$B$1315, "&lt;=" &amp; GB$1, DataRegularSeason20242025!$D$3:$D$1315, $A6)+SUMIFS(DataRegularSeason20242025!$AB$3:$AB$1315,DataRegularSeason20242025!$B$3:$B$1315, "&lt;=" &amp; GB$1, DataRegularSeason20242025!$E$3:$E$1315, $A6)</f>
        <v>22</v>
      </c>
      <c r="GC6">
        <f>SUMIFS(DataRegularSeason20242025!$AA$3:$AA$1315,DataRegularSeason20242025!$B$3:$B$1315, "&lt;=" &amp; GC$1, DataRegularSeason20242025!$D$3:$D$1315, $A6)+SUMIFS(DataRegularSeason20242025!$AB$3:$AB$1315,DataRegularSeason20242025!$B$3:$B$1315, "&lt;=" &amp; GC$1, DataRegularSeason20242025!$E$3:$E$1315, $A6)</f>
        <v>22</v>
      </c>
      <c r="GD6">
        <f>SUMIFS(DataRegularSeason20242025!$AA$3:$AA$1315,DataRegularSeason20242025!$B$3:$B$1315, "&lt;=" &amp; GD$1, DataRegularSeason20242025!$D$3:$D$1315, $A6)+SUMIFS(DataRegularSeason20242025!$AB$3:$AB$1315,DataRegularSeason20242025!$B$3:$B$1315, "&lt;=" &amp; GD$1, DataRegularSeason20242025!$E$3:$E$1315, $A6)</f>
        <v>22</v>
      </c>
      <c r="GE6">
        <f>SUMIFS(DataRegularSeason20242025!$AA$3:$AA$1315,DataRegularSeason20242025!$B$3:$B$1315, "&lt;=" &amp; GE$1, DataRegularSeason20242025!$D$3:$D$1315, $A6)+SUMIFS(DataRegularSeason20242025!$AB$3:$AB$1315,DataRegularSeason20242025!$B$3:$B$1315, "&lt;=" &amp; GE$1, DataRegularSeason20242025!$E$3:$E$1315, $A6)</f>
        <v>22</v>
      </c>
      <c r="GF6">
        <f>SUMIFS(DataRegularSeason20242025!$AA$3:$AA$1315,DataRegularSeason20242025!$B$3:$B$1315, "&lt;=" &amp; GF$1, DataRegularSeason20242025!$D$3:$D$1315, $A6)+SUMIFS(DataRegularSeason20242025!$AB$3:$AB$1315,DataRegularSeason20242025!$B$3:$B$1315, "&lt;=" &amp; GF$1, DataRegularSeason20242025!$E$3:$E$1315, $A6)</f>
        <v>22</v>
      </c>
      <c r="GG6">
        <f>SUMIFS(DataRegularSeason20242025!$AA$3:$AA$1315,DataRegularSeason20242025!$B$3:$B$1315, "&lt;=" &amp; GG$1, DataRegularSeason20242025!$D$3:$D$1315, $A6)+SUMIFS(DataRegularSeason20242025!$AB$3:$AB$1315,DataRegularSeason20242025!$B$3:$B$1315, "&lt;=" &amp; GG$1, DataRegularSeason20242025!$E$3:$E$1315, $A6)</f>
        <v>22</v>
      </c>
      <c r="GH6">
        <f>SUMIFS(DataRegularSeason20242025!$AA$3:$AA$1315,DataRegularSeason20242025!$B$3:$B$1315, "&lt;=" &amp; GH$1, DataRegularSeason20242025!$D$3:$D$1315, $A6)+SUMIFS(DataRegularSeason20242025!$AB$3:$AB$1315,DataRegularSeason20242025!$B$3:$B$1315, "&lt;=" &amp; GH$1, DataRegularSeason20242025!$E$3:$E$1315, $A6)</f>
        <v>22</v>
      </c>
      <c r="GI6">
        <f>SUMIFS(DataRegularSeason20242025!$AA$3:$AA$1315,DataRegularSeason20242025!$B$3:$B$1315, "&lt;=" &amp; GI$1, DataRegularSeason20242025!$D$3:$D$1315, $A6)+SUMIFS(DataRegularSeason20242025!$AB$3:$AB$1315,DataRegularSeason20242025!$B$3:$B$1315, "&lt;=" &amp; GI$1, DataRegularSeason20242025!$E$3:$E$1315, $A6)</f>
        <v>22</v>
      </c>
      <c r="GJ6">
        <f>SUMIFS(DataRegularSeason20242025!$AA$3:$AA$1315,DataRegularSeason20242025!$B$3:$B$1315, "&lt;=" &amp; GJ$1, DataRegularSeason20242025!$D$3:$D$1315, $A6)+SUMIFS(DataRegularSeason20242025!$AB$3:$AB$1315,DataRegularSeason20242025!$B$3:$B$1315, "&lt;=" &amp; GJ$1, DataRegularSeason20242025!$E$3:$E$1315, $A6)</f>
        <v>22</v>
      </c>
      <c r="GK6">
        <f>SUMIFS(DataRegularSeason20242025!$AA$3:$AA$1315,DataRegularSeason20242025!$B$3:$B$1315, "&lt;=" &amp; GK$1, DataRegularSeason20242025!$D$3:$D$1315, $A6)+SUMIFS(DataRegularSeason20242025!$AB$3:$AB$1315,DataRegularSeason20242025!$B$3:$B$1315, "&lt;=" &amp; GK$1, DataRegularSeason20242025!$E$3:$E$1315, $A6)</f>
        <v>22</v>
      </c>
      <c r="GL6">
        <f>SUMIFS(DataRegularSeason20242025!$AA$3:$AA$1315,DataRegularSeason20242025!$B$3:$B$1315, "&lt;=" &amp; GL$1, DataRegularSeason20242025!$D$3:$D$1315, $A6)+SUMIFS(DataRegularSeason20242025!$AB$3:$AB$1315,DataRegularSeason20242025!$B$3:$B$1315, "&lt;=" &amp; GL$1, DataRegularSeason20242025!$E$3:$E$1315, $A6)</f>
        <v>22</v>
      </c>
      <c r="GM6">
        <f>SUMIFS(DataRegularSeason20242025!$AA$3:$AA$1315,DataRegularSeason20242025!$B$3:$B$1315, "&lt;=" &amp; GM$1, DataRegularSeason20242025!$D$3:$D$1315, $A6)+SUMIFS(DataRegularSeason20242025!$AB$3:$AB$1315,DataRegularSeason20242025!$B$3:$B$1315, "&lt;=" &amp; GM$1, DataRegularSeason20242025!$E$3:$E$1315, $A6)</f>
        <v>22</v>
      </c>
      <c r="GN6">
        <f>SUMIFS(DataRegularSeason20242025!$AA$3:$AA$1315,DataRegularSeason20242025!$B$3:$B$1315, "&lt;=" &amp; GN$1, DataRegularSeason20242025!$D$3:$D$1315, $A6)+SUMIFS(DataRegularSeason20242025!$AB$3:$AB$1315,DataRegularSeason20242025!$B$3:$B$1315, "&lt;=" &amp; GN$1, DataRegularSeason20242025!$E$3:$E$1315, $A6)</f>
        <v>22</v>
      </c>
      <c r="GO6">
        <f>SUMIFS(DataRegularSeason20242025!$AA$3:$AA$1315,DataRegularSeason20242025!$B$3:$B$1315, "&lt;=" &amp; GO$1, DataRegularSeason20242025!$D$3:$D$1315, $A6)+SUMIFS(DataRegularSeason20242025!$AB$3:$AB$1315,DataRegularSeason20242025!$B$3:$B$1315, "&lt;=" &amp; GO$1, DataRegularSeason20242025!$E$3:$E$1315, $A6)</f>
        <v>22</v>
      </c>
      <c r="GP6">
        <f>SUMIFS(DataRegularSeason20242025!$AA$3:$AA$1315,DataRegularSeason20242025!$B$3:$B$1315, "&lt;=" &amp; GP$1, DataRegularSeason20242025!$D$3:$D$1315, $A6)+SUMIFS(DataRegularSeason20242025!$AB$3:$AB$1315,DataRegularSeason20242025!$B$3:$B$1315, "&lt;=" &amp; GP$1, DataRegularSeason20242025!$E$3:$E$1315, $A6)</f>
        <v>22</v>
      </c>
      <c r="GQ6">
        <f>SUMIFS(DataRegularSeason20242025!$AA$3:$AA$1315,DataRegularSeason20242025!$B$3:$B$1315, "&lt;=" &amp; GQ$1, DataRegularSeason20242025!$D$3:$D$1315, $A6)+SUMIFS(DataRegularSeason20242025!$AB$3:$AB$1315,DataRegularSeason20242025!$B$3:$B$1315, "&lt;=" &amp; GQ$1, DataRegularSeason20242025!$E$3:$E$1315, $A6)</f>
        <v>22</v>
      </c>
      <c r="GR6">
        <f>SUMIFS(DataRegularSeason20242025!$AA$3:$AA$1315,DataRegularSeason20242025!$B$3:$B$1315, "&lt;=" &amp; GR$1, DataRegularSeason20242025!$D$3:$D$1315, $A6)+SUMIFS(DataRegularSeason20242025!$AB$3:$AB$1315,DataRegularSeason20242025!$B$3:$B$1315, "&lt;=" &amp; GR$1, DataRegularSeason20242025!$E$3:$E$1315, $A6)</f>
        <v>22</v>
      </c>
      <c r="GS6">
        <f>SUMIFS(DataRegularSeason20242025!$AA$3:$AA$1315,DataRegularSeason20242025!$B$3:$B$1315, "&lt;=" &amp; GS$1, DataRegularSeason20242025!$D$3:$D$1315, $A6)+SUMIFS(DataRegularSeason20242025!$AB$3:$AB$1315,DataRegularSeason20242025!$B$3:$B$1315, "&lt;=" &amp; GS$1, DataRegularSeason20242025!$E$3:$E$1315, $A6)</f>
        <v>22</v>
      </c>
      <c r="GT6">
        <f>SUMIFS(DataRegularSeason20242025!$AA$3:$AA$1315,DataRegularSeason20242025!$B$3:$B$1315, "&lt;=" &amp; GT$1, DataRegularSeason20242025!$D$3:$D$1315, $A6)+SUMIFS(DataRegularSeason20242025!$AB$3:$AB$1315,DataRegularSeason20242025!$B$3:$B$1315, "&lt;=" &amp; GT$1, DataRegularSeason20242025!$E$3:$E$1315, $A6)</f>
        <v>22</v>
      </c>
      <c r="GU6">
        <f>SUMIFS(DataRegularSeason20242025!$AA$3:$AA$1315,DataRegularSeason20242025!$B$3:$B$1315, "&lt;=" &amp; GU$1, DataRegularSeason20242025!$D$3:$D$1315, $A6)+SUMIFS(DataRegularSeason20242025!$AB$3:$AB$1315,DataRegularSeason20242025!$B$3:$B$1315, "&lt;=" &amp; GU$1, DataRegularSeason20242025!$E$3:$E$1315, $A6)</f>
        <v>22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18</v>
      </c>
      <c r="BF7">
        <f>SUMIFS(DataRegularSeason20242025!$AA$3:$AA$1315,DataRegularSeason20242025!$B$3:$B$1315, "&lt;=" &amp; BF$1, DataRegularSeason20242025!$D$3:$D$1315, $A7)+SUMIFS(DataRegularSeason20242025!$AB$3:$AB$1315,DataRegularSeason20242025!$B$3:$B$1315, "&lt;=" &amp; BF$1, DataRegularSeason20242025!$E$3:$E$1315, $A7)</f>
        <v>18</v>
      </c>
      <c r="BG7">
        <f>SUMIFS(DataRegularSeason20242025!$AA$3:$AA$1315,DataRegularSeason20242025!$B$3:$B$1315, "&lt;=" &amp; BG$1, DataRegularSeason20242025!$D$3:$D$1315, $A7)+SUMIFS(DataRegularSeason20242025!$AB$3:$AB$1315,DataRegularSeason20242025!$B$3:$B$1315, "&lt;=" &amp; BG$1, DataRegularSeason20242025!$E$3:$E$1315, $A7)</f>
        <v>18</v>
      </c>
      <c r="BH7">
        <f>SUMIFS(DataRegularSeason20242025!$AA$3:$AA$1315,DataRegularSeason20242025!$B$3:$B$1315, "&lt;=" &amp; BH$1, DataRegularSeason20242025!$D$3:$D$1315, $A7)+SUMIFS(DataRegularSeason20242025!$AB$3:$AB$1315,DataRegularSeason20242025!$B$3:$B$1315, "&lt;=" &amp; BH$1, DataRegularSeason20242025!$E$3:$E$1315, $A7)</f>
        <v>18</v>
      </c>
      <c r="BI7">
        <f>SUMIFS(DataRegularSeason20242025!$AA$3:$AA$1315,DataRegularSeason20242025!$B$3:$B$1315, "&lt;=" &amp; BI$1, DataRegularSeason20242025!$D$3:$D$1315, $A7)+SUMIFS(DataRegularSeason20242025!$AB$3:$AB$1315,DataRegularSeason20242025!$B$3:$B$1315, "&lt;=" &amp; BI$1, DataRegularSeason20242025!$E$3:$E$1315, $A7)</f>
        <v>18</v>
      </c>
      <c r="BJ7">
        <f>SUMIFS(DataRegularSeason20242025!$AA$3:$AA$1315,DataRegularSeason20242025!$B$3:$B$1315, "&lt;=" &amp; BJ$1, DataRegularSeason20242025!$D$3:$D$1315, $A7)+SUMIFS(DataRegularSeason20242025!$AB$3:$AB$1315,DataRegularSeason20242025!$B$3:$B$1315, "&lt;=" &amp; BJ$1, DataRegularSeason20242025!$E$3:$E$1315, $A7)</f>
        <v>18</v>
      </c>
      <c r="BK7">
        <f>SUMIFS(DataRegularSeason20242025!$AA$3:$AA$1315,DataRegularSeason20242025!$B$3:$B$1315, "&lt;=" &amp; BK$1, DataRegularSeason20242025!$D$3:$D$1315, $A7)+SUMIFS(DataRegularSeason20242025!$AB$3:$AB$1315,DataRegularSeason20242025!$B$3:$B$1315, "&lt;=" &amp; BK$1, DataRegularSeason20242025!$E$3:$E$1315, $A7)</f>
        <v>18</v>
      </c>
      <c r="BL7">
        <f>SUMIFS(DataRegularSeason20242025!$AA$3:$AA$1315,DataRegularSeason20242025!$B$3:$B$1315, "&lt;=" &amp; BL$1, DataRegularSeason20242025!$D$3:$D$1315, $A7)+SUMIFS(DataRegularSeason20242025!$AB$3:$AB$1315,DataRegularSeason20242025!$B$3:$B$1315, "&lt;=" &amp; BL$1, DataRegularSeason20242025!$E$3:$E$1315, $A7)</f>
        <v>18</v>
      </c>
      <c r="BM7">
        <f>SUMIFS(DataRegularSeason20242025!$AA$3:$AA$1315,DataRegularSeason20242025!$B$3:$B$1315, "&lt;=" &amp; BM$1, DataRegularSeason20242025!$D$3:$D$1315, $A7)+SUMIFS(DataRegularSeason20242025!$AB$3:$AB$1315,DataRegularSeason20242025!$B$3:$B$1315, "&lt;=" &amp; BM$1, DataRegularSeason20242025!$E$3:$E$1315, $A7)</f>
        <v>18</v>
      </c>
      <c r="BN7">
        <f>SUMIFS(DataRegularSeason20242025!$AA$3:$AA$1315,DataRegularSeason20242025!$B$3:$B$1315, "&lt;=" &amp; BN$1, DataRegularSeason20242025!$D$3:$D$1315, $A7)+SUMIFS(DataRegularSeason20242025!$AB$3:$AB$1315,DataRegularSeason20242025!$B$3:$B$1315, "&lt;=" &amp; BN$1, DataRegularSeason20242025!$E$3:$E$1315, $A7)</f>
        <v>18</v>
      </c>
      <c r="BO7">
        <f>SUMIFS(DataRegularSeason20242025!$AA$3:$AA$1315,DataRegularSeason20242025!$B$3:$B$1315, "&lt;=" &amp; BO$1, DataRegularSeason20242025!$D$3:$D$1315, $A7)+SUMIFS(DataRegularSeason20242025!$AB$3:$AB$1315,DataRegularSeason20242025!$B$3:$B$1315, "&lt;=" &amp; BO$1, DataRegularSeason20242025!$E$3:$E$1315, $A7)</f>
        <v>18</v>
      </c>
      <c r="BP7">
        <f>SUMIFS(DataRegularSeason20242025!$AA$3:$AA$1315,DataRegularSeason20242025!$B$3:$B$1315, "&lt;=" &amp; BP$1, DataRegularSeason20242025!$D$3:$D$1315, $A7)+SUMIFS(DataRegularSeason20242025!$AB$3:$AB$1315,DataRegularSeason20242025!$B$3:$B$1315, "&lt;=" &amp; BP$1, DataRegularSeason20242025!$E$3:$E$1315, $A7)</f>
        <v>18</v>
      </c>
      <c r="BQ7">
        <f>SUMIFS(DataRegularSeason20242025!$AA$3:$AA$1315,DataRegularSeason20242025!$B$3:$B$1315, "&lt;=" &amp; BQ$1, DataRegularSeason20242025!$D$3:$D$1315, $A7)+SUMIFS(DataRegularSeason20242025!$AB$3:$AB$1315,DataRegularSeason20242025!$B$3:$B$1315, "&lt;=" &amp; BQ$1, DataRegularSeason20242025!$E$3:$E$1315, $A7)</f>
        <v>18</v>
      </c>
      <c r="BR7">
        <f>SUMIFS(DataRegularSeason20242025!$AA$3:$AA$1315,DataRegularSeason20242025!$B$3:$B$1315, "&lt;=" &amp; BR$1, DataRegularSeason20242025!$D$3:$D$1315, $A7)+SUMIFS(DataRegularSeason20242025!$AB$3:$AB$1315,DataRegularSeason20242025!$B$3:$B$1315, "&lt;=" &amp; BR$1, DataRegularSeason20242025!$E$3:$E$1315, $A7)</f>
        <v>18</v>
      </c>
      <c r="BS7">
        <f>SUMIFS(DataRegularSeason20242025!$AA$3:$AA$1315,DataRegularSeason20242025!$B$3:$B$1315, "&lt;=" &amp; BS$1, DataRegularSeason20242025!$D$3:$D$1315, $A7)+SUMIFS(DataRegularSeason20242025!$AB$3:$AB$1315,DataRegularSeason20242025!$B$3:$B$1315, "&lt;=" &amp; BS$1, DataRegularSeason20242025!$E$3:$E$1315, $A7)</f>
        <v>18</v>
      </c>
      <c r="BT7">
        <f>SUMIFS(DataRegularSeason20242025!$AA$3:$AA$1315,DataRegularSeason20242025!$B$3:$B$1315, "&lt;=" &amp; BT$1, DataRegularSeason20242025!$D$3:$D$1315, $A7)+SUMIFS(DataRegularSeason20242025!$AB$3:$AB$1315,DataRegularSeason20242025!$B$3:$B$1315, "&lt;=" &amp; BT$1, DataRegularSeason20242025!$E$3:$E$1315, $A7)</f>
        <v>18</v>
      </c>
      <c r="BU7">
        <f>SUMIFS(DataRegularSeason20242025!$AA$3:$AA$1315,DataRegularSeason20242025!$B$3:$B$1315, "&lt;=" &amp; BU$1, DataRegularSeason20242025!$D$3:$D$1315, $A7)+SUMIFS(DataRegularSeason20242025!$AB$3:$AB$1315,DataRegularSeason20242025!$B$3:$B$1315, "&lt;=" &amp; BU$1, DataRegularSeason20242025!$E$3:$E$1315, $A7)</f>
        <v>18</v>
      </c>
      <c r="BV7">
        <f>SUMIFS(DataRegularSeason20242025!$AA$3:$AA$1315,DataRegularSeason20242025!$B$3:$B$1315, "&lt;=" &amp; BV$1, DataRegularSeason20242025!$D$3:$D$1315, $A7)+SUMIFS(DataRegularSeason20242025!$AB$3:$AB$1315,DataRegularSeason20242025!$B$3:$B$1315, "&lt;=" &amp; BV$1, DataRegularSeason20242025!$E$3:$E$1315, $A7)</f>
        <v>18</v>
      </c>
      <c r="BW7">
        <f>SUMIFS(DataRegularSeason20242025!$AA$3:$AA$1315,DataRegularSeason20242025!$B$3:$B$1315, "&lt;=" &amp; BW$1, DataRegularSeason20242025!$D$3:$D$1315, $A7)+SUMIFS(DataRegularSeason20242025!$AB$3:$AB$1315,DataRegularSeason20242025!$B$3:$B$1315, "&lt;=" &amp; BW$1, DataRegularSeason20242025!$E$3:$E$1315, $A7)</f>
        <v>18</v>
      </c>
      <c r="BX7">
        <f>SUMIFS(DataRegularSeason20242025!$AA$3:$AA$1315,DataRegularSeason20242025!$B$3:$B$1315, "&lt;=" &amp; BX$1, DataRegularSeason20242025!$D$3:$D$1315, $A7)+SUMIFS(DataRegularSeason20242025!$AB$3:$AB$1315,DataRegularSeason20242025!$B$3:$B$1315, "&lt;=" &amp; BX$1, DataRegularSeason20242025!$E$3:$E$1315, $A7)</f>
        <v>18</v>
      </c>
      <c r="BY7">
        <f>SUMIFS(DataRegularSeason20242025!$AA$3:$AA$1315,DataRegularSeason20242025!$B$3:$B$1315, "&lt;=" &amp; BY$1, DataRegularSeason20242025!$D$3:$D$1315, $A7)+SUMIFS(DataRegularSeason20242025!$AB$3:$AB$1315,DataRegularSeason20242025!$B$3:$B$1315, "&lt;=" &amp; BY$1, DataRegularSeason20242025!$E$3:$E$1315, $A7)</f>
        <v>18</v>
      </c>
      <c r="BZ7">
        <f>SUMIFS(DataRegularSeason20242025!$AA$3:$AA$1315,DataRegularSeason20242025!$B$3:$B$1315, "&lt;=" &amp; BZ$1, DataRegularSeason20242025!$D$3:$D$1315, $A7)+SUMIFS(DataRegularSeason20242025!$AB$3:$AB$1315,DataRegularSeason20242025!$B$3:$B$1315, "&lt;=" &amp; BZ$1, DataRegularSeason20242025!$E$3:$E$1315, $A7)</f>
        <v>18</v>
      </c>
      <c r="CA7">
        <f>SUMIFS(DataRegularSeason20242025!$AA$3:$AA$1315,DataRegularSeason20242025!$B$3:$B$1315, "&lt;=" &amp; CA$1, DataRegularSeason20242025!$D$3:$D$1315, $A7)+SUMIFS(DataRegularSeason20242025!$AB$3:$AB$1315,DataRegularSeason20242025!$B$3:$B$1315, "&lt;=" &amp; CA$1, DataRegularSeason20242025!$E$3:$E$1315, $A7)</f>
        <v>18</v>
      </c>
      <c r="CB7">
        <f>SUMIFS(DataRegularSeason20242025!$AA$3:$AA$1315,DataRegularSeason20242025!$B$3:$B$1315, "&lt;=" &amp; CB$1, DataRegularSeason20242025!$D$3:$D$1315, $A7)+SUMIFS(DataRegularSeason20242025!$AB$3:$AB$1315,DataRegularSeason20242025!$B$3:$B$1315, "&lt;=" &amp; CB$1, DataRegularSeason20242025!$E$3:$E$1315, $A7)</f>
        <v>18</v>
      </c>
      <c r="CC7">
        <f>SUMIFS(DataRegularSeason20242025!$AA$3:$AA$1315,DataRegularSeason20242025!$B$3:$B$1315, "&lt;=" &amp; CC$1, DataRegularSeason20242025!$D$3:$D$1315, $A7)+SUMIFS(DataRegularSeason20242025!$AB$3:$AB$1315,DataRegularSeason20242025!$B$3:$B$1315, "&lt;=" &amp; CC$1, DataRegularSeason20242025!$E$3:$E$1315, $A7)</f>
        <v>18</v>
      </c>
      <c r="CD7">
        <f>SUMIFS(DataRegularSeason20242025!$AA$3:$AA$1315,DataRegularSeason20242025!$B$3:$B$1315, "&lt;=" &amp; CD$1, DataRegularSeason20242025!$D$3:$D$1315, $A7)+SUMIFS(DataRegularSeason20242025!$AB$3:$AB$1315,DataRegularSeason20242025!$B$3:$B$1315, "&lt;=" &amp; CD$1, DataRegularSeason20242025!$E$3:$E$1315, $A7)</f>
        <v>18</v>
      </c>
      <c r="CE7">
        <f>SUMIFS(DataRegularSeason20242025!$AA$3:$AA$1315,DataRegularSeason20242025!$B$3:$B$1315, "&lt;=" &amp; CE$1, DataRegularSeason20242025!$D$3:$D$1315, $A7)+SUMIFS(DataRegularSeason20242025!$AB$3:$AB$1315,DataRegularSeason20242025!$B$3:$B$1315, "&lt;=" &amp; CE$1, DataRegularSeason20242025!$E$3:$E$1315, $A7)</f>
        <v>18</v>
      </c>
      <c r="CF7">
        <f>SUMIFS(DataRegularSeason20242025!$AA$3:$AA$1315,DataRegularSeason20242025!$B$3:$B$1315, "&lt;=" &amp; CF$1, DataRegularSeason20242025!$D$3:$D$1315, $A7)+SUMIFS(DataRegularSeason20242025!$AB$3:$AB$1315,DataRegularSeason20242025!$B$3:$B$1315, "&lt;=" &amp; CF$1, DataRegularSeason20242025!$E$3:$E$1315, $A7)</f>
        <v>18</v>
      </c>
      <c r="CG7">
        <f>SUMIFS(DataRegularSeason20242025!$AA$3:$AA$1315,DataRegularSeason20242025!$B$3:$B$1315, "&lt;=" &amp; CG$1, DataRegularSeason20242025!$D$3:$D$1315, $A7)+SUMIFS(DataRegularSeason20242025!$AB$3:$AB$1315,DataRegularSeason20242025!$B$3:$B$1315, "&lt;=" &amp; CG$1, DataRegularSeason20242025!$E$3:$E$1315, $A7)</f>
        <v>18</v>
      </c>
      <c r="CH7">
        <f>SUMIFS(DataRegularSeason20242025!$AA$3:$AA$1315,DataRegularSeason20242025!$B$3:$B$1315, "&lt;=" &amp; CH$1, DataRegularSeason20242025!$D$3:$D$1315, $A7)+SUMIFS(DataRegularSeason20242025!$AB$3:$AB$1315,DataRegularSeason20242025!$B$3:$B$1315, "&lt;=" &amp; CH$1, DataRegularSeason20242025!$E$3:$E$1315, $A7)</f>
        <v>18</v>
      </c>
      <c r="CI7">
        <f>SUMIFS(DataRegularSeason20242025!$AA$3:$AA$1315,DataRegularSeason20242025!$B$3:$B$1315, "&lt;=" &amp; CI$1, DataRegularSeason20242025!$D$3:$D$1315, $A7)+SUMIFS(DataRegularSeason20242025!$AB$3:$AB$1315,DataRegularSeason20242025!$B$3:$B$1315, "&lt;=" &amp; CI$1, DataRegularSeason20242025!$E$3:$E$1315, $A7)</f>
        <v>18</v>
      </c>
      <c r="CJ7">
        <f>SUMIFS(DataRegularSeason20242025!$AA$3:$AA$1315,DataRegularSeason20242025!$B$3:$B$1315, "&lt;=" &amp; CJ$1, DataRegularSeason20242025!$D$3:$D$1315, $A7)+SUMIFS(DataRegularSeason20242025!$AB$3:$AB$1315,DataRegularSeason20242025!$B$3:$B$1315, "&lt;=" &amp; CJ$1, DataRegularSeason20242025!$E$3:$E$1315, $A7)</f>
        <v>18</v>
      </c>
      <c r="CK7">
        <f>SUMIFS(DataRegularSeason20242025!$AA$3:$AA$1315,DataRegularSeason20242025!$B$3:$B$1315, "&lt;=" &amp; CK$1, DataRegularSeason20242025!$D$3:$D$1315, $A7)+SUMIFS(DataRegularSeason20242025!$AB$3:$AB$1315,DataRegularSeason20242025!$B$3:$B$1315, "&lt;=" &amp; CK$1, DataRegularSeason20242025!$E$3:$E$1315, $A7)</f>
        <v>18</v>
      </c>
      <c r="CL7">
        <f>SUMIFS(DataRegularSeason20242025!$AA$3:$AA$1315,DataRegularSeason20242025!$B$3:$B$1315, "&lt;=" &amp; CL$1, DataRegularSeason20242025!$D$3:$D$1315, $A7)+SUMIFS(DataRegularSeason20242025!$AB$3:$AB$1315,DataRegularSeason20242025!$B$3:$B$1315, "&lt;=" &amp; CL$1, DataRegularSeason20242025!$E$3:$E$1315, $A7)</f>
        <v>18</v>
      </c>
      <c r="CM7">
        <f>SUMIFS(DataRegularSeason20242025!$AA$3:$AA$1315,DataRegularSeason20242025!$B$3:$B$1315, "&lt;=" &amp; CM$1, DataRegularSeason20242025!$D$3:$D$1315, $A7)+SUMIFS(DataRegularSeason20242025!$AB$3:$AB$1315,DataRegularSeason20242025!$B$3:$B$1315, "&lt;=" &amp; CM$1, DataRegularSeason20242025!$E$3:$E$1315, $A7)</f>
        <v>18</v>
      </c>
      <c r="CN7">
        <f>SUMIFS(DataRegularSeason20242025!$AA$3:$AA$1315,DataRegularSeason20242025!$B$3:$B$1315, "&lt;=" &amp; CN$1, DataRegularSeason20242025!$D$3:$D$1315, $A7)+SUMIFS(DataRegularSeason20242025!$AB$3:$AB$1315,DataRegularSeason20242025!$B$3:$B$1315, "&lt;=" &amp; CN$1, DataRegularSeason20242025!$E$3:$E$1315, $A7)</f>
        <v>18</v>
      </c>
      <c r="CO7">
        <f>SUMIFS(DataRegularSeason20242025!$AA$3:$AA$1315,DataRegularSeason20242025!$B$3:$B$1315, "&lt;=" &amp; CO$1, DataRegularSeason20242025!$D$3:$D$1315, $A7)+SUMIFS(DataRegularSeason20242025!$AB$3:$AB$1315,DataRegularSeason20242025!$B$3:$B$1315, "&lt;=" &amp; CO$1, DataRegularSeason20242025!$E$3:$E$1315, $A7)</f>
        <v>18</v>
      </c>
      <c r="CP7">
        <f>SUMIFS(DataRegularSeason20242025!$AA$3:$AA$1315,DataRegularSeason20242025!$B$3:$B$1315, "&lt;=" &amp; CP$1, DataRegularSeason20242025!$D$3:$D$1315, $A7)+SUMIFS(DataRegularSeason20242025!$AB$3:$AB$1315,DataRegularSeason20242025!$B$3:$B$1315, "&lt;=" &amp; CP$1, DataRegularSeason20242025!$E$3:$E$1315, $A7)</f>
        <v>18</v>
      </c>
      <c r="CQ7">
        <f>SUMIFS(DataRegularSeason20242025!$AA$3:$AA$1315,DataRegularSeason20242025!$B$3:$B$1315, "&lt;=" &amp; CQ$1, DataRegularSeason20242025!$D$3:$D$1315, $A7)+SUMIFS(DataRegularSeason20242025!$AB$3:$AB$1315,DataRegularSeason20242025!$B$3:$B$1315, "&lt;=" &amp; CQ$1, DataRegularSeason20242025!$E$3:$E$1315, $A7)</f>
        <v>18</v>
      </c>
      <c r="CR7">
        <f>SUMIFS(DataRegularSeason20242025!$AA$3:$AA$1315,DataRegularSeason20242025!$B$3:$B$1315, "&lt;=" &amp; CR$1, DataRegularSeason20242025!$D$3:$D$1315, $A7)+SUMIFS(DataRegularSeason20242025!$AB$3:$AB$1315,DataRegularSeason20242025!$B$3:$B$1315, "&lt;=" &amp; CR$1, DataRegularSeason20242025!$E$3:$E$1315, $A7)</f>
        <v>18</v>
      </c>
      <c r="CS7">
        <f>SUMIFS(DataRegularSeason20242025!$AA$3:$AA$1315,DataRegularSeason20242025!$B$3:$B$1315, "&lt;=" &amp; CS$1, DataRegularSeason20242025!$D$3:$D$1315, $A7)+SUMIFS(DataRegularSeason20242025!$AB$3:$AB$1315,DataRegularSeason20242025!$B$3:$B$1315, "&lt;=" &amp; CS$1, DataRegularSeason20242025!$E$3:$E$1315, $A7)</f>
        <v>18</v>
      </c>
      <c r="CT7">
        <f>SUMIFS(DataRegularSeason20242025!$AA$3:$AA$1315,DataRegularSeason20242025!$B$3:$B$1315, "&lt;=" &amp; CT$1, DataRegularSeason20242025!$D$3:$D$1315, $A7)+SUMIFS(DataRegularSeason20242025!$AB$3:$AB$1315,DataRegularSeason20242025!$B$3:$B$1315, "&lt;=" &amp; CT$1, DataRegularSeason20242025!$E$3:$E$1315, $A7)</f>
        <v>18</v>
      </c>
      <c r="CU7">
        <f>SUMIFS(DataRegularSeason20242025!$AA$3:$AA$1315,DataRegularSeason20242025!$B$3:$B$1315, "&lt;=" &amp; CU$1, DataRegularSeason20242025!$D$3:$D$1315, $A7)+SUMIFS(DataRegularSeason20242025!$AB$3:$AB$1315,DataRegularSeason20242025!$B$3:$B$1315, "&lt;=" &amp; CU$1, DataRegularSeason20242025!$E$3:$E$1315, $A7)</f>
        <v>18</v>
      </c>
      <c r="CV7">
        <f>SUMIFS(DataRegularSeason20242025!$AA$3:$AA$1315,DataRegularSeason20242025!$B$3:$B$1315, "&lt;=" &amp; CV$1, DataRegularSeason20242025!$D$3:$D$1315, $A7)+SUMIFS(DataRegularSeason20242025!$AB$3:$AB$1315,DataRegularSeason20242025!$B$3:$B$1315, "&lt;=" &amp; CV$1, DataRegularSeason20242025!$E$3:$E$1315, $A7)</f>
        <v>18</v>
      </c>
      <c r="CW7">
        <f>SUMIFS(DataRegularSeason20242025!$AA$3:$AA$1315,DataRegularSeason20242025!$B$3:$B$1315, "&lt;=" &amp; CW$1, DataRegularSeason20242025!$D$3:$D$1315, $A7)+SUMIFS(DataRegularSeason20242025!$AB$3:$AB$1315,DataRegularSeason20242025!$B$3:$B$1315, "&lt;=" &amp; CW$1, DataRegularSeason20242025!$E$3:$E$1315, $A7)</f>
        <v>18</v>
      </c>
      <c r="CX7">
        <f>SUMIFS(DataRegularSeason20242025!$AA$3:$AA$1315,DataRegularSeason20242025!$B$3:$B$1315, "&lt;=" &amp; CX$1, DataRegularSeason20242025!$D$3:$D$1315, $A7)+SUMIFS(DataRegularSeason20242025!$AB$3:$AB$1315,DataRegularSeason20242025!$B$3:$B$1315, "&lt;=" &amp; CX$1, DataRegularSeason20242025!$E$3:$E$1315, $A7)</f>
        <v>18</v>
      </c>
      <c r="CY7">
        <f>SUMIFS(DataRegularSeason20242025!$AA$3:$AA$1315,DataRegularSeason20242025!$B$3:$B$1315, "&lt;=" &amp; CY$1, DataRegularSeason20242025!$D$3:$D$1315, $A7)+SUMIFS(DataRegularSeason20242025!$AB$3:$AB$1315,DataRegularSeason20242025!$B$3:$B$1315, "&lt;=" &amp; CY$1, DataRegularSeason20242025!$E$3:$E$1315, $A7)</f>
        <v>18</v>
      </c>
      <c r="CZ7">
        <f>SUMIFS(DataRegularSeason20242025!$AA$3:$AA$1315,DataRegularSeason20242025!$B$3:$B$1315, "&lt;=" &amp; CZ$1, DataRegularSeason20242025!$D$3:$D$1315, $A7)+SUMIFS(DataRegularSeason20242025!$AB$3:$AB$1315,DataRegularSeason20242025!$B$3:$B$1315, "&lt;=" &amp; CZ$1, DataRegularSeason20242025!$E$3:$E$1315, $A7)</f>
        <v>18</v>
      </c>
      <c r="DA7">
        <f>SUMIFS(DataRegularSeason20242025!$AA$3:$AA$1315,DataRegularSeason20242025!$B$3:$B$1315, "&lt;=" &amp; DA$1, DataRegularSeason20242025!$D$3:$D$1315, $A7)+SUMIFS(DataRegularSeason20242025!$AB$3:$AB$1315,DataRegularSeason20242025!$B$3:$B$1315, "&lt;=" &amp; DA$1, DataRegularSeason20242025!$E$3:$E$1315, $A7)</f>
        <v>18</v>
      </c>
      <c r="DB7">
        <f>SUMIFS(DataRegularSeason20242025!$AA$3:$AA$1315,DataRegularSeason20242025!$B$3:$B$1315, "&lt;=" &amp; DB$1, DataRegularSeason20242025!$D$3:$D$1315, $A7)+SUMIFS(DataRegularSeason20242025!$AB$3:$AB$1315,DataRegularSeason20242025!$B$3:$B$1315, "&lt;=" &amp; DB$1, DataRegularSeason20242025!$E$3:$E$1315, $A7)</f>
        <v>18</v>
      </c>
      <c r="DC7">
        <f>SUMIFS(DataRegularSeason20242025!$AA$3:$AA$1315,DataRegularSeason20242025!$B$3:$B$1315, "&lt;=" &amp; DC$1, DataRegularSeason20242025!$D$3:$D$1315, $A7)+SUMIFS(DataRegularSeason20242025!$AB$3:$AB$1315,DataRegularSeason20242025!$B$3:$B$1315, "&lt;=" &amp; DC$1, DataRegularSeason20242025!$E$3:$E$1315, $A7)</f>
        <v>18</v>
      </c>
      <c r="DD7">
        <f>SUMIFS(DataRegularSeason20242025!$AA$3:$AA$1315,DataRegularSeason20242025!$B$3:$B$1315, "&lt;=" &amp; DD$1, DataRegularSeason20242025!$D$3:$D$1315, $A7)+SUMIFS(DataRegularSeason20242025!$AB$3:$AB$1315,DataRegularSeason20242025!$B$3:$B$1315, "&lt;=" &amp; DD$1, DataRegularSeason20242025!$E$3:$E$1315, $A7)</f>
        <v>18</v>
      </c>
      <c r="DE7">
        <f>SUMIFS(DataRegularSeason20242025!$AA$3:$AA$1315,DataRegularSeason20242025!$B$3:$B$1315, "&lt;=" &amp; DE$1, DataRegularSeason20242025!$D$3:$D$1315, $A7)+SUMIFS(DataRegularSeason20242025!$AB$3:$AB$1315,DataRegularSeason20242025!$B$3:$B$1315, "&lt;=" &amp; DE$1, DataRegularSeason20242025!$E$3:$E$1315, $A7)</f>
        <v>18</v>
      </c>
      <c r="DF7">
        <f>SUMIFS(DataRegularSeason20242025!$AA$3:$AA$1315,DataRegularSeason20242025!$B$3:$B$1315, "&lt;=" &amp; DF$1, DataRegularSeason20242025!$D$3:$D$1315, $A7)+SUMIFS(DataRegularSeason20242025!$AB$3:$AB$1315,DataRegularSeason20242025!$B$3:$B$1315, "&lt;=" &amp; DF$1, DataRegularSeason20242025!$E$3:$E$1315, $A7)</f>
        <v>18</v>
      </c>
      <c r="DG7">
        <f>SUMIFS(DataRegularSeason20242025!$AA$3:$AA$1315,DataRegularSeason20242025!$B$3:$B$1315, "&lt;=" &amp; DG$1, DataRegularSeason20242025!$D$3:$D$1315, $A7)+SUMIFS(DataRegularSeason20242025!$AB$3:$AB$1315,DataRegularSeason20242025!$B$3:$B$1315, "&lt;=" &amp; DG$1, DataRegularSeason20242025!$E$3:$E$1315, $A7)</f>
        <v>18</v>
      </c>
      <c r="DH7">
        <f>SUMIFS(DataRegularSeason20242025!$AA$3:$AA$1315,DataRegularSeason20242025!$B$3:$B$1315, "&lt;=" &amp; DH$1, DataRegularSeason20242025!$D$3:$D$1315, $A7)+SUMIFS(DataRegularSeason20242025!$AB$3:$AB$1315,DataRegularSeason20242025!$B$3:$B$1315, "&lt;=" &amp; DH$1, DataRegularSeason20242025!$E$3:$E$1315, $A7)</f>
        <v>18</v>
      </c>
      <c r="DI7">
        <f>SUMIFS(DataRegularSeason20242025!$AA$3:$AA$1315,DataRegularSeason20242025!$B$3:$B$1315, "&lt;=" &amp; DI$1, DataRegularSeason20242025!$D$3:$D$1315, $A7)+SUMIFS(DataRegularSeason20242025!$AB$3:$AB$1315,DataRegularSeason20242025!$B$3:$B$1315, "&lt;=" &amp; DI$1, DataRegularSeason20242025!$E$3:$E$1315, $A7)</f>
        <v>18</v>
      </c>
      <c r="DJ7">
        <f>SUMIFS(DataRegularSeason20242025!$AA$3:$AA$1315,DataRegularSeason20242025!$B$3:$B$1315, "&lt;=" &amp; DJ$1, DataRegularSeason20242025!$D$3:$D$1315, $A7)+SUMIFS(DataRegularSeason20242025!$AB$3:$AB$1315,DataRegularSeason20242025!$B$3:$B$1315, "&lt;=" &amp; DJ$1, DataRegularSeason20242025!$E$3:$E$1315, $A7)</f>
        <v>18</v>
      </c>
      <c r="DK7">
        <f>SUMIFS(DataRegularSeason20242025!$AA$3:$AA$1315,DataRegularSeason20242025!$B$3:$B$1315, "&lt;=" &amp; DK$1, DataRegularSeason20242025!$D$3:$D$1315, $A7)+SUMIFS(DataRegularSeason20242025!$AB$3:$AB$1315,DataRegularSeason20242025!$B$3:$B$1315, "&lt;=" &amp; DK$1, DataRegularSeason20242025!$E$3:$E$1315, $A7)</f>
        <v>18</v>
      </c>
      <c r="DL7">
        <f>SUMIFS(DataRegularSeason20242025!$AA$3:$AA$1315,DataRegularSeason20242025!$B$3:$B$1315, "&lt;=" &amp; DL$1, DataRegularSeason20242025!$D$3:$D$1315, $A7)+SUMIFS(DataRegularSeason20242025!$AB$3:$AB$1315,DataRegularSeason20242025!$B$3:$B$1315, "&lt;=" &amp; DL$1, DataRegularSeason20242025!$E$3:$E$1315, $A7)</f>
        <v>18</v>
      </c>
      <c r="DM7">
        <f>SUMIFS(DataRegularSeason20242025!$AA$3:$AA$1315,DataRegularSeason20242025!$B$3:$B$1315, "&lt;=" &amp; DM$1, DataRegularSeason20242025!$D$3:$D$1315, $A7)+SUMIFS(DataRegularSeason20242025!$AB$3:$AB$1315,DataRegularSeason20242025!$B$3:$B$1315, "&lt;=" &amp; DM$1, DataRegularSeason20242025!$E$3:$E$1315, $A7)</f>
        <v>18</v>
      </c>
      <c r="DN7">
        <f>SUMIFS(DataRegularSeason20242025!$AA$3:$AA$1315,DataRegularSeason20242025!$B$3:$B$1315, "&lt;=" &amp; DN$1, DataRegularSeason20242025!$D$3:$D$1315, $A7)+SUMIFS(DataRegularSeason20242025!$AB$3:$AB$1315,DataRegularSeason20242025!$B$3:$B$1315, "&lt;=" &amp; DN$1, DataRegularSeason20242025!$E$3:$E$1315, $A7)</f>
        <v>18</v>
      </c>
      <c r="DO7">
        <f>SUMIFS(DataRegularSeason20242025!$AA$3:$AA$1315,DataRegularSeason20242025!$B$3:$B$1315, "&lt;=" &amp; DO$1, DataRegularSeason20242025!$D$3:$D$1315, $A7)+SUMIFS(DataRegularSeason20242025!$AB$3:$AB$1315,DataRegularSeason20242025!$B$3:$B$1315, "&lt;=" &amp; DO$1, DataRegularSeason20242025!$E$3:$E$1315, $A7)</f>
        <v>18</v>
      </c>
      <c r="DP7">
        <f>SUMIFS(DataRegularSeason20242025!$AA$3:$AA$1315,DataRegularSeason20242025!$B$3:$B$1315, "&lt;=" &amp; DP$1, DataRegularSeason20242025!$D$3:$D$1315, $A7)+SUMIFS(DataRegularSeason20242025!$AB$3:$AB$1315,DataRegularSeason20242025!$B$3:$B$1315, "&lt;=" &amp; DP$1, DataRegularSeason20242025!$E$3:$E$1315, $A7)</f>
        <v>18</v>
      </c>
      <c r="DQ7">
        <f>SUMIFS(DataRegularSeason20242025!$AA$3:$AA$1315,DataRegularSeason20242025!$B$3:$B$1315, "&lt;=" &amp; DQ$1, DataRegularSeason20242025!$D$3:$D$1315, $A7)+SUMIFS(DataRegularSeason20242025!$AB$3:$AB$1315,DataRegularSeason20242025!$B$3:$B$1315, "&lt;=" &amp; DQ$1, DataRegularSeason20242025!$E$3:$E$1315, $A7)</f>
        <v>18</v>
      </c>
      <c r="DR7">
        <f>SUMIFS(DataRegularSeason20242025!$AA$3:$AA$1315,DataRegularSeason20242025!$B$3:$B$1315, "&lt;=" &amp; DR$1, DataRegularSeason20242025!$D$3:$D$1315, $A7)+SUMIFS(DataRegularSeason20242025!$AB$3:$AB$1315,DataRegularSeason20242025!$B$3:$B$1315, "&lt;=" &amp; DR$1, DataRegularSeason20242025!$E$3:$E$1315, $A7)</f>
        <v>18</v>
      </c>
      <c r="DS7">
        <f>SUMIFS(DataRegularSeason20242025!$AA$3:$AA$1315,DataRegularSeason20242025!$B$3:$B$1315, "&lt;=" &amp; DS$1, DataRegularSeason20242025!$D$3:$D$1315, $A7)+SUMIFS(DataRegularSeason20242025!$AB$3:$AB$1315,DataRegularSeason20242025!$B$3:$B$1315, "&lt;=" &amp; DS$1, DataRegularSeason20242025!$E$3:$E$1315, $A7)</f>
        <v>18</v>
      </c>
      <c r="DT7">
        <f>SUMIFS(DataRegularSeason20242025!$AA$3:$AA$1315,DataRegularSeason20242025!$B$3:$B$1315, "&lt;=" &amp; DT$1, DataRegularSeason20242025!$D$3:$D$1315, $A7)+SUMIFS(DataRegularSeason20242025!$AB$3:$AB$1315,DataRegularSeason20242025!$B$3:$B$1315, "&lt;=" &amp; DT$1, DataRegularSeason20242025!$E$3:$E$1315, $A7)</f>
        <v>18</v>
      </c>
      <c r="DU7">
        <f>SUMIFS(DataRegularSeason20242025!$AA$3:$AA$1315,DataRegularSeason20242025!$B$3:$B$1315, "&lt;=" &amp; DU$1, DataRegularSeason20242025!$D$3:$D$1315, $A7)+SUMIFS(DataRegularSeason20242025!$AB$3:$AB$1315,DataRegularSeason20242025!$B$3:$B$1315, "&lt;=" &amp; DU$1, DataRegularSeason20242025!$E$3:$E$1315, $A7)</f>
        <v>18</v>
      </c>
      <c r="DV7">
        <f>SUMIFS(DataRegularSeason20242025!$AA$3:$AA$1315,DataRegularSeason20242025!$B$3:$B$1315, "&lt;=" &amp; DV$1, DataRegularSeason20242025!$D$3:$D$1315, $A7)+SUMIFS(DataRegularSeason20242025!$AB$3:$AB$1315,DataRegularSeason20242025!$B$3:$B$1315, "&lt;=" &amp; DV$1, DataRegularSeason20242025!$E$3:$E$1315, $A7)</f>
        <v>18</v>
      </c>
      <c r="DW7">
        <f>SUMIFS(DataRegularSeason20242025!$AA$3:$AA$1315,DataRegularSeason20242025!$B$3:$B$1315, "&lt;=" &amp; DW$1, DataRegularSeason20242025!$D$3:$D$1315, $A7)+SUMIFS(DataRegularSeason20242025!$AB$3:$AB$1315,DataRegularSeason20242025!$B$3:$B$1315, "&lt;=" &amp; DW$1, DataRegularSeason20242025!$E$3:$E$1315, $A7)</f>
        <v>18</v>
      </c>
      <c r="DX7">
        <f>SUMIFS(DataRegularSeason20242025!$AA$3:$AA$1315,DataRegularSeason20242025!$B$3:$B$1315, "&lt;=" &amp; DX$1, DataRegularSeason20242025!$D$3:$D$1315, $A7)+SUMIFS(DataRegularSeason20242025!$AB$3:$AB$1315,DataRegularSeason20242025!$B$3:$B$1315, "&lt;=" &amp; DX$1, DataRegularSeason20242025!$E$3:$E$1315, $A7)</f>
        <v>18</v>
      </c>
      <c r="DY7">
        <f>SUMIFS(DataRegularSeason20242025!$AA$3:$AA$1315,DataRegularSeason20242025!$B$3:$B$1315, "&lt;=" &amp; DY$1, DataRegularSeason20242025!$D$3:$D$1315, $A7)+SUMIFS(DataRegularSeason20242025!$AB$3:$AB$1315,DataRegularSeason20242025!$B$3:$B$1315, "&lt;=" &amp; DY$1, DataRegularSeason20242025!$E$3:$E$1315, $A7)</f>
        <v>18</v>
      </c>
      <c r="DZ7">
        <f>SUMIFS(DataRegularSeason20242025!$AA$3:$AA$1315,DataRegularSeason20242025!$B$3:$B$1315, "&lt;=" &amp; DZ$1, DataRegularSeason20242025!$D$3:$D$1315, $A7)+SUMIFS(DataRegularSeason20242025!$AB$3:$AB$1315,DataRegularSeason20242025!$B$3:$B$1315, "&lt;=" &amp; DZ$1, DataRegularSeason20242025!$E$3:$E$1315, $A7)</f>
        <v>18</v>
      </c>
      <c r="EA7">
        <f>SUMIFS(DataRegularSeason20242025!$AA$3:$AA$1315,DataRegularSeason20242025!$B$3:$B$1315, "&lt;=" &amp; EA$1, DataRegularSeason20242025!$D$3:$D$1315, $A7)+SUMIFS(DataRegularSeason20242025!$AB$3:$AB$1315,DataRegularSeason20242025!$B$3:$B$1315, "&lt;=" &amp; EA$1, DataRegularSeason20242025!$E$3:$E$1315, $A7)</f>
        <v>18</v>
      </c>
      <c r="EB7">
        <f>SUMIFS(DataRegularSeason20242025!$AA$3:$AA$1315,DataRegularSeason20242025!$B$3:$B$1315, "&lt;=" &amp; EB$1, DataRegularSeason20242025!$D$3:$D$1315, $A7)+SUMIFS(DataRegularSeason20242025!$AB$3:$AB$1315,DataRegularSeason20242025!$B$3:$B$1315, "&lt;=" &amp; EB$1, DataRegularSeason20242025!$E$3:$E$1315, $A7)</f>
        <v>18</v>
      </c>
      <c r="EC7">
        <f>SUMIFS(DataRegularSeason20242025!$AA$3:$AA$1315,DataRegularSeason20242025!$B$3:$B$1315, "&lt;=" &amp; EC$1, DataRegularSeason20242025!$D$3:$D$1315, $A7)+SUMIFS(DataRegularSeason20242025!$AB$3:$AB$1315,DataRegularSeason20242025!$B$3:$B$1315, "&lt;=" &amp; EC$1, DataRegularSeason20242025!$E$3:$E$1315, $A7)</f>
        <v>18</v>
      </c>
      <c r="ED7">
        <f>SUMIFS(DataRegularSeason20242025!$AA$3:$AA$1315,DataRegularSeason20242025!$B$3:$B$1315, "&lt;=" &amp; ED$1, DataRegularSeason20242025!$D$3:$D$1315, $A7)+SUMIFS(DataRegularSeason20242025!$AB$3:$AB$1315,DataRegularSeason20242025!$B$3:$B$1315, "&lt;=" &amp; ED$1, DataRegularSeason20242025!$E$3:$E$1315, $A7)</f>
        <v>18</v>
      </c>
      <c r="EE7">
        <f>SUMIFS(DataRegularSeason20242025!$AA$3:$AA$1315,DataRegularSeason20242025!$B$3:$B$1315, "&lt;=" &amp; EE$1, DataRegularSeason20242025!$D$3:$D$1315, $A7)+SUMIFS(DataRegularSeason20242025!$AB$3:$AB$1315,DataRegularSeason20242025!$B$3:$B$1315, "&lt;=" &amp; EE$1, DataRegularSeason20242025!$E$3:$E$1315, $A7)</f>
        <v>18</v>
      </c>
      <c r="EF7">
        <f>SUMIFS(DataRegularSeason20242025!$AA$3:$AA$1315,DataRegularSeason20242025!$B$3:$B$1315, "&lt;=" &amp; EF$1, DataRegularSeason20242025!$D$3:$D$1315, $A7)+SUMIFS(DataRegularSeason20242025!$AB$3:$AB$1315,DataRegularSeason20242025!$B$3:$B$1315, "&lt;=" &amp; EF$1, DataRegularSeason20242025!$E$3:$E$1315, $A7)</f>
        <v>18</v>
      </c>
      <c r="EG7">
        <f>SUMIFS(DataRegularSeason20242025!$AA$3:$AA$1315,DataRegularSeason20242025!$B$3:$B$1315, "&lt;=" &amp; EG$1, DataRegularSeason20242025!$D$3:$D$1315, $A7)+SUMIFS(DataRegularSeason20242025!$AB$3:$AB$1315,DataRegularSeason20242025!$B$3:$B$1315, "&lt;=" &amp; EG$1, DataRegularSeason20242025!$E$3:$E$1315, $A7)</f>
        <v>18</v>
      </c>
      <c r="EH7">
        <f>SUMIFS(DataRegularSeason20242025!$AA$3:$AA$1315,DataRegularSeason20242025!$B$3:$B$1315, "&lt;=" &amp; EH$1, DataRegularSeason20242025!$D$3:$D$1315, $A7)+SUMIFS(DataRegularSeason20242025!$AB$3:$AB$1315,DataRegularSeason20242025!$B$3:$B$1315, "&lt;=" &amp; EH$1, DataRegularSeason20242025!$E$3:$E$1315, $A7)</f>
        <v>18</v>
      </c>
      <c r="EI7">
        <f>SUMIFS(DataRegularSeason20242025!$AA$3:$AA$1315,DataRegularSeason20242025!$B$3:$B$1315, "&lt;=" &amp; EI$1, DataRegularSeason20242025!$D$3:$D$1315, $A7)+SUMIFS(DataRegularSeason20242025!$AB$3:$AB$1315,DataRegularSeason20242025!$B$3:$B$1315, "&lt;=" &amp; EI$1, DataRegularSeason20242025!$E$3:$E$1315, $A7)</f>
        <v>18</v>
      </c>
      <c r="EJ7">
        <f>SUMIFS(DataRegularSeason20242025!$AA$3:$AA$1315,DataRegularSeason20242025!$B$3:$B$1315, "&lt;=" &amp; EJ$1, DataRegularSeason20242025!$D$3:$D$1315, $A7)+SUMIFS(DataRegularSeason20242025!$AB$3:$AB$1315,DataRegularSeason20242025!$B$3:$B$1315, "&lt;=" &amp; EJ$1, DataRegularSeason20242025!$E$3:$E$1315, $A7)</f>
        <v>18</v>
      </c>
      <c r="EK7">
        <f>SUMIFS(DataRegularSeason20242025!$AA$3:$AA$1315,DataRegularSeason20242025!$B$3:$B$1315, "&lt;=" &amp; EK$1, DataRegularSeason20242025!$D$3:$D$1315, $A7)+SUMIFS(DataRegularSeason20242025!$AB$3:$AB$1315,DataRegularSeason20242025!$B$3:$B$1315, "&lt;=" &amp; EK$1, DataRegularSeason20242025!$E$3:$E$1315, $A7)</f>
        <v>18</v>
      </c>
      <c r="EL7">
        <f>SUMIFS(DataRegularSeason20242025!$AA$3:$AA$1315,DataRegularSeason20242025!$B$3:$B$1315, "&lt;=" &amp; EL$1, DataRegularSeason20242025!$D$3:$D$1315, $A7)+SUMIFS(DataRegularSeason20242025!$AB$3:$AB$1315,DataRegularSeason20242025!$B$3:$B$1315, "&lt;=" &amp; EL$1, DataRegularSeason20242025!$E$3:$E$1315, $A7)</f>
        <v>18</v>
      </c>
      <c r="EM7">
        <f>SUMIFS(DataRegularSeason20242025!$AA$3:$AA$1315,DataRegularSeason20242025!$B$3:$B$1315, "&lt;=" &amp; EM$1, DataRegularSeason20242025!$D$3:$D$1315, $A7)+SUMIFS(DataRegularSeason20242025!$AB$3:$AB$1315,DataRegularSeason20242025!$B$3:$B$1315, "&lt;=" &amp; EM$1, DataRegularSeason20242025!$E$3:$E$1315, $A7)</f>
        <v>18</v>
      </c>
      <c r="EN7">
        <f>SUMIFS(DataRegularSeason20242025!$AA$3:$AA$1315,DataRegularSeason20242025!$B$3:$B$1315, "&lt;=" &amp; EN$1, DataRegularSeason20242025!$D$3:$D$1315, $A7)+SUMIFS(DataRegularSeason20242025!$AB$3:$AB$1315,DataRegularSeason20242025!$B$3:$B$1315, "&lt;=" &amp; EN$1, DataRegularSeason20242025!$E$3:$E$1315, $A7)</f>
        <v>18</v>
      </c>
      <c r="EO7">
        <f>SUMIFS(DataRegularSeason20242025!$AA$3:$AA$1315,DataRegularSeason20242025!$B$3:$B$1315, "&lt;=" &amp; EO$1, DataRegularSeason20242025!$D$3:$D$1315, $A7)+SUMIFS(DataRegularSeason20242025!$AB$3:$AB$1315,DataRegularSeason20242025!$B$3:$B$1315, "&lt;=" &amp; EO$1, DataRegularSeason20242025!$E$3:$E$1315, $A7)</f>
        <v>18</v>
      </c>
      <c r="EP7">
        <f>SUMIFS(DataRegularSeason20242025!$AA$3:$AA$1315,DataRegularSeason20242025!$B$3:$B$1315, "&lt;=" &amp; EP$1, DataRegularSeason20242025!$D$3:$D$1315, $A7)+SUMIFS(DataRegularSeason20242025!$AB$3:$AB$1315,DataRegularSeason20242025!$B$3:$B$1315, "&lt;=" &amp; EP$1, DataRegularSeason20242025!$E$3:$E$1315, $A7)</f>
        <v>18</v>
      </c>
      <c r="EQ7">
        <f>SUMIFS(DataRegularSeason20242025!$AA$3:$AA$1315,DataRegularSeason20242025!$B$3:$B$1315, "&lt;=" &amp; EQ$1, DataRegularSeason20242025!$D$3:$D$1315, $A7)+SUMIFS(DataRegularSeason20242025!$AB$3:$AB$1315,DataRegularSeason20242025!$B$3:$B$1315, "&lt;=" &amp; EQ$1, DataRegularSeason20242025!$E$3:$E$1315, $A7)</f>
        <v>18</v>
      </c>
      <c r="ER7">
        <f>SUMIFS(DataRegularSeason20242025!$AA$3:$AA$1315,DataRegularSeason20242025!$B$3:$B$1315, "&lt;=" &amp; ER$1, DataRegularSeason20242025!$D$3:$D$1315, $A7)+SUMIFS(DataRegularSeason20242025!$AB$3:$AB$1315,DataRegularSeason20242025!$B$3:$B$1315, "&lt;=" &amp; ER$1, DataRegularSeason20242025!$E$3:$E$1315, $A7)</f>
        <v>18</v>
      </c>
      <c r="ES7">
        <f>SUMIFS(DataRegularSeason20242025!$AA$3:$AA$1315,DataRegularSeason20242025!$B$3:$B$1315, "&lt;=" &amp; ES$1, DataRegularSeason20242025!$D$3:$D$1315, $A7)+SUMIFS(DataRegularSeason20242025!$AB$3:$AB$1315,DataRegularSeason20242025!$B$3:$B$1315, "&lt;=" &amp; ES$1, DataRegularSeason20242025!$E$3:$E$1315, $A7)</f>
        <v>18</v>
      </c>
      <c r="ET7">
        <f>SUMIFS(DataRegularSeason20242025!$AA$3:$AA$1315,DataRegularSeason20242025!$B$3:$B$1315, "&lt;=" &amp; ET$1, DataRegularSeason20242025!$D$3:$D$1315, $A7)+SUMIFS(DataRegularSeason20242025!$AB$3:$AB$1315,DataRegularSeason20242025!$B$3:$B$1315, "&lt;=" &amp; ET$1, DataRegularSeason20242025!$E$3:$E$1315, $A7)</f>
        <v>18</v>
      </c>
      <c r="EU7">
        <f>SUMIFS(DataRegularSeason20242025!$AA$3:$AA$1315,DataRegularSeason20242025!$B$3:$B$1315, "&lt;=" &amp; EU$1, DataRegularSeason20242025!$D$3:$D$1315, $A7)+SUMIFS(DataRegularSeason20242025!$AB$3:$AB$1315,DataRegularSeason20242025!$B$3:$B$1315, "&lt;=" &amp; EU$1, DataRegularSeason20242025!$E$3:$E$1315, $A7)</f>
        <v>18</v>
      </c>
      <c r="EV7">
        <f>SUMIFS(DataRegularSeason20242025!$AA$3:$AA$1315,DataRegularSeason20242025!$B$3:$B$1315, "&lt;=" &amp; EV$1, DataRegularSeason20242025!$D$3:$D$1315, $A7)+SUMIFS(DataRegularSeason20242025!$AB$3:$AB$1315,DataRegularSeason20242025!$B$3:$B$1315, "&lt;=" &amp; EV$1, DataRegularSeason20242025!$E$3:$E$1315, $A7)</f>
        <v>18</v>
      </c>
      <c r="EW7">
        <f>SUMIFS(DataRegularSeason20242025!$AA$3:$AA$1315,DataRegularSeason20242025!$B$3:$B$1315, "&lt;=" &amp; EW$1, DataRegularSeason20242025!$D$3:$D$1315, $A7)+SUMIFS(DataRegularSeason20242025!$AB$3:$AB$1315,DataRegularSeason20242025!$B$3:$B$1315, "&lt;=" &amp; EW$1, DataRegularSeason20242025!$E$3:$E$1315, $A7)</f>
        <v>18</v>
      </c>
      <c r="EX7">
        <f>SUMIFS(DataRegularSeason20242025!$AA$3:$AA$1315,DataRegularSeason20242025!$B$3:$B$1315, "&lt;=" &amp; EX$1, DataRegularSeason20242025!$D$3:$D$1315, $A7)+SUMIFS(DataRegularSeason20242025!$AB$3:$AB$1315,DataRegularSeason20242025!$B$3:$B$1315, "&lt;=" &amp; EX$1, DataRegularSeason20242025!$E$3:$E$1315, $A7)</f>
        <v>18</v>
      </c>
      <c r="EY7">
        <f>SUMIFS(DataRegularSeason20242025!$AA$3:$AA$1315,DataRegularSeason20242025!$B$3:$B$1315, "&lt;=" &amp; EY$1, DataRegularSeason20242025!$D$3:$D$1315, $A7)+SUMIFS(DataRegularSeason20242025!$AB$3:$AB$1315,DataRegularSeason20242025!$B$3:$B$1315, "&lt;=" &amp; EY$1, DataRegularSeason20242025!$E$3:$E$1315, $A7)</f>
        <v>18</v>
      </c>
      <c r="EZ7">
        <f>SUMIFS(DataRegularSeason20242025!$AA$3:$AA$1315,DataRegularSeason20242025!$B$3:$B$1315, "&lt;=" &amp; EZ$1, DataRegularSeason20242025!$D$3:$D$1315, $A7)+SUMIFS(DataRegularSeason20242025!$AB$3:$AB$1315,DataRegularSeason20242025!$B$3:$B$1315, "&lt;=" &amp; EZ$1, DataRegularSeason20242025!$E$3:$E$1315, $A7)</f>
        <v>18</v>
      </c>
      <c r="FA7">
        <f>SUMIFS(DataRegularSeason20242025!$AA$3:$AA$1315,DataRegularSeason20242025!$B$3:$B$1315, "&lt;=" &amp; FA$1, DataRegularSeason20242025!$D$3:$D$1315, $A7)+SUMIFS(DataRegularSeason20242025!$AB$3:$AB$1315,DataRegularSeason20242025!$B$3:$B$1315, "&lt;=" &amp; FA$1, DataRegularSeason20242025!$E$3:$E$1315, $A7)</f>
        <v>18</v>
      </c>
      <c r="FB7">
        <f>SUMIFS(DataRegularSeason20242025!$AA$3:$AA$1315,DataRegularSeason20242025!$B$3:$B$1315, "&lt;=" &amp; FB$1, DataRegularSeason20242025!$D$3:$D$1315, $A7)+SUMIFS(DataRegularSeason20242025!$AB$3:$AB$1315,DataRegularSeason20242025!$B$3:$B$1315, "&lt;=" &amp; FB$1, DataRegularSeason20242025!$E$3:$E$1315, $A7)</f>
        <v>18</v>
      </c>
      <c r="FC7">
        <f>SUMIFS(DataRegularSeason20242025!$AA$3:$AA$1315,DataRegularSeason20242025!$B$3:$B$1315, "&lt;=" &amp; FC$1, DataRegularSeason20242025!$D$3:$D$1315, $A7)+SUMIFS(DataRegularSeason20242025!$AB$3:$AB$1315,DataRegularSeason20242025!$B$3:$B$1315, "&lt;=" &amp; FC$1, DataRegularSeason20242025!$E$3:$E$1315, $A7)</f>
        <v>18</v>
      </c>
      <c r="FD7">
        <f>SUMIFS(DataRegularSeason20242025!$AA$3:$AA$1315,DataRegularSeason20242025!$B$3:$B$1315, "&lt;=" &amp; FD$1, DataRegularSeason20242025!$D$3:$D$1315, $A7)+SUMIFS(DataRegularSeason20242025!$AB$3:$AB$1315,DataRegularSeason20242025!$B$3:$B$1315, "&lt;=" &amp; FD$1, DataRegularSeason20242025!$E$3:$E$1315, $A7)</f>
        <v>18</v>
      </c>
      <c r="FE7">
        <f>SUMIFS(DataRegularSeason20242025!$AA$3:$AA$1315,DataRegularSeason20242025!$B$3:$B$1315, "&lt;=" &amp; FE$1, DataRegularSeason20242025!$D$3:$D$1315, $A7)+SUMIFS(DataRegularSeason20242025!$AB$3:$AB$1315,DataRegularSeason20242025!$B$3:$B$1315, "&lt;=" &amp; FE$1, DataRegularSeason20242025!$E$3:$E$1315, $A7)</f>
        <v>18</v>
      </c>
      <c r="FF7">
        <f>SUMIFS(DataRegularSeason20242025!$AA$3:$AA$1315,DataRegularSeason20242025!$B$3:$B$1315, "&lt;=" &amp; FF$1, DataRegularSeason20242025!$D$3:$D$1315, $A7)+SUMIFS(DataRegularSeason20242025!$AB$3:$AB$1315,DataRegularSeason20242025!$B$3:$B$1315, "&lt;=" &amp; FF$1, DataRegularSeason20242025!$E$3:$E$1315, $A7)</f>
        <v>18</v>
      </c>
      <c r="FG7">
        <f>SUMIFS(DataRegularSeason20242025!$AA$3:$AA$1315,DataRegularSeason20242025!$B$3:$B$1315, "&lt;=" &amp; FG$1, DataRegularSeason20242025!$D$3:$D$1315, $A7)+SUMIFS(DataRegularSeason20242025!$AB$3:$AB$1315,DataRegularSeason20242025!$B$3:$B$1315, "&lt;=" &amp; FG$1, DataRegularSeason20242025!$E$3:$E$1315, $A7)</f>
        <v>18</v>
      </c>
      <c r="FH7">
        <f>SUMIFS(DataRegularSeason20242025!$AA$3:$AA$1315,DataRegularSeason20242025!$B$3:$B$1315, "&lt;=" &amp; FH$1, DataRegularSeason20242025!$D$3:$D$1315, $A7)+SUMIFS(DataRegularSeason20242025!$AB$3:$AB$1315,DataRegularSeason20242025!$B$3:$B$1315, "&lt;=" &amp; FH$1, DataRegularSeason20242025!$E$3:$E$1315, $A7)</f>
        <v>18</v>
      </c>
      <c r="FI7">
        <f>SUMIFS(DataRegularSeason20242025!$AA$3:$AA$1315,DataRegularSeason20242025!$B$3:$B$1315, "&lt;=" &amp; FI$1, DataRegularSeason20242025!$D$3:$D$1315, $A7)+SUMIFS(DataRegularSeason20242025!$AB$3:$AB$1315,DataRegularSeason20242025!$B$3:$B$1315, "&lt;=" &amp; FI$1, DataRegularSeason20242025!$E$3:$E$1315, $A7)</f>
        <v>18</v>
      </c>
      <c r="FJ7">
        <f>SUMIFS(DataRegularSeason20242025!$AA$3:$AA$1315,DataRegularSeason20242025!$B$3:$B$1315, "&lt;=" &amp; FJ$1, DataRegularSeason20242025!$D$3:$D$1315, $A7)+SUMIFS(DataRegularSeason20242025!$AB$3:$AB$1315,DataRegularSeason20242025!$B$3:$B$1315, "&lt;=" &amp; FJ$1, DataRegularSeason20242025!$E$3:$E$1315, $A7)</f>
        <v>18</v>
      </c>
      <c r="FK7">
        <f>SUMIFS(DataRegularSeason20242025!$AA$3:$AA$1315,DataRegularSeason20242025!$B$3:$B$1315, "&lt;=" &amp; FK$1, DataRegularSeason20242025!$D$3:$D$1315, $A7)+SUMIFS(DataRegularSeason20242025!$AB$3:$AB$1315,DataRegularSeason20242025!$B$3:$B$1315, "&lt;=" &amp; FK$1, DataRegularSeason20242025!$E$3:$E$1315, $A7)</f>
        <v>18</v>
      </c>
      <c r="FL7">
        <f>SUMIFS(DataRegularSeason20242025!$AA$3:$AA$1315,DataRegularSeason20242025!$B$3:$B$1315, "&lt;=" &amp; FL$1, DataRegularSeason20242025!$D$3:$D$1315, $A7)+SUMIFS(DataRegularSeason20242025!$AB$3:$AB$1315,DataRegularSeason20242025!$B$3:$B$1315, "&lt;=" &amp; FL$1, DataRegularSeason20242025!$E$3:$E$1315, $A7)</f>
        <v>18</v>
      </c>
      <c r="FM7">
        <f>SUMIFS(DataRegularSeason20242025!$AA$3:$AA$1315,DataRegularSeason20242025!$B$3:$B$1315, "&lt;=" &amp; FM$1, DataRegularSeason20242025!$D$3:$D$1315, $A7)+SUMIFS(DataRegularSeason20242025!$AB$3:$AB$1315,DataRegularSeason20242025!$B$3:$B$1315, "&lt;=" &amp; FM$1, DataRegularSeason20242025!$E$3:$E$1315, $A7)</f>
        <v>18</v>
      </c>
      <c r="FN7">
        <f>SUMIFS(DataRegularSeason20242025!$AA$3:$AA$1315,DataRegularSeason20242025!$B$3:$B$1315, "&lt;=" &amp; FN$1, DataRegularSeason20242025!$D$3:$D$1315, $A7)+SUMIFS(DataRegularSeason20242025!$AB$3:$AB$1315,DataRegularSeason20242025!$B$3:$B$1315, "&lt;=" &amp; FN$1, DataRegularSeason20242025!$E$3:$E$1315, $A7)</f>
        <v>18</v>
      </c>
      <c r="FO7">
        <f>SUMIFS(DataRegularSeason20242025!$AA$3:$AA$1315,DataRegularSeason20242025!$B$3:$B$1315, "&lt;=" &amp; FO$1, DataRegularSeason20242025!$D$3:$D$1315, $A7)+SUMIFS(DataRegularSeason20242025!$AB$3:$AB$1315,DataRegularSeason20242025!$B$3:$B$1315, "&lt;=" &amp; FO$1, DataRegularSeason20242025!$E$3:$E$1315, $A7)</f>
        <v>18</v>
      </c>
      <c r="FP7">
        <f>SUMIFS(DataRegularSeason20242025!$AA$3:$AA$1315,DataRegularSeason20242025!$B$3:$B$1315, "&lt;=" &amp; FP$1, DataRegularSeason20242025!$D$3:$D$1315, $A7)+SUMIFS(DataRegularSeason20242025!$AB$3:$AB$1315,DataRegularSeason20242025!$B$3:$B$1315, "&lt;=" &amp; FP$1, DataRegularSeason20242025!$E$3:$E$1315, $A7)</f>
        <v>18</v>
      </c>
      <c r="FQ7">
        <f>SUMIFS(DataRegularSeason20242025!$AA$3:$AA$1315,DataRegularSeason20242025!$B$3:$B$1315, "&lt;=" &amp; FQ$1, DataRegularSeason20242025!$D$3:$D$1315, $A7)+SUMIFS(DataRegularSeason20242025!$AB$3:$AB$1315,DataRegularSeason20242025!$B$3:$B$1315, "&lt;=" &amp; FQ$1, DataRegularSeason20242025!$E$3:$E$1315, $A7)</f>
        <v>18</v>
      </c>
      <c r="FR7">
        <f>SUMIFS(DataRegularSeason20242025!$AA$3:$AA$1315,DataRegularSeason20242025!$B$3:$B$1315, "&lt;=" &amp; FR$1, DataRegularSeason20242025!$D$3:$D$1315, $A7)+SUMIFS(DataRegularSeason20242025!$AB$3:$AB$1315,DataRegularSeason20242025!$B$3:$B$1315, "&lt;=" &amp; FR$1, DataRegularSeason20242025!$E$3:$E$1315, $A7)</f>
        <v>18</v>
      </c>
      <c r="FS7">
        <f>SUMIFS(DataRegularSeason20242025!$AA$3:$AA$1315,DataRegularSeason20242025!$B$3:$B$1315, "&lt;=" &amp; FS$1, DataRegularSeason20242025!$D$3:$D$1315, $A7)+SUMIFS(DataRegularSeason20242025!$AB$3:$AB$1315,DataRegularSeason20242025!$B$3:$B$1315, "&lt;=" &amp; FS$1, DataRegularSeason20242025!$E$3:$E$1315, $A7)</f>
        <v>18</v>
      </c>
      <c r="FT7">
        <f>SUMIFS(DataRegularSeason20242025!$AA$3:$AA$1315,DataRegularSeason20242025!$B$3:$B$1315, "&lt;=" &amp; FT$1, DataRegularSeason20242025!$D$3:$D$1315, $A7)+SUMIFS(DataRegularSeason20242025!$AB$3:$AB$1315,DataRegularSeason20242025!$B$3:$B$1315, "&lt;=" &amp; FT$1, DataRegularSeason20242025!$E$3:$E$1315, $A7)</f>
        <v>18</v>
      </c>
      <c r="FU7">
        <f>SUMIFS(DataRegularSeason20242025!$AA$3:$AA$1315,DataRegularSeason20242025!$B$3:$B$1315, "&lt;=" &amp; FU$1, DataRegularSeason20242025!$D$3:$D$1315, $A7)+SUMIFS(DataRegularSeason20242025!$AB$3:$AB$1315,DataRegularSeason20242025!$B$3:$B$1315, "&lt;=" &amp; FU$1, DataRegularSeason20242025!$E$3:$E$1315, $A7)</f>
        <v>18</v>
      </c>
      <c r="FV7">
        <f>SUMIFS(DataRegularSeason20242025!$AA$3:$AA$1315,DataRegularSeason20242025!$B$3:$B$1315, "&lt;=" &amp; FV$1, DataRegularSeason20242025!$D$3:$D$1315, $A7)+SUMIFS(DataRegularSeason20242025!$AB$3:$AB$1315,DataRegularSeason20242025!$B$3:$B$1315, "&lt;=" &amp; FV$1, DataRegularSeason20242025!$E$3:$E$1315, $A7)</f>
        <v>18</v>
      </c>
      <c r="FW7">
        <f>SUMIFS(DataRegularSeason20242025!$AA$3:$AA$1315,DataRegularSeason20242025!$B$3:$B$1315, "&lt;=" &amp; FW$1, DataRegularSeason20242025!$D$3:$D$1315, $A7)+SUMIFS(DataRegularSeason20242025!$AB$3:$AB$1315,DataRegularSeason20242025!$B$3:$B$1315, "&lt;=" &amp; FW$1, DataRegularSeason20242025!$E$3:$E$1315, $A7)</f>
        <v>18</v>
      </c>
      <c r="FX7">
        <f>SUMIFS(DataRegularSeason20242025!$AA$3:$AA$1315,DataRegularSeason20242025!$B$3:$B$1315, "&lt;=" &amp; FX$1, DataRegularSeason20242025!$D$3:$D$1315, $A7)+SUMIFS(DataRegularSeason20242025!$AB$3:$AB$1315,DataRegularSeason20242025!$B$3:$B$1315, "&lt;=" &amp; FX$1, DataRegularSeason20242025!$E$3:$E$1315, $A7)</f>
        <v>18</v>
      </c>
      <c r="FY7">
        <f>SUMIFS(DataRegularSeason20242025!$AA$3:$AA$1315,DataRegularSeason20242025!$B$3:$B$1315, "&lt;=" &amp; FY$1, DataRegularSeason20242025!$D$3:$D$1315, $A7)+SUMIFS(DataRegularSeason20242025!$AB$3:$AB$1315,DataRegularSeason20242025!$B$3:$B$1315, "&lt;=" &amp; FY$1, DataRegularSeason20242025!$E$3:$E$1315, $A7)</f>
        <v>18</v>
      </c>
      <c r="FZ7">
        <f>SUMIFS(DataRegularSeason20242025!$AA$3:$AA$1315,DataRegularSeason20242025!$B$3:$B$1315, "&lt;=" &amp; FZ$1, DataRegularSeason20242025!$D$3:$D$1315, $A7)+SUMIFS(DataRegularSeason20242025!$AB$3:$AB$1315,DataRegularSeason20242025!$B$3:$B$1315, "&lt;=" &amp; FZ$1, DataRegularSeason20242025!$E$3:$E$1315, $A7)</f>
        <v>18</v>
      </c>
      <c r="GA7">
        <f>SUMIFS(DataRegularSeason20242025!$AA$3:$AA$1315,DataRegularSeason20242025!$B$3:$B$1315, "&lt;=" &amp; GA$1, DataRegularSeason20242025!$D$3:$D$1315, $A7)+SUMIFS(DataRegularSeason20242025!$AB$3:$AB$1315,DataRegularSeason20242025!$B$3:$B$1315, "&lt;=" &amp; GA$1, DataRegularSeason20242025!$E$3:$E$1315, $A7)</f>
        <v>18</v>
      </c>
      <c r="GB7">
        <f>SUMIFS(DataRegularSeason20242025!$AA$3:$AA$1315,DataRegularSeason20242025!$B$3:$B$1315, "&lt;=" &amp; GB$1, DataRegularSeason20242025!$D$3:$D$1315, $A7)+SUMIFS(DataRegularSeason20242025!$AB$3:$AB$1315,DataRegularSeason20242025!$B$3:$B$1315, "&lt;=" &amp; GB$1, DataRegularSeason20242025!$E$3:$E$1315, $A7)</f>
        <v>18</v>
      </c>
      <c r="GC7">
        <f>SUMIFS(DataRegularSeason20242025!$AA$3:$AA$1315,DataRegularSeason20242025!$B$3:$B$1315, "&lt;=" &amp; GC$1, DataRegularSeason20242025!$D$3:$D$1315, $A7)+SUMIFS(DataRegularSeason20242025!$AB$3:$AB$1315,DataRegularSeason20242025!$B$3:$B$1315, "&lt;=" &amp; GC$1, DataRegularSeason20242025!$E$3:$E$1315, $A7)</f>
        <v>18</v>
      </c>
      <c r="GD7">
        <f>SUMIFS(DataRegularSeason20242025!$AA$3:$AA$1315,DataRegularSeason20242025!$B$3:$B$1315, "&lt;=" &amp; GD$1, DataRegularSeason20242025!$D$3:$D$1315, $A7)+SUMIFS(DataRegularSeason20242025!$AB$3:$AB$1315,DataRegularSeason20242025!$B$3:$B$1315, "&lt;=" &amp; GD$1, DataRegularSeason20242025!$E$3:$E$1315, $A7)</f>
        <v>18</v>
      </c>
      <c r="GE7">
        <f>SUMIFS(DataRegularSeason20242025!$AA$3:$AA$1315,DataRegularSeason20242025!$B$3:$B$1315, "&lt;=" &amp; GE$1, DataRegularSeason20242025!$D$3:$D$1315, $A7)+SUMIFS(DataRegularSeason20242025!$AB$3:$AB$1315,DataRegularSeason20242025!$B$3:$B$1315, "&lt;=" &amp; GE$1, DataRegularSeason20242025!$E$3:$E$1315, $A7)</f>
        <v>18</v>
      </c>
      <c r="GF7">
        <f>SUMIFS(DataRegularSeason20242025!$AA$3:$AA$1315,DataRegularSeason20242025!$B$3:$B$1315, "&lt;=" &amp; GF$1, DataRegularSeason20242025!$D$3:$D$1315, $A7)+SUMIFS(DataRegularSeason20242025!$AB$3:$AB$1315,DataRegularSeason20242025!$B$3:$B$1315, "&lt;=" &amp; GF$1, DataRegularSeason20242025!$E$3:$E$1315, $A7)</f>
        <v>18</v>
      </c>
      <c r="GG7">
        <f>SUMIFS(DataRegularSeason20242025!$AA$3:$AA$1315,DataRegularSeason20242025!$B$3:$B$1315, "&lt;=" &amp; GG$1, DataRegularSeason20242025!$D$3:$D$1315, $A7)+SUMIFS(DataRegularSeason20242025!$AB$3:$AB$1315,DataRegularSeason20242025!$B$3:$B$1315, "&lt;=" &amp; GG$1, DataRegularSeason20242025!$E$3:$E$1315, $A7)</f>
        <v>18</v>
      </c>
      <c r="GH7">
        <f>SUMIFS(DataRegularSeason20242025!$AA$3:$AA$1315,DataRegularSeason20242025!$B$3:$B$1315, "&lt;=" &amp; GH$1, DataRegularSeason20242025!$D$3:$D$1315, $A7)+SUMIFS(DataRegularSeason20242025!$AB$3:$AB$1315,DataRegularSeason20242025!$B$3:$B$1315, "&lt;=" &amp; GH$1, DataRegularSeason20242025!$E$3:$E$1315, $A7)</f>
        <v>18</v>
      </c>
      <c r="GI7">
        <f>SUMIFS(DataRegularSeason20242025!$AA$3:$AA$1315,DataRegularSeason20242025!$B$3:$B$1315, "&lt;=" &amp; GI$1, DataRegularSeason20242025!$D$3:$D$1315, $A7)+SUMIFS(DataRegularSeason20242025!$AB$3:$AB$1315,DataRegularSeason20242025!$B$3:$B$1315, "&lt;=" &amp; GI$1, DataRegularSeason20242025!$E$3:$E$1315, $A7)</f>
        <v>18</v>
      </c>
      <c r="GJ7">
        <f>SUMIFS(DataRegularSeason20242025!$AA$3:$AA$1315,DataRegularSeason20242025!$B$3:$B$1315, "&lt;=" &amp; GJ$1, DataRegularSeason20242025!$D$3:$D$1315, $A7)+SUMIFS(DataRegularSeason20242025!$AB$3:$AB$1315,DataRegularSeason20242025!$B$3:$B$1315, "&lt;=" &amp; GJ$1, DataRegularSeason20242025!$E$3:$E$1315, $A7)</f>
        <v>18</v>
      </c>
      <c r="GK7">
        <f>SUMIFS(DataRegularSeason20242025!$AA$3:$AA$1315,DataRegularSeason20242025!$B$3:$B$1315, "&lt;=" &amp; GK$1, DataRegularSeason20242025!$D$3:$D$1315, $A7)+SUMIFS(DataRegularSeason20242025!$AB$3:$AB$1315,DataRegularSeason20242025!$B$3:$B$1315, "&lt;=" &amp; GK$1, DataRegularSeason20242025!$E$3:$E$1315, $A7)</f>
        <v>18</v>
      </c>
      <c r="GL7">
        <f>SUMIFS(DataRegularSeason20242025!$AA$3:$AA$1315,DataRegularSeason20242025!$B$3:$B$1315, "&lt;=" &amp; GL$1, DataRegularSeason20242025!$D$3:$D$1315, $A7)+SUMIFS(DataRegularSeason20242025!$AB$3:$AB$1315,DataRegularSeason20242025!$B$3:$B$1315, "&lt;=" &amp; GL$1, DataRegularSeason20242025!$E$3:$E$1315, $A7)</f>
        <v>18</v>
      </c>
      <c r="GM7">
        <f>SUMIFS(DataRegularSeason20242025!$AA$3:$AA$1315,DataRegularSeason20242025!$B$3:$B$1315, "&lt;=" &amp; GM$1, DataRegularSeason20242025!$D$3:$D$1315, $A7)+SUMIFS(DataRegularSeason20242025!$AB$3:$AB$1315,DataRegularSeason20242025!$B$3:$B$1315, "&lt;=" &amp; GM$1, DataRegularSeason20242025!$E$3:$E$1315, $A7)</f>
        <v>18</v>
      </c>
      <c r="GN7">
        <f>SUMIFS(DataRegularSeason20242025!$AA$3:$AA$1315,DataRegularSeason20242025!$B$3:$B$1315, "&lt;=" &amp; GN$1, DataRegularSeason20242025!$D$3:$D$1315, $A7)+SUMIFS(DataRegularSeason20242025!$AB$3:$AB$1315,DataRegularSeason20242025!$B$3:$B$1315, "&lt;=" &amp; GN$1, DataRegularSeason20242025!$E$3:$E$1315, $A7)</f>
        <v>18</v>
      </c>
      <c r="GO7">
        <f>SUMIFS(DataRegularSeason20242025!$AA$3:$AA$1315,DataRegularSeason20242025!$B$3:$B$1315, "&lt;=" &amp; GO$1, DataRegularSeason20242025!$D$3:$D$1315, $A7)+SUMIFS(DataRegularSeason20242025!$AB$3:$AB$1315,DataRegularSeason20242025!$B$3:$B$1315, "&lt;=" &amp; GO$1, DataRegularSeason20242025!$E$3:$E$1315, $A7)</f>
        <v>18</v>
      </c>
      <c r="GP7">
        <f>SUMIFS(DataRegularSeason20242025!$AA$3:$AA$1315,DataRegularSeason20242025!$B$3:$B$1315, "&lt;=" &amp; GP$1, DataRegularSeason20242025!$D$3:$D$1315, $A7)+SUMIFS(DataRegularSeason20242025!$AB$3:$AB$1315,DataRegularSeason20242025!$B$3:$B$1315, "&lt;=" &amp; GP$1, DataRegularSeason20242025!$E$3:$E$1315, $A7)</f>
        <v>18</v>
      </c>
      <c r="GQ7">
        <f>SUMIFS(DataRegularSeason20242025!$AA$3:$AA$1315,DataRegularSeason20242025!$B$3:$B$1315, "&lt;=" &amp; GQ$1, DataRegularSeason20242025!$D$3:$D$1315, $A7)+SUMIFS(DataRegularSeason20242025!$AB$3:$AB$1315,DataRegularSeason20242025!$B$3:$B$1315, "&lt;=" &amp; GQ$1, DataRegularSeason20242025!$E$3:$E$1315, $A7)</f>
        <v>18</v>
      </c>
      <c r="GR7">
        <f>SUMIFS(DataRegularSeason20242025!$AA$3:$AA$1315,DataRegularSeason20242025!$B$3:$B$1315, "&lt;=" &amp; GR$1, DataRegularSeason20242025!$D$3:$D$1315, $A7)+SUMIFS(DataRegularSeason20242025!$AB$3:$AB$1315,DataRegularSeason20242025!$B$3:$B$1315, "&lt;=" &amp; GR$1, DataRegularSeason20242025!$E$3:$E$1315, $A7)</f>
        <v>18</v>
      </c>
      <c r="GS7">
        <f>SUMIFS(DataRegularSeason20242025!$AA$3:$AA$1315,DataRegularSeason20242025!$B$3:$B$1315, "&lt;=" &amp; GS$1, DataRegularSeason20242025!$D$3:$D$1315, $A7)+SUMIFS(DataRegularSeason20242025!$AB$3:$AB$1315,DataRegularSeason20242025!$B$3:$B$1315, "&lt;=" &amp; GS$1, DataRegularSeason20242025!$E$3:$E$1315, $A7)</f>
        <v>18</v>
      </c>
      <c r="GT7">
        <f>SUMIFS(DataRegularSeason20242025!$AA$3:$AA$1315,DataRegularSeason20242025!$B$3:$B$1315, "&lt;=" &amp; GT$1, DataRegularSeason20242025!$D$3:$D$1315, $A7)+SUMIFS(DataRegularSeason20242025!$AB$3:$AB$1315,DataRegularSeason20242025!$B$3:$B$1315, "&lt;=" &amp; GT$1, DataRegularSeason20242025!$E$3:$E$1315, $A7)</f>
        <v>18</v>
      </c>
      <c r="GU7">
        <f>SUMIFS(DataRegularSeason20242025!$AA$3:$AA$1315,DataRegularSeason20242025!$B$3:$B$1315, "&lt;=" &amp; GU$1, DataRegularSeason20242025!$D$3:$D$1315, $A7)+SUMIFS(DataRegularSeason20242025!$AB$3:$AB$1315,DataRegularSeason20242025!$B$3:$B$1315, "&lt;=" &amp; GU$1, DataRegularSeason20242025!$E$3:$E$1315, $A7)</f>
        <v>18</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17</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17</v>
      </c>
      <c r="BH8">
        <f>SUMIFS(DataRegularSeason20242025!$AA$3:$AA$1315,DataRegularSeason20242025!$B$3:$B$1315, "&lt;=" &amp; BH$1, DataRegularSeason20242025!$D$3:$D$1315, $A8)+SUMIFS(DataRegularSeason20242025!$AB$3:$AB$1315,DataRegularSeason20242025!$B$3:$B$1315, "&lt;=" &amp; BH$1, DataRegularSeason20242025!$E$3:$E$1315, $A8)</f>
        <v>17</v>
      </c>
      <c r="BI8">
        <f>SUMIFS(DataRegularSeason20242025!$AA$3:$AA$1315,DataRegularSeason20242025!$B$3:$B$1315, "&lt;=" &amp; BI$1, DataRegularSeason20242025!$D$3:$D$1315, $A8)+SUMIFS(DataRegularSeason20242025!$AB$3:$AB$1315,DataRegularSeason20242025!$B$3:$B$1315, "&lt;=" &amp; BI$1, DataRegularSeason20242025!$E$3:$E$1315, $A8)</f>
        <v>17</v>
      </c>
      <c r="BJ8">
        <f>SUMIFS(DataRegularSeason20242025!$AA$3:$AA$1315,DataRegularSeason20242025!$B$3:$B$1315, "&lt;=" &amp; BJ$1, DataRegularSeason20242025!$D$3:$D$1315, $A8)+SUMIFS(DataRegularSeason20242025!$AB$3:$AB$1315,DataRegularSeason20242025!$B$3:$B$1315, "&lt;=" &amp; BJ$1, DataRegularSeason20242025!$E$3:$E$1315, $A8)</f>
        <v>17</v>
      </c>
      <c r="BK8">
        <f>SUMIFS(DataRegularSeason20242025!$AA$3:$AA$1315,DataRegularSeason20242025!$B$3:$B$1315, "&lt;=" &amp; BK$1, DataRegularSeason20242025!$D$3:$D$1315, $A8)+SUMIFS(DataRegularSeason20242025!$AB$3:$AB$1315,DataRegularSeason20242025!$B$3:$B$1315, "&lt;=" &amp; BK$1, DataRegularSeason20242025!$E$3:$E$1315, $A8)</f>
        <v>17</v>
      </c>
      <c r="BL8">
        <f>SUMIFS(DataRegularSeason20242025!$AA$3:$AA$1315,DataRegularSeason20242025!$B$3:$B$1315, "&lt;=" &amp; BL$1, DataRegularSeason20242025!$D$3:$D$1315, $A8)+SUMIFS(DataRegularSeason20242025!$AB$3:$AB$1315,DataRegularSeason20242025!$B$3:$B$1315, "&lt;=" &amp; BL$1, DataRegularSeason20242025!$E$3:$E$1315, $A8)</f>
        <v>17</v>
      </c>
      <c r="BM8">
        <f>SUMIFS(DataRegularSeason20242025!$AA$3:$AA$1315,DataRegularSeason20242025!$B$3:$B$1315, "&lt;=" &amp; BM$1, DataRegularSeason20242025!$D$3:$D$1315, $A8)+SUMIFS(DataRegularSeason20242025!$AB$3:$AB$1315,DataRegularSeason20242025!$B$3:$B$1315, "&lt;=" &amp; BM$1, DataRegularSeason20242025!$E$3:$E$1315, $A8)</f>
        <v>17</v>
      </c>
      <c r="BN8">
        <f>SUMIFS(DataRegularSeason20242025!$AA$3:$AA$1315,DataRegularSeason20242025!$B$3:$B$1315, "&lt;=" &amp; BN$1, DataRegularSeason20242025!$D$3:$D$1315, $A8)+SUMIFS(DataRegularSeason20242025!$AB$3:$AB$1315,DataRegularSeason20242025!$B$3:$B$1315, "&lt;=" &amp; BN$1, DataRegularSeason20242025!$E$3:$E$1315, $A8)</f>
        <v>17</v>
      </c>
      <c r="BO8">
        <f>SUMIFS(DataRegularSeason20242025!$AA$3:$AA$1315,DataRegularSeason20242025!$B$3:$B$1315, "&lt;=" &amp; BO$1, DataRegularSeason20242025!$D$3:$D$1315, $A8)+SUMIFS(DataRegularSeason20242025!$AB$3:$AB$1315,DataRegularSeason20242025!$B$3:$B$1315, "&lt;=" &amp; BO$1, DataRegularSeason20242025!$E$3:$E$1315, $A8)</f>
        <v>17</v>
      </c>
      <c r="BP8">
        <f>SUMIFS(DataRegularSeason20242025!$AA$3:$AA$1315,DataRegularSeason20242025!$B$3:$B$1315, "&lt;=" &amp; BP$1, DataRegularSeason20242025!$D$3:$D$1315, $A8)+SUMIFS(DataRegularSeason20242025!$AB$3:$AB$1315,DataRegularSeason20242025!$B$3:$B$1315, "&lt;=" &amp; BP$1, DataRegularSeason20242025!$E$3:$E$1315, $A8)</f>
        <v>17</v>
      </c>
      <c r="BQ8">
        <f>SUMIFS(DataRegularSeason20242025!$AA$3:$AA$1315,DataRegularSeason20242025!$B$3:$B$1315, "&lt;=" &amp; BQ$1, DataRegularSeason20242025!$D$3:$D$1315, $A8)+SUMIFS(DataRegularSeason20242025!$AB$3:$AB$1315,DataRegularSeason20242025!$B$3:$B$1315, "&lt;=" &amp; BQ$1, DataRegularSeason20242025!$E$3:$E$1315, $A8)</f>
        <v>17</v>
      </c>
      <c r="BR8">
        <f>SUMIFS(DataRegularSeason20242025!$AA$3:$AA$1315,DataRegularSeason20242025!$B$3:$B$1315, "&lt;=" &amp; BR$1, DataRegularSeason20242025!$D$3:$D$1315, $A8)+SUMIFS(DataRegularSeason20242025!$AB$3:$AB$1315,DataRegularSeason20242025!$B$3:$B$1315, "&lt;=" &amp; BR$1, DataRegularSeason20242025!$E$3:$E$1315, $A8)</f>
        <v>17</v>
      </c>
      <c r="BS8">
        <f>SUMIFS(DataRegularSeason20242025!$AA$3:$AA$1315,DataRegularSeason20242025!$B$3:$B$1315, "&lt;=" &amp; BS$1, DataRegularSeason20242025!$D$3:$D$1315, $A8)+SUMIFS(DataRegularSeason20242025!$AB$3:$AB$1315,DataRegularSeason20242025!$B$3:$B$1315, "&lt;=" &amp; BS$1, DataRegularSeason20242025!$E$3:$E$1315, $A8)</f>
        <v>17</v>
      </c>
      <c r="BT8">
        <f>SUMIFS(DataRegularSeason20242025!$AA$3:$AA$1315,DataRegularSeason20242025!$B$3:$B$1315, "&lt;=" &amp; BT$1, DataRegularSeason20242025!$D$3:$D$1315, $A8)+SUMIFS(DataRegularSeason20242025!$AB$3:$AB$1315,DataRegularSeason20242025!$B$3:$B$1315, "&lt;=" &amp; BT$1, DataRegularSeason20242025!$E$3:$E$1315, $A8)</f>
        <v>17</v>
      </c>
      <c r="BU8">
        <f>SUMIFS(DataRegularSeason20242025!$AA$3:$AA$1315,DataRegularSeason20242025!$B$3:$B$1315, "&lt;=" &amp; BU$1, DataRegularSeason20242025!$D$3:$D$1315, $A8)+SUMIFS(DataRegularSeason20242025!$AB$3:$AB$1315,DataRegularSeason20242025!$B$3:$B$1315, "&lt;=" &amp; BU$1, DataRegularSeason20242025!$E$3:$E$1315, $A8)</f>
        <v>17</v>
      </c>
      <c r="BV8">
        <f>SUMIFS(DataRegularSeason20242025!$AA$3:$AA$1315,DataRegularSeason20242025!$B$3:$B$1315, "&lt;=" &amp; BV$1, DataRegularSeason20242025!$D$3:$D$1315, $A8)+SUMIFS(DataRegularSeason20242025!$AB$3:$AB$1315,DataRegularSeason20242025!$B$3:$B$1315, "&lt;=" &amp; BV$1, DataRegularSeason20242025!$E$3:$E$1315, $A8)</f>
        <v>17</v>
      </c>
      <c r="BW8">
        <f>SUMIFS(DataRegularSeason20242025!$AA$3:$AA$1315,DataRegularSeason20242025!$B$3:$B$1315, "&lt;=" &amp; BW$1, DataRegularSeason20242025!$D$3:$D$1315, $A8)+SUMIFS(DataRegularSeason20242025!$AB$3:$AB$1315,DataRegularSeason20242025!$B$3:$B$1315, "&lt;=" &amp; BW$1, DataRegularSeason20242025!$E$3:$E$1315, $A8)</f>
        <v>17</v>
      </c>
      <c r="BX8">
        <f>SUMIFS(DataRegularSeason20242025!$AA$3:$AA$1315,DataRegularSeason20242025!$B$3:$B$1315, "&lt;=" &amp; BX$1, DataRegularSeason20242025!$D$3:$D$1315, $A8)+SUMIFS(DataRegularSeason20242025!$AB$3:$AB$1315,DataRegularSeason20242025!$B$3:$B$1315, "&lt;=" &amp; BX$1, DataRegularSeason20242025!$E$3:$E$1315, $A8)</f>
        <v>17</v>
      </c>
      <c r="BY8">
        <f>SUMIFS(DataRegularSeason20242025!$AA$3:$AA$1315,DataRegularSeason20242025!$B$3:$B$1315, "&lt;=" &amp; BY$1, DataRegularSeason20242025!$D$3:$D$1315, $A8)+SUMIFS(DataRegularSeason20242025!$AB$3:$AB$1315,DataRegularSeason20242025!$B$3:$B$1315, "&lt;=" &amp; BY$1, DataRegularSeason20242025!$E$3:$E$1315, $A8)</f>
        <v>17</v>
      </c>
      <c r="BZ8">
        <f>SUMIFS(DataRegularSeason20242025!$AA$3:$AA$1315,DataRegularSeason20242025!$B$3:$B$1315, "&lt;=" &amp; BZ$1, DataRegularSeason20242025!$D$3:$D$1315, $A8)+SUMIFS(DataRegularSeason20242025!$AB$3:$AB$1315,DataRegularSeason20242025!$B$3:$B$1315, "&lt;=" &amp; BZ$1, DataRegularSeason20242025!$E$3:$E$1315, $A8)</f>
        <v>17</v>
      </c>
      <c r="CA8">
        <f>SUMIFS(DataRegularSeason20242025!$AA$3:$AA$1315,DataRegularSeason20242025!$B$3:$B$1315, "&lt;=" &amp; CA$1, DataRegularSeason20242025!$D$3:$D$1315, $A8)+SUMIFS(DataRegularSeason20242025!$AB$3:$AB$1315,DataRegularSeason20242025!$B$3:$B$1315, "&lt;=" &amp; CA$1, DataRegularSeason20242025!$E$3:$E$1315, $A8)</f>
        <v>17</v>
      </c>
      <c r="CB8">
        <f>SUMIFS(DataRegularSeason20242025!$AA$3:$AA$1315,DataRegularSeason20242025!$B$3:$B$1315, "&lt;=" &amp; CB$1, DataRegularSeason20242025!$D$3:$D$1315, $A8)+SUMIFS(DataRegularSeason20242025!$AB$3:$AB$1315,DataRegularSeason20242025!$B$3:$B$1315, "&lt;=" &amp; CB$1, DataRegularSeason20242025!$E$3:$E$1315, $A8)</f>
        <v>17</v>
      </c>
      <c r="CC8">
        <f>SUMIFS(DataRegularSeason20242025!$AA$3:$AA$1315,DataRegularSeason20242025!$B$3:$B$1315, "&lt;=" &amp; CC$1, DataRegularSeason20242025!$D$3:$D$1315, $A8)+SUMIFS(DataRegularSeason20242025!$AB$3:$AB$1315,DataRegularSeason20242025!$B$3:$B$1315, "&lt;=" &amp; CC$1, DataRegularSeason20242025!$E$3:$E$1315, $A8)</f>
        <v>17</v>
      </c>
      <c r="CD8">
        <f>SUMIFS(DataRegularSeason20242025!$AA$3:$AA$1315,DataRegularSeason20242025!$B$3:$B$1315, "&lt;=" &amp; CD$1, DataRegularSeason20242025!$D$3:$D$1315, $A8)+SUMIFS(DataRegularSeason20242025!$AB$3:$AB$1315,DataRegularSeason20242025!$B$3:$B$1315, "&lt;=" &amp; CD$1, DataRegularSeason20242025!$E$3:$E$1315, $A8)</f>
        <v>17</v>
      </c>
      <c r="CE8">
        <f>SUMIFS(DataRegularSeason20242025!$AA$3:$AA$1315,DataRegularSeason20242025!$B$3:$B$1315, "&lt;=" &amp; CE$1, DataRegularSeason20242025!$D$3:$D$1315, $A8)+SUMIFS(DataRegularSeason20242025!$AB$3:$AB$1315,DataRegularSeason20242025!$B$3:$B$1315, "&lt;=" &amp; CE$1, DataRegularSeason20242025!$E$3:$E$1315, $A8)</f>
        <v>17</v>
      </c>
      <c r="CF8">
        <f>SUMIFS(DataRegularSeason20242025!$AA$3:$AA$1315,DataRegularSeason20242025!$B$3:$B$1315, "&lt;=" &amp; CF$1, DataRegularSeason20242025!$D$3:$D$1315, $A8)+SUMIFS(DataRegularSeason20242025!$AB$3:$AB$1315,DataRegularSeason20242025!$B$3:$B$1315, "&lt;=" &amp; CF$1, DataRegularSeason20242025!$E$3:$E$1315, $A8)</f>
        <v>17</v>
      </c>
      <c r="CG8">
        <f>SUMIFS(DataRegularSeason20242025!$AA$3:$AA$1315,DataRegularSeason20242025!$B$3:$B$1315, "&lt;=" &amp; CG$1, DataRegularSeason20242025!$D$3:$D$1315, $A8)+SUMIFS(DataRegularSeason20242025!$AB$3:$AB$1315,DataRegularSeason20242025!$B$3:$B$1315, "&lt;=" &amp; CG$1, DataRegularSeason20242025!$E$3:$E$1315, $A8)</f>
        <v>17</v>
      </c>
      <c r="CH8">
        <f>SUMIFS(DataRegularSeason20242025!$AA$3:$AA$1315,DataRegularSeason20242025!$B$3:$B$1315, "&lt;=" &amp; CH$1, DataRegularSeason20242025!$D$3:$D$1315, $A8)+SUMIFS(DataRegularSeason20242025!$AB$3:$AB$1315,DataRegularSeason20242025!$B$3:$B$1315, "&lt;=" &amp; CH$1, DataRegularSeason20242025!$E$3:$E$1315, $A8)</f>
        <v>17</v>
      </c>
      <c r="CI8">
        <f>SUMIFS(DataRegularSeason20242025!$AA$3:$AA$1315,DataRegularSeason20242025!$B$3:$B$1315, "&lt;=" &amp; CI$1, DataRegularSeason20242025!$D$3:$D$1315, $A8)+SUMIFS(DataRegularSeason20242025!$AB$3:$AB$1315,DataRegularSeason20242025!$B$3:$B$1315, "&lt;=" &amp; CI$1, DataRegularSeason20242025!$E$3:$E$1315, $A8)</f>
        <v>17</v>
      </c>
      <c r="CJ8">
        <f>SUMIFS(DataRegularSeason20242025!$AA$3:$AA$1315,DataRegularSeason20242025!$B$3:$B$1315, "&lt;=" &amp; CJ$1, DataRegularSeason20242025!$D$3:$D$1315, $A8)+SUMIFS(DataRegularSeason20242025!$AB$3:$AB$1315,DataRegularSeason20242025!$B$3:$B$1315, "&lt;=" &amp; CJ$1, DataRegularSeason20242025!$E$3:$E$1315, $A8)</f>
        <v>17</v>
      </c>
      <c r="CK8">
        <f>SUMIFS(DataRegularSeason20242025!$AA$3:$AA$1315,DataRegularSeason20242025!$B$3:$B$1315, "&lt;=" &amp; CK$1, DataRegularSeason20242025!$D$3:$D$1315, $A8)+SUMIFS(DataRegularSeason20242025!$AB$3:$AB$1315,DataRegularSeason20242025!$B$3:$B$1315, "&lt;=" &amp; CK$1, DataRegularSeason20242025!$E$3:$E$1315, $A8)</f>
        <v>17</v>
      </c>
      <c r="CL8">
        <f>SUMIFS(DataRegularSeason20242025!$AA$3:$AA$1315,DataRegularSeason20242025!$B$3:$B$1315, "&lt;=" &amp; CL$1, DataRegularSeason20242025!$D$3:$D$1315, $A8)+SUMIFS(DataRegularSeason20242025!$AB$3:$AB$1315,DataRegularSeason20242025!$B$3:$B$1315, "&lt;=" &amp; CL$1, DataRegularSeason20242025!$E$3:$E$1315, $A8)</f>
        <v>17</v>
      </c>
      <c r="CM8">
        <f>SUMIFS(DataRegularSeason20242025!$AA$3:$AA$1315,DataRegularSeason20242025!$B$3:$B$1315, "&lt;=" &amp; CM$1, DataRegularSeason20242025!$D$3:$D$1315, $A8)+SUMIFS(DataRegularSeason20242025!$AB$3:$AB$1315,DataRegularSeason20242025!$B$3:$B$1315, "&lt;=" &amp; CM$1, DataRegularSeason20242025!$E$3:$E$1315, $A8)</f>
        <v>17</v>
      </c>
      <c r="CN8">
        <f>SUMIFS(DataRegularSeason20242025!$AA$3:$AA$1315,DataRegularSeason20242025!$B$3:$B$1315, "&lt;=" &amp; CN$1, DataRegularSeason20242025!$D$3:$D$1315, $A8)+SUMIFS(DataRegularSeason20242025!$AB$3:$AB$1315,DataRegularSeason20242025!$B$3:$B$1315, "&lt;=" &amp; CN$1, DataRegularSeason20242025!$E$3:$E$1315, $A8)</f>
        <v>17</v>
      </c>
      <c r="CO8">
        <f>SUMIFS(DataRegularSeason20242025!$AA$3:$AA$1315,DataRegularSeason20242025!$B$3:$B$1315, "&lt;=" &amp; CO$1, DataRegularSeason20242025!$D$3:$D$1315, $A8)+SUMIFS(DataRegularSeason20242025!$AB$3:$AB$1315,DataRegularSeason20242025!$B$3:$B$1315, "&lt;=" &amp; CO$1, DataRegularSeason20242025!$E$3:$E$1315, $A8)</f>
        <v>17</v>
      </c>
      <c r="CP8">
        <f>SUMIFS(DataRegularSeason20242025!$AA$3:$AA$1315,DataRegularSeason20242025!$B$3:$B$1315, "&lt;=" &amp; CP$1, DataRegularSeason20242025!$D$3:$D$1315, $A8)+SUMIFS(DataRegularSeason20242025!$AB$3:$AB$1315,DataRegularSeason20242025!$B$3:$B$1315, "&lt;=" &amp; CP$1, DataRegularSeason20242025!$E$3:$E$1315, $A8)</f>
        <v>17</v>
      </c>
      <c r="CQ8">
        <f>SUMIFS(DataRegularSeason20242025!$AA$3:$AA$1315,DataRegularSeason20242025!$B$3:$B$1315, "&lt;=" &amp; CQ$1, DataRegularSeason20242025!$D$3:$D$1315, $A8)+SUMIFS(DataRegularSeason20242025!$AB$3:$AB$1315,DataRegularSeason20242025!$B$3:$B$1315, "&lt;=" &amp; CQ$1, DataRegularSeason20242025!$E$3:$E$1315, $A8)</f>
        <v>17</v>
      </c>
      <c r="CR8">
        <f>SUMIFS(DataRegularSeason20242025!$AA$3:$AA$1315,DataRegularSeason20242025!$B$3:$B$1315, "&lt;=" &amp; CR$1, DataRegularSeason20242025!$D$3:$D$1315, $A8)+SUMIFS(DataRegularSeason20242025!$AB$3:$AB$1315,DataRegularSeason20242025!$B$3:$B$1315, "&lt;=" &amp; CR$1, DataRegularSeason20242025!$E$3:$E$1315, $A8)</f>
        <v>17</v>
      </c>
      <c r="CS8">
        <f>SUMIFS(DataRegularSeason20242025!$AA$3:$AA$1315,DataRegularSeason20242025!$B$3:$B$1315, "&lt;=" &amp; CS$1, DataRegularSeason20242025!$D$3:$D$1315, $A8)+SUMIFS(DataRegularSeason20242025!$AB$3:$AB$1315,DataRegularSeason20242025!$B$3:$B$1315, "&lt;=" &amp; CS$1, DataRegularSeason20242025!$E$3:$E$1315, $A8)</f>
        <v>17</v>
      </c>
      <c r="CT8">
        <f>SUMIFS(DataRegularSeason20242025!$AA$3:$AA$1315,DataRegularSeason20242025!$B$3:$B$1315, "&lt;=" &amp; CT$1, DataRegularSeason20242025!$D$3:$D$1315, $A8)+SUMIFS(DataRegularSeason20242025!$AB$3:$AB$1315,DataRegularSeason20242025!$B$3:$B$1315, "&lt;=" &amp; CT$1, DataRegularSeason20242025!$E$3:$E$1315, $A8)</f>
        <v>17</v>
      </c>
      <c r="CU8">
        <f>SUMIFS(DataRegularSeason20242025!$AA$3:$AA$1315,DataRegularSeason20242025!$B$3:$B$1315, "&lt;=" &amp; CU$1, DataRegularSeason20242025!$D$3:$D$1315, $A8)+SUMIFS(DataRegularSeason20242025!$AB$3:$AB$1315,DataRegularSeason20242025!$B$3:$B$1315, "&lt;=" &amp; CU$1, DataRegularSeason20242025!$E$3:$E$1315, $A8)</f>
        <v>17</v>
      </c>
      <c r="CV8">
        <f>SUMIFS(DataRegularSeason20242025!$AA$3:$AA$1315,DataRegularSeason20242025!$B$3:$B$1315, "&lt;=" &amp; CV$1, DataRegularSeason20242025!$D$3:$D$1315, $A8)+SUMIFS(DataRegularSeason20242025!$AB$3:$AB$1315,DataRegularSeason20242025!$B$3:$B$1315, "&lt;=" &amp; CV$1, DataRegularSeason20242025!$E$3:$E$1315, $A8)</f>
        <v>17</v>
      </c>
      <c r="CW8">
        <f>SUMIFS(DataRegularSeason20242025!$AA$3:$AA$1315,DataRegularSeason20242025!$B$3:$B$1315, "&lt;=" &amp; CW$1, DataRegularSeason20242025!$D$3:$D$1315, $A8)+SUMIFS(DataRegularSeason20242025!$AB$3:$AB$1315,DataRegularSeason20242025!$B$3:$B$1315, "&lt;=" &amp; CW$1, DataRegularSeason20242025!$E$3:$E$1315, $A8)</f>
        <v>17</v>
      </c>
      <c r="CX8">
        <f>SUMIFS(DataRegularSeason20242025!$AA$3:$AA$1315,DataRegularSeason20242025!$B$3:$B$1315, "&lt;=" &amp; CX$1, DataRegularSeason20242025!$D$3:$D$1315, $A8)+SUMIFS(DataRegularSeason20242025!$AB$3:$AB$1315,DataRegularSeason20242025!$B$3:$B$1315, "&lt;=" &amp; CX$1, DataRegularSeason20242025!$E$3:$E$1315, $A8)</f>
        <v>17</v>
      </c>
      <c r="CY8">
        <f>SUMIFS(DataRegularSeason20242025!$AA$3:$AA$1315,DataRegularSeason20242025!$B$3:$B$1315, "&lt;=" &amp; CY$1, DataRegularSeason20242025!$D$3:$D$1315, $A8)+SUMIFS(DataRegularSeason20242025!$AB$3:$AB$1315,DataRegularSeason20242025!$B$3:$B$1315, "&lt;=" &amp; CY$1, DataRegularSeason20242025!$E$3:$E$1315, $A8)</f>
        <v>17</v>
      </c>
      <c r="CZ8">
        <f>SUMIFS(DataRegularSeason20242025!$AA$3:$AA$1315,DataRegularSeason20242025!$B$3:$B$1315, "&lt;=" &amp; CZ$1, DataRegularSeason20242025!$D$3:$D$1315, $A8)+SUMIFS(DataRegularSeason20242025!$AB$3:$AB$1315,DataRegularSeason20242025!$B$3:$B$1315, "&lt;=" &amp; CZ$1, DataRegularSeason20242025!$E$3:$E$1315, $A8)</f>
        <v>17</v>
      </c>
      <c r="DA8">
        <f>SUMIFS(DataRegularSeason20242025!$AA$3:$AA$1315,DataRegularSeason20242025!$B$3:$B$1315, "&lt;=" &amp; DA$1, DataRegularSeason20242025!$D$3:$D$1315, $A8)+SUMIFS(DataRegularSeason20242025!$AB$3:$AB$1315,DataRegularSeason20242025!$B$3:$B$1315, "&lt;=" &amp; DA$1, DataRegularSeason20242025!$E$3:$E$1315, $A8)</f>
        <v>17</v>
      </c>
      <c r="DB8">
        <f>SUMIFS(DataRegularSeason20242025!$AA$3:$AA$1315,DataRegularSeason20242025!$B$3:$B$1315, "&lt;=" &amp; DB$1, DataRegularSeason20242025!$D$3:$D$1315, $A8)+SUMIFS(DataRegularSeason20242025!$AB$3:$AB$1315,DataRegularSeason20242025!$B$3:$B$1315, "&lt;=" &amp; DB$1, DataRegularSeason20242025!$E$3:$E$1315, $A8)</f>
        <v>17</v>
      </c>
      <c r="DC8">
        <f>SUMIFS(DataRegularSeason20242025!$AA$3:$AA$1315,DataRegularSeason20242025!$B$3:$B$1315, "&lt;=" &amp; DC$1, DataRegularSeason20242025!$D$3:$D$1315, $A8)+SUMIFS(DataRegularSeason20242025!$AB$3:$AB$1315,DataRegularSeason20242025!$B$3:$B$1315, "&lt;=" &amp; DC$1, DataRegularSeason20242025!$E$3:$E$1315, $A8)</f>
        <v>17</v>
      </c>
      <c r="DD8">
        <f>SUMIFS(DataRegularSeason20242025!$AA$3:$AA$1315,DataRegularSeason20242025!$B$3:$B$1315, "&lt;=" &amp; DD$1, DataRegularSeason20242025!$D$3:$D$1315, $A8)+SUMIFS(DataRegularSeason20242025!$AB$3:$AB$1315,DataRegularSeason20242025!$B$3:$B$1315, "&lt;=" &amp; DD$1, DataRegularSeason20242025!$E$3:$E$1315, $A8)</f>
        <v>17</v>
      </c>
      <c r="DE8">
        <f>SUMIFS(DataRegularSeason20242025!$AA$3:$AA$1315,DataRegularSeason20242025!$B$3:$B$1315, "&lt;=" &amp; DE$1, DataRegularSeason20242025!$D$3:$D$1315, $A8)+SUMIFS(DataRegularSeason20242025!$AB$3:$AB$1315,DataRegularSeason20242025!$B$3:$B$1315, "&lt;=" &amp; DE$1, DataRegularSeason20242025!$E$3:$E$1315, $A8)</f>
        <v>17</v>
      </c>
      <c r="DF8">
        <f>SUMIFS(DataRegularSeason20242025!$AA$3:$AA$1315,DataRegularSeason20242025!$B$3:$B$1315, "&lt;=" &amp; DF$1, DataRegularSeason20242025!$D$3:$D$1315, $A8)+SUMIFS(DataRegularSeason20242025!$AB$3:$AB$1315,DataRegularSeason20242025!$B$3:$B$1315, "&lt;=" &amp; DF$1, DataRegularSeason20242025!$E$3:$E$1315, $A8)</f>
        <v>17</v>
      </c>
      <c r="DG8">
        <f>SUMIFS(DataRegularSeason20242025!$AA$3:$AA$1315,DataRegularSeason20242025!$B$3:$B$1315, "&lt;=" &amp; DG$1, DataRegularSeason20242025!$D$3:$D$1315, $A8)+SUMIFS(DataRegularSeason20242025!$AB$3:$AB$1315,DataRegularSeason20242025!$B$3:$B$1315, "&lt;=" &amp; DG$1, DataRegularSeason20242025!$E$3:$E$1315, $A8)</f>
        <v>17</v>
      </c>
      <c r="DH8">
        <f>SUMIFS(DataRegularSeason20242025!$AA$3:$AA$1315,DataRegularSeason20242025!$B$3:$B$1315, "&lt;=" &amp; DH$1, DataRegularSeason20242025!$D$3:$D$1315, $A8)+SUMIFS(DataRegularSeason20242025!$AB$3:$AB$1315,DataRegularSeason20242025!$B$3:$B$1315, "&lt;=" &amp; DH$1, DataRegularSeason20242025!$E$3:$E$1315, $A8)</f>
        <v>17</v>
      </c>
      <c r="DI8">
        <f>SUMIFS(DataRegularSeason20242025!$AA$3:$AA$1315,DataRegularSeason20242025!$B$3:$B$1315, "&lt;=" &amp; DI$1, DataRegularSeason20242025!$D$3:$D$1315, $A8)+SUMIFS(DataRegularSeason20242025!$AB$3:$AB$1315,DataRegularSeason20242025!$B$3:$B$1315, "&lt;=" &amp; DI$1, DataRegularSeason20242025!$E$3:$E$1315, $A8)</f>
        <v>17</v>
      </c>
      <c r="DJ8">
        <f>SUMIFS(DataRegularSeason20242025!$AA$3:$AA$1315,DataRegularSeason20242025!$B$3:$B$1315, "&lt;=" &amp; DJ$1, DataRegularSeason20242025!$D$3:$D$1315, $A8)+SUMIFS(DataRegularSeason20242025!$AB$3:$AB$1315,DataRegularSeason20242025!$B$3:$B$1315, "&lt;=" &amp; DJ$1, DataRegularSeason20242025!$E$3:$E$1315, $A8)</f>
        <v>17</v>
      </c>
      <c r="DK8">
        <f>SUMIFS(DataRegularSeason20242025!$AA$3:$AA$1315,DataRegularSeason20242025!$B$3:$B$1315, "&lt;=" &amp; DK$1, DataRegularSeason20242025!$D$3:$D$1315, $A8)+SUMIFS(DataRegularSeason20242025!$AB$3:$AB$1315,DataRegularSeason20242025!$B$3:$B$1315, "&lt;=" &amp; DK$1, DataRegularSeason20242025!$E$3:$E$1315, $A8)</f>
        <v>17</v>
      </c>
      <c r="DL8">
        <f>SUMIFS(DataRegularSeason20242025!$AA$3:$AA$1315,DataRegularSeason20242025!$B$3:$B$1315, "&lt;=" &amp; DL$1, DataRegularSeason20242025!$D$3:$D$1315, $A8)+SUMIFS(DataRegularSeason20242025!$AB$3:$AB$1315,DataRegularSeason20242025!$B$3:$B$1315, "&lt;=" &amp; DL$1, DataRegularSeason20242025!$E$3:$E$1315, $A8)</f>
        <v>17</v>
      </c>
      <c r="DM8">
        <f>SUMIFS(DataRegularSeason20242025!$AA$3:$AA$1315,DataRegularSeason20242025!$B$3:$B$1315, "&lt;=" &amp; DM$1, DataRegularSeason20242025!$D$3:$D$1315, $A8)+SUMIFS(DataRegularSeason20242025!$AB$3:$AB$1315,DataRegularSeason20242025!$B$3:$B$1315, "&lt;=" &amp; DM$1, DataRegularSeason20242025!$E$3:$E$1315, $A8)</f>
        <v>17</v>
      </c>
      <c r="DN8">
        <f>SUMIFS(DataRegularSeason20242025!$AA$3:$AA$1315,DataRegularSeason20242025!$B$3:$B$1315, "&lt;=" &amp; DN$1, DataRegularSeason20242025!$D$3:$D$1315, $A8)+SUMIFS(DataRegularSeason20242025!$AB$3:$AB$1315,DataRegularSeason20242025!$B$3:$B$1315, "&lt;=" &amp; DN$1, DataRegularSeason20242025!$E$3:$E$1315, $A8)</f>
        <v>17</v>
      </c>
      <c r="DO8">
        <f>SUMIFS(DataRegularSeason20242025!$AA$3:$AA$1315,DataRegularSeason20242025!$B$3:$B$1315, "&lt;=" &amp; DO$1, DataRegularSeason20242025!$D$3:$D$1315, $A8)+SUMIFS(DataRegularSeason20242025!$AB$3:$AB$1315,DataRegularSeason20242025!$B$3:$B$1315, "&lt;=" &amp; DO$1, DataRegularSeason20242025!$E$3:$E$1315, $A8)</f>
        <v>17</v>
      </c>
      <c r="DP8">
        <f>SUMIFS(DataRegularSeason20242025!$AA$3:$AA$1315,DataRegularSeason20242025!$B$3:$B$1315, "&lt;=" &amp; DP$1, DataRegularSeason20242025!$D$3:$D$1315, $A8)+SUMIFS(DataRegularSeason20242025!$AB$3:$AB$1315,DataRegularSeason20242025!$B$3:$B$1315, "&lt;=" &amp; DP$1, DataRegularSeason20242025!$E$3:$E$1315, $A8)</f>
        <v>17</v>
      </c>
      <c r="DQ8">
        <f>SUMIFS(DataRegularSeason20242025!$AA$3:$AA$1315,DataRegularSeason20242025!$B$3:$B$1315, "&lt;=" &amp; DQ$1, DataRegularSeason20242025!$D$3:$D$1315, $A8)+SUMIFS(DataRegularSeason20242025!$AB$3:$AB$1315,DataRegularSeason20242025!$B$3:$B$1315, "&lt;=" &amp; DQ$1, DataRegularSeason20242025!$E$3:$E$1315, $A8)</f>
        <v>17</v>
      </c>
      <c r="DR8">
        <f>SUMIFS(DataRegularSeason20242025!$AA$3:$AA$1315,DataRegularSeason20242025!$B$3:$B$1315, "&lt;=" &amp; DR$1, DataRegularSeason20242025!$D$3:$D$1315, $A8)+SUMIFS(DataRegularSeason20242025!$AB$3:$AB$1315,DataRegularSeason20242025!$B$3:$B$1315, "&lt;=" &amp; DR$1, DataRegularSeason20242025!$E$3:$E$1315, $A8)</f>
        <v>17</v>
      </c>
      <c r="DS8">
        <f>SUMIFS(DataRegularSeason20242025!$AA$3:$AA$1315,DataRegularSeason20242025!$B$3:$B$1315, "&lt;=" &amp; DS$1, DataRegularSeason20242025!$D$3:$D$1315, $A8)+SUMIFS(DataRegularSeason20242025!$AB$3:$AB$1315,DataRegularSeason20242025!$B$3:$B$1315, "&lt;=" &amp; DS$1, DataRegularSeason20242025!$E$3:$E$1315, $A8)</f>
        <v>17</v>
      </c>
      <c r="DT8">
        <f>SUMIFS(DataRegularSeason20242025!$AA$3:$AA$1315,DataRegularSeason20242025!$B$3:$B$1315, "&lt;=" &amp; DT$1, DataRegularSeason20242025!$D$3:$D$1315, $A8)+SUMIFS(DataRegularSeason20242025!$AB$3:$AB$1315,DataRegularSeason20242025!$B$3:$B$1315, "&lt;=" &amp; DT$1, DataRegularSeason20242025!$E$3:$E$1315, $A8)</f>
        <v>17</v>
      </c>
      <c r="DU8">
        <f>SUMIFS(DataRegularSeason20242025!$AA$3:$AA$1315,DataRegularSeason20242025!$B$3:$B$1315, "&lt;=" &amp; DU$1, DataRegularSeason20242025!$D$3:$D$1315, $A8)+SUMIFS(DataRegularSeason20242025!$AB$3:$AB$1315,DataRegularSeason20242025!$B$3:$B$1315, "&lt;=" &amp; DU$1, DataRegularSeason20242025!$E$3:$E$1315, $A8)</f>
        <v>17</v>
      </c>
      <c r="DV8">
        <f>SUMIFS(DataRegularSeason20242025!$AA$3:$AA$1315,DataRegularSeason20242025!$B$3:$B$1315, "&lt;=" &amp; DV$1, DataRegularSeason20242025!$D$3:$D$1315, $A8)+SUMIFS(DataRegularSeason20242025!$AB$3:$AB$1315,DataRegularSeason20242025!$B$3:$B$1315, "&lt;=" &amp; DV$1, DataRegularSeason20242025!$E$3:$E$1315, $A8)</f>
        <v>17</v>
      </c>
      <c r="DW8">
        <f>SUMIFS(DataRegularSeason20242025!$AA$3:$AA$1315,DataRegularSeason20242025!$B$3:$B$1315, "&lt;=" &amp; DW$1, DataRegularSeason20242025!$D$3:$D$1315, $A8)+SUMIFS(DataRegularSeason20242025!$AB$3:$AB$1315,DataRegularSeason20242025!$B$3:$B$1315, "&lt;=" &amp; DW$1, DataRegularSeason20242025!$E$3:$E$1315, $A8)</f>
        <v>17</v>
      </c>
      <c r="DX8">
        <f>SUMIFS(DataRegularSeason20242025!$AA$3:$AA$1315,DataRegularSeason20242025!$B$3:$B$1315, "&lt;=" &amp; DX$1, DataRegularSeason20242025!$D$3:$D$1315, $A8)+SUMIFS(DataRegularSeason20242025!$AB$3:$AB$1315,DataRegularSeason20242025!$B$3:$B$1315, "&lt;=" &amp; DX$1, DataRegularSeason20242025!$E$3:$E$1315, $A8)</f>
        <v>17</v>
      </c>
      <c r="DY8">
        <f>SUMIFS(DataRegularSeason20242025!$AA$3:$AA$1315,DataRegularSeason20242025!$B$3:$B$1315, "&lt;=" &amp; DY$1, DataRegularSeason20242025!$D$3:$D$1315, $A8)+SUMIFS(DataRegularSeason20242025!$AB$3:$AB$1315,DataRegularSeason20242025!$B$3:$B$1315, "&lt;=" &amp; DY$1, DataRegularSeason20242025!$E$3:$E$1315, $A8)</f>
        <v>17</v>
      </c>
      <c r="DZ8">
        <f>SUMIFS(DataRegularSeason20242025!$AA$3:$AA$1315,DataRegularSeason20242025!$B$3:$B$1315, "&lt;=" &amp; DZ$1, DataRegularSeason20242025!$D$3:$D$1315, $A8)+SUMIFS(DataRegularSeason20242025!$AB$3:$AB$1315,DataRegularSeason20242025!$B$3:$B$1315, "&lt;=" &amp; DZ$1, DataRegularSeason20242025!$E$3:$E$1315, $A8)</f>
        <v>17</v>
      </c>
      <c r="EA8">
        <f>SUMIFS(DataRegularSeason20242025!$AA$3:$AA$1315,DataRegularSeason20242025!$B$3:$B$1315, "&lt;=" &amp; EA$1, DataRegularSeason20242025!$D$3:$D$1315, $A8)+SUMIFS(DataRegularSeason20242025!$AB$3:$AB$1315,DataRegularSeason20242025!$B$3:$B$1315, "&lt;=" &amp; EA$1, DataRegularSeason20242025!$E$3:$E$1315, $A8)</f>
        <v>17</v>
      </c>
      <c r="EB8">
        <f>SUMIFS(DataRegularSeason20242025!$AA$3:$AA$1315,DataRegularSeason20242025!$B$3:$B$1315, "&lt;=" &amp; EB$1, DataRegularSeason20242025!$D$3:$D$1315, $A8)+SUMIFS(DataRegularSeason20242025!$AB$3:$AB$1315,DataRegularSeason20242025!$B$3:$B$1315, "&lt;=" &amp; EB$1, DataRegularSeason20242025!$E$3:$E$1315, $A8)</f>
        <v>17</v>
      </c>
      <c r="EC8">
        <f>SUMIFS(DataRegularSeason20242025!$AA$3:$AA$1315,DataRegularSeason20242025!$B$3:$B$1315, "&lt;=" &amp; EC$1, DataRegularSeason20242025!$D$3:$D$1315, $A8)+SUMIFS(DataRegularSeason20242025!$AB$3:$AB$1315,DataRegularSeason20242025!$B$3:$B$1315, "&lt;=" &amp; EC$1, DataRegularSeason20242025!$E$3:$E$1315, $A8)</f>
        <v>17</v>
      </c>
      <c r="ED8">
        <f>SUMIFS(DataRegularSeason20242025!$AA$3:$AA$1315,DataRegularSeason20242025!$B$3:$B$1315, "&lt;=" &amp; ED$1, DataRegularSeason20242025!$D$3:$D$1315, $A8)+SUMIFS(DataRegularSeason20242025!$AB$3:$AB$1315,DataRegularSeason20242025!$B$3:$B$1315, "&lt;=" &amp; ED$1, DataRegularSeason20242025!$E$3:$E$1315, $A8)</f>
        <v>17</v>
      </c>
      <c r="EE8">
        <f>SUMIFS(DataRegularSeason20242025!$AA$3:$AA$1315,DataRegularSeason20242025!$B$3:$B$1315, "&lt;=" &amp; EE$1, DataRegularSeason20242025!$D$3:$D$1315, $A8)+SUMIFS(DataRegularSeason20242025!$AB$3:$AB$1315,DataRegularSeason20242025!$B$3:$B$1315, "&lt;=" &amp; EE$1, DataRegularSeason20242025!$E$3:$E$1315, $A8)</f>
        <v>17</v>
      </c>
      <c r="EF8">
        <f>SUMIFS(DataRegularSeason20242025!$AA$3:$AA$1315,DataRegularSeason20242025!$B$3:$B$1315, "&lt;=" &amp; EF$1, DataRegularSeason20242025!$D$3:$D$1315, $A8)+SUMIFS(DataRegularSeason20242025!$AB$3:$AB$1315,DataRegularSeason20242025!$B$3:$B$1315, "&lt;=" &amp; EF$1, DataRegularSeason20242025!$E$3:$E$1315, $A8)</f>
        <v>17</v>
      </c>
      <c r="EG8">
        <f>SUMIFS(DataRegularSeason20242025!$AA$3:$AA$1315,DataRegularSeason20242025!$B$3:$B$1315, "&lt;=" &amp; EG$1, DataRegularSeason20242025!$D$3:$D$1315, $A8)+SUMIFS(DataRegularSeason20242025!$AB$3:$AB$1315,DataRegularSeason20242025!$B$3:$B$1315, "&lt;=" &amp; EG$1, DataRegularSeason20242025!$E$3:$E$1315, $A8)</f>
        <v>17</v>
      </c>
      <c r="EH8">
        <f>SUMIFS(DataRegularSeason20242025!$AA$3:$AA$1315,DataRegularSeason20242025!$B$3:$B$1315, "&lt;=" &amp; EH$1, DataRegularSeason20242025!$D$3:$D$1315, $A8)+SUMIFS(DataRegularSeason20242025!$AB$3:$AB$1315,DataRegularSeason20242025!$B$3:$B$1315, "&lt;=" &amp; EH$1, DataRegularSeason20242025!$E$3:$E$1315, $A8)</f>
        <v>17</v>
      </c>
      <c r="EI8">
        <f>SUMIFS(DataRegularSeason20242025!$AA$3:$AA$1315,DataRegularSeason20242025!$B$3:$B$1315, "&lt;=" &amp; EI$1, DataRegularSeason20242025!$D$3:$D$1315, $A8)+SUMIFS(DataRegularSeason20242025!$AB$3:$AB$1315,DataRegularSeason20242025!$B$3:$B$1315, "&lt;=" &amp; EI$1, DataRegularSeason20242025!$E$3:$E$1315, $A8)</f>
        <v>17</v>
      </c>
      <c r="EJ8">
        <f>SUMIFS(DataRegularSeason20242025!$AA$3:$AA$1315,DataRegularSeason20242025!$B$3:$B$1315, "&lt;=" &amp; EJ$1, DataRegularSeason20242025!$D$3:$D$1315, $A8)+SUMIFS(DataRegularSeason20242025!$AB$3:$AB$1315,DataRegularSeason20242025!$B$3:$B$1315, "&lt;=" &amp; EJ$1, DataRegularSeason20242025!$E$3:$E$1315, $A8)</f>
        <v>17</v>
      </c>
      <c r="EK8">
        <f>SUMIFS(DataRegularSeason20242025!$AA$3:$AA$1315,DataRegularSeason20242025!$B$3:$B$1315, "&lt;=" &amp; EK$1, DataRegularSeason20242025!$D$3:$D$1315, $A8)+SUMIFS(DataRegularSeason20242025!$AB$3:$AB$1315,DataRegularSeason20242025!$B$3:$B$1315, "&lt;=" &amp; EK$1, DataRegularSeason20242025!$E$3:$E$1315, $A8)</f>
        <v>17</v>
      </c>
      <c r="EL8">
        <f>SUMIFS(DataRegularSeason20242025!$AA$3:$AA$1315,DataRegularSeason20242025!$B$3:$B$1315, "&lt;=" &amp; EL$1, DataRegularSeason20242025!$D$3:$D$1315, $A8)+SUMIFS(DataRegularSeason20242025!$AB$3:$AB$1315,DataRegularSeason20242025!$B$3:$B$1315, "&lt;=" &amp; EL$1, DataRegularSeason20242025!$E$3:$E$1315, $A8)</f>
        <v>17</v>
      </c>
      <c r="EM8">
        <f>SUMIFS(DataRegularSeason20242025!$AA$3:$AA$1315,DataRegularSeason20242025!$B$3:$B$1315, "&lt;=" &amp; EM$1, DataRegularSeason20242025!$D$3:$D$1315, $A8)+SUMIFS(DataRegularSeason20242025!$AB$3:$AB$1315,DataRegularSeason20242025!$B$3:$B$1315, "&lt;=" &amp; EM$1, DataRegularSeason20242025!$E$3:$E$1315, $A8)</f>
        <v>17</v>
      </c>
      <c r="EN8">
        <f>SUMIFS(DataRegularSeason20242025!$AA$3:$AA$1315,DataRegularSeason20242025!$B$3:$B$1315, "&lt;=" &amp; EN$1, DataRegularSeason20242025!$D$3:$D$1315, $A8)+SUMIFS(DataRegularSeason20242025!$AB$3:$AB$1315,DataRegularSeason20242025!$B$3:$B$1315, "&lt;=" &amp; EN$1, DataRegularSeason20242025!$E$3:$E$1315, $A8)</f>
        <v>17</v>
      </c>
      <c r="EO8">
        <f>SUMIFS(DataRegularSeason20242025!$AA$3:$AA$1315,DataRegularSeason20242025!$B$3:$B$1315, "&lt;=" &amp; EO$1, DataRegularSeason20242025!$D$3:$D$1315, $A8)+SUMIFS(DataRegularSeason20242025!$AB$3:$AB$1315,DataRegularSeason20242025!$B$3:$B$1315, "&lt;=" &amp; EO$1, DataRegularSeason20242025!$E$3:$E$1315, $A8)</f>
        <v>17</v>
      </c>
      <c r="EP8">
        <f>SUMIFS(DataRegularSeason20242025!$AA$3:$AA$1315,DataRegularSeason20242025!$B$3:$B$1315, "&lt;=" &amp; EP$1, DataRegularSeason20242025!$D$3:$D$1315, $A8)+SUMIFS(DataRegularSeason20242025!$AB$3:$AB$1315,DataRegularSeason20242025!$B$3:$B$1315, "&lt;=" &amp; EP$1, DataRegularSeason20242025!$E$3:$E$1315, $A8)</f>
        <v>17</v>
      </c>
      <c r="EQ8">
        <f>SUMIFS(DataRegularSeason20242025!$AA$3:$AA$1315,DataRegularSeason20242025!$B$3:$B$1315, "&lt;=" &amp; EQ$1, DataRegularSeason20242025!$D$3:$D$1315, $A8)+SUMIFS(DataRegularSeason20242025!$AB$3:$AB$1315,DataRegularSeason20242025!$B$3:$B$1315, "&lt;=" &amp; EQ$1, DataRegularSeason20242025!$E$3:$E$1315, $A8)</f>
        <v>17</v>
      </c>
      <c r="ER8">
        <f>SUMIFS(DataRegularSeason20242025!$AA$3:$AA$1315,DataRegularSeason20242025!$B$3:$B$1315, "&lt;=" &amp; ER$1, DataRegularSeason20242025!$D$3:$D$1315, $A8)+SUMIFS(DataRegularSeason20242025!$AB$3:$AB$1315,DataRegularSeason20242025!$B$3:$B$1315, "&lt;=" &amp; ER$1, DataRegularSeason20242025!$E$3:$E$1315, $A8)</f>
        <v>17</v>
      </c>
      <c r="ES8">
        <f>SUMIFS(DataRegularSeason20242025!$AA$3:$AA$1315,DataRegularSeason20242025!$B$3:$B$1315, "&lt;=" &amp; ES$1, DataRegularSeason20242025!$D$3:$D$1315, $A8)+SUMIFS(DataRegularSeason20242025!$AB$3:$AB$1315,DataRegularSeason20242025!$B$3:$B$1315, "&lt;=" &amp; ES$1, DataRegularSeason20242025!$E$3:$E$1315, $A8)</f>
        <v>17</v>
      </c>
      <c r="ET8">
        <f>SUMIFS(DataRegularSeason20242025!$AA$3:$AA$1315,DataRegularSeason20242025!$B$3:$B$1315, "&lt;=" &amp; ET$1, DataRegularSeason20242025!$D$3:$D$1315, $A8)+SUMIFS(DataRegularSeason20242025!$AB$3:$AB$1315,DataRegularSeason20242025!$B$3:$B$1315, "&lt;=" &amp; ET$1, DataRegularSeason20242025!$E$3:$E$1315, $A8)</f>
        <v>17</v>
      </c>
      <c r="EU8">
        <f>SUMIFS(DataRegularSeason20242025!$AA$3:$AA$1315,DataRegularSeason20242025!$B$3:$B$1315, "&lt;=" &amp; EU$1, DataRegularSeason20242025!$D$3:$D$1315, $A8)+SUMIFS(DataRegularSeason20242025!$AB$3:$AB$1315,DataRegularSeason20242025!$B$3:$B$1315, "&lt;=" &amp; EU$1, DataRegularSeason20242025!$E$3:$E$1315, $A8)</f>
        <v>17</v>
      </c>
      <c r="EV8">
        <f>SUMIFS(DataRegularSeason20242025!$AA$3:$AA$1315,DataRegularSeason20242025!$B$3:$B$1315, "&lt;=" &amp; EV$1, DataRegularSeason20242025!$D$3:$D$1315, $A8)+SUMIFS(DataRegularSeason20242025!$AB$3:$AB$1315,DataRegularSeason20242025!$B$3:$B$1315, "&lt;=" &amp; EV$1, DataRegularSeason20242025!$E$3:$E$1315, $A8)</f>
        <v>17</v>
      </c>
      <c r="EW8">
        <f>SUMIFS(DataRegularSeason20242025!$AA$3:$AA$1315,DataRegularSeason20242025!$B$3:$B$1315, "&lt;=" &amp; EW$1, DataRegularSeason20242025!$D$3:$D$1315, $A8)+SUMIFS(DataRegularSeason20242025!$AB$3:$AB$1315,DataRegularSeason20242025!$B$3:$B$1315, "&lt;=" &amp; EW$1, DataRegularSeason20242025!$E$3:$E$1315, $A8)</f>
        <v>17</v>
      </c>
      <c r="EX8">
        <f>SUMIFS(DataRegularSeason20242025!$AA$3:$AA$1315,DataRegularSeason20242025!$B$3:$B$1315, "&lt;=" &amp; EX$1, DataRegularSeason20242025!$D$3:$D$1315, $A8)+SUMIFS(DataRegularSeason20242025!$AB$3:$AB$1315,DataRegularSeason20242025!$B$3:$B$1315, "&lt;=" &amp; EX$1, DataRegularSeason20242025!$E$3:$E$1315, $A8)</f>
        <v>17</v>
      </c>
      <c r="EY8">
        <f>SUMIFS(DataRegularSeason20242025!$AA$3:$AA$1315,DataRegularSeason20242025!$B$3:$B$1315, "&lt;=" &amp; EY$1, DataRegularSeason20242025!$D$3:$D$1315, $A8)+SUMIFS(DataRegularSeason20242025!$AB$3:$AB$1315,DataRegularSeason20242025!$B$3:$B$1315, "&lt;=" &amp; EY$1, DataRegularSeason20242025!$E$3:$E$1315, $A8)</f>
        <v>17</v>
      </c>
      <c r="EZ8">
        <f>SUMIFS(DataRegularSeason20242025!$AA$3:$AA$1315,DataRegularSeason20242025!$B$3:$B$1315, "&lt;=" &amp; EZ$1, DataRegularSeason20242025!$D$3:$D$1315, $A8)+SUMIFS(DataRegularSeason20242025!$AB$3:$AB$1315,DataRegularSeason20242025!$B$3:$B$1315, "&lt;=" &amp; EZ$1, DataRegularSeason20242025!$E$3:$E$1315, $A8)</f>
        <v>17</v>
      </c>
      <c r="FA8">
        <f>SUMIFS(DataRegularSeason20242025!$AA$3:$AA$1315,DataRegularSeason20242025!$B$3:$B$1315, "&lt;=" &amp; FA$1, DataRegularSeason20242025!$D$3:$D$1315, $A8)+SUMIFS(DataRegularSeason20242025!$AB$3:$AB$1315,DataRegularSeason20242025!$B$3:$B$1315, "&lt;=" &amp; FA$1, DataRegularSeason20242025!$E$3:$E$1315, $A8)</f>
        <v>17</v>
      </c>
      <c r="FB8">
        <f>SUMIFS(DataRegularSeason20242025!$AA$3:$AA$1315,DataRegularSeason20242025!$B$3:$B$1315, "&lt;=" &amp; FB$1, DataRegularSeason20242025!$D$3:$D$1315, $A8)+SUMIFS(DataRegularSeason20242025!$AB$3:$AB$1315,DataRegularSeason20242025!$B$3:$B$1315, "&lt;=" &amp; FB$1, DataRegularSeason20242025!$E$3:$E$1315, $A8)</f>
        <v>17</v>
      </c>
      <c r="FC8">
        <f>SUMIFS(DataRegularSeason20242025!$AA$3:$AA$1315,DataRegularSeason20242025!$B$3:$B$1315, "&lt;=" &amp; FC$1, DataRegularSeason20242025!$D$3:$D$1315, $A8)+SUMIFS(DataRegularSeason20242025!$AB$3:$AB$1315,DataRegularSeason20242025!$B$3:$B$1315, "&lt;=" &amp; FC$1, DataRegularSeason20242025!$E$3:$E$1315, $A8)</f>
        <v>17</v>
      </c>
      <c r="FD8">
        <f>SUMIFS(DataRegularSeason20242025!$AA$3:$AA$1315,DataRegularSeason20242025!$B$3:$B$1315, "&lt;=" &amp; FD$1, DataRegularSeason20242025!$D$3:$D$1315, $A8)+SUMIFS(DataRegularSeason20242025!$AB$3:$AB$1315,DataRegularSeason20242025!$B$3:$B$1315, "&lt;=" &amp; FD$1, DataRegularSeason20242025!$E$3:$E$1315, $A8)</f>
        <v>17</v>
      </c>
      <c r="FE8">
        <f>SUMIFS(DataRegularSeason20242025!$AA$3:$AA$1315,DataRegularSeason20242025!$B$3:$B$1315, "&lt;=" &amp; FE$1, DataRegularSeason20242025!$D$3:$D$1315, $A8)+SUMIFS(DataRegularSeason20242025!$AB$3:$AB$1315,DataRegularSeason20242025!$B$3:$B$1315, "&lt;=" &amp; FE$1, DataRegularSeason20242025!$E$3:$E$1315, $A8)</f>
        <v>17</v>
      </c>
      <c r="FF8">
        <f>SUMIFS(DataRegularSeason20242025!$AA$3:$AA$1315,DataRegularSeason20242025!$B$3:$B$1315, "&lt;=" &amp; FF$1, DataRegularSeason20242025!$D$3:$D$1315, $A8)+SUMIFS(DataRegularSeason20242025!$AB$3:$AB$1315,DataRegularSeason20242025!$B$3:$B$1315, "&lt;=" &amp; FF$1, DataRegularSeason20242025!$E$3:$E$1315, $A8)</f>
        <v>17</v>
      </c>
      <c r="FG8">
        <f>SUMIFS(DataRegularSeason20242025!$AA$3:$AA$1315,DataRegularSeason20242025!$B$3:$B$1315, "&lt;=" &amp; FG$1, DataRegularSeason20242025!$D$3:$D$1315, $A8)+SUMIFS(DataRegularSeason20242025!$AB$3:$AB$1315,DataRegularSeason20242025!$B$3:$B$1315, "&lt;=" &amp; FG$1, DataRegularSeason20242025!$E$3:$E$1315, $A8)</f>
        <v>17</v>
      </c>
      <c r="FH8">
        <f>SUMIFS(DataRegularSeason20242025!$AA$3:$AA$1315,DataRegularSeason20242025!$B$3:$B$1315, "&lt;=" &amp; FH$1, DataRegularSeason20242025!$D$3:$D$1315, $A8)+SUMIFS(DataRegularSeason20242025!$AB$3:$AB$1315,DataRegularSeason20242025!$B$3:$B$1315, "&lt;=" &amp; FH$1, DataRegularSeason20242025!$E$3:$E$1315, $A8)</f>
        <v>17</v>
      </c>
      <c r="FI8">
        <f>SUMIFS(DataRegularSeason20242025!$AA$3:$AA$1315,DataRegularSeason20242025!$B$3:$B$1315, "&lt;=" &amp; FI$1, DataRegularSeason20242025!$D$3:$D$1315, $A8)+SUMIFS(DataRegularSeason20242025!$AB$3:$AB$1315,DataRegularSeason20242025!$B$3:$B$1315, "&lt;=" &amp; FI$1, DataRegularSeason20242025!$E$3:$E$1315, $A8)</f>
        <v>17</v>
      </c>
      <c r="FJ8">
        <f>SUMIFS(DataRegularSeason20242025!$AA$3:$AA$1315,DataRegularSeason20242025!$B$3:$B$1315, "&lt;=" &amp; FJ$1, DataRegularSeason20242025!$D$3:$D$1315, $A8)+SUMIFS(DataRegularSeason20242025!$AB$3:$AB$1315,DataRegularSeason20242025!$B$3:$B$1315, "&lt;=" &amp; FJ$1, DataRegularSeason20242025!$E$3:$E$1315, $A8)</f>
        <v>17</v>
      </c>
      <c r="FK8">
        <f>SUMIFS(DataRegularSeason20242025!$AA$3:$AA$1315,DataRegularSeason20242025!$B$3:$B$1315, "&lt;=" &amp; FK$1, DataRegularSeason20242025!$D$3:$D$1315, $A8)+SUMIFS(DataRegularSeason20242025!$AB$3:$AB$1315,DataRegularSeason20242025!$B$3:$B$1315, "&lt;=" &amp; FK$1, DataRegularSeason20242025!$E$3:$E$1315, $A8)</f>
        <v>17</v>
      </c>
      <c r="FL8">
        <f>SUMIFS(DataRegularSeason20242025!$AA$3:$AA$1315,DataRegularSeason20242025!$B$3:$B$1315, "&lt;=" &amp; FL$1, DataRegularSeason20242025!$D$3:$D$1315, $A8)+SUMIFS(DataRegularSeason20242025!$AB$3:$AB$1315,DataRegularSeason20242025!$B$3:$B$1315, "&lt;=" &amp; FL$1, DataRegularSeason20242025!$E$3:$E$1315, $A8)</f>
        <v>17</v>
      </c>
      <c r="FM8">
        <f>SUMIFS(DataRegularSeason20242025!$AA$3:$AA$1315,DataRegularSeason20242025!$B$3:$B$1315, "&lt;=" &amp; FM$1, DataRegularSeason20242025!$D$3:$D$1315, $A8)+SUMIFS(DataRegularSeason20242025!$AB$3:$AB$1315,DataRegularSeason20242025!$B$3:$B$1315, "&lt;=" &amp; FM$1, DataRegularSeason20242025!$E$3:$E$1315, $A8)</f>
        <v>17</v>
      </c>
      <c r="FN8">
        <f>SUMIFS(DataRegularSeason20242025!$AA$3:$AA$1315,DataRegularSeason20242025!$B$3:$B$1315, "&lt;=" &amp; FN$1, DataRegularSeason20242025!$D$3:$D$1315, $A8)+SUMIFS(DataRegularSeason20242025!$AB$3:$AB$1315,DataRegularSeason20242025!$B$3:$B$1315, "&lt;=" &amp; FN$1, DataRegularSeason20242025!$E$3:$E$1315, $A8)</f>
        <v>17</v>
      </c>
      <c r="FO8">
        <f>SUMIFS(DataRegularSeason20242025!$AA$3:$AA$1315,DataRegularSeason20242025!$B$3:$B$1315, "&lt;=" &amp; FO$1, DataRegularSeason20242025!$D$3:$D$1315, $A8)+SUMIFS(DataRegularSeason20242025!$AB$3:$AB$1315,DataRegularSeason20242025!$B$3:$B$1315, "&lt;=" &amp; FO$1, DataRegularSeason20242025!$E$3:$E$1315, $A8)</f>
        <v>17</v>
      </c>
      <c r="FP8">
        <f>SUMIFS(DataRegularSeason20242025!$AA$3:$AA$1315,DataRegularSeason20242025!$B$3:$B$1315, "&lt;=" &amp; FP$1, DataRegularSeason20242025!$D$3:$D$1315, $A8)+SUMIFS(DataRegularSeason20242025!$AB$3:$AB$1315,DataRegularSeason20242025!$B$3:$B$1315, "&lt;=" &amp; FP$1, DataRegularSeason20242025!$E$3:$E$1315, $A8)</f>
        <v>17</v>
      </c>
      <c r="FQ8">
        <f>SUMIFS(DataRegularSeason20242025!$AA$3:$AA$1315,DataRegularSeason20242025!$B$3:$B$1315, "&lt;=" &amp; FQ$1, DataRegularSeason20242025!$D$3:$D$1315, $A8)+SUMIFS(DataRegularSeason20242025!$AB$3:$AB$1315,DataRegularSeason20242025!$B$3:$B$1315, "&lt;=" &amp; FQ$1, DataRegularSeason20242025!$E$3:$E$1315, $A8)</f>
        <v>17</v>
      </c>
      <c r="FR8">
        <f>SUMIFS(DataRegularSeason20242025!$AA$3:$AA$1315,DataRegularSeason20242025!$B$3:$B$1315, "&lt;=" &amp; FR$1, DataRegularSeason20242025!$D$3:$D$1315, $A8)+SUMIFS(DataRegularSeason20242025!$AB$3:$AB$1315,DataRegularSeason20242025!$B$3:$B$1315, "&lt;=" &amp; FR$1, DataRegularSeason20242025!$E$3:$E$1315, $A8)</f>
        <v>17</v>
      </c>
      <c r="FS8">
        <f>SUMIFS(DataRegularSeason20242025!$AA$3:$AA$1315,DataRegularSeason20242025!$B$3:$B$1315, "&lt;=" &amp; FS$1, DataRegularSeason20242025!$D$3:$D$1315, $A8)+SUMIFS(DataRegularSeason20242025!$AB$3:$AB$1315,DataRegularSeason20242025!$B$3:$B$1315, "&lt;=" &amp; FS$1, DataRegularSeason20242025!$E$3:$E$1315, $A8)</f>
        <v>17</v>
      </c>
      <c r="FT8">
        <f>SUMIFS(DataRegularSeason20242025!$AA$3:$AA$1315,DataRegularSeason20242025!$B$3:$B$1315, "&lt;=" &amp; FT$1, DataRegularSeason20242025!$D$3:$D$1315, $A8)+SUMIFS(DataRegularSeason20242025!$AB$3:$AB$1315,DataRegularSeason20242025!$B$3:$B$1315, "&lt;=" &amp; FT$1, DataRegularSeason20242025!$E$3:$E$1315, $A8)</f>
        <v>17</v>
      </c>
      <c r="FU8">
        <f>SUMIFS(DataRegularSeason20242025!$AA$3:$AA$1315,DataRegularSeason20242025!$B$3:$B$1315, "&lt;=" &amp; FU$1, DataRegularSeason20242025!$D$3:$D$1315, $A8)+SUMIFS(DataRegularSeason20242025!$AB$3:$AB$1315,DataRegularSeason20242025!$B$3:$B$1315, "&lt;=" &amp; FU$1, DataRegularSeason20242025!$E$3:$E$1315, $A8)</f>
        <v>17</v>
      </c>
      <c r="FV8">
        <f>SUMIFS(DataRegularSeason20242025!$AA$3:$AA$1315,DataRegularSeason20242025!$B$3:$B$1315, "&lt;=" &amp; FV$1, DataRegularSeason20242025!$D$3:$D$1315, $A8)+SUMIFS(DataRegularSeason20242025!$AB$3:$AB$1315,DataRegularSeason20242025!$B$3:$B$1315, "&lt;=" &amp; FV$1, DataRegularSeason20242025!$E$3:$E$1315, $A8)</f>
        <v>17</v>
      </c>
      <c r="FW8">
        <f>SUMIFS(DataRegularSeason20242025!$AA$3:$AA$1315,DataRegularSeason20242025!$B$3:$B$1315, "&lt;=" &amp; FW$1, DataRegularSeason20242025!$D$3:$D$1315, $A8)+SUMIFS(DataRegularSeason20242025!$AB$3:$AB$1315,DataRegularSeason20242025!$B$3:$B$1315, "&lt;=" &amp; FW$1, DataRegularSeason20242025!$E$3:$E$1315, $A8)</f>
        <v>17</v>
      </c>
      <c r="FX8">
        <f>SUMIFS(DataRegularSeason20242025!$AA$3:$AA$1315,DataRegularSeason20242025!$B$3:$B$1315, "&lt;=" &amp; FX$1, DataRegularSeason20242025!$D$3:$D$1315, $A8)+SUMIFS(DataRegularSeason20242025!$AB$3:$AB$1315,DataRegularSeason20242025!$B$3:$B$1315, "&lt;=" &amp; FX$1, DataRegularSeason20242025!$E$3:$E$1315, $A8)</f>
        <v>17</v>
      </c>
      <c r="FY8">
        <f>SUMIFS(DataRegularSeason20242025!$AA$3:$AA$1315,DataRegularSeason20242025!$B$3:$B$1315, "&lt;=" &amp; FY$1, DataRegularSeason20242025!$D$3:$D$1315, $A8)+SUMIFS(DataRegularSeason20242025!$AB$3:$AB$1315,DataRegularSeason20242025!$B$3:$B$1315, "&lt;=" &amp; FY$1, DataRegularSeason20242025!$E$3:$E$1315, $A8)</f>
        <v>17</v>
      </c>
      <c r="FZ8">
        <f>SUMIFS(DataRegularSeason20242025!$AA$3:$AA$1315,DataRegularSeason20242025!$B$3:$B$1315, "&lt;=" &amp; FZ$1, DataRegularSeason20242025!$D$3:$D$1315, $A8)+SUMIFS(DataRegularSeason20242025!$AB$3:$AB$1315,DataRegularSeason20242025!$B$3:$B$1315, "&lt;=" &amp; FZ$1, DataRegularSeason20242025!$E$3:$E$1315, $A8)</f>
        <v>17</v>
      </c>
      <c r="GA8">
        <f>SUMIFS(DataRegularSeason20242025!$AA$3:$AA$1315,DataRegularSeason20242025!$B$3:$B$1315, "&lt;=" &amp; GA$1, DataRegularSeason20242025!$D$3:$D$1315, $A8)+SUMIFS(DataRegularSeason20242025!$AB$3:$AB$1315,DataRegularSeason20242025!$B$3:$B$1315, "&lt;=" &amp; GA$1, DataRegularSeason20242025!$E$3:$E$1315, $A8)</f>
        <v>17</v>
      </c>
      <c r="GB8">
        <f>SUMIFS(DataRegularSeason20242025!$AA$3:$AA$1315,DataRegularSeason20242025!$B$3:$B$1315, "&lt;=" &amp; GB$1, DataRegularSeason20242025!$D$3:$D$1315, $A8)+SUMIFS(DataRegularSeason20242025!$AB$3:$AB$1315,DataRegularSeason20242025!$B$3:$B$1315, "&lt;=" &amp; GB$1, DataRegularSeason20242025!$E$3:$E$1315, $A8)</f>
        <v>17</v>
      </c>
      <c r="GC8">
        <f>SUMIFS(DataRegularSeason20242025!$AA$3:$AA$1315,DataRegularSeason20242025!$B$3:$B$1315, "&lt;=" &amp; GC$1, DataRegularSeason20242025!$D$3:$D$1315, $A8)+SUMIFS(DataRegularSeason20242025!$AB$3:$AB$1315,DataRegularSeason20242025!$B$3:$B$1315, "&lt;=" &amp; GC$1, DataRegularSeason20242025!$E$3:$E$1315, $A8)</f>
        <v>17</v>
      </c>
      <c r="GD8">
        <f>SUMIFS(DataRegularSeason20242025!$AA$3:$AA$1315,DataRegularSeason20242025!$B$3:$B$1315, "&lt;=" &amp; GD$1, DataRegularSeason20242025!$D$3:$D$1315, $A8)+SUMIFS(DataRegularSeason20242025!$AB$3:$AB$1315,DataRegularSeason20242025!$B$3:$B$1315, "&lt;=" &amp; GD$1, DataRegularSeason20242025!$E$3:$E$1315, $A8)</f>
        <v>17</v>
      </c>
      <c r="GE8">
        <f>SUMIFS(DataRegularSeason20242025!$AA$3:$AA$1315,DataRegularSeason20242025!$B$3:$B$1315, "&lt;=" &amp; GE$1, DataRegularSeason20242025!$D$3:$D$1315, $A8)+SUMIFS(DataRegularSeason20242025!$AB$3:$AB$1315,DataRegularSeason20242025!$B$3:$B$1315, "&lt;=" &amp; GE$1, DataRegularSeason20242025!$E$3:$E$1315, $A8)</f>
        <v>17</v>
      </c>
      <c r="GF8">
        <f>SUMIFS(DataRegularSeason20242025!$AA$3:$AA$1315,DataRegularSeason20242025!$B$3:$B$1315, "&lt;=" &amp; GF$1, DataRegularSeason20242025!$D$3:$D$1315, $A8)+SUMIFS(DataRegularSeason20242025!$AB$3:$AB$1315,DataRegularSeason20242025!$B$3:$B$1315, "&lt;=" &amp; GF$1, DataRegularSeason20242025!$E$3:$E$1315, $A8)</f>
        <v>17</v>
      </c>
      <c r="GG8">
        <f>SUMIFS(DataRegularSeason20242025!$AA$3:$AA$1315,DataRegularSeason20242025!$B$3:$B$1315, "&lt;=" &amp; GG$1, DataRegularSeason20242025!$D$3:$D$1315, $A8)+SUMIFS(DataRegularSeason20242025!$AB$3:$AB$1315,DataRegularSeason20242025!$B$3:$B$1315, "&lt;=" &amp; GG$1, DataRegularSeason20242025!$E$3:$E$1315, $A8)</f>
        <v>17</v>
      </c>
      <c r="GH8">
        <f>SUMIFS(DataRegularSeason20242025!$AA$3:$AA$1315,DataRegularSeason20242025!$B$3:$B$1315, "&lt;=" &amp; GH$1, DataRegularSeason20242025!$D$3:$D$1315, $A8)+SUMIFS(DataRegularSeason20242025!$AB$3:$AB$1315,DataRegularSeason20242025!$B$3:$B$1315, "&lt;=" &amp; GH$1, DataRegularSeason20242025!$E$3:$E$1315, $A8)</f>
        <v>17</v>
      </c>
      <c r="GI8">
        <f>SUMIFS(DataRegularSeason20242025!$AA$3:$AA$1315,DataRegularSeason20242025!$B$3:$B$1315, "&lt;=" &amp; GI$1, DataRegularSeason20242025!$D$3:$D$1315, $A8)+SUMIFS(DataRegularSeason20242025!$AB$3:$AB$1315,DataRegularSeason20242025!$B$3:$B$1315, "&lt;=" &amp; GI$1, DataRegularSeason20242025!$E$3:$E$1315, $A8)</f>
        <v>17</v>
      </c>
      <c r="GJ8">
        <f>SUMIFS(DataRegularSeason20242025!$AA$3:$AA$1315,DataRegularSeason20242025!$B$3:$B$1315, "&lt;=" &amp; GJ$1, DataRegularSeason20242025!$D$3:$D$1315, $A8)+SUMIFS(DataRegularSeason20242025!$AB$3:$AB$1315,DataRegularSeason20242025!$B$3:$B$1315, "&lt;=" &amp; GJ$1, DataRegularSeason20242025!$E$3:$E$1315, $A8)</f>
        <v>17</v>
      </c>
      <c r="GK8">
        <f>SUMIFS(DataRegularSeason20242025!$AA$3:$AA$1315,DataRegularSeason20242025!$B$3:$B$1315, "&lt;=" &amp; GK$1, DataRegularSeason20242025!$D$3:$D$1315, $A8)+SUMIFS(DataRegularSeason20242025!$AB$3:$AB$1315,DataRegularSeason20242025!$B$3:$B$1315, "&lt;=" &amp; GK$1, DataRegularSeason20242025!$E$3:$E$1315, $A8)</f>
        <v>17</v>
      </c>
      <c r="GL8">
        <f>SUMIFS(DataRegularSeason20242025!$AA$3:$AA$1315,DataRegularSeason20242025!$B$3:$B$1315, "&lt;=" &amp; GL$1, DataRegularSeason20242025!$D$3:$D$1315, $A8)+SUMIFS(DataRegularSeason20242025!$AB$3:$AB$1315,DataRegularSeason20242025!$B$3:$B$1315, "&lt;=" &amp; GL$1, DataRegularSeason20242025!$E$3:$E$1315, $A8)</f>
        <v>17</v>
      </c>
      <c r="GM8">
        <f>SUMIFS(DataRegularSeason20242025!$AA$3:$AA$1315,DataRegularSeason20242025!$B$3:$B$1315, "&lt;=" &amp; GM$1, DataRegularSeason20242025!$D$3:$D$1315, $A8)+SUMIFS(DataRegularSeason20242025!$AB$3:$AB$1315,DataRegularSeason20242025!$B$3:$B$1315, "&lt;=" &amp; GM$1, DataRegularSeason20242025!$E$3:$E$1315, $A8)</f>
        <v>17</v>
      </c>
      <c r="GN8">
        <f>SUMIFS(DataRegularSeason20242025!$AA$3:$AA$1315,DataRegularSeason20242025!$B$3:$B$1315, "&lt;=" &amp; GN$1, DataRegularSeason20242025!$D$3:$D$1315, $A8)+SUMIFS(DataRegularSeason20242025!$AB$3:$AB$1315,DataRegularSeason20242025!$B$3:$B$1315, "&lt;=" &amp; GN$1, DataRegularSeason20242025!$E$3:$E$1315, $A8)</f>
        <v>17</v>
      </c>
      <c r="GO8">
        <f>SUMIFS(DataRegularSeason20242025!$AA$3:$AA$1315,DataRegularSeason20242025!$B$3:$B$1315, "&lt;=" &amp; GO$1, DataRegularSeason20242025!$D$3:$D$1315, $A8)+SUMIFS(DataRegularSeason20242025!$AB$3:$AB$1315,DataRegularSeason20242025!$B$3:$B$1315, "&lt;=" &amp; GO$1, DataRegularSeason20242025!$E$3:$E$1315, $A8)</f>
        <v>17</v>
      </c>
      <c r="GP8">
        <f>SUMIFS(DataRegularSeason20242025!$AA$3:$AA$1315,DataRegularSeason20242025!$B$3:$B$1315, "&lt;=" &amp; GP$1, DataRegularSeason20242025!$D$3:$D$1315, $A8)+SUMIFS(DataRegularSeason20242025!$AB$3:$AB$1315,DataRegularSeason20242025!$B$3:$B$1315, "&lt;=" &amp; GP$1, DataRegularSeason20242025!$E$3:$E$1315, $A8)</f>
        <v>17</v>
      </c>
      <c r="GQ8">
        <f>SUMIFS(DataRegularSeason20242025!$AA$3:$AA$1315,DataRegularSeason20242025!$B$3:$B$1315, "&lt;=" &amp; GQ$1, DataRegularSeason20242025!$D$3:$D$1315, $A8)+SUMIFS(DataRegularSeason20242025!$AB$3:$AB$1315,DataRegularSeason20242025!$B$3:$B$1315, "&lt;=" &amp; GQ$1, DataRegularSeason20242025!$E$3:$E$1315, $A8)</f>
        <v>17</v>
      </c>
      <c r="GR8">
        <f>SUMIFS(DataRegularSeason20242025!$AA$3:$AA$1315,DataRegularSeason20242025!$B$3:$B$1315, "&lt;=" &amp; GR$1, DataRegularSeason20242025!$D$3:$D$1315, $A8)+SUMIFS(DataRegularSeason20242025!$AB$3:$AB$1315,DataRegularSeason20242025!$B$3:$B$1315, "&lt;=" &amp; GR$1, DataRegularSeason20242025!$E$3:$E$1315, $A8)</f>
        <v>17</v>
      </c>
      <c r="GS8">
        <f>SUMIFS(DataRegularSeason20242025!$AA$3:$AA$1315,DataRegularSeason20242025!$B$3:$B$1315, "&lt;=" &amp; GS$1, DataRegularSeason20242025!$D$3:$D$1315, $A8)+SUMIFS(DataRegularSeason20242025!$AB$3:$AB$1315,DataRegularSeason20242025!$B$3:$B$1315, "&lt;=" &amp; GS$1, DataRegularSeason20242025!$E$3:$E$1315, $A8)</f>
        <v>17</v>
      </c>
      <c r="GT8">
        <f>SUMIFS(DataRegularSeason20242025!$AA$3:$AA$1315,DataRegularSeason20242025!$B$3:$B$1315, "&lt;=" &amp; GT$1, DataRegularSeason20242025!$D$3:$D$1315, $A8)+SUMIFS(DataRegularSeason20242025!$AB$3:$AB$1315,DataRegularSeason20242025!$B$3:$B$1315, "&lt;=" &amp; GT$1, DataRegularSeason20242025!$E$3:$E$1315, $A8)</f>
        <v>17</v>
      </c>
      <c r="GU8">
        <f>SUMIFS(DataRegularSeason20242025!$AA$3:$AA$1315,DataRegularSeason20242025!$B$3:$B$1315, "&lt;=" &amp; GU$1, DataRegularSeason20242025!$D$3:$D$1315, $A8)+SUMIFS(DataRegularSeason20242025!$AB$3:$AB$1315,DataRegularSeason20242025!$B$3:$B$1315, "&lt;=" &amp; GU$1, DataRegularSeason20242025!$E$3:$E$1315, $A8)</f>
        <v>17</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30</v>
      </c>
      <c r="BF10">
        <f>SUMIFS(DataRegularSeason20242025!$AA$3:$AA$1315,DataRegularSeason20242025!$B$3:$B$1315, "&lt;=" &amp; BF$1, DataRegularSeason20242025!$D$3:$D$1315, $A10)+SUMIFS(DataRegularSeason20242025!$AB$3:$AB$1315,DataRegularSeason20242025!$B$3:$B$1315, "&lt;=" &amp; BF$1, DataRegularSeason20242025!$E$3:$E$1315, $A10)</f>
        <v>30</v>
      </c>
      <c r="BG10">
        <f>SUMIFS(DataRegularSeason20242025!$AA$3:$AA$1315,DataRegularSeason20242025!$B$3:$B$1315, "&lt;=" &amp; BG$1, DataRegularSeason20242025!$D$3:$D$1315, $A10)+SUMIFS(DataRegularSeason20242025!$AB$3:$AB$1315,DataRegularSeason20242025!$B$3:$B$1315, "&lt;=" &amp; BG$1, DataRegularSeason20242025!$E$3:$E$1315, $A10)</f>
        <v>30</v>
      </c>
      <c r="BH10">
        <f>SUMIFS(DataRegularSeason20242025!$AA$3:$AA$1315,DataRegularSeason20242025!$B$3:$B$1315, "&lt;=" &amp; BH$1, DataRegularSeason20242025!$D$3:$D$1315, $A10)+SUMIFS(DataRegularSeason20242025!$AB$3:$AB$1315,DataRegularSeason20242025!$B$3:$B$1315, "&lt;=" &amp; BH$1, DataRegularSeason20242025!$E$3:$E$1315, $A10)</f>
        <v>30</v>
      </c>
      <c r="BI10">
        <f>SUMIFS(DataRegularSeason20242025!$AA$3:$AA$1315,DataRegularSeason20242025!$B$3:$B$1315, "&lt;=" &amp; BI$1, DataRegularSeason20242025!$D$3:$D$1315, $A10)+SUMIFS(DataRegularSeason20242025!$AB$3:$AB$1315,DataRegularSeason20242025!$B$3:$B$1315, "&lt;=" &amp; BI$1, DataRegularSeason20242025!$E$3:$E$1315, $A10)</f>
        <v>30</v>
      </c>
      <c r="BJ10">
        <f>SUMIFS(DataRegularSeason20242025!$AA$3:$AA$1315,DataRegularSeason20242025!$B$3:$B$1315, "&lt;=" &amp; BJ$1, DataRegularSeason20242025!$D$3:$D$1315, $A10)+SUMIFS(DataRegularSeason20242025!$AB$3:$AB$1315,DataRegularSeason20242025!$B$3:$B$1315, "&lt;=" &amp; BJ$1, DataRegularSeason20242025!$E$3:$E$1315, $A10)</f>
        <v>30</v>
      </c>
      <c r="BK10">
        <f>SUMIFS(DataRegularSeason20242025!$AA$3:$AA$1315,DataRegularSeason20242025!$B$3:$B$1315, "&lt;=" &amp; BK$1, DataRegularSeason20242025!$D$3:$D$1315, $A10)+SUMIFS(DataRegularSeason20242025!$AB$3:$AB$1315,DataRegularSeason20242025!$B$3:$B$1315, "&lt;=" &amp; BK$1, DataRegularSeason20242025!$E$3:$E$1315, $A10)</f>
        <v>30</v>
      </c>
      <c r="BL10">
        <f>SUMIFS(DataRegularSeason20242025!$AA$3:$AA$1315,DataRegularSeason20242025!$B$3:$B$1315, "&lt;=" &amp; BL$1, DataRegularSeason20242025!$D$3:$D$1315, $A10)+SUMIFS(DataRegularSeason20242025!$AB$3:$AB$1315,DataRegularSeason20242025!$B$3:$B$1315, "&lt;=" &amp; BL$1, DataRegularSeason20242025!$E$3:$E$1315, $A10)</f>
        <v>30</v>
      </c>
      <c r="BM10">
        <f>SUMIFS(DataRegularSeason20242025!$AA$3:$AA$1315,DataRegularSeason20242025!$B$3:$B$1315, "&lt;=" &amp; BM$1, DataRegularSeason20242025!$D$3:$D$1315, $A10)+SUMIFS(DataRegularSeason20242025!$AB$3:$AB$1315,DataRegularSeason20242025!$B$3:$B$1315, "&lt;=" &amp; BM$1, DataRegularSeason20242025!$E$3:$E$1315, $A10)</f>
        <v>30</v>
      </c>
      <c r="BN10">
        <f>SUMIFS(DataRegularSeason20242025!$AA$3:$AA$1315,DataRegularSeason20242025!$B$3:$B$1315, "&lt;=" &amp; BN$1, DataRegularSeason20242025!$D$3:$D$1315, $A10)+SUMIFS(DataRegularSeason20242025!$AB$3:$AB$1315,DataRegularSeason20242025!$B$3:$B$1315, "&lt;=" &amp; BN$1, DataRegularSeason20242025!$E$3:$E$1315, $A10)</f>
        <v>30</v>
      </c>
      <c r="BO10">
        <f>SUMIFS(DataRegularSeason20242025!$AA$3:$AA$1315,DataRegularSeason20242025!$B$3:$B$1315, "&lt;=" &amp; BO$1, DataRegularSeason20242025!$D$3:$D$1315, $A10)+SUMIFS(DataRegularSeason20242025!$AB$3:$AB$1315,DataRegularSeason20242025!$B$3:$B$1315, "&lt;=" &amp; BO$1, DataRegularSeason20242025!$E$3:$E$1315, $A10)</f>
        <v>30</v>
      </c>
      <c r="BP10">
        <f>SUMIFS(DataRegularSeason20242025!$AA$3:$AA$1315,DataRegularSeason20242025!$B$3:$B$1315, "&lt;=" &amp; BP$1, DataRegularSeason20242025!$D$3:$D$1315, $A10)+SUMIFS(DataRegularSeason20242025!$AB$3:$AB$1315,DataRegularSeason20242025!$B$3:$B$1315, "&lt;=" &amp; BP$1, DataRegularSeason20242025!$E$3:$E$1315, $A10)</f>
        <v>30</v>
      </c>
      <c r="BQ10">
        <f>SUMIFS(DataRegularSeason20242025!$AA$3:$AA$1315,DataRegularSeason20242025!$B$3:$B$1315, "&lt;=" &amp; BQ$1, DataRegularSeason20242025!$D$3:$D$1315, $A10)+SUMIFS(DataRegularSeason20242025!$AB$3:$AB$1315,DataRegularSeason20242025!$B$3:$B$1315, "&lt;=" &amp; BQ$1, DataRegularSeason20242025!$E$3:$E$1315, $A10)</f>
        <v>30</v>
      </c>
      <c r="BR10">
        <f>SUMIFS(DataRegularSeason20242025!$AA$3:$AA$1315,DataRegularSeason20242025!$B$3:$B$1315, "&lt;=" &amp; BR$1, DataRegularSeason20242025!$D$3:$D$1315, $A10)+SUMIFS(DataRegularSeason20242025!$AB$3:$AB$1315,DataRegularSeason20242025!$B$3:$B$1315, "&lt;=" &amp; BR$1, DataRegularSeason20242025!$E$3:$E$1315, $A10)</f>
        <v>30</v>
      </c>
      <c r="BS10">
        <f>SUMIFS(DataRegularSeason20242025!$AA$3:$AA$1315,DataRegularSeason20242025!$B$3:$B$1315, "&lt;=" &amp; BS$1, DataRegularSeason20242025!$D$3:$D$1315, $A10)+SUMIFS(DataRegularSeason20242025!$AB$3:$AB$1315,DataRegularSeason20242025!$B$3:$B$1315, "&lt;=" &amp; BS$1, DataRegularSeason20242025!$E$3:$E$1315, $A10)</f>
        <v>30</v>
      </c>
      <c r="BT10">
        <f>SUMIFS(DataRegularSeason20242025!$AA$3:$AA$1315,DataRegularSeason20242025!$B$3:$B$1315, "&lt;=" &amp; BT$1, DataRegularSeason20242025!$D$3:$D$1315, $A10)+SUMIFS(DataRegularSeason20242025!$AB$3:$AB$1315,DataRegularSeason20242025!$B$3:$B$1315, "&lt;=" &amp; BT$1, DataRegularSeason20242025!$E$3:$E$1315, $A10)</f>
        <v>30</v>
      </c>
      <c r="BU10">
        <f>SUMIFS(DataRegularSeason20242025!$AA$3:$AA$1315,DataRegularSeason20242025!$B$3:$B$1315, "&lt;=" &amp; BU$1, DataRegularSeason20242025!$D$3:$D$1315, $A10)+SUMIFS(DataRegularSeason20242025!$AB$3:$AB$1315,DataRegularSeason20242025!$B$3:$B$1315, "&lt;=" &amp; BU$1, DataRegularSeason20242025!$E$3:$E$1315, $A10)</f>
        <v>30</v>
      </c>
      <c r="BV10">
        <f>SUMIFS(DataRegularSeason20242025!$AA$3:$AA$1315,DataRegularSeason20242025!$B$3:$B$1315, "&lt;=" &amp; BV$1, DataRegularSeason20242025!$D$3:$D$1315, $A10)+SUMIFS(DataRegularSeason20242025!$AB$3:$AB$1315,DataRegularSeason20242025!$B$3:$B$1315, "&lt;=" &amp; BV$1, DataRegularSeason20242025!$E$3:$E$1315, $A10)</f>
        <v>30</v>
      </c>
      <c r="BW10">
        <f>SUMIFS(DataRegularSeason20242025!$AA$3:$AA$1315,DataRegularSeason20242025!$B$3:$B$1315, "&lt;=" &amp; BW$1, DataRegularSeason20242025!$D$3:$D$1315, $A10)+SUMIFS(DataRegularSeason20242025!$AB$3:$AB$1315,DataRegularSeason20242025!$B$3:$B$1315, "&lt;=" &amp; BW$1, DataRegularSeason20242025!$E$3:$E$1315, $A10)</f>
        <v>30</v>
      </c>
      <c r="BX10">
        <f>SUMIFS(DataRegularSeason20242025!$AA$3:$AA$1315,DataRegularSeason20242025!$B$3:$B$1315, "&lt;=" &amp; BX$1, DataRegularSeason20242025!$D$3:$D$1315, $A10)+SUMIFS(DataRegularSeason20242025!$AB$3:$AB$1315,DataRegularSeason20242025!$B$3:$B$1315, "&lt;=" &amp; BX$1, DataRegularSeason20242025!$E$3:$E$1315, $A10)</f>
        <v>30</v>
      </c>
      <c r="BY10">
        <f>SUMIFS(DataRegularSeason20242025!$AA$3:$AA$1315,DataRegularSeason20242025!$B$3:$B$1315, "&lt;=" &amp; BY$1, DataRegularSeason20242025!$D$3:$D$1315, $A10)+SUMIFS(DataRegularSeason20242025!$AB$3:$AB$1315,DataRegularSeason20242025!$B$3:$B$1315, "&lt;=" &amp; BY$1, DataRegularSeason20242025!$E$3:$E$1315, $A10)</f>
        <v>30</v>
      </c>
      <c r="BZ10">
        <f>SUMIFS(DataRegularSeason20242025!$AA$3:$AA$1315,DataRegularSeason20242025!$B$3:$B$1315, "&lt;=" &amp; BZ$1, DataRegularSeason20242025!$D$3:$D$1315, $A10)+SUMIFS(DataRegularSeason20242025!$AB$3:$AB$1315,DataRegularSeason20242025!$B$3:$B$1315, "&lt;=" &amp; BZ$1, DataRegularSeason20242025!$E$3:$E$1315, $A10)</f>
        <v>30</v>
      </c>
      <c r="CA10">
        <f>SUMIFS(DataRegularSeason20242025!$AA$3:$AA$1315,DataRegularSeason20242025!$B$3:$B$1315, "&lt;=" &amp; CA$1, DataRegularSeason20242025!$D$3:$D$1315, $A10)+SUMIFS(DataRegularSeason20242025!$AB$3:$AB$1315,DataRegularSeason20242025!$B$3:$B$1315, "&lt;=" &amp; CA$1, DataRegularSeason20242025!$E$3:$E$1315, $A10)</f>
        <v>30</v>
      </c>
      <c r="CB10">
        <f>SUMIFS(DataRegularSeason20242025!$AA$3:$AA$1315,DataRegularSeason20242025!$B$3:$B$1315, "&lt;=" &amp; CB$1, DataRegularSeason20242025!$D$3:$D$1315, $A10)+SUMIFS(DataRegularSeason20242025!$AB$3:$AB$1315,DataRegularSeason20242025!$B$3:$B$1315, "&lt;=" &amp; CB$1, DataRegularSeason20242025!$E$3:$E$1315, $A10)</f>
        <v>30</v>
      </c>
      <c r="CC10">
        <f>SUMIFS(DataRegularSeason20242025!$AA$3:$AA$1315,DataRegularSeason20242025!$B$3:$B$1315, "&lt;=" &amp; CC$1, DataRegularSeason20242025!$D$3:$D$1315, $A10)+SUMIFS(DataRegularSeason20242025!$AB$3:$AB$1315,DataRegularSeason20242025!$B$3:$B$1315, "&lt;=" &amp; CC$1, DataRegularSeason20242025!$E$3:$E$1315, $A10)</f>
        <v>30</v>
      </c>
      <c r="CD10">
        <f>SUMIFS(DataRegularSeason20242025!$AA$3:$AA$1315,DataRegularSeason20242025!$B$3:$B$1315, "&lt;=" &amp; CD$1, DataRegularSeason20242025!$D$3:$D$1315, $A10)+SUMIFS(DataRegularSeason20242025!$AB$3:$AB$1315,DataRegularSeason20242025!$B$3:$B$1315, "&lt;=" &amp; CD$1, DataRegularSeason20242025!$E$3:$E$1315, $A10)</f>
        <v>30</v>
      </c>
      <c r="CE10">
        <f>SUMIFS(DataRegularSeason20242025!$AA$3:$AA$1315,DataRegularSeason20242025!$B$3:$B$1315, "&lt;=" &amp; CE$1, DataRegularSeason20242025!$D$3:$D$1315, $A10)+SUMIFS(DataRegularSeason20242025!$AB$3:$AB$1315,DataRegularSeason20242025!$B$3:$B$1315, "&lt;=" &amp; CE$1, DataRegularSeason20242025!$E$3:$E$1315, $A10)</f>
        <v>30</v>
      </c>
      <c r="CF10">
        <f>SUMIFS(DataRegularSeason20242025!$AA$3:$AA$1315,DataRegularSeason20242025!$B$3:$B$1315, "&lt;=" &amp; CF$1, DataRegularSeason20242025!$D$3:$D$1315, $A10)+SUMIFS(DataRegularSeason20242025!$AB$3:$AB$1315,DataRegularSeason20242025!$B$3:$B$1315, "&lt;=" &amp; CF$1, DataRegularSeason20242025!$E$3:$E$1315, $A10)</f>
        <v>30</v>
      </c>
      <c r="CG10">
        <f>SUMIFS(DataRegularSeason20242025!$AA$3:$AA$1315,DataRegularSeason20242025!$B$3:$B$1315, "&lt;=" &amp; CG$1, DataRegularSeason20242025!$D$3:$D$1315, $A10)+SUMIFS(DataRegularSeason20242025!$AB$3:$AB$1315,DataRegularSeason20242025!$B$3:$B$1315, "&lt;=" &amp; CG$1, DataRegularSeason20242025!$E$3:$E$1315, $A10)</f>
        <v>30</v>
      </c>
      <c r="CH10">
        <f>SUMIFS(DataRegularSeason20242025!$AA$3:$AA$1315,DataRegularSeason20242025!$B$3:$B$1315, "&lt;=" &amp; CH$1, DataRegularSeason20242025!$D$3:$D$1315, $A10)+SUMIFS(DataRegularSeason20242025!$AB$3:$AB$1315,DataRegularSeason20242025!$B$3:$B$1315, "&lt;=" &amp; CH$1, DataRegularSeason20242025!$E$3:$E$1315, $A10)</f>
        <v>30</v>
      </c>
      <c r="CI10">
        <f>SUMIFS(DataRegularSeason20242025!$AA$3:$AA$1315,DataRegularSeason20242025!$B$3:$B$1315, "&lt;=" &amp; CI$1, DataRegularSeason20242025!$D$3:$D$1315, $A10)+SUMIFS(DataRegularSeason20242025!$AB$3:$AB$1315,DataRegularSeason20242025!$B$3:$B$1315, "&lt;=" &amp; CI$1, DataRegularSeason20242025!$E$3:$E$1315, $A10)</f>
        <v>30</v>
      </c>
      <c r="CJ10">
        <f>SUMIFS(DataRegularSeason20242025!$AA$3:$AA$1315,DataRegularSeason20242025!$B$3:$B$1315, "&lt;=" &amp; CJ$1, DataRegularSeason20242025!$D$3:$D$1315, $A10)+SUMIFS(DataRegularSeason20242025!$AB$3:$AB$1315,DataRegularSeason20242025!$B$3:$B$1315, "&lt;=" &amp; CJ$1, DataRegularSeason20242025!$E$3:$E$1315, $A10)</f>
        <v>30</v>
      </c>
      <c r="CK10">
        <f>SUMIFS(DataRegularSeason20242025!$AA$3:$AA$1315,DataRegularSeason20242025!$B$3:$B$1315, "&lt;=" &amp; CK$1, DataRegularSeason20242025!$D$3:$D$1315, $A10)+SUMIFS(DataRegularSeason20242025!$AB$3:$AB$1315,DataRegularSeason20242025!$B$3:$B$1315, "&lt;=" &amp; CK$1, DataRegularSeason20242025!$E$3:$E$1315, $A10)</f>
        <v>30</v>
      </c>
      <c r="CL10">
        <f>SUMIFS(DataRegularSeason20242025!$AA$3:$AA$1315,DataRegularSeason20242025!$B$3:$B$1315, "&lt;=" &amp; CL$1, DataRegularSeason20242025!$D$3:$D$1315, $A10)+SUMIFS(DataRegularSeason20242025!$AB$3:$AB$1315,DataRegularSeason20242025!$B$3:$B$1315, "&lt;=" &amp; CL$1, DataRegularSeason20242025!$E$3:$E$1315, $A10)</f>
        <v>30</v>
      </c>
      <c r="CM10">
        <f>SUMIFS(DataRegularSeason20242025!$AA$3:$AA$1315,DataRegularSeason20242025!$B$3:$B$1315, "&lt;=" &amp; CM$1, DataRegularSeason20242025!$D$3:$D$1315, $A10)+SUMIFS(DataRegularSeason20242025!$AB$3:$AB$1315,DataRegularSeason20242025!$B$3:$B$1315, "&lt;=" &amp; CM$1, DataRegularSeason20242025!$E$3:$E$1315, $A10)</f>
        <v>30</v>
      </c>
      <c r="CN10">
        <f>SUMIFS(DataRegularSeason20242025!$AA$3:$AA$1315,DataRegularSeason20242025!$B$3:$B$1315, "&lt;=" &amp; CN$1, DataRegularSeason20242025!$D$3:$D$1315, $A10)+SUMIFS(DataRegularSeason20242025!$AB$3:$AB$1315,DataRegularSeason20242025!$B$3:$B$1315, "&lt;=" &amp; CN$1, DataRegularSeason20242025!$E$3:$E$1315, $A10)</f>
        <v>30</v>
      </c>
      <c r="CO10">
        <f>SUMIFS(DataRegularSeason20242025!$AA$3:$AA$1315,DataRegularSeason20242025!$B$3:$B$1315, "&lt;=" &amp; CO$1, DataRegularSeason20242025!$D$3:$D$1315, $A10)+SUMIFS(DataRegularSeason20242025!$AB$3:$AB$1315,DataRegularSeason20242025!$B$3:$B$1315, "&lt;=" &amp; CO$1, DataRegularSeason20242025!$E$3:$E$1315, $A10)</f>
        <v>30</v>
      </c>
      <c r="CP10">
        <f>SUMIFS(DataRegularSeason20242025!$AA$3:$AA$1315,DataRegularSeason20242025!$B$3:$B$1315, "&lt;=" &amp; CP$1, DataRegularSeason20242025!$D$3:$D$1315, $A10)+SUMIFS(DataRegularSeason20242025!$AB$3:$AB$1315,DataRegularSeason20242025!$B$3:$B$1315, "&lt;=" &amp; CP$1, DataRegularSeason20242025!$E$3:$E$1315, $A10)</f>
        <v>30</v>
      </c>
      <c r="CQ10">
        <f>SUMIFS(DataRegularSeason20242025!$AA$3:$AA$1315,DataRegularSeason20242025!$B$3:$B$1315, "&lt;=" &amp; CQ$1, DataRegularSeason20242025!$D$3:$D$1315, $A10)+SUMIFS(DataRegularSeason20242025!$AB$3:$AB$1315,DataRegularSeason20242025!$B$3:$B$1315, "&lt;=" &amp; CQ$1, DataRegularSeason20242025!$E$3:$E$1315, $A10)</f>
        <v>30</v>
      </c>
      <c r="CR10">
        <f>SUMIFS(DataRegularSeason20242025!$AA$3:$AA$1315,DataRegularSeason20242025!$B$3:$B$1315, "&lt;=" &amp; CR$1, DataRegularSeason20242025!$D$3:$D$1315, $A10)+SUMIFS(DataRegularSeason20242025!$AB$3:$AB$1315,DataRegularSeason20242025!$B$3:$B$1315, "&lt;=" &amp; CR$1, DataRegularSeason20242025!$E$3:$E$1315, $A10)</f>
        <v>30</v>
      </c>
      <c r="CS10">
        <f>SUMIFS(DataRegularSeason20242025!$AA$3:$AA$1315,DataRegularSeason20242025!$B$3:$B$1315, "&lt;=" &amp; CS$1, DataRegularSeason20242025!$D$3:$D$1315, $A10)+SUMIFS(DataRegularSeason20242025!$AB$3:$AB$1315,DataRegularSeason20242025!$B$3:$B$1315, "&lt;=" &amp; CS$1, DataRegularSeason20242025!$E$3:$E$1315, $A10)</f>
        <v>30</v>
      </c>
      <c r="CT10">
        <f>SUMIFS(DataRegularSeason20242025!$AA$3:$AA$1315,DataRegularSeason20242025!$B$3:$B$1315, "&lt;=" &amp; CT$1, DataRegularSeason20242025!$D$3:$D$1315, $A10)+SUMIFS(DataRegularSeason20242025!$AB$3:$AB$1315,DataRegularSeason20242025!$B$3:$B$1315, "&lt;=" &amp; CT$1, DataRegularSeason20242025!$E$3:$E$1315, $A10)</f>
        <v>30</v>
      </c>
      <c r="CU10">
        <f>SUMIFS(DataRegularSeason20242025!$AA$3:$AA$1315,DataRegularSeason20242025!$B$3:$B$1315, "&lt;=" &amp; CU$1, DataRegularSeason20242025!$D$3:$D$1315, $A10)+SUMIFS(DataRegularSeason20242025!$AB$3:$AB$1315,DataRegularSeason20242025!$B$3:$B$1315, "&lt;=" &amp; CU$1, DataRegularSeason20242025!$E$3:$E$1315, $A10)</f>
        <v>30</v>
      </c>
      <c r="CV10">
        <f>SUMIFS(DataRegularSeason20242025!$AA$3:$AA$1315,DataRegularSeason20242025!$B$3:$B$1315, "&lt;=" &amp; CV$1, DataRegularSeason20242025!$D$3:$D$1315, $A10)+SUMIFS(DataRegularSeason20242025!$AB$3:$AB$1315,DataRegularSeason20242025!$B$3:$B$1315, "&lt;=" &amp; CV$1, DataRegularSeason20242025!$E$3:$E$1315, $A10)</f>
        <v>30</v>
      </c>
      <c r="CW10">
        <f>SUMIFS(DataRegularSeason20242025!$AA$3:$AA$1315,DataRegularSeason20242025!$B$3:$B$1315, "&lt;=" &amp; CW$1, DataRegularSeason20242025!$D$3:$D$1315, $A10)+SUMIFS(DataRegularSeason20242025!$AB$3:$AB$1315,DataRegularSeason20242025!$B$3:$B$1315, "&lt;=" &amp; CW$1, DataRegularSeason20242025!$E$3:$E$1315, $A10)</f>
        <v>30</v>
      </c>
      <c r="CX10">
        <f>SUMIFS(DataRegularSeason20242025!$AA$3:$AA$1315,DataRegularSeason20242025!$B$3:$B$1315, "&lt;=" &amp; CX$1, DataRegularSeason20242025!$D$3:$D$1315, $A10)+SUMIFS(DataRegularSeason20242025!$AB$3:$AB$1315,DataRegularSeason20242025!$B$3:$B$1315, "&lt;=" &amp; CX$1, DataRegularSeason20242025!$E$3:$E$1315, $A10)</f>
        <v>30</v>
      </c>
      <c r="CY10">
        <f>SUMIFS(DataRegularSeason20242025!$AA$3:$AA$1315,DataRegularSeason20242025!$B$3:$B$1315, "&lt;=" &amp; CY$1, DataRegularSeason20242025!$D$3:$D$1315, $A10)+SUMIFS(DataRegularSeason20242025!$AB$3:$AB$1315,DataRegularSeason20242025!$B$3:$B$1315, "&lt;=" &amp; CY$1, DataRegularSeason20242025!$E$3:$E$1315, $A10)</f>
        <v>30</v>
      </c>
      <c r="CZ10">
        <f>SUMIFS(DataRegularSeason20242025!$AA$3:$AA$1315,DataRegularSeason20242025!$B$3:$B$1315, "&lt;=" &amp; CZ$1, DataRegularSeason20242025!$D$3:$D$1315, $A10)+SUMIFS(DataRegularSeason20242025!$AB$3:$AB$1315,DataRegularSeason20242025!$B$3:$B$1315, "&lt;=" &amp; CZ$1, DataRegularSeason20242025!$E$3:$E$1315, $A10)</f>
        <v>30</v>
      </c>
      <c r="DA10">
        <f>SUMIFS(DataRegularSeason20242025!$AA$3:$AA$1315,DataRegularSeason20242025!$B$3:$B$1315, "&lt;=" &amp; DA$1, DataRegularSeason20242025!$D$3:$D$1315, $A10)+SUMIFS(DataRegularSeason20242025!$AB$3:$AB$1315,DataRegularSeason20242025!$B$3:$B$1315, "&lt;=" &amp; DA$1, DataRegularSeason20242025!$E$3:$E$1315, $A10)</f>
        <v>30</v>
      </c>
      <c r="DB10">
        <f>SUMIFS(DataRegularSeason20242025!$AA$3:$AA$1315,DataRegularSeason20242025!$B$3:$B$1315, "&lt;=" &amp; DB$1, DataRegularSeason20242025!$D$3:$D$1315, $A10)+SUMIFS(DataRegularSeason20242025!$AB$3:$AB$1315,DataRegularSeason20242025!$B$3:$B$1315, "&lt;=" &amp; DB$1, DataRegularSeason20242025!$E$3:$E$1315, $A10)</f>
        <v>30</v>
      </c>
      <c r="DC10">
        <f>SUMIFS(DataRegularSeason20242025!$AA$3:$AA$1315,DataRegularSeason20242025!$B$3:$B$1315, "&lt;=" &amp; DC$1, DataRegularSeason20242025!$D$3:$D$1315, $A10)+SUMIFS(DataRegularSeason20242025!$AB$3:$AB$1315,DataRegularSeason20242025!$B$3:$B$1315, "&lt;=" &amp; DC$1, DataRegularSeason20242025!$E$3:$E$1315, $A10)</f>
        <v>30</v>
      </c>
      <c r="DD10">
        <f>SUMIFS(DataRegularSeason20242025!$AA$3:$AA$1315,DataRegularSeason20242025!$B$3:$B$1315, "&lt;=" &amp; DD$1, DataRegularSeason20242025!$D$3:$D$1315, $A10)+SUMIFS(DataRegularSeason20242025!$AB$3:$AB$1315,DataRegularSeason20242025!$B$3:$B$1315, "&lt;=" &amp; DD$1, DataRegularSeason20242025!$E$3:$E$1315, $A10)</f>
        <v>30</v>
      </c>
      <c r="DE10">
        <f>SUMIFS(DataRegularSeason20242025!$AA$3:$AA$1315,DataRegularSeason20242025!$B$3:$B$1315, "&lt;=" &amp; DE$1, DataRegularSeason20242025!$D$3:$D$1315, $A10)+SUMIFS(DataRegularSeason20242025!$AB$3:$AB$1315,DataRegularSeason20242025!$B$3:$B$1315, "&lt;=" &amp; DE$1, DataRegularSeason20242025!$E$3:$E$1315, $A10)</f>
        <v>30</v>
      </c>
      <c r="DF10">
        <f>SUMIFS(DataRegularSeason20242025!$AA$3:$AA$1315,DataRegularSeason20242025!$B$3:$B$1315, "&lt;=" &amp; DF$1, DataRegularSeason20242025!$D$3:$D$1315, $A10)+SUMIFS(DataRegularSeason20242025!$AB$3:$AB$1315,DataRegularSeason20242025!$B$3:$B$1315, "&lt;=" &amp; DF$1, DataRegularSeason20242025!$E$3:$E$1315, $A10)</f>
        <v>30</v>
      </c>
      <c r="DG10">
        <f>SUMIFS(DataRegularSeason20242025!$AA$3:$AA$1315,DataRegularSeason20242025!$B$3:$B$1315, "&lt;=" &amp; DG$1, DataRegularSeason20242025!$D$3:$D$1315, $A10)+SUMIFS(DataRegularSeason20242025!$AB$3:$AB$1315,DataRegularSeason20242025!$B$3:$B$1315, "&lt;=" &amp; DG$1, DataRegularSeason20242025!$E$3:$E$1315, $A10)</f>
        <v>30</v>
      </c>
      <c r="DH10">
        <f>SUMIFS(DataRegularSeason20242025!$AA$3:$AA$1315,DataRegularSeason20242025!$B$3:$B$1315, "&lt;=" &amp; DH$1, DataRegularSeason20242025!$D$3:$D$1315, $A10)+SUMIFS(DataRegularSeason20242025!$AB$3:$AB$1315,DataRegularSeason20242025!$B$3:$B$1315, "&lt;=" &amp; DH$1, DataRegularSeason20242025!$E$3:$E$1315, $A10)</f>
        <v>30</v>
      </c>
      <c r="DI10">
        <f>SUMIFS(DataRegularSeason20242025!$AA$3:$AA$1315,DataRegularSeason20242025!$B$3:$B$1315, "&lt;=" &amp; DI$1, DataRegularSeason20242025!$D$3:$D$1315, $A10)+SUMIFS(DataRegularSeason20242025!$AB$3:$AB$1315,DataRegularSeason20242025!$B$3:$B$1315, "&lt;=" &amp; DI$1, DataRegularSeason20242025!$E$3:$E$1315, $A10)</f>
        <v>30</v>
      </c>
      <c r="DJ10">
        <f>SUMIFS(DataRegularSeason20242025!$AA$3:$AA$1315,DataRegularSeason20242025!$B$3:$B$1315, "&lt;=" &amp; DJ$1, DataRegularSeason20242025!$D$3:$D$1315, $A10)+SUMIFS(DataRegularSeason20242025!$AB$3:$AB$1315,DataRegularSeason20242025!$B$3:$B$1315, "&lt;=" &amp; DJ$1, DataRegularSeason20242025!$E$3:$E$1315, $A10)</f>
        <v>30</v>
      </c>
      <c r="DK10">
        <f>SUMIFS(DataRegularSeason20242025!$AA$3:$AA$1315,DataRegularSeason20242025!$B$3:$B$1315, "&lt;=" &amp; DK$1, DataRegularSeason20242025!$D$3:$D$1315, $A10)+SUMIFS(DataRegularSeason20242025!$AB$3:$AB$1315,DataRegularSeason20242025!$B$3:$B$1315, "&lt;=" &amp; DK$1, DataRegularSeason20242025!$E$3:$E$1315, $A10)</f>
        <v>30</v>
      </c>
      <c r="DL10">
        <f>SUMIFS(DataRegularSeason20242025!$AA$3:$AA$1315,DataRegularSeason20242025!$B$3:$B$1315, "&lt;=" &amp; DL$1, DataRegularSeason20242025!$D$3:$D$1315, $A10)+SUMIFS(DataRegularSeason20242025!$AB$3:$AB$1315,DataRegularSeason20242025!$B$3:$B$1315, "&lt;=" &amp; DL$1, DataRegularSeason20242025!$E$3:$E$1315, $A10)</f>
        <v>30</v>
      </c>
      <c r="DM10">
        <f>SUMIFS(DataRegularSeason20242025!$AA$3:$AA$1315,DataRegularSeason20242025!$B$3:$B$1315, "&lt;=" &amp; DM$1, DataRegularSeason20242025!$D$3:$D$1315, $A10)+SUMIFS(DataRegularSeason20242025!$AB$3:$AB$1315,DataRegularSeason20242025!$B$3:$B$1315, "&lt;=" &amp; DM$1, DataRegularSeason20242025!$E$3:$E$1315, $A10)</f>
        <v>30</v>
      </c>
      <c r="DN10">
        <f>SUMIFS(DataRegularSeason20242025!$AA$3:$AA$1315,DataRegularSeason20242025!$B$3:$B$1315, "&lt;=" &amp; DN$1, DataRegularSeason20242025!$D$3:$D$1315, $A10)+SUMIFS(DataRegularSeason20242025!$AB$3:$AB$1315,DataRegularSeason20242025!$B$3:$B$1315, "&lt;=" &amp; DN$1, DataRegularSeason20242025!$E$3:$E$1315, $A10)</f>
        <v>30</v>
      </c>
      <c r="DO10">
        <f>SUMIFS(DataRegularSeason20242025!$AA$3:$AA$1315,DataRegularSeason20242025!$B$3:$B$1315, "&lt;=" &amp; DO$1, DataRegularSeason20242025!$D$3:$D$1315, $A10)+SUMIFS(DataRegularSeason20242025!$AB$3:$AB$1315,DataRegularSeason20242025!$B$3:$B$1315, "&lt;=" &amp; DO$1, DataRegularSeason20242025!$E$3:$E$1315, $A10)</f>
        <v>30</v>
      </c>
      <c r="DP10">
        <f>SUMIFS(DataRegularSeason20242025!$AA$3:$AA$1315,DataRegularSeason20242025!$B$3:$B$1315, "&lt;=" &amp; DP$1, DataRegularSeason20242025!$D$3:$D$1315, $A10)+SUMIFS(DataRegularSeason20242025!$AB$3:$AB$1315,DataRegularSeason20242025!$B$3:$B$1315, "&lt;=" &amp; DP$1, DataRegularSeason20242025!$E$3:$E$1315, $A10)</f>
        <v>30</v>
      </c>
      <c r="DQ10">
        <f>SUMIFS(DataRegularSeason20242025!$AA$3:$AA$1315,DataRegularSeason20242025!$B$3:$B$1315, "&lt;=" &amp; DQ$1, DataRegularSeason20242025!$D$3:$D$1315, $A10)+SUMIFS(DataRegularSeason20242025!$AB$3:$AB$1315,DataRegularSeason20242025!$B$3:$B$1315, "&lt;=" &amp; DQ$1, DataRegularSeason20242025!$E$3:$E$1315, $A10)</f>
        <v>30</v>
      </c>
      <c r="DR10">
        <f>SUMIFS(DataRegularSeason20242025!$AA$3:$AA$1315,DataRegularSeason20242025!$B$3:$B$1315, "&lt;=" &amp; DR$1, DataRegularSeason20242025!$D$3:$D$1315, $A10)+SUMIFS(DataRegularSeason20242025!$AB$3:$AB$1315,DataRegularSeason20242025!$B$3:$B$1315, "&lt;=" &amp; DR$1, DataRegularSeason20242025!$E$3:$E$1315, $A10)</f>
        <v>30</v>
      </c>
      <c r="DS10">
        <f>SUMIFS(DataRegularSeason20242025!$AA$3:$AA$1315,DataRegularSeason20242025!$B$3:$B$1315, "&lt;=" &amp; DS$1, DataRegularSeason20242025!$D$3:$D$1315, $A10)+SUMIFS(DataRegularSeason20242025!$AB$3:$AB$1315,DataRegularSeason20242025!$B$3:$B$1315, "&lt;=" &amp; DS$1, DataRegularSeason20242025!$E$3:$E$1315, $A10)</f>
        <v>30</v>
      </c>
      <c r="DT10">
        <f>SUMIFS(DataRegularSeason20242025!$AA$3:$AA$1315,DataRegularSeason20242025!$B$3:$B$1315, "&lt;=" &amp; DT$1, DataRegularSeason20242025!$D$3:$D$1315, $A10)+SUMIFS(DataRegularSeason20242025!$AB$3:$AB$1315,DataRegularSeason20242025!$B$3:$B$1315, "&lt;=" &amp; DT$1, DataRegularSeason20242025!$E$3:$E$1315, $A10)</f>
        <v>30</v>
      </c>
      <c r="DU10">
        <f>SUMIFS(DataRegularSeason20242025!$AA$3:$AA$1315,DataRegularSeason20242025!$B$3:$B$1315, "&lt;=" &amp; DU$1, DataRegularSeason20242025!$D$3:$D$1315, $A10)+SUMIFS(DataRegularSeason20242025!$AB$3:$AB$1315,DataRegularSeason20242025!$B$3:$B$1315, "&lt;=" &amp; DU$1, DataRegularSeason20242025!$E$3:$E$1315, $A10)</f>
        <v>30</v>
      </c>
      <c r="DV10">
        <f>SUMIFS(DataRegularSeason20242025!$AA$3:$AA$1315,DataRegularSeason20242025!$B$3:$B$1315, "&lt;=" &amp; DV$1, DataRegularSeason20242025!$D$3:$D$1315, $A10)+SUMIFS(DataRegularSeason20242025!$AB$3:$AB$1315,DataRegularSeason20242025!$B$3:$B$1315, "&lt;=" &amp; DV$1, DataRegularSeason20242025!$E$3:$E$1315, $A10)</f>
        <v>30</v>
      </c>
      <c r="DW10">
        <f>SUMIFS(DataRegularSeason20242025!$AA$3:$AA$1315,DataRegularSeason20242025!$B$3:$B$1315, "&lt;=" &amp; DW$1, DataRegularSeason20242025!$D$3:$D$1315, $A10)+SUMIFS(DataRegularSeason20242025!$AB$3:$AB$1315,DataRegularSeason20242025!$B$3:$B$1315, "&lt;=" &amp; DW$1, DataRegularSeason20242025!$E$3:$E$1315, $A10)</f>
        <v>30</v>
      </c>
      <c r="DX10">
        <f>SUMIFS(DataRegularSeason20242025!$AA$3:$AA$1315,DataRegularSeason20242025!$B$3:$B$1315, "&lt;=" &amp; DX$1, DataRegularSeason20242025!$D$3:$D$1315, $A10)+SUMIFS(DataRegularSeason20242025!$AB$3:$AB$1315,DataRegularSeason20242025!$B$3:$B$1315, "&lt;=" &amp; DX$1, DataRegularSeason20242025!$E$3:$E$1315, $A10)</f>
        <v>30</v>
      </c>
      <c r="DY10">
        <f>SUMIFS(DataRegularSeason20242025!$AA$3:$AA$1315,DataRegularSeason20242025!$B$3:$B$1315, "&lt;=" &amp; DY$1, DataRegularSeason20242025!$D$3:$D$1315, $A10)+SUMIFS(DataRegularSeason20242025!$AB$3:$AB$1315,DataRegularSeason20242025!$B$3:$B$1315, "&lt;=" &amp; DY$1, DataRegularSeason20242025!$E$3:$E$1315, $A10)</f>
        <v>30</v>
      </c>
      <c r="DZ10">
        <f>SUMIFS(DataRegularSeason20242025!$AA$3:$AA$1315,DataRegularSeason20242025!$B$3:$B$1315, "&lt;=" &amp; DZ$1, DataRegularSeason20242025!$D$3:$D$1315, $A10)+SUMIFS(DataRegularSeason20242025!$AB$3:$AB$1315,DataRegularSeason20242025!$B$3:$B$1315, "&lt;=" &amp; DZ$1, DataRegularSeason20242025!$E$3:$E$1315, $A10)</f>
        <v>30</v>
      </c>
      <c r="EA10">
        <f>SUMIFS(DataRegularSeason20242025!$AA$3:$AA$1315,DataRegularSeason20242025!$B$3:$B$1315, "&lt;=" &amp; EA$1, DataRegularSeason20242025!$D$3:$D$1315, $A10)+SUMIFS(DataRegularSeason20242025!$AB$3:$AB$1315,DataRegularSeason20242025!$B$3:$B$1315, "&lt;=" &amp; EA$1, DataRegularSeason20242025!$E$3:$E$1315, $A10)</f>
        <v>30</v>
      </c>
      <c r="EB10">
        <f>SUMIFS(DataRegularSeason20242025!$AA$3:$AA$1315,DataRegularSeason20242025!$B$3:$B$1315, "&lt;=" &amp; EB$1, DataRegularSeason20242025!$D$3:$D$1315, $A10)+SUMIFS(DataRegularSeason20242025!$AB$3:$AB$1315,DataRegularSeason20242025!$B$3:$B$1315, "&lt;=" &amp; EB$1, DataRegularSeason20242025!$E$3:$E$1315, $A10)</f>
        <v>30</v>
      </c>
      <c r="EC10">
        <f>SUMIFS(DataRegularSeason20242025!$AA$3:$AA$1315,DataRegularSeason20242025!$B$3:$B$1315, "&lt;=" &amp; EC$1, DataRegularSeason20242025!$D$3:$D$1315, $A10)+SUMIFS(DataRegularSeason20242025!$AB$3:$AB$1315,DataRegularSeason20242025!$B$3:$B$1315, "&lt;=" &amp; EC$1, DataRegularSeason20242025!$E$3:$E$1315, $A10)</f>
        <v>30</v>
      </c>
      <c r="ED10">
        <f>SUMIFS(DataRegularSeason20242025!$AA$3:$AA$1315,DataRegularSeason20242025!$B$3:$B$1315, "&lt;=" &amp; ED$1, DataRegularSeason20242025!$D$3:$D$1315, $A10)+SUMIFS(DataRegularSeason20242025!$AB$3:$AB$1315,DataRegularSeason20242025!$B$3:$B$1315, "&lt;=" &amp; ED$1, DataRegularSeason20242025!$E$3:$E$1315, $A10)</f>
        <v>30</v>
      </c>
      <c r="EE10">
        <f>SUMIFS(DataRegularSeason20242025!$AA$3:$AA$1315,DataRegularSeason20242025!$B$3:$B$1315, "&lt;=" &amp; EE$1, DataRegularSeason20242025!$D$3:$D$1315, $A10)+SUMIFS(DataRegularSeason20242025!$AB$3:$AB$1315,DataRegularSeason20242025!$B$3:$B$1315, "&lt;=" &amp; EE$1, DataRegularSeason20242025!$E$3:$E$1315, $A10)</f>
        <v>30</v>
      </c>
      <c r="EF10">
        <f>SUMIFS(DataRegularSeason20242025!$AA$3:$AA$1315,DataRegularSeason20242025!$B$3:$B$1315, "&lt;=" &amp; EF$1, DataRegularSeason20242025!$D$3:$D$1315, $A10)+SUMIFS(DataRegularSeason20242025!$AB$3:$AB$1315,DataRegularSeason20242025!$B$3:$B$1315, "&lt;=" &amp; EF$1, DataRegularSeason20242025!$E$3:$E$1315, $A10)</f>
        <v>30</v>
      </c>
      <c r="EG10">
        <f>SUMIFS(DataRegularSeason20242025!$AA$3:$AA$1315,DataRegularSeason20242025!$B$3:$B$1315, "&lt;=" &amp; EG$1, DataRegularSeason20242025!$D$3:$D$1315, $A10)+SUMIFS(DataRegularSeason20242025!$AB$3:$AB$1315,DataRegularSeason20242025!$B$3:$B$1315, "&lt;=" &amp; EG$1, DataRegularSeason20242025!$E$3:$E$1315, $A10)</f>
        <v>30</v>
      </c>
      <c r="EH10">
        <f>SUMIFS(DataRegularSeason20242025!$AA$3:$AA$1315,DataRegularSeason20242025!$B$3:$B$1315, "&lt;=" &amp; EH$1, DataRegularSeason20242025!$D$3:$D$1315, $A10)+SUMIFS(DataRegularSeason20242025!$AB$3:$AB$1315,DataRegularSeason20242025!$B$3:$B$1315, "&lt;=" &amp; EH$1, DataRegularSeason20242025!$E$3:$E$1315, $A10)</f>
        <v>30</v>
      </c>
      <c r="EI10">
        <f>SUMIFS(DataRegularSeason20242025!$AA$3:$AA$1315,DataRegularSeason20242025!$B$3:$B$1315, "&lt;=" &amp; EI$1, DataRegularSeason20242025!$D$3:$D$1315, $A10)+SUMIFS(DataRegularSeason20242025!$AB$3:$AB$1315,DataRegularSeason20242025!$B$3:$B$1315, "&lt;=" &amp; EI$1, DataRegularSeason20242025!$E$3:$E$1315, $A10)</f>
        <v>30</v>
      </c>
      <c r="EJ10">
        <f>SUMIFS(DataRegularSeason20242025!$AA$3:$AA$1315,DataRegularSeason20242025!$B$3:$B$1315, "&lt;=" &amp; EJ$1, DataRegularSeason20242025!$D$3:$D$1315, $A10)+SUMIFS(DataRegularSeason20242025!$AB$3:$AB$1315,DataRegularSeason20242025!$B$3:$B$1315, "&lt;=" &amp; EJ$1, DataRegularSeason20242025!$E$3:$E$1315, $A10)</f>
        <v>30</v>
      </c>
      <c r="EK10">
        <f>SUMIFS(DataRegularSeason20242025!$AA$3:$AA$1315,DataRegularSeason20242025!$B$3:$B$1315, "&lt;=" &amp; EK$1, DataRegularSeason20242025!$D$3:$D$1315, $A10)+SUMIFS(DataRegularSeason20242025!$AB$3:$AB$1315,DataRegularSeason20242025!$B$3:$B$1315, "&lt;=" &amp; EK$1, DataRegularSeason20242025!$E$3:$E$1315, $A10)</f>
        <v>30</v>
      </c>
      <c r="EL10">
        <f>SUMIFS(DataRegularSeason20242025!$AA$3:$AA$1315,DataRegularSeason20242025!$B$3:$B$1315, "&lt;=" &amp; EL$1, DataRegularSeason20242025!$D$3:$D$1315, $A10)+SUMIFS(DataRegularSeason20242025!$AB$3:$AB$1315,DataRegularSeason20242025!$B$3:$B$1315, "&lt;=" &amp; EL$1, DataRegularSeason20242025!$E$3:$E$1315, $A10)</f>
        <v>30</v>
      </c>
      <c r="EM10">
        <f>SUMIFS(DataRegularSeason20242025!$AA$3:$AA$1315,DataRegularSeason20242025!$B$3:$B$1315, "&lt;=" &amp; EM$1, DataRegularSeason20242025!$D$3:$D$1315, $A10)+SUMIFS(DataRegularSeason20242025!$AB$3:$AB$1315,DataRegularSeason20242025!$B$3:$B$1315, "&lt;=" &amp; EM$1, DataRegularSeason20242025!$E$3:$E$1315, $A10)</f>
        <v>30</v>
      </c>
      <c r="EN10">
        <f>SUMIFS(DataRegularSeason20242025!$AA$3:$AA$1315,DataRegularSeason20242025!$B$3:$B$1315, "&lt;=" &amp; EN$1, DataRegularSeason20242025!$D$3:$D$1315, $A10)+SUMIFS(DataRegularSeason20242025!$AB$3:$AB$1315,DataRegularSeason20242025!$B$3:$B$1315, "&lt;=" &amp; EN$1, DataRegularSeason20242025!$E$3:$E$1315, $A10)</f>
        <v>30</v>
      </c>
      <c r="EO10">
        <f>SUMIFS(DataRegularSeason20242025!$AA$3:$AA$1315,DataRegularSeason20242025!$B$3:$B$1315, "&lt;=" &amp; EO$1, DataRegularSeason20242025!$D$3:$D$1315, $A10)+SUMIFS(DataRegularSeason20242025!$AB$3:$AB$1315,DataRegularSeason20242025!$B$3:$B$1315, "&lt;=" &amp; EO$1, DataRegularSeason20242025!$E$3:$E$1315, $A10)</f>
        <v>30</v>
      </c>
      <c r="EP10">
        <f>SUMIFS(DataRegularSeason20242025!$AA$3:$AA$1315,DataRegularSeason20242025!$B$3:$B$1315, "&lt;=" &amp; EP$1, DataRegularSeason20242025!$D$3:$D$1315, $A10)+SUMIFS(DataRegularSeason20242025!$AB$3:$AB$1315,DataRegularSeason20242025!$B$3:$B$1315, "&lt;=" &amp; EP$1, DataRegularSeason20242025!$E$3:$E$1315, $A10)</f>
        <v>30</v>
      </c>
      <c r="EQ10">
        <f>SUMIFS(DataRegularSeason20242025!$AA$3:$AA$1315,DataRegularSeason20242025!$B$3:$B$1315, "&lt;=" &amp; EQ$1, DataRegularSeason20242025!$D$3:$D$1315, $A10)+SUMIFS(DataRegularSeason20242025!$AB$3:$AB$1315,DataRegularSeason20242025!$B$3:$B$1315, "&lt;=" &amp; EQ$1, DataRegularSeason20242025!$E$3:$E$1315, $A10)</f>
        <v>30</v>
      </c>
      <c r="ER10">
        <f>SUMIFS(DataRegularSeason20242025!$AA$3:$AA$1315,DataRegularSeason20242025!$B$3:$B$1315, "&lt;=" &amp; ER$1, DataRegularSeason20242025!$D$3:$D$1315, $A10)+SUMIFS(DataRegularSeason20242025!$AB$3:$AB$1315,DataRegularSeason20242025!$B$3:$B$1315, "&lt;=" &amp; ER$1, DataRegularSeason20242025!$E$3:$E$1315, $A10)</f>
        <v>30</v>
      </c>
      <c r="ES10">
        <f>SUMIFS(DataRegularSeason20242025!$AA$3:$AA$1315,DataRegularSeason20242025!$B$3:$B$1315, "&lt;=" &amp; ES$1, DataRegularSeason20242025!$D$3:$D$1315, $A10)+SUMIFS(DataRegularSeason20242025!$AB$3:$AB$1315,DataRegularSeason20242025!$B$3:$B$1315, "&lt;=" &amp; ES$1, DataRegularSeason20242025!$E$3:$E$1315, $A10)</f>
        <v>30</v>
      </c>
      <c r="ET10">
        <f>SUMIFS(DataRegularSeason20242025!$AA$3:$AA$1315,DataRegularSeason20242025!$B$3:$B$1315, "&lt;=" &amp; ET$1, DataRegularSeason20242025!$D$3:$D$1315, $A10)+SUMIFS(DataRegularSeason20242025!$AB$3:$AB$1315,DataRegularSeason20242025!$B$3:$B$1315, "&lt;=" &amp; ET$1, DataRegularSeason20242025!$E$3:$E$1315, $A10)</f>
        <v>30</v>
      </c>
      <c r="EU10">
        <f>SUMIFS(DataRegularSeason20242025!$AA$3:$AA$1315,DataRegularSeason20242025!$B$3:$B$1315, "&lt;=" &amp; EU$1, DataRegularSeason20242025!$D$3:$D$1315, $A10)+SUMIFS(DataRegularSeason20242025!$AB$3:$AB$1315,DataRegularSeason20242025!$B$3:$B$1315, "&lt;=" &amp; EU$1, DataRegularSeason20242025!$E$3:$E$1315, $A10)</f>
        <v>30</v>
      </c>
      <c r="EV10">
        <f>SUMIFS(DataRegularSeason20242025!$AA$3:$AA$1315,DataRegularSeason20242025!$B$3:$B$1315, "&lt;=" &amp; EV$1, DataRegularSeason20242025!$D$3:$D$1315, $A10)+SUMIFS(DataRegularSeason20242025!$AB$3:$AB$1315,DataRegularSeason20242025!$B$3:$B$1315, "&lt;=" &amp; EV$1, DataRegularSeason20242025!$E$3:$E$1315, $A10)</f>
        <v>30</v>
      </c>
      <c r="EW10">
        <f>SUMIFS(DataRegularSeason20242025!$AA$3:$AA$1315,DataRegularSeason20242025!$B$3:$B$1315, "&lt;=" &amp; EW$1, DataRegularSeason20242025!$D$3:$D$1315, $A10)+SUMIFS(DataRegularSeason20242025!$AB$3:$AB$1315,DataRegularSeason20242025!$B$3:$B$1315, "&lt;=" &amp; EW$1, DataRegularSeason20242025!$E$3:$E$1315, $A10)</f>
        <v>30</v>
      </c>
      <c r="EX10">
        <f>SUMIFS(DataRegularSeason20242025!$AA$3:$AA$1315,DataRegularSeason20242025!$B$3:$B$1315, "&lt;=" &amp; EX$1, DataRegularSeason20242025!$D$3:$D$1315, $A10)+SUMIFS(DataRegularSeason20242025!$AB$3:$AB$1315,DataRegularSeason20242025!$B$3:$B$1315, "&lt;=" &amp; EX$1, DataRegularSeason20242025!$E$3:$E$1315, $A10)</f>
        <v>30</v>
      </c>
      <c r="EY10">
        <f>SUMIFS(DataRegularSeason20242025!$AA$3:$AA$1315,DataRegularSeason20242025!$B$3:$B$1315, "&lt;=" &amp; EY$1, DataRegularSeason20242025!$D$3:$D$1315, $A10)+SUMIFS(DataRegularSeason20242025!$AB$3:$AB$1315,DataRegularSeason20242025!$B$3:$B$1315, "&lt;=" &amp; EY$1, DataRegularSeason20242025!$E$3:$E$1315, $A10)</f>
        <v>30</v>
      </c>
      <c r="EZ10">
        <f>SUMIFS(DataRegularSeason20242025!$AA$3:$AA$1315,DataRegularSeason20242025!$B$3:$B$1315, "&lt;=" &amp; EZ$1, DataRegularSeason20242025!$D$3:$D$1315, $A10)+SUMIFS(DataRegularSeason20242025!$AB$3:$AB$1315,DataRegularSeason20242025!$B$3:$B$1315, "&lt;=" &amp; EZ$1, DataRegularSeason20242025!$E$3:$E$1315, $A10)</f>
        <v>30</v>
      </c>
      <c r="FA10">
        <f>SUMIFS(DataRegularSeason20242025!$AA$3:$AA$1315,DataRegularSeason20242025!$B$3:$B$1315, "&lt;=" &amp; FA$1, DataRegularSeason20242025!$D$3:$D$1315, $A10)+SUMIFS(DataRegularSeason20242025!$AB$3:$AB$1315,DataRegularSeason20242025!$B$3:$B$1315, "&lt;=" &amp; FA$1, DataRegularSeason20242025!$E$3:$E$1315, $A10)</f>
        <v>30</v>
      </c>
      <c r="FB10">
        <f>SUMIFS(DataRegularSeason20242025!$AA$3:$AA$1315,DataRegularSeason20242025!$B$3:$B$1315, "&lt;=" &amp; FB$1, DataRegularSeason20242025!$D$3:$D$1315, $A10)+SUMIFS(DataRegularSeason20242025!$AB$3:$AB$1315,DataRegularSeason20242025!$B$3:$B$1315, "&lt;=" &amp; FB$1, DataRegularSeason20242025!$E$3:$E$1315, $A10)</f>
        <v>30</v>
      </c>
      <c r="FC10">
        <f>SUMIFS(DataRegularSeason20242025!$AA$3:$AA$1315,DataRegularSeason20242025!$B$3:$B$1315, "&lt;=" &amp; FC$1, DataRegularSeason20242025!$D$3:$D$1315, $A10)+SUMIFS(DataRegularSeason20242025!$AB$3:$AB$1315,DataRegularSeason20242025!$B$3:$B$1315, "&lt;=" &amp; FC$1, DataRegularSeason20242025!$E$3:$E$1315, $A10)</f>
        <v>30</v>
      </c>
      <c r="FD10">
        <f>SUMIFS(DataRegularSeason20242025!$AA$3:$AA$1315,DataRegularSeason20242025!$B$3:$B$1315, "&lt;=" &amp; FD$1, DataRegularSeason20242025!$D$3:$D$1315, $A10)+SUMIFS(DataRegularSeason20242025!$AB$3:$AB$1315,DataRegularSeason20242025!$B$3:$B$1315, "&lt;=" &amp; FD$1, DataRegularSeason20242025!$E$3:$E$1315, $A10)</f>
        <v>30</v>
      </c>
      <c r="FE10">
        <f>SUMIFS(DataRegularSeason20242025!$AA$3:$AA$1315,DataRegularSeason20242025!$B$3:$B$1315, "&lt;=" &amp; FE$1, DataRegularSeason20242025!$D$3:$D$1315, $A10)+SUMIFS(DataRegularSeason20242025!$AB$3:$AB$1315,DataRegularSeason20242025!$B$3:$B$1315, "&lt;=" &amp; FE$1, DataRegularSeason20242025!$E$3:$E$1315, $A10)</f>
        <v>30</v>
      </c>
      <c r="FF10">
        <f>SUMIFS(DataRegularSeason20242025!$AA$3:$AA$1315,DataRegularSeason20242025!$B$3:$B$1315, "&lt;=" &amp; FF$1, DataRegularSeason20242025!$D$3:$D$1315, $A10)+SUMIFS(DataRegularSeason20242025!$AB$3:$AB$1315,DataRegularSeason20242025!$B$3:$B$1315, "&lt;=" &amp; FF$1, DataRegularSeason20242025!$E$3:$E$1315, $A10)</f>
        <v>30</v>
      </c>
      <c r="FG10">
        <f>SUMIFS(DataRegularSeason20242025!$AA$3:$AA$1315,DataRegularSeason20242025!$B$3:$B$1315, "&lt;=" &amp; FG$1, DataRegularSeason20242025!$D$3:$D$1315, $A10)+SUMIFS(DataRegularSeason20242025!$AB$3:$AB$1315,DataRegularSeason20242025!$B$3:$B$1315, "&lt;=" &amp; FG$1, DataRegularSeason20242025!$E$3:$E$1315, $A10)</f>
        <v>30</v>
      </c>
      <c r="FH10">
        <f>SUMIFS(DataRegularSeason20242025!$AA$3:$AA$1315,DataRegularSeason20242025!$B$3:$B$1315, "&lt;=" &amp; FH$1, DataRegularSeason20242025!$D$3:$D$1315, $A10)+SUMIFS(DataRegularSeason20242025!$AB$3:$AB$1315,DataRegularSeason20242025!$B$3:$B$1315, "&lt;=" &amp; FH$1, DataRegularSeason20242025!$E$3:$E$1315, $A10)</f>
        <v>30</v>
      </c>
      <c r="FI10">
        <f>SUMIFS(DataRegularSeason20242025!$AA$3:$AA$1315,DataRegularSeason20242025!$B$3:$B$1315, "&lt;=" &amp; FI$1, DataRegularSeason20242025!$D$3:$D$1315, $A10)+SUMIFS(DataRegularSeason20242025!$AB$3:$AB$1315,DataRegularSeason20242025!$B$3:$B$1315, "&lt;=" &amp; FI$1, DataRegularSeason20242025!$E$3:$E$1315, $A10)</f>
        <v>30</v>
      </c>
      <c r="FJ10">
        <f>SUMIFS(DataRegularSeason20242025!$AA$3:$AA$1315,DataRegularSeason20242025!$B$3:$B$1315, "&lt;=" &amp; FJ$1, DataRegularSeason20242025!$D$3:$D$1315, $A10)+SUMIFS(DataRegularSeason20242025!$AB$3:$AB$1315,DataRegularSeason20242025!$B$3:$B$1315, "&lt;=" &amp; FJ$1, DataRegularSeason20242025!$E$3:$E$1315, $A10)</f>
        <v>30</v>
      </c>
      <c r="FK10">
        <f>SUMIFS(DataRegularSeason20242025!$AA$3:$AA$1315,DataRegularSeason20242025!$B$3:$B$1315, "&lt;=" &amp; FK$1, DataRegularSeason20242025!$D$3:$D$1315, $A10)+SUMIFS(DataRegularSeason20242025!$AB$3:$AB$1315,DataRegularSeason20242025!$B$3:$B$1315, "&lt;=" &amp; FK$1, DataRegularSeason20242025!$E$3:$E$1315, $A10)</f>
        <v>30</v>
      </c>
      <c r="FL10">
        <f>SUMIFS(DataRegularSeason20242025!$AA$3:$AA$1315,DataRegularSeason20242025!$B$3:$B$1315, "&lt;=" &amp; FL$1, DataRegularSeason20242025!$D$3:$D$1315, $A10)+SUMIFS(DataRegularSeason20242025!$AB$3:$AB$1315,DataRegularSeason20242025!$B$3:$B$1315, "&lt;=" &amp; FL$1, DataRegularSeason20242025!$E$3:$E$1315, $A10)</f>
        <v>30</v>
      </c>
      <c r="FM10">
        <f>SUMIFS(DataRegularSeason20242025!$AA$3:$AA$1315,DataRegularSeason20242025!$B$3:$B$1315, "&lt;=" &amp; FM$1, DataRegularSeason20242025!$D$3:$D$1315, $A10)+SUMIFS(DataRegularSeason20242025!$AB$3:$AB$1315,DataRegularSeason20242025!$B$3:$B$1315, "&lt;=" &amp; FM$1, DataRegularSeason20242025!$E$3:$E$1315, $A10)</f>
        <v>30</v>
      </c>
      <c r="FN10">
        <f>SUMIFS(DataRegularSeason20242025!$AA$3:$AA$1315,DataRegularSeason20242025!$B$3:$B$1315, "&lt;=" &amp; FN$1, DataRegularSeason20242025!$D$3:$D$1315, $A10)+SUMIFS(DataRegularSeason20242025!$AB$3:$AB$1315,DataRegularSeason20242025!$B$3:$B$1315, "&lt;=" &amp; FN$1, DataRegularSeason20242025!$E$3:$E$1315, $A10)</f>
        <v>30</v>
      </c>
      <c r="FO10">
        <f>SUMIFS(DataRegularSeason20242025!$AA$3:$AA$1315,DataRegularSeason20242025!$B$3:$B$1315, "&lt;=" &amp; FO$1, DataRegularSeason20242025!$D$3:$D$1315, $A10)+SUMIFS(DataRegularSeason20242025!$AB$3:$AB$1315,DataRegularSeason20242025!$B$3:$B$1315, "&lt;=" &amp; FO$1, DataRegularSeason20242025!$E$3:$E$1315, $A10)</f>
        <v>30</v>
      </c>
      <c r="FP10">
        <f>SUMIFS(DataRegularSeason20242025!$AA$3:$AA$1315,DataRegularSeason20242025!$B$3:$B$1315, "&lt;=" &amp; FP$1, DataRegularSeason20242025!$D$3:$D$1315, $A10)+SUMIFS(DataRegularSeason20242025!$AB$3:$AB$1315,DataRegularSeason20242025!$B$3:$B$1315, "&lt;=" &amp; FP$1, DataRegularSeason20242025!$E$3:$E$1315, $A10)</f>
        <v>30</v>
      </c>
      <c r="FQ10">
        <f>SUMIFS(DataRegularSeason20242025!$AA$3:$AA$1315,DataRegularSeason20242025!$B$3:$B$1315, "&lt;=" &amp; FQ$1, DataRegularSeason20242025!$D$3:$D$1315, $A10)+SUMIFS(DataRegularSeason20242025!$AB$3:$AB$1315,DataRegularSeason20242025!$B$3:$B$1315, "&lt;=" &amp; FQ$1, DataRegularSeason20242025!$E$3:$E$1315, $A10)</f>
        <v>30</v>
      </c>
      <c r="FR10">
        <f>SUMIFS(DataRegularSeason20242025!$AA$3:$AA$1315,DataRegularSeason20242025!$B$3:$B$1315, "&lt;=" &amp; FR$1, DataRegularSeason20242025!$D$3:$D$1315, $A10)+SUMIFS(DataRegularSeason20242025!$AB$3:$AB$1315,DataRegularSeason20242025!$B$3:$B$1315, "&lt;=" &amp; FR$1, DataRegularSeason20242025!$E$3:$E$1315, $A10)</f>
        <v>30</v>
      </c>
      <c r="FS10">
        <f>SUMIFS(DataRegularSeason20242025!$AA$3:$AA$1315,DataRegularSeason20242025!$B$3:$B$1315, "&lt;=" &amp; FS$1, DataRegularSeason20242025!$D$3:$D$1315, $A10)+SUMIFS(DataRegularSeason20242025!$AB$3:$AB$1315,DataRegularSeason20242025!$B$3:$B$1315, "&lt;=" &amp; FS$1, DataRegularSeason20242025!$E$3:$E$1315, $A10)</f>
        <v>30</v>
      </c>
      <c r="FT10">
        <f>SUMIFS(DataRegularSeason20242025!$AA$3:$AA$1315,DataRegularSeason20242025!$B$3:$B$1315, "&lt;=" &amp; FT$1, DataRegularSeason20242025!$D$3:$D$1315, $A10)+SUMIFS(DataRegularSeason20242025!$AB$3:$AB$1315,DataRegularSeason20242025!$B$3:$B$1315, "&lt;=" &amp; FT$1, DataRegularSeason20242025!$E$3:$E$1315, $A10)</f>
        <v>30</v>
      </c>
      <c r="FU10">
        <f>SUMIFS(DataRegularSeason20242025!$AA$3:$AA$1315,DataRegularSeason20242025!$B$3:$B$1315, "&lt;=" &amp; FU$1, DataRegularSeason20242025!$D$3:$D$1315, $A10)+SUMIFS(DataRegularSeason20242025!$AB$3:$AB$1315,DataRegularSeason20242025!$B$3:$B$1315, "&lt;=" &amp; FU$1, DataRegularSeason20242025!$E$3:$E$1315, $A10)</f>
        <v>30</v>
      </c>
      <c r="FV10">
        <f>SUMIFS(DataRegularSeason20242025!$AA$3:$AA$1315,DataRegularSeason20242025!$B$3:$B$1315, "&lt;=" &amp; FV$1, DataRegularSeason20242025!$D$3:$D$1315, $A10)+SUMIFS(DataRegularSeason20242025!$AB$3:$AB$1315,DataRegularSeason20242025!$B$3:$B$1315, "&lt;=" &amp; FV$1, DataRegularSeason20242025!$E$3:$E$1315, $A10)</f>
        <v>30</v>
      </c>
      <c r="FW10">
        <f>SUMIFS(DataRegularSeason20242025!$AA$3:$AA$1315,DataRegularSeason20242025!$B$3:$B$1315, "&lt;=" &amp; FW$1, DataRegularSeason20242025!$D$3:$D$1315, $A10)+SUMIFS(DataRegularSeason20242025!$AB$3:$AB$1315,DataRegularSeason20242025!$B$3:$B$1315, "&lt;=" &amp; FW$1, DataRegularSeason20242025!$E$3:$E$1315, $A10)</f>
        <v>30</v>
      </c>
      <c r="FX10">
        <f>SUMIFS(DataRegularSeason20242025!$AA$3:$AA$1315,DataRegularSeason20242025!$B$3:$B$1315, "&lt;=" &amp; FX$1, DataRegularSeason20242025!$D$3:$D$1315, $A10)+SUMIFS(DataRegularSeason20242025!$AB$3:$AB$1315,DataRegularSeason20242025!$B$3:$B$1315, "&lt;=" &amp; FX$1, DataRegularSeason20242025!$E$3:$E$1315, $A10)</f>
        <v>30</v>
      </c>
      <c r="FY10">
        <f>SUMIFS(DataRegularSeason20242025!$AA$3:$AA$1315,DataRegularSeason20242025!$B$3:$B$1315, "&lt;=" &amp; FY$1, DataRegularSeason20242025!$D$3:$D$1315, $A10)+SUMIFS(DataRegularSeason20242025!$AB$3:$AB$1315,DataRegularSeason20242025!$B$3:$B$1315, "&lt;=" &amp; FY$1, DataRegularSeason20242025!$E$3:$E$1315, $A10)</f>
        <v>30</v>
      </c>
      <c r="FZ10">
        <f>SUMIFS(DataRegularSeason20242025!$AA$3:$AA$1315,DataRegularSeason20242025!$B$3:$B$1315, "&lt;=" &amp; FZ$1, DataRegularSeason20242025!$D$3:$D$1315, $A10)+SUMIFS(DataRegularSeason20242025!$AB$3:$AB$1315,DataRegularSeason20242025!$B$3:$B$1315, "&lt;=" &amp; FZ$1, DataRegularSeason20242025!$E$3:$E$1315, $A10)</f>
        <v>30</v>
      </c>
      <c r="GA10">
        <f>SUMIFS(DataRegularSeason20242025!$AA$3:$AA$1315,DataRegularSeason20242025!$B$3:$B$1315, "&lt;=" &amp; GA$1, DataRegularSeason20242025!$D$3:$D$1315, $A10)+SUMIFS(DataRegularSeason20242025!$AB$3:$AB$1315,DataRegularSeason20242025!$B$3:$B$1315, "&lt;=" &amp; GA$1, DataRegularSeason20242025!$E$3:$E$1315, $A10)</f>
        <v>30</v>
      </c>
      <c r="GB10">
        <f>SUMIFS(DataRegularSeason20242025!$AA$3:$AA$1315,DataRegularSeason20242025!$B$3:$B$1315, "&lt;=" &amp; GB$1, DataRegularSeason20242025!$D$3:$D$1315, $A10)+SUMIFS(DataRegularSeason20242025!$AB$3:$AB$1315,DataRegularSeason20242025!$B$3:$B$1315, "&lt;=" &amp; GB$1, DataRegularSeason20242025!$E$3:$E$1315, $A10)</f>
        <v>30</v>
      </c>
      <c r="GC10">
        <f>SUMIFS(DataRegularSeason20242025!$AA$3:$AA$1315,DataRegularSeason20242025!$B$3:$B$1315, "&lt;=" &amp; GC$1, DataRegularSeason20242025!$D$3:$D$1315, $A10)+SUMIFS(DataRegularSeason20242025!$AB$3:$AB$1315,DataRegularSeason20242025!$B$3:$B$1315, "&lt;=" &amp; GC$1, DataRegularSeason20242025!$E$3:$E$1315, $A10)</f>
        <v>30</v>
      </c>
      <c r="GD10">
        <f>SUMIFS(DataRegularSeason20242025!$AA$3:$AA$1315,DataRegularSeason20242025!$B$3:$B$1315, "&lt;=" &amp; GD$1, DataRegularSeason20242025!$D$3:$D$1315, $A10)+SUMIFS(DataRegularSeason20242025!$AB$3:$AB$1315,DataRegularSeason20242025!$B$3:$B$1315, "&lt;=" &amp; GD$1, DataRegularSeason20242025!$E$3:$E$1315, $A10)</f>
        <v>30</v>
      </c>
      <c r="GE10">
        <f>SUMIFS(DataRegularSeason20242025!$AA$3:$AA$1315,DataRegularSeason20242025!$B$3:$B$1315, "&lt;=" &amp; GE$1, DataRegularSeason20242025!$D$3:$D$1315, $A10)+SUMIFS(DataRegularSeason20242025!$AB$3:$AB$1315,DataRegularSeason20242025!$B$3:$B$1315, "&lt;=" &amp; GE$1, DataRegularSeason20242025!$E$3:$E$1315, $A10)</f>
        <v>30</v>
      </c>
      <c r="GF10">
        <f>SUMIFS(DataRegularSeason20242025!$AA$3:$AA$1315,DataRegularSeason20242025!$B$3:$B$1315, "&lt;=" &amp; GF$1, DataRegularSeason20242025!$D$3:$D$1315, $A10)+SUMIFS(DataRegularSeason20242025!$AB$3:$AB$1315,DataRegularSeason20242025!$B$3:$B$1315, "&lt;=" &amp; GF$1, DataRegularSeason20242025!$E$3:$E$1315, $A10)</f>
        <v>30</v>
      </c>
      <c r="GG10">
        <f>SUMIFS(DataRegularSeason20242025!$AA$3:$AA$1315,DataRegularSeason20242025!$B$3:$B$1315, "&lt;=" &amp; GG$1, DataRegularSeason20242025!$D$3:$D$1315, $A10)+SUMIFS(DataRegularSeason20242025!$AB$3:$AB$1315,DataRegularSeason20242025!$B$3:$B$1315, "&lt;=" &amp; GG$1, DataRegularSeason20242025!$E$3:$E$1315, $A10)</f>
        <v>30</v>
      </c>
      <c r="GH10">
        <f>SUMIFS(DataRegularSeason20242025!$AA$3:$AA$1315,DataRegularSeason20242025!$B$3:$B$1315, "&lt;=" &amp; GH$1, DataRegularSeason20242025!$D$3:$D$1315, $A10)+SUMIFS(DataRegularSeason20242025!$AB$3:$AB$1315,DataRegularSeason20242025!$B$3:$B$1315, "&lt;=" &amp; GH$1, DataRegularSeason20242025!$E$3:$E$1315, $A10)</f>
        <v>30</v>
      </c>
      <c r="GI10">
        <f>SUMIFS(DataRegularSeason20242025!$AA$3:$AA$1315,DataRegularSeason20242025!$B$3:$B$1315, "&lt;=" &amp; GI$1, DataRegularSeason20242025!$D$3:$D$1315, $A10)+SUMIFS(DataRegularSeason20242025!$AB$3:$AB$1315,DataRegularSeason20242025!$B$3:$B$1315, "&lt;=" &amp; GI$1, DataRegularSeason20242025!$E$3:$E$1315, $A10)</f>
        <v>30</v>
      </c>
      <c r="GJ10">
        <f>SUMIFS(DataRegularSeason20242025!$AA$3:$AA$1315,DataRegularSeason20242025!$B$3:$B$1315, "&lt;=" &amp; GJ$1, DataRegularSeason20242025!$D$3:$D$1315, $A10)+SUMIFS(DataRegularSeason20242025!$AB$3:$AB$1315,DataRegularSeason20242025!$B$3:$B$1315, "&lt;=" &amp; GJ$1, DataRegularSeason20242025!$E$3:$E$1315, $A10)</f>
        <v>30</v>
      </c>
      <c r="GK10">
        <f>SUMIFS(DataRegularSeason20242025!$AA$3:$AA$1315,DataRegularSeason20242025!$B$3:$B$1315, "&lt;=" &amp; GK$1, DataRegularSeason20242025!$D$3:$D$1315, $A10)+SUMIFS(DataRegularSeason20242025!$AB$3:$AB$1315,DataRegularSeason20242025!$B$3:$B$1315, "&lt;=" &amp; GK$1, DataRegularSeason20242025!$E$3:$E$1315, $A10)</f>
        <v>30</v>
      </c>
      <c r="GL10">
        <f>SUMIFS(DataRegularSeason20242025!$AA$3:$AA$1315,DataRegularSeason20242025!$B$3:$B$1315, "&lt;=" &amp; GL$1, DataRegularSeason20242025!$D$3:$D$1315, $A10)+SUMIFS(DataRegularSeason20242025!$AB$3:$AB$1315,DataRegularSeason20242025!$B$3:$B$1315, "&lt;=" &amp; GL$1, DataRegularSeason20242025!$E$3:$E$1315, $A10)</f>
        <v>30</v>
      </c>
      <c r="GM10">
        <f>SUMIFS(DataRegularSeason20242025!$AA$3:$AA$1315,DataRegularSeason20242025!$B$3:$B$1315, "&lt;=" &amp; GM$1, DataRegularSeason20242025!$D$3:$D$1315, $A10)+SUMIFS(DataRegularSeason20242025!$AB$3:$AB$1315,DataRegularSeason20242025!$B$3:$B$1315, "&lt;=" &amp; GM$1, DataRegularSeason20242025!$E$3:$E$1315, $A10)</f>
        <v>30</v>
      </c>
      <c r="GN10">
        <f>SUMIFS(DataRegularSeason20242025!$AA$3:$AA$1315,DataRegularSeason20242025!$B$3:$B$1315, "&lt;=" &amp; GN$1, DataRegularSeason20242025!$D$3:$D$1315, $A10)+SUMIFS(DataRegularSeason20242025!$AB$3:$AB$1315,DataRegularSeason20242025!$B$3:$B$1315, "&lt;=" &amp; GN$1, DataRegularSeason20242025!$E$3:$E$1315, $A10)</f>
        <v>30</v>
      </c>
      <c r="GO10">
        <f>SUMIFS(DataRegularSeason20242025!$AA$3:$AA$1315,DataRegularSeason20242025!$B$3:$B$1315, "&lt;=" &amp; GO$1, DataRegularSeason20242025!$D$3:$D$1315, $A10)+SUMIFS(DataRegularSeason20242025!$AB$3:$AB$1315,DataRegularSeason20242025!$B$3:$B$1315, "&lt;=" &amp; GO$1, DataRegularSeason20242025!$E$3:$E$1315, $A10)</f>
        <v>30</v>
      </c>
      <c r="GP10">
        <f>SUMIFS(DataRegularSeason20242025!$AA$3:$AA$1315,DataRegularSeason20242025!$B$3:$B$1315, "&lt;=" &amp; GP$1, DataRegularSeason20242025!$D$3:$D$1315, $A10)+SUMIFS(DataRegularSeason20242025!$AB$3:$AB$1315,DataRegularSeason20242025!$B$3:$B$1315, "&lt;=" &amp; GP$1, DataRegularSeason20242025!$E$3:$E$1315, $A10)</f>
        <v>30</v>
      </c>
      <c r="GQ10">
        <f>SUMIFS(DataRegularSeason20242025!$AA$3:$AA$1315,DataRegularSeason20242025!$B$3:$B$1315, "&lt;=" &amp; GQ$1, DataRegularSeason20242025!$D$3:$D$1315, $A10)+SUMIFS(DataRegularSeason20242025!$AB$3:$AB$1315,DataRegularSeason20242025!$B$3:$B$1315, "&lt;=" &amp; GQ$1, DataRegularSeason20242025!$E$3:$E$1315, $A10)</f>
        <v>30</v>
      </c>
      <c r="GR10">
        <f>SUMIFS(DataRegularSeason20242025!$AA$3:$AA$1315,DataRegularSeason20242025!$B$3:$B$1315, "&lt;=" &amp; GR$1, DataRegularSeason20242025!$D$3:$D$1315, $A10)+SUMIFS(DataRegularSeason20242025!$AB$3:$AB$1315,DataRegularSeason20242025!$B$3:$B$1315, "&lt;=" &amp; GR$1, DataRegularSeason20242025!$E$3:$E$1315, $A10)</f>
        <v>30</v>
      </c>
      <c r="GS10">
        <f>SUMIFS(DataRegularSeason20242025!$AA$3:$AA$1315,DataRegularSeason20242025!$B$3:$B$1315, "&lt;=" &amp; GS$1, DataRegularSeason20242025!$D$3:$D$1315, $A10)+SUMIFS(DataRegularSeason20242025!$AB$3:$AB$1315,DataRegularSeason20242025!$B$3:$B$1315, "&lt;=" &amp; GS$1, DataRegularSeason20242025!$E$3:$E$1315, $A10)</f>
        <v>30</v>
      </c>
      <c r="GT10">
        <f>SUMIFS(DataRegularSeason20242025!$AA$3:$AA$1315,DataRegularSeason20242025!$B$3:$B$1315, "&lt;=" &amp; GT$1, DataRegularSeason20242025!$D$3:$D$1315, $A10)+SUMIFS(DataRegularSeason20242025!$AB$3:$AB$1315,DataRegularSeason20242025!$B$3:$B$1315, "&lt;=" &amp; GT$1, DataRegularSeason20242025!$E$3:$E$1315, $A10)</f>
        <v>30</v>
      </c>
      <c r="GU10">
        <f>SUMIFS(DataRegularSeason20242025!$AA$3:$AA$1315,DataRegularSeason20242025!$B$3:$B$1315, "&lt;=" &amp; GU$1, DataRegularSeason20242025!$D$3:$D$1315, $A10)+SUMIFS(DataRegularSeason20242025!$AB$3:$AB$1315,DataRegularSeason20242025!$B$3:$B$1315, "&lt;=" &amp; GU$1, DataRegularSeason20242025!$E$3:$E$1315, $A10)</f>
        <v>30</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29</v>
      </c>
      <c r="BH11">
        <f>SUMIFS(DataRegularSeason20242025!$AA$3:$AA$1315,DataRegularSeason20242025!$B$3:$B$1315, "&lt;=" &amp; BH$1, DataRegularSeason20242025!$D$3:$D$1315, $A11)+SUMIFS(DataRegularSeason20242025!$AB$3:$AB$1315,DataRegularSeason20242025!$B$3:$B$1315, "&lt;=" &amp; BH$1, DataRegularSeason20242025!$E$3:$E$1315, $A11)</f>
        <v>29</v>
      </c>
      <c r="BI11">
        <f>SUMIFS(DataRegularSeason20242025!$AA$3:$AA$1315,DataRegularSeason20242025!$B$3:$B$1315, "&lt;=" &amp; BI$1, DataRegularSeason20242025!$D$3:$D$1315, $A11)+SUMIFS(DataRegularSeason20242025!$AB$3:$AB$1315,DataRegularSeason20242025!$B$3:$B$1315, "&lt;=" &amp; BI$1, DataRegularSeason20242025!$E$3:$E$1315, $A11)</f>
        <v>29</v>
      </c>
      <c r="BJ11">
        <f>SUMIFS(DataRegularSeason20242025!$AA$3:$AA$1315,DataRegularSeason20242025!$B$3:$B$1315, "&lt;=" &amp; BJ$1, DataRegularSeason20242025!$D$3:$D$1315, $A11)+SUMIFS(DataRegularSeason20242025!$AB$3:$AB$1315,DataRegularSeason20242025!$B$3:$B$1315, "&lt;=" &amp; BJ$1, DataRegularSeason20242025!$E$3:$E$1315, $A11)</f>
        <v>29</v>
      </c>
      <c r="BK11">
        <f>SUMIFS(DataRegularSeason20242025!$AA$3:$AA$1315,DataRegularSeason20242025!$B$3:$B$1315, "&lt;=" &amp; BK$1, DataRegularSeason20242025!$D$3:$D$1315, $A11)+SUMIFS(DataRegularSeason20242025!$AB$3:$AB$1315,DataRegularSeason20242025!$B$3:$B$1315, "&lt;=" &amp; BK$1, DataRegularSeason20242025!$E$3:$E$1315, $A11)</f>
        <v>29</v>
      </c>
      <c r="BL11">
        <f>SUMIFS(DataRegularSeason20242025!$AA$3:$AA$1315,DataRegularSeason20242025!$B$3:$B$1315, "&lt;=" &amp; BL$1, DataRegularSeason20242025!$D$3:$D$1315, $A11)+SUMIFS(DataRegularSeason20242025!$AB$3:$AB$1315,DataRegularSeason20242025!$B$3:$B$1315, "&lt;=" &amp; BL$1, DataRegularSeason20242025!$E$3:$E$1315, $A11)</f>
        <v>29</v>
      </c>
      <c r="BM11">
        <f>SUMIFS(DataRegularSeason20242025!$AA$3:$AA$1315,DataRegularSeason20242025!$B$3:$B$1315, "&lt;=" &amp; BM$1, DataRegularSeason20242025!$D$3:$D$1315, $A11)+SUMIFS(DataRegularSeason20242025!$AB$3:$AB$1315,DataRegularSeason20242025!$B$3:$B$1315, "&lt;=" &amp; BM$1, DataRegularSeason20242025!$E$3:$E$1315, $A11)</f>
        <v>29</v>
      </c>
      <c r="BN11">
        <f>SUMIFS(DataRegularSeason20242025!$AA$3:$AA$1315,DataRegularSeason20242025!$B$3:$B$1315, "&lt;=" &amp; BN$1, DataRegularSeason20242025!$D$3:$D$1315, $A11)+SUMIFS(DataRegularSeason20242025!$AB$3:$AB$1315,DataRegularSeason20242025!$B$3:$B$1315, "&lt;=" &amp; BN$1, DataRegularSeason20242025!$E$3:$E$1315, $A11)</f>
        <v>29</v>
      </c>
      <c r="BO11">
        <f>SUMIFS(DataRegularSeason20242025!$AA$3:$AA$1315,DataRegularSeason20242025!$B$3:$B$1315, "&lt;=" &amp; BO$1, DataRegularSeason20242025!$D$3:$D$1315, $A11)+SUMIFS(DataRegularSeason20242025!$AB$3:$AB$1315,DataRegularSeason20242025!$B$3:$B$1315, "&lt;=" &amp; BO$1, DataRegularSeason20242025!$E$3:$E$1315, $A11)</f>
        <v>29</v>
      </c>
      <c r="BP11">
        <f>SUMIFS(DataRegularSeason20242025!$AA$3:$AA$1315,DataRegularSeason20242025!$B$3:$B$1315, "&lt;=" &amp; BP$1, DataRegularSeason20242025!$D$3:$D$1315, $A11)+SUMIFS(DataRegularSeason20242025!$AB$3:$AB$1315,DataRegularSeason20242025!$B$3:$B$1315, "&lt;=" &amp; BP$1, DataRegularSeason20242025!$E$3:$E$1315, $A11)</f>
        <v>29</v>
      </c>
      <c r="BQ11">
        <f>SUMIFS(DataRegularSeason20242025!$AA$3:$AA$1315,DataRegularSeason20242025!$B$3:$B$1315, "&lt;=" &amp; BQ$1, DataRegularSeason20242025!$D$3:$D$1315, $A11)+SUMIFS(DataRegularSeason20242025!$AB$3:$AB$1315,DataRegularSeason20242025!$B$3:$B$1315, "&lt;=" &amp; BQ$1, DataRegularSeason20242025!$E$3:$E$1315, $A11)</f>
        <v>29</v>
      </c>
      <c r="BR11">
        <f>SUMIFS(DataRegularSeason20242025!$AA$3:$AA$1315,DataRegularSeason20242025!$B$3:$B$1315, "&lt;=" &amp; BR$1, DataRegularSeason20242025!$D$3:$D$1315, $A11)+SUMIFS(DataRegularSeason20242025!$AB$3:$AB$1315,DataRegularSeason20242025!$B$3:$B$1315, "&lt;=" &amp; BR$1, DataRegularSeason20242025!$E$3:$E$1315, $A11)</f>
        <v>29</v>
      </c>
      <c r="BS11">
        <f>SUMIFS(DataRegularSeason20242025!$AA$3:$AA$1315,DataRegularSeason20242025!$B$3:$B$1315, "&lt;=" &amp; BS$1, DataRegularSeason20242025!$D$3:$D$1315, $A11)+SUMIFS(DataRegularSeason20242025!$AB$3:$AB$1315,DataRegularSeason20242025!$B$3:$B$1315, "&lt;=" &amp; BS$1, DataRegularSeason20242025!$E$3:$E$1315, $A11)</f>
        <v>29</v>
      </c>
      <c r="BT11">
        <f>SUMIFS(DataRegularSeason20242025!$AA$3:$AA$1315,DataRegularSeason20242025!$B$3:$B$1315, "&lt;=" &amp; BT$1, DataRegularSeason20242025!$D$3:$D$1315, $A11)+SUMIFS(DataRegularSeason20242025!$AB$3:$AB$1315,DataRegularSeason20242025!$B$3:$B$1315, "&lt;=" &amp; BT$1, DataRegularSeason20242025!$E$3:$E$1315, $A11)</f>
        <v>29</v>
      </c>
      <c r="BU11">
        <f>SUMIFS(DataRegularSeason20242025!$AA$3:$AA$1315,DataRegularSeason20242025!$B$3:$B$1315, "&lt;=" &amp; BU$1, DataRegularSeason20242025!$D$3:$D$1315, $A11)+SUMIFS(DataRegularSeason20242025!$AB$3:$AB$1315,DataRegularSeason20242025!$B$3:$B$1315, "&lt;=" &amp; BU$1, DataRegularSeason20242025!$E$3:$E$1315, $A11)</f>
        <v>29</v>
      </c>
      <c r="BV11">
        <f>SUMIFS(DataRegularSeason20242025!$AA$3:$AA$1315,DataRegularSeason20242025!$B$3:$B$1315, "&lt;=" &amp; BV$1, DataRegularSeason20242025!$D$3:$D$1315, $A11)+SUMIFS(DataRegularSeason20242025!$AB$3:$AB$1315,DataRegularSeason20242025!$B$3:$B$1315, "&lt;=" &amp; BV$1, DataRegularSeason20242025!$E$3:$E$1315, $A11)</f>
        <v>29</v>
      </c>
      <c r="BW11">
        <f>SUMIFS(DataRegularSeason20242025!$AA$3:$AA$1315,DataRegularSeason20242025!$B$3:$B$1315, "&lt;=" &amp; BW$1, DataRegularSeason20242025!$D$3:$D$1315, $A11)+SUMIFS(DataRegularSeason20242025!$AB$3:$AB$1315,DataRegularSeason20242025!$B$3:$B$1315, "&lt;=" &amp; BW$1, DataRegularSeason20242025!$E$3:$E$1315, $A11)</f>
        <v>29</v>
      </c>
      <c r="BX11">
        <f>SUMIFS(DataRegularSeason20242025!$AA$3:$AA$1315,DataRegularSeason20242025!$B$3:$B$1315, "&lt;=" &amp; BX$1, DataRegularSeason20242025!$D$3:$D$1315, $A11)+SUMIFS(DataRegularSeason20242025!$AB$3:$AB$1315,DataRegularSeason20242025!$B$3:$B$1315, "&lt;=" &amp; BX$1, DataRegularSeason20242025!$E$3:$E$1315, $A11)</f>
        <v>29</v>
      </c>
      <c r="BY11">
        <f>SUMIFS(DataRegularSeason20242025!$AA$3:$AA$1315,DataRegularSeason20242025!$B$3:$B$1315, "&lt;=" &amp; BY$1, DataRegularSeason20242025!$D$3:$D$1315, $A11)+SUMIFS(DataRegularSeason20242025!$AB$3:$AB$1315,DataRegularSeason20242025!$B$3:$B$1315, "&lt;=" &amp; BY$1, DataRegularSeason20242025!$E$3:$E$1315, $A11)</f>
        <v>29</v>
      </c>
      <c r="BZ11">
        <f>SUMIFS(DataRegularSeason20242025!$AA$3:$AA$1315,DataRegularSeason20242025!$B$3:$B$1315, "&lt;=" &amp; BZ$1, DataRegularSeason20242025!$D$3:$D$1315, $A11)+SUMIFS(DataRegularSeason20242025!$AB$3:$AB$1315,DataRegularSeason20242025!$B$3:$B$1315, "&lt;=" &amp; BZ$1, DataRegularSeason20242025!$E$3:$E$1315, $A11)</f>
        <v>29</v>
      </c>
      <c r="CA11">
        <f>SUMIFS(DataRegularSeason20242025!$AA$3:$AA$1315,DataRegularSeason20242025!$B$3:$B$1315, "&lt;=" &amp; CA$1, DataRegularSeason20242025!$D$3:$D$1315, $A11)+SUMIFS(DataRegularSeason20242025!$AB$3:$AB$1315,DataRegularSeason20242025!$B$3:$B$1315, "&lt;=" &amp; CA$1, DataRegularSeason20242025!$E$3:$E$1315, $A11)</f>
        <v>29</v>
      </c>
      <c r="CB11">
        <f>SUMIFS(DataRegularSeason20242025!$AA$3:$AA$1315,DataRegularSeason20242025!$B$3:$B$1315, "&lt;=" &amp; CB$1, DataRegularSeason20242025!$D$3:$D$1315, $A11)+SUMIFS(DataRegularSeason20242025!$AB$3:$AB$1315,DataRegularSeason20242025!$B$3:$B$1315, "&lt;=" &amp; CB$1, DataRegularSeason20242025!$E$3:$E$1315, $A11)</f>
        <v>29</v>
      </c>
      <c r="CC11">
        <f>SUMIFS(DataRegularSeason20242025!$AA$3:$AA$1315,DataRegularSeason20242025!$B$3:$B$1315, "&lt;=" &amp; CC$1, DataRegularSeason20242025!$D$3:$D$1315, $A11)+SUMIFS(DataRegularSeason20242025!$AB$3:$AB$1315,DataRegularSeason20242025!$B$3:$B$1315, "&lt;=" &amp; CC$1, DataRegularSeason20242025!$E$3:$E$1315, $A11)</f>
        <v>29</v>
      </c>
      <c r="CD11">
        <f>SUMIFS(DataRegularSeason20242025!$AA$3:$AA$1315,DataRegularSeason20242025!$B$3:$B$1315, "&lt;=" &amp; CD$1, DataRegularSeason20242025!$D$3:$D$1315, $A11)+SUMIFS(DataRegularSeason20242025!$AB$3:$AB$1315,DataRegularSeason20242025!$B$3:$B$1315, "&lt;=" &amp; CD$1, DataRegularSeason20242025!$E$3:$E$1315, $A11)</f>
        <v>29</v>
      </c>
      <c r="CE11">
        <f>SUMIFS(DataRegularSeason20242025!$AA$3:$AA$1315,DataRegularSeason20242025!$B$3:$B$1315, "&lt;=" &amp; CE$1, DataRegularSeason20242025!$D$3:$D$1315, $A11)+SUMIFS(DataRegularSeason20242025!$AB$3:$AB$1315,DataRegularSeason20242025!$B$3:$B$1315, "&lt;=" &amp; CE$1, DataRegularSeason20242025!$E$3:$E$1315, $A11)</f>
        <v>29</v>
      </c>
      <c r="CF11">
        <f>SUMIFS(DataRegularSeason20242025!$AA$3:$AA$1315,DataRegularSeason20242025!$B$3:$B$1315, "&lt;=" &amp; CF$1, DataRegularSeason20242025!$D$3:$D$1315, $A11)+SUMIFS(DataRegularSeason20242025!$AB$3:$AB$1315,DataRegularSeason20242025!$B$3:$B$1315, "&lt;=" &amp; CF$1, DataRegularSeason20242025!$E$3:$E$1315, $A11)</f>
        <v>29</v>
      </c>
      <c r="CG11">
        <f>SUMIFS(DataRegularSeason20242025!$AA$3:$AA$1315,DataRegularSeason20242025!$B$3:$B$1315, "&lt;=" &amp; CG$1, DataRegularSeason20242025!$D$3:$D$1315, $A11)+SUMIFS(DataRegularSeason20242025!$AB$3:$AB$1315,DataRegularSeason20242025!$B$3:$B$1315, "&lt;=" &amp; CG$1, DataRegularSeason20242025!$E$3:$E$1315, $A11)</f>
        <v>29</v>
      </c>
      <c r="CH11">
        <f>SUMIFS(DataRegularSeason20242025!$AA$3:$AA$1315,DataRegularSeason20242025!$B$3:$B$1315, "&lt;=" &amp; CH$1, DataRegularSeason20242025!$D$3:$D$1315, $A11)+SUMIFS(DataRegularSeason20242025!$AB$3:$AB$1315,DataRegularSeason20242025!$B$3:$B$1315, "&lt;=" &amp; CH$1, DataRegularSeason20242025!$E$3:$E$1315, $A11)</f>
        <v>29</v>
      </c>
      <c r="CI11">
        <f>SUMIFS(DataRegularSeason20242025!$AA$3:$AA$1315,DataRegularSeason20242025!$B$3:$B$1315, "&lt;=" &amp; CI$1, DataRegularSeason20242025!$D$3:$D$1315, $A11)+SUMIFS(DataRegularSeason20242025!$AB$3:$AB$1315,DataRegularSeason20242025!$B$3:$B$1315, "&lt;=" &amp; CI$1, DataRegularSeason20242025!$E$3:$E$1315, $A11)</f>
        <v>29</v>
      </c>
      <c r="CJ11">
        <f>SUMIFS(DataRegularSeason20242025!$AA$3:$AA$1315,DataRegularSeason20242025!$B$3:$B$1315, "&lt;=" &amp; CJ$1, DataRegularSeason20242025!$D$3:$D$1315, $A11)+SUMIFS(DataRegularSeason20242025!$AB$3:$AB$1315,DataRegularSeason20242025!$B$3:$B$1315, "&lt;=" &amp; CJ$1, DataRegularSeason20242025!$E$3:$E$1315, $A11)</f>
        <v>29</v>
      </c>
      <c r="CK11">
        <f>SUMIFS(DataRegularSeason20242025!$AA$3:$AA$1315,DataRegularSeason20242025!$B$3:$B$1315, "&lt;=" &amp; CK$1, DataRegularSeason20242025!$D$3:$D$1315, $A11)+SUMIFS(DataRegularSeason20242025!$AB$3:$AB$1315,DataRegularSeason20242025!$B$3:$B$1315, "&lt;=" &amp; CK$1, DataRegularSeason20242025!$E$3:$E$1315, $A11)</f>
        <v>29</v>
      </c>
      <c r="CL11">
        <f>SUMIFS(DataRegularSeason20242025!$AA$3:$AA$1315,DataRegularSeason20242025!$B$3:$B$1315, "&lt;=" &amp; CL$1, DataRegularSeason20242025!$D$3:$D$1315, $A11)+SUMIFS(DataRegularSeason20242025!$AB$3:$AB$1315,DataRegularSeason20242025!$B$3:$B$1315, "&lt;=" &amp; CL$1, DataRegularSeason20242025!$E$3:$E$1315, $A11)</f>
        <v>29</v>
      </c>
      <c r="CM11">
        <f>SUMIFS(DataRegularSeason20242025!$AA$3:$AA$1315,DataRegularSeason20242025!$B$3:$B$1315, "&lt;=" &amp; CM$1, DataRegularSeason20242025!$D$3:$D$1315, $A11)+SUMIFS(DataRegularSeason20242025!$AB$3:$AB$1315,DataRegularSeason20242025!$B$3:$B$1315, "&lt;=" &amp; CM$1, DataRegularSeason20242025!$E$3:$E$1315, $A11)</f>
        <v>29</v>
      </c>
      <c r="CN11">
        <f>SUMIFS(DataRegularSeason20242025!$AA$3:$AA$1315,DataRegularSeason20242025!$B$3:$B$1315, "&lt;=" &amp; CN$1, DataRegularSeason20242025!$D$3:$D$1315, $A11)+SUMIFS(DataRegularSeason20242025!$AB$3:$AB$1315,DataRegularSeason20242025!$B$3:$B$1315, "&lt;=" &amp; CN$1, DataRegularSeason20242025!$E$3:$E$1315, $A11)</f>
        <v>29</v>
      </c>
      <c r="CO11">
        <f>SUMIFS(DataRegularSeason20242025!$AA$3:$AA$1315,DataRegularSeason20242025!$B$3:$B$1315, "&lt;=" &amp; CO$1, DataRegularSeason20242025!$D$3:$D$1315, $A11)+SUMIFS(DataRegularSeason20242025!$AB$3:$AB$1315,DataRegularSeason20242025!$B$3:$B$1315, "&lt;=" &amp; CO$1, DataRegularSeason20242025!$E$3:$E$1315, $A11)</f>
        <v>29</v>
      </c>
      <c r="CP11">
        <f>SUMIFS(DataRegularSeason20242025!$AA$3:$AA$1315,DataRegularSeason20242025!$B$3:$B$1315, "&lt;=" &amp; CP$1, DataRegularSeason20242025!$D$3:$D$1315, $A11)+SUMIFS(DataRegularSeason20242025!$AB$3:$AB$1315,DataRegularSeason20242025!$B$3:$B$1315, "&lt;=" &amp; CP$1, DataRegularSeason20242025!$E$3:$E$1315, $A11)</f>
        <v>29</v>
      </c>
      <c r="CQ11">
        <f>SUMIFS(DataRegularSeason20242025!$AA$3:$AA$1315,DataRegularSeason20242025!$B$3:$B$1315, "&lt;=" &amp; CQ$1, DataRegularSeason20242025!$D$3:$D$1315, $A11)+SUMIFS(DataRegularSeason20242025!$AB$3:$AB$1315,DataRegularSeason20242025!$B$3:$B$1315, "&lt;=" &amp; CQ$1, DataRegularSeason20242025!$E$3:$E$1315, $A11)</f>
        <v>29</v>
      </c>
      <c r="CR11">
        <f>SUMIFS(DataRegularSeason20242025!$AA$3:$AA$1315,DataRegularSeason20242025!$B$3:$B$1315, "&lt;=" &amp; CR$1, DataRegularSeason20242025!$D$3:$D$1315, $A11)+SUMIFS(DataRegularSeason20242025!$AB$3:$AB$1315,DataRegularSeason20242025!$B$3:$B$1315, "&lt;=" &amp; CR$1, DataRegularSeason20242025!$E$3:$E$1315, $A11)</f>
        <v>29</v>
      </c>
      <c r="CS11">
        <f>SUMIFS(DataRegularSeason20242025!$AA$3:$AA$1315,DataRegularSeason20242025!$B$3:$B$1315, "&lt;=" &amp; CS$1, DataRegularSeason20242025!$D$3:$D$1315, $A11)+SUMIFS(DataRegularSeason20242025!$AB$3:$AB$1315,DataRegularSeason20242025!$B$3:$B$1315, "&lt;=" &amp; CS$1, DataRegularSeason20242025!$E$3:$E$1315, $A11)</f>
        <v>29</v>
      </c>
      <c r="CT11">
        <f>SUMIFS(DataRegularSeason20242025!$AA$3:$AA$1315,DataRegularSeason20242025!$B$3:$B$1315, "&lt;=" &amp; CT$1, DataRegularSeason20242025!$D$3:$D$1315, $A11)+SUMIFS(DataRegularSeason20242025!$AB$3:$AB$1315,DataRegularSeason20242025!$B$3:$B$1315, "&lt;=" &amp; CT$1, DataRegularSeason20242025!$E$3:$E$1315, $A11)</f>
        <v>29</v>
      </c>
      <c r="CU11">
        <f>SUMIFS(DataRegularSeason20242025!$AA$3:$AA$1315,DataRegularSeason20242025!$B$3:$B$1315, "&lt;=" &amp; CU$1, DataRegularSeason20242025!$D$3:$D$1315, $A11)+SUMIFS(DataRegularSeason20242025!$AB$3:$AB$1315,DataRegularSeason20242025!$B$3:$B$1315, "&lt;=" &amp; CU$1, DataRegularSeason20242025!$E$3:$E$1315, $A11)</f>
        <v>29</v>
      </c>
      <c r="CV11">
        <f>SUMIFS(DataRegularSeason20242025!$AA$3:$AA$1315,DataRegularSeason20242025!$B$3:$B$1315, "&lt;=" &amp; CV$1, DataRegularSeason20242025!$D$3:$D$1315, $A11)+SUMIFS(DataRegularSeason20242025!$AB$3:$AB$1315,DataRegularSeason20242025!$B$3:$B$1315, "&lt;=" &amp; CV$1, DataRegularSeason20242025!$E$3:$E$1315, $A11)</f>
        <v>29</v>
      </c>
      <c r="CW11">
        <f>SUMIFS(DataRegularSeason20242025!$AA$3:$AA$1315,DataRegularSeason20242025!$B$3:$B$1315, "&lt;=" &amp; CW$1, DataRegularSeason20242025!$D$3:$D$1315, $A11)+SUMIFS(DataRegularSeason20242025!$AB$3:$AB$1315,DataRegularSeason20242025!$B$3:$B$1315, "&lt;=" &amp; CW$1, DataRegularSeason20242025!$E$3:$E$1315, $A11)</f>
        <v>29</v>
      </c>
      <c r="CX11">
        <f>SUMIFS(DataRegularSeason20242025!$AA$3:$AA$1315,DataRegularSeason20242025!$B$3:$B$1315, "&lt;=" &amp; CX$1, DataRegularSeason20242025!$D$3:$D$1315, $A11)+SUMIFS(DataRegularSeason20242025!$AB$3:$AB$1315,DataRegularSeason20242025!$B$3:$B$1315, "&lt;=" &amp; CX$1, DataRegularSeason20242025!$E$3:$E$1315, $A11)</f>
        <v>29</v>
      </c>
      <c r="CY11">
        <f>SUMIFS(DataRegularSeason20242025!$AA$3:$AA$1315,DataRegularSeason20242025!$B$3:$B$1315, "&lt;=" &amp; CY$1, DataRegularSeason20242025!$D$3:$D$1315, $A11)+SUMIFS(DataRegularSeason20242025!$AB$3:$AB$1315,DataRegularSeason20242025!$B$3:$B$1315, "&lt;=" &amp; CY$1, DataRegularSeason20242025!$E$3:$E$1315, $A11)</f>
        <v>29</v>
      </c>
      <c r="CZ11">
        <f>SUMIFS(DataRegularSeason20242025!$AA$3:$AA$1315,DataRegularSeason20242025!$B$3:$B$1315, "&lt;=" &amp; CZ$1, DataRegularSeason20242025!$D$3:$D$1315, $A11)+SUMIFS(DataRegularSeason20242025!$AB$3:$AB$1315,DataRegularSeason20242025!$B$3:$B$1315, "&lt;=" &amp; CZ$1, DataRegularSeason20242025!$E$3:$E$1315, $A11)</f>
        <v>29</v>
      </c>
      <c r="DA11">
        <f>SUMIFS(DataRegularSeason20242025!$AA$3:$AA$1315,DataRegularSeason20242025!$B$3:$B$1315, "&lt;=" &amp; DA$1, DataRegularSeason20242025!$D$3:$D$1315, $A11)+SUMIFS(DataRegularSeason20242025!$AB$3:$AB$1315,DataRegularSeason20242025!$B$3:$B$1315, "&lt;=" &amp; DA$1, DataRegularSeason20242025!$E$3:$E$1315, $A11)</f>
        <v>29</v>
      </c>
      <c r="DB11">
        <f>SUMIFS(DataRegularSeason20242025!$AA$3:$AA$1315,DataRegularSeason20242025!$B$3:$B$1315, "&lt;=" &amp; DB$1, DataRegularSeason20242025!$D$3:$D$1315, $A11)+SUMIFS(DataRegularSeason20242025!$AB$3:$AB$1315,DataRegularSeason20242025!$B$3:$B$1315, "&lt;=" &amp; DB$1, DataRegularSeason20242025!$E$3:$E$1315, $A11)</f>
        <v>29</v>
      </c>
      <c r="DC11">
        <f>SUMIFS(DataRegularSeason20242025!$AA$3:$AA$1315,DataRegularSeason20242025!$B$3:$B$1315, "&lt;=" &amp; DC$1, DataRegularSeason20242025!$D$3:$D$1315, $A11)+SUMIFS(DataRegularSeason20242025!$AB$3:$AB$1315,DataRegularSeason20242025!$B$3:$B$1315, "&lt;=" &amp; DC$1, DataRegularSeason20242025!$E$3:$E$1315, $A11)</f>
        <v>29</v>
      </c>
      <c r="DD11">
        <f>SUMIFS(DataRegularSeason20242025!$AA$3:$AA$1315,DataRegularSeason20242025!$B$3:$B$1315, "&lt;=" &amp; DD$1, DataRegularSeason20242025!$D$3:$D$1315, $A11)+SUMIFS(DataRegularSeason20242025!$AB$3:$AB$1315,DataRegularSeason20242025!$B$3:$B$1315, "&lt;=" &amp; DD$1, DataRegularSeason20242025!$E$3:$E$1315, $A11)</f>
        <v>29</v>
      </c>
      <c r="DE11">
        <f>SUMIFS(DataRegularSeason20242025!$AA$3:$AA$1315,DataRegularSeason20242025!$B$3:$B$1315, "&lt;=" &amp; DE$1, DataRegularSeason20242025!$D$3:$D$1315, $A11)+SUMIFS(DataRegularSeason20242025!$AB$3:$AB$1315,DataRegularSeason20242025!$B$3:$B$1315, "&lt;=" &amp; DE$1, DataRegularSeason20242025!$E$3:$E$1315, $A11)</f>
        <v>29</v>
      </c>
      <c r="DF11">
        <f>SUMIFS(DataRegularSeason20242025!$AA$3:$AA$1315,DataRegularSeason20242025!$B$3:$B$1315, "&lt;=" &amp; DF$1, DataRegularSeason20242025!$D$3:$D$1315, $A11)+SUMIFS(DataRegularSeason20242025!$AB$3:$AB$1315,DataRegularSeason20242025!$B$3:$B$1315, "&lt;=" &amp; DF$1, DataRegularSeason20242025!$E$3:$E$1315, $A11)</f>
        <v>29</v>
      </c>
      <c r="DG11">
        <f>SUMIFS(DataRegularSeason20242025!$AA$3:$AA$1315,DataRegularSeason20242025!$B$3:$B$1315, "&lt;=" &amp; DG$1, DataRegularSeason20242025!$D$3:$D$1315, $A11)+SUMIFS(DataRegularSeason20242025!$AB$3:$AB$1315,DataRegularSeason20242025!$B$3:$B$1315, "&lt;=" &amp; DG$1, DataRegularSeason20242025!$E$3:$E$1315, $A11)</f>
        <v>29</v>
      </c>
      <c r="DH11">
        <f>SUMIFS(DataRegularSeason20242025!$AA$3:$AA$1315,DataRegularSeason20242025!$B$3:$B$1315, "&lt;=" &amp; DH$1, DataRegularSeason20242025!$D$3:$D$1315, $A11)+SUMIFS(DataRegularSeason20242025!$AB$3:$AB$1315,DataRegularSeason20242025!$B$3:$B$1315, "&lt;=" &amp; DH$1, DataRegularSeason20242025!$E$3:$E$1315, $A11)</f>
        <v>29</v>
      </c>
      <c r="DI11">
        <f>SUMIFS(DataRegularSeason20242025!$AA$3:$AA$1315,DataRegularSeason20242025!$B$3:$B$1315, "&lt;=" &amp; DI$1, DataRegularSeason20242025!$D$3:$D$1315, $A11)+SUMIFS(DataRegularSeason20242025!$AB$3:$AB$1315,DataRegularSeason20242025!$B$3:$B$1315, "&lt;=" &amp; DI$1, DataRegularSeason20242025!$E$3:$E$1315, $A11)</f>
        <v>29</v>
      </c>
      <c r="DJ11">
        <f>SUMIFS(DataRegularSeason20242025!$AA$3:$AA$1315,DataRegularSeason20242025!$B$3:$B$1315, "&lt;=" &amp; DJ$1, DataRegularSeason20242025!$D$3:$D$1315, $A11)+SUMIFS(DataRegularSeason20242025!$AB$3:$AB$1315,DataRegularSeason20242025!$B$3:$B$1315, "&lt;=" &amp; DJ$1, DataRegularSeason20242025!$E$3:$E$1315, $A11)</f>
        <v>29</v>
      </c>
      <c r="DK11">
        <f>SUMIFS(DataRegularSeason20242025!$AA$3:$AA$1315,DataRegularSeason20242025!$B$3:$B$1315, "&lt;=" &amp; DK$1, DataRegularSeason20242025!$D$3:$D$1315, $A11)+SUMIFS(DataRegularSeason20242025!$AB$3:$AB$1315,DataRegularSeason20242025!$B$3:$B$1315, "&lt;=" &amp; DK$1, DataRegularSeason20242025!$E$3:$E$1315, $A11)</f>
        <v>29</v>
      </c>
      <c r="DL11">
        <f>SUMIFS(DataRegularSeason20242025!$AA$3:$AA$1315,DataRegularSeason20242025!$B$3:$B$1315, "&lt;=" &amp; DL$1, DataRegularSeason20242025!$D$3:$D$1315, $A11)+SUMIFS(DataRegularSeason20242025!$AB$3:$AB$1315,DataRegularSeason20242025!$B$3:$B$1315, "&lt;=" &amp; DL$1, DataRegularSeason20242025!$E$3:$E$1315, $A11)</f>
        <v>29</v>
      </c>
      <c r="DM11">
        <f>SUMIFS(DataRegularSeason20242025!$AA$3:$AA$1315,DataRegularSeason20242025!$B$3:$B$1315, "&lt;=" &amp; DM$1, DataRegularSeason20242025!$D$3:$D$1315, $A11)+SUMIFS(DataRegularSeason20242025!$AB$3:$AB$1315,DataRegularSeason20242025!$B$3:$B$1315, "&lt;=" &amp; DM$1, DataRegularSeason20242025!$E$3:$E$1315, $A11)</f>
        <v>29</v>
      </c>
      <c r="DN11">
        <f>SUMIFS(DataRegularSeason20242025!$AA$3:$AA$1315,DataRegularSeason20242025!$B$3:$B$1315, "&lt;=" &amp; DN$1, DataRegularSeason20242025!$D$3:$D$1315, $A11)+SUMIFS(DataRegularSeason20242025!$AB$3:$AB$1315,DataRegularSeason20242025!$B$3:$B$1315, "&lt;=" &amp; DN$1, DataRegularSeason20242025!$E$3:$E$1315, $A11)</f>
        <v>29</v>
      </c>
      <c r="DO11">
        <f>SUMIFS(DataRegularSeason20242025!$AA$3:$AA$1315,DataRegularSeason20242025!$B$3:$B$1315, "&lt;=" &amp; DO$1, DataRegularSeason20242025!$D$3:$D$1315, $A11)+SUMIFS(DataRegularSeason20242025!$AB$3:$AB$1315,DataRegularSeason20242025!$B$3:$B$1315, "&lt;=" &amp; DO$1, DataRegularSeason20242025!$E$3:$E$1315, $A11)</f>
        <v>29</v>
      </c>
      <c r="DP11">
        <f>SUMIFS(DataRegularSeason20242025!$AA$3:$AA$1315,DataRegularSeason20242025!$B$3:$B$1315, "&lt;=" &amp; DP$1, DataRegularSeason20242025!$D$3:$D$1315, $A11)+SUMIFS(DataRegularSeason20242025!$AB$3:$AB$1315,DataRegularSeason20242025!$B$3:$B$1315, "&lt;=" &amp; DP$1, DataRegularSeason20242025!$E$3:$E$1315, $A11)</f>
        <v>29</v>
      </c>
      <c r="DQ11">
        <f>SUMIFS(DataRegularSeason20242025!$AA$3:$AA$1315,DataRegularSeason20242025!$B$3:$B$1315, "&lt;=" &amp; DQ$1, DataRegularSeason20242025!$D$3:$D$1315, $A11)+SUMIFS(DataRegularSeason20242025!$AB$3:$AB$1315,DataRegularSeason20242025!$B$3:$B$1315, "&lt;=" &amp; DQ$1, DataRegularSeason20242025!$E$3:$E$1315, $A11)</f>
        <v>29</v>
      </c>
      <c r="DR11">
        <f>SUMIFS(DataRegularSeason20242025!$AA$3:$AA$1315,DataRegularSeason20242025!$B$3:$B$1315, "&lt;=" &amp; DR$1, DataRegularSeason20242025!$D$3:$D$1315, $A11)+SUMIFS(DataRegularSeason20242025!$AB$3:$AB$1315,DataRegularSeason20242025!$B$3:$B$1315, "&lt;=" &amp; DR$1, DataRegularSeason20242025!$E$3:$E$1315, $A11)</f>
        <v>29</v>
      </c>
      <c r="DS11">
        <f>SUMIFS(DataRegularSeason20242025!$AA$3:$AA$1315,DataRegularSeason20242025!$B$3:$B$1315, "&lt;=" &amp; DS$1, DataRegularSeason20242025!$D$3:$D$1315, $A11)+SUMIFS(DataRegularSeason20242025!$AB$3:$AB$1315,DataRegularSeason20242025!$B$3:$B$1315, "&lt;=" &amp; DS$1, DataRegularSeason20242025!$E$3:$E$1315, $A11)</f>
        <v>29</v>
      </c>
      <c r="DT11">
        <f>SUMIFS(DataRegularSeason20242025!$AA$3:$AA$1315,DataRegularSeason20242025!$B$3:$B$1315, "&lt;=" &amp; DT$1, DataRegularSeason20242025!$D$3:$D$1315, $A11)+SUMIFS(DataRegularSeason20242025!$AB$3:$AB$1315,DataRegularSeason20242025!$B$3:$B$1315, "&lt;=" &amp; DT$1, DataRegularSeason20242025!$E$3:$E$1315, $A11)</f>
        <v>29</v>
      </c>
      <c r="DU11">
        <f>SUMIFS(DataRegularSeason20242025!$AA$3:$AA$1315,DataRegularSeason20242025!$B$3:$B$1315, "&lt;=" &amp; DU$1, DataRegularSeason20242025!$D$3:$D$1315, $A11)+SUMIFS(DataRegularSeason20242025!$AB$3:$AB$1315,DataRegularSeason20242025!$B$3:$B$1315, "&lt;=" &amp; DU$1, DataRegularSeason20242025!$E$3:$E$1315, $A11)</f>
        <v>29</v>
      </c>
      <c r="DV11">
        <f>SUMIFS(DataRegularSeason20242025!$AA$3:$AA$1315,DataRegularSeason20242025!$B$3:$B$1315, "&lt;=" &amp; DV$1, DataRegularSeason20242025!$D$3:$D$1315, $A11)+SUMIFS(DataRegularSeason20242025!$AB$3:$AB$1315,DataRegularSeason20242025!$B$3:$B$1315, "&lt;=" &amp; DV$1, DataRegularSeason20242025!$E$3:$E$1315, $A11)</f>
        <v>29</v>
      </c>
      <c r="DW11">
        <f>SUMIFS(DataRegularSeason20242025!$AA$3:$AA$1315,DataRegularSeason20242025!$B$3:$B$1315, "&lt;=" &amp; DW$1, DataRegularSeason20242025!$D$3:$D$1315, $A11)+SUMIFS(DataRegularSeason20242025!$AB$3:$AB$1315,DataRegularSeason20242025!$B$3:$B$1315, "&lt;=" &amp; DW$1, DataRegularSeason20242025!$E$3:$E$1315, $A11)</f>
        <v>29</v>
      </c>
      <c r="DX11">
        <f>SUMIFS(DataRegularSeason20242025!$AA$3:$AA$1315,DataRegularSeason20242025!$B$3:$B$1315, "&lt;=" &amp; DX$1, DataRegularSeason20242025!$D$3:$D$1315, $A11)+SUMIFS(DataRegularSeason20242025!$AB$3:$AB$1315,DataRegularSeason20242025!$B$3:$B$1315, "&lt;=" &amp; DX$1, DataRegularSeason20242025!$E$3:$E$1315, $A11)</f>
        <v>29</v>
      </c>
      <c r="DY11">
        <f>SUMIFS(DataRegularSeason20242025!$AA$3:$AA$1315,DataRegularSeason20242025!$B$3:$B$1315, "&lt;=" &amp; DY$1, DataRegularSeason20242025!$D$3:$D$1315, $A11)+SUMIFS(DataRegularSeason20242025!$AB$3:$AB$1315,DataRegularSeason20242025!$B$3:$B$1315, "&lt;=" &amp; DY$1, DataRegularSeason20242025!$E$3:$E$1315, $A11)</f>
        <v>29</v>
      </c>
      <c r="DZ11">
        <f>SUMIFS(DataRegularSeason20242025!$AA$3:$AA$1315,DataRegularSeason20242025!$B$3:$B$1315, "&lt;=" &amp; DZ$1, DataRegularSeason20242025!$D$3:$D$1315, $A11)+SUMIFS(DataRegularSeason20242025!$AB$3:$AB$1315,DataRegularSeason20242025!$B$3:$B$1315, "&lt;=" &amp; DZ$1, DataRegularSeason20242025!$E$3:$E$1315, $A11)</f>
        <v>29</v>
      </c>
      <c r="EA11">
        <f>SUMIFS(DataRegularSeason20242025!$AA$3:$AA$1315,DataRegularSeason20242025!$B$3:$B$1315, "&lt;=" &amp; EA$1, DataRegularSeason20242025!$D$3:$D$1315, $A11)+SUMIFS(DataRegularSeason20242025!$AB$3:$AB$1315,DataRegularSeason20242025!$B$3:$B$1315, "&lt;=" &amp; EA$1, DataRegularSeason20242025!$E$3:$E$1315, $A11)</f>
        <v>29</v>
      </c>
      <c r="EB11">
        <f>SUMIFS(DataRegularSeason20242025!$AA$3:$AA$1315,DataRegularSeason20242025!$B$3:$B$1315, "&lt;=" &amp; EB$1, DataRegularSeason20242025!$D$3:$D$1315, $A11)+SUMIFS(DataRegularSeason20242025!$AB$3:$AB$1315,DataRegularSeason20242025!$B$3:$B$1315, "&lt;=" &amp; EB$1, DataRegularSeason20242025!$E$3:$E$1315, $A11)</f>
        <v>29</v>
      </c>
      <c r="EC11">
        <f>SUMIFS(DataRegularSeason20242025!$AA$3:$AA$1315,DataRegularSeason20242025!$B$3:$B$1315, "&lt;=" &amp; EC$1, DataRegularSeason20242025!$D$3:$D$1315, $A11)+SUMIFS(DataRegularSeason20242025!$AB$3:$AB$1315,DataRegularSeason20242025!$B$3:$B$1315, "&lt;=" &amp; EC$1, DataRegularSeason20242025!$E$3:$E$1315, $A11)</f>
        <v>29</v>
      </c>
      <c r="ED11">
        <f>SUMIFS(DataRegularSeason20242025!$AA$3:$AA$1315,DataRegularSeason20242025!$B$3:$B$1315, "&lt;=" &amp; ED$1, DataRegularSeason20242025!$D$3:$D$1315, $A11)+SUMIFS(DataRegularSeason20242025!$AB$3:$AB$1315,DataRegularSeason20242025!$B$3:$B$1315, "&lt;=" &amp; ED$1, DataRegularSeason20242025!$E$3:$E$1315, $A11)</f>
        <v>29</v>
      </c>
      <c r="EE11">
        <f>SUMIFS(DataRegularSeason20242025!$AA$3:$AA$1315,DataRegularSeason20242025!$B$3:$B$1315, "&lt;=" &amp; EE$1, DataRegularSeason20242025!$D$3:$D$1315, $A11)+SUMIFS(DataRegularSeason20242025!$AB$3:$AB$1315,DataRegularSeason20242025!$B$3:$B$1315, "&lt;=" &amp; EE$1, DataRegularSeason20242025!$E$3:$E$1315, $A11)</f>
        <v>29</v>
      </c>
      <c r="EF11">
        <f>SUMIFS(DataRegularSeason20242025!$AA$3:$AA$1315,DataRegularSeason20242025!$B$3:$B$1315, "&lt;=" &amp; EF$1, DataRegularSeason20242025!$D$3:$D$1315, $A11)+SUMIFS(DataRegularSeason20242025!$AB$3:$AB$1315,DataRegularSeason20242025!$B$3:$B$1315, "&lt;=" &amp; EF$1, DataRegularSeason20242025!$E$3:$E$1315, $A11)</f>
        <v>29</v>
      </c>
      <c r="EG11">
        <f>SUMIFS(DataRegularSeason20242025!$AA$3:$AA$1315,DataRegularSeason20242025!$B$3:$B$1315, "&lt;=" &amp; EG$1, DataRegularSeason20242025!$D$3:$D$1315, $A11)+SUMIFS(DataRegularSeason20242025!$AB$3:$AB$1315,DataRegularSeason20242025!$B$3:$B$1315, "&lt;=" &amp; EG$1, DataRegularSeason20242025!$E$3:$E$1315, $A11)</f>
        <v>29</v>
      </c>
      <c r="EH11">
        <f>SUMIFS(DataRegularSeason20242025!$AA$3:$AA$1315,DataRegularSeason20242025!$B$3:$B$1315, "&lt;=" &amp; EH$1, DataRegularSeason20242025!$D$3:$D$1315, $A11)+SUMIFS(DataRegularSeason20242025!$AB$3:$AB$1315,DataRegularSeason20242025!$B$3:$B$1315, "&lt;=" &amp; EH$1, DataRegularSeason20242025!$E$3:$E$1315, $A11)</f>
        <v>29</v>
      </c>
      <c r="EI11">
        <f>SUMIFS(DataRegularSeason20242025!$AA$3:$AA$1315,DataRegularSeason20242025!$B$3:$B$1315, "&lt;=" &amp; EI$1, DataRegularSeason20242025!$D$3:$D$1315, $A11)+SUMIFS(DataRegularSeason20242025!$AB$3:$AB$1315,DataRegularSeason20242025!$B$3:$B$1315, "&lt;=" &amp; EI$1, DataRegularSeason20242025!$E$3:$E$1315, $A11)</f>
        <v>29</v>
      </c>
      <c r="EJ11">
        <f>SUMIFS(DataRegularSeason20242025!$AA$3:$AA$1315,DataRegularSeason20242025!$B$3:$B$1315, "&lt;=" &amp; EJ$1, DataRegularSeason20242025!$D$3:$D$1315, $A11)+SUMIFS(DataRegularSeason20242025!$AB$3:$AB$1315,DataRegularSeason20242025!$B$3:$B$1315, "&lt;=" &amp; EJ$1, DataRegularSeason20242025!$E$3:$E$1315, $A11)</f>
        <v>29</v>
      </c>
      <c r="EK11">
        <f>SUMIFS(DataRegularSeason20242025!$AA$3:$AA$1315,DataRegularSeason20242025!$B$3:$B$1315, "&lt;=" &amp; EK$1, DataRegularSeason20242025!$D$3:$D$1315, $A11)+SUMIFS(DataRegularSeason20242025!$AB$3:$AB$1315,DataRegularSeason20242025!$B$3:$B$1315, "&lt;=" &amp; EK$1, DataRegularSeason20242025!$E$3:$E$1315, $A11)</f>
        <v>29</v>
      </c>
      <c r="EL11">
        <f>SUMIFS(DataRegularSeason20242025!$AA$3:$AA$1315,DataRegularSeason20242025!$B$3:$B$1315, "&lt;=" &amp; EL$1, DataRegularSeason20242025!$D$3:$D$1315, $A11)+SUMIFS(DataRegularSeason20242025!$AB$3:$AB$1315,DataRegularSeason20242025!$B$3:$B$1315, "&lt;=" &amp; EL$1, DataRegularSeason20242025!$E$3:$E$1315, $A11)</f>
        <v>29</v>
      </c>
      <c r="EM11">
        <f>SUMIFS(DataRegularSeason20242025!$AA$3:$AA$1315,DataRegularSeason20242025!$B$3:$B$1315, "&lt;=" &amp; EM$1, DataRegularSeason20242025!$D$3:$D$1315, $A11)+SUMIFS(DataRegularSeason20242025!$AB$3:$AB$1315,DataRegularSeason20242025!$B$3:$B$1315, "&lt;=" &amp; EM$1, DataRegularSeason20242025!$E$3:$E$1315, $A11)</f>
        <v>29</v>
      </c>
      <c r="EN11">
        <f>SUMIFS(DataRegularSeason20242025!$AA$3:$AA$1315,DataRegularSeason20242025!$B$3:$B$1315, "&lt;=" &amp; EN$1, DataRegularSeason20242025!$D$3:$D$1315, $A11)+SUMIFS(DataRegularSeason20242025!$AB$3:$AB$1315,DataRegularSeason20242025!$B$3:$B$1315, "&lt;=" &amp; EN$1, DataRegularSeason20242025!$E$3:$E$1315, $A11)</f>
        <v>29</v>
      </c>
      <c r="EO11">
        <f>SUMIFS(DataRegularSeason20242025!$AA$3:$AA$1315,DataRegularSeason20242025!$B$3:$B$1315, "&lt;=" &amp; EO$1, DataRegularSeason20242025!$D$3:$D$1315, $A11)+SUMIFS(DataRegularSeason20242025!$AB$3:$AB$1315,DataRegularSeason20242025!$B$3:$B$1315, "&lt;=" &amp; EO$1, DataRegularSeason20242025!$E$3:$E$1315, $A11)</f>
        <v>29</v>
      </c>
      <c r="EP11">
        <f>SUMIFS(DataRegularSeason20242025!$AA$3:$AA$1315,DataRegularSeason20242025!$B$3:$B$1315, "&lt;=" &amp; EP$1, DataRegularSeason20242025!$D$3:$D$1315, $A11)+SUMIFS(DataRegularSeason20242025!$AB$3:$AB$1315,DataRegularSeason20242025!$B$3:$B$1315, "&lt;=" &amp; EP$1, DataRegularSeason20242025!$E$3:$E$1315, $A11)</f>
        <v>29</v>
      </c>
      <c r="EQ11">
        <f>SUMIFS(DataRegularSeason20242025!$AA$3:$AA$1315,DataRegularSeason20242025!$B$3:$B$1315, "&lt;=" &amp; EQ$1, DataRegularSeason20242025!$D$3:$D$1315, $A11)+SUMIFS(DataRegularSeason20242025!$AB$3:$AB$1315,DataRegularSeason20242025!$B$3:$B$1315, "&lt;=" &amp; EQ$1, DataRegularSeason20242025!$E$3:$E$1315, $A11)</f>
        <v>29</v>
      </c>
      <c r="ER11">
        <f>SUMIFS(DataRegularSeason20242025!$AA$3:$AA$1315,DataRegularSeason20242025!$B$3:$B$1315, "&lt;=" &amp; ER$1, DataRegularSeason20242025!$D$3:$D$1315, $A11)+SUMIFS(DataRegularSeason20242025!$AB$3:$AB$1315,DataRegularSeason20242025!$B$3:$B$1315, "&lt;=" &amp; ER$1, DataRegularSeason20242025!$E$3:$E$1315, $A11)</f>
        <v>29</v>
      </c>
      <c r="ES11">
        <f>SUMIFS(DataRegularSeason20242025!$AA$3:$AA$1315,DataRegularSeason20242025!$B$3:$B$1315, "&lt;=" &amp; ES$1, DataRegularSeason20242025!$D$3:$D$1315, $A11)+SUMIFS(DataRegularSeason20242025!$AB$3:$AB$1315,DataRegularSeason20242025!$B$3:$B$1315, "&lt;=" &amp; ES$1, DataRegularSeason20242025!$E$3:$E$1315, $A11)</f>
        <v>29</v>
      </c>
      <c r="ET11">
        <f>SUMIFS(DataRegularSeason20242025!$AA$3:$AA$1315,DataRegularSeason20242025!$B$3:$B$1315, "&lt;=" &amp; ET$1, DataRegularSeason20242025!$D$3:$D$1315, $A11)+SUMIFS(DataRegularSeason20242025!$AB$3:$AB$1315,DataRegularSeason20242025!$B$3:$B$1315, "&lt;=" &amp; ET$1, DataRegularSeason20242025!$E$3:$E$1315, $A11)</f>
        <v>29</v>
      </c>
      <c r="EU11">
        <f>SUMIFS(DataRegularSeason20242025!$AA$3:$AA$1315,DataRegularSeason20242025!$B$3:$B$1315, "&lt;=" &amp; EU$1, DataRegularSeason20242025!$D$3:$D$1315, $A11)+SUMIFS(DataRegularSeason20242025!$AB$3:$AB$1315,DataRegularSeason20242025!$B$3:$B$1315, "&lt;=" &amp; EU$1, DataRegularSeason20242025!$E$3:$E$1315, $A11)</f>
        <v>29</v>
      </c>
      <c r="EV11">
        <f>SUMIFS(DataRegularSeason20242025!$AA$3:$AA$1315,DataRegularSeason20242025!$B$3:$B$1315, "&lt;=" &amp; EV$1, DataRegularSeason20242025!$D$3:$D$1315, $A11)+SUMIFS(DataRegularSeason20242025!$AB$3:$AB$1315,DataRegularSeason20242025!$B$3:$B$1315, "&lt;=" &amp; EV$1, DataRegularSeason20242025!$E$3:$E$1315, $A11)</f>
        <v>29</v>
      </c>
      <c r="EW11">
        <f>SUMIFS(DataRegularSeason20242025!$AA$3:$AA$1315,DataRegularSeason20242025!$B$3:$B$1315, "&lt;=" &amp; EW$1, DataRegularSeason20242025!$D$3:$D$1315, $A11)+SUMIFS(DataRegularSeason20242025!$AB$3:$AB$1315,DataRegularSeason20242025!$B$3:$B$1315, "&lt;=" &amp; EW$1, DataRegularSeason20242025!$E$3:$E$1315, $A11)</f>
        <v>29</v>
      </c>
      <c r="EX11">
        <f>SUMIFS(DataRegularSeason20242025!$AA$3:$AA$1315,DataRegularSeason20242025!$B$3:$B$1315, "&lt;=" &amp; EX$1, DataRegularSeason20242025!$D$3:$D$1315, $A11)+SUMIFS(DataRegularSeason20242025!$AB$3:$AB$1315,DataRegularSeason20242025!$B$3:$B$1315, "&lt;=" &amp; EX$1, DataRegularSeason20242025!$E$3:$E$1315, $A11)</f>
        <v>29</v>
      </c>
      <c r="EY11">
        <f>SUMIFS(DataRegularSeason20242025!$AA$3:$AA$1315,DataRegularSeason20242025!$B$3:$B$1315, "&lt;=" &amp; EY$1, DataRegularSeason20242025!$D$3:$D$1315, $A11)+SUMIFS(DataRegularSeason20242025!$AB$3:$AB$1315,DataRegularSeason20242025!$B$3:$B$1315, "&lt;=" &amp; EY$1, DataRegularSeason20242025!$E$3:$E$1315, $A11)</f>
        <v>29</v>
      </c>
      <c r="EZ11">
        <f>SUMIFS(DataRegularSeason20242025!$AA$3:$AA$1315,DataRegularSeason20242025!$B$3:$B$1315, "&lt;=" &amp; EZ$1, DataRegularSeason20242025!$D$3:$D$1315, $A11)+SUMIFS(DataRegularSeason20242025!$AB$3:$AB$1315,DataRegularSeason20242025!$B$3:$B$1315, "&lt;=" &amp; EZ$1, DataRegularSeason20242025!$E$3:$E$1315, $A11)</f>
        <v>29</v>
      </c>
      <c r="FA11">
        <f>SUMIFS(DataRegularSeason20242025!$AA$3:$AA$1315,DataRegularSeason20242025!$B$3:$B$1315, "&lt;=" &amp; FA$1, DataRegularSeason20242025!$D$3:$D$1315, $A11)+SUMIFS(DataRegularSeason20242025!$AB$3:$AB$1315,DataRegularSeason20242025!$B$3:$B$1315, "&lt;=" &amp; FA$1, DataRegularSeason20242025!$E$3:$E$1315, $A11)</f>
        <v>29</v>
      </c>
      <c r="FB11">
        <f>SUMIFS(DataRegularSeason20242025!$AA$3:$AA$1315,DataRegularSeason20242025!$B$3:$B$1315, "&lt;=" &amp; FB$1, DataRegularSeason20242025!$D$3:$D$1315, $A11)+SUMIFS(DataRegularSeason20242025!$AB$3:$AB$1315,DataRegularSeason20242025!$B$3:$B$1315, "&lt;=" &amp; FB$1, DataRegularSeason20242025!$E$3:$E$1315, $A11)</f>
        <v>29</v>
      </c>
      <c r="FC11">
        <f>SUMIFS(DataRegularSeason20242025!$AA$3:$AA$1315,DataRegularSeason20242025!$B$3:$B$1315, "&lt;=" &amp; FC$1, DataRegularSeason20242025!$D$3:$D$1315, $A11)+SUMIFS(DataRegularSeason20242025!$AB$3:$AB$1315,DataRegularSeason20242025!$B$3:$B$1315, "&lt;=" &amp; FC$1, DataRegularSeason20242025!$E$3:$E$1315, $A11)</f>
        <v>29</v>
      </c>
      <c r="FD11">
        <f>SUMIFS(DataRegularSeason20242025!$AA$3:$AA$1315,DataRegularSeason20242025!$B$3:$B$1315, "&lt;=" &amp; FD$1, DataRegularSeason20242025!$D$3:$D$1315, $A11)+SUMIFS(DataRegularSeason20242025!$AB$3:$AB$1315,DataRegularSeason20242025!$B$3:$B$1315, "&lt;=" &amp; FD$1, DataRegularSeason20242025!$E$3:$E$1315, $A11)</f>
        <v>29</v>
      </c>
      <c r="FE11">
        <f>SUMIFS(DataRegularSeason20242025!$AA$3:$AA$1315,DataRegularSeason20242025!$B$3:$B$1315, "&lt;=" &amp; FE$1, DataRegularSeason20242025!$D$3:$D$1315, $A11)+SUMIFS(DataRegularSeason20242025!$AB$3:$AB$1315,DataRegularSeason20242025!$B$3:$B$1315, "&lt;=" &amp; FE$1, DataRegularSeason20242025!$E$3:$E$1315, $A11)</f>
        <v>29</v>
      </c>
      <c r="FF11">
        <f>SUMIFS(DataRegularSeason20242025!$AA$3:$AA$1315,DataRegularSeason20242025!$B$3:$B$1315, "&lt;=" &amp; FF$1, DataRegularSeason20242025!$D$3:$D$1315, $A11)+SUMIFS(DataRegularSeason20242025!$AB$3:$AB$1315,DataRegularSeason20242025!$B$3:$B$1315, "&lt;=" &amp; FF$1, DataRegularSeason20242025!$E$3:$E$1315, $A11)</f>
        <v>29</v>
      </c>
      <c r="FG11">
        <f>SUMIFS(DataRegularSeason20242025!$AA$3:$AA$1315,DataRegularSeason20242025!$B$3:$B$1315, "&lt;=" &amp; FG$1, DataRegularSeason20242025!$D$3:$D$1315, $A11)+SUMIFS(DataRegularSeason20242025!$AB$3:$AB$1315,DataRegularSeason20242025!$B$3:$B$1315, "&lt;=" &amp; FG$1, DataRegularSeason20242025!$E$3:$E$1315, $A11)</f>
        <v>29</v>
      </c>
      <c r="FH11">
        <f>SUMIFS(DataRegularSeason20242025!$AA$3:$AA$1315,DataRegularSeason20242025!$B$3:$B$1315, "&lt;=" &amp; FH$1, DataRegularSeason20242025!$D$3:$D$1315, $A11)+SUMIFS(DataRegularSeason20242025!$AB$3:$AB$1315,DataRegularSeason20242025!$B$3:$B$1315, "&lt;=" &amp; FH$1, DataRegularSeason20242025!$E$3:$E$1315, $A11)</f>
        <v>29</v>
      </c>
      <c r="FI11">
        <f>SUMIFS(DataRegularSeason20242025!$AA$3:$AA$1315,DataRegularSeason20242025!$B$3:$B$1315, "&lt;=" &amp; FI$1, DataRegularSeason20242025!$D$3:$D$1315, $A11)+SUMIFS(DataRegularSeason20242025!$AB$3:$AB$1315,DataRegularSeason20242025!$B$3:$B$1315, "&lt;=" &amp; FI$1, DataRegularSeason20242025!$E$3:$E$1315, $A11)</f>
        <v>29</v>
      </c>
      <c r="FJ11">
        <f>SUMIFS(DataRegularSeason20242025!$AA$3:$AA$1315,DataRegularSeason20242025!$B$3:$B$1315, "&lt;=" &amp; FJ$1, DataRegularSeason20242025!$D$3:$D$1315, $A11)+SUMIFS(DataRegularSeason20242025!$AB$3:$AB$1315,DataRegularSeason20242025!$B$3:$B$1315, "&lt;=" &amp; FJ$1, DataRegularSeason20242025!$E$3:$E$1315, $A11)</f>
        <v>29</v>
      </c>
      <c r="FK11">
        <f>SUMIFS(DataRegularSeason20242025!$AA$3:$AA$1315,DataRegularSeason20242025!$B$3:$B$1315, "&lt;=" &amp; FK$1, DataRegularSeason20242025!$D$3:$D$1315, $A11)+SUMIFS(DataRegularSeason20242025!$AB$3:$AB$1315,DataRegularSeason20242025!$B$3:$B$1315, "&lt;=" &amp; FK$1, DataRegularSeason20242025!$E$3:$E$1315, $A11)</f>
        <v>29</v>
      </c>
      <c r="FL11">
        <f>SUMIFS(DataRegularSeason20242025!$AA$3:$AA$1315,DataRegularSeason20242025!$B$3:$B$1315, "&lt;=" &amp; FL$1, DataRegularSeason20242025!$D$3:$D$1315, $A11)+SUMIFS(DataRegularSeason20242025!$AB$3:$AB$1315,DataRegularSeason20242025!$B$3:$B$1315, "&lt;=" &amp; FL$1, DataRegularSeason20242025!$E$3:$E$1315, $A11)</f>
        <v>29</v>
      </c>
      <c r="FM11">
        <f>SUMIFS(DataRegularSeason20242025!$AA$3:$AA$1315,DataRegularSeason20242025!$B$3:$B$1315, "&lt;=" &amp; FM$1, DataRegularSeason20242025!$D$3:$D$1315, $A11)+SUMIFS(DataRegularSeason20242025!$AB$3:$AB$1315,DataRegularSeason20242025!$B$3:$B$1315, "&lt;=" &amp; FM$1, DataRegularSeason20242025!$E$3:$E$1315, $A11)</f>
        <v>29</v>
      </c>
      <c r="FN11">
        <f>SUMIFS(DataRegularSeason20242025!$AA$3:$AA$1315,DataRegularSeason20242025!$B$3:$B$1315, "&lt;=" &amp; FN$1, DataRegularSeason20242025!$D$3:$D$1315, $A11)+SUMIFS(DataRegularSeason20242025!$AB$3:$AB$1315,DataRegularSeason20242025!$B$3:$B$1315, "&lt;=" &amp; FN$1, DataRegularSeason20242025!$E$3:$E$1315, $A11)</f>
        <v>29</v>
      </c>
      <c r="FO11">
        <f>SUMIFS(DataRegularSeason20242025!$AA$3:$AA$1315,DataRegularSeason20242025!$B$3:$B$1315, "&lt;=" &amp; FO$1, DataRegularSeason20242025!$D$3:$D$1315, $A11)+SUMIFS(DataRegularSeason20242025!$AB$3:$AB$1315,DataRegularSeason20242025!$B$3:$B$1315, "&lt;=" &amp; FO$1, DataRegularSeason20242025!$E$3:$E$1315, $A11)</f>
        <v>29</v>
      </c>
      <c r="FP11">
        <f>SUMIFS(DataRegularSeason20242025!$AA$3:$AA$1315,DataRegularSeason20242025!$B$3:$B$1315, "&lt;=" &amp; FP$1, DataRegularSeason20242025!$D$3:$D$1315, $A11)+SUMIFS(DataRegularSeason20242025!$AB$3:$AB$1315,DataRegularSeason20242025!$B$3:$B$1315, "&lt;=" &amp; FP$1, DataRegularSeason20242025!$E$3:$E$1315, $A11)</f>
        <v>29</v>
      </c>
      <c r="FQ11">
        <f>SUMIFS(DataRegularSeason20242025!$AA$3:$AA$1315,DataRegularSeason20242025!$B$3:$B$1315, "&lt;=" &amp; FQ$1, DataRegularSeason20242025!$D$3:$D$1315, $A11)+SUMIFS(DataRegularSeason20242025!$AB$3:$AB$1315,DataRegularSeason20242025!$B$3:$B$1315, "&lt;=" &amp; FQ$1, DataRegularSeason20242025!$E$3:$E$1315, $A11)</f>
        <v>29</v>
      </c>
      <c r="FR11">
        <f>SUMIFS(DataRegularSeason20242025!$AA$3:$AA$1315,DataRegularSeason20242025!$B$3:$B$1315, "&lt;=" &amp; FR$1, DataRegularSeason20242025!$D$3:$D$1315, $A11)+SUMIFS(DataRegularSeason20242025!$AB$3:$AB$1315,DataRegularSeason20242025!$B$3:$B$1315, "&lt;=" &amp; FR$1, DataRegularSeason20242025!$E$3:$E$1315, $A11)</f>
        <v>29</v>
      </c>
      <c r="FS11">
        <f>SUMIFS(DataRegularSeason20242025!$AA$3:$AA$1315,DataRegularSeason20242025!$B$3:$B$1315, "&lt;=" &amp; FS$1, DataRegularSeason20242025!$D$3:$D$1315, $A11)+SUMIFS(DataRegularSeason20242025!$AB$3:$AB$1315,DataRegularSeason20242025!$B$3:$B$1315, "&lt;=" &amp; FS$1, DataRegularSeason20242025!$E$3:$E$1315, $A11)</f>
        <v>29</v>
      </c>
      <c r="FT11">
        <f>SUMIFS(DataRegularSeason20242025!$AA$3:$AA$1315,DataRegularSeason20242025!$B$3:$B$1315, "&lt;=" &amp; FT$1, DataRegularSeason20242025!$D$3:$D$1315, $A11)+SUMIFS(DataRegularSeason20242025!$AB$3:$AB$1315,DataRegularSeason20242025!$B$3:$B$1315, "&lt;=" &amp; FT$1, DataRegularSeason20242025!$E$3:$E$1315, $A11)</f>
        <v>29</v>
      </c>
      <c r="FU11">
        <f>SUMIFS(DataRegularSeason20242025!$AA$3:$AA$1315,DataRegularSeason20242025!$B$3:$B$1315, "&lt;=" &amp; FU$1, DataRegularSeason20242025!$D$3:$D$1315, $A11)+SUMIFS(DataRegularSeason20242025!$AB$3:$AB$1315,DataRegularSeason20242025!$B$3:$B$1315, "&lt;=" &amp; FU$1, DataRegularSeason20242025!$E$3:$E$1315, $A11)</f>
        <v>29</v>
      </c>
      <c r="FV11">
        <f>SUMIFS(DataRegularSeason20242025!$AA$3:$AA$1315,DataRegularSeason20242025!$B$3:$B$1315, "&lt;=" &amp; FV$1, DataRegularSeason20242025!$D$3:$D$1315, $A11)+SUMIFS(DataRegularSeason20242025!$AB$3:$AB$1315,DataRegularSeason20242025!$B$3:$B$1315, "&lt;=" &amp; FV$1, DataRegularSeason20242025!$E$3:$E$1315, $A11)</f>
        <v>29</v>
      </c>
      <c r="FW11">
        <f>SUMIFS(DataRegularSeason20242025!$AA$3:$AA$1315,DataRegularSeason20242025!$B$3:$B$1315, "&lt;=" &amp; FW$1, DataRegularSeason20242025!$D$3:$D$1315, $A11)+SUMIFS(DataRegularSeason20242025!$AB$3:$AB$1315,DataRegularSeason20242025!$B$3:$B$1315, "&lt;=" &amp; FW$1, DataRegularSeason20242025!$E$3:$E$1315, $A11)</f>
        <v>29</v>
      </c>
      <c r="FX11">
        <f>SUMIFS(DataRegularSeason20242025!$AA$3:$AA$1315,DataRegularSeason20242025!$B$3:$B$1315, "&lt;=" &amp; FX$1, DataRegularSeason20242025!$D$3:$D$1315, $A11)+SUMIFS(DataRegularSeason20242025!$AB$3:$AB$1315,DataRegularSeason20242025!$B$3:$B$1315, "&lt;=" &amp; FX$1, DataRegularSeason20242025!$E$3:$E$1315, $A11)</f>
        <v>29</v>
      </c>
      <c r="FY11">
        <f>SUMIFS(DataRegularSeason20242025!$AA$3:$AA$1315,DataRegularSeason20242025!$B$3:$B$1315, "&lt;=" &amp; FY$1, DataRegularSeason20242025!$D$3:$D$1315, $A11)+SUMIFS(DataRegularSeason20242025!$AB$3:$AB$1315,DataRegularSeason20242025!$B$3:$B$1315, "&lt;=" &amp; FY$1, DataRegularSeason20242025!$E$3:$E$1315, $A11)</f>
        <v>29</v>
      </c>
      <c r="FZ11">
        <f>SUMIFS(DataRegularSeason20242025!$AA$3:$AA$1315,DataRegularSeason20242025!$B$3:$B$1315, "&lt;=" &amp; FZ$1, DataRegularSeason20242025!$D$3:$D$1315, $A11)+SUMIFS(DataRegularSeason20242025!$AB$3:$AB$1315,DataRegularSeason20242025!$B$3:$B$1315, "&lt;=" &amp; FZ$1, DataRegularSeason20242025!$E$3:$E$1315, $A11)</f>
        <v>29</v>
      </c>
      <c r="GA11">
        <f>SUMIFS(DataRegularSeason20242025!$AA$3:$AA$1315,DataRegularSeason20242025!$B$3:$B$1315, "&lt;=" &amp; GA$1, DataRegularSeason20242025!$D$3:$D$1315, $A11)+SUMIFS(DataRegularSeason20242025!$AB$3:$AB$1315,DataRegularSeason20242025!$B$3:$B$1315, "&lt;=" &amp; GA$1, DataRegularSeason20242025!$E$3:$E$1315, $A11)</f>
        <v>29</v>
      </c>
      <c r="GB11">
        <f>SUMIFS(DataRegularSeason20242025!$AA$3:$AA$1315,DataRegularSeason20242025!$B$3:$B$1315, "&lt;=" &amp; GB$1, DataRegularSeason20242025!$D$3:$D$1315, $A11)+SUMIFS(DataRegularSeason20242025!$AB$3:$AB$1315,DataRegularSeason20242025!$B$3:$B$1315, "&lt;=" &amp; GB$1, DataRegularSeason20242025!$E$3:$E$1315, $A11)</f>
        <v>29</v>
      </c>
      <c r="GC11">
        <f>SUMIFS(DataRegularSeason20242025!$AA$3:$AA$1315,DataRegularSeason20242025!$B$3:$B$1315, "&lt;=" &amp; GC$1, DataRegularSeason20242025!$D$3:$D$1315, $A11)+SUMIFS(DataRegularSeason20242025!$AB$3:$AB$1315,DataRegularSeason20242025!$B$3:$B$1315, "&lt;=" &amp; GC$1, DataRegularSeason20242025!$E$3:$E$1315, $A11)</f>
        <v>29</v>
      </c>
      <c r="GD11">
        <f>SUMIFS(DataRegularSeason20242025!$AA$3:$AA$1315,DataRegularSeason20242025!$B$3:$B$1315, "&lt;=" &amp; GD$1, DataRegularSeason20242025!$D$3:$D$1315, $A11)+SUMIFS(DataRegularSeason20242025!$AB$3:$AB$1315,DataRegularSeason20242025!$B$3:$B$1315, "&lt;=" &amp; GD$1, DataRegularSeason20242025!$E$3:$E$1315, $A11)</f>
        <v>29</v>
      </c>
      <c r="GE11">
        <f>SUMIFS(DataRegularSeason20242025!$AA$3:$AA$1315,DataRegularSeason20242025!$B$3:$B$1315, "&lt;=" &amp; GE$1, DataRegularSeason20242025!$D$3:$D$1315, $A11)+SUMIFS(DataRegularSeason20242025!$AB$3:$AB$1315,DataRegularSeason20242025!$B$3:$B$1315, "&lt;=" &amp; GE$1, DataRegularSeason20242025!$E$3:$E$1315, $A11)</f>
        <v>29</v>
      </c>
      <c r="GF11">
        <f>SUMIFS(DataRegularSeason20242025!$AA$3:$AA$1315,DataRegularSeason20242025!$B$3:$B$1315, "&lt;=" &amp; GF$1, DataRegularSeason20242025!$D$3:$D$1315, $A11)+SUMIFS(DataRegularSeason20242025!$AB$3:$AB$1315,DataRegularSeason20242025!$B$3:$B$1315, "&lt;=" &amp; GF$1, DataRegularSeason20242025!$E$3:$E$1315, $A11)</f>
        <v>29</v>
      </c>
      <c r="GG11">
        <f>SUMIFS(DataRegularSeason20242025!$AA$3:$AA$1315,DataRegularSeason20242025!$B$3:$B$1315, "&lt;=" &amp; GG$1, DataRegularSeason20242025!$D$3:$D$1315, $A11)+SUMIFS(DataRegularSeason20242025!$AB$3:$AB$1315,DataRegularSeason20242025!$B$3:$B$1315, "&lt;=" &amp; GG$1, DataRegularSeason20242025!$E$3:$E$1315, $A11)</f>
        <v>29</v>
      </c>
      <c r="GH11">
        <f>SUMIFS(DataRegularSeason20242025!$AA$3:$AA$1315,DataRegularSeason20242025!$B$3:$B$1315, "&lt;=" &amp; GH$1, DataRegularSeason20242025!$D$3:$D$1315, $A11)+SUMIFS(DataRegularSeason20242025!$AB$3:$AB$1315,DataRegularSeason20242025!$B$3:$B$1315, "&lt;=" &amp; GH$1, DataRegularSeason20242025!$E$3:$E$1315, $A11)</f>
        <v>29</v>
      </c>
      <c r="GI11">
        <f>SUMIFS(DataRegularSeason20242025!$AA$3:$AA$1315,DataRegularSeason20242025!$B$3:$B$1315, "&lt;=" &amp; GI$1, DataRegularSeason20242025!$D$3:$D$1315, $A11)+SUMIFS(DataRegularSeason20242025!$AB$3:$AB$1315,DataRegularSeason20242025!$B$3:$B$1315, "&lt;=" &amp; GI$1, DataRegularSeason20242025!$E$3:$E$1315, $A11)</f>
        <v>29</v>
      </c>
      <c r="GJ11">
        <f>SUMIFS(DataRegularSeason20242025!$AA$3:$AA$1315,DataRegularSeason20242025!$B$3:$B$1315, "&lt;=" &amp; GJ$1, DataRegularSeason20242025!$D$3:$D$1315, $A11)+SUMIFS(DataRegularSeason20242025!$AB$3:$AB$1315,DataRegularSeason20242025!$B$3:$B$1315, "&lt;=" &amp; GJ$1, DataRegularSeason20242025!$E$3:$E$1315, $A11)</f>
        <v>29</v>
      </c>
      <c r="GK11">
        <f>SUMIFS(DataRegularSeason20242025!$AA$3:$AA$1315,DataRegularSeason20242025!$B$3:$B$1315, "&lt;=" &amp; GK$1, DataRegularSeason20242025!$D$3:$D$1315, $A11)+SUMIFS(DataRegularSeason20242025!$AB$3:$AB$1315,DataRegularSeason20242025!$B$3:$B$1315, "&lt;=" &amp; GK$1, DataRegularSeason20242025!$E$3:$E$1315, $A11)</f>
        <v>29</v>
      </c>
      <c r="GL11">
        <f>SUMIFS(DataRegularSeason20242025!$AA$3:$AA$1315,DataRegularSeason20242025!$B$3:$B$1315, "&lt;=" &amp; GL$1, DataRegularSeason20242025!$D$3:$D$1315, $A11)+SUMIFS(DataRegularSeason20242025!$AB$3:$AB$1315,DataRegularSeason20242025!$B$3:$B$1315, "&lt;=" &amp; GL$1, DataRegularSeason20242025!$E$3:$E$1315, $A11)</f>
        <v>29</v>
      </c>
      <c r="GM11">
        <f>SUMIFS(DataRegularSeason20242025!$AA$3:$AA$1315,DataRegularSeason20242025!$B$3:$B$1315, "&lt;=" &amp; GM$1, DataRegularSeason20242025!$D$3:$D$1315, $A11)+SUMIFS(DataRegularSeason20242025!$AB$3:$AB$1315,DataRegularSeason20242025!$B$3:$B$1315, "&lt;=" &amp; GM$1, DataRegularSeason20242025!$E$3:$E$1315, $A11)</f>
        <v>29</v>
      </c>
      <c r="GN11">
        <f>SUMIFS(DataRegularSeason20242025!$AA$3:$AA$1315,DataRegularSeason20242025!$B$3:$B$1315, "&lt;=" &amp; GN$1, DataRegularSeason20242025!$D$3:$D$1315, $A11)+SUMIFS(DataRegularSeason20242025!$AB$3:$AB$1315,DataRegularSeason20242025!$B$3:$B$1315, "&lt;=" &amp; GN$1, DataRegularSeason20242025!$E$3:$E$1315, $A11)</f>
        <v>29</v>
      </c>
      <c r="GO11">
        <f>SUMIFS(DataRegularSeason20242025!$AA$3:$AA$1315,DataRegularSeason20242025!$B$3:$B$1315, "&lt;=" &amp; GO$1, DataRegularSeason20242025!$D$3:$D$1315, $A11)+SUMIFS(DataRegularSeason20242025!$AB$3:$AB$1315,DataRegularSeason20242025!$B$3:$B$1315, "&lt;=" &amp; GO$1, DataRegularSeason20242025!$E$3:$E$1315, $A11)</f>
        <v>29</v>
      </c>
      <c r="GP11">
        <f>SUMIFS(DataRegularSeason20242025!$AA$3:$AA$1315,DataRegularSeason20242025!$B$3:$B$1315, "&lt;=" &amp; GP$1, DataRegularSeason20242025!$D$3:$D$1315, $A11)+SUMIFS(DataRegularSeason20242025!$AB$3:$AB$1315,DataRegularSeason20242025!$B$3:$B$1315, "&lt;=" &amp; GP$1, DataRegularSeason20242025!$E$3:$E$1315, $A11)</f>
        <v>29</v>
      </c>
      <c r="GQ11">
        <f>SUMIFS(DataRegularSeason20242025!$AA$3:$AA$1315,DataRegularSeason20242025!$B$3:$B$1315, "&lt;=" &amp; GQ$1, DataRegularSeason20242025!$D$3:$D$1315, $A11)+SUMIFS(DataRegularSeason20242025!$AB$3:$AB$1315,DataRegularSeason20242025!$B$3:$B$1315, "&lt;=" &amp; GQ$1, DataRegularSeason20242025!$E$3:$E$1315, $A11)</f>
        <v>29</v>
      </c>
      <c r="GR11">
        <f>SUMIFS(DataRegularSeason20242025!$AA$3:$AA$1315,DataRegularSeason20242025!$B$3:$B$1315, "&lt;=" &amp; GR$1, DataRegularSeason20242025!$D$3:$D$1315, $A11)+SUMIFS(DataRegularSeason20242025!$AB$3:$AB$1315,DataRegularSeason20242025!$B$3:$B$1315, "&lt;=" &amp; GR$1, DataRegularSeason20242025!$E$3:$E$1315, $A11)</f>
        <v>29</v>
      </c>
      <c r="GS11">
        <f>SUMIFS(DataRegularSeason20242025!$AA$3:$AA$1315,DataRegularSeason20242025!$B$3:$B$1315, "&lt;=" &amp; GS$1, DataRegularSeason20242025!$D$3:$D$1315, $A11)+SUMIFS(DataRegularSeason20242025!$AB$3:$AB$1315,DataRegularSeason20242025!$B$3:$B$1315, "&lt;=" &amp; GS$1, DataRegularSeason20242025!$E$3:$E$1315, $A11)</f>
        <v>29</v>
      </c>
      <c r="GT11">
        <f>SUMIFS(DataRegularSeason20242025!$AA$3:$AA$1315,DataRegularSeason20242025!$B$3:$B$1315, "&lt;=" &amp; GT$1, DataRegularSeason20242025!$D$3:$D$1315, $A11)+SUMIFS(DataRegularSeason20242025!$AB$3:$AB$1315,DataRegularSeason20242025!$B$3:$B$1315, "&lt;=" &amp; GT$1, DataRegularSeason20242025!$E$3:$E$1315, $A11)</f>
        <v>29</v>
      </c>
      <c r="GU11">
        <f>SUMIFS(DataRegularSeason20242025!$AA$3:$AA$1315,DataRegularSeason20242025!$B$3:$B$1315, "&lt;=" &amp; GU$1, DataRegularSeason20242025!$D$3:$D$1315, $A11)+SUMIFS(DataRegularSeason20242025!$AB$3:$AB$1315,DataRegularSeason20242025!$B$3:$B$1315, "&lt;=" &amp; GU$1, DataRegularSeason20242025!$E$3:$E$1315, $A11)</f>
        <v>29</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27</v>
      </c>
      <c r="BF12">
        <f>SUMIFS(DataRegularSeason20242025!$AA$3:$AA$1315,DataRegularSeason20242025!$B$3:$B$1315, "&lt;=" &amp; BF$1, DataRegularSeason20242025!$D$3:$D$1315, $A12)+SUMIFS(DataRegularSeason20242025!$AB$3:$AB$1315,DataRegularSeason20242025!$B$3:$B$1315, "&lt;=" &amp; BF$1, DataRegularSeason20242025!$E$3:$E$1315, $A12)</f>
        <v>27</v>
      </c>
      <c r="BG12">
        <f>SUMIFS(DataRegularSeason20242025!$AA$3:$AA$1315,DataRegularSeason20242025!$B$3:$B$1315, "&lt;=" &amp; BG$1, DataRegularSeason20242025!$D$3:$D$1315, $A12)+SUMIFS(DataRegularSeason20242025!$AB$3:$AB$1315,DataRegularSeason20242025!$B$3:$B$1315, "&lt;=" &amp; BG$1, DataRegularSeason20242025!$E$3:$E$1315, $A12)</f>
        <v>27</v>
      </c>
      <c r="BH12">
        <f>SUMIFS(DataRegularSeason20242025!$AA$3:$AA$1315,DataRegularSeason20242025!$B$3:$B$1315, "&lt;=" &amp; BH$1, DataRegularSeason20242025!$D$3:$D$1315, $A12)+SUMIFS(DataRegularSeason20242025!$AB$3:$AB$1315,DataRegularSeason20242025!$B$3:$B$1315, "&lt;=" &amp; BH$1, DataRegularSeason20242025!$E$3:$E$1315, $A12)</f>
        <v>27</v>
      </c>
      <c r="BI12">
        <f>SUMIFS(DataRegularSeason20242025!$AA$3:$AA$1315,DataRegularSeason20242025!$B$3:$B$1315, "&lt;=" &amp; BI$1, DataRegularSeason20242025!$D$3:$D$1315, $A12)+SUMIFS(DataRegularSeason20242025!$AB$3:$AB$1315,DataRegularSeason20242025!$B$3:$B$1315, "&lt;=" &amp; BI$1, DataRegularSeason20242025!$E$3:$E$1315, $A12)</f>
        <v>27</v>
      </c>
      <c r="BJ12">
        <f>SUMIFS(DataRegularSeason20242025!$AA$3:$AA$1315,DataRegularSeason20242025!$B$3:$B$1315, "&lt;=" &amp; BJ$1, DataRegularSeason20242025!$D$3:$D$1315, $A12)+SUMIFS(DataRegularSeason20242025!$AB$3:$AB$1315,DataRegularSeason20242025!$B$3:$B$1315, "&lt;=" &amp; BJ$1, DataRegularSeason20242025!$E$3:$E$1315, $A12)</f>
        <v>27</v>
      </c>
      <c r="BK12">
        <f>SUMIFS(DataRegularSeason20242025!$AA$3:$AA$1315,DataRegularSeason20242025!$B$3:$B$1315, "&lt;=" &amp; BK$1, DataRegularSeason20242025!$D$3:$D$1315, $A12)+SUMIFS(DataRegularSeason20242025!$AB$3:$AB$1315,DataRegularSeason20242025!$B$3:$B$1315, "&lt;=" &amp; BK$1, DataRegularSeason20242025!$E$3:$E$1315, $A12)</f>
        <v>27</v>
      </c>
      <c r="BL12">
        <f>SUMIFS(DataRegularSeason20242025!$AA$3:$AA$1315,DataRegularSeason20242025!$B$3:$B$1315, "&lt;=" &amp; BL$1, DataRegularSeason20242025!$D$3:$D$1315, $A12)+SUMIFS(DataRegularSeason20242025!$AB$3:$AB$1315,DataRegularSeason20242025!$B$3:$B$1315, "&lt;=" &amp; BL$1, DataRegularSeason20242025!$E$3:$E$1315, $A12)</f>
        <v>27</v>
      </c>
      <c r="BM12">
        <f>SUMIFS(DataRegularSeason20242025!$AA$3:$AA$1315,DataRegularSeason20242025!$B$3:$B$1315, "&lt;=" &amp; BM$1, DataRegularSeason20242025!$D$3:$D$1315, $A12)+SUMIFS(DataRegularSeason20242025!$AB$3:$AB$1315,DataRegularSeason20242025!$B$3:$B$1315, "&lt;=" &amp; BM$1, DataRegularSeason20242025!$E$3:$E$1315, $A12)</f>
        <v>27</v>
      </c>
      <c r="BN12">
        <f>SUMIFS(DataRegularSeason20242025!$AA$3:$AA$1315,DataRegularSeason20242025!$B$3:$B$1315, "&lt;=" &amp; BN$1, DataRegularSeason20242025!$D$3:$D$1315, $A12)+SUMIFS(DataRegularSeason20242025!$AB$3:$AB$1315,DataRegularSeason20242025!$B$3:$B$1315, "&lt;=" &amp; BN$1, DataRegularSeason20242025!$E$3:$E$1315, $A12)</f>
        <v>27</v>
      </c>
      <c r="BO12">
        <f>SUMIFS(DataRegularSeason20242025!$AA$3:$AA$1315,DataRegularSeason20242025!$B$3:$B$1315, "&lt;=" &amp; BO$1, DataRegularSeason20242025!$D$3:$D$1315, $A12)+SUMIFS(DataRegularSeason20242025!$AB$3:$AB$1315,DataRegularSeason20242025!$B$3:$B$1315, "&lt;=" &amp; BO$1, DataRegularSeason20242025!$E$3:$E$1315, $A12)</f>
        <v>27</v>
      </c>
      <c r="BP12">
        <f>SUMIFS(DataRegularSeason20242025!$AA$3:$AA$1315,DataRegularSeason20242025!$B$3:$B$1315, "&lt;=" &amp; BP$1, DataRegularSeason20242025!$D$3:$D$1315, $A12)+SUMIFS(DataRegularSeason20242025!$AB$3:$AB$1315,DataRegularSeason20242025!$B$3:$B$1315, "&lt;=" &amp; BP$1, DataRegularSeason20242025!$E$3:$E$1315, $A12)</f>
        <v>27</v>
      </c>
      <c r="BQ12">
        <f>SUMIFS(DataRegularSeason20242025!$AA$3:$AA$1315,DataRegularSeason20242025!$B$3:$B$1315, "&lt;=" &amp; BQ$1, DataRegularSeason20242025!$D$3:$D$1315, $A12)+SUMIFS(DataRegularSeason20242025!$AB$3:$AB$1315,DataRegularSeason20242025!$B$3:$B$1315, "&lt;=" &amp; BQ$1, DataRegularSeason20242025!$E$3:$E$1315, $A12)</f>
        <v>27</v>
      </c>
      <c r="BR12">
        <f>SUMIFS(DataRegularSeason20242025!$AA$3:$AA$1315,DataRegularSeason20242025!$B$3:$B$1315, "&lt;=" &amp; BR$1, DataRegularSeason20242025!$D$3:$D$1315, $A12)+SUMIFS(DataRegularSeason20242025!$AB$3:$AB$1315,DataRegularSeason20242025!$B$3:$B$1315, "&lt;=" &amp; BR$1, DataRegularSeason20242025!$E$3:$E$1315, $A12)</f>
        <v>27</v>
      </c>
      <c r="BS12">
        <f>SUMIFS(DataRegularSeason20242025!$AA$3:$AA$1315,DataRegularSeason20242025!$B$3:$B$1315, "&lt;=" &amp; BS$1, DataRegularSeason20242025!$D$3:$D$1315, $A12)+SUMIFS(DataRegularSeason20242025!$AB$3:$AB$1315,DataRegularSeason20242025!$B$3:$B$1315, "&lt;=" &amp; BS$1, DataRegularSeason20242025!$E$3:$E$1315, $A12)</f>
        <v>27</v>
      </c>
      <c r="BT12">
        <f>SUMIFS(DataRegularSeason20242025!$AA$3:$AA$1315,DataRegularSeason20242025!$B$3:$B$1315, "&lt;=" &amp; BT$1, DataRegularSeason20242025!$D$3:$D$1315, $A12)+SUMIFS(DataRegularSeason20242025!$AB$3:$AB$1315,DataRegularSeason20242025!$B$3:$B$1315, "&lt;=" &amp; BT$1, DataRegularSeason20242025!$E$3:$E$1315, $A12)</f>
        <v>27</v>
      </c>
      <c r="BU12">
        <f>SUMIFS(DataRegularSeason20242025!$AA$3:$AA$1315,DataRegularSeason20242025!$B$3:$B$1315, "&lt;=" &amp; BU$1, DataRegularSeason20242025!$D$3:$D$1315, $A12)+SUMIFS(DataRegularSeason20242025!$AB$3:$AB$1315,DataRegularSeason20242025!$B$3:$B$1315, "&lt;=" &amp; BU$1, DataRegularSeason20242025!$E$3:$E$1315, $A12)</f>
        <v>27</v>
      </c>
      <c r="BV12">
        <f>SUMIFS(DataRegularSeason20242025!$AA$3:$AA$1315,DataRegularSeason20242025!$B$3:$B$1315, "&lt;=" &amp; BV$1, DataRegularSeason20242025!$D$3:$D$1315, $A12)+SUMIFS(DataRegularSeason20242025!$AB$3:$AB$1315,DataRegularSeason20242025!$B$3:$B$1315, "&lt;=" &amp; BV$1, DataRegularSeason20242025!$E$3:$E$1315, $A12)</f>
        <v>27</v>
      </c>
      <c r="BW12">
        <f>SUMIFS(DataRegularSeason20242025!$AA$3:$AA$1315,DataRegularSeason20242025!$B$3:$B$1315, "&lt;=" &amp; BW$1, DataRegularSeason20242025!$D$3:$D$1315, $A12)+SUMIFS(DataRegularSeason20242025!$AB$3:$AB$1315,DataRegularSeason20242025!$B$3:$B$1315, "&lt;=" &amp; BW$1, DataRegularSeason20242025!$E$3:$E$1315, $A12)</f>
        <v>27</v>
      </c>
      <c r="BX12">
        <f>SUMIFS(DataRegularSeason20242025!$AA$3:$AA$1315,DataRegularSeason20242025!$B$3:$B$1315, "&lt;=" &amp; BX$1, DataRegularSeason20242025!$D$3:$D$1315, $A12)+SUMIFS(DataRegularSeason20242025!$AB$3:$AB$1315,DataRegularSeason20242025!$B$3:$B$1315, "&lt;=" &amp; BX$1, DataRegularSeason20242025!$E$3:$E$1315, $A12)</f>
        <v>27</v>
      </c>
      <c r="BY12">
        <f>SUMIFS(DataRegularSeason20242025!$AA$3:$AA$1315,DataRegularSeason20242025!$B$3:$B$1315, "&lt;=" &amp; BY$1, DataRegularSeason20242025!$D$3:$D$1315, $A12)+SUMIFS(DataRegularSeason20242025!$AB$3:$AB$1315,DataRegularSeason20242025!$B$3:$B$1315, "&lt;=" &amp; BY$1, DataRegularSeason20242025!$E$3:$E$1315, $A12)</f>
        <v>27</v>
      </c>
      <c r="BZ12">
        <f>SUMIFS(DataRegularSeason20242025!$AA$3:$AA$1315,DataRegularSeason20242025!$B$3:$B$1315, "&lt;=" &amp; BZ$1, DataRegularSeason20242025!$D$3:$D$1315, $A12)+SUMIFS(DataRegularSeason20242025!$AB$3:$AB$1315,DataRegularSeason20242025!$B$3:$B$1315, "&lt;=" &amp; BZ$1, DataRegularSeason20242025!$E$3:$E$1315, $A12)</f>
        <v>27</v>
      </c>
      <c r="CA12">
        <f>SUMIFS(DataRegularSeason20242025!$AA$3:$AA$1315,DataRegularSeason20242025!$B$3:$B$1315, "&lt;=" &amp; CA$1, DataRegularSeason20242025!$D$3:$D$1315, $A12)+SUMIFS(DataRegularSeason20242025!$AB$3:$AB$1315,DataRegularSeason20242025!$B$3:$B$1315, "&lt;=" &amp; CA$1, DataRegularSeason20242025!$E$3:$E$1315, $A12)</f>
        <v>27</v>
      </c>
      <c r="CB12">
        <f>SUMIFS(DataRegularSeason20242025!$AA$3:$AA$1315,DataRegularSeason20242025!$B$3:$B$1315, "&lt;=" &amp; CB$1, DataRegularSeason20242025!$D$3:$D$1315, $A12)+SUMIFS(DataRegularSeason20242025!$AB$3:$AB$1315,DataRegularSeason20242025!$B$3:$B$1315, "&lt;=" &amp; CB$1, DataRegularSeason20242025!$E$3:$E$1315, $A12)</f>
        <v>27</v>
      </c>
      <c r="CC12">
        <f>SUMIFS(DataRegularSeason20242025!$AA$3:$AA$1315,DataRegularSeason20242025!$B$3:$B$1315, "&lt;=" &amp; CC$1, DataRegularSeason20242025!$D$3:$D$1315, $A12)+SUMIFS(DataRegularSeason20242025!$AB$3:$AB$1315,DataRegularSeason20242025!$B$3:$B$1315, "&lt;=" &amp; CC$1, DataRegularSeason20242025!$E$3:$E$1315, $A12)</f>
        <v>27</v>
      </c>
      <c r="CD12">
        <f>SUMIFS(DataRegularSeason20242025!$AA$3:$AA$1315,DataRegularSeason20242025!$B$3:$B$1315, "&lt;=" &amp; CD$1, DataRegularSeason20242025!$D$3:$D$1315, $A12)+SUMIFS(DataRegularSeason20242025!$AB$3:$AB$1315,DataRegularSeason20242025!$B$3:$B$1315, "&lt;=" &amp; CD$1, DataRegularSeason20242025!$E$3:$E$1315, $A12)</f>
        <v>27</v>
      </c>
      <c r="CE12">
        <f>SUMIFS(DataRegularSeason20242025!$AA$3:$AA$1315,DataRegularSeason20242025!$B$3:$B$1315, "&lt;=" &amp; CE$1, DataRegularSeason20242025!$D$3:$D$1315, $A12)+SUMIFS(DataRegularSeason20242025!$AB$3:$AB$1315,DataRegularSeason20242025!$B$3:$B$1315, "&lt;=" &amp; CE$1, DataRegularSeason20242025!$E$3:$E$1315, $A12)</f>
        <v>27</v>
      </c>
      <c r="CF12">
        <f>SUMIFS(DataRegularSeason20242025!$AA$3:$AA$1315,DataRegularSeason20242025!$B$3:$B$1315, "&lt;=" &amp; CF$1, DataRegularSeason20242025!$D$3:$D$1315, $A12)+SUMIFS(DataRegularSeason20242025!$AB$3:$AB$1315,DataRegularSeason20242025!$B$3:$B$1315, "&lt;=" &amp; CF$1, DataRegularSeason20242025!$E$3:$E$1315, $A12)</f>
        <v>27</v>
      </c>
      <c r="CG12">
        <f>SUMIFS(DataRegularSeason20242025!$AA$3:$AA$1315,DataRegularSeason20242025!$B$3:$B$1315, "&lt;=" &amp; CG$1, DataRegularSeason20242025!$D$3:$D$1315, $A12)+SUMIFS(DataRegularSeason20242025!$AB$3:$AB$1315,DataRegularSeason20242025!$B$3:$B$1315, "&lt;=" &amp; CG$1, DataRegularSeason20242025!$E$3:$E$1315, $A12)</f>
        <v>27</v>
      </c>
      <c r="CH12">
        <f>SUMIFS(DataRegularSeason20242025!$AA$3:$AA$1315,DataRegularSeason20242025!$B$3:$B$1315, "&lt;=" &amp; CH$1, DataRegularSeason20242025!$D$3:$D$1315, $A12)+SUMIFS(DataRegularSeason20242025!$AB$3:$AB$1315,DataRegularSeason20242025!$B$3:$B$1315, "&lt;=" &amp; CH$1, DataRegularSeason20242025!$E$3:$E$1315, $A12)</f>
        <v>27</v>
      </c>
      <c r="CI12">
        <f>SUMIFS(DataRegularSeason20242025!$AA$3:$AA$1315,DataRegularSeason20242025!$B$3:$B$1315, "&lt;=" &amp; CI$1, DataRegularSeason20242025!$D$3:$D$1315, $A12)+SUMIFS(DataRegularSeason20242025!$AB$3:$AB$1315,DataRegularSeason20242025!$B$3:$B$1315, "&lt;=" &amp; CI$1, DataRegularSeason20242025!$E$3:$E$1315, $A12)</f>
        <v>27</v>
      </c>
      <c r="CJ12">
        <f>SUMIFS(DataRegularSeason20242025!$AA$3:$AA$1315,DataRegularSeason20242025!$B$3:$B$1315, "&lt;=" &amp; CJ$1, DataRegularSeason20242025!$D$3:$D$1315, $A12)+SUMIFS(DataRegularSeason20242025!$AB$3:$AB$1315,DataRegularSeason20242025!$B$3:$B$1315, "&lt;=" &amp; CJ$1, DataRegularSeason20242025!$E$3:$E$1315, $A12)</f>
        <v>27</v>
      </c>
      <c r="CK12">
        <f>SUMIFS(DataRegularSeason20242025!$AA$3:$AA$1315,DataRegularSeason20242025!$B$3:$B$1315, "&lt;=" &amp; CK$1, DataRegularSeason20242025!$D$3:$D$1315, $A12)+SUMIFS(DataRegularSeason20242025!$AB$3:$AB$1315,DataRegularSeason20242025!$B$3:$B$1315, "&lt;=" &amp; CK$1, DataRegularSeason20242025!$E$3:$E$1315, $A12)</f>
        <v>27</v>
      </c>
      <c r="CL12">
        <f>SUMIFS(DataRegularSeason20242025!$AA$3:$AA$1315,DataRegularSeason20242025!$B$3:$B$1315, "&lt;=" &amp; CL$1, DataRegularSeason20242025!$D$3:$D$1315, $A12)+SUMIFS(DataRegularSeason20242025!$AB$3:$AB$1315,DataRegularSeason20242025!$B$3:$B$1315, "&lt;=" &amp; CL$1, DataRegularSeason20242025!$E$3:$E$1315, $A12)</f>
        <v>27</v>
      </c>
      <c r="CM12">
        <f>SUMIFS(DataRegularSeason20242025!$AA$3:$AA$1315,DataRegularSeason20242025!$B$3:$B$1315, "&lt;=" &amp; CM$1, DataRegularSeason20242025!$D$3:$D$1315, $A12)+SUMIFS(DataRegularSeason20242025!$AB$3:$AB$1315,DataRegularSeason20242025!$B$3:$B$1315, "&lt;=" &amp; CM$1, DataRegularSeason20242025!$E$3:$E$1315, $A12)</f>
        <v>27</v>
      </c>
      <c r="CN12">
        <f>SUMIFS(DataRegularSeason20242025!$AA$3:$AA$1315,DataRegularSeason20242025!$B$3:$B$1315, "&lt;=" &amp; CN$1, DataRegularSeason20242025!$D$3:$D$1315, $A12)+SUMIFS(DataRegularSeason20242025!$AB$3:$AB$1315,DataRegularSeason20242025!$B$3:$B$1315, "&lt;=" &amp; CN$1, DataRegularSeason20242025!$E$3:$E$1315, $A12)</f>
        <v>27</v>
      </c>
      <c r="CO12">
        <f>SUMIFS(DataRegularSeason20242025!$AA$3:$AA$1315,DataRegularSeason20242025!$B$3:$B$1315, "&lt;=" &amp; CO$1, DataRegularSeason20242025!$D$3:$D$1315, $A12)+SUMIFS(DataRegularSeason20242025!$AB$3:$AB$1315,DataRegularSeason20242025!$B$3:$B$1315, "&lt;=" &amp; CO$1, DataRegularSeason20242025!$E$3:$E$1315, $A12)</f>
        <v>27</v>
      </c>
      <c r="CP12">
        <f>SUMIFS(DataRegularSeason20242025!$AA$3:$AA$1315,DataRegularSeason20242025!$B$3:$B$1315, "&lt;=" &amp; CP$1, DataRegularSeason20242025!$D$3:$D$1315, $A12)+SUMIFS(DataRegularSeason20242025!$AB$3:$AB$1315,DataRegularSeason20242025!$B$3:$B$1315, "&lt;=" &amp; CP$1, DataRegularSeason20242025!$E$3:$E$1315, $A12)</f>
        <v>27</v>
      </c>
      <c r="CQ12">
        <f>SUMIFS(DataRegularSeason20242025!$AA$3:$AA$1315,DataRegularSeason20242025!$B$3:$B$1315, "&lt;=" &amp; CQ$1, DataRegularSeason20242025!$D$3:$D$1315, $A12)+SUMIFS(DataRegularSeason20242025!$AB$3:$AB$1315,DataRegularSeason20242025!$B$3:$B$1315, "&lt;=" &amp; CQ$1, DataRegularSeason20242025!$E$3:$E$1315, $A12)</f>
        <v>27</v>
      </c>
      <c r="CR12">
        <f>SUMIFS(DataRegularSeason20242025!$AA$3:$AA$1315,DataRegularSeason20242025!$B$3:$B$1315, "&lt;=" &amp; CR$1, DataRegularSeason20242025!$D$3:$D$1315, $A12)+SUMIFS(DataRegularSeason20242025!$AB$3:$AB$1315,DataRegularSeason20242025!$B$3:$B$1315, "&lt;=" &amp; CR$1, DataRegularSeason20242025!$E$3:$E$1315, $A12)</f>
        <v>27</v>
      </c>
      <c r="CS12">
        <f>SUMIFS(DataRegularSeason20242025!$AA$3:$AA$1315,DataRegularSeason20242025!$B$3:$B$1315, "&lt;=" &amp; CS$1, DataRegularSeason20242025!$D$3:$D$1315, $A12)+SUMIFS(DataRegularSeason20242025!$AB$3:$AB$1315,DataRegularSeason20242025!$B$3:$B$1315, "&lt;=" &amp; CS$1, DataRegularSeason20242025!$E$3:$E$1315, $A12)</f>
        <v>27</v>
      </c>
      <c r="CT12">
        <f>SUMIFS(DataRegularSeason20242025!$AA$3:$AA$1315,DataRegularSeason20242025!$B$3:$B$1315, "&lt;=" &amp; CT$1, DataRegularSeason20242025!$D$3:$D$1315, $A12)+SUMIFS(DataRegularSeason20242025!$AB$3:$AB$1315,DataRegularSeason20242025!$B$3:$B$1315, "&lt;=" &amp; CT$1, DataRegularSeason20242025!$E$3:$E$1315, $A12)</f>
        <v>27</v>
      </c>
      <c r="CU12">
        <f>SUMIFS(DataRegularSeason20242025!$AA$3:$AA$1315,DataRegularSeason20242025!$B$3:$B$1315, "&lt;=" &amp; CU$1, DataRegularSeason20242025!$D$3:$D$1315, $A12)+SUMIFS(DataRegularSeason20242025!$AB$3:$AB$1315,DataRegularSeason20242025!$B$3:$B$1315, "&lt;=" &amp; CU$1, DataRegularSeason20242025!$E$3:$E$1315, $A12)</f>
        <v>27</v>
      </c>
      <c r="CV12">
        <f>SUMIFS(DataRegularSeason20242025!$AA$3:$AA$1315,DataRegularSeason20242025!$B$3:$B$1315, "&lt;=" &amp; CV$1, DataRegularSeason20242025!$D$3:$D$1315, $A12)+SUMIFS(DataRegularSeason20242025!$AB$3:$AB$1315,DataRegularSeason20242025!$B$3:$B$1315, "&lt;=" &amp; CV$1, DataRegularSeason20242025!$E$3:$E$1315, $A12)</f>
        <v>27</v>
      </c>
      <c r="CW12">
        <f>SUMIFS(DataRegularSeason20242025!$AA$3:$AA$1315,DataRegularSeason20242025!$B$3:$B$1315, "&lt;=" &amp; CW$1, DataRegularSeason20242025!$D$3:$D$1315, $A12)+SUMIFS(DataRegularSeason20242025!$AB$3:$AB$1315,DataRegularSeason20242025!$B$3:$B$1315, "&lt;=" &amp; CW$1, DataRegularSeason20242025!$E$3:$E$1315, $A12)</f>
        <v>27</v>
      </c>
      <c r="CX12">
        <f>SUMIFS(DataRegularSeason20242025!$AA$3:$AA$1315,DataRegularSeason20242025!$B$3:$B$1315, "&lt;=" &amp; CX$1, DataRegularSeason20242025!$D$3:$D$1315, $A12)+SUMIFS(DataRegularSeason20242025!$AB$3:$AB$1315,DataRegularSeason20242025!$B$3:$B$1315, "&lt;=" &amp; CX$1, DataRegularSeason20242025!$E$3:$E$1315, $A12)</f>
        <v>27</v>
      </c>
      <c r="CY12">
        <f>SUMIFS(DataRegularSeason20242025!$AA$3:$AA$1315,DataRegularSeason20242025!$B$3:$B$1315, "&lt;=" &amp; CY$1, DataRegularSeason20242025!$D$3:$D$1315, $A12)+SUMIFS(DataRegularSeason20242025!$AB$3:$AB$1315,DataRegularSeason20242025!$B$3:$B$1315, "&lt;=" &amp; CY$1, DataRegularSeason20242025!$E$3:$E$1315, $A12)</f>
        <v>27</v>
      </c>
      <c r="CZ12">
        <f>SUMIFS(DataRegularSeason20242025!$AA$3:$AA$1315,DataRegularSeason20242025!$B$3:$B$1315, "&lt;=" &amp; CZ$1, DataRegularSeason20242025!$D$3:$D$1315, $A12)+SUMIFS(DataRegularSeason20242025!$AB$3:$AB$1315,DataRegularSeason20242025!$B$3:$B$1315, "&lt;=" &amp; CZ$1, DataRegularSeason20242025!$E$3:$E$1315, $A12)</f>
        <v>27</v>
      </c>
      <c r="DA12">
        <f>SUMIFS(DataRegularSeason20242025!$AA$3:$AA$1315,DataRegularSeason20242025!$B$3:$B$1315, "&lt;=" &amp; DA$1, DataRegularSeason20242025!$D$3:$D$1315, $A12)+SUMIFS(DataRegularSeason20242025!$AB$3:$AB$1315,DataRegularSeason20242025!$B$3:$B$1315, "&lt;=" &amp; DA$1, DataRegularSeason20242025!$E$3:$E$1315, $A12)</f>
        <v>27</v>
      </c>
      <c r="DB12">
        <f>SUMIFS(DataRegularSeason20242025!$AA$3:$AA$1315,DataRegularSeason20242025!$B$3:$B$1315, "&lt;=" &amp; DB$1, DataRegularSeason20242025!$D$3:$D$1315, $A12)+SUMIFS(DataRegularSeason20242025!$AB$3:$AB$1315,DataRegularSeason20242025!$B$3:$B$1315, "&lt;=" &amp; DB$1, DataRegularSeason20242025!$E$3:$E$1315, $A12)</f>
        <v>27</v>
      </c>
      <c r="DC12">
        <f>SUMIFS(DataRegularSeason20242025!$AA$3:$AA$1315,DataRegularSeason20242025!$B$3:$B$1315, "&lt;=" &amp; DC$1, DataRegularSeason20242025!$D$3:$D$1315, $A12)+SUMIFS(DataRegularSeason20242025!$AB$3:$AB$1315,DataRegularSeason20242025!$B$3:$B$1315, "&lt;=" &amp; DC$1, DataRegularSeason20242025!$E$3:$E$1315, $A12)</f>
        <v>27</v>
      </c>
      <c r="DD12">
        <f>SUMIFS(DataRegularSeason20242025!$AA$3:$AA$1315,DataRegularSeason20242025!$B$3:$B$1315, "&lt;=" &amp; DD$1, DataRegularSeason20242025!$D$3:$D$1315, $A12)+SUMIFS(DataRegularSeason20242025!$AB$3:$AB$1315,DataRegularSeason20242025!$B$3:$B$1315, "&lt;=" &amp; DD$1, DataRegularSeason20242025!$E$3:$E$1315, $A12)</f>
        <v>27</v>
      </c>
      <c r="DE12">
        <f>SUMIFS(DataRegularSeason20242025!$AA$3:$AA$1315,DataRegularSeason20242025!$B$3:$B$1315, "&lt;=" &amp; DE$1, DataRegularSeason20242025!$D$3:$D$1315, $A12)+SUMIFS(DataRegularSeason20242025!$AB$3:$AB$1315,DataRegularSeason20242025!$B$3:$B$1315, "&lt;=" &amp; DE$1, DataRegularSeason20242025!$E$3:$E$1315, $A12)</f>
        <v>27</v>
      </c>
      <c r="DF12">
        <f>SUMIFS(DataRegularSeason20242025!$AA$3:$AA$1315,DataRegularSeason20242025!$B$3:$B$1315, "&lt;=" &amp; DF$1, DataRegularSeason20242025!$D$3:$D$1315, $A12)+SUMIFS(DataRegularSeason20242025!$AB$3:$AB$1315,DataRegularSeason20242025!$B$3:$B$1315, "&lt;=" &amp; DF$1, DataRegularSeason20242025!$E$3:$E$1315, $A12)</f>
        <v>27</v>
      </c>
      <c r="DG12">
        <f>SUMIFS(DataRegularSeason20242025!$AA$3:$AA$1315,DataRegularSeason20242025!$B$3:$B$1315, "&lt;=" &amp; DG$1, DataRegularSeason20242025!$D$3:$D$1315, $A12)+SUMIFS(DataRegularSeason20242025!$AB$3:$AB$1315,DataRegularSeason20242025!$B$3:$B$1315, "&lt;=" &amp; DG$1, DataRegularSeason20242025!$E$3:$E$1315, $A12)</f>
        <v>27</v>
      </c>
      <c r="DH12">
        <f>SUMIFS(DataRegularSeason20242025!$AA$3:$AA$1315,DataRegularSeason20242025!$B$3:$B$1315, "&lt;=" &amp; DH$1, DataRegularSeason20242025!$D$3:$D$1315, $A12)+SUMIFS(DataRegularSeason20242025!$AB$3:$AB$1315,DataRegularSeason20242025!$B$3:$B$1315, "&lt;=" &amp; DH$1, DataRegularSeason20242025!$E$3:$E$1315, $A12)</f>
        <v>27</v>
      </c>
      <c r="DI12">
        <f>SUMIFS(DataRegularSeason20242025!$AA$3:$AA$1315,DataRegularSeason20242025!$B$3:$B$1315, "&lt;=" &amp; DI$1, DataRegularSeason20242025!$D$3:$D$1315, $A12)+SUMIFS(DataRegularSeason20242025!$AB$3:$AB$1315,DataRegularSeason20242025!$B$3:$B$1315, "&lt;=" &amp; DI$1, DataRegularSeason20242025!$E$3:$E$1315, $A12)</f>
        <v>27</v>
      </c>
      <c r="DJ12">
        <f>SUMIFS(DataRegularSeason20242025!$AA$3:$AA$1315,DataRegularSeason20242025!$B$3:$B$1315, "&lt;=" &amp; DJ$1, DataRegularSeason20242025!$D$3:$D$1315, $A12)+SUMIFS(DataRegularSeason20242025!$AB$3:$AB$1315,DataRegularSeason20242025!$B$3:$B$1315, "&lt;=" &amp; DJ$1, DataRegularSeason20242025!$E$3:$E$1315, $A12)</f>
        <v>27</v>
      </c>
      <c r="DK12">
        <f>SUMIFS(DataRegularSeason20242025!$AA$3:$AA$1315,DataRegularSeason20242025!$B$3:$B$1315, "&lt;=" &amp; DK$1, DataRegularSeason20242025!$D$3:$D$1315, $A12)+SUMIFS(DataRegularSeason20242025!$AB$3:$AB$1315,DataRegularSeason20242025!$B$3:$B$1315, "&lt;=" &amp; DK$1, DataRegularSeason20242025!$E$3:$E$1315, $A12)</f>
        <v>27</v>
      </c>
      <c r="DL12">
        <f>SUMIFS(DataRegularSeason20242025!$AA$3:$AA$1315,DataRegularSeason20242025!$B$3:$B$1315, "&lt;=" &amp; DL$1, DataRegularSeason20242025!$D$3:$D$1315, $A12)+SUMIFS(DataRegularSeason20242025!$AB$3:$AB$1315,DataRegularSeason20242025!$B$3:$B$1315, "&lt;=" &amp; DL$1, DataRegularSeason20242025!$E$3:$E$1315, $A12)</f>
        <v>27</v>
      </c>
      <c r="DM12">
        <f>SUMIFS(DataRegularSeason20242025!$AA$3:$AA$1315,DataRegularSeason20242025!$B$3:$B$1315, "&lt;=" &amp; DM$1, DataRegularSeason20242025!$D$3:$D$1315, $A12)+SUMIFS(DataRegularSeason20242025!$AB$3:$AB$1315,DataRegularSeason20242025!$B$3:$B$1315, "&lt;=" &amp; DM$1, DataRegularSeason20242025!$E$3:$E$1315, $A12)</f>
        <v>27</v>
      </c>
      <c r="DN12">
        <f>SUMIFS(DataRegularSeason20242025!$AA$3:$AA$1315,DataRegularSeason20242025!$B$3:$B$1315, "&lt;=" &amp; DN$1, DataRegularSeason20242025!$D$3:$D$1315, $A12)+SUMIFS(DataRegularSeason20242025!$AB$3:$AB$1315,DataRegularSeason20242025!$B$3:$B$1315, "&lt;=" &amp; DN$1, DataRegularSeason20242025!$E$3:$E$1315, $A12)</f>
        <v>27</v>
      </c>
      <c r="DO12">
        <f>SUMIFS(DataRegularSeason20242025!$AA$3:$AA$1315,DataRegularSeason20242025!$B$3:$B$1315, "&lt;=" &amp; DO$1, DataRegularSeason20242025!$D$3:$D$1315, $A12)+SUMIFS(DataRegularSeason20242025!$AB$3:$AB$1315,DataRegularSeason20242025!$B$3:$B$1315, "&lt;=" &amp; DO$1, DataRegularSeason20242025!$E$3:$E$1315, $A12)</f>
        <v>27</v>
      </c>
      <c r="DP12">
        <f>SUMIFS(DataRegularSeason20242025!$AA$3:$AA$1315,DataRegularSeason20242025!$B$3:$B$1315, "&lt;=" &amp; DP$1, DataRegularSeason20242025!$D$3:$D$1315, $A12)+SUMIFS(DataRegularSeason20242025!$AB$3:$AB$1315,DataRegularSeason20242025!$B$3:$B$1315, "&lt;=" &amp; DP$1, DataRegularSeason20242025!$E$3:$E$1315, $A12)</f>
        <v>27</v>
      </c>
      <c r="DQ12">
        <f>SUMIFS(DataRegularSeason20242025!$AA$3:$AA$1315,DataRegularSeason20242025!$B$3:$B$1315, "&lt;=" &amp; DQ$1, DataRegularSeason20242025!$D$3:$D$1315, $A12)+SUMIFS(DataRegularSeason20242025!$AB$3:$AB$1315,DataRegularSeason20242025!$B$3:$B$1315, "&lt;=" &amp; DQ$1, DataRegularSeason20242025!$E$3:$E$1315, $A12)</f>
        <v>27</v>
      </c>
      <c r="DR12">
        <f>SUMIFS(DataRegularSeason20242025!$AA$3:$AA$1315,DataRegularSeason20242025!$B$3:$B$1315, "&lt;=" &amp; DR$1, DataRegularSeason20242025!$D$3:$D$1315, $A12)+SUMIFS(DataRegularSeason20242025!$AB$3:$AB$1315,DataRegularSeason20242025!$B$3:$B$1315, "&lt;=" &amp; DR$1, DataRegularSeason20242025!$E$3:$E$1315, $A12)</f>
        <v>27</v>
      </c>
      <c r="DS12">
        <f>SUMIFS(DataRegularSeason20242025!$AA$3:$AA$1315,DataRegularSeason20242025!$B$3:$B$1315, "&lt;=" &amp; DS$1, DataRegularSeason20242025!$D$3:$D$1315, $A12)+SUMIFS(DataRegularSeason20242025!$AB$3:$AB$1315,DataRegularSeason20242025!$B$3:$B$1315, "&lt;=" &amp; DS$1, DataRegularSeason20242025!$E$3:$E$1315, $A12)</f>
        <v>27</v>
      </c>
      <c r="DT12">
        <f>SUMIFS(DataRegularSeason20242025!$AA$3:$AA$1315,DataRegularSeason20242025!$B$3:$B$1315, "&lt;=" &amp; DT$1, DataRegularSeason20242025!$D$3:$D$1315, $A12)+SUMIFS(DataRegularSeason20242025!$AB$3:$AB$1315,DataRegularSeason20242025!$B$3:$B$1315, "&lt;=" &amp; DT$1, DataRegularSeason20242025!$E$3:$E$1315, $A12)</f>
        <v>27</v>
      </c>
      <c r="DU12">
        <f>SUMIFS(DataRegularSeason20242025!$AA$3:$AA$1315,DataRegularSeason20242025!$B$3:$B$1315, "&lt;=" &amp; DU$1, DataRegularSeason20242025!$D$3:$D$1315, $A12)+SUMIFS(DataRegularSeason20242025!$AB$3:$AB$1315,DataRegularSeason20242025!$B$3:$B$1315, "&lt;=" &amp; DU$1, DataRegularSeason20242025!$E$3:$E$1315, $A12)</f>
        <v>27</v>
      </c>
      <c r="DV12">
        <f>SUMIFS(DataRegularSeason20242025!$AA$3:$AA$1315,DataRegularSeason20242025!$B$3:$B$1315, "&lt;=" &amp; DV$1, DataRegularSeason20242025!$D$3:$D$1315, $A12)+SUMIFS(DataRegularSeason20242025!$AB$3:$AB$1315,DataRegularSeason20242025!$B$3:$B$1315, "&lt;=" &amp; DV$1, DataRegularSeason20242025!$E$3:$E$1315, $A12)</f>
        <v>27</v>
      </c>
      <c r="DW12">
        <f>SUMIFS(DataRegularSeason20242025!$AA$3:$AA$1315,DataRegularSeason20242025!$B$3:$B$1315, "&lt;=" &amp; DW$1, DataRegularSeason20242025!$D$3:$D$1315, $A12)+SUMIFS(DataRegularSeason20242025!$AB$3:$AB$1315,DataRegularSeason20242025!$B$3:$B$1315, "&lt;=" &amp; DW$1, DataRegularSeason20242025!$E$3:$E$1315, $A12)</f>
        <v>27</v>
      </c>
      <c r="DX12">
        <f>SUMIFS(DataRegularSeason20242025!$AA$3:$AA$1315,DataRegularSeason20242025!$B$3:$B$1315, "&lt;=" &amp; DX$1, DataRegularSeason20242025!$D$3:$D$1315, $A12)+SUMIFS(DataRegularSeason20242025!$AB$3:$AB$1315,DataRegularSeason20242025!$B$3:$B$1315, "&lt;=" &amp; DX$1, DataRegularSeason20242025!$E$3:$E$1315, $A12)</f>
        <v>27</v>
      </c>
      <c r="DY12">
        <f>SUMIFS(DataRegularSeason20242025!$AA$3:$AA$1315,DataRegularSeason20242025!$B$3:$B$1315, "&lt;=" &amp; DY$1, DataRegularSeason20242025!$D$3:$D$1315, $A12)+SUMIFS(DataRegularSeason20242025!$AB$3:$AB$1315,DataRegularSeason20242025!$B$3:$B$1315, "&lt;=" &amp; DY$1, DataRegularSeason20242025!$E$3:$E$1315, $A12)</f>
        <v>27</v>
      </c>
      <c r="DZ12">
        <f>SUMIFS(DataRegularSeason20242025!$AA$3:$AA$1315,DataRegularSeason20242025!$B$3:$B$1315, "&lt;=" &amp; DZ$1, DataRegularSeason20242025!$D$3:$D$1315, $A12)+SUMIFS(DataRegularSeason20242025!$AB$3:$AB$1315,DataRegularSeason20242025!$B$3:$B$1315, "&lt;=" &amp; DZ$1, DataRegularSeason20242025!$E$3:$E$1315, $A12)</f>
        <v>27</v>
      </c>
      <c r="EA12">
        <f>SUMIFS(DataRegularSeason20242025!$AA$3:$AA$1315,DataRegularSeason20242025!$B$3:$B$1315, "&lt;=" &amp; EA$1, DataRegularSeason20242025!$D$3:$D$1315, $A12)+SUMIFS(DataRegularSeason20242025!$AB$3:$AB$1315,DataRegularSeason20242025!$B$3:$B$1315, "&lt;=" &amp; EA$1, DataRegularSeason20242025!$E$3:$E$1315, $A12)</f>
        <v>27</v>
      </c>
      <c r="EB12">
        <f>SUMIFS(DataRegularSeason20242025!$AA$3:$AA$1315,DataRegularSeason20242025!$B$3:$B$1315, "&lt;=" &amp; EB$1, DataRegularSeason20242025!$D$3:$D$1315, $A12)+SUMIFS(DataRegularSeason20242025!$AB$3:$AB$1315,DataRegularSeason20242025!$B$3:$B$1315, "&lt;=" &amp; EB$1, DataRegularSeason20242025!$E$3:$E$1315, $A12)</f>
        <v>27</v>
      </c>
      <c r="EC12">
        <f>SUMIFS(DataRegularSeason20242025!$AA$3:$AA$1315,DataRegularSeason20242025!$B$3:$B$1315, "&lt;=" &amp; EC$1, DataRegularSeason20242025!$D$3:$D$1315, $A12)+SUMIFS(DataRegularSeason20242025!$AB$3:$AB$1315,DataRegularSeason20242025!$B$3:$B$1315, "&lt;=" &amp; EC$1, DataRegularSeason20242025!$E$3:$E$1315, $A12)</f>
        <v>27</v>
      </c>
      <c r="ED12">
        <f>SUMIFS(DataRegularSeason20242025!$AA$3:$AA$1315,DataRegularSeason20242025!$B$3:$B$1315, "&lt;=" &amp; ED$1, DataRegularSeason20242025!$D$3:$D$1315, $A12)+SUMIFS(DataRegularSeason20242025!$AB$3:$AB$1315,DataRegularSeason20242025!$B$3:$B$1315, "&lt;=" &amp; ED$1, DataRegularSeason20242025!$E$3:$E$1315, $A12)</f>
        <v>27</v>
      </c>
      <c r="EE12">
        <f>SUMIFS(DataRegularSeason20242025!$AA$3:$AA$1315,DataRegularSeason20242025!$B$3:$B$1315, "&lt;=" &amp; EE$1, DataRegularSeason20242025!$D$3:$D$1315, $A12)+SUMIFS(DataRegularSeason20242025!$AB$3:$AB$1315,DataRegularSeason20242025!$B$3:$B$1315, "&lt;=" &amp; EE$1, DataRegularSeason20242025!$E$3:$E$1315, $A12)</f>
        <v>27</v>
      </c>
      <c r="EF12">
        <f>SUMIFS(DataRegularSeason20242025!$AA$3:$AA$1315,DataRegularSeason20242025!$B$3:$B$1315, "&lt;=" &amp; EF$1, DataRegularSeason20242025!$D$3:$D$1315, $A12)+SUMIFS(DataRegularSeason20242025!$AB$3:$AB$1315,DataRegularSeason20242025!$B$3:$B$1315, "&lt;=" &amp; EF$1, DataRegularSeason20242025!$E$3:$E$1315, $A12)</f>
        <v>27</v>
      </c>
      <c r="EG12">
        <f>SUMIFS(DataRegularSeason20242025!$AA$3:$AA$1315,DataRegularSeason20242025!$B$3:$B$1315, "&lt;=" &amp; EG$1, DataRegularSeason20242025!$D$3:$D$1315, $A12)+SUMIFS(DataRegularSeason20242025!$AB$3:$AB$1315,DataRegularSeason20242025!$B$3:$B$1315, "&lt;=" &amp; EG$1, DataRegularSeason20242025!$E$3:$E$1315, $A12)</f>
        <v>27</v>
      </c>
      <c r="EH12">
        <f>SUMIFS(DataRegularSeason20242025!$AA$3:$AA$1315,DataRegularSeason20242025!$B$3:$B$1315, "&lt;=" &amp; EH$1, DataRegularSeason20242025!$D$3:$D$1315, $A12)+SUMIFS(DataRegularSeason20242025!$AB$3:$AB$1315,DataRegularSeason20242025!$B$3:$B$1315, "&lt;=" &amp; EH$1, DataRegularSeason20242025!$E$3:$E$1315, $A12)</f>
        <v>27</v>
      </c>
      <c r="EI12">
        <f>SUMIFS(DataRegularSeason20242025!$AA$3:$AA$1315,DataRegularSeason20242025!$B$3:$B$1315, "&lt;=" &amp; EI$1, DataRegularSeason20242025!$D$3:$D$1315, $A12)+SUMIFS(DataRegularSeason20242025!$AB$3:$AB$1315,DataRegularSeason20242025!$B$3:$B$1315, "&lt;=" &amp; EI$1, DataRegularSeason20242025!$E$3:$E$1315, $A12)</f>
        <v>27</v>
      </c>
      <c r="EJ12">
        <f>SUMIFS(DataRegularSeason20242025!$AA$3:$AA$1315,DataRegularSeason20242025!$B$3:$B$1315, "&lt;=" &amp; EJ$1, DataRegularSeason20242025!$D$3:$D$1315, $A12)+SUMIFS(DataRegularSeason20242025!$AB$3:$AB$1315,DataRegularSeason20242025!$B$3:$B$1315, "&lt;=" &amp; EJ$1, DataRegularSeason20242025!$E$3:$E$1315, $A12)</f>
        <v>27</v>
      </c>
      <c r="EK12">
        <f>SUMIFS(DataRegularSeason20242025!$AA$3:$AA$1315,DataRegularSeason20242025!$B$3:$B$1315, "&lt;=" &amp; EK$1, DataRegularSeason20242025!$D$3:$D$1315, $A12)+SUMIFS(DataRegularSeason20242025!$AB$3:$AB$1315,DataRegularSeason20242025!$B$3:$B$1315, "&lt;=" &amp; EK$1, DataRegularSeason20242025!$E$3:$E$1315, $A12)</f>
        <v>27</v>
      </c>
      <c r="EL12">
        <f>SUMIFS(DataRegularSeason20242025!$AA$3:$AA$1315,DataRegularSeason20242025!$B$3:$B$1315, "&lt;=" &amp; EL$1, DataRegularSeason20242025!$D$3:$D$1315, $A12)+SUMIFS(DataRegularSeason20242025!$AB$3:$AB$1315,DataRegularSeason20242025!$B$3:$B$1315, "&lt;=" &amp; EL$1, DataRegularSeason20242025!$E$3:$E$1315, $A12)</f>
        <v>27</v>
      </c>
      <c r="EM12">
        <f>SUMIFS(DataRegularSeason20242025!$AA$3:$AA$1315,DataRegularSeason20242025!$B$3:$B$1315, "&lt;=" &amp; EM$1, DataRegularSeason20242025!$D$3:$D$1315, $A12)+SUMIFS(DataRegularSeason20242025!$AB$3:$AB$1315,DataRegularSeason20242025!$B$3:$B$1315, "&lt;=" &amp; EM$1, DataRegularSeason20242025!$E$3:$E$1315, $A12)</f>
        <v>27</v>
      </c>
      <c r="EN12">
        <f>SUMIFS(DataRegularSeason20242025!$AA$3:$AA$1315,DataRegularSeason20242025!$B$3:$B$1315, "&lt;=" &amp; EN$1, DataRegularSeason20242025!$D$3:$D$1315, $A12)+SUMIFS(DataRegularSeason20242025!$AB$3:$AB$1315,DataRegularSeason20242025!$B$3:$B$1315, "&lt;=" &amp; EN$1, DataRegularSeason20242025!$E$3:$E$1315, $A12)</f>
        <v>27</v>
      </c>
      <c r="EO12">
        <f>SUMIFS(DataRegularSeason20242025!$AA$3:$AA$1315,DataRegularSeason20242025!$B$3:$B$1315, "&lt;=" &amp; EO$1, DataRegularSeason20242025!$D$3:$D$1315, $A12)+SUMIFS(DataRegularSeason20242025!$AB$3:$AB$1315,DataRegularSeason20242025!$B$3:$B$1315, "&lt;=" &amp; EO$1, DataRegularSeason20242025!$E$3:$E$1315, $A12)</f>
        <v>27</v>
      </c>
      <c r="EP12">
        <f>SUMIFS(DataRegularSeason20242025!$AA$3:$AA$1315,DataRegularSeason20242025!$B$3:$B$1315, "&lt;=" &amp; EP$1, DataRegularSeason20242025!$D$3:$D$1315, $A12)+SUMIFS(DataRegularSeason20242025!$AB$3:$AB$1315,DataRegularSeason20242025!$B$3:$B$1315, "&lt;=" &amp; EP$1, DataRegularSeason20242025!$E$3:$E$1315, $A12)</f>
        <v>27</v>
      </c>
      <c r="EQ12">
        <f>SUMIFS(DataRegularSeason20242025!$AA$3:$AA$1315,DataRegularSeason20242025!$B$3:$B$1315, "&lt;=" &amp; EQ$1, DataRegularSeason20242025!$D$3:$D$1315, $A12)+SUMIFS(DataRegularSeason20242025!$AB$3:$AB$1315,DataRegularSeason20242025!$B$3:$B$1315, "&lt;=" &amp; EQ$1, DataRegularSeason20242025!$E$3:$E$1315, $A12)</f>
        <v>27</v>
      </c>
      <c r="ER12">
        <f>SUMIFS(DataRegularSeason20242025!$AA$3:$AA$1315,DataRegularSeason20242025!$B$3:$B$1315, "&lt;=" &amp; ER$1, DataRegularSeason20242025!$D$3:$D$1315, $A12)+SUMIFS(DataRegularSeason20242025!$AB$3:$AB$1315,DataRegularSeason20242025!$B$3:$B$1315, "&lt;=" &amp; ER$1, DataRegularSeason20242025!$E$3:$E$1315, $A12)</f>
        <v>27</v>
      </c>
      <c r="ES12">
        <f>SUMIFS(DataRegularSeason20242025!$AA$3:$AA$1315,DataRegularSeason20242025!$B$3:$B$1315, "&lt;=" &amp; ES$1, DataRegularSeason20242025!$D$3:$D$1315, $A12)+SUMIFS(DataRegularSeason20242025!$AB$3:$AB$1315,DataRegularSeason20242025!$B$3:$B$1315, "&lt;=" &amp; ES$1, DataRegularSeason20242025!$E$3:$E$1315, $A12)</f>
        <v>27</v>
      </c>
      <c r="ET12">
        <f>SUMIFS(DataRegularSeason20242025!$AA$3:$AA$1315,DataRegularSeason20242025!$B$3:$B$1315, "&lt;=" &amp; ET$1, DataRegularSeason20242025!$D$3:$D$1315, $A12)+SUMIFS(DataRegularSeason20242025!$AB$3:$AB$1315,DataRegularSeason20242025!$B$3:$B$1315, "&lt;=" &amp; ET$1, DataRegularSeason20242025!$E$3:$E$1315, $A12)</f>
        <v>27</v>
      </c>
      <c r="EU12">
        <f>SUMIFS(DataRegularSeason20242025!$AA$3:$AA$1315,DataRegularSeason20242025!$B$3:$B$1315, "&lt;=" &amp; EU$1, DataRegularSeason20242025!$D$3:$D$1315, $A12)+SUMIFS(DataRegularSeason20242025!$AB$3:$AB$1315,DataRegularSeason20242025!$B$3:$B$1315, "&lt;=" &amp; EU$1, DataRegularSeason20242025!$E$3:$E$1315, $A12)</f>
        <v>27</v>
      </c>
      <c r="EV12">
        <f>SUMIFS(DataRegularSeason20242025!$AA$3:$AA$1315,DataRegularSeason20242025!$B$3:$B$1315, "&lt;=" &amp; EV$1, DataRegularSeason20242025!$D$3:$D$1315, $A12)+SUMIFS(DataRegularSeason20242025!$AB$3:$AB$1315,DataRegularSeason20242025!$B$3:$B$1315, "&lt;=" &amp; EV$1, DataRegularSeason20242025!$E$3:$E$1315, $A12)</f>
        <v>27</v>
      </c>
      <c r="EW12">
        <f>SUMIFS(DataRegularSeason20242025!$AA$3:$AA$1315,DataRegularSeason20242025!$B$3:$B$1315, "&lt;=" &amp; EW$1, DataRegularSeason20242025!$D$3:$D$1315, $A12)+SUMIFS(DataRegularSeason20242025!$AB$3:$AB$1315,DataRegularSeason20242025!$B$3:$B$1315, "&lt;=" &amp; EW$1, DataRegularSeason20242025!$E$3:$E$1315, $A12)</f>
        <v>27</v>
      </c>
      <c r="EX12">
        <f>SUMIFS(DataRegularSeason20242025!$AA$3:$AA$1315,DataRegularSeason20242025!$B$3:$B$1315, "&lt;=" &amp; EX$1, DataRegularSeason20242025!$D$3:$D$1315, $A12)+SUMIFS(DataRegularSeason20242025!$AB$3:$AB$1315,DataRegularSeason20242025!$B$3:$B$1315, "&lt;=" &amp; EX$1, DataRegularSeason20242025!$E$3:$E$1315, $A12)</f>
        <v>27</v>
      </c>
      <c r="EY12">
        <f>SUMIFS(DataRegularSeason20242025!$AA$3:$AA$1315,DataRegularSeason20242025!$B$3:$B$1315, "&lt;=" &amp; EY$1, DataRegularSeason20242025!$D$3:$D$1315, $A12)+SUMIFS(DataRegularSeason20242025!$AB$3:$AB$1315,DataRegularSeason20242025!$B$3:$B$1315, "&lt;=" &amp; EY$1, DataRegularSeason20242025!$E$3:$E$1315, $A12)</f>
        <v>27</v>
      </c>
      <c r="EZ12">
        <f>SUMIFS(DataRegularSeason20242025!$AA$3:$AA$1315,DataRegularSeason20242025!$B$3:$B$1315, "&lt;=" &amp; EZ$1, DataRegularSeason20242025!$D$3:$D$1315, $A12)+SUMIFS(DataRegularSeason20242025!$AB$3:$AB$1315,DataRegularSeason20242025!$B$3:$B$1315, "&lt;=" &amp; EZ$1, DataRegularSeason20242025!$E$3:$E$1315, $A12)</f>
        <v>27</v>
      </c>
      <c r="FA12">
        <f>SUMIFS(DataRegularSeason20242025!$AA$3:$AA$1315,DataRegularSeason20242025!$B$3:$B$1315, "&lt;=" &amp; FA$1, DataRegularSeason20242025!$D$3:$D$1315, $A12)+SUMIFS(DataRegularSeason20242025!$AB$3:$AB$1315,DataRegularSeason20242025!$B$3:$B$1315, "&lt;=" &amp; FA$1, DataRegularSeason20242025!$E$3:$E$1315, $A12)</f>
        <v>27</v>
      </c>
      <c r="FB12">
        <f>SUMIFS(DataRegularSeason20242025!$AA$3:$AA$1315,DataRegularSeason20242025!$B$3:$B$1315, "&lt;=" &amp; FB$1, DataRegularSeason20242025!$D$3:$D$1315, $A12)+SUMIFS(DataRegularSeason20242025!$AB$3:$AB$1315,DataRegularSeason20242025!$B$3:$B$1315, "&lt;=" &amp; FB$1, DataRegularSeason20242025!$E$3:$E$1315, $A12)</f>
        <v>27</v>
      </c>
      <c r="FC12">
        <f>SUMIFS(DataRegularSeason20242025!$AA$3:$AA$1315,DataRegularSeason20242025!$B$3:$B$1315, "&lt;=" &amp; FC$1, DataRegularSeason20242025!$D$3:$D$1315, $A12)+SUMIFS(DataRegularSeason20242025!$AB$3:$AB$1315,DataRegularSeason20242025!$B$3:$B$1315, "&lt;=" &amp; FC$1, DataRegularSeason20242025!$E$3:$E$1315, $A12)</f>
        <v>27</v>
      </c>
      <c r="FD12">
        <f>SUMIFS(DataRegularSeason20242025!$AA$3:$AA$1315,DataRegularSeason20242025!$B$3:$B$1315, "&lt;=" &amp; FD$1, DataRegularSeason20242025!$D$3:$D$1315, $A12)+SUMIFS(DataRegularSeason20242025!$AB$3:$AB$1315,DataRegularSeason20242025!$B$3:$B$1315, "&lt;=" &amp; FD$1, DataRegularSeason20242025!$E$3:$E$1315, $A12)</f>
        <v>27</v>
      </c>
      <c r="FE12">
        <f>SUMIFS(DataRegularSeason20242025!$AA$3:$AA$1315,DataRegularSeason20242025!$B$3:$B$1315, "&lt;=" &amp; FE$1, DataRegularSeason20242025!$D$3:$D$1315, $A12)+SUMIFS(DataRegularSeason20242025!$AB$3:$AB$1315,DataRegularSeason20242025!$B$3:$B$1315, "&lt;=" &amp; FE$1, DataRegularSeason20242025!$E$3:$E$1315, $A12)</f>
        <v>27</v>
      </c>
      <c r="FF12">
        <f>SUMIFS(DataRegularSeason20242025!$AA$3:$AA$1315,DataRegularSeason20242025!$B$3:$B$1315, "&lt;=" &amp; FF$1, DataRegularSeason20242025!$D$3:$D$1315, $A12)+SUMIFS(DataRegularSeason20242025!$AB$3:$AB$1315,DataRegularSeason20242025!$B$3:$B$1315, "&lt;=" &amp; FF$1, DataRegularSeason20242025!$E$3:$E$1315, $A12)</f>
        <v>27</v>
      </c>
      <c r="FG12">
        <f>SUMIFS(DataRegularSeason20242025!$AA$3:$AA$1315,DataRegularSeason20242025!$B$3:$B$1315, "&lt;=" &amp; FG$1, DataRegularSeason20242025!$D$3:$D$1315, $A12)+SUMIFS(DataRegularSeason20242025!$AB$3:$AB$1315,DataRegularSeason20242025!$B$3:$B$1315, "&lt;=" &amp; FG$1, DataRegularSeason20242025!$E$3:$E$1315, $A12)</f>
        <v>27</v>
      </c>
      <c r="FH12">
        <f>SUMIFS(DataRegularSeason20242025!$AA$3:$AA$1315,DataRegularSeason20242025!$B$3:$B$1315, "&lt;=" &amp; FH$1, DataRegularSeason20242025!$D$3:$D$1315, $A12)+SUMIFS(DataRegularSeason20242025!$AB$3:$AB$1315,DataRegularSeason20242025!$B$3:$B$1315, "&lt;=" &amp; FH$1, DataRegularSeason20242025!$E$3:$E$1315, $A12)</f>
        <v>27</v>
      </c>
      <c r="FI12">
        <f>SUMIFS(DataRegularSeason20242025!$AA$3:$AA$1315,DataRegularSeason20242025!$B$3:$B$1315, "&lt;=" &amp; FI$1, DataRegularSeason20242025!$D$3:$D$1315, $A12)+SUMIFS(DataRegularSeason20242025!$AB$3:$AB$1315,DataRegularSeason20242025!$B$3:$B$1315, "&lt;=" &amp; FI$1, DataRegularSeason20242025!$E$3:$E$1315, $A12)</f>
        <v>27</v>
      </c>
      <c r="FJ12">
        <f>SUMIFS(DataRegularSeason20242025!$AA$3:$AA$1315,DataRegularSeason20242025!$B$3:$B$1315, "&lt;=" &amp; FJ$1, DataRegularSeason20242025!$D$3:$D$1315, $A12)+SUMIFS(DataRegularSeason20242025!$AB$3:$AB$1315,DataRegularSeason20242025!$B$3:$B$1315, "&lt;=" &amp; FJ$1, DataRegularSeason20242025!$E$3:$E$1315, $A12)</f>
        <v>27</v>
      </c>
      <c r="FK12">
        <f>SUMIFS(DataRegularSeason20242025!$AA$3:$AA$1315,DataRegularSeason20242025!$B$3:$B$1315, "&lt;=" &amp; FK$1, DataRegularSeason20242025!$D$3:$D$1315, $A12)+SUMIFS(DataRegularSeason20242025!$AB$3:$AB$1315,DataRegularSeason20242025!$B$3:$B$1315, "&lt;=" &amp; FK$1, DataRegularSeason20242025!$E$3:$E$1315, $A12)</f>
        <v>27</v>
      </c>
      <c r="FL12">
        <f>SUMIFS(DataRegularSeason20242025!$AA$3:$AA$1315,DataRegularSeason20242025!$B$3:$B$1315, "&lt;=" &amp; FL$1, DataRegularSeason20242025!$D$3:$D$1315, $A12)+SUMIFS(DataRegularSeason20242025!$AB$3:$AB$1315,DataRegularSeason20242025!$B$3:$B$1315, "&lt;=" &amp; FL$1, DataRegularSeason20242025!$E$3:$E$1315, $A12)</f>
        <v>27</v>
      </c>
      <c r="FM12">
        <f>SUMIFS(DataRegularSeason20242025!$AA$3:$AA$1315,DataRegularSeason20242025!$B$3:$B$1315, "&lt;=" &amp; FM$1, DataRegularSeason20242025!$D$3:$D$1315, $A12)+SUMIFS(DataRegularSeason20242025!$AB$3:$AB$1315,DataRegularSeason20242025!$B$3:$B$1315, "&lt;=" &amp; FM$1, DataRegularSeason20242025!$E$3:$E$1315, $A12)</f>
        <v>27</v>
      </c>
      <c r="FN12">
        <f>SUMIFS(DataRegularSeason20242025!$AA$3:$AA$1315,DataRegularSeason20242025!$B$3:$B$1315, "&lt;=" &amp; FN$1, DataRegularSeason20242025!$D$3:$D$1315, $A12)+SUMIFS(DataRegularSeason20242025!$AB$3:$AB$1315,DataRegularSeason20242025!$B$3:$B$1315, "&lt;=" &amp; FN$1, DataRegularSeason20242025!$E$3:$E$1315, $A12)</f>
        <v>27</v>
      </c>
      <c r="FO12">
        <f>SUMIFS(DataRegularSeason20242025!$AA$3:$AA$1315,DataRegularSeason20242025!$B$3:$B$1315, "&lt;=" &amp; FO$1, DataRegularSeason20242025!$D$3:$D$1315, $A12)+SUMIFS(DataRegularSeason20242025!$AB$3:$AB$1315,DataRegularSeason20242025!$B$3:$B$1315, "&lt;=" &amp; FO$1, DataRegularSeason20242025!$E$3:$E$1315, $A12)</f>
        <v>27</v>
      </c>
      <c r="FP12">
        <f>SUMIFS(DataRegularSeason20242025!$AA$3:$AA$1315,DataRegularSeason20242025!$B$3:$B$1315, "&lt;=" &amp; FP$1, DataRegularSeason20242025!$D$3:$D$1315, $A12)+SUMIFS(DataRegularSeason20242025!$AB$3:$AB$1315,DataRegularSeason20242025!$B$3:$B$1315, "&lt;=" &amp; FP$1, DataRegularSeason20242025!$E$3:$E$1315, $A12)</f>
        <v>27</v>
      </c>
      <c r="FQ12">
        <f>SUMIFS(DataRegularSeason20242025!$AA$3:$AA$1315,DataRegularSeason20242025!$B$3:$B$1315, "&lt;=" &amp; FQ$1, DataRegularSeason20242025!$D$3:$D$1315, $A12)+SUMIFS(DataRegularSeason20242025!$AB$3:$AB$1315,DataRegularSeason20242025!$B$3:$B$1315, "&lt;=" &amp; FQ$1, DataRegularSeason20242025!$E$3:$E$1315, $A12)</f>
        <v>27</v>
      </c>
      <c r="FR12">
        <f>SUMIFS(DataRegularSeason20242025!$AA$3:$AA$1315,DataRegularSeason20242025!$B$3:$B$1315, "&lt;=" &amp; FR$1, DataRegularSeason20242025!$D$3:$D$1315, $A12)+SUMIFS(DataRegularSeason20242025!$AB$3:$AB$1315,DataRegularSeason20242025!$B$3:$B$1315, "&lt;=" &amp; FR$1, DataRegularSeason20242025!$E$3:$E$1315, $A12)</f>
        <v>27</v>
      </c>
      <c r="FS12">
        <f>SUMIFS(DataRegularSeason20242025!$AA$3:$AA$1315,DataRegularSeason20242025!$B$3:$B$1315, "&lt;=" &amp; FS$1, DataRegularSeason20242025!$D$3:$D$1315, $A12)+SUMIFS(DataRegularSeason20242025!$AB$3:$AB$1315,DataRegularSeason20242025!$B$3:$B$1315, "&lt;=" &amp; FS$1, DataRegularSeason20242025!$E$3:$E$1315, $A12)</f>
        <v>27</v>
      </c>
      <c r="FT12">
        <f>SUMIFS(DataRegularSeason20242025!$AA$3:$AA$1315,DataRegularSeason20242025!$B$3:$B$1315, "&lt;=" &amp; FT$1, DataRegularSeason20242025!$D$3:$D$1315, $A12)+SUMIFS(DataRegularSeason20242025!$AB$3:$AB$1315,DataRegularSeason20242025!$B$3:$B$1315, "&lt;=" &amp; FT$1, DataRegularSeason20242025!$E$3:$E$1315, $A12)</f>
        <v>27</v>
      </c>
      <c r="FU12">
        <f>SUMIFS(DataRegularSeason20242025!$AA$3:$AA$1315,DataRegularSeason20242025!$B$3:$B$1315, "&lt;=" &amp; FU$1, DataRegularSeason20242025!$D$3:$D$1315, $A12)+SUMIFS(DataRegularSeason20242025!$AB$3:$AB$1315,DataRegularSeason20242025!$B$3:$B$1315, "&lt;=" &amp; FU$1, DataRegularSeason20242025!$E$3:$E$1315, $A12)</f>
        <v>27</v>
      </c>
      <c r="FV12">
        <f>SUMIFS(DataRegularSeason20242025!$AA$3:$AA$1315,DataRegularSeason20242025!$B$3:$B$1315, "&lt;=" &amp; FV$1, DataRegularSeason20242025!$D$3:$D$1315, $A12)+SUMIFS(DataRegularSeason20242025!$AB$3:$AB$1315,DataRegularSeason20242025!$B$3:$B$1315, "&lt;=" &amp; FV$1, DataRegularSeason20242025!$E$3:$E$1315, $A12)</f>
        <v>27</v>
      </c>
      <c r="FW12">
        <f>SUMIFS(DataRegularSeason20242025!$AA$3:$AA$1315,DataRegularSeason20242025!$B$3:$B$1315, "&lt;=" &amp; FW$1, DataRegularSeason20242025!$D$3:$D$1315, $A12)+SUMIFS(DataRegularSeason20242025!$AB$3:$AB$1315,DataRegularSeason20242025!$B$3:$B$1315, "&lt;=" &amp; FW$1, DataRegularSeason20242025!$E$3:$E$1315, $A12)</f>
        <v>27</v>
      </c>
      <c r="FX12">
        <f>SUMIFS(DataRegularSeason20242025!$AA$3:$AA$1315,DataRegularSeason20242025!$B$3:$B$1315, "&lt;=" &amp; FX$1, DataRegularSeason20242025!$D$3:$D$1315, $A12)+SUMIFS(DataRegularSeason20242025!$AB$3:$AB$1315,DataRegularSeason20242025!$B$3:$B$1315, "&lt;=" &amp; FX$1, DataRegularSeason20242025!$E$3:$E$1315, $A12)</f>
        <v>27</v>
      </c>
      <c r="FY12">
        <f>SUMIFS(DataRegularSeason20242025!$AA$3:$AA$1315,DataRegularSeason20242025!$B$3:$B$1315, "&lt;=" &amp; FY$1, DataRegularSeason20242025!$D$3:$D$1315, $A12)+SUMIFS(DataRegularSeason20242025!$AB$3:$AB$1315,DataRegularSeason20242025!$B$3:$B$1315, "&lt;=" &amp; FY$1, DataRegularSeason20242025!$E$3:$E$1315, $A12)</f>
        <v>27</v>
      </c>
      <c r="FZ12">
        <f>SUMIFS(DataRegularSeason20242025!$AA$3:$AA$1315,DataRegularSeason20242025!$B$3:$B$1315, "&lt;=" &amp; FZ$1, DataRegularSeason20242025!$D$3:$D$1315, $A12)+SUMIFS(DataRegularSeason20242025!$AB$3:$AB$1315,DataRegularSeason20242025!$B$3:$B$1315, "&lt;=" &amp; FZ$1, DataRegularSeason20242025!$E$3:$E$1315, $A12)</f>
        <v>27</v>
      </c>
      <c r="GA12">
        <f>SUMIFS(DataRegularSeason20242025!$AA$3:$AA$1315,DataRegularSeason20242025!$B$3:$B$1315, "&lt;=" &amp; GA$1, DataRegularSeason20242025!$D$3:$D$1315, $A12)+SUMIFS(DataRegularSeason20242025!$AB$3:$AB$1315,DataRegularSeason20242025!$B$3:$B$1315, "&lt;=" &amp; GA$1, DataRegularSeason20242025!$E$3:$E$1315, $A12)</f>
        <v>27</v>
      </c>
      <c r="GB12">
        <f>SUMIFS(DataRegularSeason20242025!$AA$3:$AA$1315,DataRegularSeason20242025!$B$3:$B$1315, "&lt;=" &amp; GB$1, DataRegularSeason20242025!$D$3:$D$1315, $A12)+SUMIFS(DataRegularSeason20242025!$AB$3:$AB$1315,DataRegularSeason20242025!$B$3:$B$1315, "&lt;=" &amp; GB$1, DataRegularSeason20242025!$E$3:$E$1315, $A12)</f>
        <v>27</v>
      </c>
      <c r="GC12">
        <f>SUMIFS(DataRegularSeason20242025!$AA$3:$AA$1315,DataRegularSeason20242025!$B$3:$B$1315, "&lt;=" &amp; GC$1, DataRegularSeason20242025!$D$3:$D$1315, $A12)+SUMIFS(DataRegularSeason20242025!$AB$3:$AB$1315,DataRegularSeason20242025!$B$3:$B$1315, "&lt;=" &amp; GC$1, DataRegularSeason20242025!$E$3:$E$1315, $A12)</f>
        <v>27</v>
      </c>
      <c r="GD12">
        <f>SUMIFS(DataRegularSeason20242025!$AA$3:$AA$1315,DataRegularSeason20242025!$B$3:$B$1315, "&lt;=" &amp; GD$1, DataRegularSeason20242025!$D$3:$D$1315, $A12)+SUMIFS(DataRegularSeason20242025!$AB$3:$AB$1315,DataRegularSeason20242025!$B$3:$B$1315, "&lt;=" &amp; GD$1, DataRegularSeason20242025!$E$3:$E$1315, $A12)</f>
        <v>27</v>
      </c>
      <c r="GE12">
        <f>SUMIFS(DataRegularSeason20242025!$AA$3:$AA$1315,DataRegularSeason20242025!$B$3:$B$1315, "&lt;=" &amp; GE$1, DataRegularSeason20242025!$D$3:$D$1315, $A12)+SUMIFS(DataRegularSeason20242025!$AB$3:$AB$1315,DataRegularSeason20242025!$B$3:$B$1315, "&lt;=" &amp; GE$1, DataRegularSeason20242025!$E$3:$E$1315, $A12)</f>
        <v>27</v>
      </c>
      <c r="GF12">
        <f>SUMIFS(DataRegularSeason20242025!$AA$3:$AA$1315,DataRegularSeason20242025!$B$3:$B$1315, "&lt;=" &amp; GF$1, DataRegularSeason20242025!$D$3:$D$1315, $A12)+SUMIFS(DataRegularSeason20242025!$AB$3:$AB$1315,DataRegularSeason20242025!$B$3:$B$1315, "&lt;=" &amp; GF$1, DataRegularSeason20242025!$E$3:$E$1315, $A12)</f>
        <v>27</v>
      </c>
      <c r="GG12">
        <f>SUMIFS(DataRegularSeason20242025!$AA$3:$AA$1315,DataRegularSeason20242025!$B$3:$B$1315, "&lt;=" &amp; GG$1, DataRegularSeason20242025!$D$3:$D$1315, $A12)+SUMIFS(DataRegularSeason20242025!$AB$3:$AB$1315,DataRegularSeason20242025!$B$3:$B$1315, "&lt;=" &amp; GG$1, DataRegularSeason20242025!$E$3:$E$1315, $A12)</f>
        <v>27</v>
      </c>
      <c r="GH12">
        <f>SUMIFS(DataRegularSeason20242025!$AA$3:$AA$1315,DataRegularSeason20242025!$B$3:$B$1315, "&lt;=" &amp; GH$1, DataRegularSeason20242025!$D$3:$D$1315, $A12)+SUMIFS(DataRegularSeason20242025!$AB$3:$AB$1315,DataRegularSeason20242025!$B$3:$B$1315, "&lt;=" &amp; GH$1, DataRegularSeason20242025!$E$3:$E$1315, $A12)</f>
        <v>27</v>
      </c>
      <c r="GI12">
        <f>SUMIFS(DataRegularSeason20242025!$AA$3:$AA$1315,DataRegularSeason20242025!$B$3:$B$1315, "&lt;=" &amp; GI$1, DataRegularSeason20242025!$D$3:$D$1315, $A12)+SUMIFS(DataRegularSeason20242025!$AB$3:$AB$1315,DataRegularSeason20242025!$B$3:$B$1315, "&lt;=" &amp; GI$1, DataRegularSeason20242025!$E$3:$E$1315, $A12)</f>
        <v>27</v>
      </c>
      <c r="GJ12">
        <f>SUMIFS(DataRegularSeason20242025!$AA$3:$AA$1315,DataRegularSeason20242025!$B$3:$B$1315, "&lt;=" &amp; GJ$1, DataRegularSeason20242025!$D$3:$D$1315, $A12)+SUMIFS(DataRegularSeason20242025!$AB$3:$AB$1315,DataRegularSeason20242025!$B$3:$B$1315, "&lt;=" &amp; GJ$1, DataRegularSeason20242025!$E$3:$E$1315, $A12)</f>
        <v>27</v>
      </c>
      <c r="GK12">
        <f>SUMIFS(DataRegularSeason20242025!$AA$3:$AA$1315,DataRegularSeason20242025!$B$3:$B$1315, "&lt;=" &amp; GK$1, DataRegularSeason20242025!$D$3:$D$1315, $A12)+SUMIFS(DataRegularSeason20242025!$AB$3:$AB$1315,DataRegularSeason20242025!$B$3:$B$1315, "&lt;=" &amp; GK$1, DataRegularSeason20242025!$E$3:$E$1315, $A12)</f>
        <v>27</v>
      </c>
      <c r="GL12">
        <f>SUMIFS(DataRegularSeason20242025!$AA$3:$AA$1315,DataRegularSeason20242025!$B$3:$B$1315, "&lt;=" &amp; GL$1, DataRegularSeason20242025!$D$3:$D$1315, $A12)+SUMIFS(DataRegularSeason20242025!$AB$3:$AB$1315,DataRegularSeason20242025!$B$3:$B$1315, "&lt;=" &amp; GL$1, DataRegularSeason20242025!$E$3:$E$1315, $A12)</f>
        <v>27</v>
      </c>
      <c r="GM12">
        <f>SUMIFS(DataRegularSeason20242025!$AA$3:$AA$1315,DataRegularSeason20242025!$B$3:$B$1315, "&lt;=" &amp; GM$1, DataRegularSeason20242025!$D$3:$D$1315, $A12)+SUMIFS(DataRegularSeason20242025!$AB$3:$AB$1315,DataRegularSeason20242025!$B$3:$B$1315, "&lt;=" &amp; GM$1, DataRegularSeason20242025!$E$3:$E$1315, $A12)</f>
        <v>27</v>
      </c>
      <c r="GN12">
        <f>SUMIFS(DataRegularSeason20242025!$AA$3:$AA$1315,DataRegularSeason20242025!$B$3:$B$1315, "&lt;=" &amp; GN$1, DataRegularSeason20242025!$D$3:$D$1315, $A12)+SUMIFS(DataRegularSeason20242025!$AB$3:$AB$1315,DataRegularSeason20242025!$B$3:$B$1315, "&lt;=" &amp; GN$1, DataRegularSeason20242025!$E$3:$E$1315, $A12)</f>
        <v>27</v>
      </c>
      <c r="GO12">
        <f>SUMIFS(DataRegularSeason20242025!$AA$3:$AA$1315,DataRegularSeason20242025!$B$3:$B$1315, "&lt;=" &amp; GO$1, DataRegularSeason20242025!$D$3:$D$1315, $A12)+SUMIFS(DataRegularSeason20242025!$AB$3:$AB$1315,DataRegularSeason20242025!$B$3:$B$1315, "&lt;=" &amp; GO$1, DataRegularSeason20242025!$E$3:$E$1315, $A12)</f>
        <v>27</v>
      </c>
      <c r="GP12">
        <f>SUMIFS(DataRegularSeason20242025!$AA$3:$AA$1315,DataRegularSeason20242025!$B$3:$B$1315, "&lt;=" &amp; GP$1, DataRegularSeason20242025!$D$3:$D$1315, $A12)+SUMIFS(DataRegularSeason20242025!$AB$3:$AB$1315,DataRegularSeason20242025!$B$3:$B$1315, "&lt;=" &amp; GP$1, DataRegularSeason20242025!$E$3:$E$1315, $A12)</f>
        <v>27</v>
      </c>
      <c r="GQ12">
        <f>SUMIFS(DataRegularSeason20242025!$AA$3:$AA$1315,DataRegularSeason20242025!$B$3:$B$1315, "&lt;=" &amp; GQ$1, DataRegularSeason20242025!$D$3:$D$1315, $A12)+SUMIFS(DataRegularSeason20242025!$AB$3:$AB$1315,DataRegularSeason20242025!$B$3:$B$1315, "&lt;=" &amp; GQ$1, DataRegularSeason20242025!$E$3:$E$1315, $A12)</f>
        <v>27</v>
      </c>
      <c r="GR12">
        <f>SUMIFS(DataRegularSeason20242025!$AA$3:$AA$1315,DataRegularSeason20242025!$B$3:$B$1315, "&lt;=" &amp; GR$1, DataRegularSeason20242025!$D$3:$D$1315, $A12)+SUMIFS(DataRegularSeason20242025!$AB$3:$AB$1315,DataRegularSeason20242025!$B$3:$B$1315, "&lt;=" &amp; GR$1, DataRegularSeason20242025!$E$3:$E$1315, $A12)</f>
        <v>27</v>
      </c>
      <c r="GS12">
        <f>SUMIFS(DataRegularSeason20242025!$AA$3:$AA$1315,DataRegularSeason20242025!$B$3:$B$1315, "&lt;=" &amp; GS$1, DataRegularSeason20242025!$D$3:$D$1315, $A12)+SUMIFS(DataRegularSeason20242025!$AB$3:$AB$1315,DataRegularSeason20242025!$B$3:$B$1315, "&lt;=" &amp; GS$1, DataRegularSeason20242025!$E$3:$E$1315, $A12)</f>
        <v>27</v>
      </c>
      <c r="GT12">
        <f>SUMIFS(DataRegularSeason20242025!$AA$3:$AA$1315,DataRegularSeason20242025!$B$3:$B$1315, "&lt;=" &amp; GT$1, DataRegularSeason20242025!$D$3:$D$1315, $A12)+SUMIFS(DataRegularSeason20242025!$AB$3:$AB$1315,DataRegularSeason20242025!$B$3:$B$1315, "&lt;=" &amp; GT$1, DataRegularSeason20242025!$E$3:$E$1315, $A12)</f>
        <v>27</v>
      </c>
      <c r="GU12">
        <f>SUMIFS(DataRegularSeason20242025!$AA$3:$AA$1315,DataRegularSeason20242025!$B$3:$B$1315, "&lt;=" &amp; GU$1, DataRegularSeason20242025!$D$3:$D$1315, $A12)+SUMIFS(DataRegularSeason20242025!$AB$3:$AB$1315,DataRegularSeason20242025!$B$3:$B$1315, "&lt;=" &amp; GU$1, DataRegularSeason20242025!$E$3:$E$1315, $A12)</f>
        <v>27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20</v>
      </c>
      <c r="BJ15">
        <f>SUMIFS(DataRegularSeason20242025!$AA$3:$AA$1315,DataRegularSeason20242025!$B$3:$B$1315, "&lt;=" &amp; BJ$1, DataRegularSeason20242025!$D$3:$D$1315, $A15)+SUMIFS(DataRegularSeason20242025!$AB$3:$AB$1315,DataRegularSeason20242025!$B$3:$B$1315, "&lt;=" &amp; BJ$1, DataRegularSeason20242025!$E$3:$E$1315, $A15)</f>
        <v>20</v>
      </c>
      <c r="BK15">
        <f>SUMIFS(DataRegularSeason20242025!$AA$3:$AA$1315,DataRegularSeason20242025!$B$3:$B$1315, "&lt;=" &amp; BK$1, DataRegularSeason20242025!$D$3:$D$1315, $A15)+SUMIFS(DataRegularSeason20242025!$AB$3:$AB$1315,DataRegularSeason20242025!$B$3:$B$1315, "&lt;=" &amp; BK$1, DataRegularSeason20242025!$E$3:$E$1315, $A15)</f>
        <v>20</v>
      </c>
      <c r="BL15">
        <f>SUMIFS(DataRegularSeason20242025!$AA$3:$AA$1315,DataRegularSeason20242025!$B$3:$B$1315, "&lt;=" &amp; BL$1, DataRegularSeason20242025!$D$3:$D$1315, $A15)+SUMIFS(DataRegularSeason20242025!$AB$3:$AB$1315,DataRegularSeason20242025!$B$3:$B$1315, "&lt;=" &amp; BL$1, DataRegularSeason20242025!$E$3:$E$1315, $A15)</f>
        <v>20</v>
      </c>
      <c r="BM15">
        <f>SUMIFS(DataRegularSeason20242025!$AA$3:$AA$1315,DataRegularSeason20242025!$B$3:$B$1315, "&lt;=" &amp; BM$1, DataRegularSeason20242025!$D$3:$D$1315, $A15)+SUMIFS(DataRegularSeason20242025!$AB$3:$AB$1315,DataRegularSeason20242025!$B$3:$B$1315, "&lt;=" &amp; BM$1, DataRegularSeason20242025!$E$3:$E$1315, $A15)</f>
        <v>20</v>
      </c>
      <c r="BN15">
        <f>SUMIFS(DataRegularSeason20242025!$AA$3:$AA$1315,DataRegularSeason20242025!$B$3:$B$1315, "&lt;=" &amp; BN$1, DataRegularSeason20242025!$D$3:$D$1315, $A15)+SUMIFS(DataRegularSeason20242025!$AB$3:$AB$1315,DataRegularSeason20242025!$B$3:$B$1315, "&lt;=" &amp; BN$1, DataRegularSeason20242025!$E$3:$E$1315, $A15)</f>
        <v>20</v>
      </c>
      <c r="BO15">
        <f>SUMIFS(DataRegularSeason20242025!$AA$3:$AA$1315,DataRegularSeason20242025!$B$3:$B$1315, "&lt;=" &amp; BO$1, DataRegularSeason20242025!$D$3:$D$1315, $A15)+SUMIFS(DataRegularSeason20242025!$AB$3:$AB$1315,DataRegularSeason20242025!$B$3:$B$1315, "&lt;=" &amp; BO$1, DataRegularSeason20242025!$E$3:$E$1315, $A15)</f>
        <v>20</v>
      </c>
      <c r="BP15">
        <f>SUMIFS(DataRegularSeason20242025!$AA$3:$AA$1315,DataRegularSeason20242025!$B$3:$B$1315, "&lt;=" &amp; BP$1, DataRegularSeason20242025!$D$3:$D$1315, $A15)+SUMIFS(DataRegularSeason20242025!$AB$3:$AB$1315,DataRegularSeason20242025!$B$3:$B$1315, "&lt;=" &amp; BP$1, DataRegularSeason20242025!$E$3:$E$1315, $A15)</f>
        <v>20</v>
      </c>
      <c r="BQ15">
        <f>SUMIFS(DataRegularSeason20242025!$AA$3:$AA$1315,DataRegularSeason20242025!$B$3:$B$1315, "&lt;=" &amp; BQ$1, DataRegularSeason20242025!$D$3:$D$1315, $A15)+SUMIFS(DataRegularSeason20242025!$AB$3:$AB$1315,DataRegularSeason20242025!$B$3:$B$1315, "&lt;=" &amp; BQ$1, DataRegularSeason20242025!$E$3:$E$1315, $A15)</f>
        <v>20</v>
      </c>
      <c r="BR15">
        <f>SUMIFS(DataRegularSeason20242025!$AA$3:$AA$1315,DataRegularSeason20242025!$B$3:$B$1315, "&lt;=" &amp; BR$1, DataRegularSeason20242025!$D$3:$D$1315, $A15)+SUMIFS(DataRegularSeason20242025!$AB$3:$AB$1315,DataRegularSeason20242025!$B$3:$B$1315, "&lt;=" &amp; BR$1, DataRegularSeason20242025!$E$3:$E$1315, $A15)</f>
        <v>20</v>
      </c>
      <c r="BS15">
        <f>SUMIFS(DataRegularSeason20242025!$AA$3:$AA$1315,DataRegularSeason20242025!$B$3:$B$1315, "&lt;=" &amp; BS$1, DataRegularSeason20242025!$D$3:$D$1315, $A15)+SUMIFS(DataRegularSeason20242025!$AB$3:$AB$1315,DataRegularSeason20242025!$B$3:$B$1315, "&lt;=" &amp; BS$1, DataRegularSeason20242025!$E$3:$E$1315, $A15)</f>
        <v>20</v>
      </c>
      <c r="BT15">
        <f>SUMIFS(DataRegularSeason20242025!$AA$3:$AA$1315,DataRegularSeason20242025!$B$3:$B$1315, "&lt;=" &amp; BT$1, DataRegularSeason20242025!$D$3:$D$1315, $A15)+SUMIFS(DataRegularSeason20242025!$AB$3:$AB$1315,DataRegularSeason20242025!$B$3:$B$1315, "&lt;=" &amp; BT$1, DataRegularSeason20242025!$E$3:$E$1315, $A15)</f>
        <v>20</v>
      </c>
      <c r="BU15">
        <f>SUMIFS(DataRegularSeason20242025!$AA$3:$AA$1315,DataRegularSeason20242025!$B$3:$B$1315, "&lt;=" &amp; BU$1, DataRegularSeason20242025!$D$3:$D$1315, $A15)+SUMIFS(DataRegularSeason20242025!$AB$3:$AB$1315,DataRegularSeason20242025!$B$3:$B$1315, "&lt;=" &amp; BU$1, DataRegularSeason20242025!$E$3:$E$1315, $A15)</f>
        <v>20</v>
      </c>
      <c r="BV15">
        <f>SUMIFS(DataRegularSeason20242025!$AA$3:$AA$1315,DataRegularSeason20242025!$B$3:$B$1315, "&lt;=" &amp; BV$1, DataRegularSeason20242025!$D$3:$D$1315, $A15)+SUMIFS(DataRegularSeason20242025!$AB$3:$AB$1315,DataRegularSeason20242025!$B$3:$B$1315, "&lt;=" &amp; BV$1, DataRegularSeason20242025!$E$3:$E$1315, $A15)</f>
        <v>20</v>
      </c>
      <c r="BW15">
        <f>SUMIFS(DataRegularSeason20242025!$AA$3:$AA$1315,DataRegularSeason20242025!$B$3:$B$1315, "&lt;=" &amp; BW$1, DataRegularSeason20242025!$D$3:$D$1315, $A15)+SUMIFS(DataRegularSeason20242025!$AB$3:$AB$1315,DataRegularSeason20242025!$B$3:$B$1315, "&lt;=" &amp; BW$1, DataRegularSeason20242025!$E$3:$E$1315, $A15)</f>
        <v>20</v>
      </c>
      <c r="BX15">
        <f>SUMIFS(DataRegularSeason20242025!$AA$3:$AA$1315,DataRegularSeason20242025!$B$3:$B$1315, "&lt;=" &amp; BX$1, DataRegularSeason20242025!$D$3:$D$1315, $A15)+SUMIFS(DataRegularSeason20242025!$AB$3:$AB$1315,DataRegularSeason20242025!$B$3:$B$1315, "&lt;=" &amp; BX$1, DataRegularSeason20242025!$E$3:$E$1315, $A15)</f>
        <v>20</v>
      </c>
      <c r="BY15">
        <f>SUMIFS(DataRegularSeason20242025!$AA$3:$AA$1315,DataRegularSeason20242025!$B$3:$B$1315, "&lt;=" &amp; BY$1, DataRegularSeason20242025!$D$3:$D$1315, $A15)+SUMIFS(DataRegularSeason20242025!$AB$3:$AB$1315,DataRegularSeason20242025!$B$3:$B$1315, "&lt;=" &amp; BY$1, DataRegularSeason20242025!$E$3:$E$1315, $A15)</f>
        <v>20</v>
      </c>
      <c r="BZ15">
        <f>SUMIFS(DataRegularSeason20242025!$AA$3:$AA$1315,DataRegularSeason20242025!$B$3:$B$1315, "&lt;=" &amp; BZ$1, DataRegularSeason20242025!$D$3:$D$1315, $A15)+SUMIFS(DataRegularSeason20242025!$AB$3:$AB$1315,DataRegularSeason20242025!$B$3:$B$1315, "&lt;=" &amp; BZ$1, DataRegularSeason20242025!$E$3:$E$1315, $A15)</f>
        <v>20</v>
      </c>
      <c r="CA15">
        <f>SUMIFS(DataRegularSeason20242025!$AA$3:$AA$1315,DataRegularSeason20242025!$B$3:$B$1315, "&lt;=" &amp; CA$1, DataRegularSeason20242025!$D$3:$D$1315, $A15)+SUMIFS(DataRegularSeason20242025!$AB$3:$AB$1315,DataRegularSeason20242025!$B$3:$B$1315, "&lt;=" &amp; CA$1, DataRegularSeason20242025!$E$3:$E$1315, $A15)</f>
        <v>20</v>
      </c>
      <c r="CB15">
        <f>SUMIFS(DataRegularSeason20242025!$AA$3:$AA$1315,DataRegularSeason20242025!$B$3:$B$1315, "&lt;=" &amp; CB$1, DataRegularSeason20242025!$D$3:$D$1315, $A15)+SUMIFS(DataRegularSeason20242025!$AB$3:$AB$1315,DataRegularSeason20242025!$B$3:$B$1315, "&lt;=" &amp; CB$1, DataRegularSeason20242025!$E$3:$E$1315, $A15)</f>
        <v>20</v>
      </c>
      <c r="CC15">
        <f>SUMIFS(DataRegularSeason20242025!$AA$3:$AA$1315,DataRegularSeason20242025!$B$3:$B$1315, "&lt;=" &amp; CC$1, DataRegularSeason20242025!$D$3:$D$1315, $A15)+SUMIFS(DataRegularSeason20242025!$AB$3:$AB$1315,DataRegularSeason20242025!$B$3:$B$1315, "&lt;=" &amp; CC$1, DataRegularSeason20242025!$E$3:$E$1315, $A15)</f>
        <v>20</v>
      </c>
      <c r="CD15">
        <f>SUMIFS(DataRegularSeason20242025!$AA$3:$AA$1315,DataRegularSeason20242025!$B$3:$B$1315, "&lt;=" &amp; CD$1, DataRegularSeason20242025!$D$3:$D$1315, $A15)+SUMIFS(DataRegularSeason20242025!$AB$3:$AB$1315,DataRegularSeason20242025!$B$3:$B$1315, "&lt;=" &amp; CD$1, DataRegularSeason20242025!$E$3:$E$1315, $A15)</f>
        <v>20</v>
      </c>
      <c r="CE15">
        <f>SUMIFS(DataRegularSeason20242025!$AA$3:$AA$1315,DataRegularSeason20242025!$B$3:$B$1315, "&lt;=" &amp; CE$1, DataRegularSeason20242025!$D$3:$D$1315, $A15)+SUMIFS(DataRegularSeason20242025!$AB$3:$AB$1315,DataRegularSeason20242025!$B$3:$B$1315, "&lt;=" &amp; CE$1, DataRegularSeason20242025!$E$3:$E$1315, $A15)</f>
        <v>20</v>
      </c>
      <c r="CF15">
        <f>SUMIFS(DataRegularSeason20242025!$AA$3:$AA$1315,DataRegularSeason20242025!$B$3:$B$1315, "&lt;=" &amp; CF$1, DataRegularSeason20242025!$D$3:$D$1315, $A15)+SUMIFS(DataRegularSeason20242025!$AB$3:$AB$1315,DataRegularSeason20242025!$B$3:$B$1315, "&lt;=" &amp; CF$1, DataRegularSeason20242025!$E$3:$E$1315, $A15)</f>
        <v>20</v>
      </c>
      <c r="CG15">
        <f>SUMIFS(DataRegularSeason20242025!$AA$3:$AA$1315,DataRegularSeason20242025!$B$3:$B$1315, "&lt;=" &amp; CG$1, DataRegularSeason20242025!$D$3:$D$1315, $A15)+SUMIFS(DataRegularSeason20242025!$AB$3:$AB$1315,DataRegularSeason20242025!$B$3:$B$1315, "&lt;=" &amp; CG$1, DataRegularSeason20242025!$E$3:$E$1315, $A15)</f>
        <v>20</v>
      </c>
      <c r="CH15">
        <f>SUMIFS(DataRegularSeason20242025!$AA$3:$AA$1315,DataRegularSeason20242025!$B$3:$B$1315, "&lt;=" &amp; CH$1, DataRegularSeason20242025!$D$3:$D$1315, $A15)+SUMIFS(DataRegularSeason20242025!$AB$3:$AB$1315,DataRegularSeason20242025!$B$3:$B$1315, "&lt;=" &amp; CH$1, DataRegularSeason20242025!$E$3:$E$1315, $A15)</f>
        <v>20</v>
      </c>
      <c r="CI15">
        <f>SUMIFS(DataRegularSeason20242025!$AA$3:$AA$1315,DataRegularSeason20242025!$B$3:$B$1315, "&lt;=" &amp; CI$1, DataRegularSeason20242025!$D$3:$D$1315, $A15)+SUMIFS(DataRegularSeason20242025!$AB$3:$AB$1315,DataRegularSeason20242025!$B$3:$B$1315, "&lt;=" &amp; CI$1, DataRegularSeason20242025!$E$3:$E$1315, $A15)</f>
        <v>20</v>
      </c>
      <c r="CJ15">
        <f>SUMIFS(DataRegularSeason20242025!$AA$3:$AA$1315,DataRegularSeason20242025!$B$3:$B$1315, "&lt;=" &amp; CJ$1, DataRegularSeason20242025!$D$3:$D$1315, $A15)+SUMIFS(DataRegularSeason20242025!$AB$3:$AB$1315,DataRegularSeason20242025!$B$3:$B$1315, "&lt;=" &amp; CJ$1, DataRegularSeason20242025!$E$3:$E$1315, $A15)</f>
        <v>20</v>
      </c>
      <c r="CK15">
        <f>SUMIFS(DataRegularSeason20242025!$AA$3:$AA$1315,DataRegularSeason20242025!$B$3:$B$1315, "&lt;=" &amp; CK$1, DataRegularSeason20242025!$D$3:$D$1315, $A15)+SUMIFS(DataRegularSeason20242025!$AB$3:$AB$1315,DataRegularSeason20242025!$B$3:$B$1315, "&lt;=" &amp; CK$1, DataRegularSeason20242025!$E$3:$E$1315, $A15)</f>
        <v>20</v>
      </c>
      <c r="CL15">
        <f>SUMIFS(DataRegularSeason20242025!$AA$3:$AA$1315,DataRegularSeason20242025!$B$3:$B$1315, "&lt;=" &amp; CL$1, DataRegularSeason20242025!$D$3:$D$1315, $A15)+SUMIFS(DataRegularSeason20242025!$AB$3:$AB$1315,DataRegularSeason20242025!$B$3:$B$1315, "&lt;=" &amp; CL$1, DataRegularSeason20242025!$E$3:$E$1315, $A15)</f>
        <v>20</v>
      </c>
      <c r="CM15">
        <f>SUMIFS(DataRegularSeason20242025!$AA$3:$AA$1315,DataRegularSeason20242025!$B$3:$B$1315, "&lt;=" &amp; CM$1, DataRegularSeason20242025!$D$3:$D$1315, $A15)+SUMIFS(DataRegularSeason20242025!$AB$3:$AB$1315,DataRegularSeason20242025!$B$3:$B$1315, "&lt;=" &amp; CM$1, DataRegularSeason20242025!$E$3:$E$1315, $A15)</f>
        <v>20</v>
      </c>
      <c r="CN15">
        <f>SUMIFS(DataRegularSeason20242025!$AA$3:$AA$1315,DataRegularSeason20242025!$B$3:$B$1315, "&lt;=" &amp; CN$1, DataRegularSeason20242025!$D$3:$D$1315, $A15)+SUMIFS(DataRegularSeason20242025!$AB$3:$AB$1315,DataRegularSeason20242025!$B$3:$B$1315, "&lt;=" &amp; CN$1, DataRegularSeason20242025!$E$3:$E$1315, $A15)</f>
        <v>20</v>
      </c>
      <c r="CO15">
        <f>SUMIFS(DataRegularSeason20242025!$AA$3:$AA$1315,DataRegularSeason20242025!$B$3:$B$1315, "&lt;=" &amp; CO$1, DataRegularSeason20242025!$D$3:$D$1315, $A15)+SUMIFS(DataRegularSeason20242025!$AB$3:$AB$1315,DataRegularSeason20242025!$B$3:$B$1315, "&lt;=" &amp; CO$1, DataRegularSeason20242025!$E$3:$E$1315, $A15)</f>
        <v>20</v>
      </c>
      <c r="CP15">
        <f>SUMIFS(DataRegularSeason20242025!$AA$3:$AA$1315,DataRegularSeason20242025!$B$3:$B$1315, "&lt;=" &amp; CP$1, DataRegularSeason20242025!$D$3:$D$1315, $A15)+SUMIFS(DataRegularSeason20242025!$AB$3:$AB$1315,DataRegularSeason20242025!$B$3:$B$1315, "&lt;=" &amp; CP$1, DataRegularSeason20242025!$E$3:$E$1315, $A15)</f>
        <v>20</v>
      </c>
      <c r="CQ15">
        <f>SUMIFS(DataRegularSeason20242025!$AA$3:$AA$1315,DataRegularSeason20242025!$B$3:$B$1315, "&lt;=" &amp; CQ$1, DataRegularSeason20242025!$D$3:$D$1315, $A15)+SUMIFS(DataRegularSeason20242025!$AB$3:$AB$1315,DataRegularSeason20242025!$B$3:$B$1315, "&lt;=" &amp; CQ$1, DataRegularSeason20242025!$E$3:$E$1315, $A15)</f>
        <v>20</v>
      </c>
      <c r="CR15">
        <f>SUMIFS(DataRegularSeason20242025!$AA$3:$AA$1315,DataRegularSeason20242025!$B$3:$B$1315, "&lt;=" &amp; CR$1, DataRegularSeason20242025!$D$3:$D$1315, $A15)+SUMIFS(DataRegularSeason20242025!$AB$3:$AB$1315,DataRegularSeason20242025!$B$3:$B$1315, "&lt;=" &amp; CR$1, DataRegularSeason20242025!$E$3:$E$1315, $A15)</f>
        <v>20</v>
      </c>
      <c r="CS15">
        <f>SUMIFS(DataRegularSeason20242025!$AA$3:$AA$1315,DataRegularSeason20242025!$B$3:$B$1315, "&lt;=" &amp; CS$1, DataRegularSeason20242025!$D$3:$D$1315, $A15)+SUMIFS(DataRegularSeason20242025!$AB$3:$AB$1315,DataRegularSeason20242025!$B$3:$B$1315, "&lt;=" &amp; CS$1, DataRegularSeason20242025!$E$3:$E$1315, $A15)</f>
        <v>20</v>
      </c>
      <c r="CT15">
        <f>SUMIFS(DataRegularSeason20242025!$AA$3:$AA$1315,DataRegularSeason20242025!$B$3:$B$1315, "&lt;=" &amp; CT$1, DataRegularSeason20242025!$D$3:$D$1315, $A15)+SUMIFS(DataRegularSeason20242025!$AB$3:$AB$1315,DataRegularSeason20242025!$B$3:$B$1315, "&lt;=" &amp; CT$1, DataRegularSeason20242025!$E$3:$E$1315, $A15)</f>
        <v>20</v>
      </c>
      <c r="CU15">
        <f>SUMIFS(DataRegularSeason20242025!$AA$3:$AA$1315,DataRegularSeason20242025!$B$3:$B$1315, "&lt;=" &amp; CU$1, DataRegularSeason20242025!$D$3:$D$1315, $A15)+SUMIFS(DataRegularSeason20242025!$AB$3:$AB$1315,DataRegularSeason20242025!$B$3:$B$1315, "&lt;=" &amp; CU$1, DataRegularSeason20242025!$E$3:$E$1315, $A15)</f>
        <v>20</v>
      </c>
      <c r="CV15">
        <f>SUMIFS(DataRegularSeason20242025!$AA$3:$AA$1315,DataRegularSeason20242025!$B$3:$B$1315, "&lt;=" &amp; CV$1, DataRegularSeason20242025!$D$3:$D$1315, $A15)+SUMIFS(DataRegularSeason20242025!$AB$3:$AB$1315,DataRegularSeason20242025!$B$3:$B$1315, "&lt;=" &amp; CV$1, DataRegularSeason20242025!$E$3:$E$1315, $A15)</f>
        <v>20</v>
      </c>
      <c r="CW15">
        <f>SUMIFS(DataRegularSeason20242025!$AA$3:$AA$1315,DataRegularSeason20242025!$B$3:$B$1315, "&lt;=" &amp; CW$1, DataRegularSeason20242025!$D$3:$D$1315, $A15)+SUMIFS(DataRegularSeason20242025!$AB$3:$AB$1315,DataRegularSeason20242025!$B$3:$B$1315, "&lt;=" &amp; CW$1, DataRegularSeason20242025!$E$3:$E$1315, $A15)</f>
        <v>20</v>
      </c>
      <c r="CX15">
        <f>SUMIFS(DataRegularSeason20242025!$AA$3:$AA$1315,DataRegularSeason20242025!$B$3:$B$1315, "&lt;=" &amp; CX$1, DataRegularSeason20242025!$D$3:$D$1315, $A15)+SUMIFS(DataRegularSeason20242025!$AB$3:$AB$1315,DataRegularSeason20242025!$B$3:$B$1315, "&lt;=" &amp; CX$1, DataRegularSeason20242025!$E$3:$E$1315, $A15)</f>
        <v>20</v>
      </c>
      <c r="CY15">
        <f>SUMIFS(DataRegularSeason20242025!$AA$3:$AA$1315,DataRegularSeason20242025!$B$3:$B$1315, "&lt;=" &amp; CY$1, DataRegularSeason20242025!$D$3:$D$1315, $A15)+SUMIFS(DataRegularSeason20242025!$AB$3:$AB$1315,DataRegularSeason20242025!$B$3:$B$1315, "&lt;=" &amp; CY$1, DataRegularSeason20242025!$E$3:$E$1315, $A15)</f>
        <v>20</v>
      </c>
      <c r="CZ15">
        <f>SUMIFS(DataRegularSeason20242025!$AA$3:$AA$1315,DataRegularSeason20242025!$B$3:$B$1315, "&lt;=" &amp; CZ$1, DataRegularSeason20242025!$D$3:$D$1315, $A15)+SUMIFS(DataRegularSeason20242025!$AB$3:$AB$1315,DataRegularSeason20242025!$B$3:$B$1315, "&lt;=" &amp; CZ$1, DataRegularSeason20242025!$E$3:$E$1315, $A15)</f>
        <v>20</v>
      </c>
      <c r="DA15">
        <f>SUMIFS(DataRegularSeason20242025!$AA$3:$AA$1315,DataRegularSeason20242025!$B$3:$B$1315, "&lt;=" &amp; DA$1, DataRegularSeason20242025!$D$3:$D$1315, $A15)+SUMIFS(DataRegularSeason20242025!$AB$3:$AB$1315,DataRegularSeason20242025!$B$3:$B$1315, "&lt;=" &amp; DA$1, DataRegularSeason20242025!$E$3:$E$1315, $A15)</f>
        <v>20</v>
      </c>
      <c r="DB15">
        <f>SUMIFS(DataRegularSeason20242025!$AA$3:$AA$1315,DataRegularSeason20242025!$B$3:$B$1315, "&lt;=" &amp; DB$1, DataRegularSeason20242025!$D$3:$D$1315, $A15)+SUMIFS(DataRegularSeason20242025!$AB$3:$AB$1315,DataRegularSeason20242025!$B$3:$B$1315, "&lt;=" &amp; DB$1, DataRegularSeason20242025!$E$3:$E$1315, $A15)</f>
        <v>20</v>
      </c>
      <c r="DC15">
        <f>SUMIFS(DataRegularSeason20242025!$AA$3:$AA$1315,DataRegularSeason20242025!$B$3:$B$1315, "&lt;=" &amp; DC$1, DataRegularSeason20242025!$D$3:$D$1315, $A15)+SUMIFS(DataRegularSeason20242025!$AB$3:$AB$1315,DataRegularSeason20242025!$B$3:$B$1315, "&lt;=" &amp; DC$1, DataRegularSeason20242025!$E$3:$E$1315, $A15)</f>
        <v>20</v>
      </c>
      <c r="DD15">
        <f>SUMIFS(DataRegularSeason20242025!$AA$3:$AA$1315,DataRegularSeason20242025!$B$3:$B$1315, "&lt;=" &amp; DD$1, DataRegularSeason20242025!$D$3:$D$1315, $A15)+SUMIFS(DataRegularSeason20242025!$AB$3:$AB$1315,DataRegularSeason20242025!$B$3:$B$1315, "&lt;=" &amp; DD$1, DataRegularSeason20242025!$E$3:$E$1315, $A15)</f>
        <v>20</v>
      </c>
      <c r="DE15">
        <f>SUMIFS(DataRegularSeason20242025!$AA$3:$AA$1315,DataRegularSeason20242025!$B$3:$B$1315, "&lt;=" &amp; DE$1, DataRegularSeason20242025!$D$3:$D$1315, $A15)+SUMIFS(DataRegularSeason20242025!$AB$3:$AB$1315,DataRegularSeason20242025!$B$3:$B$1315, "&lt;=" &amp; DE$1, DataRegularSeason20242025!$E$3:$E$1315, $A15)</f>
        <v>20</v>
      </c>
      <c r="DF15">
        <f>SUMIFS(DataRegularSeason20242025!$AA$3:$AA$1315,DataRegularSeason20242025!$B$3:$B$1315, "&lt;=" &amp; DF$1, DataRegularSeason20242025!$D$3:$D$1315, $A15)+SUMIFS(DataRegularSeason20242025!$AB$3:$AB$1315,DataRegularSeason20242025!$B$3:$B$1315, "&lt;=" &amp; DF$1, DataRegularSeason20242025!$E$3:$E$1315, $A15)</f>
        <v>20</v>
      </c>
      <c r="DG15">
        <f>SUMIFS(DataRegularSeason20242025!$AA$3:$AA$1315,DataRegularSeason20242025!$B$3:$B$1315, "&lt;=" &amp; DG$1, DataRegularSeason20242025!$D$3:$D$1315, $A15)+SUMIFS(DataRegularSeason20242025!$AB$3:$AB$1315,DataRegularSeason20242025!$B$3:$B$1315, "&lt;=" &amp; DG$1, DataRegularSeason20242025!$E$3:$E$1315, $A15)</f>
        <v>20</v>
      </c>
      <c r="DH15">
        <f>SUMIFS(DataRegularSeason20242025!$AA$3:$AA$1315,DataRegularSeason20242025!$B$3:$B$1315, "&lt;=" &amp; DH$1, DataRegularSeason20242025!$D$3:$D$1315, $A15)+SUMIFS(DataRegularSeason20242025!$AB$3:$AB$1315,DataRegularSeason20242025!$B$3:$B$1315, "&lt;=" &amp; DH$1, DataRegularSeason20242025!$E$3:$E$1315, $A15)</f>
        <v>20</v>
      </c>
      <c r="DI15">
        <f>SUMIFS(DataRegularSeason20242025!$AA$3:$AA$1315,DataRegularSeason20242025!$B$3:$B$1315, "&lt;=" &amp; DI$1, DataRegularSeason20242025!$D$3:$D$1315, $A15)+SUMIFS(DataRegularSeason20242025!$AB$3:$AB$1315,DataRegularSeason20242025!$B$3:$B$1315, "&lt;=" &amp; DI$1, DataRegularSeason20242025!$E$3:$E$1315, $A15)</f>
        <v>20</v>
      </c>
      <c r="DJ15">
        <f>SUMIFS(DataRegularSeason20242025!$AA$3:$AA$1315,DataRegularSeason20242025!$B$3:$B$1315, "&lt;=" &amp; DJ$1, DataRegularSeason20242025!$D$3:$D$1315, $A15)+SUMIFS(DataRegularSeason20242025!$AB$3:$AB$1315,DataRegularSeason20242025!$B$3:$B$1315, "&lt;=" &amp; DJ$1, DataRegularSeason20242025!$E$3:$E$1315, $A15)</f>
        <v>20</v>
      </c>
      <c r="DK15">
        <f>SUMIFS(DataRegularSeason20242025!$AA$3:$AA$1315,DataRegularSeason20242025!$B$3:$B$1315, "&lt;=" &amp; DK$1, DataRegularSeason20242025!$D$3:$D$1315, $A15)+SUMIFS(DataRegularSeason20242025!$AB$3:$AB$1315,DataRegularSeason20242025!$B$3:$B$1315, "&lt;=" &amp; DK$1, DataRegularSeason20242025!$E$3:$E$1315, $A15)</f>
        <v>20</v>
      </c>
      <c r="DL15">
        <f>SUMIFS(DataRegularSeason20242025!$AA$3:$AA$1315,DataRegularSeason20242025!$B$3:$B$1315, "&lt;=" &amp; DL$1, DataRegularSeason20242025!$D$3:$D$1315, $A15)+SUMIFS(DataRegularSeason20242025!$AB$3:$AB$1315,DataRegularSeason20242025!$B$3:$B$1315, "&lt;=" &amp; DL$1, DataRegularSeason20242025!$E$3:$E$1315, $A15)</f>
        <v>20</v>
      </c>
      <c r="DM15">
        <f>SUMIFS(DataRegularSeason20242025!$AA$3:$AA$1315,DataRegularSeason20242025!$B$3:$B$1315, "&lt;=" &amp; DM$1, DataRegularSeason20242025!$D$3:$D$1315, $A15)+SUMIFS(DataRegularSeason20242025!$AB$3:$AB$1315,DataRegularSeason20242025!$B$3:$B$1315, "&lt;=" &amp; DM$1, DataRegularSeason20242025!$E$3:$E$1315, $A15)</f>
        <v>20</v>
      </c>
      <c r="DN15">
        <f>SUMIFS(DataRegularSeason20242025!$AA$3:$AA$1315,DataRegularSeason20242025!$B$3:$B$1315, "&lt;=" &amp; DN$1, DataRegularSeason20242025!$D$3:$D$1315, $A15)+SUMIFS(DataRegularSeason20242025!$AB$3:$AB$1315,DataRegularSeason20242025!$B$3:$B$1315, "&lt;=" &amp; DN$1, DataRegularSeason20242025!$E$3:$E$1315, $A15)</f>
        <v>20</v>
      </c>
      <c r="DO15">
        <f>SUMIFS(DataRegularSeason20242025!$AA$3:$AA$1315,DataRegularSeason20242025!$B$3:$B$1315, "&lt;=" &amp; DO$1, DataRegularSeason20242025!$D$3:$D$1315, $A15)+SUMIFS(DataRegularSeason20242025!$AB$3:$AB$1315,DataRegularSeason20242025!$B$3:$B$1315, "&lt;=" &amp; DO$1, DataRegularSeason20242025!$E$3:$E$1315, $A15)</f>
        <v>20</v>
      </c>
      <c r="DP15">
        <f>SUMIFS(DataRegularSeason20242025!$AA$3:$AA$1315,DataRegularSeason20242025!$B$3:$B$1315, "&lt;=" &amp; DP$1, DataRegularSeason20242025!$D$3:$D$1315, $A15)+SUMIFS(DataRegularSeason20242025!$AB$3:$AB$1315,DataRegularSeason20242025!$B$3:$B$1315, "&lt;=" &amp; DP$1, DataRegularSeason20242025!$E$3:$E$1315, $A15)</f>
        <v>20</v>
      </c>
      <c r="DQ15">
        <f>SUMIFS(DataRegularSeason20242025!$AA$3:$AA$1315,DataRegularSeason20242025!$B$3:$B$1315, "&lt;=" &amp; DQ$1, DataRegularSeason20242025!$D$3:$D$1315, $A15)+SUMIFS(DataRegularSeason20242025!$AB$3:$AB$1315,DataRegularSeason20242025!$B$3:$B$1315, "&lt;=" &amp; DQ$1, DataRegularSeason20242025!$E$3:$E$1315, $A15)</f>
        <v>20</v>
      </c>
      <c r="DR15">
        <f>SUMIFS(DataRegularSeason20242025!$AA$3:$AA$1315,DataRegularSeason20242025!$B$3:$B$1315, "&lt;=" &amp; DR$1, DataRegularSeason20242025!$D$3:$D$1315, $A15)+SUMIFS(DataRegularSeason20242025!$AB$3:$AB$1315,DataRegularSeason20242025!$B$3:$B$1315, "&lt;=" &amp; DR$1, DataRegularSeason20242025!$E$3:$E$1315, $A15)</f>
        <v>20</v>
      </c>
      <c r="DS15">
        <f>SUMIFS(DataRegularSeason20242025!$AA$3:$AA$1315,DataRegularSeason20242025!$B$3:$B$1315, "&lt;=" &amp; DS$1, DataRegularSeason20242025!$D$3:$D$1315, $A15)+SUMIFS(DataRegularSeason20242025!$AB$3:$AB$1315,DataRegularSeason20242025!$B$3:$B$1315, "&lt;=" &amp; DS$1, DataRegularSeason20242025!$E$3:$E$1315, $A15)</f>
        <v>20</v>
      </c>
      <c r="DT15">
        <f>SUMIFS(DataRegularSeason20242025!$AA$3:$AA$1315,DataRegularSeason20242025!$B$3:$B$1315, "&lt;=" &amp; DT$1, DataRegularSeason20242025!$D$3:$D$1315, $A15)+SUMIFS(DataRegularSeason20242025!$AB$3:$AB$1315,DataRegularSeason20242025!$B$3:$B$1315, "&lt;=" &amp; DT$1, DataRegularSeason20242025!$E$3:$E$1315, $A15)</f>
        <v>20</v>
      </c>
      <c r="DU15">
        <f>SUMIFS(DataRegularSeason20242025!$AA$3:$AA$1315,DataRegularSeason20242025!$B$3:$B$1315, "&lt;=" &amp; DU$1, DataRegularSeason20242025!$D$3:$D$1315, $A15)+SUMIFS(DataRegularSeason20242025!$AB$3:$AB$1315,DataRegularSeason20242025!$B$3:$B$1315, "&lt;=" &amp; DU$1, DataRegularSeason20242025!$E$3:$E$1315, $A15)</f>
        <v>20</v>
      </c>
      <c r="DV15">
        <f>SUMIFS(DataRegularSeason20242025!$AA$3:$AA$1315,DataRegularSeason20242025!$B$3:$B$1315, "&lt;=" &amp; DV$1, DataRegularSeason20242025!$D$3:$D$1315, $A15)+SUMIFS(DataRegularSeason20242025!$AB$3:$AB$1315,DataRegularSeason20242025!$B$3:$B$1315, "&lt;=" &amp; DV$1, DataRegularSeason20242025!$E$3:$E$1315, $A15)</f>
        <v>20</v>
      </c>
      <c r="DW15">
        <f>SUMIFS(DataRegularSeason20242025!$AA$3:$AA$1315,DataRegularSeason20242025!$B$3:$B$1315, "&lt;=" &amp; DW$1, DataRegularSeason20242025!$D$3:$D$1315, $A15)+SUMIFS(DataRegularSeason20242025!$AB$3:$AB$1315,DataRegularSeason20242025!$B$3:$B$1315, "&lt;=" &amp; DW$1, DataRegularSeason20242025!$E$3:$E$1315, $A15)</f>
        <v>20</v>
      </c>
      <c r="DX15">
        <f>SUMIFS(DataRegularSeason20242025!$AA$3:$AA$1315,DataRegularSeason20242025!$B$3:$B$1315, "&lt;=" &amp; DX$1, DataRegularSeason20242025!$D$3:$D$1315, $A15)+SUMIFS(DataRegularSeason20242025!$AB$3:$AB$1315,DataRegularSeason20242025!$B$3:$B$1315, "&lt;=" &amp; DX$1, DataRegularSeason20242025!$E$3:$E$1315, $A15)</f>
        <v>20</v>
      </c>
      <c r="DY15">
        <f>SUMIFS(DataRegularSeason20242025!$AA$3:$AA$1315,DataRegularSeason20242025!$B$3:$B$1315, "&lt;=" &amp; DY$1, DataRegularSeason20242025!$D$3:$D$1315, $A15)+SUMIFS(DataRegularSeason20242025!$AB$3:$AB$1315,DataRegularSeason20242025!$B$3:$B$1315, "&lt;=" &amp; DY$1, DataRegularSeason20242025!$E$3:$E$1315, $A15)</f>
        <v>20</v>
      </c>
      <c r="DZ15">
        <f>SUMIFS(DataRegularSeason20242025!$AA$3:$AA$1315,DataRegularSeason20242025!$B$3:$B$1315, "&lt;=" &amp; DZ$1, DataRegularSeason20242025!$D$3:$D$1315, $A15)+SUMIFS(DataRegularSeason20242025!$AB$3:$AB$1315,DataRegularSeason20242025!$B$3:$B$1315, "&lt;=" &amp; DZ$1, DataRegularSeason20242025!$E$3:$E$1315, $A15)</f>
        <v>20</v>
      </c>
      <c r="EA15">
        <f>SUMIFS(DataRegularSeason20242025!$AA$3:$AA$1315,DataRegularSeason20242025!$B$3:$B$1315, "&lt;=" &amp; EA$1, DataRegularSeason20242025!$D$3:$D$1315, $A15)+SUMIFS(DataRegularSeason20242025!$AB$3:$AB$1315,DataRegularSeason20242025!$B$3:$B$1315, "&lt;=" &amp; EA$1, DataRegularSeason20242025!$E$3:$E$1315, $A15)</f>
        <v>20</v>
      </c>
      <c r="EB15">
        <f>SUMIFS(DataRegularSeason20242025!$AA$3:$AA$1315,DataRegularSeason20242025!$B$3:$B$1315, "&lt;=" &amp; EB$1, DataRegularSeason20242025!$D$3:$D$1315, $A15)+SUMIFS(DataRegularSeason20242025!$AB$3:$AB$1315,DataRegularSeason20242025!$B$3:$B$1315, "&lt;=" &amp; EB$1, DataRegularSeason20242025!$E$3:$E$1315, $A15)</f>
        <v>20</v>
      </c>
      <c r="EC15">
        <f>SUMIFS(DataRegularSeason20242025!$AA$3:$AA$1315,DataRegularSeason20242025!$B$3:$B$1315, "&lt;=" &amp; EC$1, DataRegularSeason20242025!$D$3:$D$1315, $A15)+SUMIFS(DataRegularSeason20242025!$AB$3:$AB$1315,DataRegularSeason20242025!$B$3:$B$1315, "&lt;=" &amp; EC$1, DataRegularSeason20242025!$E$3:$E$1315, $A15)</f>
        <v>20</v>
      </c>
      <c r="ED15">
        <f>SUMIFS(DataRegularSeason20242025!$AA$3:$AA$1315,DataRegularSeason20242025!$B$3:$B$1315, "&lt;=" &amp; ED$1, DataRegularSeason20242025!$D$3:$D$1315, $A15)+SUMIFS(DataRegularSeason20242025!$AB$3:$AB$1315,DataRegularSeason20242025!$B$3:$B$1315, "&lt;=" &amp; ED$1, DataRegularSeason20242025!$E$3:$E$1315, $A15)</f>
        <v>20</v>
      </c>
      <c r="EE15">
        <f>SUMIFS(DataRegularSeason20242025!$AA$3:$AA$1315,DataRegularSeason20242025!$B$3:$B$1315, "&lt;=" &amp; EE$1, DataRegularSeason20242025!$D$3:$D$1315, $A15)+SUMIFS(DataRegularSeason20242025!$AB$3:$AB$1315,DataRegularSeason20242025!$B$3:$B$1315, "&lt;=" &amp; EE$1, DataRegularSeason20242025!$E$3:$E$1315, $A15)</f>
        <v>20</v>
      </c>
      <c r="EF15">
        <f>SUMIFS(DataRegularSeason20242025!$AA$3:$AA$1315,DataRegularSeason20242025!$B$3:$B$1315, "&lt;=" &amp; EF$1, DataRegularSeason20242025!$D$3:$D$1315, $A15)+SUMIFS(DataRegularSeason20242025!$AB$3:$AB$1315,DataRegularSeason20242025!$B$3:$B$1315, "&lt;=" &amp; EF$1, DataRegularSeason20242025!$E$3:$E$1315, $A15)</f>
        <v>20</v>
      </c>
      <c r="EG15">
        <f>SUMIFS(DataRegularSeason20242025!$AA$3:$AA$1315,DataRegularSeason20242025!$B$3:$B$1315, "&lt;=" &amp; EG$1, DataRegularSeason20242025!$D$3:$D$1315, $A15)+SUMIFS(DataRegularSeason20242025!$AB$3:$AB$1315,DataRegularSeason20242025!$B$3:$B$1315, "&lt;=" &amp; EG$1, DataRegularSeason20242025!$E$3:$E$1315, $A15)</f>
        <v>20</v>
      </c>
      <c r="EH15">
        <f>SUMIFS(DataRegularSeason20242025!$AA$3:$AA$1315,DataRegularSeason20242025!$B$3:$B$1315, "&lt;=" &amp; EH$1, DataRegularSeason20242025!$D$3:$D$1315, $A15)+SUMIFS(DataRegularSeason20242025!$AB$3:$AB$1315,DataRegularSeason20242025!$B$3:$B$1315, "&lt;=" &amp; EH$1, DataRegularSeason20242025!$E$3:$E$1315, $A15)</f>
        <v>20</v>
      </c>
      <c r="EI15">
        <f>SUMIFS(DataRegularSeason20242025!$AA$3:$AA$1315,DataRegularSeason20242025!$B$3:$B$1315, "&lt;=" &amp; EI$1, DataRegularSeason20242025!$D$3:$D$1315, $A15)+SUMIFS(DataRegularSeason20242025!$AB$3:$AB$1315,DataRegularSeason20242025!$B$3:$B$1315, "&lt;=" &amp; EI$1, DataRegularSeason20242025!$E$3:$E$1315, $A15)</f>
        <v>20</v>
      </c>
      <c r="EJ15">
        <f>SUMIFS(DataRegularSeason20242025!$AA$3:$AA$1315,DataRegularSeason20242025!$B$3:$B$1315, "&lt;=" &amp; EJ$1, DataRegularSeason20242025!$D$3:$D$1315, $A15)+SUMIFS(DataRegularSeason20242025!$AB$3:$AB$1315,DataRegularSeason20242025!$B$3:$B$1315, "&lt;=" &amp; EJ$1, DataRegularSeason20242025!$E$3:$E$1315, $A15)</f>
        <v>20</v>
      </c>
      <c r="EK15">
        <f>SUMIFS(DataRegularSeason20242025!$AA$3:$AA$1315,DataRegularSeason20242025!$B$3:$B$1315, "&lt;=" &amp; EK$1, DataRegularSeason20242025!$D$3:$D$1315, $A15)+SUMIFS(DataRegularSeason20242025!$AB$3:$AB$1315,DataRegularSeason20242025!$B$3:$B$1315, "&lt;=" &amp; EK$1, DataRegularSeason20242025!$E$3:$E$1315, $A15)</f>
        <v>20</v>
      </c>
      <c r="EL15">
        <f>SUMIFS(DataRegularSeason20242025!$AA$3:$AA$1315,DataRegularSeason20242025!$B$3:$B$1315, "&lt;=" &amp; EL$1, DataRegularSeason20242025!$D$3:$D$1315, $A15)+SUMIFS(DataRegularSeason20242025!$AB$3:$AB$1315,DataRegularSeason20242025!$B$3:$B$1315, "&lt;=" &amp; EL$1, DataRegularSeason20242025!$E$3:$E$1315, $A15)</f>
        <v>20</v>
      </c>
      <c r="EM15">
        <f>SUMIFS(DataRegularSeason20242025!$AA$3:$AA$1315,DataRegularSeason20242025!$B$3:$B$1315, "&lt;=" &amp; EM$1, DataRegularSeason20242025!$D$3:$D$1315, $A15)+SUMIFS(DataRegularSeason20242025!$AB$3:$AB$1315,DataRegularSeason20242025!$B$3:$B$1315, "&lt;=" &amp; EM$1, DataRegularSeason20242025!$E$3:$E$1315, $A15)</f>
        <v>20</v>
      </c>
      <c r="EN15">
        <f>SUMIFS(DataRegularSeason20242025!$AA$3:$AA$1315,DataRegularSeason20242025!$B$3:$B$1315, "&lt;=" &amp; EN$1, DataRegularSeason20242025!$D$3:$D$1315, $A15)+SUMIFS(DataRegularSeason20242025!$AB$3:$AB$1315,DataRegularSeason20242025!$B$3:$B$1315, "&lt;=" &amp; EN$1, DataRegularSeason20242025!$E$3:$E$1315, $A15)</f>
        <v>20</v>
      </c>
      <c r="EO15">
        <f>SUMIFS(DataRegularSeason20242025!$AA$3:$AA$1315,DataRegularSeason20242025!$B$3:$B$1315, "&lt;=" &amp; EO$1, DataRegularSeason20242025!$D$3:$D$1315, $A15)+SUMIFS(DataRegularSeason20242025!$AB$3:$AB$1315,DataRegularSeason20242025!$B$3:$B$1315, "&lt;=" &amp; EO$1, DataRegularSeason20242025!$E$3:$E$1315, $A15)</f>
        <v>20</v>
      </c>
      <c r="EP15">
        <f>SUMIFS(DataRegularSeason20242025!$AA$3:$AA$1315,DataRegularSeason20242025!$B$3:$B$1315, "&lt;=" &amp; EP$1, DataRegularSeason20242025!$D$3:$D$1315, $A15)+SUMIFS(DataRegularSeason20242025!$AB$3:$AB$1315,DataRegularSeason20242025!$B$3:$B$1315, "&lt;=" &amp; EP$1, DataRegularSeason20242025!$E$3:$E$1315, $A15)</f>
        <v>20</v>
      </c>
      <c r="EQ15">
        <f>SUMIFS(DataRegularSeason20242025!$AA$3:$AA$1315,DataRegularSeason20242025!$B$3:$B$1315, "&lt;=" &amp; EQ$1, DataRegularSeason20242025!$D$3:$D$1315, $A15)+SUMIFS(DataRegularSeason20242025!$AB$3:$AB$1315,DataRegularSeason20242025!$B$3:$B$1315, "&lt;=" &amp; EQ$1, DataRegularSeason20242025!$E$3:$E$1315, $A15)</f>
        <v>20</v>
      </c>
      <c r="ER15">
        <f>SUMIFS(DataRegularSeason20242025!$AA$3:$AA$1315,DataRegularSeason20242025!$B$3:$B$1315, "&lt;=" &amp; ER$1, DataRegularSeason20242025!$D$3:$D$1315, $A15)+SUMIFS(DataRegularSeason20242025!$AB$3:$AB$1315,DataRegularSeason20242025!$B$3:$B$1315, "&lt;=" &amp; ER$1, DataRegularSeason20242025!$E$3:$E$1315, $A15)</f>
        <v>20</v>
      </c>
      <c r="ES15">
        <f>SUMIFS(DataRegularSeason20242025!$AA$3:$AA$1315,DataRegularSeason20242025!$B$3:$B$1315, "&lt;=" &amp; ES$1, DataRegularSeason20242025!$D$3:$D$1315, $A15)+SUMIFS(DataRegularSeason20242025!$AB$3:$AB$1315,DataRegularSeason20242025!$B$3:$B$1315, "&lt;=" &amp; ES$1, DataRegularSeason20242025!$E$3:$E$1315, $A15)</f>
        <v>20</v>
      </c>
      <c r="ET15">
        <f>SUMIFS(DataRegularSeason20242025!$AA$3:$AA$1315,DataRegularSeason20242025!$B$3:$B$1315, "&lt;=" &amp; ET$1, DataRegularSeason20242025!$D$3:$D$1315, $A15)+SUMIFS(DataRegularSeason20242025!$AB$3:$AB$1315,DataRegularSeason20242025!$B$3:$B$1315, "&lt;=" &amp; ET$1, DataRegularSeason20242025!$E$3:$E$1315, $A15)</f>
        <v>20</v>
      </c>
      <c r="EU15">
        <f>SUMIFS(DataRegularSeason20242025!$AA$3:$AA$1315,DataRegularSeason20242025!$B$3:$B$1315, "&lt;=" &amp; EU$1, DataRegularSeason20242025!$D$3:$D$1315, $A15)+SUMIFS(DataRegularSeason20242025!$AB$3:$AB$1315,DataRegularSeason20242025!$B$3:$B$1315, "&lt;=" &amp; EU$1, DataRegularSeason20242025!$E$3:$E$1315, $A15)</f>
        <v>20</v>
      </c>
      <c r="EV15">
        <f>SUMIFS(DataRegularSeason20242025!$AA$3:$AA$1315,DataRegularSeason20242025!$B$3:$B$1315, "&lt;=" &amp; EV$1, DataRegularSeason20242025!$D$3:$D$1315, $A15)+SUMIFS(DataRegularSeason20242025!$AB$3:$AB$1315,DataRegularSeason20242025!$B$3:$B$1315, "&lt;=" &amp; EV$1, DataRegularSeason20242025!$E$3:$E$1315, $A15)</f>
        <v>20</v>
      </c>
      <c r="EW15">
        <f>SUMIFS(DataRegularSeason20242025!$AA$3:$AA$1315,DataRegularSeason20242025!$B$3:$B$1315, "&lt;=" &amp; EW$1, DataRegularSeason20242025!$D$3:$D$1315, $A15)+SUMIFS(DataRegularSeason20242025!$AB$3:$AB$1315,DataRegularSeason20242025!$B$3:$B$1315, "&lt;=" &amp; EW$1, DataRegularSeason20242025!$E$3:$E$1315, $A15)</f>
        <v>20</v>
      </c>
      <c r="EX15">
        <f>SUMIFS(DataRegularSeason20242025!$AA$3:$AA$1315,DataRegularSeason20242025!$B$3:$B$1315, "&lt;=" &amp; EX$1, DataRegularSeason20242025!$D$3:$D$1315, $A15)+SUMIFS(DataRegularSeason20242025!$AB$3:$AB$1315,DataRegularSeason20242025!$B$3:$B$1315, "&lt;=" &amp; EX$1, DataRegularSeason20242025!$E$3:$E$1315, $A15)</f>
        <v>20</v>
      </c>
      <c r="EY15">
        <f>SUMIFS(DataRegularSeason20242025!$AA$3:$AA$1315,DataRegularSeason20242025!$B$3:$B$1315, "&lt;=" &amp; EY$1, DataRegularSeason20242025!$D$3:$D$1315, $A15)+SUMIFS(DataRegularSeason20242025!$AB$3:$AB$1315,DataRegularSeason20242025!$B$3:$B$1315, "&lt;=" &amp; EY$1, DataRegularSeason20242025!$E$3:$E$1315, $A15)</f>
        <v>20</v>
      </c>
      <c r="EZ15">
        <f>SUMIFS(DataRegularSeason20242025!$AA$3:$AA$1315,DataRegularSeason20242025!$B$3:$B$1315, "&lt;=" &amp; EZ$1, DataRegularSeason20242025!$D$3:$D$1315, $A15)+SUMIFS(DataRegularSeason20242025!$AB$3:$AB$1315,DataRegularSeason20242025!$B$3:$B$1315, "&lt;=" &amp; EZ$1, DataRegularSeason20242025!$E$3:$E$1315, $A15)</f>
        <v>20</v>
      </c>
      <c r="FA15">
        <f>SUMIFS(DataRegularSeason20242025!$AA$3:$AA$1315,DataRegularSeason20242025!$B$3:$B$1315, "&lt;=" &amp; FA$1, DataRegularSeason20242025!$D$3:$D$1315, $A15)+SUMIFS(DataRegularSeason20242025!$AB$3:$AB$1315,DataRegularSeason20242025!$B$3:$B$1315, "&lt;=" &amp; FA$1, DataRegularSeason20242025!$E$3:$E$1315, $A15)</f>
        <v>20</v>
      </c>
      <c r="FB15">
        <f>SUMIFS(DataRegularSeason20242025!$AA$3:$AA$1315,DataRegularSeason20242025!$B$3:$B$1315, "&lt;=" &amp; FB$1, DataRegularSeason20242025!$D$3:$D$1315, $A15)+SUMIFS(DataRegularSeason20242025!$AB$3:$AB$1315,DataRegularSeason20242025!$B$3:$B$1315, "&lt;=" &amp; FB$1, DataRegularSeason20242025!$E$3:$E$1315, $A15)</f>
        <v>20</v>
      </c>
      <c r="FC15">
        <f>SUMIFS(DataRegularSeason20242025!$AA$3:$AA$1315,DataRegularSeason20242025!$B$3:$B$1315, "&lt;=" &amp; FC$1, DataRegularSeason20242025!$D$3:$D$1315, $A15)+SUMIFS(DataRegularSeason20242025!$AB$3:$AB$1315,DataRegularSeason20242025!$B$3:$B$1315, "&lt;=" &amp; FC$1, DataRegularSeason20242025!$E$3:$E$1315, $A15)</f>
        <v>20</v>
      </c>
      <c r="FD15">
        <f>SUMIFS(DataRegularSeason20242025!$AA$3:$AA$1315,DataRegularSeason20242025!$B$3:$B$1315, "&lt;=" &amp; FD$1, DataRegularSeason20242025!$D$3:$D$1315, $A15)+SUMIFS(DataRegularSeason20242025!$AB$3:$AB$1315,DataRegularSeason20242025!$B$3:$B$1315, "&lt;=" &amp; FD$1, DataRegularSeason20242025!$E$3:$E$1315, $A15)</f>
        <v>20</v>
      </c>
      <c r="FE15">
        <f>SUMIFS(DataRegularSeason20242025!$AA$3:$AA$1315,DataRegularSeason20242025!$B$3:$B$1315, "&lt;=" &amp; FE$1, DataRegularSeason20242025!$D$3:$D$1315, $A15)+SUMIFS(DataRegularSeason20242025!$AB$3:$AB$1315,DataRegularSeason20242025!$B$3:$B$1315, "&lt;=" &amp; FE$1, DataRegularSeason20242025!$E$3:$E$1315, $A15)</f>
        <v>20</v>
      </c>
      <c r="FF15">
        <f>SUMIFS(DataRegularSeason20242025!$AA$3:$AA$1315,DataRegularSeason20242025!$B$3:$B$1315, "&lt;=" &amp; FF$1, DataRegularSeason20242025!$D$3:$D$1315, $A15)+SUMIFS(DataRegularSeason20242025!$AB$3:$AB$1315,DataRegularSeason20242025!$B$3:$B$1315, "&lt;=" &amp; FF$1, DataRegularSeason20242025!$E$3:$E$1315, $A15)</f>
        <v>20</v>
      </c>
      <c r="FG15">
        <f>SUMIFS(DataRegularSeason20242025!$AA$3:$AA$1315,DataRegularSeason20242025!$B$3:$B$1315, "&lt;=" &amp; FG$1, DataRegularSeason20242025!$D$3:$D$1315, $A15)+SUMIFS(DataRegularSeason20242025!$AB$3:$AB$1315,DataRegularSeason20242025!$B$3:$B$1315, "&lt;=" &amp; FG$1, DataRegularSeason20242025!$E$3:$E$1315, $A15)</f>
        <v>20</v>
      </c>
      <c r="FH15">
        <f>SUMIFS(DataRegularSeason20242025!$AA$3:$AA$1315,DataRegularSeason20242025!$B$3:$B$1315, "&lt;=" &amp; FH$1, DataRegularSeason20242025!$D$3:$D$1315, $A15)+SUMIFS(DataRegularSeason20242025!$AB$3:$AB$1315,DataRegularSeason20242025!$B$3:$B$1315, "&lt;=" &amp; FH$1, DataRegularSeason20242025!$E$3:$E$1315, $A15)</f>
        <v>20</v>
      </c>
      <c r="FI15">
        <f>SUMIFS(DataRegularSeason20242025!$AA$3:$AA$1315,DataRegularSeason20242025!$B$3:$B$1315, "&lt;=" &amp; FI$1, DataRegularSeason20242025!$D$3:$D$1315, $A15)+SUMIFS(DataRegularSeason20242025!$AB$3:$AB$1315,DataRegularSeason20242025!$B$3:$B$1315, "&lt;=" &amp; FI$1, DataRegularSeason20242025!$E$3:$E$1315, $A15)</f>
        <v>20</v>
      </c>
      <c r="FJ15">
        <f>SUMIFS(DataRegularSeason20242025!$AA$3:$AA$1315,DataRegularSeason20242025!$B$3:$B$1315, "&lt;=" &amp; FJ$1, DataRegularSeason20242025!$D$3:$D$1315, $A15)+SUMIFS(DataRegularSeason20242025!$AB$3:$AB$1315,DataRegularSeason20242025!$B$3:$B$1315, "&lt;=" &amp; FJ$1, DataRegularSeason20242025!$E$3:$E$1315, $A15)</f>
        <v>20</v>
      </c>
      <c r="FK15">
        <f>SUMIFS(DataRegularSeason20242025!$AA$3:$AA$1315,DataRegularSeason20242025!$B$3:$B$1315, "&lt;=" &amp; FK$1, DataRegularSeason20242025!$D$3:$D$1315, $A15)+SUMIFS(DataRegularSeason20242025!$AB$3:$AB$1315,DataRegularSeason20242025!$B$3:$B$1315, "&lt;=" &amp; FK$1, DataRegularSeason20242025!$E$3:$E$1315, $A15)</f>
        <v>20</v>
      </c>
      <c r="FL15">
        <f>SUMIFS(DataRegularSeason20242025!$AA$3:$AA$1315,DataRegularSeason20242025!$B$3:$B$1315, "&lt;=" &amp; FL$1, DataRegularSeason20242025!$D$3:$D$1315, $A15)+SUMIFS(DataRegularSeason20242025!$AB$3:$AB$1315,DataRegularSeason20242025!$B$3:$B$1315, "&lt;=" &amp; FL$1, DataRegularSeason20242025!$E$3:$E$1315, $A15)</f>
        <v>20</v>
      </c>
      <c r="FM15">
        <f>SUMIFS(DataRegularSeason20242025!$AA$3:$AA$1315,DataRegularSeason20242025!$B$3:$B$1315, "&lt;=" &amp; FM$1, DataRegularSeason20242025!$D$3:$D$1315, $A15)+SUMIFS(DataRegularSeason20242025!$AB$3:$AB$1315,DataRegularSeason20242025!$B$3:$B$1315, "&lt;=" &amp; FM$1, DataRegularSeason20242025!$E$3:$E$1315, $A15)</f>
        <v>20</v>
      </c>
      <c r="FN15">
        <f>SUMIFS(DataRegularSeason20242025!$AA$3:$AA$1315,DataRegularSeason20242025!$B$3:$B$1315, "&lt;=" &amp; FN$1, DataRegularSeason20242025!$D$3:$D$1315, $A15)+SUMIFS(DataRegularSeason20242025!$AB$3:$AB$1315,DataRegularSeason20242025!$B$3:$B$1315, "&lt;=" &amp; FN$1, DataRegularSeason20242025!$E$3:$E$1315, $A15)</f>
        <v>20</v>
      </c>
      <c r="FO15">
        <f>SUMIFS(DataRegularSeason20242025!$AA$3:$AA$1315,DataRegularSeason20242025!$B$3:$B$1315, "&lt;=" &amp; FO$1, DataRegularSeason20242025!$D$3:$D$1315, $A15)+SUMIFS(DataRegularSeason20242025!$AB$3:$AB$1315,DataRegularSeason20242025!$B$3:$B$1315, "&lt;=" &amp; FO$1, DataRegularSeason20242025!$E$3:$E$1315, $A15)</f>
        <v>20</v>
      </c>
      <c r="FP15">
        <f>SUMIFS(DataRegularSeason20242025!$AA$3:$AA$1315,DataRegularSeason20242025!$B$3:$B$1315, "&lt;=" &amp; FP$1, DataRegularSeason20242025!$D$3:$D$1315, $A15)+SUMIFS(DataRegularSeason20242025!$AB$3:$AB$1315,DataRegularSeason20242025!$B$3:$B$1315, "&lt;=" &amp; FP$1, DataRegularSeason20242025!$E$3:$E$1315, $A15)</f>
        <v>20</v>
      </c>
      <c r="FQ15">
        <f>SUMIFS(DataRegularSeason20242025!$AA$3:$AA$1315,DataRegularSeason20242025!$B$3:$B$1315, "&lt;=" &amp; FQ$1, DataRegularSeason20242025!$D$3:$D$1315, $A15)+SUMIFS(DataRegularSeason20242025!$AB$3:$AB$1315,DataRegularSeason20242025!$B$3:$B$1315, "&lt;=" &amp; FQ$1, DataRegularSeason20242025!$E$3:$E$1315, $A15)</f>
        <v>20</v>
      </c>
      <c r="FR15">
        <f>SUMIFS(DataRegularSeason20242025!$AA$3:$AA$1315,DataRegularSeason20242025!$B$3:$B$1315, "&lt;=" &amp; FR$1, DataRegularSeason20242025!$D$3:$D$1315, $A15)+SUMIFS(DataRegularSeason20242025!$AB$3:$AB$1315,DataRegularSeason20242025!$B$3:$B$1315, "&lt;=" &amp; FR$1, DataRegularSeason20242025!$E$3:$E$1315, $A15)</f>
        <v>20</v>
      </c>
      <c r="FS15">
        <f>SUMIFS(DataRegularSeason20242025!$AA$3:$AA$1315,DataRegularSeason20242025!$B$3:$B$1315, "&lt;=" &amp; FS$1, DataRegularSeason20242025!$D$3:$D$1315, $A15)+SUMIFS(DataRegularSeason20242025!$AB$3:$AB$1315,DataRegularSeason20242025!$B$3:$B$1315, "&lt;=" &amp; FS$1, DataRegularSeason20242025!$E$3:$E$1315, $A15)</f>
        <v>20</v>
      </c>
      <c r="FT15">
        <f>SUMIFS(DataRegularSeason20242025!$AA$3:$AA$1315,DataRegularSeason20242025!$B$3:$B$1315, "&lt;=" &amp; FT$1, DataRegularSeason20242025!$D$3:$D$1315, $A15)+SUMIFS(DataRegularSeason20242025!$AB$3:$AB$1315,DataRegularSeason20242025!$B$3:$B$1315, "&lt;=" &amp; FT$1, DataRegularSeason20242025!$E$3:$E$1315, $A15)</f>
        <v>20</v>
      </c>
      <c r="FU15">
        <f>SUMIFS(DataRegularSeason20242025!$AA$3:$AA$1315,DataRegularSeason20242025!$B$3:$B$1315, "&lt;=" &amp; FU$1, DataRegularSeason20242025!$D$3:$D$1315, $A15)+SUMIFS(DataRegularSeason20242025!$AB$3:$AB$1315,DataRegularSeason20242025!$B$3:$B$1315, "&lt;=" &amp; FU$1, DataRegularSeason20242025!$E$3:$E$1315, $A15)</f>
        <v>20</v>
      </c>
      <c r="FV15">
        <f>SUMIFS(DataRegularSeason20242025!$AA$3:$AA$1315,DataRegularSeason20242025!$B$3:$B$1315, "&lt;=" &amp; FV$1, DataRegularSeason20242025!$D$3:$D$1315, $A15)+SUMIFS(DataRegularSeason20242025!$AB$3:$AB$1315,DataRegularSeason20242025!$B$3:$B$1315, "&lt;=" &amp; FV$1, DataRegularSeason20242025!$E$3:$E$1315, $A15)</f>
        <v>20</v>
      </c>
      <c r="FW15">
        <f>SUMIFS(DataRegularSeason20242025!$AA$3:$AA$1315,DataRegularSeason20242025!$B$3:$B$1315, "&lt;=" &amp; FW$1, DataRegularSeason20242025!$D$3:$D$1315, $A15)+SUMIFS(DataRegularSeason20242025!$AB$3:$AB$1315,DataRegularSeason20242025!$B$3:$B$1315, "&lt;=" &amp; FW$1, DataRegularSeason20242025!$E$3:$E$1315, $A15)</f>
        <v>20</v>
      </c>
      <c r="FX15">
        <f>SUMIFS(DataRegularSeason20242025!$AA$3:$AA$1315,DataRegularSeason20242025!$B$3:$B$1315, "&lt;=" &amp; FX$1, DataRegularSeason20242025!$D$3:$D$1315, $A15)+SUMIFS(DataRegularSeason20242025!$AB$3:$AB$1315,DataRegularSeason20242025!$B$3:$B$1315, "&lt;=" &amp; FX$1, DataRegularSeason20242025!$E$3:$E$1315, $A15)</f>
        <v>20</v>
      </c>
      <c r="FY15">
        <f>SUMIFS(DataRegularSeason20242025!$AA$3:$AA$1315,DataRegularSeason20242025!$B$3:$B$1315, "&lt;=" &amp; FY$1, DataRegularSeason20242025!$D$3:$D$1315, $A15)+SUMIFS(DataRegularSeason20242025!$AB$3:$AB$1315,DataRegularSeason20242025!$B$3:$B$1315, "&lt;=" &amp; FY$1, DataRegularSeason20242025!$E$3:$E$1315, $A15)</f>
        <v>20</v>
      </c>
      <c r="FZ15">
        <f>SUMIFS(DataRegularSeason20242025!$AA$3:$AA$1315,DataRegularSeason20242025!$B$3:$B$1315, "&lt;=" &amp; FZ$1, DataRegularSeason20242025!$D$3:$D$1315, $A15)+SUMIFS(DataRegularSeason20242025!$AB$3:$AB$1315,DataRegularSeason20242025!$B$3:$B$1315, "&lt;=" &amp; FZ$1, DataRegularSeason20242025!$E$3:$E$1315, $A15)</f>
        <v>20</v>
      </c>
      <c r="GA15">
        <f>SUMIFS(DataRegularSeason20242025!$AA$3:$AA$1315,DataRegularSeason20242025!$B$3:$B$1315, "&lt;=" &amp; GA$1, DataRegularSeason20242025!$D$3:$D$1315, $A15)+SUMIFS(DataRegularSeason20242025!$AB$3:$AB$1315,DataRegularSeason20242025!$B$3:$B$1315, "&lt;=" &amp; GA$1, DataRegularSeason20242025!$E$3:$E$1315, $A15)</f>
        <v>20</v>
      </c>
      <c r="GB15">
        <f>SUMIFS(DataRegularSeason20242025!$AA$3:$AA$1315,DataRegularSeason20242025!$B$3:$B$1315, "&lt;=" &amp; GB$1, DataRegularSeason20242025!$D$3:$D$1315, $A15)+SUMIFS(DataRegularSeason20242025!$AB$3:$AB$1315,DataRegularSeason20242025!$B$3:$B$1315, "&lt;=" &amp; GB$1, DataRegularSeason20242025!$E$3:$E$1315, $A15)</f>
        <v>20</v>
      </c>
      <c r="GC15">
        <f>SUMIFS(DataRegularSeason20242025!$AA$3:$AA$1315,DataRegularSeason20242025!$B$3:$B$1315, "&lt;=" &amp; GC$1, DataRegularSeason20242025!$D$3:$D$1315, $A15)+SUMIFS(DataRegularSeason20242025!$AB$3:$AB$1315,DataRegularSeason20242025!$B$3:$B$1315, "&lt;=" &amp; GC$1, DataRegularSeason20242025!$E$3:$E$1315, $A15)</f>
        <v>20</v>
      </c>
      <c r="GD15">
        <f>SUMIFS(DataRegularSeason20242025!$AA$3:$AA$1315,DataRegularSeason20242025!$B$3:$B$1315, "&lt;=" &amp; GD$1, DataRegularSeason20242025!$D$3:$D$1315, $A15)+SUMIFS(DataRegularSeason20242025!$AB$3:$AB$1315,DataRegularSeason20242025!$B$3:$B$1315, "&lt;=" &amp; GD$1, DataRegularSeason20242025!$E$3:$E$1315, $A15)</f>
        <v>20</v>
      </c>
      <c r="GE15">
        <f>SUMIFS(DataRegularSeason20242025!$AA$3:$AA$1315,DataRegularSeason20242025!$B$3:$B$1315, "&lt;=" &amp; GE$1, DataRegularSeason20242025!$D$3:$D$1315, $A15)+SUMIFS(DataRegularSeason20242025!$AB$3:$AB$1315,DataRegularSeason20242025!$B$3:$B$1315, "&lt;=" &amp; GE$1, DataRegularSeason20242025!$E$3:$E$1315, $A15)</f>
        <v>20</v>
      </c>
      <c r="GF15">
        <f>SUMIFS(DataRegularSeason20242025!$AA$3:$AA$1315,DataRegularSeason20242025!$B$3:$B$1315, "&lt;=" &amp; GF$1, DataRegularSeason20242025!$D$3:$D$1315, $A15)+SUMIFS(DataRegularSeason20242025!$AB$3:$AB$1315,DataRegularSeason20242025!$B$3:$B$1315, "&lt;=" &amp; GF$1, DataRegularSeason20242025!$E$3:$E$1315, $A15)</f>
        <v>20</v>
      </c>
      <c r="GG15">
        <f>SUMIFS(DataRegularSeason20242025!$AA$3:$AA$1315,DataRegularSeason20242025!$B$3:$B$1315, "&lt;=" &amp; GG$1, DataRegularSeason20242025!$D$3:$D$1315, $A15)+SUMIFS(DataRegularSeason20242025!$AB$3:$AB$1315,DataRegularSeason20242025!$B$3:$B$1315, "&lt;=" &amp; GG$1, DataRegularSeason20242025!$E$3:$E$1315, $A15)</f>
        <v>20</v>
      </c>
      <c r="GH15">
        <f>SUMIFS(DataRegularSeason20242025!$AA$3:$AA$1315,DataRegularSeason20242025!$B$3:$B$1315, "&lt;=" &amp; GH$1, DataRegularSeason20242025!$D$3:$D$1315, $A15)+SUMIFS(DataRegularSeason20242025!$AB$3:$AB$1315,DataRegularSeason20242025!$B$3:$B$1315, "&lt;=" &amp; GH$1, DataRegularSeason20242025!$E$3:$E$1315, $A15)</f>
        <v>20</v>
      </c>
      <c r="GI15">
        <f>SUMIFS(DataRegularSeason20242025!$AA$3:$AA$1315,DataRegularSeason20242025!$B$3:$B$1315, "&lt;=" &amp; GI$1, DataRegularSeason20242025!$D$3:$D$1315, $A15)+SUMIFS(DataRegularSeason20242025!$AB$3:$AB$1315,DataRegularSeason20242025!$B$3:$B$1315, "&lt;=" &amp; GI$1, DataRegularSeason20242025!$E$3:$E$1315, $A15)</f>
        <v>20</v>
      </c>
      <c r="GJ15">
        <f>SUMIFS(DataRegularSeason20242025!$AA$3:$AA$1315,DataRegularSeason20242025!$B$3:$B$1315, "&lt;=" &amp; GJ$1, DataRegularSeason20242025!$D$3:$D$1315, $A15)+SUMIFS(DataRegularSeason20242025!$AB$3:$AB$1315,DataRegularSeason20242025!$B$3:$B$1315, "&lt;=" &amp; GJ$1, DataRegularSeason20242025!$E$3:$E$1315, $A15)</f>
        <v>20</v>
      </c>
      <c r="GK15">
        <f>SUMIFS(DataRegularSeason20242025!$AA$3:$AA$1315,DataRegularSeason20242025!$B$3:$B$1315, "&lt;=" &amp; GK$1, DataRegularSeason20242025!$D$3:$D$1315, $A15)+SUMIFS(DataRegularSeason20242025!$AB$3:$AB$1315,DataRegularSeason20242025!$B$3:$B$1315, "&lt;=" &amp; GK$1, DataRegularSeason20242025!$E$3:$E$1315, $A15)</f>
        <v>20</v>
      </c>
      <c r="GL15">
        <f>SUMIFS(DataRegularSeason20242025!$AA$3:$AA$1315,DataRegularSeason20242025!$B$3:$B$1315, "&lt;=" &amp; GL$1, DataRegularSeason20242025!$D$3:$D$1315, $A15)+SUMIFS(DataRegularSeason20242025!$AB$3:$AB$1315,DataRegularSeason20242025!$B$3:$B$1315, "&lt;=" &amp; GL$1, DataRegularSeason20242025!$E$3:$E$1315, $A15)</f>
        <v>20</v>
      </c>
      <c r="GM15">
        <f>SUMIFS(DataRegularSeason20242025!$AA$3:$AA$1315,DataRegularSeason20242025!$B$3:$B$1315, "&lt;=" &amp; GM$1, DataRegularSeason20242025!$D$3:$D$1315, $A15)+SUMIFS(DataRegularSeason20242025!$AB$3:$AB$1315,DataRegularSeason20242025!$B$3:$B$1315, "&lt;=" &amp; GM$1, DataRegularSeason20242025!$E$3:$E$1315, $A15)</f>
        <v>20</v>
      </c>
      <c r="GN15">
        <f>SUMIFS(DataRegularSeason20242025!$AA$3:$AA$1315,DataRegularSeason20242025!$B$3:$B$1315, "&lt;=" &amp; GN$1, DataRegularSeason20242025!$D$3:$D$1315, $A15)+SUMIFS(DataRegularSeason20242025!$AB$3:$AB$1315,DataRegularSeason20242025!$B$3:$B$1315, "&lt;=" &amp; GN$1, DataRegularSeason20242025!$E$3:$E$1315, $A15)</f>
        <v>20</v>
      </c>
      <c r="GO15">
        <f>SUMIFS(DataRegularSeason20242025!$AA$3:$AA$1315,DataRegularSeason20242025!$B$3:$B$1315, "&lt;=" &amp; GO$1, DataRegularSeason20242025!$D$3:$D$1315, $A15)+SUMIFS(DataRegularSeason20242025!$AB$3:$AB$1315,DataRegularSeason20242025!$B$3:$B$1315, "&lt;=" &amp; GO$1, DataRegularSeason20242025!$E$3:$E$1315, $A15)</f>
        <v>20</v>
      </c>
      <c r="GP15">
        <f>SUMIFS(DataRegularSeason20242025!$AA$3:$AA$1315,DataRegularSeason20242025!$B$3:$B$1315, "&lt;=" &amp; GP$1, DataRegularSeason20242025!$D$3:$D$1315, $A15)+SUMIFS(DataRegularSeason20242025!$AB$3:$AB$1315,DataRegularSeason20242025!$B$3:$B$1315, "&lt;=" &amp; GP$1, DataRegularSeason20242025!$E$3:$E$1315, $A15)</f>
        <v>20</v>
      </c>
      <c r="GQ15">
        <f>SUMIFS(DataRegularSeason20242025!$AA$3:$AA$1315,DataRegularSeason20242025!$B$3:$B$1315, "&lt;=" &amp; GQ$1, DataRegularSeason20242025!$D$3:$D$1315, $A15)+SUMIFS(DataRegularSeason20242025!$AB$3:$AB$1315,DataRegularSeason20242025!$B$3:$B$1315, "&lt;=" &amp; GQ$1, DataRegularSeason20242025!$E$3:$E$1315, $A15)</f>
        <v>20</v>
      </c>
      <c r="GR15">
        <f>SUMIFS(DataRegularSeason20242025!$AA$3:$AA$1315,DataRegularSeason20242025!$B$3:$B$1315, "&lt;=" &amp; GR$1, DataRegularSeason20242025!$D$3:$D$1315, $A15)+SUMIFS(DataRegularSeason20242025!$AB$3:$AB$1315,DataRegularSeason20242025!$B$3:$B$1315, "&lt;=" &amp; GR$1, DataRegularSeason20242025!$E$3:$E$1315, $A15)</f>
        <v>20</v>
      </c>
      <c r="GS15">
        <f>SUMIFS(DataRegularSeason20242025!$AA$3:$AA$1315,DataRegularSeason20242025!$B$3:$B$1315, "&lt;=" &amp; GS$1, DataRegularSeason20242025!$D$3:$D$1315, $A15)+SUMIFS(DataRegularSeason20242025!$AB$3:$AB$1315,DataRegularSeason20242025!$B$3:$B$1315, "&lt;=" &amp; GS$1, DataRegularSeason20242025!$E$3:$E$1315, $A15)</f>
        <v>20</v>
      </c>
      <c r="GT15">
        <f>SUMIFS(DataRegularSeason20242025!$AA$3:$AA$1315,DataRegularSeason20242025!$B$3:$B$1315, "&lt;=" &amp; GT$1, DataRegularSeason20242025!$D$3:$D$1315, $A15)+SUMIFS(DataRegularSeason20242025!$AB$3:$AB$1315,DataRegularSeason20242025!$B$3:$B$1315, "&lt;=" &amp; GT$1, DataRegularSeason20242025!$E$3:$E$1315, $A15)</f>
        <v>20</v>
      </c>
      <c r="GU15">
        <f>SUMIFS(DataRegularSeason20242025!$AA$3:$AA$1315,DataRegularSeason20242025!$B$3:$B$1315, "&lt;=" &amp; GU$1, DataRegularSeason20242025!$D$3:$D$1315, $A15)+SUMIFS(DataRegularSeason20242025!$AB$3:$AB$1315,DataRegularSeason20242025!$B$3:$B$1315, "&lt;=" &amp; GU$1, DataRegularSeason20242025!$E$3:$E$1315, $A15)</f>
        <v>20</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34</v>
      </c>
      <c r="BF18">
        <f>SUMIFS(DataRegularSeason20242025!$AA$3:$AA$1315,DataRegularSeason20242025!$B$3:$B$1315, "&lt;=" &amp; BF$1, DataRegularSeason20242025!$D$3:$D$1315, $A18)+SUMIFS(DataRegularSeason20242025!$AB$3:$AB$1315,DataRegularSeason20242025!$B$3:$B$1315, "&lt;=" &amp; BF$1, DataRegularSeason20242025!$E$3:$E$1315, $A18)</f>
        <v>34</v>
      </c>
      <c r="BG18">
        <f>SUMIFS(DataRegularSeason20242025!$AA$3:$AA$1315,DataRegularSeason20242025!$B$3:$B$1315, "&lt;=" &amp; BG$1, DataRegularSeason20242025!$D$3:$D$1315, $A18)+SUMIFS(DataRegularSeason20242025!$AB$3:$AB$1315,DataRegularSeason20242025!$B$3:$B$1315, "&lt;=" &amp; BG$1, DataRegularSeason20242025!$E$3:$E$1315, $A18)</f>
        <v>34</v>
      </c>
      <c r="BH18">
        <f>SUMIFS(DataRegularSeason20242025!$AA$3:$AA$1315,DataRegularSeason20242025!$B$3:$B$1315, "&lt;=" &amp; BH$1, DataRegularSeason20242025!$D$3:$D$1315, $A18)+SUMIFS(DataRegularSeason20242025!$AB$3:$AB$1315,DataRegularSeason20242025!$B$3:$B$1315, "&lt;=" &amp; BH$1, DataRegularSeason20242025!$E$3:$E$1315, $A18)</f>
        <v>34</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34</v>
      </c>
      <c r="BK18">
        <f>SUMIFS(DataRegularSeason20242025!$AA$3:$AA$1315,DataRegularSeason20242025!$B$3:$B$1315, "&lt;=" &amp; BK$1, DataRegularSeason20242025!$D$3:$D$1315, $A18)+SUMIFS(DataRegularSeason20242025!$AB$3:$AB$1315,DataRegularSeason20242025!$B$3:$B$1315, "&lt;=" &amp; BK$1, DataRegularSeason20242025!$E$3:$E$1315, $A18)</f>
        <v>34</v>
      </c>
      <c r="BL18">
        <f>SUMIFS(DataRegularSeason20242025!$AA$3:$AA$1315,DataRegularSeason20242025!$B$3:$B$1315, "&lt;=" &amp; BL$1, DataRegularSeason20242025!$D$3:$D$1315, $A18)+SUMIFS(DataRegularSeason20242025!$AB$3:$AB$1315,DataRegularSeason20242025!$B$3:$B$1315, "&lt;=" &amp; BL$1, DataRegularSeason20242025!$E$3:$E$1315, $A18)</f>
        <v>34</v>
      </c>
      <c r="BM18">
        <f>SUMIFS(DataRegularSeason20242025!$AA$3:$AA$1315,DataRegularSeason20242025!$B$3:$B$1315, "&lt;=" &amp; BM$1, DataRegularSeason20242025!$D$3:$D$1315, $A18)+SUMIFS(DataRegularSeason20242025!$AB$3:$AB$1315,DataRegularSeason20242025!$B$3:$B$1315, "&lt;=" &amp; BM$1, DataRegularSeason20242025!$E$3:$E$1315, $A18)</f>
        <v>34</v>
      </c>
      <c r="BN18">
        <f>SUMIFS(DataRegularSeason20242025!$AA$3:$AA$1315,DataRegularSeason20242025!$B$3:$B$1315, "&lt;=" &amp; BN$1, DataRegularSeason20242025!$D$3:$D$1315, $A18)+SUMIFS(DataRegularSeason20242025!$AB$3:$AB$1315,DataRegularSeason20242025!$B$3:$B$1315, "&lt;=" &amp; BN$1, DataRegularSeason20242025!$E$3:$E$1315, $A18)</f>
        <v>34</v>
      </c>
      <c r="BO18">
        <f>SUMIFS(DataRegularSeason20242025!$AA$3:$AA$1315,DataRegularSeason20242025!$B$3:$B$1315, "&lt;=" &amp; BO$1, DataRegularSeason20242025!$D$3:$D$1315, $A18)+SUMIFS(DataRegularSeason20242025!$AB$3:$AB$1315,DataRegularSeason20242025!$B$3:$B$1315, "&lt;=" &amp; BO$1, DataRegularSeason20242025!$E$3:$E$1315, $A18)</f>
        <v>34</v>
      </c>
      <c r="BP18">
        <f>SUMIFS(DataRegularSeason20242025!$AA$3:$AA$1315,DataRegularSeason20242025!$B$3:$B$1315, "&lt;=" &amp; BP$1, DataRegularSeason20242025!$D$3:$D$1315, $A18)+SUMIFS(DataRegularSeason20242025!$AB$3:$AB$1315,DataRegularSeason20242025!$B$3:$B$1315, "&lt;=" &amp; BP$1, DataRegularSeason20242025!$E$3:$E$1315, $A18)</f>
        <v>34</v>
      </c>
      <c r="BQ18">
        <f>SUMIFS(DataRegularSeason20242025!$AA$3:$AA$1315,DataRegularSeason20242025!$B$3:$B$1315, "&lt;=" &amp; BQ$1, DataRegularSeason20242025!$D$3:$D$1315, $A18)+SUMIFS(DataRegularSeason20242025!$AB$3:$AB$1315,DataRegularSeason20242025!$B$3:$B$1315, "&lt;=" &amp; BQ$1, DataRegularSeason20242025!$E$3:$E$1315, $A18)</f>
        <v>34</v>
      </c>
      <c r="BR18">
        <f>SUMIFS(DataRegularSeason20242025!$AA$3:$AA$1315,DataRegularSeason20242025!$B$3:$B$1315, "&lt;=" &amp; BR$1, DataRegularSeason20242025!$D$3:$D$1315, $A18)+SUMIFS(DataRegularSeason20242025!$AB$3:$AB$1315,DataRegularSeason20242025!$B$3:$B$1315, "&lt;=" &amp; BR$1, DataRegularSeason20242025!$E$3:$E$1315, $A18)</f>
        <v>34</v>
      </c>
      <c r="BS18">
        <f>SUMIFS(DataRegularSeason20242025!$AA$3:$AA$1315,DataRegularSeason20242025!$B$3:$B$1315, "&lt;=" &amp; BS$1, DataRegularSeason20242025!$D$3:$D$1315, $A18)+SUMIFS(DataRegularSeason20242025!$AB$3:$AB$1315,DataRegularSeason20242025!$B$3:$B$1315, "&lt;=" &amp; BS$1, DataRegularSeason20242025!$E$3:$E$1315, $A18)</f>
        <v>34</v>
      </c>
      <c r="BT18">
        <f>SUMIFS(DataRegularSeason20242025!$AA$3:$AA$1315,DataRegularSeason20242025!$B$3:$B$1315, "&lt;=" &amp; BT$1, DataRegularSeason20242025!$D$3:$D$1315, $A18)+SUMIFS(DataRegularSeason20242025!$AB$3:$AB$1315,DataRegularSeason20242025!$B$3:$B$1315, "&lt;=" &amp; BT$1, DataRegularSeason20242025!$E$3:$E$1315, $A18)</f>
        <v>34</v>
      </c>
      <c r="BU18">
        <f>SUMIFS(DataRegularSeason20242025!$AA$3:$AA$1315,DataRegularSeason20242025!$B$3:$B$1315, "&lt;=" &amp; BU$1, DataRegularSeason20242025!$D$3:$D$1315, $A18)+SUMIFS(DataRegularSeason20242025!$AB$3:$AB$1315,DataRegularSeason20242025!$B$3:$B$1315, "&lt;=" &amp; BU$1, DataRegularSeason20242025!$E$3:$E$1315, $A18)</f>
        <v>34</v>
      </c>
      <c r="BV18">
        <f>SUMIFS(DataRegularSeason20242025!$AA$3:$AA$1315,DataRegularSeason20242025!$B$3:$B$1315, "&lt;=" &amp; BV$1, DataRegularSeason20242025!$D$3:$D$1315, $A18)+SUMIFS(DataRegularSeason20242025!$AB$3:$AB$1315,DataRegularSeason20242025!$B$3:$B$1315, "&lt;=" &amp; BV$1, DataRegularSeason20242025!$E$3:$E$1315, $A18)</f>
        <v>34</v>
      </c>
      <c r="BW18">
        <f>SUMIFS(DataRegularSeason20242025!$AA$3:$AA$1315,DataRegularSeason20242025!$B$3:$B$1315, "&lt;=" &amp; BW$1, DataRegularSeason20242025!$D$3:$D$1315, $A18)+SUMIFS(DataRegularSeason20242025!$AB$3:$AB$1315,DataRegularSeason20242025!$B$3:$B$1315, "&lt;=" &amp; BW$1, DataRegularSeason20242025!$E$3:$E$1315, $A18)</f>
        <v>34</v>
      </c>
      <c r="BX18">
        <f>SUMIFS(DataRegularSeason20242025!$AA$3:$AA$1315,DataRegularSeason20242025!$B$3:$B$1315, "&lt;=" &amp; BX$1, DataRegularSeason20242025!$D$3:$D$1315, $A18)+SUMIFS(DataRegularSeason20242025!$AB$3:$AB$1315,DataRegularSeason20242025!$B$3:$B$1315, "&lt;=" &amp; BX$1, DataRegularSeason20242025!$E$3:$E$1315, $A18)</f>
        <v>34</v>
      </c>
      <c r="BY18">
        <f>SUMIFS(DataRegularSeason20242025!$AA$3:$AA$1315,DataRegularSeason20242025!$B$3:$B$1315, "&lt;=" &amp; BY$1, DataRegularSeason20242025!$D$3:$D$1315, $A18)+SUMIFS(DataRegularSeason20242025!$AB$3:$AB$1315,DataRegularSeason20242025!$B$3:$B$1315, "&lt;=" &amp; BY$1, DataRegularSeason20242025!$E$3:$E$1315, $A18)</f>
        <v>34</v>
      </c>
      <c r="BZ18">
        <f>SUMIFS(DataRegularSeason20242025!$AA$3:$AA$1315,DataRegularSeason20242025!$B$3:$B$1315, "&lt;=" &amp; BZ$1, DataRegularSeason20242025!$D$3:$D$1315, $A18)+SUMIFS(DataRegularSeason20242025!$AB$3:$AB$1315,DataRegularSeason20242025!$B$3:$B$1315, "&lt;=" &amp; BZ$1, DataRegularSeason20242025!$E$3:$E$1315, $A18)</f>
        <v>34</v>
      </c>
      <c r="CA18">
        <f>SUMIFS(DataRegularSeason20242025!$AA$3:$AA$1315,DataRegularSeason20242025!$B$3:$B$1315, "&lt;=" &amp; CA$1, DataRegularSeason20242025!$D$3:$D$1315, $A18)+SUMIFS(DataRegularSeason20242025!$AB$3:$AB$1315,DataRegularSeason20242025!$B$3:$B$1315, "&lt;=" &amp; CA$1, DataRegularSeason20242025!$E$3:$E$1315, $A18)</f>
        <v>34</v>
      </c>
      <c r="CB18">
        <f>SUMIFS(DataRegularSeason20242025!$AA$3:$AA$1315,DataRegularSeason20242025!$B$3:$B$1315, "&lt;=" &amp; CB$1, DataRegularSeason20242025!$D$3:$D$1315, $A18)+SUMIFS(DataRegularSeason20242025!$AB$3:$AB$1315,DataRegularSeason20242025!$B$3:$B$1315, "&lt;=" &amp; CB$1, DataRegularSeason20242025!$E$3:$E$1315, $A18)</f>
        <v>34</v>
      </c>
      <c r="CC18">
        <f>SUMIFS(DataRegularSeason20242025!$AA$3:$AA$1315,DataRegularSeason20242025!$B$3:$B$1315, "&lt;=" &amp; CC$1, DataRegularSeason20242025!$D$3:$D$1315, $A18)+SUMIFS(DataRegularSeason20242025!$AB$3:$AB$1315,DataRegularSeason20242025!$B$3:$B$1315, "&lt;=" &amp; CC$1, DataRegularSeason20242025!$E$3:$E$1315, $A18)</f>
        <v>34</v>
      </c>
      <c r="CD18">
        <f>SUMIFS(DataRegularSeason20242025!$AA$3:$AA$1315,DataRegularSeason20242025!$B$3:$B$1315, "&lt;=" &amp; CD$1, DataRegularSeason20242025!$D$3:$D$1315, $A18)+SUMIFS(DataRegularSeason20242025!$AB$3:$AB$1315,DataRegularSeason20242025!$B$3:$B$1315, "&lt;=" &amp; CD$1, DataRegularSeason20242025!$E$3:$E$1315, $A18)</f>
        <v>34</v>
      </c>
      <c r="CE18">
        <f>SUMIFS(DataRegularSeason20242025!$AA$3:$AA$1315,DataRegularSeason20242025!$B$3:$B$1315, "&lt;=" &amp; CE$1, DataRegularSeason20242025!$D$3:$D$1315, $A18)+SUMIFS(DataRegularSeason20242025!$AB$3:$AB$1315,DataRegularSeason20242025!$B$3:$B$1315, "&lt;=" &amp; CE$1, DataRegularSeason20242025!$E$3:$E$1315, $A18)</f>
        <v>34</v>
      </c>
      <c r="CF18">
        <f>SUMIFS(DataRegularSeason20242025!$AA$3:$AA$1315,DataRegularSeason20242025!$B$3:$B$1315, "&lt;=" &amp; CF$1, DataRegularSeason20242025!$D$3:$D$1315, $A18)+SUMIFS(DataRegularSeason20242025!$AB$3:$AB$1315,DataRegularSeason20242025!$B$3:$B$1315, "&lt;=" &amp; CF$1, DataRegularSeason20242025!$E$3:$E$1315, $A18)</f>
        <v>34</v>
      </c>
      <c r="CG18">
        <f>SUMIFS(DataRegularSeason20242025!$AA$3:$AA$1315,DataRegularSeason20242025!$B$3:$B$1315, "&lt;=" &amp; CG$1, DataRegularSeason20242025!$D$3:$D$1315, $A18)+SUMIFS(DataRegularSeason20242025!$AB$3:$AB$1315,DataRegularSeason20242025!$B$3:$B$1315, "&lt;=" &amp; CG$1, DataRegularSeason20242025!$E$3:$E$1315, $A18)</f>
        <v>34</v>
      </c>
      <c r="CH18">
        <f>SUMIFS(DataRegularSeason20242025!$AA$3:$AA$1315,DataRegularSeason20242025!$B$3:$B$1315, "&lt;=" &amp; CH$1, DataRegularSeason20242025!$D$3:$D$1315, $A18)+SUMIFS(DataRegularSeason20242025!$AB$3:$AB$1315,DataRegularSeason20242025!$B$3:$B$1315, "&lt;=" &amp; CH$1, DataRegularSeason20242025!$E$3:$E$1315, $A18)</f>
        <v>34</v>
      </c>
      <c r="CI18">
        <f>SUMIFS(DataRegularSeason20242025!$AA$3:$AA$1315,DataRegularSeason20242025!$B$3:$B$1315, "&lt;=" &amp; CI$1, DataRegularSeason20242025!$D$3:$D$1315, $A18)+SUMIFS(DataRegularSeason20242025!$AB$3:$AB$1315,DataRegularSeason20242025!$B$3:$B$1315, "&lt;=" &amp; CI$1, DataRegularSeason20242025!$E$3:$E$1315, $A18)</f>
        <v>34</v>
      </c>
      <c r="CJ18">
        <f>SUMIFS(DataRegularSeason20242025!$AA$3:$AA$1315,DataRegularSeason20242025!$B$3:$B$1315, "&lt;=" &amp; CJ$1, DataRegularSeason20242025!$D$3:$D$1315, $A18)+SUMIFS(DataRegularSeason20242025!$AB$3:$AB$1315,DataRegularSeason20242025!$B$3:$B$1315, "&lt;=" &amp; CJ$1, DataRegularSeason20242025!$E$3:$E$1315, $A18)</f>
        <v>34</v>
      </c>
      <c r="CK18">
        <f>SUMIFS(DataRegularSeason20242025!$AA$3:$AA$1315,DataRegularSeason20242025!$B$3:$B$1315, "&lt;=" &amp; CK$1, DataRegularSeason20242025!$D$3:$D$1315, $A18)+SUMIFS(DataRegularSeason20242025!$AB$3:$AB$1315,DataRegularSeason20242025!$B$3:$B$1315, "&lt;=" &amp; CK$1, DataRegularSeason20242025!$E$3:$E$1315, $A18)</f>
        <v>34</v>
      </c>
      <c r="CL18">
        <f>SUMIFS(DataRegularSeason20242025!$AA$3:$AA$1315,DataRegularSeason20242025!$B$3:$B$1315, "&lt;=" &amp; CL$1, DataRegularSeason20242025!$D$3:$D$1315, $A18)+SUMIFS(DataRegularSeason20242025!$AB$3:$AB$1315,DataRegularSeason20242025!$B$3:$B$1315, "&lt;=" &amp; CL$1, DataRegularSeason20242025!$E$3:$E$1315, $A18)</f>
        <v>34</v>
      </c>
      <c r="CM18">
        <f>SUMIFS(DataRegularSeason20242025!$AA$3:$AA$1315,DataRegularSeason20242025!$B$3:$B$1315, "&lt;=" &amp; CM$1, DataRegularSeason20242025!$D$3:$D$1315, $A18)+SUMIFS(DataRegularSeason20242025!$AB$3:$AB$1315,DataRegularSeason20242025!$B$3:$B$1315, "&lt;=" &amp; CM$1, DataRegularSeason20242025!$E$3:$E$1315, $A18)</f>
        <v>34</v>
      </c>
      <c r="CN18">
        <f>SUMIFS(DataRegularSeason20242025!$AA$3:$AA$1315,DataRegularSeason20242025!$B$3:$B$1315, "&lt;=" &amp; CN$1, DataRegularSeason20242025!$D$3:$D$1315, $A18)+SUMIFS(DataRegularSeason20242025!$AB$3:$AB$1315,DataRegularSeason20242025!$B$3:$B$1315, "&lt;=" &amp; CN$1, DataRegularSeason20242025!$E$3:$E$1315, $A18)</f>
        <v>34</v>
      </c>
      <c r="CO18">
        <f>SUMIFS(DataRegularSeason20242025!$AA$3:$AA$1315,DataRegularSeason20242025!$B$3:$B$1315, "&lt;=" &amp; CO$1, DataRegularSeason20242025!$D$3:$D$1315, $A18)+SUMIFS(DataRegularSeason20242025!$AB$3:$AB$1315,DataRegularSeason20242025!$B$3:$B$1315, "&lt;=" &amp; CO$1, DataRegularSeason20242025!$E$3:$E$1315, $A18)</f>
        <v>34</v>
      </c>
      <c r="CP18">
        <f>SUMIFS(DataRegularSeason20242025!$AA$3:$AA$1315,DataRegularSeason20242025!$B$3:$B$1315, "&lt;=" &amp; CP$1, DataRegularSeason20242025!$D$3:$D$1315, $A18)+SUMIFS(DataRegularSeason20242025!$AB$3:$AB$1315,DataRegularSeason20242025!$B$3:$B$1315, "&lt;=" &amp; CP$1, DataRegularSeason20242025!$E$3:$E$1315, $A18)</f>
        <v>34</v>
      </c>
      <c r="CQ18">
        <f>SUMIFS(DataRegularSeason20242025!$AA$3:$AA$1315,DataRegularSeason20242025!$B$3:$B$1315, "&lt;=" &amp; CQ$1, DataRegularSeason20242025!$D$3:$D$1315, $A18)+SUMIFS(DataRegularSeason20242025!$AB$3:$AB$1315,DataRegularSeason20242025!$B$3:$B$1315, "&lt;=" &amp; CQ$1, DataRegularSeason20242025!$E$3:$E$1315, $A18)</f>
        <v>34</v>
      </c>
      <c r="CR18">
        <f>SUMIFS(DataRegularSeason20242025!$AA$3:$AA$1315,DataRegularSeason20242025!$B$3:$B$1315, "&lt;=" &amp; CR$1, DataRegularSeason20242025!$D$3:$D$1315, $A18)+SUMIFS(DataRegularSeason20242025!$AB$3:$AB$1315,DataRegularSeason20242025!$B$3:$B$1315, "&lt;=" &amp; CR$1, DataRegularSeason20242025!$E$3:$E$1315, $A18)</f>
        <v>34</v>
      </c>
      <c r="CS18">
        <f>SUMIFS(DataRegularSeason20242025!$AA$3:$AA$1315,DataRegularSeason20242025!$B$3:$B$1315, "&lt;=" &amp; CS$1, DataRegularSeason20242025!$D$3:$D$1315, $A18)+SUMIFS(DataRegularSeason20242025!$AB$3:$AB$1315,DataRegularSeason20242025!$B$3:$B$1315, "&lt;=" &amp; CS$1, DataRegularSeason20242025!$E$3:$E$1315, $A18)</f>
        <v>34</v>
      </c>
      <c r="CT18">
        <f>SUMIFS(DataRegularSeason20242025!$AA$3:$AA$1315,DataRegularSeason20242025!$B$3:$B$1315, "&lt;=" &amp; CT$1, DataRegularSeason20242025!$D$3:$D$1315, $A18)+SUMIFS(DataRegularSeason20242025!$AB$3:$AB$1315,DataRegularSeason20242025!$B$3:$B$1315, "&lt;=" &amp; CT$1, DataRegularSeason20242025!$E$3:$E$1315, $A18)</f>
        <v>34</v>
      </c>
      <c r="CU18">
        <f>SUMIFS(DataRegularSeason20242025!$AA$3:$AA$1315,DataRegularSeason20242025!$B$3:$B$1315, "&lt;=" &amp; CU$1, DataRegularSeason20242025!$D$3:$D$1315, $A18)+SUMIFS(DataRegularSeason20242025!$AB$3:$AB$1315,DataRegularSeason20242025!$B$3:$B$1315, "&lt;=" &amp; CU$1, DataRegularSeason20242025!$E$3:$E$1315, $A18)</f>
        <v>34</v>
      </c>
      <c r="CV18">
        <f>SUMIFS(DataRegularSeason20242025!$AA$3:$AA$1315,DataRegularSeason20242025!$B$3:$B$1315, "&lt;=" &amp; CV$1, DataRegularSeason20242025!$D$3:$D$1315, $A18)+SUMIFS(DataRegularSeason20242025!$AB$3:$AB$1315,DataRegularSeason20242025!$B$3:$B$1315, "&lt;=" &amp; CV$1, DataRegularSeason20242025!$E$3:$E$1315, $A18)</f>
        <v>34</v>
      </c>
      <c r="CW18">
        <f>SUMIFS(DataRegularSeason20242025!$AA$3:$AA$1315,DataRegularSeason20242025!$B$3:$B$1315, "&lt;=" &amp; CW$1, DataRegularSeason20242025!$D$3:$D$1315, $A18)+SUMIFS(DataRegularSeason20242025!$AB$3:$AB$1315,DataRegularSeason20242025!$B$3:$B$1315, "&lt;=" &amp; CW$1, DataRegularSeason20242025!$E$3:$E$1315, $A18)</f>
        <v>34</v>
      </c>
      <c r="CX18">
        <f>SUMIFS(DataRegularSeason20242025!$AA$3:$AA$1315,DataRegularSeason20242025!$B$3:$B$1315, "&lt;=" &amp; CX$1, DataRegularSeason20242025!$D$3:$D$1315, $A18)+SUMIFS(DataRegularSeason20242025!$AB$3:$AB$1315,DataRegularSeason20242025!$B$3:$B$1315, "&lt;=" &amp; CX$1, DataRegularSeason20242025!$E$3:$E$1315, $A18)</f>
        <v>34</v>
      </c>
      <c r="CY18">
        <f>SUMIFS(DataRegularSeason20242025!$AA$3:$AA$1315,DataRegularSeason20242025!$B$3:$B$1315, "&lt;=" &amp; CY$1, DataRegularSeason20242025!$D$3:$D$1315, $A18)+SUMIFS(DataRegularSeason20242025!$AB$3:$AB$1315,DataRegularSeason20242025!$B$3:$B$1315, "&lt;=" &amp; CY$1, DataRegularSeason20242025!$E$3:$E$1315, $A18)</f>
        <v>34</v>
      </c>
      <c r="CZ18">
        <f>SUMIFS(DataRegularSeason20242025!$AA$3:$AA$1315,DataRegularSeason20242025!$B$3:$B$1315, "&lt;=" &amp; CZ$1, DataRegularSeason20242025!$D$3:$D$1315, $A18)+SUMIFS(DataRegularSeason20242025!$AB$3:$AB$1315,DataRegularSeason20242025!$B$3:$B$1315, "&lt;=" &amp; CZ$1, DataRegularSeason20242025!$E$3:$E$1315, $A18)</f>
        <v>34</v>
      </c>
      <c r="DA18">
        <f>SUMIFS(DataRegularSeason20242025!$AA$3:$AA$1315,DataRegularSeason20242025!$B$3:$B$1315, "&lt;=" &amp; DA$1, DataRegularSeason20242025!$D$3:$D$1315, $A18)+SUMIFS(DataRegularSeason20242025!$AB$3:$AB$1315,DataRegularSeason20242025!$B$3:$B$1315, "&lt;=" &amp; DA$1, DataRegularSeason20242025!$E$3:$E$1315, $A18)</f>
        <v>34</v>
      </c>
      <c r="DB18">
        <f>SUMIFS(DataRegularSeason20242025!$AA$3:$AA$1315,DataRegularSeason20242025!$B$3:$B$1315, "&lt;=" &amp; DB$1, DataRegularSeason20242025!$D$3:$D$1315, $A18)+SUMIFS(DataRegularSeason20242025!$AB$3:$AB$1315,DataRegularSeason20242025!$B$3:$B$1315, "&lt;=" &amp; DB$1, DataRegularSeason20242025!$E$3:$E$1315, $A18)</f>
        <v>34</v>
      </c>
      <c r="DC18">
        <f>SUMIFS(DataRegularSeason20242025!$AA$3:$AA$1315,DataRegularSeason20242025!$B$3:$B$1315, "&lt;=" &amp; DC$1, DataRegularSeason20242025!$D$3:$D$1315, $A18)+SUMIFS(DataRegularSeason20242025!$AB$3:$AB$1315,DataRegularSeason20242025!$B$3:$B$1315, "&lt;=" &amp; DC$1, DataRegularSeason20242025!$E$3:$E$1315, $A18)</f>
        <v>34</v>
      </c>
      <c r="DD18">
        <f>SUMIFS(DataRegularSeason20242025!$AA$3:$AA$1315,DataRegularSeason20242025!$B$3:$B$1315, "&lt;=" &amp; DD$1, DataRegularSeason20242025!$D$3:$D$1315, $A18)+SUMIFS(DataRegularSeason20242025!$AB$3:$AB$1315,DataRegularSeason20242025!$B$3:$B$1315, "&lt;=" &amp; DD$1, DataRegularSeason20242025!$E$3:$E$1315, $A18)</f>
        <v>34</v>
      </c>
      <c r="DE18">
        <f>SUMIFS(DataRegularSeason20242025!$AA$3:$AA$1315,DataRegularSeason20242025!$B$3:$B$1315, "&lt;=" &amp; DE$1, DataRegularSeason20242025!$D$3:$D$1315, $A18)+SUMIFS(DataRegularSeason20242025!$AB$3:$AB$1315,DataRegularSeason20242025!$B$3:$B$1315, "&lt;=" &amp; DE$1, DataRegularSeason20242025!$E$3:$E$1315, $A18)</f>
        <v>34</v>
      </c>
      <c r="DF18">
        <f>SUMIFS(DataRegularSeason20242025!$AA$3:$AA$1315,DataRegularSeason20242025!$B$3:$B$1315, "&lt;=" &amp; DF$1, DataRegularSeason20242025!$D$3:$D$1315, $A18)+SUMIFS(DataRegularSeason20242025!$AB$3:$AB$1315,DataRegularSeason20242025!$B$3:$B$1315, "&lt;=" &amp; DF$1, DataRegularSeason20242025!$E$3:$E$1315, $A18)</f>
        <v>34</v>
      </c>
      <c r="DG18">
        <f>SUMIFS(DataRegularSeason20242025!$AA$3:$AA$1315,DataRegularSeason20242025!$B$3:$B$1315, "&lt;=" &amp; DG$1, DataRegularSeason20242025!$D$3:$D$1315, $A18)+SUMIFS(DataRegularSeason20242025!$AB$3:$AB$1315,DataRegularSeason20242025!$B$3:$B$1315, "&lt;=" &amp; DG$1, DataRegularSeason20242025!$E$3:$E$1315, $A18)</f>
        <v>34</v>
      </c>
      <c r="DH18">
        <f>SUMIFS(DataRegularSeason20242025!$AA$3:$AA$1315,DataRegularSeason20242025!$B$3:$B$1315, "&lt;=" &amp; DH$1, DataRegularSeason20242025!$D$3:$D$1315, $A18)+SUMIFS(DataRegularSeason20242025!$AB$3:$AB$1315,DataRegularSeason20242025!$B$3:$B$1315, "&lt;=" &amp; DH$1, DataRegularSeason20242025!$E$3:$E$1315, $A18)</f>
        <v>34</v>
      </c>
      <c r="DI18">
        <f>SUMIFS(DataRegularSeason20242025!$AA$3:$AA$1315,DataRegularSeason20242025!$B$3:$B$1315, "&lt;=" &amp; DI$1, DataRegularSeason20242025!$D$3:$D$1315, $A18)+SUMIFS(DataRegularSeason20242025!$AB$3:$AB$1315,DataRegularSeason20242025!$B$3:$B$1315, "&lt;=" &amp; DI$1, DataRegularSeason20242025!$E$3:$E$1315, $A18)</f>
        <v>34</v>
      </c>
      <c r="DJ18">
        <f>SUMIFS(DataRegularSeason20242025!$AA$3:$AA$1315,DataRegularSeason20242025!$B$3:$B$1315, "&lt;=" &amp; DJ$1, DataRegularSeason20242025!$D$3:$D$1315, $A18)+SUMIFS(DataRegularSeason20242025!$AB$3:$AB$1315,DataRegularSeason20242025!$B$3:$B$1315, "&lt;=" &amp; DJ$1, DataRegularSeason20242025!$E$3:$E$1315, $A18)</f>
        <v>34</v>
      </c>
      <c r="DK18">
        <f>SUMIFS(DataRegularSeason20242025!$AA$3:$AA$1315,DataRegularSeason20242025!$B$3:$B$1315, "&lt;=" &amp; DK$1, DataRegularSeason20242025!$D$3:$D$1315, $A18)+SUMIFS(DataRegularSeason20242025!$AB$3:$AB$1315,DataRegularSeason20242025!$B$3:$B$1315, "&lt;=" &amp; DK$1, DataRegularSeason20242025!$E$3:$E$1315, $A18)</f>
        <v>34</v>
      </c>
      <c r="DL18">
        <f>SUMIFS(DataRegularSeason20242025!$AA$3:$AA$1315,DataRegularSeason20242025!$B$3:$B$1315, "&lt;=" &amp; DL$1, DataRegularSeason20242025!$D$3:$D$1315, $A18)+SUMIFS(DataRegularSeason20242025!$AB$3:$AB$1315,DataRegularSeason20242025!$B$3:$B$1315, "&lt;=" &amp; DL$1, DataRegularSeason20242025!$E$3:$E$1315, $A18)</f>
        <v>34</v>
      </c>
      <c r="DM18">
        <f>SUMIFS(DataRegularSeason20242025!$AA$3:$AA$1315,DataRegularSeason20242025!$B$3:$B$1315, "&lt;=" &amp; DM$1, DataRegularSeason20242025!$D$3:$D$1315, $A18)+SUMIFS(DataRegularSeason20242025!$AB$3:$AB$1315,DataRegularSeason20242025!$B$3:$B$1315, "&lt;=" &amp; DM$1, DataRegularSeason20242025!$E$3:$E$1315, $A18)</f>
        <v>34</v>
      </c>
      <c r="DN18">
        <f>SUMIFS(DataRegularSeason20242025!$AA$3:$AA$1315,DataRegularSeason20242025!$B$3:$B$1315, "&lt;=" &amp; DN$1, DataRegularSeason20242025!$D$3:$D$1315, $A18)+SUMIFS(DataRegularSeason20242025!$AB$3:$AB$1315,DataRegularSeason20242025!$B$3:$B$1315, "&lt;=" &amp; DN$1, DataRegularSeason20242025!$E$3:$E$1315, $A18)</f>
        <v>34</v>
      </c>
      <c r="DO18">
        <f>SUMIFS(DataRegularSeason20242025!$AA$3:$AA$1315,DataRegularSeason20242025!$B$3:$B$1315, "&lt;=" &amp; DO$1, DataRegularSeason20242025!$D$3:$D$1315, $A18)+SUMIFS(DataRegularSeason20242025!$AB$3:$AB$1315,DataRegularSeason20242025!$B$3:$B$1315, "&lt;=" &amp; DO$1, DataRegularSeason20242025!$E$3:$E$1315, $A18)</f>
        <v>34</v>
      </c>
      <c r="DP18">
        <f>SUMIFS(DataRegularSeason20242025!$AA$3:$AA$1315,DataRegularSeason20242025!$B$3:$B$1315, "&lt;=" &amp; DP$1, DataRegularSeason20242025!$D$3:$D$1315, $A18)+SUMIFS(DataRegularSeason20242025!$AB$3:$AB$1315,DataRegularSeason20242025!$B$3:$B$1315, "&lt;=" &amp; DP$1, DataRegularSeason20242025!$E$3:$E$1315, $A18)</f>
        <v>34</v>
      </c>
      <c r="DQ18">
        <f>SUMIFS(DataRegularSeason20242025!$AA$3:$AA$1315,DataRegularSeason20242025!$B$3:$B$1315, "&lt;=" &amp; DQ$1, DataRegularSeason20242025!$D$3:$D$1315, $A18)+SUMIFS(DataRegularSeason20242025!$AB$3:$AB$1315,DataRegularSeason20242025!$B$3:$B$1315, "&lt;=" &amp; DQ$1, DataRegularSeason20242025!$E$3:$E$1315, $A18)</f>
        <v>34</v>
      </c>
      <c r="DR18">
        <f>SUMIFS(DataRegularSeason20242025!$AA$3:$AA$1315,DataRegularSeason20242025!$B$3:$B$1315, "&lt;=" &amp; DR$1, DataRegularSeason20242025!$D$3:$D$1315, $A18)+SUMIFS(DataRegularSeason20242025!$AB$3:$AB$1315,DataRegularSeason20242025!$B$3:$B$1315, "&lt;=" &amp; DR$1, DataRegularSeason20242025!$E$3:$E$1315, $A18)</f>
        <v>34</v>
      </c>
      <c r="DS18">
        <f>SUMIFS(DataRegularSeason20242025!$AA$3:$AA$1315,DataRegularSeason20242025!$B$3:$B$1315, "&lt;=" &amp; DS$1, DataRegularSeason20242025!$D$3:$D$1315, $A18)+SUMIFS(DataRegularSeason20242025!$AB$3:$AB$1315,DataRegularSeason20242025!$B$3:$B$1315, "&lt;=" &amp; DS$1, DataRegularSeason20242025!$E$3:$E$1315, $A18)</f>
        <v>34</v>
      </c>
      <c r="DT18">
        <f>SUMIFS(DataRegularSeason20242025!$AA$3:$AA$1315,DataRegularSeason20242025!$B$3:$B$1315, "&lt;=" &amp; DT$1, DataRegularSeason20242025!$D$3:$D$1315, $A18)+SUMIFS(DataRegularSeason20242025!$AB$3:$AB$1315,DataRegularSeason20242025!$B$3:$B$1315, "&lt;=" &amp; DT$1, DataRegularSeason20242025!$E$3:$E$1315, $A18)</f>
        <v>34</v>
      </c>
      <c r="DU18">
        <f>SUMIFS(DataRegularSeason20242025!$AA$3:$AA$1315,DataRegularSeason20242025!$B$3:$B$1315, "&lt;=" &amp; DU$1, DataRegularSeason20242025!$D$3:$D$1315, $A18)+SUMIFS(DataRegularSeason20242025!$AB$3:$AB$1315,DataRegularSeason20242025!$B$3:$B$1315, "&lt;=" &amp; DU$1, DataRegularSeason20242025!$E$3:$E$1315, $A18)</f>
        <v>34</v>
      </c>
      <c r="DV18">
        <f>SUMIFS(DataRegularSeason20242025!$AA$3:$AA$1315,DataRegularSeason20242025!$B$3:$B$1315, "&lt;=" &amp; DV$1, DataRegularSeason20242025!$D$3:$D$1315, $A18)+SUMIFS(DataRegularSeason20242025!$AB$3:$AB$1315,DataRegularSeason20242025!$B$3:$B$1315, "&lt;=" &amp; DV$1, DataRegularSeason20242025!$E$3:$E$1315, $A18)</f>
        <v>34</v>
      </c>
      <c r="DW18">
        <f>SUMIFS(DataRegularSeason20242025!$AA$3:$AA$1315,DataRegularSeason20242025!$B$3:$B$1315, "&lt;=" &amp; DW$1, DataRegularSeason20242025!$D$3:$D$1315, $A18)+SUMIFS(DataRegularSeason20242025!$AB$3:$AB$1315,DataRegularSeason20242025!$B$3:$B$1315, "&lt;=" &amp; DW$1, DataRegularSeason20242025!$E$3:$E$1315, $A18)</f>
        <v>34</v>
      </c>
      <c r="DX18">
        <f>SUMIFS(DataRegularSeason20242025!$AA$3:$AA$1315,DataRegularSeason20242025!$B$3:$B$1315, "&lt;=" &amp; DX$1, DataRegularSeason20242025!$D$3:$D$1315, $A18)+SUMIFS(DataRegularSeason20242025!$AB$3:$AB$1315,DataRegularSeason20242025!$B$3:$B$1315, "&lt;=" &amp; DX$1, DataRegularSeason20242025!$E$3:$E$1315, $A18)</f>
        <v>34</v>
      </c>
      <c r="DY18">
        <f>SUMIFS(DataRegularSeason20242025!$AA$3:$AA$1315,DataRegularSeason20242025!$B$3:$B$1315, "&lt;=" &amp; DY$1, DataRegularSeason20242025!$D$3:$D$1315, $A18)+SUMIFS(DataRegularSeason20242025!$AB$3:$AB$1315,DataRegularSeason20242025!$B$3:$B$1315, "&lt;=" &amp; DY$1, DataRegularSeason20242025!$E$3:$E$1315, $A18)</f>
        <v>34</v>
      </c>
      <c r="DZ18">
        <f>SUMIFS(DataRegularSeason20242025!$AA$3:$AA$1315,DataRegularSeason20242025!$B$3:$B$1315, "&lt;=" &amp; DZ$1, DataRegularSeason20242025!$D$3:$D$1315, $A18)+SUMIFS(DataRegularSeason20242025!$AB$3:$AB$1315,DataRegularSeason20242025!$B$3:$B$1315, "&lt;=" &amp; DZ$1, DataRegularSeason20242025!$E$3:$E$1315, $A18)</f>
        <v>34</v>
      </c>
      <c r="EA18">
        <f>SUMIFS(DataRegularSeason20242025!$AA$3:$AA$1315,DataRegularSeason20242025!$B$3:$B$1315, "&lt;=" &amp; EA$1, DataRegularSeason20242025!$D$3:$D$1315, $A18)+SUMIFS(DataRegularSeason20242025!$AB$3:$AB$1315,DataRegularSeason20242025!$B$3:$B$1315, "&lt;=" &amp; EA$1, DataRegularSeason20242025!$E$3:$E$1315, $A18)</f>
        <v>34</v>
      </c>
      <c r="EB18">
        <f>SUMIFS(DataRegularSeason20242025!$AA$3:$AA$1315,DataRegularSeason20242025!$B$3:$B$1315, "&lt;=" &amp; EB$1, DataRegularSeason20242025!$D$3:$D$1315, $A18)+SUMIFS(DataRegularSeason20242025!$AB$3:$AB$1315,DataRegularSeason20242025!$B$3:$B$1315, "&lt;=" &amp; EB$1, DataRegularSeason20242025!$E$3:$E$1315, $A18)</f>
        <v>34</v>
      </c>
      <c r="EC18">
        <f>SUMIFS(DataRegularSeason20242025!$AA$3:$AA$1315,DataRegularSeason20242025!$B$3:$B$1315, "&lt;=" &amp; EC$1, DataRegularSeason20242025!$D$3:$D$1315, $A18)+SUMIFS(DataRegularSeason20242025!$AB$3:$AB$1315,DataRegularSeason20242025!$B$3:$B$1315, "&lt;=" &amp; EC$1, DataRegularSeason20242025!$E$3:$E$1315, $A18)</f>
        <v>34</v>
      </c>
      <c r="ED18">
        <f>SUMIFS(DataRegularSeason20242025!$AA$3:$AA$1315,DataRegularSeason20242025!$B$3:$B$1315, "&lt;=" &amp; ED$1, DataRegularSeason20242025!$D$3:$D$1315, $A18)+SUMIFS(DataRegularSeason20242025!$AB$3:$AB$1315,DataRegularSeason20242025!$B$3:$B$1315, "&lt;=" &amp; ED$1, DataRegularSeason20242025!$E$3:$E$1315, $A18)</f>
        <v>34</v>
      </c>
      <c r="EE18">
        <f>SUMIFS(DataRegularSeason20242025!$AA$3:$AA$1315,DataRegularSeason20242025!$B$3:$B$1315, "&lt;=" &amp; EE$1, DataRegularSeason20242025!$D$3:$D$1315, $A18)+SUMIFS(DataRegularSeason20242025!$AB$3:$AB$1315,DataRegularSeason20242025!$B$3:$B$1315, "&lt;=" &amp; EE$1, DataRegularSeason20242025!$E$3:$E$1315, $A18)</f>
        <v>34</v>
      </c>
      <c r="EF18">
        <f>SUMIFS(DataRegularSeason20242025!$AA$3:$AA$1315,DataRegularSeason20242025!$B$3:$B$1315, "&lt;=" &amp; EF$1, DataRegularSeason20242025!$D$3:$D$1315, $A18)+SUMIFS(DataRegularSeason20242025!$AB$3:$AB$1315,DataRegularSeason20242025!$B$3:$B$1315, "&lt;=" &amp; EF$1, DataRegularSeason20242025!$E$3:$E$1315, $A18)</f>
        <v>34</v>
      </c>
      <c r="EG18">
        <f>SUMIFS(DataRegularSeason20242025!$AA$3:$AA$1315,DataRegularSeason20242025!$B$3:$B$1315, "&lt;=" &amp; EG$1, DataRegularSeason20242025!$D$3:$D$1315, $A18)+SUMIFS(DataRegularSeason20242025!$AB$3:$AB$1315,DataRegularSeason20242025!$B$3:$B$1315, "&lt;=" &amp; EG$1, DataRegularSeason20242025!$E$3:$E$1315, $A18)</f>
        <v>34</v>
      </c>
      <c r="EH18">
        <f>SUMIFS(DataRegularSeason20242025!$AA$3:$AA$1315,DataRegularSeason20242025!$B$3:$B$1315, "&lt;=" &amp; EH$1, DataRegularSeason20242025!$D$3:$D$1315, $A18)+SUMIFS(DataRegularSeason20242025!$AB$3:$AB$1315,DataRegularSeason20242025!$B$3:$B$1315, "&lt;=" &amp; EH$1, DataRegularSeason20242025!$E$3:$E$1315, $A18)</f>
        <v>34</v>
      </c>
      <c r="EI18">
        <f>SUMIFS(DataRegularSeason20242025!$AA$3:$AA$1315,DataRegularSeason20242025!$B$3:$B$1315, "&lt;=" &amp; EI$1, DataRegularSeason20242025!$D$3:$D$1315, $A18)+SUMIFS(DataRegularSeason20242025!$AB$3:$AB$1315,DataRegularSeason20242025!$B$3:$B$1315, "&lt;=" &amp; EI$1, DataRegularSeason20242025!$E$3:$E$1315, $A18)</f>
        <v>34</v>
      </c>
      <c r="EJ18">
        <f>SUMIFS(DataRegularSeason20242025!$AA$3:$AA$1315,DataRegularSeason20242025!$B$3:$B$1315, "&lt;=" &amp; EJ$1, DataRegularSeason20242025!$D$3:$D$1315, $A18)+SUMIFS(DataRegularSeason20242025!$AB$3:$AB$1315,DataRegularSeason20242025!$B$3:$B$1315, "&lt;=" &amp; EJ$1, DataRegularSeason20242025!$E$3:$E$1315, $A18)</f>
        <v>34</v>
      </c>
      <c r="EK18">
        <f>SUMIFS(DataRegularSeason20242025!$AA$3:$AA$1315,DataRegularSeason20242025!$B$3:$B$1315, "&lt;=" &amp; EK$1, DataRegularSeason20242025!$D$3:$D$1315, $A18)+SUMIFS(DataRegularSeason20242025!$AB$3:$AB$1315,DataRegularSeason20242025!$B$3:$B$1315, "&lt;=" &amp; EK$1, DataRegularSeason20242025!$E$3:$E$1315, $A18)</f>
        <v>34</v>
      </c>
      <c r="EL18">
        <f>SUMIFS(DataRegularSeason20242025!$AA$3:$AA$1315,DataRegularSeason20242025!$B$3:$B$1315, "&lt;=" &amp; EL$1, DataRegularSeason20242025!$D$3:$D$1315, $A18)+SUMIFS(DataRegularSeason20242025!$AB$3:$AB$1315,DataRegularSeason20242025!$B$3:$B$1315, "&lt;=" &amp; EL$1, DataRegularSeason20242025!$E$3:$E$1315, $A18)</f>
        <v>34</v>
      </c>
      <c r="EM18">
        <f>SUMIFS(DataRegularSeason20242025!$AA$3:$AA$1315,DataRegularSeason20242025!$B$3:$B$1315, "&lt;=" &amp; EM$1, DataRegularSeason20242025!$D$3:$D$1315, $A18)+SUMIFS(DataRegularSeason20242025!$AB$3:$AB$1315,DataRegularSeason20242025!$B$3:$B$1315, "&lt;=" &amp; EM$1, DataRegularSeason20242025!$E$3:$E$1315, $A18)</f>
        <v>34</v>
      </c>
      <c r="EN18">
        <f>SUMIFS(DataRegularSeason20242025!$AA$3:$AA$1315,DataRegularSeason20242025!$B$3:$B$1315, "&lt;=" &amp; EN$1, DataRegularSeason20242025!$D$3:$D$1315, $A18)+SUMIFS(DataRegularSeason20242025!$AB$3:$AB$1315,DataRegularSeason20242025!$B$3:$B$1315, "&lt;=" &amp; EN$1, DataRegularSeason20242025!$E$3:$E$1315, $A18)</f>
        <v>34</v>
      </c>
      <c r="EO18">
        <f>SUMIFS(DataRegularSeason20242025!$AA$3:$AA$1315,DataRegularSeason20242025!$B$3:$B$1315, "&lt;=" &amp; EO$1, DataRegularSeason20242025!$D$3:$D$1315, $A18)+SUMIFS(DataRegularSeason20242025!$AB$3:$AB$1315,DataRegularSeason20242025!$B$3:$B$1315, "&lt;=" &amp; EO$1, DataRegularSeason20242025!$E$3:$E$1315, $A18)</f>
        <v>34</v>
      </c>
      <c r="EP18">
        <f>SUMIFS(DataRegularSeason20242025!$AA$3:$AA$1315,DataRegularSeason20242025!$B$3:$B$1315, "&lt;=" &amp; EP$1, DataRegularSeason20242025!$D$3:$D$1315, $A18)+SUMIFS(DataRegularSeason20242025!$AB$3:$AB$1315,DataRegularSeason20242025!$B$3:$B$1315, "&lt;=" &amp; EP$1, DataRegularSeason20242025!$E$3:$E$1315, $A18)</f>
        <v>34</v>
      </c>
      <c r="EQ18">
        <f>SUMIFS(DataRegularSeason20242025!$AA$3:$AA$1315,DataRegularSeason20242025!$B$3:$B$1315, "&lt;=" &amp; EQ$1, DataRegularSeason20242025!$D$3:$D$1315, $A18)+SUMIFS(DataRegularSeason20242025!$AB$3:$AB$1315,DataRegularSeason20242025!$B$3:$B$1315, "&lt;=" &amp; EQ$1, DataRegularSeason20242025!$E$3:$E$1315, $A18)</f>
        <v>34</v>
      </c>
      <c r="ER18">
        <f>SUMIFS(DataRegularSeason20242025!$AA$3:$AA$1315,DataRegularSeason20242025!$B$3:$B$1315, "&lt;=" &amp; ER$1, DataRegularSeason20242025!$D$3:$D$1315, $A18)+SUMIFS(DataRegularSeason20242025!$AB$3:$AB$1315,DataRegularSeason20242025!$B$3:$B$1315, "&lt;=" &amp; ER$1, DataRegularSeason20242025!$E$3:$E$1315, $A18)</f>
        <v>34</v>
      </c>
      <c r="ES18">
        <f>SUMIFS(DataRegularSeason20242025!$AA$3:$AA$1315,DataRegularSeason20242025!$B$3:$B$1315, "&lt;=" &amp; ES$1, DataRegularSeason20242025!$D$3:$D$1315, $A18)+SUMIFS(DataRegularSeason20242025!$AB$3:$AB$1315,DataRegularSeason20242025!$B$3:$B$1315, "&lt;=" &amp; ES$1, DataRegularSeason20242025!$E$3:$E$1315, $A18)</f>
        <v>34</v>
      </c>
      <c r="ET18">
        <f>SUMIFS(DataRegularSeason20242025!$AA$3:$AA$1315,DataRegularSeason20242025!$B$3:$B$1315, "&lt;=" &amp; ET$1, DataRegularSeason20242025!$D$3:$D$1315, $A18)+SUMIFS(DataRegularSeason20242025!$AB$3:$AB$1315,DataRegularSeason20242025!$B$3:$B$1315, "&lt;=" &amp; ET$1, DataRegularSeason20242025!$E$3:$E$1315, $A18)</f>
        <v>34</v>
      </c>
      <c r="EU18">
        <f>SUMIFS(DataRegularSeason20242025!$AA$3:$AA$1315,DataRegularSeason20242025!$B$3:$B$1315, "&lt;=" &amp; EU$1, DataRegularSeason20242025!$D$3:$D$1315, $A18)+SUMIFS(DataRegularSeason20242025!$AB$3:$AB$1315,DataRegularSeason20242025!$B$3:$B$1315, "&lt;=" &amp; EU$1, DataRegularSeason20242025!$E$3:$E$1315, $A18)</f>
        <v>34</v>
      </c>
      <c r="EV18">
        <f>SUMIFS(DataRegularSeason20242025!$AA$3:$AA$1315,DataRegularSeason20242025!$B$3:$B$1315, "&lt;=" &amp; EV$1, DataRegularSeason20242025!$D$3:$D$1315, $A18)+SUMIFS(DataRegularSeason20242025!$AB$3:$AB$1315,DataRegularSeason20242025!$B$3:$B$1315, "&lt;=" &amp; EV$1, DataRegularSeason20242025!$E$3:$E$1315, $A18)</f>
        <v>34</v>
      </c>
      <c r="EW18">
        <f>SUMIFS(DataRegularSeason20242025!$AA$3:$AA$1315,DataRegularSeason20242025!$B$3:$B$1315, "&lt;=" &amp; EW$1, DataRegularSeason20242025!$D$3:$D$1315, $A18)+SUMIFS(DataRegularSeason20242025!$AB$3:$AB$1315,DataRegularSeason20242025!$B$3:$B$1315, "&lt;=" &amp; EW$1, DataRegularSeason20242025!$E$3:$E$1315, $A18)</f>
        <v>34</v>
      </c>
      <c r="EX18">
        <f>SUMIFS(DataRegularSeason20242025!$AA$3:$AA$1315,DataRegularSeason20242025!$B$3:$B$1315, "&lt;=" &amp; EX$1, DataRegularSeason20242025!$D$3:$D$1315, $A18)+SUMIFS(DataRegularSeason20242025!$AB$3:$AB$1315,DataRegularSeason20242025!$B$3:$B$1315, "&lt;=" &amp; EX$1, DataRegularSeason20242025!$E$3:$E$1315, $A18)</f>
        <v>34</v>
      </c>
      <c r="EY18">
        <f>SUMIFS(DataRegularSeason20242025!$AA$3:$AA$1315,DataRegularSeason20242025!$B$3:$B$1315, "&lt;=" &amp; EY$1, DataRegularSeason20242025!$D$3:$D$1315, $A18)+SUMIFS(DataRegularSeason20242025!$AB$3:$AB$1315,DataRegularSeason20242025!$B$3:$B$1315, "&lt;=" &amp; EY$1, DataRegularSeason20242025!$E$3:$E$1315, $A18)</f>
        <v>34</v>
      </c>
      <c r="EZ18">
        <f>SUMIFS(DataRegularSeason20242025!$AA$3:$AA$1315,DataRegularSeason20242025!$B$3:$B$1315, "&lt;=" &amp; EZ$1, DataRegularSeason20242025!$D$3:$D$1315, $A18)+SUMIFS(DataRegularSeason20242025!$AB$3:$AB$1315,DataRegularSeason20242025!$B$3:$B$1315, "&lt;=" &amp; EZ$1, DataRegularSeason20242025!$E$3:$E$1315, $A18)</f>
        <v>34</v>
      </c>
      <c r="FA18">
        <f>SUMIFS(DataRegularSeason20242025!$AA$3:$AA$1315,DataRegularSeason20242025!$B$3:$B$1315, "&lt;=" &amp; FA$1, DataRegularSeason20242025!$D$3:$D$1315, $A18)+SUMIFS(DataRegularSeason20242025!$AB$3:$AB$1315,DataRegularSeason20242025!$B$3:$B$1315, "&lt;=" &amp; FA$1, DataRegularSeason20242025!$E$3:$E$1315, $A18)</f>
        <v>34</v>
      </c>
      <c r="FB18">
        <f>SUMIFS(DataRegularSeason20242025!$AA$3:$AA$1315,DataRegularSeason20242025!$B$3:$B$1315, "&lt;=" &amp; FB$1, DataRegularSeason20242025!$D$3:$D$1315, $A18)+SUMIFS(DataRegularSeason20242025!$AB$3:$AB$1315,DataRegularSeason20242025!$B$3:$B$1315, "&lt;=" &amp; FB$1, DataRegularSeason20242025!$E$3:$E$1315, $A18)</f>
        <v>34</v>
      </c>
      <c r="FC18">
        <f>SUMIFS(DataRegularSeason20242025!$AA$3:$AA$1315,DataRegularSeason20242025!$B$3:$B$1315, "&lt;=" &amp; FC$1, DataRegularSeason20242025!$D$3:$D$1315, $A18)+SUMIFS(DataRegularSeason20242025!$AB$3:$AB$1315,DataRegularSeason20242025!$B$3:$B$1315, "&lt;=" &amp; FC$1, DataRegularSeason20242025!$E$3:$E$1315, $A18)</f>
        <v>34</v>
      </c>
      <c r="FD18">
        <f>SUMIFS(DataRegularSeason20242025!$AA$3:$AA$1315,DataRegularSeason20242025!$B$3:$B$1315, "&lt;=" &amp; FD$1, DataRegularSeason20242025!$D$3:$D$1315, $A18)+SUMIFS(DataRegularSeason20242025!$AB$3:$AB$1315,DataRegularSeason20242025!$B$3:$B$1315, "&lt;=" &amp; FD$1, DataRegularSeason20242025!$E$3:$E$1315, $A18)</f>
        <v>34</v>
      </c>
      <c r="FE18">
        <f>SUMIFS(DataRegularSeason20242025!$AA$3:$AA$1315,DataRegularSeason20242025!$B$3:$B$1315, "&lt;=" &amp; FE$1, DataRegularSeason20242025!$D$3:$D$1315, $A18)+SUMIFS(DataRegularSeason20242025!$AB$3:$AB$1315,DataRegularSeason20242025!$B$3:$B$1315, "&lt;=" &amp; FE$1, DataRegularSeason20242025!$E$3:$E$1315, $A18)</f>
        <v>34</v>
      </c>
      <c r="FF18">
        <f>SUMIFS(DataRegularSeason20242025!$AA$3:$AA$1315,DataRegularSeason20242025!$B$3:$B$1315, "&lt;=" &amp; FF$1, DataRegularSeason20242025!$D$3:$D$1315, $A18)+SUMIFS(DataRegularSeason20242025!$AB$3:$AB$1315,DataRegularSeason20242025!$B$3:$B$1315, "&lt;=" &amp; FF$1, DataRegularSeason20242025!$E$3:$E$1315, $A18)</f>
        <v>34</v>
      </c>
      <c r="FG18">
        <f>SUMIFS(DataRegularSeason20242025!$AA$3:$AA$1315,DataRegularSeason20242025!$B$3:$B$1315, "&lt;=" &amp; FG$1, DataRegularSeason20242025!$D$3:$D$1315, $A18)+SUMIFS(DataRegularSeason20242025!$AB$3:$AB$1315,DataRegularSeason20242025!$B$3:$B$1315, "&lt;=" &amp; FG$1, DataRegularSeason20242025!$E$3:$E$1315, $A18)</f>
        <v>34</v>
      </c>
      <c r="FH18">
        <f>SUMIFS(DataRegularSeason20242025!$AA$3:$AA$1315,DataRegularSeason20242025!$B$3:$B$1315, "&lt;=" &amp; FH$1, DataRegularSeason20242025!$D$3:$D$1315, $A18)+SUMIFS(DataRegularSeason20242025!$AB$3:$AB$1315,DataRegularSeason20242025!$B$3:$B$1315, "&lt;=" &amp; FH$1, DataRegularSeason20242025!$E$3:$E$1315, $A18)</f>
        <v>34</v>
      </c>
      <c r="FI18">
        <f>SUMIFS(DataRegularSeason20242025!$AA$3:$AA$1315,DataRegularSeason20242025!$B$3:$B$1315, "&lt;=" &amp; FI$1, DataRegularSeason20242025!$D$3:$D$1315, $A18)+SUMIFS(DataRegularSeason20242025!$AB$3:$AB$1315,DataRegularSeason20242025!$B$3:$B$1315, "&lt;=" &amp; FI$1, DataRegularSeason20242025!$E$3:$E$1315, $A18)</f>
        <v>34</v>
      </c>
      <c r="FJ18">
        <f>SUMIFS(DataRegularSeason20242025!$AA$3:$AA$1315,DataRegularSeason20242025!$B$3:$B$1315, "&lt;=" &amp; FJ$1, DataRegularSeason20242025!$D$3:$D$1315, $A18)+SUMIFS(DataRegularSeason20242025!$AB$3:$AB$1315,DataRegularSeason20242025!$B$3:$B$1315, "&lt;=" &amp; FJ$1, DataRegularSeason20242025!$E$3:$E$1315, $A18)</f>
        <v>34</v>
      </c>
      <c r="FK18">
        <f>SUMIFS(DataRegularSeason20242025!$AA$3:$AA$1315,DataRegularSeason20242025!$B$3:$B$1315, "&lt;=" &amp; FK$1, DataRegularSeason20242025!$D$3:$D$1315, $A18)+SUMIFS(DataRegularSeason20242025!$AB$3:$AB$1315,DataRegularSeason20242025!$B$3:$B$1315, "&lt;=" &amp; FK$1, DataRegularSeason20242025!$E$3:$E$1315, $A18)</f>
        <v>34</v>
      </c>
      <c r="FL18">
        <f>SUMIFS(DataRegularSeason20242025!$AA$3:$AA$1315,DataRegularSeason20242025!$B$3:$B$1315, "&lt;=" &amp; FL$1, DataRegularSeason20242025!$D$3:$D$1315, $A18)+SUMIFS(DataRegularSeason20242025!$AB$3:$AB$1315,DataRegularSeason20242025!$B$3:$B$1315, "&lt;=" &amp; FL$1, DataRegularSeason20242025!$E$3:$E$1315, $A18)</f>
        <v>34</v>
      </c>
      <c r="FM18">
        <f>SUMIFS(DataRegularSeason20242025!$AA$3:$AA$1315,DataRegularSeason20242025!$B$3:$B$1315, "&lt;=" &amp; FM$1, DataRegularSeason20242025!$D$3:$D$1315, $A18)+SUMIFS(DataRegularSeason20242025!$AB$3:$AB$1315,DataRegularSeason20242025!$B$3:$B$1315, "&lt;=" &amp; FM$1, DataRegularSeason20242025!$E$3:$E$1315, $A18)</f>
        <v>34</v>
      </c>
      <c r="FN18">
        <f>SUMIFS(DataRegularSeason20242025!$AA$3:$AA$1315,DataRegularSeason20242025!$B$3:$B$1315, "&lt;=" &amp; FN$1, DataRegularSeason20242025!$D$3:$D$1315, $A18)+SUMIFS(DataRegularSeason20242025!$AB$3:$AB$1315,DataRegularSeason20242025!$B$3:$B$1315, "&lt;=" &amp; FN$1, DataRegularSeason20242025!$E$3:$E$1315, $A18)</f>
        <v>34</v>
      </c>
      <c r="FO18">
        <f>SUMIFS(DataRegularSeason20242025!$AA$3:$AA$1315,DataRegularSeason20242025!$B$3:$B$1315, "&lt;=" &amp; FO$1, DataRegularSeason20242025!$D$3:$D$1315, $A18)+SUMIFS(DataRegularSeason20242025!$AB$3:$AB$1315,DataRegularSeason20242025!$B$3:$B$1315, "&lt;=" &amp; FO$1, DataRegularSeason20242025!$E$3:$E$1315, $A18)</f>
        <v>34</v>
      </c>
      <c r="FP18">
        <f>SUMIFS(DataRegularSeason20242025!$AA$3:$AA$1315,DataRegularSeason20242025!$B$3:$B$1315, "&lt;=" &amp; FP$1, DataRegularSeason20242025!$D$3:$D$1315, $A18)+SUMIFS(DataRegularSeason20242025!$AB$3:$AB$1315,DataRegularSeason20242025!$B$3:$B$1315, "&lt;=" &amp; FP$1, DataRegularSeason20242025!$E$3:$E$1315, $A18)</f>
        <v>34</v>
      </c>
      <c r="FQ18">
        <f>SUMIFS(DataRegularSeason20242025!$AA$3:$AA$1315,DataRegularSeason20242025!$B$3:$B$1315, "&lt;=" &amp; FQ$1, DataRegularSeason20242025!$D$3:$D$1315, $A18)+SUMIFS(DataRegularSeason20242025!$AB$3:$AB$1315,DataRegularSeason20242025!$B$3:$B$1315, "&lt;=" &amp; FQ$1, DataRegularSeason20242025!$E$3:$E$1315, $A18)</f>
        <v>34</v>
      </c>
      <c r="FR18">
        <f>SUMIFS(DataRegularSeason20242025!$AA$3:$AA$1315,DataRegularSeason20242025!$B$3:$B$1315, "&lt;=" &amp; FR$1, DataRegularSeason20242025!$D$3:$D$1315, $A18)+SUMIFS(DataRegularSeason20242025!$AB$3:$AB$1315,DataRegularSeason20242025!$B$3:$B$1315, "&lt;=" &amp; FR$1, DataRegularSeason20242025!$E$3:$E$1315, $A18)</f>
        <v>34</v>
      </c>
      <c r="FS18">
        <f>SUMIFS(DataRegularSeason20242025!$AA$3:$AA$1315,DataRegularSeason20242025!$B$3:$B$1315, "&lt;=" &amp; FS$1, DataRegularSeason20242025!$D$3:$D$1315, $A18)+SUMIFS(DataRegularSeason20242025!$AB$3:$AB$1315,DataRegularSeason20242025!$B$3:$B$1315, "&lt;=" &amp; FS$1, DataRegularSeason20242025!$E$3:$E$1315, $A18)</f>
        <v>34</v>
      </c>
      <c r="FT18">
        <f>SUMIFS(DataRegularSeason20242025!$AA$3:$AA$1315,DataRegularSeason20242025!$B$3:$B$1315, "&lt;=" &amp; FT$1, DataRegularSeason20242025!$D$3:$D$1315, $A18)+SUMIFS(DataRegularSeason20242025!$AB$3:$AB$1315,DataRegularSeason20242025!$B$3:$B$1315, "&lt;=" &amp; FT$1, DataRegularSeason20242025!$E$3:$E$1315, $A18)</f>
        <v>34</v>
      </c>
      <c r="FU18">
        <f>SUMIFS(DataRegularSeason20242025!$AA$3:$AA$1315,DataRegularSeason20242025!$B$3:$B$1315, "&lt;=" &amp; FU$1, DataRegularSeason20242025!$D$3:$D$1315, $A18)+SUMIFS(DataRegularSeason20242025!$AB$3:$AB$1315,DataRegularSeason20242025!$B$3:$B$1315, "&lt;=" &amp; FU$1, DataRegularSeason20242025!$E$3:$E$1315, $A18)</f>
        <v>34</v>
      </c>
      <c r="FV18">
        <f>SUMIFS(DataRegularSeason20242025!$AA$3:$AA$1315,DataRegularSeason20242025!$B$3:$B$1315, "&lt;=" &amp; FV$1, DataRegularSeason20242025!$D$3:$D$1315, $A18)+SUMIFS(DataRegularSeason20242025!$AB$3:$AB$1315,DataRegularSeason20242025!$B$3:$B$1315, "&lt;=" &amp; FV$1, DataRegularSeason20242025!$E$3:$E$1315, $A18)</f>
        <v>34</v>
      </c>
      <c r="FW18">
        <f>SUMIFS(DataRegularSeason20242025!$AA$3:$AA$1315,DataRegularSeason20242025!$B$3:$B$1315, "&lt;=" &amp; FW$1, DataRegularSeason20242025!$D$3:$D$1315, $A18)+SUMIFS(DataRegularSeason20242025!$AB$3:$AB$1315,DataRegularSeason20242025!$B$3:$B$1315, "&lt;=" &amp; FW$1, DataRegularSeason20242025!$E$3:$E$1315, $A18)</f>
        <v>34</v>
      </c>
      <c r="FX18">
        <f>SUMIFS(DataRegularSeason20242025!$AA$3:$AA$1315,DataRegularSeason20242025!$B$3:$B$1315, "&lt;=" &amp; FX$1, DataRegularSeason20242025!$D$3:$D$1315, $A18)+SUMIFS(DataRegularSeason20242025!$AB$3:$AB$1315,DataRegularSeason20242025!$B$3:$B$1315, "&lt;=" &amp; FX$1, DataRegularSeason20242025!$E$3:$E$1315, $A18)</f>
        <v>34</v>
      </c>
      <c r="FY18">
        <f>SUMIFS(DataRegularSeason20242025!$AA$3:$AA$1315,DataRegularSeason20242025!$B$3:$B$1315, "&lt;=" &amp; FY$1, DataRegularSeason20242025!$D$3:$D$1315, $A18)+SUMIFS(DataRegularSeason20242025!$AB$3:$AB$1315,DataRegularSeason20242025!$B$3:$B$1315, "&lt;=" &amp; FY$1, DataRegularSeason20242025!$E$3:$E$1315, $A18)</f>
        <v>34</v>
      </c>
      <c r="FZ18">
        <f>SUMIFS(DataRegularSeason20242025!$AA$3:$AA$1315,DataRegularSeason20242025!$B$3:$B$1315, "&lt;=" &amp; FZ$1, DataRegularSeason20242025!$D$3:$D$1315, $A18)+SUMIFS(DataRegularSeason20242025!$AB$3:$AB$1315,DataRegularSeason20242025!$B$3:$B$1315, "&lt;=" &amp; FZ$1, DataRegularSeason20242025!$E$3:$E$1315, $A18)</f>
        <v>34</v>
      </c>
      <c r="GA18">
        <f>SUMIFS(DataRegularSeason20242025!$AA$3:$AA$1315,DataRegularSeason20242025!$B$3:$B$1315, "&lt;=" &amp; GA$1, DataRegularSeason20242025!$D$3:$D$1315, $A18)+SUMIFS(DataRegularSeason20242025!$AB$3:$AB$1315,DataRegularSeason20242025!$B$3:$B$1315, "&lt;=" &amp; GA$1, DataRegularSeason20242025!$E$3:$E$1315, $A18)</f>
        <v>34</v>
      </c>
      <c r="GB18">
        <f>SUMIFS(DataRegularSeason20242025!$AA$3:$AA$1315,DataRegularSeason20242025!$B$3:$B$1315, "&lt;=" &amp; GB$1, DataRegularSeason20242025!$D$3:$D$1315, $A18)+SUMIFS(DataRegularSeason20242025!$AB$3:$AB$1315,DataRegularSeason20242025!$B$3:$B$1315, "&lt;=" &amp; GB$1, DataRegularSeason20242025!$E$3:$E$1315, $A18)</f>
        <v>34</v>
      </c>
      <c r="GC18">
        <f>SUMIFS(DataRegularSeason20242025!$AA$3:$AA$1315,DataRegularSeason20242025!$B$3:$B$1315, "&lt;=" &amp; GC$1, DataRegularSeason20242025!$D$3:$D$1315, $A18)+SUMIFS(DataRegularSeason20242025!$AB$3:$AB$1315,DataRegularSeason20242025!$B$3:$B$1315, "&lt;=" &amp; GC$1, DataRegularSeason20242025!$E$3:$E$1315, $A18)</f>
        <v>34</v>
      </c>
      <c r="GD18">
        <f>SUMIFS(DataRegularSeason20242025!$AA$3:$AA$1315,DataRegularSeason20242025!$B$3:$B$1315, "&lt;=" &amp; GD$1, DataRegularSeason20242025!$D$3:$D$1315, $A18)+SUMIFS(DataRegularSeason20242025!$AB$3:$AB$1315,DataRegularSeason20242025!$B$3:$B$1315, "&lt;=" &amp; GD$1, DataRegularSeason20242025!$E$3:$E$1315, $A18)</f>
        <v>34</v>
      </c>
      <c r="GE18">
        <f>SUMIFS(DataRegularSeason20242025!$AA$3:$AA$1315,DataRegularSeason20242025!$B$3:$B$1315, "&lt;=" &amp; GE$1, DataRegularSeason20242025!$D$3:$D$1315, $A18)+SUMIFS(DataRegularSeason20242025!$AB$3:$AB$1315,DataRegularSeason20242025!$B$3:$B$1315, "&lt;=" &amp; GE$1, DataRegularSeason20242025!$E$3:$E$1315, $A18)</f>
        <v>34</v>
      </c>
      <c r="GF18">
        <f>SUMIFS(DataRegularSeason20242025!$AA$3:$AA$1315,DataRegularSeason20242025!$B$3:$B$1315, "&lt;=" &amp; GF$1, DataRegularSeason20242025!$D$3:$D$1315, $A18)+SUMIFS(DataRegularSeason20242025!$AB$3:$AB$1315,DataRegularSeason20242025!$B$3:$B$1315, "&lt;=" &amp; GF$1, DataRegularSeason20242025!$E$3:$E$1315, $A18)</f>
        <v>34</v>
      </c>
      <c r="GG18">
        <f>SUMIFS(DataRegularSeason20242025!$AA$3:$AA$1315,DataRegularSeason20242025!$B$3:$B$1315, "&lt;=" &amp; GG$1, DataRegularSeason20242025!$D$3:$D$1315, $A18)+SUMIFS(DataRegularSeason20242025!$AB$3:$AB$1315,DataRegularSeason20242025!$B$3:$B$1315, "&lt;=" &amp; GG$1, DataRegularSeason20242025!$E$3:$E$1315, $A18)</f>
        <v>34</v>
      </c>
      <c r="GH18">
        <f>SUMIFS(DataRegularSeason20242025!$AA$3:$AA$1315,DataRegularSeason20242025!$B$3:$B$1315, "&lt;=" &amp; GH$1, DataRegularSeason20242025!$D$3:$D$1315, $A18)+SUMIFS(DataRegularSeason20242025!$AB$3:$AB$1315,DataRegularSeason20242025!$B$3:$B$1315, "&lt;=" &amp; GH$1, DataRegularSeason20242025!$E$3:$E$1315, $A18)</f>
        <v>34</v>
      </c>
      <c r="GI18">
        <f>SUMIFS(DataRegularSeason20242025!$AA$3:$AA$1315,DataRegularSeason20242025!$B$3:$B$1315, "&lt;=" &amp; GI$1, DataRegularSeason20242025!$D$3:$D$1315, $A18)+SUMIFS(DataRegularSeason20242025!$AB$3:$AB$1315,DataRegularSeason20242025!$B$3:$B$1315, "&lt;=" &amp; GI$1, DataRegularSeason20242025!$E$3:$E$1315, $A18)</f>
        <v>34</v>
      </c>
      <c r="GJ18">
        <f>SUMIFS(DataRegularSeason20242025!$AA$3:$AA$1315,DataRegularSeason20242025!$B$3:$B$1315, "&lt;=" &amp; GJ$1, DataRegularSeason20242025!$D$3:$D$1315, $A18)+SUMIFS(DataRegularSeason20242025!$AB$3:$AB$1315,DataRegularSeason20242025!$B$3:$B$1315, "&lt;=" &amp; GJ$1, DataRegularSeason20242025!$E$3:$E$1315, $A18)</f>
        <v>34</v>
      </c>
      <c r="GK18">
        <f>SUMIFS(DataRegularSeason20242025!$AA$3:$AA$1315,DataRegularSeason20242025!$B$3:$B$1315, "&lt;=" &amp; GK$1, DataRegularSeason20242025!$D$3:$D$1315, $A18)+SUMIFS(DataRegularSeason20242025!$AB$3:$AB$1315,DataRegularSeason20242025!$B$3:$B$1315, "&lt;=" &amp; GK$1, DataRegularSeason20242025!$E$3:$E$1315, $A18)</f>
        <v>34</v>
      </c>
      <c r="GL18">
        <f>SUMIFS(DataRegularSeason20242025!$AA$3:$AA$1315,DataRegularSeason20242025!$B$3:$B$1315, "&lt;=" &amp; GL$1, DataRegularSeason20242025!$D$3:$D$1315, $A18)+SUMIFS(DataRegularSeason20242025!$AB$3:$AB$1315,DataRegularSeason20242025!$B$3:$B$1315, "&lt;=" &amp; GL$1, DataRegularSeason20242025!$E$3:$E$1315, $A18)</f>
        <v>34</v>
      </c>
      <c r="GM18">
        <f>SUMIFS(DataRegularSeason20242025!$AA$3:$AA$1315,DataRegularSeason20242025!$B$3:$B$1315, "&lt;=" &amp; GM$1, DataRegularSeason20242025!$D$3:$D$1315, $A18)+SUMIFS(DataRegularSeason20242025!$AB$3:$AB$1315,DataRegularSeason20242025!$B$3:$B$1315, "&lt;=" &amp; GM$1, DataRegularSeason20242025!$E$3:$E$1315, $A18)</f>
        <v>34</v>
      </c>
      <c r="GN18">
        <f>SUMIFS(DataRegularSeason20242025!$AA$3:$AA$1315,DataRegularSeason20242025!$B$3:$B$1315, "&lt;=" &amp; GN$1, DataRegularSeason20242025!$D$3:$D$1315, $A18)+SUMIFS(DataRegularSeason20242025!$AB$3:$AB$1315,DataRegularSeason20242025!$B$3:$B$1315, "&lt;=" &amp; GN$1, DataRegularSeason20242025!$E$3:$E$1315, $A18)</f>
        <v>34</v>
      </c>
      <c r="GO18">
        <f>SUMIFS(DataRegularSeason20242025!$AA$3:$AA$1315,DataRegularSeason20242025!$B$3:$B$1315, "&lt;=" &amp; GO$1, DataRegularSeason20242025!$D$3:$D$1315, $A18)+SUMIFS(DataRegularSeason20242025!$AB$3:$AB$1315,DataRegularSeason20242025!$B$3:$B$1315, "&lt;=" &amp; GO$1, DataRegularSeason20242025!$E$3:$E$1315, $A18)</f>
        <v>34</v>
      </c>
      <c r="GP18">
        <f>SUMIFS(DataRegularSeason20242025!$AA$3:$AA$1315,DataRegularSeason20242025!$B$3:$B$1315, "&lt;=" &amp; GP$1, DataRegularSeason20242025!$D$3:$D$1315, $A18)+SUMIFS(DataRegularSeason20242025!$AB$3:$AB$1315,DataRegularSeason20242025!$B$3:$B$1315, "&lt;=" &amp; GP$1, DataRegularSeason20242025!$E$3:$E$1315, $A18)</f>
        <v>34</v>
      </c>
      <c r="GQ18">
        <f>SUMIFS(DataRegularSeason20242025!$AA$3:$AA$1315,DataRegularSeason20242025!$B$3:$B$1315, "&lt;=" &amp; GQ$1, DataRegularSeason20242025!$D$3:$D$1315, $A18)+SUMIFS(DataRegularSeason20242025!$AB$3:$AB$1315,DataRegularSeason20242025!$B$3:$B$1315, "&lt;=" &amp; GQ$1, DataRegularSeason20242025!$E$3:$E$1315, $A18)</f>
        <v>34</v>
      </c>
      <c r="GR18">
        <f>SUMIFS(DataRegularSeason20242025!$AA$3:$AA$1315,DataRegularSeason20242025!$B$3:$B$1315, "&lt;=" &amp; GR$1, DataRegularSeason20242025!$D$3:$D$1315, $A18)+SUMIFS(DataRegularSeason20242025!$AB$3:$AB$1315,DataRegularSeason20242025!$B$3:$B$1315, "&lt;=" &amp; GR$1, DataRegularSeason20242025!$E$3:$E$1315, $A18)</f>
        <v>34</v>
      </c>
      <c r="GS18">
        <f>SUMIFS(DataRegularSeason20242025!$AA$3:$AA$1315,DataRegularSeason20242025!$B$3:$B$1315, "&lt;=" &amp; GS$1, DataRegularSeason20242025!$D$3:$D$1315, $A18)+SUMIFS(DataRegularSeason20242025!$AB$3:$AB$1315,DataRegularSeason20242025!$B$3:$B$1315, "&lt;=" &amp; GS$1, DataRegularSeason20242025!$E$3:$E$1315, $A18)</f>
        <v>34</v>
      </c>
      <c r="GT18">
        <f>SUMIFS(DataRegularSeason20242025!$AA$3:$AA$1315,DataRegularSeason20242025!$B$3:$B$1315, "&lt;=" &amp; GT$1, DataRegularSeason20242025!$D$3:$D$1315, $A18)+SUMIFS(DataRegularSeason20242025!$AB$3:$AB$1315,DataRegularSeason20242025!$B$3:$B$1315, "&lt;=" &amp; GT$1, DataRegularSeason20242025!$E$3:$E$1315, $A18)</f>
        <v>34</v>
      </c>
      <c r="GU18">
        <f>SUMIFS(DataRegularSeason20242025!$AA$3:$AA$1315,DataRegularSeason20242025!$B$3:$B$1315, "&lt;=" &amp; GU$1, DataRegularSeason20242025!$D$3:$D$1315, $A18)+SUMIFS(DataRegularSeason20242025!$AB$3:$AB$1315,DataRegularSeason20242025!$B$3:$B$1315, "&lt;=" &amp; GU$1, DataRegularSeason20242025!$E$3:$E$1315, $A18)</f>
        <v>34</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19</v>
      </c>
      <c r="BG22">
        <f>SUMIFS(DataRegularSeason20242025!$AA$3:$AA$1315,DataRegularSeason20242025!$B$3:$B$1315, "&lt;=" &amp; BG$1, DataRegularSeason20242025!$D$3:$D$1315, $A22)+SUMIFS(DataRegularSeason20242025!$AB$3:$AB$1315,DataRegularSeason20242025!$B$3:$B$1315, "&lt;=" &amp; BG$1, DataRegularSeason20242025!$E$3:$E$1315, $A22)</f>
        <v>19</v>
      </c>
      <c r="BH22">
        <f>SUMIFS(DataRegularSeason20242025!$AA$3:$AA$1315,DataRegularSeason20242025!$B$3:$B$1315, "&lt;=" &amp; BH$1, DataRegularSeason20242025!$D$3:$D$1315, $A22)+SUMIFS(DataRegularSeason20242025!$AB$3:$AB$1315,DataRegularSeason20242025!$B$3:$B$1315, "&lt;=" &amp; BH$1, DataRegularSeason20242025!$E$3:$E$1315, $A22)</f>
        <v>19</v>
      </c>
      <c r="BI22">
        <f>SUMIFS(DataRegularSeason20242025!$AA$3:$AA$1315,DataRegularSeason20242025!$B$3:$B$1315, "&lt;=" &amp; BI$1, DataRegularSeason20242025!$D$3:$D$1315, $A22)+SUMIFS(DataRegularSeason20242025!$AB$3:$AB$1315,DataRegularSeason20242025!$B$3:$B$1315, "&lt;=" &amp; BI$1, DataRegularSeason20242025!$E$3:$E$1315, $A22)</f>
        <v>19</v>
      </c>
      <c r="BJ22">
        <f>SUMIFS(DataRegularSeason20242025!$AA$3:$AA$1315,DataRegularSeason20242025!$B$3:$B$1315, "&lt;=" &amp; BJ$1, DataRegularSeason20242025!$D$3:$D$1315, $A22)+SUMIFS(DataRegularSeason20242025!$AB$3:$AB$1315,DataRegularSeason20242025!$B$3:$B$1315, "&lt;=" &amp; BJ$1, DataRegularSeason20242025!$E$3:$E$1315, $A22)</f>
        <v>19</v>
      </c>
      <c r="BK22">
        <f>SUMIFS(DataRegularSeason20242025!$AA$3:$AA$1315,DataRegularSeason20242025!$B$3:$B$1315, "&lt;=" &amp; BK$1, DataRegularSeason20242025!$D$3:$D$1315, $A22)+SUMIFS(DataRegularSeason20242025!$AB$3:$AB$1315,DataRegularSeason20242025!$B$3:$B$1315, "&lt;=" &amp; BK$1, DataRegularSeason20242025!$E$3:$E$1315, $A22)</f>
        <v>19</v>
      </c>
      <c r="BL22">
        <f>SUMIFS(DataRegularSeason20242025!$AA$3:$AA$1315,DataRegularSeason20242025!$B$3:$B$1315, "&lt;=" &amp; BL$1, DataRegularSeason20242025!$D$3:$D$1315, $A22)+SUMIFS(DataRegularSeason20242025!$AB$3:$AB$1315,DataRegularSeason20242025!$B$3:$B$1315, "&lt;=" &amp; BL$1, DataRegularSeason20242025!$E$3:$E$1315, $A22)</f>
        <v>19</v>
      </c>
      <c r="BM22">
        <f>SUMIFS(DataRegularSeason20242025!$AA$3:$AA$1315,DataRegularSeason20242025!$B$3:$B$1315, "&lt;=" &amp; BM$1, DataRegularSeason20242025!$D$3:$D$1315, $A22)+SUMIFS(DataRegularSeason20242025!$AB$3:$AB$1315,DataRegularSeason20242025!$B$3:$B$1315, "&lt;=" &amp; BM$1, DataRegularSeason20242025!$E$3:$E$1315, $A22)</f>
        <v>19</v>
      </c>
      <c r="BN22">
        <f>SUMIFS(DataRegularSeason20242025!$AA$3:$AA$1315,DataRegularSeason20242025!$B$3:$B$1315, "&lt;=" &amp; BN$1, DataRegularSeason20242025!$D$3:$D$1315, $A22)+SUMIFS(DataRegularSeason20242025!$AB$3:$AB$1315,DataRegularSeason20242025!$B$3:$B$1315, "&lt;=" &amp; BN$1, DataRegularSeason20242025!$E$3:$E$1315, $A22)</f>
        <v>19</v>
      </c>
      <c r="BO22">
        <f>SUMIFS(DataRegularSeason20242025!$AA$3:$AA$1315,DataRegularSeason20242025!$B$3:$B$1315, "&lt;=" &amp; BO$1, DataRegularSeason20242025!$D$3:$D$1315, $A22)+SUMIFS(DataRegularSeason20242025!$AB$3:$AB$1315,DataRegularSeason20242025!$B$3:$B$1315, "&lt;=" &amp; BO$1, DataRegularSeason20242025!$E$3:$E$1315, $A22)</f>
        <v>19</v>
      </c>
      <c r="BP22">
        <f>SUMIFS(DataRegularSeason20242025!$AA$3:$AA$1315,DataRegularSeason20242025!$B$3:$B$1315, "&lt;=" &amp; BP$1, DataRegularSeason20242025!$D$3:$D$1315, $A22)+SUMIFS(DataRegularSeason20242025!$AB$3:$AB$1315,DataRegularSeason20242025!$B$3:$B$1315, "&lt;=" &amp; BP$1, DataRegularSeason20242025!$E$3:$E$1315, $A22)</f>
        <v>19</v>
      </c>
      <c r="BQ22">
        <f>SUMIFS(DataRegularSeason20242025!$AA$3:$AA$1315,DataRegularSeason20242025!$B$3:$B$1315, "&lt;=" &amp; BQ$1, DataRegularSeason20242025!$D$3:$D$1315, $A22)+SUMIFS(DataRegularSeason20242025!$AB$3:$AB$1315,DataRegularSeason20242025!$B$3:$B$1315, "&lt;=" &amp; BQ$1, DataRegularSeason20242025!$E$3:$E$1315, $A22)</f>
        <v>19</v>
      </c>
      <c r="BR22">
        <f>SUMIFS(DataRegularSeason20242025!$AA$3:$AA$1315,DataRegularSeason20242025!$B$3:$B$1315, "&lt;=" &amp; BR$1, DataRegularSeason20242025!$D$3:$D$1315, $A22)+SUMIFS(DataRegularSeason20242025!$AB$3:$AB$1315,DataRegularSeason20242025!$B$3:$B$1315, "&lt;=" &amp; BR$1, DataRegularSeason20242025!$E$3:$E$1315, $A22)</f>
        <v>19</v>
      </c>
      <c r="BS22">
        <f>SUMIFS(DataRegularSeason20242025!$AA$3:$AA$1315,DataRegularSeason20242025!$B$3:$B$1315, "&lt;=" &amp; BS$1, DataRegularSeason20242025!$D$3:$D$1315, $A22)+SUMIFS(DataRegularSeason20242025!$AB$3:$AB$1315,DataRegularSeason20242025!$B$3:$B$1315, "&lt;=" &amp; BS$1, DataRegularSeason20242025!$E$3:$E$1315, $A22)</f>
        <v>19</v>
      </c>
      <c r="BT22">
        <f>SUMIFS(DataRegularSeason20242025!$AA$3:$AA$1315,DataRegularSeason20242025!$B$3:$B$1315, "&lt;=" &amp; BT$1, DataRegularSeason20242025!$D$3:$D$1315, $A22)+SUMIFS(DataRegularSeason20242025!$AB$3:$AB$1315,DataRegularSeason20242025!$B$3:$B$1315, "&lt;=" &amp; BT$1, DataRegularSeason20242025!$E$3:$E$1315, $A22)</f>
        <v>19</v>
      </c>
      <c r="BU22">
        <f>SUMIFS(DataRegularSeason20242025!$AA$3:$AA$1315,DataRegularSeason20242025!$B$3:$B$1315, "&lt;=" &amp; BU$1, DataRegularSeason20242025!$D$3:$D$1315, $A22)+SUMIFS(DataRegularSeason20242025!$AB$3:$AB$1315,DataRegularSeason20242025!$B$3:$B$1315, "&lt;=" &amp; BU$1, DataRegularSeason20242025!$E$3:$E$1315, $A22)</f>
        <v>19</v>
      </c>
      <c r="BV22">
        <f>SUMIFS(DataRegularSeason20242025!$AA$3:$AA$1315,DataRegularSeason20242025!$B$3:$B$1315, "&lt;=" &amp; BV$1, DataRegularSeason20242025!$D$3:$D$1315, $A22)+SUMIFS(DataRegularSeason20242025!$AB$3:$AB$1315,DataRegularSeason20242025!$B$3:$B$1315, "&lt;=" &amp; BV$1, DataRegularSeason20242025!$E$3:$E$1315, $A22)</f>
        <v>19</v>
      </c>
      <c r="BW22">
        <f>SUMIFS(DataRegularSeason20242025!$AA$3:$AA$1315,DataRegularSeason20242025!$B$3:$B$1315, "&lt;=" &amp; BW$1, DataRegularSeason20242025!$D$3:$D$1315, $A22)+SUMIFS(DataRegularSeason20242025!$AB$3:$AB$1315,DataRegularSeason20242025!$B$3:$B$1315, "&lt;=" &amp; BW$1, DataRegularSeason20242025!$E$3:$E$1315, $A22)</f>
        <v>19</v>
      </c>
      <c r="BX22">
        <f>SUMIFS(DataRegularSeason20242025!$AA$3:$AA$1315,DataRegularSeason20242025!$B$3:$B$1315, "&lt;=" &amp; BX$1, DataRegularSeason20242025!$D$3:$D$1315, $A22)+SUMIFS(DataRegularSeason20242025!$AB$3:$AB$1315,DataRegularSeason20242025!$B$3:$B$1315, "&lt;=" &amp; BX$1, DataRegularSeason20242025!$E$3:$E$1315, $A22)</f>
        <v>19</v>
      </c>
      <c r="BY22">
        <f>SUMIFS(DataRegularSeason20242025!$AA$3:$AA$1315,DataRegularSeason20242025!$B$3:$B$1315, "&lt;=" &amp; BY$1, DataRegularSeason20242025!$D$3:$D$1315, $A22)+SUMIFS(DataRegularSeason20242025!$AB$3:$AB$1315,DataRegularSeason20242025!$B$3:$B$1315, "&lt;=" &amp; BY$1, DataRegularSeason20242025!$E$3:$E$1315, $A22)</f>
        <v>19</v>
      </c>
      <c r="BZ22">
        <f>SUMIFS(DataRegularSeason20242025!$AA$3:$AA$1315,DataRegularSeason20242025!$B$3:$B$1315, "&lt;=" &amp; BZ$1, DataRegularSeason20242025!$D$3:$D$1315, $A22)+SUMIFS(DataRegularSeason20242025!$AB$3:$AB$1315,DataRegularSeason20242025!$B$3:$B$1315, "&lt;=" &amp; BZ$1, DataRegularSeason20242025!$E$3:$E$1315, $A22)</f>
        <v>19</v>
      </c>
      <c r="CA22">
        <f>SUMIFS(DataRegularSeason20242025!$AA$3:$AA$1315,DataRegularSeason20242025!$B$3:$B$1315, "&lt;=" &amp; CA$1, DataRegularSeason20242025!$D$3:$D$1315, $A22)+SUMIFS(DataRegularSeason20242025!$AB$3:$AB$1315,DataRegularSeason20242025!$B$3:$B$1315, "&lt;=" &amp; CA$1, DataRegularSeason20242025!$E$3:$E$1315, $A22)</f>
        <v>19</v>
      </c>
      <c r="CB22">
        <f>SUMIFS(DataRegularSeason20242025!$AA$3:$AA$1315,DataRegularSeason20242025!$B$3:$B$1315, "&lt;=" &amp; CB$1, DataRegularSeason20242025!$D$3:$D$1315, $A22)+SUMIFS(DataRegularSeason20242025!$AB$3:$AB$1315,DataRegularSeason20242025!$B$3:$B$1315, "&lt;=" &amp; CB$1, DataRegularSeason20242025!$E$3:$E$1315, $A22)</f>
        <v>19</v>
      </c>
      <c r="CC22">
        <f>SUMIFS(DataRegularSeason20242025!$AA$3:$AA$1315,DataRegularSeason20242025!$B$3:$B$1315, "&lt;=" &amp; CC$1, DataRegularSeason20242025!$D$3:$D$1315, $A22)+SUMIFS(DataRegularSeason20242025!$AB$3:$AB$1315,DataRegularSeason20242025!$B$3:$B$1315, "&lt;=" &amp; CC$1, DataRegularSeason20242025!$E$3:$E$1315, $A22)</f>
        <v>19</v>
      </c>
      <c r="CD22">
        <f>SUMIFS(DataRegularSeason20242025!$AA$3:$AA$1315,DataRegularSeason20242025!$B$3:$B$1315, "&lt;=" &amp; CD$1, DataRegularSeason20242025!$D$3:$D$1315, $A22)+SUMIFS(DataRegularSeason20242025!$AB$3:$AB$1315,DataRegularSeason20242025!$B$3:$B$1315, "&lt;=" &amp; CD$1, DataRegularSeason20242025!$E$3:$E$1315, $A22)</f>
        <v>19</v>
      </c>
      <c r="CE22">
        <f>SUMIFS(DataRegularSeason20242025!$AA$3:$AA$1315,DataRegularSeason20242025!$B$3:$B$1315, "&lt;=" &amp; CE$1, DataRegularSeason20242025!$D$3:$D$1315, $A22)+SUMIFS(DataRegularSeason20242025!$AB$3:$AB$1315,DataRegularSeason20242025!$B$3:$B$1315, "&lt;=" &amp; CE$1, DataRegularSeason20242025!$E$3:$E$1315, $A22)</f>
        <v>19</v>
      </c>
      <c r="CF22">
        <f>SUMIFS(DataRegularSeason20242025!$AA$3:$AA$1315,DataRegularSeason20242025!$B$3:$B$1315, "&lt;=" &amp; CF$1, DataRegularSeason20242025!$D$3:$D$1315, $A22)+SUMIFS(DataRegularSeason20242025!$AB$3:$AB$1315,DataRegularSeason20242025!$B$3:$B$1315, "&lt;=" &amp; CF$1, DataRegularSeason20242025!$E$3:$E$1315, $A22)</f>
        <v>19</v>
      </c>
      <c r="CG22">
        <f>SUMIFS(DataRegularSeason20242025!$AA$3:$AA$1315,DataRegularSeason20242025!$B$3:$B$1315, "&lt;=" &amp; CG$1, DataRegularSeason20242025!$D$3:$D$1315, $A22)+SUMIFS(DataRegularSeason20242025!$AB$3:$AB$1315,DataRegularSeason20242025!$B$3:$B$1315, "&lt;=" &amp; CG$1, DataRegularSeason20242025!$E$3:$E$1315, $A22)</f>
        <v>19</v>
      </c>
      <c r="CH22">
        <f>SUMIFS(DataRegularSeason20242025!$AA$3:$AA$1315,DataRegularSeason20242025!$B$3:$B$1315, "&lt;=" &amp; CH$1, DataRegularSeason20242025!$D$3:$D$1315, $A22)+SUMIFS(DataRegularSeason20242025!$AB$3:$AB$1315,DataRegularSeason20242025!$B$3:$B$1315, "&lt;=" &amp; CH$1, DataRegularSeason20242025!$E$3:$E$1315, $A22)</f>
        <v>19</v>
      </c>
      <c r="CI22">
        <f>SUMIFS(DataRegularSeason20242025!$AA$3:$AA$1315,DataRegularSeason20242025!$B$3:$B$1315, "&lt;=" &amp; CI$1, DataRegularSeason20242025!$D$3:$D$1315, $A22)+SUMIFS(DataRegularSeason20242025!$AB$3:$AB$1315,DataRegularSeason20242025!$B$3:$B$1315, "&lt;=" &amp; CI$1, DataRegularSeason20242025!$E$3:$E$1315, $A22)</f>
        <v>19</v>
      </c>
      <c r="CJ22">
        <f>SUMIFS(DataRegularSeason20242025!$AA$3:$AA$1315,DataRegularSeason20242025!$B$3:$B$1315, "&lt;=" &amp; CJ$1, DataRegularSeason20242025!$D$3:$D$1315, $A22)+SUMIFS(DataRegularSeason20242025!$AB$3:$AB$1315,DataRegularSeason20242025!$B$3:$B$1315, "&lt;=" &amp; CJ$1, DataRegularSeason20242025!$E$3:$E$1315, $A22)</f>
        <v>19</v>
      </c>
      <c r="CK22">
        <f>SUMIFS(DataRegularSeason20242025!$AA$3:$AA$1315,DataRegularSeason20242025!$B$3:$B$1315, "&lt;=" &amp; CK$1, DataRegularSeason20242025!$D$3:$D$1315, $A22)+SUMIFS(DataRegularSeason20242025!$AB$3:$AB$1315,DataRegularSeason20242025!$B$3:$B$1315, "&lt;=" &amp; CK$1, DataRegularSeason20242025!$E$3:$E$1315, $A22)</f>
        <v>19</v>
      </c>
      <c r="CL22">
        <f>SUMIFS(DataRegularSeason20242025!$AA$3:$AA$1315,DataRegularSeason20242025!$B$3:$B$1315, "&lt;=" &amp; CL$1, DataRegularSeason20242025!$D$3:$D$1315, $A22)+SUMIFS(DataRegularSeason20242025!$AB$3:$AB$1315,DataRegularSeason20242025!$B$3:$B$1315, "&lt;=" &amp; CL$1, DataRegularSeason20242025!$E$3:$E$1315, $A22)</f>
        <v>19</v>
      </c>
      <c r="CM22">
        <f>SUMIFS(DataRegularSeason20242025!$AA$3:$AA$1315,DataRegularSeason20242025!$B$3:$B$1315, "&lt;=" &amp; CM$1, DataRegularSeason20242025!$D$3:$D$1315, $A22)+SUMIFS(DataRegularSeason20242025!$AB$3:$AB$1315,DataRegularSeason20242025!$B$3:$B$1315, "&lt;=" &amp; CM$1, DataRegularSeason20242025!$E$3:$E$1315, $A22)</f>
        <v>19</v>
      </c>
      <c r="CN22">
        <f>SUMIFS(DataRegularSeason20242025!$AA$3:$AA$1315,DataRegularSeason20242025!$B$3:$B$1315, "&lt;=" &amp; CN$1, DataRegularSeason20242025!$D$3:$D$1315, $A22)+SUMIFS(DataRegularSeason20242025!$AB$3:$AB$1315,DataRegularSeason20242025!$B$3:$B$1315, "&lt;=" &amp; CN$1, DataRegularSeason20242025!$E$3:$E$1315, $A22)</f>
        <v>19</v>
      </c>
      <c r="CO22">
        <f>SUMIFS(DataRegularSeason20242025!$AA$3:$AA$1315,DataRegularSeason20242025!$B$3:$B$1315, "&lt;=" &amp; CO$1, DataRegularSeason20242025!$D$3:$D$1315, $A22)+SUMIFS(DataRegularSeason20242025!$AB$3:$AB$1315,DataRegularSeason20242025!$B$3:$B$1315, "&lt;=" &amp; CO$1, DataRegularSeason20242025!$E$3:$E$1315, $A22)</f>
        <v>19</v>
      </c>
      <c r="CP22">
        <f>SUMIFS(DataRegularSeason20242025!$AA$3:$AA$1315,DataRegularSeason20242025!$B$3:$B$1315, "&lt;=" &amp; CP$1, DataRegularSeason20242025!$D$3:$D$1315, $A22)+SUMIFS(DataRegularSeason20242025!$AB$3:$AB$1315,DataRegularSeason20242025!$B$3:$B$1315, "&lt;=" &amp; CP$1, DataRegularSeason20242025!$E$3:$E$1315, $A22)</f>
        <v>19</v>
      </c>
      <c r="CQ22">
        <f>SUMIFS(DataRegularSeason20242025!$AA$3:$AA$1315,DataRegularSeason20242025!$B$3:$B$1315, "&lt;=" &amp; CQ$1, DataRegularSeason20242025!$D$3:$D$1315, $A22)+SUMIFS(DataRegularSeason20242025!$AB$3:$AB$1315,DataRegularSeason20242025!$B$3:$B$1315, "&lt;=" &amp; CQ$1, DataRegularSeason20242025!$E$3:$E$1315, $A22)</f>
        <v>19</v>
      </c>
      <c r="CR22">
        <f>SUMIFS(DataRegularSeason20242025!$AA$3:$AA$1315,DataRegularSeason20242025!$B$3:$B$1315, "&lt;=" &amp; CR$1, DataRegularSeason20242025!$D$3:$D$1315, $A22)+SUMIFS(DataRegularSeason20242025!$AB$3:$AB$1315,DataRegularSeason20242025!$B$3:$B$1315, "&lt;=" &amp; CR$1, DataRegularSeason20242025!$E$3:$E$1315, $A22)</f>
        <v>19</v>
      </c>
      <c r="CS22">
        <f>SUMIFS(DataRegularSeason20242025!$AA$3:$AA$1315,DataRegularSeason20242025!$B$3:$B$1315, "&lt;=" &amp; CS$1, DataRegularSeason20242025!$D$3:$D$1315, $A22)+SUMIFS(DataRegularSeason20242025!$AB$3:$AB$1315,DataRegularSeason20242025!$B$3:$B$1315, "&lt;=" &amp; CS$1, DataRegularSeason20242025!$E$3:$E$1315, $A22)</f>
        <v>19</v>
      </c>
      <c r="CT22">
        <f>SUMIFS(DataRegularSeason20242025!$AA$3:$AA$1315,DataRegularSeason20242025!$B$3:$B$1315, "&lt;=" &amp; CT$1, DataRegularSeason20242025!$D$3:$D$1315, $A22)+SUMIFS(DataRegularSeason20242025!$AB$3:$AB$1315,DataRegularSeason20242025!$B$3:$B$1315, "&lt;=" &amp; CT$1, DataRegularSeason20242025!$E$3:$E$1315, $A22)</f>
        <v>19</v>
      </c>
      <c r="CU22">
        <f>SUMIFS(DataRegularSeason20242025!$AA$3:$AA$1315,DataRegularSeason20242025!$B$3:$B$1315, "&lt;=" &amp; CU$1, DataRegularSeason20242025!$D$3:$D$1315, $A22)+SUMIFS(DataRegularSeason20242025!$AB$3:$AB$1315,DataRegularSeason20242025!$B$3:$B$1315, "&lt;=" &amp; CU$1, DataRegularSeason20242025!$E$3:$E$1315, $A22)</f>
        <v>19</v>
      </c>
      <c r="CV22">
        <f>SUMIFS(DataRegularSeason20242025!$AA$3:$AA$1315,DataRegularSeason20242025!$B$3:$B$1315, "&lt;=" &amp; CV$1, DataRegularSeason20242025!$D$3:$D$1315, $A22)+SUMIFS(DataRegularSeason20242025!$AB$3:$AB$1315,DataRegularSeason20242025!$B$3:$B$1315, "&lt;=" &amp; CV$1, DataRegularSeason20242025!$E$3:$E$1315, $A22)</f>
        <v>19</v>
      </c>
      <c r="CW22">
        <f>SUMIFS(DataRegularSeason20242025!$AA$3:$AA$1315,DataRegularSeason20242025!$B$3:$B$1315, "&lt;=" &amp; CW$1, DataRegularSeason20242025!$D$3:$D$1315, $A22)+SUMIFS(DataRegularSeason20242025!$AB$3:$AB$1315,DataRegularSeason20242025!$B$3:$B$1315, "&lt;=" &amp; CW$1, DataRegularSeason20242025!$E$3:$E$1315, $A22)</f>
        <v>19</v>
      </c>
      <c r="CX22">
        <f>SUMIFS(DataRegularSeason20242025!$AA$3:$AA$1315,DataRegularSeason20242025!$B$3:$B$1315, "&lt;=" &amp; CX$1, DataRegularSeason20242025!$D$3:$D$1315, $A22)+SUMIFS(DataRegularSeason20242025!$AB$3:$AB$1315,DataRegularSeason20242025!$B$3:$B$1315, "&lt;=" &amp; CX$1, DataRegularSeason20242025!$E$3:$E$1315, $A22)</f>
        <v>19</v>
      </c>
      <c r="CY22">
        <f>SUMIFS(DataRegularSeason20242025!$AA$3:$AA$1315,DataRegularSeason20242025!$B$3:$B$1315, "&lt;=" &amp; CY$1, DataRegularSeason20242025!$D$3:$D$1315, $A22)+SUMIFS(DataRegularSeason20242025!$AB$3:$AB$1315,DataRegularSeason20242025!$B$3:$B$1315, "&lt;=" &amp; CY$1, DataRegularSeason20242025!$E$3:$E$1315, $A22)</f>
        <v>19</v>
      </c>
      <c r="CZ22">
        <f>SUMIFS(DataRegularSeason20242025!$AA$3:$AA$1315,DataRegularSeason20242025!$B$3:$B$1315, "&lt;=" &amp; CZ$1, DataRegularSeason20242025!$D$3:$D$1315, $A22)+SUMIFS(DataRegularSeason20242025!$AB$3:$AB$1315,DataRegularSeason20242025!$B$3:$B$1315, "&lt;=" &amp; CZ$1, DataRegularSeason20242025!$E$3:$E$1315, $A22)</f>
        <v>19</v>
      </c>
      <c r="DA22">
        <f>SUMIFS(DataRegularSeason20242025!$AA$3:$AA$1315,DataRegularSeason20242025!$B$3:$B$1315, "&lt;=" &amp; DA$1, DataRegularSeason20242025!$D$3:$D$1315, $A22)+SUMIFS(DataRegularSeason20242025!$AB$3:$AB$1315,DataRegularSeason20242025!$B$3:$B$1315, "&lt;=" &amp; DA$1, DataRegularSeason20242025!$E$3:$E$1315, $A22)</f>
        <v>19</v>
      </c>
      <c r="DB22">
        <f>SUMIFS(DataRegularSeason20242025!$AA$3:$AA$1315,DataRegularSeason20242025!$B$3:$B$1315, "&lt;=" &amp; DB$1, DataRegularSeason20242025!$D$3:$D$1315, $A22)+SUMIFS(DataRegularSeason20242025!$AB$3:$AB$1315,DataRegularSeason20242025!$B$3:$B$1315, "&lt;=" &amp; DB$1, DataRegularSeason20242025!$E$3:$E$1315, $A22)</f>
        <v>19</v>
      </c>
      <c r="DC22">
        <f>SUMIFS(DataRegularSeason20242025!$AA$3:$AA$1315,DataRegularSeason20242025!$B$3:$B$1315, "&lt;=" &amp; DC$1, DataRegularSeason20242025!$D$3:$D$1315, $A22)+SUMIFS(DataRegularSeason20242025!$AB$3:$AB$1315,DataRegularSeason20242025!$B$3:$B$1315, "&lt;=" &amp; DC$1, DataRegularSeason20242025!$E$3:$E$1315, $A22)</f>
        <v>19</v>
      </c>
      <c r="DD22">
        <f>SUMIFS(DataRegularSeason20242025!$AA$3:$AA$1315,DataRegularSeason20242025!$B$3:$B$1315, "&lt;=" &amp; DD$1, DataRegularSeason20242025!$D$3:$D$1315, $A22)+SUMIFS(DataRegularSeason20242025!$AB$3:$AB$1315,DataRegularSeason20242025!$B$3:$B$1315, "&lt;=" &amp; DD$1, DataRegularSeason20242025!$E$3:$E$1315, $A22)</f>
        <v>19</v>
      </c>
      <c r="DE22">
        <f>SUMIFS(DataRegularSeason20242025!$AA$3:$AA$1315,DataRegularSeason20242025!$B$3:$B$1315, "&lt;=" &amp; DE$1, DataRegularSeason20242025!$D$3:$D$1315, $A22)+SUMIFS(DataRegularSeason20242025!$AB$3:$AB$1315,DataRegularSeason20242025!$B$3:$B$1315, "&lt;=" &amp; DE$1, DataRegularSeason20242025!$E$3:$E$1315, $A22)</f>
        <v>19</v>
      </c>
      <c r="DF22">
        <f>SUMIFS(DataRegularSeason20242025!$AA$3:$AA$1315,DataRegularSeason20242025!$B$3:$B$1315, "&lt;=" &amp; DF$1, DataRegularSeason20242025!$D$3:$D$1315, $A22)+SUMIFS(DataRegularSeason20242025!$AB$3:$AB$1315,DataRegularSeason20242025!$B$3:$B$1315, "&lt;=" &amp; DF$1, DataRegularSeason20242025!$E$3:$E$1315, $A22)</f>
        <v>19</v>
      </c>
      <c r="DG22">
        <f>SUMIFS(DataRegularSeason20242025!$AA$3:$AA$1315,DataRegularSeason20242025!$B$3:$B$1315, "&lt;=" &amp; DG$1, DataRegularSeason20242025!$D$3:$D$1315, $A22)+SUMIFS(DataRegularSeason20242025!$AB$3:$AB$1315,DataRegularSeason20242025!$B$3:$B$1315, "&lt;=" &amp; DG$1, DataRegularSeason20242025!$E$3:$E$1315, $A22)</f>
        <v>19</v>
      </c>
      <c r="DH22">
        <f>SUMIFS(DataRegularSeason20242025!$AA$3:$AA$1315,DataRegularSeason20242025!$B$3:$B$1315, "&lt;=" &amp; DH$1, DataRegularSeason20242025!$D$3:$D$1315, $A22)+SUMIFS(DataRegularSeason20242025!$AB$3:$AB$1315,DataRegularSeason20242025!$B$3:$B$1315, "&lt;=" &amp; DH$1, DataRegularSeason20242025!$E$3:$E$1315, $A22)</f>
        <v>19</v>
      </c>
      <c r="DI22">
        <f>SUMIFS(DataRegularSeason20242025!$AA$3:$AA$1315,DataRegularSeason20242025!$B$3:$B$1315, "&lt;=" &amp; DI$1, DataRegularSeason20242025!$D$3:$D$1315, $A22)+SUMIFS(DataRegularSeason20242025!$AB$3:$AB$1315,DataRegularSeason20242025!$B$3:$B$1315, "&lt;=" &amp; DI$1, DataRegularSeason20242025!$E$3:$E$1315, $A22)</f>
        <v>19</v>
      </c>
      <c r="DJ22">
        <f>SUMIFS(DataRegularSeason20242025!$AA$3:$AA$1315,DataRegularSeason20242025!$B$3:$B$1315, "&lt;=" &amp; DJ$1, DataRegularSeason20242025!$D$3:$D$1315, $A22)+SUMIFS(DataRegularSeason20242025!$AB$3:$AB$1315,DataRegularSeason20242025!$B$3:$B$1315, "&lt;=" &amp; DJ$1, DataRegularSeason20242025!$E$3:$E$1315, $A22)</f>
        <v>19</v>
      </c>
      <c r="DK22">
        <f>SUMIFS(DataRegularSeason20242025!$AA$3:$AA$1315,DataRegularSeason20242025!$B$3:$B$1315, "&lt;=" &amp; DK$1, DataRegularSeason20242025!$D$3:$D$1315, $A22)+SUMIFS(DataRegularSeason20242025!$AB$3:$AB$1315,DataRegularSeason20242025!$B$3:$B$1315, "&lt;=" &amp; DK$1, DataRegularSeason20242025!$E$3:$E$1315, $A22)</f>
        <v>19</v>
      </c>
      <c r="DL22">
        <f>SUMIFS(DataRegularSeason20242025!$AA$3:$AA$1315,DataRegularSeason20242025!$B$3:$B$1315, "&lt;=" &amp; DL$1, DataRegularSeason20242025!$D$3:$D$1315, $A22)+SUMIFS(DataRegularSeason20242025!$AB$3:$AB$1315,DataRegularSeason20242025!$B$3:$B$1315, "&lt;=" &amp; DL$1, DataRegularSeason20242025!$E$3:$E$1315, $A22)</f>
        <v>19</v>
      </c>
      <c r="DM22">
        <f>SUMIFS(DataRegularSeason20242025!$AA$3:$AA$1315,DataRegularSeason20242025!$B$3:$B$1315, "&lt;=" &amp; DM$1, DataRegularSeason20242025!$D$3:$D$1315, $A22)+SUMIFS(DataRegularSeason20242025!$AB$3:$AB$1315,DataRegularSeason20242025!$B$3:$B$1315, "&lt;=" &amp; DM$1, DataRegularSeason20242025!$E$3:$E$1315, $A22)</f>
        <v>19</v>
      </c>
      <c r="DN22">
        <f>SUMIFS(DataRegularSeason20242025!$AA$3:$AA$1315,DataRegularSeason20242025!$B$3:$B$1315, "&lt;=" &amp; DN$1, DataRegularSeason20242025!$D$3:$D$1315, $A22)+SUMIFS(DataRegularSeason20242025!$AB$3:$AB$1315,DataRegularSeason20242025!$B$3:$B$1315, "&lt;=" &amp; DN$1, DataRegularSeason20242025!$E$3:$E$1315, $A22)</f>
        <v>19</v>
      </c>
      <c r="DO22">
        <f>SUMIFS(DataRegularSeason20242025!$AA$3:$AA$1315,DataRegularSeason20242025!$B$3:$B$1315, "&lt;=" &amp; DO$1, DataRegularSeason20242025!$D$3:$D$1315, $A22)+SUMIFS(DataRegularSeason20242025!$AB$3:$AB$1315,DataRegularSeason20242025!$B$3:$B$1315, "&lt;=" &amp; DO$1, DataRegularSeason20242025!$E$3:$E$1315, $A22)</f>
        <v>19</v>
      </c>
      <c r="DP22">
        <f>SUMIFS(DataRegularSeason20242025!$AA$3:$AA$1315,DataRegularSeason20242025!$B$3:$B$1315, "&lt;=" &amp; DP$1, DataRegularSeason20242025!$D$3:$D$1315, $A22)+SUMIFS(DataRegularSeason20242025!$AB$3:$AB$1315,DataRegularSeason20242025!$B$3:$B$1315, "&lt;=" &amp; DP$1, DataRegularSeason20242025!$E$3:$E$1315, $A22)</f>
        <v>19</v>
      </c>
      <c r="DQ22">
        <f>SUMIFS(DataRegularSeason20242025!$AA$3:$AA$1315,DataRegularSeason20242025!$B$3:$B$1315, "&lt;=" &amp; DQ$1, DataRegularSeason20242025!$D$3:$D$1315, $A22)+SUMIFS(DataRegularSeason20242025!$AB$3:$AB$1315,DataRegularSeason20242025!$B$3:$B$1315, "&lt;=" &amp; DQ$1, DataRegularSeason20242025!$E$3:$E$1315, $A22)</f>
        <v>19</v>
      </c>
      <c r="DR22">
        <f>SUMIFS(DataRegularSeason20242025!$AA$3:$AA$1315,DataRegularSeason20242025!$B$3:$B$1315, "&lt;=" &amp; DR$1, DataRegularSeason20242025!$D$3:$D$1315, $A22)+SUMIFS(DataRegularSeason20242025!$AB$3:$AB$1315,DataRegularSeason20242025!$B$3:$B$1315, "&lt;=" &amp; DR$1, DataRegularSeason20242025!$E$3:$E$1315, $A22)</f>
        <v>19</v>
      </c>
      <c r="DS22">
        <f>SUMIFS(DataRegularSeason20242025!$AA$3:$AA$1315,DataRegularSeason20242025!$B$3:$B$1315, "&lt;=" &amp; DS$1, DataRegularSeason20242025!$D$3:$D$1315, $A22)+SUMIFS(DataRegularSeason20242025!$AB$3:$AB$1315,DataRegularSeason20242025!$B$3:$B$1315, "&lt;=" &amp; DS$1, DataRegularSeason20242025!$E$3:$E$1315, $A22)</f>
        <v>19</v>
      </c>
      <c r="DT22">
        <f>SUMIFS(DataRegularSeason20242025!$AA$3:$AA$1315,DataRegularSeason20242025!$B$3:$B$1315, "&lt;=" &amp; DT$1, DataRegularSeason20242025!$D$3:$D$1315, $A22)+SUMIFS(DataRegularSeason20242025!$AB$3:$AB$1315,DataRegularSeason20242025!$B$3:$B$1315, "&lt;=" &amp; DT$1, DataRegularSeason20242025!$E$3:$E$1315, $A22)</f>
        <v>19</v>
      </c>
      <c r="DU22">
        <f>SUMIFS(DataRegularSeason20242025!$AA$3:$AA$1315,DataRegularSeason20242025!$B$3:$B$1315, "&lt;=" &amp; DU$1, DataRegularSeason20242025!$D$3:$D$1315, $A22)+SUMIFS(DataRegularSeason20242025!$AB$3:$AB$1315,DataRegularSeason20242025!$B$3:$B$1315, "&lt;=" &amp; DU$1, DataRegularSeason20242025!$E$3:$E$1315, $A22)</f>
        <v>19</v>
      </c>
      <c r="DV22">
        <f>SUMIFS(DataRegularSeason20242025!$AA$3:$AA$1315,DataRegularSeason20242025!$B$3:$B$1315, "&lt;=" &amp; DV$1, DataRegularSeason20242025!$D$3:$D$1315, $A22)+SUMIFS(DataRegularSeason20242025!$AB$3:$AB$1315,DataRegularSeason20242025!$B$3:$B$1315, "&lt;=" &amp; DV$1, DataRegularSeason20242025!$E$3:$E$1315, $A22)</f>
        <v>19</v>
      </c>
      <c r="DW22">
        <f>SUMIFS(DataRegularSeason20242025!$AA$3:$AA$1315,DataRegularSeason20242025!$B$3:$B$1315, "&lt;=" &amp; DW$1, DataRegularSeason20242025!$D$3:$D$1315, $A22)+SUMIFS(DataRegularSeason20242025!$AB$3:$AB$1315,DataRegularSeason20242025!$B$3:$B$1315, "&lt;=" &amp; DW$1, DataRegularSeason20242025!$E$3:$E$1315, $A22)</f>
        <v>19</v>
      </c>
      <c r="DX22">
        <f>SUMIFS(DataRegularSeason20242025!$AA$3:$AA$1315,DataRegularSeason20242025!$B$3:$B$1315, "&lt;=" &amp; DX$1, DataRegularSeason20242025!$D$3:$D$1315, $A22)+SUMIFS(DataRegularSeason20242025!$AB$3:$AB$1315,DataRegularSeason20242025!$B$3:$B$1315, "&lt;=" &amp; DX$1, DataRegularSeason20242025!$E$3:$E$1315, $A22)</f>
        <v>19</v>
      </c>
      <c r="DY22">
        <f>SUMIFS(DataRegularSeason20242025!$AA$3:$AA$1315,DataRegularSeason20242025!$B$3:$B$1315, "&lt;=" &amp; DY$1, DataRegularSeason20242025!$D$3:$D$1315, $A22)+SUMIFS(DataRegularSeason20242025!$AB$3:$AB$1315,DataRegularSeason20242025!$B$3:$B$1315, "&lt;=" &amp; DY$1, DataRegularSeason20242025!$E$3:$E$1315, $A22)</f>
        <v>19</v>
      </c>
      <c r="DZ22">
        <f>SUMIFS(DataRegularSeason20242025!$AA$3:$AA$1315,DataRegularSeason20242025!$B$3:$B$1315, "&lt;=" &amp; DZ$1, DataRegularSeason20242025!$D$3:$D$1315, $A22)+SUMIFS(DataRegularSeason20242025!$AB$3:$AB$1315,DataRegularSeason20242025!$B$3:$B$1315, "&lt;=" &amp; DZ$1, DataRegularSeason20242025!$E$3:$E$1315, $A22)</f>
        <v>19</v>
      </c>
      <c r="EA22">
        <f>SUMIFS(DataRegularSeason20242025!$AA$3:$AA$1315,DataRegularSeason20242025!$B$3:$B$1315, "&lt;=" &amp; EA$1, DataRegularSeason20242025!$D$3:$D$1315, $A22)+SUMIFS(DataRegularSeason20242025!$AB$3:$AB$1315,DataRegularSeason20242025!$B$3:$B$1315, "&lt;=" &amp; EA$1, DataRegularSeason20242025!$E$3:$E$1315, $A22)</f>
        <v>19</v>
      </c>
      <c r="EB22">
        <f>SUMIFS(DataRegularSeason20242025!$AA$3:$AA$1315,DataRegularSeason20242025!$B$3:$B$1315, "&lt;=" &amp; EB$1, DataRegularSeason20242025!$D$3:$D$1315, $A22)+SUMIFS(DataRegularSeason20242025!$AB$3:$AB$1315,DataRegularSeason20242025!$B$3:$B$1315, "&lt;=" &amp; EB$1, DataRegularSeason20242025!$E$3:$E$1315, $A22)</f>
        <v>19</v>
      </c>
      <c r="EC22">
        <f>SUMIFS(DataRegularSeason20242025!$AA$3:$AA$1315,DataRegularSeason20242025!$B$3:$B$1315, "&lt;=" &amp; EC$1, DataRegularSeason20242025!$D$3:$D$1315, $A22)+SUMIFS(DataRegularSeason20242025!$AB$3:$AB$1315,DataRegularSeason20242025!$B$3:$B$1315, "&lt;=" &amp; EC$1, DataRegularSeason20242025!$E$3:$E$1315, $A22)</f>
        <v>19</v>
      </c>
      <c r="ED22">
        <f>SUMIFS(DataRegularSeason20242025!$AA$3:$AA$1315,DataRegularSeason20242025!$B$3:$B$1315, "&lt;=" &amp; ED$1, DataRegularSeason20242025!$D$3:$D$1315, $A22)+SUMIFS(DataRegularSeason20242025!$AB$3:$AB$1315,DataRegularSeason20242025!$B$3:$B$1315, "&lt;=" &amp; ED$1, DataRegularSeason20242025!$E$3:$E$1315, $A22)</f>
        <v>19</v>
      </c>
      <c r="EE22">
        <f>SUMIFS(DataRegularSeason20242025!$AA$3:$AA$1315,DataRegularSeason20242025!$B$3:$B$1315, "&lt;=" &amp; EE$1, DataRegularSeason20242025!$D$3:$D$1315, $A22)+SUMIFS(DataRegularSeason20242025!$AB$3:$AB$1315,DataRegularSeason20242025!$B$3:$B$1315, "&lt;=" &amp; EE$1, DataRegularSeason20242025!$E$3:$E$1315, $A22)</f>
        <v>19</v>
      </c>
      <c r="EF22">
        <f>SUMIFS(DataRegularSeason20242025!$AA$3:$AA$1315,DataRegularSeason20242025!$B$3:$B$1315, "&lt;=" &amp; EF$1, DataRegularSeason20242025!$D$3:$D$1315, $A22)+SUMIFS(DataRegularSeason20242025!$AB$3:$AB$1315,DataRegularSeason20242025!$B$3:$B$1315, "&lt;=" &amp; EF$1, DataRegularSeason20242025!$E$3:$E$1315, $A22)</f>
        <v>19</v>
      </c>
      <c r="EG22">
        <f>SUMIFS(DataRegularSeason20242025!$AA$3:$AA$1315,DataRegularSeason20242025!$B$3:$B$1315, "&lt;=" &amp; EG$1, DataRegularSeason20242025!$D$3:$D$1315, $A22)+SUMIFS(DataRegularSeason20242025!$AB$3:$AB$1315,DataRegularSeason20242025!$B$3:$B$1315, "&lt;=" &amp; EG$1, DataRegularSeason20242025!$E$3:$E$1315, $A22)</f>
        <v>19</v>
      </c>
      <c r="EH22">
        <f>SUMIFS(DataRegularSeason20242025!$AA$3:$AA$1315,DataRegularSeason20242025!$B$3:$B$1315, "&lt;=" &amp; EH$1, DataRegularSeason20242025!$D$3:$D$1315, $A22)+SUMIFS(DataRegularSeason20242025!$AB$3:$AB$1315,DataRegularSeason20242025!$B$3:$B$1315, "&lt;=" &amp; EH$1, DataRegularSeason20242025!$E$3:$E$1315, $A22)</f>
        <v>19</v>
      </c>
      <c r="EI22">
        <f>SUMIFS(DataRegularSeason20242025!$AA$3:$AA$1315,DataRegularSeason20242025!$B$3:$B$1315, "&lt;=" &amp; EI$1, DataRegularSeason20242025!$D$3:$D$1315, $A22)+SUMIFS(DataRegularSeason20242025!$AB$3:$AB$1315,DataRegularSeason20242025!$B$3:$B$1315, "&lt;=" &amp; EI$1, DataRegularSeason20242025!$E$3:$E$1315, $A22)</f>
        <v>19</v>
      </c>
      <c r="EJ22">
        <f>SUMIFS(DataRegularSeason20242025!$AA$3:$AA$1315,DataRegularSeason20242025!$B$3:$B$1315, "&lt;=" &amp; EJ$1, DataRegularSeason20242025!$D$3:$D$1315, $A22)+SUMIFS(DataRegularSeason20242025!$AB$3:$AB$1315,DataRegularSeason20242025!$B$3:$B$1315, "&lt;=" &amp; EJ$1, DataRegularSeason20242025!$E$3:$E$1315, $A22)</f>
        <v>19</v>
      </c>
      <c r="EK22">
        <f>SUMIFS(DataRegularSeason20242025!$AA$3:$AA$1315,DataRegularSeason20242025!$B$3:$B$1315, "&lt;=" &amp; EK$1, DataRegularSeason20242025!$D$3:$D$1315, $A22)+SUMIFS(DataRegularSeason20242025!$AB$3:$AB$1315,DataRegularSeason20242025!$B$3:$B$1315, "&lt;=" &amp; EK$1, DataRegularSeason20242025!$E$3:$E$1315, $A22)</f>
        <v>19</v>
      </c>
      <c r="EL22">
        <f>SUMIFS(DataRegularSeason20242025!$AA$3:$AA$1315,DataRegularSeason20242025!$B$3:$B$1315, "&lt;=" &amp; EL$1, DataRegularSeason20242025!$D$3:$D$1315, $A22)+SUMIFS(DataRegularSeason20242025!$AB$3:$AB$1315,DataRegularSeason20242025!$B$3:$B$1315, "&lt;=" &amp; EL$1, DataRegularSeason20242025!$E$3:$E$1315, $A22)</f>
        <v>19</v>
      </c>
      <c r="EM22">
        <f>SUMIFS(DataRegularSeason20242025!$AA$3:$AA$1315,DataRegularSeason20242025!$B$3:$B$1315, "&lt;=" &amp; EM$1, DataRegularSeason20242025!$D$3:$D$1315, $A22)+SUMIFS(DataRegularSeason20242025!$AB$3:$AB$1315,DataRegularSeason20242025!$B$3:$B$1315, "&lt;=" &amp; EM$1, DataRegularSeason20242025!$E$3:$E$1315, $A22)</f>
        <v>19</v>
      </c>
      <c r="EN22">
        <f>SUMIFS(DataRegularSeason20242025!$AA$3:$AA$1315,DataRegularSeason20242025!$B$3:$B$1315, "&lt;=" &amp; EN$1, DataRegularSeason20242025!$D$3:$D$1315, $A22)+SUMIFS(DataRegularSeason20242025!$AB$3:$AB$1315,DataRegularSeason20242025!$B$3:$B$1315, "&lt;=" &amp; EN$1, DataRegularSeason20242025!$E$3:$E$1315, $A22)</f>
        <v>19</v>
      </c>
      <c r="EO22">
        <f>SUMIFS(DataRegularSeason20242025!$AA$3:$AA$1315,DataRegularSeason20242025!$B$3:$B$1315, "&lt;=" &amp; EO$1, DataRegularSeason20242025!$D$3:$D$1315, $A22)+SUMIFS(DataRegularSeason20242025!$AB$3:$AB$1315,DataRegularSeason20242025!$B$3:$B$1315, "&lt;=" &amp; EO$1, DataRegularSeason20242025!$E$3:$E$1315, $A22)</f>
        <v>19</v>
      </c>
      <c r="EP22">
        <f>SUMIFS(DataRegularSeason20242025!$AA$3:$AA$1315,DataRegularSeason20242025!$B$3:$B$1315, "&lt;=" &amp; EP$1, DataRegularSeason20242025!$D$3:$D$1315, $A22)+SUMIFS(DataRegularSeason20242025!$AB$3:$AB$1315,DataRegularSeason20242025!$B$3:$B$1315, "&lt;=" &amp; EP$1, DataRegularSeason20242025!$E$3:$E$1315, $A22)</f>
        <v>19</v>
      </c>
      <c r="EQ22">
        <f>SUMIFS(DataRegularSeason20242025!$AA$3:$AA$1315,DataRegularSeason20242025!$B$3:$B$1315, "&lt;=" &amp; EQ$1, DataRegularSeason20242025!$D$3:$D$1315, $A22)+SUMIFS(DataRegularSeason20242025!$AB$3:$AB$1315,DataRegularSeason20242025!$B$3:$B$1315, "&lt;=" &amp; EQ$1, DataRegularSeason20242025!$E$3:$E$1315, $A22)</f>
        <v>19</v>
      </c>
      <c r="ER22">
        <f>SUMIFS(DataRegularSeason20242025!$AA$3:$AA$1315,DataRegularSeason20242025!$B$3:$B$1315, "&lt;=" &amp; ER$1, DataRegularSeason20242025!$D$3:$D$1315, $A22)+SUMIFS(DataRegularSeason20242025!$AB$3:$AB$1315,DataRegularSeason20242025!$B$3:$B$1315, "&lt;=" &amp; ER$1, DataRegularSeason20242025!$E$3:$E$1315, $A22)</f>
        <v>19</v>
      </c>
      <c r="ES22">
        <f>SUMIFS(DataRegularSeason20242025!$AA$3:$AA$1315,DataRegularSeason20242025!$B$3:$B$1315, "&lt;=" &amp; ES$1, DataRegularSeason20242025!$D$3:$D$1315, $A22)+SUMIFS(DataRegularSeason20242025!$AB$3:$AB$1315,DataRegularSeason20242025!$B$3:$B$1315, "&lt;=" &amp; ES$1, DataRegularSeason20242025!$E$3:$E$1315, $A22)</f>
        <v>19</v>
      </c>
      <c r="ET22">
        <f>SUMIFS(DataRegularSeason20242025!$AA$3:$AA$1315,DataRegularSeason20242025!$B$3:$B$1315, "&lt;=" &amp; ET$1, DataRegularSeason20242025!$D$3:$D$1315, $A22)+SUMIFS(DataRegularSeason20242025!$AB$3:$AB$1315,DataRegularSeason20242025!$B$3:$B$1315, "&lt;=" &amp; ET$1, DataRegularSeason20242025!$E$3:$E$1315, $A22)</f>
        <v>19</v>
      </c>
      <c r="EU22">
        <f>SUMIFS(DataRegularSeason20242025!$AA$3:$AA$1315,DataRegularSeason20242025!$B$3:$B$1315, "&lt;=" &amp; EU$1, DataRegularSeason20242025!$D$3:$D$1315, $A22)+SUMIFS(DataRegularSeason20242025!$AB$3:$AB$1315,DataRegularSeason20242025!$B$3:$B$1315, "&lt;=" &amp; EU$1, DataRegularSeason20242025!$E$3:$E$1315, $A22)</f>
        <v>19</v>
      </c>
      <c r="EV22">
        <f>SUMIFS(DataRegularSeason20242025!$AA$3:$AA$1315,DataRegularSeason20242025!$B$3:$B$1315, "&lt;=" &amp; EV$1, DataRegularSeason20242025!$D$3:$D$1315, $A22)+SUMIFS(DataRegularSeason20242025!$AB$3:$AB$1315,DataRegularSeason20242025!$B$3:$B$1315, "&lt;=" &amp; EV$1, DataRegularSeason20242025!$E$3:$E$1315, $A22)</f>
        <v>19</v>
      </c>
      <c r="EW22">
        <f>SUMIFS(DataRegularSeason20242025!$AA$3:$AA$1315,DataRegularSeason20242025!$B$3:$B$1315, "&lt;=" &amp; EW$1, DataRegularSeason20242025!$D$3:$D$1315, $A22)+SUMIFS(DataRegularSeason20242025!$AB$3:$AB$1315,DataRegularSeason20242025!$B$3:$B$1315, "&lt;=" &amp; EW$1, DataRegularSeason20242025!$E$3:$E$1315, $A22)</f>
        <v>19</v>
      </c>
      <c r="EX22">
        <f>SUMIFS(DataRegularSeason20242025!$AA$3:$AA$1315,DataRegularSeason20242025!$B$3:$B$1315, "&lt;=" &amp; EX$1, DataRegularSeason20242025!$D$3:$D$1315, $A22)+SUMIFS(DataRegularSeason20242025!$AB$3:$AB$1315,DataRegularSeason20242025!$B$3:$B$1315, "&lt;=" &amp; EX$1, DataRegularSeason20242025!$E$3:$E$1315, $A22)</f>
        <v>19</v>
      </c>
      <c r="EY22">
        <f>SUMIFS(DataRegularSeason20242025!$AA$3:$AA$1315,DataRegularSeason20242025!$B$3:$B$1315, "&lt;=" &amp; EY$1, DataRegularSeason20242025!$D$3:$D$1315, $A22)+SUMIFS(DataRegularSeason20242025!$AB$3:$AB$1315,DataRegularSeason20242025!$B$3:$B$1315, "&lt;=" &amp; EY$1, DataRegularSeason20242025!$E$3:$E$1315, $A22)</f>
        <v>19</v>
      </c>
      <c r="EZ22">
        <f>SUMIFS(DataRegularSeason20242025!$AA$3:$AA$1315,DataRegularSeason20242025!$B$3:$B$1315, "&lt;=" &amp; EZ$1, DataRegularSeason20242025!$D$3:$D$1315, $A22)+SUMIFS(DataRegularSeason20242025!$AB$3:$AB$1315,DataRegularSeason20242025!$B$3:$B$1315, "&lt;=" &amp; EZ$1, DataRegularSeason20242025!$E$3:$E$1315, $A22)</f>
        <v>19</v>
      </c>
      <c r="FA22">
        <f>SUMIFS(DataRegularSeason20242025!$AA$3:$AA$1315,DataRegularSeason20242025!$B$3:$B$1315, "&lt;=" &amp; FA$1, DataRegularSeason20242025!$D$3:$D$1315, $A22)+SUMIFS(DataRegularSeason20242025!$AB$3:$AB$1315,DataRegularSeason20242025!$B$3:$B$1315, "&lt;=" &amp; FA$1, DataRegularSeason20242025!$E$3:$E$1315, $A22)</f>
        <v>19</v>
      </c>
      <c r="FB22">
        <f>SUMIFS(DataRegularSeason20242025!$AA$3:$AA$1315,DataRegularSeason20242025!$B$3:$B$1315, "&lt;=" &amp; FB$1, DataRegularSeason20242025!$D$3:$D$1315, $A22)+SUMIFS(DataRegularSeason20242025!$AB$3:$AB$1315,DataRegularSeason20242025!$B$3:$B$1315, "&lt;=" &amp; FB$1, DataRegularSeason20242025!$E$3:$E$1315, $A22)</f>
        <v>19</v>
      </c>
      <c r="FC22">
        <f>SUMIFS(DataRegularSeason20242025!$AA$3:$AA$1315,DataRegularSeason20242025!$B$3:$B$1315, "&lt;=" &amp; FC$1, DataRegularSeason20242025!$D$3:$D$1315, $A22)+SUMIFS(DataRegularSeason20242025!$AB$3:$AB$1315,DataRegularSeason20242025!$B$3:$B$1315, "&lt;=" &amp; FC$1, DataRegularSeason20242025!$E$3:$E$1315, $A22)</f>
        <v>19</v>
      </c>
      <c r="FD22">
        <f>SUMIFS(DataRegularSeason20242025!$AA$3:$AA$1315,DataRegularSeason20242025!$B$3:$B$1315, "&lt;=" &amp; FD$1, DataRegularSeason20242025!$D$3:$D$1315, $A22)+SUMIFS(DataRegularSeason20242025!$AB$3:$AB$1315,DataRegularSeason20242025!$B$3:$B$1315, "&lt;=" &amp; FD$1, DataRegularSeason20242025!$E$3:$E$1315, $A22)</f>
        <v>19</v>
      </c>
      <c r="FE22">
        <f>SUMIFS(DataRegularSeason20242025!$AA$3:$AA$1315,DataRegularSeason20242025!$B$3:$B$1315, "&lt;=" &amp; FE$1, DataRegularSeason20242025!$D$3:$D$1315, $A22)+SUMIFS(DataRegularSeason20242025!$AB$3:$AB$1315,DataRegularSeason20242025!$B$3:$B$1315, "&lt;=" &amp; FE$1, DataRegularSeason20242025!$E$3:$E$1315, $A22)</f>
        <v>19</v>
      </c>
      <c r="FF22">
        <f>SUMIFS(DataRegularSeason20242025!$AA$3:$AA$1315,DataRegularSeason20242025!$B$3:$B$1315, "&lt;=" &amp; FF$1, DataRegularSeason20242025!$D$3:$D$1315, $A22)+SUMIFS(DataRegularSeason20242025!$AB$3:$AB$1315,DataRegularSeason20242025!$B$3:$B$1315, "&lt;=" &amp; FF$1, DataRegularSeason20242025!$E$3:$E$1315, $A22)</f>
        <v>19</v>
      </c>
      <c r="FG22">
        <f>SUMIFS(DataRegularSeason20242025!$AA$3:$AA$1315,DataRegularSeason20242025!$B$3:$B$1315, "&lt;=" &amp; FG$1, DataRegularSeason20242025!$D$3:$D$1315, $A22)+SUMIFS(DataRegularSeason20242025!$AB$3:$AB$1315,DataRegularSeason20242025!$B$3:$B$1315, "&lt;=" &amp; FG$1, DataRegularSeason20242025!$E$3:$E$1315, $A22)</f>
        <v>19</v>
      </c>
      <c r="FH22">
        <f>SUMIFS(DataRegularSeason20242025!$AA$3:$AA$1315,DataRegularSeason20242025!$B$3:$B$1315, "&lt;=" &amp; FH$1, DataRegularSeason20242025!$D$3:$D$1315, $A22)+SUMIFS(DataRegularSeason20242025!$AB$3:$AB$1315,DataRegularSeason20242025!$B$3:$B$1315, "&lt;=" &amp; FH$1, DataRegularSeason20242025!$E$3:$E$1315, $A22)</f>
        <v>19</v>
      </c>
      <c r="FI22">
        <f>SUMIFS(DataRegularSeason20242025!$AA$3:$AA$1315,DataRegularSeason20242025!$B$3:$B$1315, "&lt;=" &amp; FI$1, DataRegularSeason20242025!$D$3:$D$1315, $A22)+SUMIFS(DataRegularSeason20242025!$AB$3:$AB$1315,DataRegularSeason20242025!$B$3:$B$1315, "&lt;=" &amp; FI$1, DataRegularSeason20242025!$E$3:$E$1315, $A22)</f>
        <v>19</v>
      </c>
      <c r="FJ22">
        <f>SUMIFS(DataRegularSeason20242025!$AA$3:$AA$1315,DataRegularSeason20242025!$B$3:$B$1315, "&lt;=" &amp; FJ$1, DataRegularSeason20242025!$D$3:$D$1315, $A22)+SUMIFS(DataRegularSeason20242025!$AB$3:$AB$1315,DataRegularSeason20242025!$B$3:$B$1315, "&lt;=" &amp; FJ$1, DataRegularSeason20242025!$E$3:$E$1315, $A22)</f>
        <v>19</v>
      </c>
      <c r="FK22">
        <f>SUMIFS(DataRegularSeason20242025!$AA$3:$AA$1315,DataRegularSeason20242025!$B$3:$B$1315, "&lt;=" &amp; FK$1, DataRegularSeason20242025!$D$3:$D$1315, $A22)+SUMIFS(DataRegularSeason20242025!$AB$3:$AB$1315,DataRegularSeason20242025!$B$3:$B$1315, "&lt;=" &amp; FK$1, DataRegularSeason20242025!$E$3:$E$1315, $A22)</f>
        <v>19</v>
      </c>
      <c r="FL22">
        <f>SUMIFS(DataRegularSeason20242025!$AA$3:$AA$1315,DataRegularSeason20242025!$B$3:$B$1315, "&lt;=" &amp; FL$1, DataRegularSeason20242025!$D$3:$D$1315, $A22)+SUMIFS(DataRegularSeason20242025!$AB$3:$AB$1315,DataRegularSeason20242025!$B$3:$B$1315, "&lt;=" &amp; FL$1, DataRegularSeason20242025!$E$3:$E$1315, $A22)</f>
        <v>19</v>
      </c>
      <c r="FM22">
        <f>SUMIFS(DataRegularSeason20242025!$AA$3:$AA$1315,DataRegularSeason20242025!$B$3:$B$1315, "&lt;=" &amp; FM$1, DataRegularSeason20242025!$D$3:$D$1315, $A22)+SUMIFS(DataRegularSeason20242025!$AB$3:$AB$1315,DataRegularSeason20242025!$B$3:$B$1315, "&lt;=" &amp; FM$1, DataRegularSeason20242025!$E$3:$E$1315, $A22)</f>
        <v>19</v>
      </c>
      <c r="FN22">
        <f>SUMIFS(DataRegularSeason20242025!$AA$3:$AA$1315,DataRegularSeason20242025!$B$3:$B$1315, "&lt;=" &amp; FN$1, DataRegularSeason20242025!$D$3:$D$1315, $A22)+SUMIFS(DataRegularSeason20242025!$AB$3:$AB$1315,DataRegularSeason20242025!$B$3:$B$1315, "&lt;=" &amp; FN$1, DataRegularSeason20242025!$E$3:$E$1315, $A22)</f>
        <v>19</v>
      </c>
      <c r="FO22">
        <f>SUMIFS(DataRegularSeason20242025!$AA$3:$AA$1315,DataRegularSeason20242025!$B$3:$B$1315, "&lt;=" &amp; FO$1, DataRegularSeason20242025!$D$3:$D$1315, $A22)+SUMIFS(DataRegularSeason20242025!$AB$3:$AB$1315,DataRegularSeason20242025!$B$3:$B$1315, "&lt;=" &amp; FO$1, DataRegularSeason20242025!$E$3:$E$1315, $A22)</f>
        <v>19</v>
      </c>
      <c r="FP22">
        <f>SUMIFS(DataRegularSeason20242025!$AA$3:$AA$1315,DataRegularSeason20242025!$B$3:$B$1315, "&lt;=" &amp; FP$1, DataRegularSeason20242025!$D$3:$D$1315, $A22)+SUMIFS(DataRegularSeason20242025!$AB$3:$AB$1315,DataRegularSeason20242025!$B$3:$B$1315, "&lt;=" &amp; FP$1, DataRegularSeason20242025!$E$3:$E$1315, $A22)</f>
        <v>19</v>
      </c>
      <c r="FQ22">
        <f>SUMIFS(DataRegularSeason20242025!$AA$3:$AA$1315,DataRegularSeason20242025!$B$3:$B$1315, "&lt;=" &amp; FQ$1, DataRegularSeason20242025!$D$3:$D$1315, $A22)+SUMIFS(DataRegularSeason20242025!$AB$3:$AB$1315,DataRegularSeason20242025!$B$3:$B$1315, "&lt;=" &amp; FQ$1, DataRegularSeason20242025!$E$3:$E$1315, $A22)</f>
        <v>19</v>
      </c>
      <c r="FR22">
        <f>SUMIFS(DataRegularSeason20242025!$AA$3:$AA$1315,DataRegularSeason20242025!$B$3:$B$1315, "&lt;=" &amp; FR$1, DataRegularSeason20242025!$D$3:$D$1315, $A22)+SUMIFS(DataRegularSeason20242025!$AB$3:$AB$1315,DataRegularSeason20242025!$B$3:$B$1315, "&lt;=" &amp; FR$1, DataRegularSeason20242025!$E$3:$E$1315, $A22)</f>
        <v>19</v>
      </c>
      <c r="FS22">
        <f>SUMIFS(DataRegularSeason20242025!$AA$3:$AA$1315,DataRegularSeason20242025!$B$3:$B$1315, "&lt;=" &amp; FS$1, DataRegularSeason20242025!$D$3:$D$1315, $A22)+SUMIFS(DataRegularSeason20242025!$AB$3:$AB$1315,DataRegularSeason20242025!$B$3:$B$1315, "&lt;=" &amp; FS$1, DataRegularSeason20242025!$E$3:$E$1315, $A22)</f>
        <v>19</v>
      </c>
      <c r="FT22">
        <f>SUMIFS(DataRegularSeason20242025!$AA$3:$AA$1315,DataRegularSeason20242025!$B$3:$B$1315, "&lt;=" &amp; FT$1, DataRegularSeason20242025!$D$3:$D$1315, $A22)+SUMIFS(DataRegularSeason20242025!$AB$3:$AB$1315,DataRegularSeason20242025!$B$3:$B$1315, "&lt;=" &amp; FT$1, DataRegularSeason20242025!$E$3:$E$1315, $A22)</f>
        <v>19</v>
      </c>
      <c r="FU22">
        <f>SUMIFS(DataRegularSeason20242025!$AA$3:$AA$1315,DataRegularSeason20242025!$B$3:$B$1315, "&lt;=" &amp; FU$1, DataRegularSeason20242025!$D$3:$D$1315, $A22)+SUMIFS(DataRegularSeason20242025!$AB$3:$AB$1315,DataRegularSeason20242025!$B$3:$B$1315, "&lt;=" &amp; FU$1, DataRegularSeason20242025!$E$3:$E$1315, $A22)</f>
        <v>19</v>
      </c>
      <c r="FV22">
        <f>SUMIFS(DataRegularSeason20242025!$AA$3:$AA$1315,DataRegularSeason20242025!$B$3:$B$1315, "&lt;=" &amp; FV$1, DataRegularSeason20242025!$D$3:$D$1315, $A22)+SUMIFS(DataRegularSeason20242025!$AB$3:$AB$1315,DataRegularSeason20242025!$B$3:$B$1315, "&lt;=" &amp; FV$1, DataRegularSeason20242025!$E$3:$E$1315, $A22)</f>
        <v>19</v>
      </c>
      <c r="FW22">
        <f>SUMIFS(DataRegularSeason20242025!$AA$3:$AA$1315,DataRegularSeason20242025!$B$3:$B$1315, "&lt;=" &amp; FW$1, DataRegularSeason20242025!$D$3:$D$1315, $A22)+SUMIFS(DataRegularSeason20242025!$AB$3:$AB$1315,DataRegularSeason20242025!$B$3:$B$1315, "&lt;=" &amp; FW$1, DataRegularSeason20242025!$E$3:$E$1315, $A22)</f>
        <v>19</v>
      </c>
      <c r="FX22">
        <f>SUMIFS(DataRegularSeason20242025!$AA$3:$AA$1315,DataRegularSeason20242025!$B$3:$B$1315, "&lt;=" &amp; FX$1, DataRegularSeason20242025!$D$3:$D$1315, $A22)+SUMIFS(DataRegularSeason20242025!$AB$3:$AB$1315,DataRegularSeason20242025!$B$3:$B$1315, "&lt;=" &amp; FX$1, DataRegularSeason20242025!$E$3:$E$1315, $A22)</f>
        <v>19</v>
      </c>
      <c r="FY22">
        <f>SUMIFS(DataRegularSeason20242025!$AA$3:$AA$1315,DataRegularSeason20242025!$B$3:$B$1315, "&lt;=" &amp; FY$1, DataRegularSeason20242025!$D$3:$D$1315, $A22)+SUMIFS(DataRegularSeason20242025!$AB$3:$AB$1315,DataRegularSeason20242025!$B$3:$B$1315, "&lt;=" &amp; FY$1, DataRegularSeason20242025!$E$3:$E$1315, $A22)</f>
        <v>19</v>
      </c>
      <c r="FZ22">
        <f>SUMIFS(DataRegularSeason20242025!$AA$3:$AA$1315,DataRegularSeason20242025!$B$3:$B$1315, "&lt;=" &amp; FZ$1, DataRegularSeason20242025!$D$3:$D$1315, $A22)+SUMIFS(DataRegularSeason20242025!$AB$3:$AB$1315,DataRegularSeason20242025!$B$3:$B$1315, "&lt;=" &amp; FZ$1, DataRegularSeason20242025!$E$3:$E$1315, $A22)</f>
        <v>19</v>
      </c>
      <c r="GA22">
        <f>SUMIFS(DataRegularSeason20242025!$AA$3:$AA$1315,DataRegularSeason20242025!$B$3:$B$1315, "&lt;=" &amp; GA$1, DataRegularSeason20242025!$D$3:$D$1315, $A22)+SUMIFS(DataRegularSeason20242025!$AB$3:$AB$1315,DataRegularSeason20242025!$B$3:$B$1315, "&lt;=" &amp; GA$1, DataRegularSeason20242025!$E$3:$E$1315, $A22)</f>
        <v>19</v>
      </c>
      <c r="GB22">
        <f>SUMIFS(DataRegularSeason20242025!$AA$3:$AA$1315,DataRegularSeason20242025!$B$3:$B$1315, "&lt;=" &amp; GB$1, DataRegularSeason20242025!$D$3:$D$1315, $A22)+SUMIFS(DataRegularSeason20242025!$AB$3:$AB$1315,DataRegularSeason20242025!$B$3:$B$1315, "&lt;=" &amp; GB$1, DataRegularSeason20242025!$E$3:$E$1315, $A22)</f>
        <v>19</v>
      </c>
      <c r="GC22">
        <f>SUMIFS(DataRegularSeason20242025!$AA$3:$AA$1315,DataRegularSeason20242025!$B$3:$B$1315, "&lt;=" &amp; GC$1, DataRegularSeason20242025!$D$3:$D$1315, $A22)+SUMIFS(DataRegularSeason20242025!$AB$3:$AB$1315,DataRegularSeason20242025!$B$3:$B$1315, "&lt;=" &amp; GC$1, DataRegularSeason20242025!$E$3:$E$1315, $A22)</f>
        <v>19</v>
      </c>
      <c r="GD22">
        <f>SUMIFS(DataRegularSeason20242025!$AA$3:$AA$1315,DataRegularSeason20242025!$B$3:$B$1315, "&lt;=" &amp; GD$1, DataRegularSeason20242025!$D$3:$D$1315, $A22)+SUMIFS(DataRegularSeason20242025!$AB$3:$AB$1315,DataRegularSeason20242025!$B$3:$B$1315, "&lt;=" &amp; GD$1, DataRegularSeason20242025!$E$3:$E$1315, $A22)</f>
        <v>19</v>
      </c>
      <c r="GE22">
        <f>SUMIFS(DataRegularSeason20242025!$AA$3:$AA$1315,DataRegularSeason20242025!$B$3:$B$1315, "&lt;=" &amp; GE$1, DataRegularSeason20242025!$D$3:$D$1315, $A22)+SUMIFS(DataRegularSeason20242025!$AB$3:$AB$1315,DataRegularSeason20242025!$B$3:$B$1315, "&lt;=" &amp; GE$1, DataRegularSeason20242025!$E$3:$E$1315, $A22)</f>
        <v>19</v>
      </c>
      <c r="GF22">
        <f>SUMIFS(DataRegularSeason20242025!$AA$3:$AA$1315,DataRegularSeason20242025!$B$3:$B$1315, "&lt;=" &amp; GF$1, DataRegularSeason20242025!$D$3:$D$1315, $A22)+SUMIFS(DataRegularSeason20242025!$AB$3:$AB$1315,DataRegularSeason20242025!$B$3:$B$1315, "&lt;=" &amp; GF$1, DataRegularSeason20242025!$E$3:$E$1315, $A22)</f>
        <v>19</v>
      </c>
      <c r="GG22">
        <f>SUMIFS(DataRegularSeason20242025!$AA$3:$AA$1315,DataRegularSeason20242025!$B$3:$B$1315, "&lt;=" &amp; GG$1, DataRegularSeason20242025!$D$3:$D$1315, $A22)+SUMIFS(DataRegularSeason20242025!$AB$3:$AB$1315,DataRegularSeason20242025!$B$3:$B$1315, "&lt;=" &amp; GG$1, DataRegularSeason20242025!$E$3:$E$1315, $A22)</f>
        <v>19</v>
      </c>
      <c r="GH22">
        <f>SUMIFS(DataRegularSeason20242025!$AA$3:$AA$1315,DataRegularSeason20242025!$B$3:$B$1315, "&lt;=" &amp; GH$1, DataRegularSeason20242025!$D$3:$D$1315, $A22)+SUMIFS(DataRegularSeason20242025!$AB$3:$AB$1315,DataRegularSeason20242025!$B$3:$B$1315, "&lt;=" &amp; GH$1, DataRegularSeason20242025!$E$3:$E$1315, $A22)</f>
        <v>19</v>
      </c>
      <c r="GI22">
        <f>SUMIFS(DataRegularSeason20242025!$AA$3:$AA$1315,DataRegularSeason20242025!$B$3:$B$1315, "&lt;=" &amp; GI$1, DataRegularSeason20242025!$D$3:$D$1315, $A22)+SUMIFS(DataRegularSeason20242025!$AB$3:$AB$1315,DataRegularSeason20242025!$B$3:$B$1315, "&lt;=" &amp; GI$1, DataRegularSeason20242025!$E$3:$E$1315, $A22)</f>
        <v>19</v>
      </c>
      <c r="GJ22">
        <f>SUMIFS(DataRegularSeason20242025!$AA$3:$AA$1315,DataRegularSeason20242025!$B$3:$B$1315, "&lt;=" &amp; GJ$1, DataRegularSeason20242025!$D$3:$D$1315, $A22)+SUMIFS(DataRegularSeason20242025!$AB$3:$AB$1315,DataRegularSeason20242025!$B$3:$B$1315, "&lt;=" &amp; GJ$1, DataRegularSeason20242025!$E$3:$E$1315, $A22)</f>
        <v>19</v>
      </c>
      <c r="GK22">
        <f>SUMIFS(DataRegularSeason20242025!$AA$3:$AA$1315,DataRegularSeason20242025!$B$3:$B$1315, "&lt;=" &amp; GK$1, DataRegularSeason20242025!$D$3:$D$1315, $A22)+SUMIFS(DataRegularSeason20242025!$AB$3:$AB$1315,DataRegularSeason20242025!$B$3:$B$1315, "&lt;=" &amp; GK$1, DataRegularSeason20242025!$E$3:$E$1315, $A22)</f>
        <v>19</v>
      </c>
      <c r="GL22">
        <f>SUMIFS(DataRegularSeason20242025!$AA$3:$AA$1315,DataRegularSeason20242025!$B$3:$B$1315, "&lt;=" &amp; GL$1, DataRegularSeason20242025!$D$3:$D$1315, $A22)+SUMIFS(DataRegularSeason20242025!$AB$3:$AB$1315,DataRegularSeason20242025!$B$3:$B$1315, "&lt;=" &amp; GL$1, DataRegularSeason20242025!$E$3:$E$1315, $A22)</f>
        <v>19</v>
      </c>
      <c r="GM22">
        <f>SUMIFS(DataRegularSeason20242025!$AA$3:$AA$1315,DataRegularSeason20242025!$B$3:$B$1315, "&lt;=" &amp; GM$1, DataRegularSeason20242025!$D$3:$D$1315, $A22)+SUMIFS(DataRegularSeason20242025!$AB$3:$AB$1315,DataRegularSeason20242025!$B$3:$B$1315, "&lt;=" &amp; GM$1, DataRegularSeason20242025!$E$3:$E$1315, $A22)</f>
        <v>19</v>
      </c>
      <c r="GN22">
        <f>SUMIFS(DataRegularSeason20242025!$AA$3:$AA$1315,DataRegularSeason20242025!$B$3:$B$1315, "&lt;=" &amp; GN$1, DataRegularSeason20242025!$D$3:$D$1315, $A22)+SUMIFS(DataRegularSeason20242025!$AB$3:$AB$1315,DataRegularSeason20242025!$B$3:$B$1315, "&lt;=" &amp; GN$1, DataRegularSeason20242025!$E$3:$E$1315, $A22)</f>
        <v>19</v>
      </c>
      <c r="GO22">
        <f>SUMIFS(DataRegularSeason20242025!$AA$3:$AA$1315,DataRegularSeason20242025!$B$3:$B$1315, "&lt;=" &amp; GO$1, DataRegularSeason20242025!$D$3:$D$1315, $A22)+SUMIFS(DataRegularSeason20242025!$AB$3:$AB$1315,DataRegularSeason20242025!$B$3:$B$1315, "&lt;=" &amp; GO$1, DataRegularSeason20242025!$E$3:$E$1315, $A22)</f>
        <v>19</v>
      </c>
      <c r="GP22">
        <f>SUMIFS(DataRegularSeason20242025!$AA$3:$AA$1315,DataRegularSeason20242025!$B$3:$B$1315, "&lt;=" &amp; GP$1, DataRegularSeason20242025!$D$3:$D$1315, $A22)+SUMIFS(DataRegularSeason20242025!$AB$3:$AB$1315,DataRegularSeason20242025!$B$3:$B$1315, "&lt;=" &amp; GP$1, DataRegularSeason20242025!$E$3:$E$1315, $A22)</f>
        <v>19</v>
      </c>
      <c r="GQ22">
        <f>SUMIFS(DataRegularSeason20242025!$AA$3:$AA$1315,DataRegularSeason20242025!$B$3:$B$1315, "&lt;=" &amp; GQ$1, DataRegularSeason20242025!$D$3:$D$1315, $A22)+SUMIFS(DataRegularSeason20242025!$AB$3:$AB$1315,DataRegularSeason20242025!$B$3:$B$1315, "&lt;=" &amp; GQ$1, DataRegularSeason20242025!$E$3:$E$1315, $A22)</f>
        <v>19</v>
      </c>
      <c r="GR22">
        <f>SUMIFS(DataRegularSeason20242025!$AA$3:$AA$1315,DataRegularSeason20242025!$B$3:$B$1315, "&lt;=" &amp; GR$1, DataRegularSeason20242025!$D$3:$D$1315, $A22)+SUMIFS(DataRegularSeason20242025!$AB$3:$AB$1315,DataRegularSeason20242025!$B$3:$B$1315, "&lt;=" &amp; GR$1, DataRegularSeason20242025!$E$3:$E$1315, $A22)</f>
        <v>19</v>
      </c>
      <c r="GS22">
        <f>SUMIFS(DataRegularSeason20242025!$AA$3:$AA$1315,DataRegularSeason20242025!$B$3:$B$1315, "&lt;=" &amp; GS$1, DataRegularSeason20242025!$D$3:$D$1315, $A22)+SUMIFS(DataRegularSeason20242025!$AB$3:$AB$1315,DataRegularSeason20242025!$B$3:$B$1315, "&lt;=" &amp; GS$1, DataRegularSeason20242025!$E$3:$E$1315, $A22)</f>
        <v>19</v>
      </c>
      <c r="GT22">
        <f>SUMIFS(DataRegularSeason20242025!$AA$3:$AA$1315,DataRegularSeason20242025!$B$3:$B$1315, "&lt;=" &amp; GT$1, DataRegularSeason20242025!$D$3:$D$1315, $A22)+SUMIFS(DataRegularSeason20242025!$AB$3:$AB$1315,DataRegularSeason20242025!$B$3:$B$1315, "&lt;=" &amp; GT$1, DataRegularSeason20242025!$E$3:$E$1315, $A22)</f>
        <v>19</v>
      </c>
      <c r="GU22">
        <f>SUMIFS(DataRegularSeason20242025!$AA$3:$AA$1315,DataRegularSeason20242025!$B$3:$B$1315, "&lt;=" &amp; GU$1, DataRegularSeason20242025!$D$3:$D$1315, $A22)+SUMIFS(DataRegularSeason20242025!$AB$3:$AB$1315,DataRegularSeason20242025!$B$3:$B$1315, "&lt;=" &amp; GU$1, DataRegularSeason20242025!$E$3:$E$1315, $A22)</f>
        <v>19</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19</v>
      </c>
      <c r="BG23">
        <f>SUMIFS(DataRegularSeason20242025!$AA$3:$AA$1315,DataRegularSeason20242025!$B$3:$B$1315, "&lt;=" &amp; BG$1, DataRegularSeason20242025!$D$3:$D$1315, $A23)+SUMIFS(DataRegularSeason20242025!$AB$3:$AB$1315,DataRegularSeason20242025!$B$3:$B$1315, "&lt;=" &amp; BG$1, DataRegularSeason20242025!$E$3:$E$1315, $A23)</f>
        <v>19</v>
      </c>
      <c r="BH23">
        <f>SUMIFS(DataRegularSeason20242025!$AA$3:$AA$1315,DataRegularSeason20242025!$B$3:$B$1315, "&lt;=" &amp; BH$1, DataRegularSeason20242025!$D$3:$D$1315, $A23)+SUMIFS(DataRegularSeason20242025!$AB$3:$AB$1315,DataRegularSeason20242025!$B$3:$B$1315, "&lt;=" &amp; BH$1, DataRegularSeason20242025!$E$3:$E$1315, $A23)</f>
        <v>19</v>
      </c>
      <c r="BI23">
        <f>SUMIFS(DataRegularSeason20242025!$AA$3:$AA$1315,DataRegularSeason20242025!$B$3:$B$1315, "&lt;=" &amp; BI$1, DataRegularSeason20242025!$D$3:$D$1315, $A23)+SUMIFS(DataRegularSeason20242025!$AB$3:$AB$1315,DataRegularSeason20242025!$B$3:$B$1315, "&lt;=" &amp; BI$1, DataRegularSeason20242025!$E$3:$E$1315, $A23)</f>
        <v>19</v>
      </c>
      <c r="BJ23">
        <f>SUMIFS(DataRegularSeason20242025!$AA$3:$AA$1315,DataRegularSeason20242025!$B$3:$B$1315, "&lt;=" &amp; BJ$1, DataRegularSeason20242025!$D$3:$D$1315, $A23)+SUMIFS(DataRegularSeason20242025!$AB$3:$AB$1315,DataRegularSeason20242025!$B$3:$B$1315, "&lt;=" &amp; BJ$1, DataRegularSeason20242025!$E$3:$E$1315, $A23)</f>
        <v>19</v>
      </c>
      <c r="BK23">
        <f>SUMIFS(DataRegularSeason20242025!$AA$3:$AA$1315,DataRegularSeason20242025!$B$3:$B$1315, "&lt;=" &amp; BK$1, DataRegularSeason20242025!$D$3:$D$1315, $A23)+SUMIFS(DataRegularSeason20242025!$AB$3:$AB$1315,DataRegularSeason20242025!$B$3:$B$1315, "&lt;=" &amp; BK$1, DataRegularSeason20242025!$E$3:$E$1315, $A23)</f>
        <v>19</v>
      </c>
      <c r="BL23">
        <f>SUMIFS(DataRegularSeason20242025!$AA$3:$AA$1315,DataRegularSeason20242025!$B$3:$B$1315, "&lt;=" &amp; BL$1, DataRegularSeason20242025!$D$3:$D$1315, $A23)+SUMIFS(DataRegularSeason20242025!$AB$3:$AB$1315,DataRegularSeason20242025!$B$3:$B$1315, "&lt;=" &amp; BL$1, DataRegularSeason20242025!$E$3:$E$1315, $A23)</f>
        <v>19</v>
      </c>
      <c r="BM23">
        <f>SUMIFS(DataRegularSeason20242025!$AA$3:$AA$1315,DataRegularSeason20242025!$B$3:$B$1315, "&lt;=" &amp; BM$1, DataRegularSeason20242025!$D$3:$D$1315, $A23)+SUMIFS(DataRegularSeason20242025!$AB$3:$AB$1315,DataRegularSeason20242025!$B$3:$B$1315, "&lt;=" &amp; BM$1, DataRegularSeason20242025!$E$3:$E$1315, $A23)</f>
        <v>19</v>
      </c>
      <c r="BN23">
        <f>SUMIFS(DataRegularSeason20242025!$AA$3:$AA$1315,DataRegularSeason20242025!$B$3:$B$1315, "&lt;=" &amp; BN$1, DataRegularSeason20242025!$D$3:$D$1315, $A23)+SUMIFS(DataRegularSeason20242025!$AB$3:$AB$1315,DataRegularSeason20242025!$B$3:$B$1315, "&lt;=" &amp; BN$1, DataRegularSeason20242025!$E$3:$E$1315, $A23)</f>
        <v>19</v>
      </c>
      <c r="BO23">
        <f>SUMIFS(DataRegularSeason20242025!$AA$3:$AA$1315,DataRegularSeason20242025!$B$3:$B$1315, "&lt;=" &amp; BO$1, DataRegularSeason20242025!$D$3:$D$1315, $A23)+SUMIFS(DataRegularSeason20242025!$AB$3:$AB$1315,DataRegularSeason20242025!$B$3:$B$1315, "&lt;=" &amp; BO$1, DataRegularSeason20242025!$E$3:$E$1315, $A23)</f>
        <v>19</v>
      </c>
      <c r="BP23">
        <f>SUMIFS(DataRegularSeason20242025!$AA$3:$AA$1315,DataRegularSeason20242025!$B$3:$B$1315, "&lt;=" &amp; BP$1, DataRegularSeason20242025!$D$3:$D$1315, $A23)+SUMIFS(DataRegularSeason20242025!$AB$3:$AB$1315,DataRegularSeason20242025!$B$3:$B$1315, "&lt;=" &amp; BP$1, DataRegularSeason20242025!$E$3:$E$1315, $A23)</f>
        <v>19</v>
      </c>
      <c r="BQ23">
        <f>SUMIFS(DataRegularSeason20242025!$AA$3:$AA$1315,DataRegularSeason20242025!$B$3:$B$1315, "&lt;=" &amp; BQ$1, DataRegularSeason20242025!$D$3:$D$1315, $A23)+SUMIFS(DataRegularSeason20242025!$AB$3:$AB$1315,DataRegularSeason20242025!$B$3:$B$1315, "&lt;=" &amp; BQ$1, DataRegularSeason20242025!$E$3:$E$1315, $A23)</f>
        <v>19</v>
      </c>
      <c r="BR23">
        <f>SUMIFS(DataRegularSeason20242025!$AA$3:$AA$1315,DataRegularSeason20242025!$B$3:$B$1315, "&lt;=" &amp; BR$1, DataRegularSeason20242025!$D$3:$D$1315, $A23)+SUMIFS(DataRegularSeason20242025!$AB$3:$AB$1315,DataRegularSeason20242025!$B$3:$B$1315, "&lt;=" &amp; BR$1, DataRegularSeason20242025!$E$3:$E$1315, $A23)</f>
        <v>19</v>
      </c>
      <c r="BS23">
        <f>SUMIFS(DataRegularSeason20242025!$AA$3:$AA$1315,DataRegularSeason20242025!$B$3:$B$1315, "&lt;=" &amp; BS$1, DataRegularSeason20242025!$D$3:$D$1315, $A23)+SUMIFS(DataRegularSeason20242025!$AB$3:$AB$1315,DataRegularSeason20242025!$B$3:$B$1315, "&lt;=" &amp; BS$1, DataRegularSeason20242025!$E$3:$E$1315, $A23)</f>
        <v>19</v>
      </c>
      <c r="BT23">
        <f>SUMIFS(DataRegularSeason20242025!$AA$3:$AA$1315,DataRegularSeason20242025!$B$3:$B$1315, "&lt;=" &amp; BT$1, DataRegularSeason20242025!$D$3:$D$1315, $A23)+SUMIFS(DataRegularSeason20242025!$AB$3:$AB$1315,DataRegularSeason20242025!$B$3:$B$1315, "&lt;=" &amp; BT$1, DataRegularSeason20242025!$E$3:$E$1315, $A23)</f>
        <v>19</v>
      </c>
      <c r="BU23">
        <f>SUMIFS(DataRegularSeason20242025!$AA$3:$AA$1315,DataRegularSeason20242025!$B$3:$B$1315, "&lt;=" &amp; BU$1, DataRegularSeason20242025!$D$3:$D$1315, $A23)+SUMIFS(DataRegularSeason20242025!$AB$3:$AB$1315,DataRegularSeason20242025!$B$3:$B$1315, "&lt;=" &amp; BU$1, DataRegularSeason20242025!$E$3:$E$1315, $A23)</f>
        <v>19</v>
      </c>
      <c r="BV23">
        <f>SUMIFS(DataRegularSeason20242025!$AA$3:$AA$1315,DataRegularSeason20242025!$B$3:$B$1315, "&lt;=" &amp; BV$1, DataRegularSeason20242025!$D$3:$D$1315, $A23)+SUMIFS(DataRegularSeason20242025!$AB$3:$AB$1315,DataRegularSeason20242025!$B$3:$B$1315, "&lt;=" &amp; BV$1, DataRegularSeason20242025!$E$3:$E$1315, $A23)</f>
        <v>19</v>
      </c>
      <c r="BW23">
        <f>SUMIFS(DataRegularSeason20242025!$AA$3:$AA$1315,DataRegularSeason20242025!$B$3:$B$1315, "&lt;=" &amp; BW$1, DataRegularSeason20242025!$D$3:$D$1315, $A23)+SUMIFS(DataRegularSeason20242025!$AB$3:$AB$1315,DataRegularSeason20242025!$B$3:$B$1315, "&lt;=" &amp; BW$1, DataRegularSeason20242025!$E$3:$E$1315, $A23)</f>
        <v>19</v>
      </c>
      <c r="BX23">
        <f>SUMIFS(DataRegularSeason20242025!$AA$3:$AA$1315,DataRegularSeason20242025!$B$3:$B$1315, "&lt;=" &amp; BX$1, DataRegularSeason20242025!$D$3:$D$1315, $A23)+SUMIFS(DataRegularSeason20242025!$AB$3:$AB$1315,DataRegularSeason20242025!$B$3:$B$1315, "&lt;=" &amp; BX$1, DataRegularSeason20242025!$E$3:$E$1315, $A23)</f>
        <v>19</v>
      </c>
      <c r="BY23">
        <f>SUMIFS(DataRegularSeason20242025!$AA$3:$AA$1315,DataRegularSeason20242025!$B$3:$B$1315, "&lt;=" &amp; BY$1, DataRegularSeason20242025!$D$3:$D$1315, $A23)+SUMIFS(DataRegularSeason20242025!$AB$3:$AB$1315,DataRegularSeason20242025!$B$3:$B$1315, "&lt;=" &amp; BY$1, DataRegularSeason20242025!$E$3:$E$1315, $A23)</f>
        <v>19</v>
      </c>
      <c r="BZ23">
        <f>SUMIFS(DataRegularSeason20242025!$AA$3:$AA$1315,DataRegularSeason20242025!$B$3:$B$1315, "&lt;=" &amp; BZ$1, DataRegularSeason20242025!$D$3:$D$1315, $A23)+SUMIFS(DataRegularSeason20242025!$AB$3:$AB$1315,DataRegularSeason20242025!$B$3:$B$1315, "&lt;=" &amp; BZ$1, DataRegularSeason20242025!$E$3:$E$1315, $A23)</f>
        <v>19</v>
      </c>
      <c r="CA23">
        <f>SUMIFS(DataRegularSeason20242025!$AA$3:$AA$1315,DataRegularSeason20242025!$B$3:$B$1315, "&lt;=" &amp; CA$1, DataRegularSeason20242025!$D$3:$D$1315, $A23)+SUMIFS(DataRegularSeason20242025!$AB$3:$AB$1315,DataRegularSeason20242025!$B$3:$B$1315, "&lt;=" &amp; CA$1, DataRegularSeason20242025!$E$3:$E$1315, $A23)</f>
        <v>19</v>
      </c>
      <c r="CB23">
        <f>SUMIFS(DataRegularSeason20242025!$AA$3:$AA$1315,DataRegularSeason20242025!$B$3:$B$1315, "&lt;=" &amp; CB$1, DataRegularSeason20242025!$D$3:$D$1315, $A23)+SUMIFS(DataRegularSeason20242025!$AB$3:$AB$1315,DataRegularSeason20242025!$B$3:$B$1315, "&lt;=" &amp; CB$1, DataRegularSeason20242025!$E$3:$E$1315, $A23)</f>
        <v>19</v>
      </c>
      <c r="CC23">
        <f>SUMIFS(DataRegularSeason20242025!$AA$3:$AA$1315,DataRegularSeason20242025!$B$3:$B$1315, "&lt;=" &amp; CC$1, DataRegularSeason20242025!$D$3:$D$1315, $A23)+SUMIFS(DataRegularSeason20242025!$AB$3:$AB$1315,DataRegularSeason20242025!$B$3:$B$1315, "&lt;=" &amp; CC$1, DataRegularSeason20242025!$E$3:$E$1315, $A23)</f>
        <v>19</v>
      </c>
      <c r="CD23">
        <f>SUMIFS(DataRegularSeason20242025!$AA$3:$AA$1315,DataRegularSeason20242025!$B$3:$B$1315, "&lt;=" &amp; CD$1, DataRegularSeason20242025!$D$3:$D$1315, $A23)+SUMIFS(DataRegularSeason20242025!$AB$3:$AB$1315,DataRegularSeason20242025!$B$3:$B$1315, "&lt;=" &amp; CD$1, DataRegularSeason20242025!$E$3:$E$1315, $A23)</f>
        <v>19</v>
      </c>
      <c r="CE23">
        <f>SUMIFS(DataRegularSeason20242025!$AA$3:$AA$1315,DataRegularSeason20242025!$B$3:$B$1315, "&lt;=" &amp; CE$1, DataRegularSeason20242025!$D$3:$D$1315, $A23)+SUMIFS(DataRegularSeason20242025!$AB$3:$AB$1315,DataRegularSeason20242025!$B$3:$B$1315, "&lt;=" &amp; CE$1, DataRegularSeason20242025!$E$3:$E$1315, $A23)</f>
        <v>19</v>
      </c>
      <c r="CF23">
        <f>SUMIFS(DataRegularSeason20242025!$AA$3:$AA$1315,DataRegularSeason20242025!$B$3:$B$1315, "&lt;=" &amp; CF$1, DataRegularSeason20242025!$D$3:$D$1315, $A23)+SUMIFS(DataRegularSeason20242025!$AB$3:$AB$1315,DataRegularSeason20242025!$B$3:$B$1315, "&lt;=" &amp; CF$1, DataRegularSeason20242025!$E$3:$E$1315, $A23)</f>
        <v>19</v>
      </c>
      <c r="CG23">
        <f>SUMIFS(DataRegularSeason20242025!$AA$3:$AA$1315,DataRegularSeason20242025!$B$3:$B$1315, "&lt;=" &amp; CG$1, DataRegularSeason20242025!$D$3:$D$1315, $A23)+SUMIFS(DataRegularSeason20242025!$AB$3:$AB$1315,DataRegularSeason20242025!$B$3:$B$1315, "&lt;=" &amp; CG$1, DataRegularSeason20242025!$E$3:$E$1315, $A23)</f>
        <v>19</v>
      </c>
      <c r="CH23">
        <f>SUMIFS(DataRegularSeason20242025!$AA$3:$AA$1315,DataRegularSeason20242025!$B$3:$B$1315, "&lt;=" &amp; CH$1, DataRegularSeason20242025!$D$3:$D$1315, $A23)+SUMIFS(DataRegularSeason20242025!$AB$3:$AB$1315,DataRegularSeason20242025!$B$3:$B$1315, "&lt;=" &amp; CH$1, DataRegularSeason20242025!$E$3:$E$1315, $A23)</f>
        <v>19</v>
      </c>
      <c r="CI23">
        <f>SUMIFS(DataRegularSeason20242025!$AA$3:$AA$1315,DataRegularSeason20242025!$B$3:$B$1315, "&lt;=" &amp; CI$1, DataRegularSeason20242025!$D$3:$D$1315, $A23)+SUMIFS(DataRegularSeason20242025!$AB$3:$AB$1315,DataRegularSeason20242025!$B$3:$B$1315, "&lt;=" &amp; CI$1, DataRegularSeason20242025!$E$3:$E$1315, $A23)</f>
        <v>19</v>
      </c>
      <c r="CJ23">
        <f>SUMIFS(DataRegularSeason20242025!$AA$3:$AA$1315,DataRegularSeason20242025!$B$3:$B$1315, "&lt;=" &amp; CJ$1, DataRegularSeason20242025!$D$3:$D$1315, $A23)+SUMIFS(DataRegularSeason20242025!$AB$3:$AB$1315,DataRegularSeason20242025!$B$3:$B$1315, "&lt;=" &amp; CJ$1, DataRegularSeason20242025!$E$3:$E$1315, $A23)</f>
        <v>19</v>
      </c>
      <c r="CK23">
        <f>SUMIFS(DataRegularSeason20242025!$AA$3:$AA$1315,DataRegularSeason20242025!$B$3:$B$1315, "&lt;=" &amp; CK$1, DataRegularSeason20242025!$D$3:$D$1315, $A23)+SUMIFS(DataRegularSeason20242025!$AB$3:$AB$1315,DataRegularSeason20242025!$B$3:$B$1315, "&lt;=" &amp; CK$1, DataRegularSeason20242025!$E$3:$E$1315, $A23)</f>
        <v>19</v>
      </c>
      <c r="CL23">
        <f>SUMIFS(DataRegularSeason20242025!$AA$3:$AA$1315,DataRegularSeason20242025!$B$3:$B$1315, "&lt;=" &amp; CL$1, DataRegularSeason20242025!$D$3:$D$1315, $A23)+SUMIFS(DataRegularSeason20242025!$AB$3:$AB$1315,DataRegularSeason20242025!$B$3:$B$1315, "&lt;=" &amp; CL$1, DataRegularSeason20242025!$E$3:$E$1315, $A23)</f>
        <v>19</v>
      </c>
      <c r="CM23">
        <f>SUMIFS(DataRegularSeason20242025!$AA$3:$AA$1315,DataRegularSeason20242025!$B$3:$B$1315, "&lt;=" &amp; CM$1, DataRegularSeason20242025!$D$3:$D$1315, $A23)+SUMIFS(DataRegularSeason20242025!$AB$3:$AB$1315,DataRegularSeason20242025!$B$3:$B$1315, "&lt;=" &amp; CM$1, DataRegularSeason20242025!$E$3:$E$1315, $A23)</f>
        <v>19</v>
      </c>
      <c r="CN23">
        <f>SUMIFS(DataRegularSeason20242025!$AA$3:$AA$1315,DataRegularSeason20242025!$B$3:$B$1315, "&lt;=" &amp; CN$1, DataRegularSeason20242025!$D$3:$D$1315, $A23)+SUMIFS(DataRegularSeason20242025!$AB$3:$AB$1315,DataRegularSeason20242025!$B$3:$B$1315, "&lt;=" &amp; CN$1, DataRegularSeason20242025!$E$3:$E$1315, $A23)</f>
        <v>19</v>
      </c>
      <c r="CO23">
        <f>SUMIFS(DataRegularSeason20242025!$AA$3:$AA$1315,DataRegularSeason20242025!$B$3:$B$1315, "&lt;=" &amp; CO$1, DataRegularSeason20242025!$D$3:$D$1315, $A23)+SUMIFS(DataRegularSeason20242025!$AB$3:$AB$1315,DataRegularSeason20242025!$B$3:$B$1315, "&lt;=" &amp; CO$1, DataRegularSeason20242025!$E$3:$E$1315, $A23)</f>
        <v>19</v>
      </c>
      <c r="CP23">
        <f>SUMIFS(DataRegularSeason20242025!$AA$3:$AA$1315,DataRegularSeason20242025!$B$3:$B$1315, "&lt;=" &amp; CP$1, DataRegularSeason20242025!$D$3:$D$1315, $A23)+SUMIFS(DataRegularSeason20242025!$AB$3:$AB$1315,DataRegularSeason20242025!$B$3:$B$1315, "&lt;=" &amp; CP$1, DataRegularSeason20242025!$E$3:$E$1315, $A23)</f>
        <v>19</v>
      </c>
      <c r="CQ23">
        <f>SUMIFS(DataRegularSeason20242025!$AA$3:$AA$1315,DataRegularSeason20242025!$B$3:$B$1315, "&lt;=" &amp; CQ$1, DataRegularSeason20242025!$D$3:$D$1315, $A23)+SUMIFS(DataRegularSeason20242025!$AB$3:$AB$1315,DataRegularSeason20242025!$B$3:$B$1315, "&lt;=" &amp; CQ$1, DataRegularSeason20242025!$E$3:$E$1315, $A23)</f>
        <v>19</v>
      </c>
      <c r="CR23">
        <f>SUMIFS(DataRegularSeason20242025!$AA$3:$AA$1315,DataRegularSeason20242025!$B$3:$B$1315, "&lt;=" &amp; CR$1, DataRegularSeason20242025!$D$3:$D$1315, $A23)+SUMIFS(DataRegularSeason20242025!$AB$3:$AB$1315,DataRegularSeason20242025!$B$3:$B$1315, "&lt;=" &amp; CR$1, DataRegularSeason20242025!$E$3:$E$1315, $A23)</f>
        <v>19</v>
      </c>
      <c r="CS23">
        <f>SUMIFS(DataRegularSeason20242025!$AA$3:$AA$1315,DataRegularSeason20242025!$B$3:$B$1315, "&lt;=" &amp; CS$1, DataRegularSeason20242025!$D$3:$D$1315, $A23)+SUMIFS(DataRegularSeason20242025!$AB$3:$AB$1315,DataRegularSeason20242025!$B$3:$B$1315, "&lt;=" &amp; CS$1, DataRegularSeason20242025!$E$3:$E$1315, $A23)</f>
        <v>19</v>
      </c>
      <c r="CT23">
        <f>SUMIFS(DataRegularSeason20242025!$AA$3:$AA$1315,DataRegularSeason20242025!$B$3:$B$1315, "&lt;=" &amp; CT$1, DataRegularSeason20242025!$D$3:$D$1315, $A23)+SUMIFS(DataRegularSeason20242025!$AB$3:$AB$1315,DataRegularSeason20242025!$B$3:$B$1315, "&lt;=" &amp; CT$1, DataRegularSeason20242025!$E$3:$E$1315, $A23)</f>
        <v>19</v>
      </c>
      <c r="CU23">
        <f>SUMIFS(DataRegularSeason20242025!$AA$3:$AA$1315,DataRegularSeason20242025!$B$3:$B$1315, "&lt;=" &amp; CU$1, DataRegularSeason20242025!$D$3:$D$1315, $A23)+SUMIFS(DataRegularSeason20242025!$AB$3:$AB$1315,DataRegularSeason20242025!$B$3:$B$1315, "&lt;=" &amp; CU$1, DataRegularSeason20242025!$E$3:$E$1315, $A23)</f>
        <v>19</v>
      </c>
      <c r="CV23">
        <f>SUMIFS(DataRegularSeason20242025!$AA$3:$AA$1315,DataRegularSeason20242025!$B$3:$B$1315, "&lt;=" &amp; CV$1, DataRegularSeason20242025!$D$3:$D$1315, $A23)+SUMIFS(DataRegularSeason20242025!$AB$3:$AB$1315,DataRegularSeason20242025!$B$3:$B$1315, "&lt;=" &amp; CV$1, DataRegularSeason20242025!$E$3:$E$1315, $A23)</f>
        <v>19</v>
      </c>
      <c r="CW23">
        <f>SUMIFS(DataRegularSeason20242025!$AA$3:$AA$1315,DataRegularSeason20242025!$B$3:$B$1315, "&lt;=" &amp; CW$1, DataRegularSeason20242025!$D$3:$D$1315, $A23)+SUMIFS(DataRegularSeason20242025!$AB$3:$AB$1315,DataRegularSeason20242025!$B$3:$B$1315, "&lt;=" &amp; CW$1, DataRegularSeason20242025!$E$3:$E$1315, $A23)</f>
        <v>19</v>
      </c>
      <c r="CX23">
        <f>SUMIFS(DataRegularSeason20242025!$AA$3:$AA$1315,DataRegularSeason20242025!$B$3:$B$1315, "&lt;=" &amp; CX$1, DataRegularSeason20242025!$D$3:$D$1315, $A23)+SUMIFS(DataRegularSeason20242025!$AB$3:$AB$1315,DataRegularSeason20242025!$B$3:$B$1315, "&lt;=" &amp; CX$1, DataRegularSeason20242025!$E$3:$E$1315, $A23)</f>
        <v>19</v>
      </c>
      <c r="CY23">
        <f>SUMIFS(DataRegularSeason20242025!$AA$3:$AA$1315,DataRegularSeason20242025!$B$3:$B$1315, "&lt;=" &amp; CY$1, DataRegularSeason20242025!$D$3:$D$1315, $A23)+SUMIFS(DataRegularSeason20242025!$AB$3:$AB$1315,DataRegularSeason20242025!$B$3:$B$1315, "&lt;=" &amp; CY$1, DataRegularSeason20242025!$E$3:$E$1315, $A23)</f>
        <v>19</v>
      </c>
      <c r="CZ23">
        <f>SUMIFS(DataRegularSeason20242025!$AA$3:$AA$1315,DataRegularSeason20242025!$B$3:$B$1315, "&lt;=" &amp; CZ$1, DataRegularSeason20242025!$D$3:$D$1315, $A23)+SUMIFS(DataRegularSeason20242025!$AB$3:$AB$1315,DataRegularSeason20242025!$B$3:$B$1315, "&lt;=" &amp; CZ$1, DataRegularSeason20242025!$E$3:$E$1315, $A23)</f>
        <v>19</v>
      </c>
      <c r="DA23">
        <f>SUMIFS(DataRegularSeason20242025!$AA$3:$AA$1315,DataRegularSeason20242025!$B$3:$B$1315, "&lt;=" &amp; DA$1, DataRegularSeason20242025!$D$3:$D$1315, $A23)+SUMIFS(DataRegularSeason20242025!$AB$3:$AB$1315,DataRegularSeason20242025!$B$3:$B$1315, "&lt;=" &amp; DA$1, DataRegularSeason20242025!$E$3:$E$1315, $A23)</f>
        <v>19</v>
      </c>
      <c r="DB23">
        <f>SUMIFS(DataRegularSeason20242025!$AA$3:$AA$1315,DataRegularSeason20242025!$B$3:$B$1315, "&lt;=" &amp; DB$1, DataRegularSeason20242025!$D$3:$D$1315, $A23)+SUMIFS(DataRegularSeason20242025!$AB$3:$AB$1315,DataRegularSeason20242025!$B$3:$B$1315, "&lt;=" &amp; DB$1, DataRegularSeason20242025!$E$3:$E$1315, $A23)</f>
        <v>19</v>
      </c>
      <c r="DC23">
        <f>SUMIFS(DataRegularSeason20242025!$AA$3:$AA$1315,DataRegularSeason20242025!$B$3:$B$1315, "&lt;=" &amp; DC$1, DataRegularSeason20242025!$D$3:$D$1315, $A23)+SUMIFS(DataRegularSeason20242025!$AB$3:$AB$1315,DataRegularSeason20242025!$B$3:$B$1315, "&lt;=" &amp; DC$1, DataRegularSeason20242025!$E$3:$E$1315, $A23)</f>
        <v>19</v>
      </c>
      <c r="DD23">
        <f>SUMIFS(DataRegularSeason20242025!$AA$3:$AA$1315,DataRegularSeason20242025!$B$3:$B$1315, "&lt;=" &amp; DD$1, DataRegularSeason20242025!$D$3:$D$1315, $A23)+SUMIFS(DataRegularSeason20242025!$AB$3:$AB$1315,DataRegularSeason20242025!$B$3:$B$1315, "&lt;=" &amp; DD$1, DataRegularSeason20242025!$E$3:$E$1315, $A23)</f>
        <v>19</v>
      </c>
      <c r="DE23">
        <f>SUMIFS(DataRegularSeason20242025!$AA$3:$AA$1315,DataRegularSeason20242025!$B$3:$B$1315, "&lt;=" &amp; DE$1, DataRegularSeason20242025!$D$3:$D$1315, $A23)+SUMIFS(DataRegularSeason20242025!$AB$3:$AB$1315,DataRegularSeason20242025!$B$3:$B$1315, "&lt;=" &amp; DE$1, DataRegularSeason20242025!$E$3:$E$1315, $A23)</f>
        <v>19</v>
      </c>
      <c r="DF23">
        <f>SUMIFS(DataRegularSeason20242025!$AA$3:$AA$1315,DataRegularSeason20242025!$B$3:$B$1315, "&lt;=" &amp; DF$1, DataRegularSeason20242025!$D$3:$D$1315, $A23)+SUMIFS(DataRegularSeason20242025!$AB$3:$AB$1315,DataRegularSeason20242025!$B$3:$B$1315, "&lt;=" &amp; DF$1, DataRegularSeason20242025!$E$3:$E$1315, $A23)</f>
        <v>19</v>
      </c>
      <c r="DG23">
        <f>SUMIFS(DataRegularSeason20242025!$AA$3:$AA$1315,DataRegularSeason20242025!$B$3:$B$1315, "&lt;=" &amp; DG$1, DataRegularSeason20242025!$D$3:$D$1315, $A23)+SUMIFS(DataRegularSeason20242025!$AB$3:$AB$1315,DataRegularSeason20242025!$B$3:$B$1315, "&lt;=" &amp; DG$1, DataRegularSeason20242025!$E$3:$E$1315, $A23)</f>
        <v>19</v>
      </c>
      <c r="DH23">
        <f>SUMIFS(DataRegularSeason20242025!$AA$3:$AA$1315,DataRegularSeason20242025!$B$3:$B$1315, "&lt;=" &amp; DH$1, DataRegularSeason20242025!$D$3:$D$1315, $A23)+SUMIFS(DataRegularSeason20242025!$AB$3:$AB$1315,DataRegularSeason20242025!$B$3:$B$1315, "&lt;=" &amp; DH$1, DataRegularSeason20242025!$E$3:$E$1315, $A23)</f>
        <v>19</v>
      </c>
      <c r="DI23">
        <f>SUMIFS(DataRegularSeason20242025!$AA$3:$AA$1315,DataRegularSeason20242025!$B$3:$B$1315, "&lt;=" &amp; DI$1, DataRegularSeason20242025!$D$3:$D$1315, $A23)+SUMIFS(DataRegularSeason20242025!$AB$3:$AB$1315,DataRegularSeason20242025!$B$3:$B$1315, "&lt;=" &amp; DI$1, DataRegularSeason20242025!$E$3:$E$1315, $A23)</f>
        <v>19</v>
      </c>
      <c r="DJ23">
        <f>SUMIFS(DataRegularSeason20242025!$AA$3:$AA$1315,DataRegularSeason20242025!$B$3:$B$1315, "&lt;=" &amp; DJ$1, DataRegularSeason20242025!$D$3:$D$1315, $A23)+SUMIFS(DataRegularSeason20242025!$AB$3:$AB$1315,DataRegularSeason20242025!$B$3:$B$1315, "&lt;=" &amp; DJ$1, DataRegularSeason20242025!$E$3:$E$1315, $A23)</f>
        <v>19</v>
      </c>
      <c r="DK23">
        <f>SUMIFS(DataRegularSeason20242025!$AA$3:$AA$1315,DataRegularSeason20242025!$B$3:$B$1315, "&lt;=" &amp; DK$1, DataRegularSeason20242025!$D$3:$D$1315, $A23)+SUMIFS(DataRegularSeason20242025!$AB$3:$AB$1315,DataRegularSeason20242025!$B$3:$B$1315, "&lt;=" &amp; DK$1, DataRegularSeason20242025!$E$3:$E$1315, $A23)</f>
        <v>19</v>
      </c>
      <c r="DL23">
        <f>SUMIFS(DataRegularSeason20242025!$AA$3:$AA$1315,DataRegularSeason20242025!$B$3:$B$1315, "&lt;=" &amp; DL$1, DataRegularSeason20242025!$D$3:$D$1315, $A23)+SUMIFS(DataRegularSeason20242025!$AB$3:$AB$1315,DataRegularSeason20242025!$B$3:$B$1315, "&lt;=" &amp; DL$1, DataRegularSeason20242025!$E$3:$E$1315, $A23)</f>
        <v>19</v>
      </c>
      <c r="DM23">
        <f>SUMIFS(DataRegularSeason20242025!$AA$3:$AA$1315,DataRegularSeason20242025!$B$3:$B$1315, "&lt;=" &amp; DM$1, DataRegularSeason20242025!$D$3:$D$1315, $A23)+SUMIFS(DataRegularSeason20242025!$AB$3:$AB$1315,DataRegularSeason20242025!$B$3:$B$1315, "&lt;=" &amp; DM$1, DataRegularSeason20242025!$E$3:$E$1315, $A23)</f>
        <v>19</v>
      </c>
      <c r="DN23">
        <f>SUMIFS(DataRegularSeason20242025!$AA$3:$AA$1315,DataRegularSeason20242025!$B$3:$B$1315, "&lt;=" &amp; DN$1, DataRegularSeason20242025!$D$3:$D$1315, $A23)+SUMIFS(DataRegularSeason20242025!$AB$3:$AB$1315,DataRegularSeason20242025!$B$3:$B$1315, "&lt;=" &amp; DN$1, DataRegularSeason20242025!$E$3:$E$1315, $A23)</f>
        <v>19</v>
      </c>
      <c r="DO23">
        <f>SUMIFS(DataRegularSeason20242025!$AA$3:$AA$1315,DataRegularSeason20242025!$B$3:$B$1315, "&lt;=" &amp; DO$1, DataRegularSeason20242025!$D$3:$D$1315, $A23)+SUMIFS(DataRegularSeason20242025!$AB$3:$AB$1315,DataRegularSeason20242025!$B$3:$B$1315, "&lt;=" &amp; DO$1, DataRegularSeason20242025!$E$3:$E$1315, $A23)</f>
        <v>19</v>
      </c>
      <c r="DP23">
        <f>SUMIFS(DataRegularSeason20242025!$AA$3:$AA$1315,DataRegularSeason20242025!$B$3:$B$1315, "&lt;=" &amp; DP$1, DataRegularSeason20242025!$D$3:$D$1315, $A23)+SUMIFS(DataRegularSeason20242025!$AB$3:$AB$1315,DataRegularSeason20242025!$B$3:$B$1315, "&lt;=" &amp; DP$1, DataRegularSeason20242025!$E$3:$E$1315, $A23)</f>
        <v>19</v>
      </c>
      <c r="DQ23">
        <f>SUMIFS(DataRegularSeason20242025!$AA$3:$AA$1315,DataRegularSeason20242025!$B$3:$B$1315, "&lt;=" &amp; DQ$1, DataRegularSeason20242025!$D$3:$D$1315, $A23)+SUMIFS(DataRegularSeason20242025!$AB$3:$AB$1315,DataRegularSeason20242025!$B$3:$B$1315, "&lt;=" &amp; DQ$1, DataRegularSeason20242025!$E$3:$E$1315, $A23)</f>
        <v>19</v>
      </c>
      <c r="DR23">
        <f>SUMIFS(DataRegularSeason20242025!$AA$3:$AA$1315,DataRegularSeason20242025!$B$3:$B$1315, "&lt;=" &amp; DR$1, DataRegularSeason20242025!$D$3:$D$1315, $A23)+SUMIFS(DataRegularSeason20242025!$AB$3:$AB$1315,DataRegularSeason20242025!$B$3:$B$1315, "&lt;=" &amp; DR$1, DataRegularSeason20242025!$E$3:$E$1315, $A23)</f>
        <v>19</v>
      </c>
      <c r="DS23">
        <f>SUMIFS(DataRegularSeason20242025!$AA$3:$AA$1315,DataRegularSeason20242025!$B$3:$B$1315, "&lt;=" &amp; DS$1, DataRegularSeason20242025!$D$3:$D$1315, $A23)+SUMIFS(DataRegularSeason20242025!$AB$3:$AB$1315,DataRegularSeason20242025!$B$3:$B$1315, "&lt;=" &amp; DS$1, DataRegularSeason20242025!$E$3:$E$1315, $A23)</f>
        <v>19</v>
      </c>
      <c r="DT23">
        <f>SUMIFS(DataRegularSeason20242025!$AA$3:$AA$1315,DataRegularSeason20242025!$B$3:$B$1315, "&lt;=" &amp; DT$1, DataRegularSeason20242025!$D$3:$D$1315, $A23)+SUMIFS(DataRegularSeason20242025!$AB$3:$AB$1315,DataRegularSeason20242025!$B$3:$B$1315, "&lt;=" &amp; DT$1, DataRegularSeason20242025!$E$3:$E$1315, $A23)</f>
        <v>19</v>
      </c>
      <c r="DU23">
        <f>SUMIFS(DataRegularSeason20242025!$AA$3:$AA$1315,DataRegularSeason20242025!$B$3:$B$1315, "&lt;=" &amp; DU$1, DataRegularSeason20242025!$D$3:$D$1315, $A23)+SUMIFS(DataRegularSeason20242025!$AB$3:$AB$1315,DataRegularSeason20242025!$B$3:$B$1315, "&lt;=" &amp; DU$1, DataRegularSeason20242025!$E$3:$E$1315, $A23)</f>
        <v>19</v>
      </c>
      <c r="DV23">
        <f>SUMIFS(DataRegularSeason20242025!$AA$3:$AA$1315,DataRegularSeason20242025!$B$3:$B$1315, "&lt;=" &amp; DV$1, DataRegularSeason20242025!$D$3:$D$1315, $A23)+SUMIFS(DataRegularSeason20242025!$AB$3:$AB$1315,DataRegularSeason20242025!$B$3:$B$1315, "&lt;=" &amp; DV$1, DataRegularSeason20242025!$E$3:$E$1315, $A23)</f>
        <v>19</v>
      </c>
      <c r="DW23">
        <f>SUMIFS(DataRegularSeason20242025!$AA$3:$AA$1315,DataRegularSeason20242025!$B$3:$B$1315, "&lt;=" &amp; DW$1, DataRegularSeason20242025!$D$3:$D$1315, $A23)+SUMIFS(DataRegularSeason20242025!$AB$3:$AB$1315,DataRegularSeason20242025!$B$3:$B$1315, "&lt;=" &amp; DW$1, DataRegularSeason20242025!$E$3:$E$1315, $A23)</f>
        <v>19</v>
      </c>
      <c r="DX23">
        <f>SUMIFS(DataRegularSeason20242025!$AA$3:$AA$1315,DataRegularSeason20242025!$B$3:$B$1315, "&lt;=" &amp; DX$1, DataRegularSeason20242025!$D$3:$D$1315, $A23)+SUMIFS(DataRegularSeason20242025!$AB$3:$AB$1315,DataRegularSeason20242025!$B$3:$B$1315, "&lt;=" &amp; DX$1, DataRegularSeason20242025!$E$3:$E$1315, $A23)</f>
        <v>19</v>
      </c>
      <c r="DY23">
        <f>SUMIFS(DataRegularSeason20242025!$AA$3:$AA$1315,DataRegularSeason20242025!$B$3:$B$1315, "&lt;=" &amp; DY$1, DataRegularSeason20242025!$D$3:$D$1315, $A23)+SUMIFS(DataRegularSeason20242025!$AB$3:$AB$1315,DataRegularSeason20242025!$B$3:$B$1315, "&lt;=" &amp; DY$1, DataRegularSeason20242025!$E$3:$E$1315, $A23)</f>
        <v>19</v>
      </c>
      <c r="DZ23">
        <f>SUMIFS(DataRegularSeason20242025!$AA$3:$AA$1315,DataRegularSeason20242025!$B$3:$B$1315, "&lt;=" &amp; DZ$1, DataRegularSeason20242025!$D$3:$D$1315, $A23)+SUMIFS(DataRegularSeason20242025!$AB$3:$AB$1315,DataRegularSeason20242025!$B$3:$B$1315, "&lt;=" &amp; DZ$1, DataRegularSeason20242025!$E$3:$E$1315, $A23)</f>
        <v>19</v>
      </c>
      <c r="EA23">
        <f>SUMIFS(DataRegularSeason20242025!$AA$3:$AA$1315,DataRegularSeason20242025!$B$3:$B$1315, "&lt;=" &amp; EA$1, DataRegularSeason20242025!$D$3:$D$1315, $A23)+SUMIFS(DataRegularSeason20242025!$AB$3:$AB$1315,DataRegularSeason20242025!$B$3:$B$1315, "&lt;=" &amp; EA$1, DataRegularSeason20242025!$E$3:$E$1315, $A23)</f>
        <v>19</v>
      </c>
      <c r="EB23">
        <f>SUMIFS(DataRegularSeason20242025!$AA$3:$AA$1315,DataRegularSeason20242025!$B$3:$B$1315, "&lt;=" &amp; EB$1, DataRegularSeason20242025!$D$3:$D$1315, $A23)+SUMIFS(DataRegularSeason20242025!$AB$3:$AB$1315,DataRegularSeason20242025!$B$3:$B$1315, "&lt;=" &amp; EB$1, DataRegularSeason20242025!$E$3:$E$1315, $A23)</f>
        <v>19</v>
      </c>
      <c r="EC23">
        <f>SUMIFS(DataRegularSeason20242025!$AA$3:$AA$1315,DataRegularSeason20242025!$B$3:$B$1315, "&lt;=" &amp; EC$1, DataRegularSeason20242025!$D$3:$D$1315, $A23)+SUMIFS(DataRegularSeason20242025!$AB$3:$AB$1315,DataRegularSeason20242025!$B$3:$B$1315, "&lt;=" &amp; EC$1, DataRegularSeason20242025!$E$3:$E$1315, $A23)</f>
        <v>19</v>
      </c>
      <c r="ED23">
        <f>SUMIFS(DataRegularSeason20242025!$AA$3:$AA$1315,DataRegularSeason20242025!$B$3:$B$1315, "&lt;=" &amp; ED$1, DataRegularSeason20242025!$D$3:$D$1315, $A23)+SUMIFS(DataRegularSeason20242025!$AB$3:$AB$1315,DataRegularSeason20242025!$B$3:$B$1315, "&lt;=" &amp; ED$1, DataRegularSeason20242025!$E$3:$E$1315, $A23)</f>
        <v>19</v>
      </c>
      <c r="EE23">
        <f>SUMIFS(DataRegularSeason20242025!$AA$3:$AA$1315,DataRegularSeason20242025!$B$3:$B$1315, "&lt;=" &amp; EE$1, DataRegularSeason20242025!$D$3:$D$1315, $A23)+SUMIFS(DataRegularSeason20242025!$AB$3:$AB$1315,DataRegularSeason20242025!$B$3:$B$1315, "&lt;=" &amp; EE$1, DataRegularSeason20242025!$E$3:$E$1315, $A23)</f>
        <v>19</v>
      </c>
      <c r="EF23">
        <f>SUMIFS(DataRegularSeason20242025!$AA$3:$AA$1315,DataRegularSeason20242025!$B$3:$B$1315, "&lt;=" &amp; EF$1, DataRegularSeason20242025!$D$3:$D$1315, $A23)+SUMIFS(DataRegularSeason20242025!$AB$3:$AB$1315,DataRegularSeason20242025!$B$3:$B$1315, "&lt;=" &amp; EF$1, DataRegularSeason20242025!$E$3:$E$1315, $A23)</f>
        <v>19</v>
      </c>
      <c r="EG23">
        <f>SUMIFS(DataRegularSeason20242025!$AA$3:$AA$1315,DataRegularSeason20242025!$B$3:$B$1315, "&lt;=" &amp; EG$1, DataRegularSeason20242025!$D$3:$D$1315, $A23)+SUMIFS(DataRegularSeason20242025!$AB$3:$AB$1315,DataRegularSeason20242025!$B$3:$B$1315, "&lt;=" &amp; EG$1, DataRegularSeason20242025!$E$3:$E$1315, $A23)</f>
        <v>19</v>
      </c>
      <c r="EH23">
        <f>SUMIFS(DataRegularSeason20242025!$AA$3:$AA$1315,DataRegularSeason20242025!$B$3:$B$1315, "&lt;=" &amp; EH$1, DataRegularSeason20242025!$D$3:$D$1315, $A23)+SUMIFS(DataRegularSeason20242025!$AB$3:$AB$1315,DataRegularSeason20242025!$B$3:$B$1315, "&lt;=" &amp; EH$1, DataRegularSeason20242025!$E$3:$E$1315, $A23)</f>
        <v>19</v>
      </c>
      <c r="EI23">
        <f>SUMIFS(DataRegularSeason20242025!$AA$3:$AA$1315,DataRegularSeason20242025!$B$3:$B$1315, "&lt;=" &amp; EI$1, DataRegularSeason20242025!$D$3:$D$1315, $A23)+SUMIFS(DataRegularSeason20242025!$AB$3:$AB$1315,DataRegularSeason20242025!$B$3:$B$1315, "&lt;=" &amp; EI$1, DataRegularSeason20242025!$E$3:$E$1315, $A23)</f>
        <v>19</v>
      </c>
      <c r="EJ23">
        <f>SUMIFS(DataRegularSeason20242025!$AA$3:$AA$1315,DataRegularSeason20242025!$B$3:$B$1315, "&lt;=" &amp; EJ$1, DataRegularSeason20242025!$D$3:$D$1315, $A23)+SUMIFS(DataRegularSeason20242025!$AB$3:$AB$1315,DataRegularSeason20242025!$B$3:$B$1315, "&lt;=" &amp; EJ$1, DataRegularSeason20242025!$E$3:$E$1315, $A23)</f>
        <v>19</v>
      </c>
      <c r="EK23">
        <f>SUMIFS(DataRegularSeason20242025!$AA$3:$AA$1315,DataRegularSeason20242025!$B$3:$B$1315, "&lt;=" &amp; EK$1, DataRegularSeason20242025!$D$3:$D$1315, $A23)+SUMIFS(DataRegularSeason20242025!$AB$3:$AB$1315,DataRegularSeason20242025!$B$3:$B$1315, "&lt;=" &amp; EK$1, DataRegularSeason20242025!$E$3:$E$1315, $A23)</f>
        <v>19</v>
      </c>
      <c r="EL23">
        <f>SUMIFS(DataRegularSeason20242025!$AA$3:$AA$1315,DataRegularSeason20242025!$B$3:$B$1315, "&lt;=" &amp; EL$1, DataRegularSeason20242025!$D$3:$D$1315, $A23)+SUMIFS(DataRegularSeason20242025!$AB$3:$AB$1315,DataRegularSeason20242025!$B$3:$B$1315, "&lt;=" &amp; EL$1, DataRegularSeason20242025!$E$3:$E$1315, $A23)</f>
        <v>19</v>
      </c>
      <c r="EM23">
        <f>SUMIFS(DataRegularSeason20242025!$AA$3:$AA$1315,DataRegularSeason20242025!$B$3:$B$1315, "&lt;=" &amp; EM$1, DataRegularSeason20242025!$D$3:$D$1315, $A23)+SUMIFS(DataRegularSeason20242025!$AB$3:$AB$1315,DataRegularSeason20242025!$B$3:$B$1315, "&lt;=" &amp; EM$1, DataRegularSeason20242025!$E$3:$E$1315, $A23)</f>
        <v>19</v>
      </c>
      <c r="EN23">
        <f>SUMIFS(DataRegularSeason20242025!$AA$3:$AA$1315,DataRegularSeason20242025!$B$3:$B$1315, "&lt;=" &amp; EN$1, DataRegularSeason20242025!$D$3:$D$1315, $A23)+SUMIFS(DataRegularSeason20242025!$AB$3:$AB$1315,DataRegularSeason20242025!$B$3:$B$1315, "&lt;=" &amp; EN$1, DataRegularSeason20242025!$E$3:$E$1315, $A23)</f>
        <v>19</v>
      </c>
      <c r="EO23">
        <f>SUMIFS(DataRegularSeason20242025!$AA$3:$AA$1315,DataRegularSeason20242025!$B$3:$B$1315, "&lt;=" &amp; EO$1, DataRegularSeason20242025!$D$3:$D$1315, $A23)+SUMIFS(DataRegularSeason20242025!$AB$3:$AB$1315,DataRegularSeason20242025!$B$3:$B$1315, "&lt;=" &amp; EO$1, DataRegularSeason20242025!$E$3:$E$1315, $A23)</f>
        <v>19</v>
      </c>
      <c r="EP23">
        <f>SUMIFS(DataRegularSeason20242025!$AA$3:$AA$1315,DataRegularSeason20242025!$B$3:$B$1315, "&lt;=" &amp; EP$1, DataRegularSeason20242025!$D$3:$D$1315, $A23)+SUMIFS(DataRegularSeason20242025!$AB$3:$AB$1315,DataRegularSeason20242025!$B$3:$B$1315, "&lt;=" &amp; EP$1, DataRegularSeason20242025!$E$3:$E$1315, $A23)</f>
        <v>19</v>
      </c>
      <c r="EQ23">
        <f>SUMIFS(DataRegularSeason20242025!$AA$3:$AA$1315,DataRegularSeason20242025!$B$3:$B$1315, "&lt;=" &amp; EQ$1, DataRegularSeason20242025!$D$3:$D$1315, $A23)+SUMIFS(DataRegularSeason20242025!$AB$3:$AB$1315,DataRegularSeason20242025!$B$3:$B$1315, "&lt;=" &amp; EQ$1, DataRegularSeason20242025!$E$3:$E$1315, $A23)</f>
        <v>19</v>
      </c>
      <c r="ER23">
        <f>SUMIFS(DataRegularSeason20242025!$AA$3:$AA$1315,DataRegularSeason20242025!$B$3:$B$1315, "&lt;=" &amp; ER$1, DataRegularSeason20242025!$D$3:$D$1315, $A23)+SUMIFS(DataRegularSeason20242025!$AB$3:$AB$1315,DataRegularSeason20242025!$B$3:$B$1315, "&lt;=" &amp; ER$1, DataRegularSeason20242025!$E$3:$E$1315, $A23)</f>
        <v>19</v>
      </c>
      <c r="ES23">
        <f>SUMIFS(DataRegularSeason20242025!$AA$3:$AA$1315,DataRegularSeason20242025!$B$3:$B$1315, "&lt;=" &amp; ES$1, DataRegularSeason20242025!$D$3:$D$1315, $A23)+SUMIFS(DataRegularSeason20242025!$AB$3:$AB$1315,DataRegularSeason20242025!$B$3:$B$1315, "&lt;=" &amp; ES$1, DataRegularSeason20242025!$E$3:$E$1315, $A23)</f>
        <v>19</v>
      </c>
      <c r="ET23">
        <f>SUMIFS(DataRegularSeason20242025!$AA$3:$AA$1315,DataRegularSeason20242025!$B$3:$B$1315, "&lt;=" &amp; ET$1, DataRegularSeason20242025!$D$3:$D$1315, $A23)+SUMIFS(DataRegularSeason20242025!$AB$3:$AB$1315,DataRegularSeason20242025!$B$3:$B$1315, "&lt;=" &amp; ET$1, DataRegularSeason20242025!$E$3:$E$1315, $A23)</f>
        <v>19</v>
      </c>
      <c r="EU23">
        <f>SUMIFS(DataRegularSeason20242025!$AA$3:$AA$1315,DataRegularSeason20242025!$B$3:$B$1315, "&lt;=" &amp; EU$1, DataRegularSeason20242025!$D$3:$D$1315, $A23)+SUMIFS(DataRegularSeason20242025!$AB$3:$AB$1315,DataRegularSeason20242025!$B$3:$B$1315, "&lt;=" &amp; EU$1, DataRegularSeason20242025!$E$3:$E$1315, $A23)</f>
        <v>19</v>
      </c>
      <c r="EV23">
        <f>SUMIFS(DataRegularSeason20242025!$AA$3:$AA$1315,DataRegularSeason20242025!$B$3:$B$1315, "&lt;=" &amp; EV$1, DataRegularSeason20242025!$D$3:$D$1315, $A23)+SUMIFS(DataRegularSeason20242025!$AB$3:$AB$1315,DataRegularSeason20242025!$B$3:$B$1315, "&lt;=" &amp; EV$1, DataRegularSeason20242025!$E$3:$E$1315, $A23)</f>
        <v>19</v>
      </c>
      <c r="EW23">
        <f>SUMIFS(DataRegularSeason20242025!$AA$3:$AA$1315,DataRegularSeason20242025!$B$3:$B$1315, "&lt;=" &amp; EW$1, DataRegularSeason20242025!$D$3:$D$1315, $A23)+SUMIFS(DataRegularSeason20242025!$AB$3:$AB$1315,DataRegularSeason20242025!$B$3:$B$1315, "&lt;=" &amp; EW$1, DataRegularSeason20242025!$E$3:$E$1315, $A23)</f>
        <v>19</v>
      </c>
      <c r="EX23">
        <f>SUMIFS(DataRegularSeason20242025!$AA$3:$AA$1315,DataRegularSeason20242025!$B$3:$B$1315, "&lt;=" &amp; EX$1, DataRegularSeason20242025!$D$3:$D$1315, $A23)+SUMIFS(DataRegularSeason20242025!$AB$3:$AB$1315,DataRegularSeason20242025!$B$3:$B$1315, "&lt;=" &amp; EX$1, DataRegularSeason20242025!$E$3:$E$1315, $A23)</f>
        <v>19</v>
      </c>
      <c r="EY23">
        <f>SUMIFS(DataRegularSeason20242025!$AA$3:$AA$1315,DataRegularSeason20242025!$B$3:$B$1315, "&lt;=" &amp; EY$1, DataRegularSeason20242025!$D$3:$D$1315, $A23)+SUMIFS(DataRegularSeason20242025!$AB$3:$AB$1315,DataRegularSeason20242025!$B$3:$B$1315, "&lt;=" &amp; EY$1, DataRegularSeason20242025!$E$3:$E$1315, $A23)</f>
        <v>19</v>
      </c>
      <c r="EZ23">
        <f>SUMIFS(DataRegularSeason20242025!$AA$3:$AA$1315,DataRegularSeason20242025!$B$3:$B$1315, "&lt;=" &amp; EZ$1, DataRegularSeason20242025!$D$3:$D$1315, $A23)+SUMIFS(DataRegularSeason20242025!$AB$3:$AB$1315,DataRegularSeason20242025!$B$3:$B$1315, "&lt;=" &amp; EZ$1, DataRegularSeason20242025!$E$3:$E$1315, $A23)</f>
        <v>19</v>
      </c>
      <c r="FA23">
        <f>SUMIFS(DataRegularSeason20242025!$AA$3:$AA$1315,DataRegularSeason20242025!$B$3:$B$1315, "&lt;=" &amp; FA$1, DataRegularSeason20242025!$D$3:$D$1315, $A23)+SUMIFS(DataRegularSeason20242025!$AB$3:$AB$1315,DataRegularSeason20242025!$B$3:$B$1315, "&lt;=" &amp; FA$1, DataRegularSeason20242025!$E$3:$E$1315, $A23)</f>
        <v>19</v>
      </c>
      <c r="FB23">
        <f>SUMIFS(DataRegularSeason20242025!$AA$3:$AA$1315,DataRegularSeason20242025!$B$3:$B$1315, "&lt;=" &amp; FB$1, DataRegularSeason20242025!$D$3:$D$1315, $A23)+SUMIFS(DataRegularSeason20242025!$AB$3:$AB$1315,DataRegularSeason20242025!$B$3:$B$1315, "&lt;=" &amp; FB$1, DataRegularSeason20242025!$E$3:$E$1315, $A23)</f>
        <v>19</v>
      </c>
      <c r="FC23">
        <f>SUMIFS(DataRegularSeason20242025!$AA$3:$AA$1315,DataRegularSeason20242025!$B$3:$B$1315, "&lt;=" &amp; FC$1, DataRegularSeason20242025!$D$3:$D$1315, $A23)+SUMIFS(DataRegularSeason20242025!$AB$3:$AB$1315,DataRegularSeason20242025!$B$3:$B$1315, "&lt;=" &amp; FC$1, DataRegularSeason20242025!$E$3:$E$1315, $A23)</f>
        <v>19</v>
      </c>
      <c r="FD23">
        <f>SUMIFS(DataRegularSeason20242025!$AA$3:$AA$1315,DataRegularSeason20242025!$B$3:$B$1315, "&lt;=" &amp; FD$1, DataRegularSeason20242025!$D$3:$D$1315, $A23)+SUMIFS(DataRegularSeason20242025!$AB$3:$AB$1315,DataRegularSeason20242025!$B$3:$B$1315, "&lt;=" &amp; FD$1, DataRegularSeason20242025!$E$3:$E$1315, $A23)</f>
        <v>19</v>
      </c>
      <c r="FE23">
        <f>SUMIFS(DataRegularSeason20242025!$AA$3:$AA$1315,DataRegularSeason20242025!$B$3:$B$1315, "&lt;=" &amp; FE$1, DataRegularSeason20242025!$D$3:$D$1315, $A23)+SUMIFS(DataRegularSeason20242025!$AB$3:$AB$1315,DataRegularSeason20242025!$B$3:$B$1315, "&lt;=" &amp; FE$1, DataRegularSeason20242025!$E$3:$E$1315, $A23)</f>
        <v>19</v>
      </c>
      <c r="FF23">
        <f>SUMIFS(DataRegularSeason20242025!$AA$3:$AA$1315,DataRegularSeason20242025!$B$3:$B$1315, "&lt;=" &amp; FF$1, DataRegularSeason20242025!$D$3:$D$1315, $A23)+SUMIFS(DataRegularSeason20242025!$AB$3:$AB$1315,DataRegularSeason20242025!$B$3:$B$1315, "&lt;=" &amp; FF$1, DataRegularSeason20242025!$E$3:$E$1315, $A23)</f>
        <v>19</v>
      </c>
      <c r="FG23">
        <f>SUMIFS(DataRegularSeason20242025!$AA$3:$AA$1315,DataRegularSeason20242025!$B$3:$B$1315, "&lt;=" &amp; FG$1, DataRegularSeason20242025!$D$3:$D$1315, $A23)+SUMIFS(DataRegularSeason20242025!$AB$3:$AB$1315,DataRegularSeason20242025!$B$3:$B$1315, "&lt;=" &amp; FG$1, DataRegularSeason20242025!$E$3:$E$1315, $A23)</f>
        <v>19</v>
      </c>
      <c r="FH23">
        <f>SUMIFS(DataRegularSeason20242025!$AA$3:$AA$1315,DataRegularSeason20242025!$B$3:$B$1315, "&lt;=" &amp; FH$1, DataRegularSeason20242025!$D$3:$D$1315, $A23)+SUMIFS(DataRegularSeason20242025!$AB$3:$AB$1315,DataRegularSeason20242025!$B$3:$B$1315, "&lt;=" &amp; FH$1, DataRegularSeason20242025!$E$3:$E$1315, $A23)</f>
        <v>19</v>
      </c>
      <c r="FI23">
        <f>SUMIFS(DataRegularSeason20242025!$AA$3:$AA$1315,DataRegularSeason20242025!$B$3:$B$1315, "&lt;=" &amp; FI$1, DataRegularSeason20242025!$D$3:$D$1315, $A23)+SUMIFS(DataRegularSeason20242025!$AB$3:$AB$1315,DataRegularSeason20242025!$B$3:$B$1315, "&lt;=" &amp; FI$1, DataRegularSeason20242025!$E$3:$E$1315, $A23)</f>
        <v>19</v>
      </c>
      <c r="FJ23">
        <f>SUMIFS(DataRegularSeason20242025!$AA$3:$AA$1315,DataRegularSeason20242025!$B$3:$B$1315, "&lt;=" &amp; FJ$1, DataRegularSeason20242025!$D$3:$D$1315, $A23)+SUMIFS(DataRegularSeason20242025!$AB$3:$AB$1315,DataRegularSeason20242025!$B$3:$B$1315, "&lt;=" &amp; FJ$1, DataRegularSeason20242025!$E$3:$E$1315, $A23)</f>
        <v>19</v>
      </c>
      <c r="FK23">
        <f>SUMIFS(DataRegularSeason20242025!$AA$3:$AA$1315,DataRegularSeason20242025!$B$3:$B$1315, "&lt;=" &amp; FK$1, DataRegularSeason20242025!$D$3:$D$1315, $A23)+SUMIFS(DataRegularSeason20242025!$AB$3:$AB$1315,DataRegularSeason20242025!$B$3:$B$1315, "&lt;=" &amp; FK$1, DataRegularSeason20242025!$E$3:$E$1315, $A23)</f>
        <v>19</v>
      </c>
      <c r="FL23">
        <f>SUMIFS(DataRegularSeason20242025!$AA$3:$AA$1315,DataRegularSeason20242025!$B$3:$B$1315, "&lt;=" &amp; FL$1, DataRegularSeason20242025!$D$3:$D$1315, $A23)+SUMIFS(DataRegularSeason20242025!$AB$3:$AB$1315,DataRegularSeason20242025!$B$3:$B$1315, "&lt;=" &amp; FL$1, DataRegularSeason20242025!$E$3:$E$1315, $A23)</f>
        <v>19</v>
      </c>
      <c r="FM23">
        <f>SUMIFS(DataRegularSeason20242025!$AA$3:$AA$1315,DataRegularSeason20242025!$B$3:$B$1315, "&lt;=" &amp; FM$1, DataRegularSeason20242025!$D$3:$D$1315, $A23)+SUMIFS(DataRegularSeason20242025!$AB$3:$AB$1315,DataRegularSeason20242025!$B$3:$B$1315, "&lt;=" &amp; FM$1, DataRegularSeason20242025!$E$3:$E$1315, $A23)</f>
        <v>19</v>
      </c>
      <c r="FN23">
        <f>SUMIFS(DataRegularSeason20242025!$AA$3:$AA$1315,DataRegularSeason20242025!$B$3:$B$1315, "&lt;=" &amp; FN$1, DataRegularSeason20242025!$D$3:$D$1315, $A23)+SUMIFS(DataRegularSeason20242025!$AB$3:$AB$1315,DataRegularSeason20242025!$B$3:$B$1315, "&lt;=" &amp; FN$1, DataRegularSeason20242025!$E$3:$E$1315, $A23)</f>
        <v>19</v>
      </c>
      <c r="FO23">
        <f>SUMIFS(DataRegularSeason20242025!$AA$3:$AA$1315,DataRegularSeason20242025!$B$3:$B$1315, "&lt;=" &amp; FO$1, DataRegularSeason20242025!$D$3:$D$1315, $A23)+SUMIFS(DataRegularSeason20242025!$AB$3:$AB$1315,DataRegularSeason20242025!$B$3:$B$1315, "&lt;=" &amp; FO$1, DataRegularSeason20242025!$E$3:$E$1315, $A23)</f>
        <v>19</v>
      </c>
      <c r="FP23">
        <f>SUMIFS(DataRegularSeason20242025!$AA$3:$AA$1315,DataRegularSeason20242025!$B$3:$B$1315, "&lt;=" &amp; FP$1, DataRegularSeason20242025!$D$3:$D$1315, $A23)+SUMIFS(DataRegularSeason20242025!$AB$3:$AB$1315,DataRegularSeason20242025!$B$3:$B$1315, "&lt;=" &amp; FP$1, DataRegularSeason20242025!$E$3:$E$1315, $A23)</f>
        <v>19</v>
      </c>
      <c r="FQ23">
        <f>SUMIFS(DataRegularSeason20242025!$AA$3:$AA$1315,DataRegularSeason20242025!$B$3:$B$1315, "&lt;=" &amp; FQ$1, DataRegularSeason20242025!$D$3:$D$1315, $A23)+SUMIFS(DataRegularSeason20242025!$AB$3:$AB$1315,DataRegularSeason20242025!$B$3:$B$1315, "&lt;=" &amp; FQ$1, DataRegularSeason20242025!$E$3:$E$1315, $A23)</f>
        <v>19</v>
      </c>
      <c r="FR23">
        <f>SUMIFS(DataRegularSeason20242025!$AA$3:$AA$1315,DataRegularSeason20242025!$B$3:$B$1315, "&lt;=" &amp; FR$1, DataRegularSeason20242025!$D$3:$D$1315, $A23)+SUMIFS(DataRegularSeason20242025!$AB$3:$AB$1315,DataRegularSeason20242025!$B$3:$B$1315, "&lt;=" &amp; FR$1, DataRegularSeason20242025!$E$3:$E$1315, $A23)</f>
        <v>19</v>
      </c>
      <c r="FS23">
        <f>SUMIFS(DataRegularSeason20242025!$AA$3:$AA$1315,DataRegularSeason20242025!$B$3:$B$1315, "&lt;=" &amp; FS$1, DataRegularSeason20242025!$D$3:$D$1315, $A23)+SUMIFS(DataRegularSeason20242025!$AB$3:$AB$1315,DataRegularSeason20242025!$B$3:$B$1315, "&lt;=" &amp; FS$1, DataRegularSeason20242025!$E$3:$E$1315, $A23)</f>
        <v>19</v>
      </c>
      <c r="FT23">
        <f>SUMIFS(DataRegularSeason20242025!$AA$3:$AA$1315,DataRegularSeason20242025!$B$3:$B$1315, "&lt;=" &amp; FT$1, DataRegularSeason20242025!$D$3:$D$1315, $A23)+SUMIFS(DataRegularSeason20242025!$AB$3:$AB$1315,DataRegularSeason20242025!$B$3:$B$1315, "&lt;=" &amp; FT$1, DataRegularSeason20242025!$E$3:$E$1315, $A23)</f>
        <v>19</v>
      </c>
      <c r="FU23">
        <f>SUMIFS(DataRegularSeason20242025!$AA$3:$AA$1315,DataRegularSeason20242025!$B$3:$B$1315, "&lt;=" &amp; FU$1, DataRegularSeason20242025!$D$3:$D$1315, $A23)+SUMIFS(DataRegularSeason20242025!$AB$3:$AB$1315,DataRegularSeason20242025!$B$3:$B$1315, "&lt;=" &amp; FU$1, DataRegularSeason20242025!$E$3:$E$1315, $A23)</f>
        <v>19</v>
      </c>
      <c r="FV23">
        <f>SUMIFS(DataRegularSeason20242025!$AA$3:$AA$1315,DataRegularSeason20242025!$B$3:$B$1315, "&lt;=" &amp; FV$1, DataRegularSeason20242025!$D$3:$D$1315, $A23)+SUMIFS(DataRegularSeason20242025!$AB$3:$AB$1315,DataRegularSeason20242025!$B$3:$B$1315, "&lt;=" &amp; FV$1, DataRegularSeason20242025!$E$3:$E$1315, $A23)</f>
        <v>19</v>
      </c>
      <c r="FW23">
        <f>SUMIFS(DataRegularSeason20242025!$AA$3:$AA$1315,DataRegularSeason20242025!$B$3:$B$1315, "&lt;=" &amp; FW$1, DataRegularSeason20242025!$D$3:$D$1315, $A23)+SUMIFS(DataRegularSeason20242025!$AB$3:$AB$1315,DataRegularSeason20242025!$B$3:$B$1315, "&lt;=" &amp; FW$1, DataRegularSeason20242025!$E$3:$E$1315, $A23)</f>
        <v>19</v>
      </c>
      <c r="FX23">
        <f>SUMIFS(DataRegularSeason20242025!$AA$3:$AA$1315,DataRegularSeason20242025!$B$3:$B$1315, "&lt;=" &amp; FX$1, DataRegularSeason20242025!$D$3:$D$1315, $A23)+SUMIFS(DataRegularSeason20242025!$AB$3:$AB$1315,DataRegularSeason20242025!$B$3:$B$1315, "&lt;=" &amp; FX$1, DataRegularSeason20242025!$E$3:$E$1315, $A23)</f>
        <v>19</v>
      </c>
      <c r="FY23">
        <f>SUMIFS(DataRegularSeason20242025!$AA$3:$AA$1315,DataRegularSeason20242025!$B$3:$B$1315, "&lt;=" &amp; FY$1, DataRegularSeason20242025!$D$3:$D$1315, $A23)+SUMIFS(DataRegularSeason20242025!$AB$3:$AB$1315,DataRegularSeason20242025!$B$3:$B$1315, "&lt;=" &amp; FY$1, DataRegularSeason20242025!$E$3:$E$1315, $A23)</f>
        <v>19</v>
      </c>
      <c r="FZ23">
        <f>SUMIFS(DataRegularSeason20242025!$AA$3:$AA$1315,DataRegularSeason20242025!$B$3:$B$1315, "&lt;=" &amp; FZ$1, DataRegularSeason20242025!$D$3:$D$1315, $A23)+SUMIFS(DataRegularSeason20242025!$AB$3:$AB$1315,DataRegularSeason20242025!$B$3:$B$1315, "&lt;=" &amp; FZ$1, DataRegularSeason20242025!$E$3:$E$1315, $A23)</f>
        <v>19</v>
      </c>
      <c r="GA23">
        <f>SUMIFS(DataRegularSeason20242025!$AA$3:$AA$1315,DataRegularSeason20242025!$B$3:$B$1315, "&lt;=" &amp; GA$1, DataRegularSeason20242025!$D$3:$D$1315, $A23)+SUMIFS(DataRegularSeason20242025!$AB$3:$AB$1315,DataRegularSeason20242025!$B$3:$B$1315, "&lt;=" &amp; GA$1, DataRegularSeason20242025!$E$3:$E$1315, $A23)</f>
        <v>19</v>
      </c>
      <c r="GB23">
        <f>SUMIFS(DataRegularSeason20242025!$AA$3:$AA$1315,DataRegularSeason20242025!$B$3:$B$1315, "&lt;=" &amp; GB$1, DataRegularSeason20242025!$D$3:$D$1315, $A23)+SUMIFS(DataRegularSeason20242025!$AB$3:$AB$1315,DataRegularSeason20242025!$B$3:$B$1315, "&lt;=" &amp; GB$1, DataRegularSeason20242025!$E$3:$E$1315, $A23)</f>
        <v>19</v>
      </c>
      <c r="GC23">
        <f>SUMIFS(DataRegularSeason20242025!$AA$3:$AA$1315,DataRegularSeason20242025!$B$3:$B$1315, "&lt;=" &amp; GC$1, DataRegularSeason20242025!$D$3:$D$1315, $A23)+SUMIFS(DataRegularSeason20242025!$AB$3:$AB$1315,DataRegularSeason20242025!$B$3:$B$1315, "&lt;=" &amp; GC$1, DataRegularSeason20242025!$E$3:$E$1315, $A23)</f>
        <v>19</v>
      </c>
      <c r="GD23">
        <f>SUMIFS(DataRegularSeason20242025!$AA$3:$AA$1315,DataRegularSeason20242025!$B$3:$B$1315, "&lt;=" &amp; GD$1, DataRegularSeason20242025!$D$3:$D$1315, $A23)+SUMIFS(DataRegularSeason20242025!$AB$3:$AB$1315,DataRegularSeason20242025!$B$3:$B$1315, "&lt;=" &amp; GD$1, DataRegularSeason20242025!$E$3:$E$1315, $A23)</f>
        <v>19</v>
      </c>
      <c r="GE23">
        <f>SUMIFS(DataRegularSeason20242025!$AA$3:$AA$1315,DataRegularSeason20242025!$B$3:$B$1315, "&lt;=" &amp; GE$1, DataRegularSeason20242025!$D$3:$D$1315, $A23)+SUMIFS(DataRegularSeason20242025!$AB$3:$AB$1315,DataRegularSeason20242025!$B$3:$B$1315, "&lt;=" &amp; GE$1, DataRegularSeason20242025!$E$3:$E$1315, $A23)</f>
        <v>19</v>
      </c>
      <c r="GF23">
        <f>SUMIFS(DataRegularSeason20242025!$AA$3:$AA$1315,DataRegularSeason20242025!$B$3:$B$1315, "&lt;=" &amp; GF$1, DataRegularSeason20242025!$D$3:$D$1315, $A23)+SUMIFS(DataRegularSeason20242025!$AB$3:$AB$1315,DataRegularSeason20242025!$B$3:$B$1315, "&lt;=" &amp; GF$1, DataRegularSeason20242025!$E$3:$E$1315, $A23)</f>
        <v>19</v>
      </c>
      <c r="GG23">
        <f>SUMIFS(DataRegularSeason20242025!$AA$3:$AA$1315,DataRegularSeason20242025!$B$3:$B$1315, "&lt;=" &amp; GG$1, DataRegularSeason20242025!$D$3:$D$1315, $A23)+SUMIFS(DataRegularSeason20242025!$AB$3:$AB$1315,DataRegularSeason20242025!$B$3:$B$1315, "&lt;=" &amp; GG$1, DataRegularSeason20242025!$E$3:$E$1315, $A23)</f>
        <v>19</v>
      </c>
      <c r="GH23">
        <f>SUMIFS(DataRegularSeason20242025!$AA$3:$AA$1315,DataRegularSeason20242025!$B$3:$B$1315, "&lt;=" &amp; GH$1, DataRegularSeason20242025!$D$3:$D$1315, $A23)+SUMIFS(DataRegularSeason20242025!$AB$3:$AB$1315,DataRegularSeason20242025!$B$3:$B$1315, "&lt;=" &amp; GH$1, DataRegularSeason20242025!$E$3:$E$1315, $A23)</f>
        <v>19</v>
      </c>
      <c r="GI23">
        <f>SUMIFS(DataRegularSeason20242025!$AA$3:$AA$1315,DataRegularSeason20242025!$B$3:$B$1315, "&lt;=" &amp; GI$1, DataRegularSeason20242025!$D$3:$D$1315, $A23)+SUMIFS(DataRegularSeason20242025!$AB$3:$AB$1315,DataRegularSeason20242025!$B$3:$B$1315, "&lt;=" &amp; GI$1, DataRegularSeason20242025!$E$3:$E$1315, $A23)</f>
        <v>19</v>
      </c>
      <c r="GJ23">
        <f>SUMIFS(DataRegularSeason20242025!$AA$3:$AA$1315,DataRegularSeason20242025!$B$3:$B$1315, "&lt;=" &amp; GJ$1, DataRegularSeason20242025!$D$3:$D$1315, $A23)+SUMIFS(DataRegularSeason20242025!$AB$3:$AB$1315,DataRegularSeason20242025!$B$3:$B$1315, "&lt;=" &amp; GJ$1, DataRegularSeason20242025!$E$3:$E$1315, $A23)</f>
        <v>19</v>
      </c>
      <c r="GK23">
        <f>SUMIFS(DataRegularSeason20242025!$AA$3:$AA$1315,DataRegularSeason20242025!$B$3:$B$1315, "&lt;=" &amp; GK$1, DataRegularSeason20242025!$D$3:$D$1315, $A23)+SUMIFS(DataRegularSeason20242025!$AB$3:$AB$1315,DataRegularSeason20242025!$B$3:$B$1315, "&lt;=" &amp; GK$1, DataRegularSeason20242025!$E$3:$E$1315, $A23)</f>
        <v>19</v>
      </c>
      <c r="GL23">
        <f>SUMIFS(DataRegularSeason20242025!$AA$3:$AA$1315,DataRegularSeason20242025!$B$3:$B$1315, "&lt;=" &amp; GL$1, DataRegularSeason20242025!$D$3:$D$1315, $A23)+SUMIFS(DataRegularSeason20242025!$AB$3:$AB$1315,DataRegularSeason20242025!$B$3:$B$1315, "&lt;=" &amp; GL$1, DataRegularSeason20242025!$E$3:$E$1315, $A23)</f>
        <v>19</v>
      </c>
      <c r="GM23">
        <f>SUMIFS(DataRegularSeason20242025!$AA$3:$AA$1315,DataRegularSeason20242025!$B$3:$B$1315, "&lt;=" &amp; GM$1, DataRegularSeason20242025!$D$3:$D$1315, $A23)+SUMIFS(DataRegularSeason20242025!$AB$3:$AB$1315,DataRegularSeason20242025!$B$3:$B$1315, "&lt;=" &amp; GM$1, DataRegularSeason20242025!$E$3:$E$1315, $A23)</f>
        <v>19</v>
      </c>
      <c r="GN23">
        <f>SUMIFS(DataRegularSeason20242025!$AA$3:$AA$1315,DataRegularSeason20242025!$B$3:$B$1315, "&lt;=" &amp; GN$1, DataRegularSeason20242025!$D$3:$D$1315, $A23)+SUMIFS(DataRegularSeason20242025!$AB$3:$AB$1315,DataRegularSeason20242025!$B$3:$B$1315, "&lt;=" &amp; GN$1, DataRegularSeason20242025!$E$3:$E$1315, $A23)</f>
        <v>19</v>
      </c>
      <c r="GO23">
        <f>SUMIFS(DataRegularSeason20242025!$AA$3:$AA$1315,DataRegularSeason20242025!$B$3:$B$1315, "&lt;=" &amp; GO$1, DataRegularSeason20242025!$D$3:$D$1315, $A23)+SUMIFS(DataRegularSeason20242025!$AB$3:$AB$1315,DataRegularSeason20242025!$B$3:$B$1315, "&lt;=" &amp; GO$1, DataRegularSeason20242025!$E$3:$E$1315, $A23)</f>
        <v>19</v>
      </c>
      <c r="GP23">
        <f>SUMIFS(DataRegularSeason20242025!$AA$3:$AA$1315,DataRegularSeason20242025!$B$3:$B$1315, "&lt;=" &amp; GP$1, DataRegularSeason20242025!$D$3:$D$1315, $A23)+SUMIFS(DataRegularSeason20242025!$AB$3:$AB$1315,DataRegularSeason20242025!$B$3:$B$1315, "&lt;=" &amp; GP$1, DataRegularSeason20242025!$E$3:$E$1315, $A23)</f>
        <v>19</v>
      </c>
      <c r="GQ23">
        <f>SUMIFS(DataRegularSeason20242025!$AA$3:$AA$1315,DataRegularSeason20242025!$B$3:$B$1315, "&lt;=" &amp; GQ$1, DataRegularSeason20242025!$D$3:$D$1315, $A23)+SUMIFS(DataRegularSeason20242025!$AB$3:$AB$1315,DataRegularSeason20242025!$B$3:$B$1315, "&lt;=" &amp; GQ$1, DataRegularSeason20242025!$E$3:$E$1315, $A23)</f>
        <v>19</v>
      </c>
      <c r="GR23">
        <f>SUMIFS(DataRegularSeason20242025!$AA$3:$AA$1315,DataRegularSeason20242025!$B$3:$B$1315, "&lt;=" &amp; GR$1, DataRegularSeason20242025!$D$3:$D$1315, $A23)+SUMIFS(DataRegularSeason20242025!$AB$3:$AB$1315,DataRegularSeason20242025!$B$3:$B$1315, "&lt;=" &amp; GR$1, DataRegularSeason20242025!$E$3:$E$1315, $A23)</f>
        <v>19</v>
      </c>
      <c r="GS23">
        <f>SUMIFS(DataRegularSeason20242025!$AA$3:$AA$1315,DataRegularSeason20242025!$B$3:$B$1315, "&lt;=" &amp; GS$1, DataRegularSeason20242025!$D$3:$D$1315, $A23)+SUMIFS(DataRegularSeason20242025!$AB$3:$AB$1315,DataRegularSeason20242025!$B$3:$B$1315, "&lt;=" &amp; GS$1, DataRegularSeason20242025!$E$3:$E$1315, $A23)</f>
        <v>19</v>
      </c>
      <c r="GT23">
        <f>SUMIFS(DataRegularSeason20242025!$AA$3:$AA$1315,DataRegularSeason20242025!$B$3:$B$1315, "&lt;=" &amp; GT$1, DataRegularSeason20242025!$D$3:$D$1315, $A23)+SUMIFS(DataRegularSeason20242025!$AB$3:$AB$1315,DataRegularSeason20242025!$B$3:$B$1315, "&lt;=" &amp; GT$1, DataRegularSeason20242025!$E$3:$E$1315, $A23)</f>
        <v>19</v>
      </c>
      <c r="GU23">
        <f>SUMIFS(DataRegularSeason20242025!$AA$3:$AA$1315,DataRegularSeason20242025!$B$3:$B$1315, "&lt;=" &amp; GU$1, DataRegularSeason20242025!$D$3:$D$1315, $A23)+SUMIFS(DataRegularSeason20242025!$AB$3:$AB$1315,DataRegularSeason20242025!$B$3:$B$1315, "&lt;=" &amp; GU$1, DataRegularSeason20242025!$E$3:$E$1315, $A23)</f>
        <v>19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28</v>
      </c>
      <c r="BF26">
        <f>SUMIFS(DataRegularSeason20242025!$AA$3:$AA$1315,DataRegularSeason20242025!$B$3:$B$1315, "&lt;=" &amp; BF$1, DataRegularSeason20242025!$D$3:$D$1315, $A26)+SUMIFS(DataRegularSeason20242025!$AB$3:$AB$1315,DataRegularSeason20242025!$B$3:$B$1315, "&lt;=" &amp; BF$1, DataRegularSeason20242025!$E$3:$E$1315, $A26)</f>
        <v>28</v>
      </c>
      <c r="BG26">
        <f>SUMIFS(DataRegularSeason20242025!$AA$3:$AA$1315,DataRegularSeason20242025!$B$3:$B$1315, "&lt;=" &amp; BG$1, DataRegularSeason20242025!$D$3:$D$1315, $A26)+SUMIFS(DataRegularSeason20242025!$AB$3:$AB$1315,DataRegularSeason20242025!$B$3:$B$1315, "&lt;=" &amp; BG$1, DataRegularSeason20242025!$E$3:$E$1315, $A26)</f>
        <v>28</v>
      </c>
      <c r="BH26">
        <f>SUMIFS(DataRegularSeason20242025!$AA$3:$AA$1315,DataRegularSeason20242025!$B$3:$B$1315, "&lt;=" &amp; BH$1, DataRegularSeason20242025!$D$3:$D$1315, $A26)+SUMIFS(DataRegularSeason20242025!$AB$3:$AB$1315,DataRegularSeason20242025!$B$3:$B$1315, "&lt;=" &amp; BH$1, DataRegularSeason20242025!$E$3:$E$1315, $A26)</f>
        <v>28</v>
      </c>
      <c r="BI26">
        <f>SUMIFS(DataRegularSeason20242025!$AA$3:$AA$1315,DataRegularSeason20242025!$B$3:$B$1315, "&lt;=" &amp; BI$1, DataRegularSeason20242025!$D$3:$D$1315, $A26)+SUMIFS(DataRegularSeason20242025!$AB$3:$AB$1315,DataRegularSeason20242025!$B$3:$B$1315, "&lt;=" &amp; BI$1, DataRegularSeason20242025!$E$3:$E$1315, $A26)</f>
        <v>28</v>
      </c>
      <c r="BJ26">
        <f>SUMIFS(DataRegularSeason20242025!$AA$3:$AA$1315,DataRegularSeason20242025!$B$3:$B$1315, "&lt;=" &amp; BJ$1, DataRegularSeason20242025!$D$3:$D$1315, $A26)+SUMIFS(DataRegularSeason20242025!$AB$3:$AB$1315,DataRegularSeason20242025!$B$3:$B$1315, "&lt;=" &amp; BJ$1, DataRegularSeason20242025!$E$3:$E$1315, $A26)</f>
        <v>28</v>
      </c>
      <c r="BK26">
        <f>SUMIFS(DataRegularSeason20242025!$AA$3:$AA$1315,DataRegularSeason20242025!$B$3:$B$1315, "&lt;=" &amp; BK$1, DataRegularSeason20242025!$D$3:$D$1315, $A26)+SUMIFS(DataRegularSeason20242025!$AB$3:$AB$1315,DataRegularSeason20242025!$B$3:$B$1315, "&lt;=" &amp; BK$1, DataRegularSeason20242025!$E$3:$E$1315, $A26)</f>
        <v>28</v>
      </c>
      <c r="BL26">
        <f>SUMIFS(DataRegularSeason20242025!$AA$3:$AA$1315,DataRegularSeason20242025!$B$3:$B$1315, "&lt;=" &amp; BL$1, DataRegularSeason20242025!$D$3:$D$1315, $A26)+SUMIFS(DataRegularSeason20242025!$AB$3:$AB$1315,DataRegularSeason20242025!$B$3:$B$1315, "&lt;=" &amp; BL$1, DataRegularSeason20242025!$E$3:$E$1315, $A26)</f>
        <v>28</v>
      </c>
      <c r="BM26">
        <f>SUMIFS(DataRegularSeason20242025!$AA$3:$AA$1315,DataRegularSeason20242025!$B$3:$B$1315, "&lt;=" &amp; BM$1, DataRegularSeason20242025!$D$3:$D$1315, $A26)+SUMIFS(DataRegularSeason20242025!$AB$3:$AB$1315,DataRegularSeason20242025!$B$3:$B$1315, "&lt;=" &amp; BM$1, DataRegularSeason20242025!$E$3:$E$1315, $A26)</f>
        <v>28</v>
      </c>
      <c r="BN26">
        <f>SUMIFS(DataRegularSeason20242025!$AA$3:$AA$1315,DataRegularSeason20242025!$B$3:$B$1315, "&lt;=" &amp; BN$1, DataRegularSeason20242025!$D$3:$D$1315, $A26)+SUMIFS(DataRegularSeason20242025!$AB$3:$AB$1315,DataRegularSeason20242025!$B$3:$B$1315, "&lt;=" &amp; BN$1, DataRegularSeason20242025!$E$3:$E$1315, $A26)</f>
        <v>28</v>
      </c>
      <c r="BO26">
        <f>SUMIFS(DataRegularSeason20242025!$AA$3:$AA$1315,DataRegularSeason20242025!$B$3:$B$1315, "&lt;=" &amp; BO$1, DataRegularSeason20242025!$D$3:$D$1315, $A26)+SUMIFS(DataRegularSeason20242025!$AB$3:$AB$1315,DataRegularSeason20242025!$B$3:$B$1315, "&lt;=" &amp; BO$1, DataRegularSeason20242025!$E$3:$E$1315, $A26)</f>
        <v>28</v>
      </c>
      <c r="BP26">
        <f>SUMIFS(DataRegularSeason20242025!$AA$3:$AA$1315,DataRegularSeason20242025!$B$3:$B$1315, "&lt;=" &amp; BP$1, DataRegularSeason20242025!$D$3:$D$1315, $A26)+SUMIFS(DataRegularSeason20242025!$AB$3:$AB$1315,DataRegularSeason20242025!$B$3:$B$1315, "&lt;=" &amp; BP$1, DataRegularSeason20242025!$E$3:$E$1315, $A26)</f>
        <v>28</v>
      </c>
      <c r="BQ26">
        <f>SUMIFS(DataRegularSeason20242025!$AA$3:$AA$1315,DataRegularSeason20242025!$B$3:$B$1315, "&lt;=" &amp; BQ$1, DataRegularSeason20242025!$D$3:$D$1315, $A26)+SUMIFS(DataRegularSeason20242025!$AB$3:$AB$1315,DataRegularSeason20242025!$B$3:$B$1315, "&lt;=" &amp; BQ$1, DataRegularSeason20242025!$E$3:$E$1315, $A26)</f>
        <v>28</v>
      </c>
      <c r="BR26">
        <f>SUMIFS(DataRegularSeason20242025!$AA$3:$AA$1315,DataRegularSeason20242025!$B$3:$B$1315, "&lt;=" &amp; BR$1, DataRegularSeason20242025!$D$3:$D$1315, $A26)+SUMIFS(DataRegularSeason20242025!$AB$3:$AB$1315,DataRegularSeason20242025!$B$3:$B$1315, "&lt;=" &amp; BR$1, DataRegularSeason20242025!$E$3:$E$1315, $A26)</f>
        <v>28</v>
      </c>
      <c r="BS26">
        <f>SUMIFS(DataRegularSeason20242025!$AA$3:$AA$1315,DataRegularSeason20242025!$B$3:$B$1315, "&lt;=" &amp; BS$1, DataRegularSeason20242025!$D$3:$D$1315, $A26)+SUMIFS(DataRegularSeason20242025!$AB$3:$AB$1315,DataRegularSeason20242025!$B$3:$B$1315, "&lt;=" &amp; BS$1, DataRegularSeason20242025!$E$3:$E$1315, $A26)</f>
        <v>28</v>
      </c>
      <c r="BT26">
        <f>SUMIFS(DataRegularSeason20242025!$AA$3:$AA$1315,DataRegularSeason20242025!$B$3:$B$1315, "&lt;=" &amp; BT$1, DataRegularSeason20242025!$D$3:$D$1315, $A26)+SUMIFS(DataRegularSeason20242025!$AB$3:$AB$1315,DataRegularSeason20242025!$B$3:$B$1315, "&lt;=" &amp; BT$1, DataRegularSeason20242025!$E$3:$E$1315, $A26)</f>
        <v>28</v>
      </c>
      <c r="BU26">
        <f>SUMIFS(DataRegularSeason20242025!$AA$3:$AA$1315,DataRegularSeason20242025!$B$3:$B$1315, "&lt;=" &amp; BU$1, DataRegularSeason20242025!$D$3:$D$1315, $A26)+SUMIFS(DataRegularSeason20242025!$AB$3:$AB$1315,DataRegularSeason20242025!$B$3:$B$1315, "&lt;=" &amp; BU$1, DataRegularSeason20242025!$E$3:$E$1315, $A26)</f>
        <v>28</v>
      </c>
      <c r="BV26">
        <f>SUMIFS(DataRegularSeason20242025!$AA$3:$AA$1315,DataRegularSeason20242025!$B$3:$B$1315, "&lt;=" &amp; BV$1, DataRegularSeason20242025!$D$3:$D$1315, $A26)+SUMIFS(DataRegularSeason20242025!$AB$3:$AB$1315,DataRegularSeason20242025!$B$3:$B$1315, "&lt;=" &amp; BV$1, DataRegularSeason20242025!$E$3:$E$1315, $A26)</f>
        <v>28</v>
      </c>
      <c r="BW26">
        <f>SUMIFS(DataRegularSeason20242025!$AA$3:$AA$1315,DataRegularSeason20242025!$B$3:$B$1315, "&lt;=" &amp; BW$1, DataRegularSeason20242025!$D$3:$D$1315, $A26)+SUMIFS(DataRegularSeason20242025!$AB$3:$AB$1315,DataRegularSeason20242025!$B$3:$B$1315, "&lt;=" &amp; BW$1, DataRegularSeason20242025!$E$3:$E$1315, $A26)</f>
        <v>28</v>
      </c>
      <c r="BX26">
        <f>SUMIFS(DataRegularSeason20242025!$AA$3:$AA$1315,DataRegularSeason20242025!$B$3:$B$1315, "&lt;=" &amp; BX$1, DataRegularSeason20242025!$D$3:$D$1315, $A26)+SUMIFS(DataRegularSeason20242025!$AB$3:$AB$1315,DataRegularSeason20242025!$B$3:$B$1315, "&lt;=" &amp; BX$1, DataRegularSeason20242025!$E$3:$E$1315, $A26)</f>
        <v>28</v>
      </c>
      <c r="BY26">
        <f>SUMIFS(DataRegularSeason20242025!$AA$3:$AA$1315,DataRegularSeason20242025!$B$3:$B$1315, "&lt;=" &amp; BY$1, DataRegularSeason20242025!$D$3:$D$1315, $A26)+SUMIFS(DataRegularSeason20242025!$AB$3:$AB$1315,DataRegularSeason20242025!$B$3:$B$1315, "&lt;=" &amp; BY$1, DataRegularSeason20242025!$E$3:$E$1315, $A26)</f>
        <v>28</v>
      </c>
      <c r="BZ26">
        <f>SUMIFS(DataRegularSeason20242025!$AA$3:$AA$1315,DataRegularSeason20242025!$B$3:$B$1315, "&lt;=" &amp; BZ$1, DataRegularSeason20242025!$D$3:$D$1315, $A26)+SUMIFS(DataRegularSeason20242025!$AB$3:$AB$1315,DataRegularSeason20242025!$B$3:$B$1315, "&lt;=" &amp; BZ$1, DataRegularSeason20242025!$E$3:$E$1315, $A26)</f>
        <v>28</v>
      </c>
      <c r="CA26">
        <f>SUMIFS(DataRegularSeason20242025!$AA$3:$AA$1315,DataRegularSeason20242025!$B$3:$B$1315, "&lt;=" &amp; CA$1, DataRegularSeason20242025!$D$3:$D$1315, $A26)+SUMIFS(DataRegularSeason20242025!$AB$3:$AB$1315,DataRegularSeason20242025!$B$3:$B$1315, "&lt;=" &amp; CA$1, DataRegularSeason20242025!$E$3:$E$1315, $A26)</f>
        <v>28</v>
      </c>
      <c r="CB26">
        <f>SUMIFS(DataRegularSeason20242025!$AA$3:$AA$1315,DataRegularSeason20242025!$B$3:$B$1315, "&lt;=" &amp; CB$1, DataRegularSeason20242025!$D$3:$D$1315, $A26)+SUMIFS(DataRegularSeason20242025!$AB$3:$AB$1315,DataRegularSeason20242025!$B$3:$B$1315, "&lt;=" &amp; CB$1, DataRegularSeason20242025!$E$3:$E$1315, $A26)</f>
        <v>28</v>
      </c>
      <c r="CC26">
        <f>SUMIFS(DataRegularSeason20242025!$AA$3:$AA$1315,DataRegularSeason20242025!$B$3:$B$1315, "&lt;=" &amp; CC$1, DataRegularSeason20242025!$D$3:$D$1315, $A26)+SUMIFS(DataRegularSeason20242025!$AB$3:$AB$1315,DataRegularSeason20242025!$B$3:$B$1315, "&lt;=" &amp; CC$1, DataRegularSeason20242025!$E$3:$E$1315, $A26)</f>
        <v>28</v>
      </c>
      <c r="CD26">
        <f>SUMIFS(DataRegularSeason20242025!$AA$3:$AA$1315,DataRegularSeason20242025!$B$3:$B$1315, "&lt;=" &amp; CD$1, DataRegularSeason20242025!$D$3:$D$1315, $A26)+SUMIFS(DataRegularSeason20242025!$AB$3:$AB$1315,DataRegularSeason20242025!$B$3:$B$1315, "&lt;=" &amp; CD$1, DataRegularSeason20242025!$E$3:$E$1315, $A26)</f>
        <v>28</v>
      </c>
      <c r="CE26">
        <f>SUMIFS(DataRegularSeason20242025!$AA$3:$AA$1315,DataRegularSeason20242025!$B$3:$B$1315, "&lt;=" &amp; CE$1, DataRegularSeason20242025!$D$3:$D$1315, $A26)+SUMIFS(DataRegularSeason20242025!$AB$3:$AB$1315,DataRegularSeason20242025!$B$3:$B$1315, "&lt;=" &amp; CE$1, DataRegularSeason20242025!$E$3:$E$1315, $A26)</f>
        <v>28</v>
      </c>
      <c r="CF26">
        <f>SUMIFS(DataRegularSeason20242025!$AA$3:$AA$1315,DataRegularSeason20242025!$B$3:$B$1315, "&lt;=" &amp; CF$1, DataRegularSeason20242025!$D$3:$D$1315, $A26)+SUMIFS(DataRegularSeason20242025!$AB$3:$AB$1315,DataRegularSeason20242025!$B$3:$B$1315, "&lt;=" &amp; CF$1, DataRegularSeason20242025!$E$3:$E$1315, $A26)</f>
        <v>28</v>
      </c>
      <c r="CG26">
        <f>SUMIFS(DataRegularSeason20242025!$AA$3:$AA$1315,DataRegularSeason20242025!$B$3:$B$1315, "&lt;=" &amp; CG$1, DataRegularSeason20242025!$D$3:$D$1315, $A26)+SUMIFS(DataRegularSeason20242025!$AB$3:$AB$1315,DataRegularSeason20242025!$B$3:$B$1315, "&lt;=" &amp; CG$1, DataRegularSeason20242025!$E$3:$E$1315, $A26)</f>
        <v>28</v>
      </c>
      <c r="CH26">
        <f>SUMIFS(DataRegularSeason20242025!$AA$3:$AA$1315,DataRegularSeason20242025!$B$3:$B$1315, "&lt;=" &amp; CH$1, DataRegularSeason20242025!$D$3:$D$1315, $A26)+SUMIFS(DataRegularSeason20242025!$AB$3:$AB$1315,DataRegularSeason20242025!$B$3:$B$1315, "&lt;=" &amp; CH$1, DataRegularSeason20242025!$E$3:$E$1315, $A26)</f>
        <v>28</v>
      </c>
      <c r="CI26">
        <f>SUMIFS(DataRegularSeason20242025!$AA$3:$AA$1315,DataRegularSeason20242025!$B$3:$B$1315, "&lt;=" &amp; CI$1, DataRegularSeason20242025!$D$3:$D$1315, $A26)+SUMIFS(DataRegularSeason20242025!$AB$3:$AB$1315,DataRegularSeason20242025!$B$3:$B$1315, "&lt;=" &amp; CI$1, DataRegularSeason20242025!$E$3:$E$1315, $A26)</f>
        <v>28</v>
      </c>
      <c r="CJ26">
        <f>SUMIFS(DataRegularSeason20242025!$AA$3:$AA$1315,DataRegularSeason20242025!$B$3:$B$1315, "&lt;=" &amp; CJ$1, DataRegularSeason20242025!$D$3:$D$1315, $A26)+SUMIFS(DataRegularSeason20242025!$AB$3:$AB$1315,DataRegularSeason20242025!$B$3:$B$1315, "&lt;=" &amp; CJ$1, DataRegularSeason20242025!$E$3:$E$1315, $A26)</f>
        <v>28</v>
      </c>
      <c r="CK26">
        <f>SUMIFS(DataRegularSeason20242025!$AA$3:$AA$1315,DataRegularSeason20242025!$B$3:$B$1315, "&lt;=" &amp; CK$1, DataRegularSeason20242025!$D$3:$D$1315, $A26)+SUMIFS(DataRegularSeason20242025!$AB$3:$AB$1315,DataRegularSeason20242025!$B$3:$B$1315, "&lt;=" &amp; CK$1, DataRegularSeason20242025!$E$3:$E$1315, $A26)</f>
        <v>28</v>
      </c>
      <c r="CL26">
        <f>SUMIFS(DataRegularSeason20242025!$AA$3:$AA$1315,DataRegularSeason20242025!$B$3:$B$1315, "&lt;=" &amp; CL$1, DataRegularSeason20242025!$D$3:$D$1315, $A26)+SUMIFS(DataRegularSeason20242025!$AB$3:$AB$1315,DataRegularSeason20242025!$B$3:$B$1315, "&lt;=" &amp; CL$1, DataRegularSeason20242025!$E$3:$E$1315, $A26)</f>
        <v>28</v>
      </c>
      <c r="CM26">
        <f>SUMIFS(DataRegularSeason20242025!$AA$3:$AA$1315,DataRegularSeason20242025!$B$3:$B$1315, "&lt;=" &amp; CM$1, DataRegularSeason20242025!$D$3:$D$1315, $A26)+SUMIFS(DataRegularSeason20242025!$AB$3:$AB$1315,DataRegularSeason20242025!$B$3:$B$1315, "&lt;=" &amp; CM$1, DataRegularSeason20242025!$E$3:$E$1315, $A26)</f>
        <v>28</v>
      </c>
      <c r="CN26">
        <f>SUMIFS(DataRegularSeason20242025!$AA$3:$AA$1315,DataRegularSeason20242025!$B$3:$B$1315, "&lt;=" &amp; CN$1, DataRegularSeason20242025!$D$3:$D$1315, $A26)+SUMIFS(DataRegularSeason20242025!$AB$3:$AB$1315,DataRegularSeason20242025!$B$3:$B$1315, "&lt;=" &amp; CN$1, DataRegularSeason20242025!$E$3:$E$1315, $A26)</f>
        <v>28</v>
      </c>
      <c r="CO26">
        <f>SUMIFS(DataRegularSeason20242025!$AA$3:$AA$1315,DataRegularSeason20242025!$B$3:$B$1315, "&lt;=" &amp; CO$1, DataRegularSeason20242025!$D$3:$D$1315, $A26)+SUMIFS(DataRegularSeason20242025!$AB$3:$AB$1315,DataRegularSeason20242025!$B$3:$B$1315, "&lt;=" &amp; CO$1, DataRegularSeason20242025!$E$3:$E$1315, $A26)</f>
        <v>28</v>
      </c>
      <c r="CP26">
        <f>SUMIFS(DataRegularSeason20242025!$AA$3:$AA$1315,DataRegularSeason20242025!$B$3:$B$1315, "&lt;=" &amp; CP$1, DataRegularSeason20242025!$D$3:$D$1315, $A26)+SUMIFS(DataRegularSeason20242025!$AB$3:$AB$1315,DataRegularSeason20242025!$B$3:$B$1315, "&lt;=" &amp; CP$1, DataRegularSeason20242025!$E$3:$E$1315, $A26)</f>
        <v>28</v>
      </c>
      <c r="CQ26">
        <f>SUMIFS(DataRegularSeason20242025!$AA$3:$AA$1315,DataRegularSeason20242025!$B$3:$B$1315, "&lt;=" &amp; CQ$1, DataRegularSeason20242025!$D$3:$D$1315, $A26)+SUMIFS(DataRegularSeason20242025!$AB$3:$AB$1315,DataRegularSeason20242025!$B$3:$B$1315, "&lt;=" &amp; CQ$1, DataRegularSeason20242025!$E$3:$E$1315, $A26)</f>
        <v>28</v>
      </c>
      <c r="CR26">
        <f>SUMIFS(DataRegularSeason20242025!$AA$3:$AA$1315,DataRegularSeason20242025!$B$3:$B$1315, "&lt;=" &amp; CR$1, DataRegularSeason20242025!$D$3:$D$1315, $A26)+SUMIFS(DataRegularSeason20242025!$AB$3:$AB$1315,DataRegularSeason20242025!$B$3:$B$1315, "&lt;=" &amp; CR$1, DataRegularSeason20242025!$E$3:$E$1315, $A26)</f>
        <v>28</v>
      </c>
      <c r="CS26">
        <f>SUMIFS(DataRegularSeason20242025!$AA$3:$AA$1315,DataRegularSeason20242025!$B$3:$B$1315, "&lt;=" &amp; CS$1, DataRegularSeason20242025!$D$3:$D$1315, $A26)+SUMIFS(DataRegularSeason20242025!$AB$3:$AB$1315,DataRegularSeason20242025!$B$3:$B$1315, "&lt;=" &amp; CS$1, DataRegularSeason20242025!$E$3:$E$1315, $A26)</f>
        <v>28</v>
      </c>
      <c r="CT26">
        <f>SUMIFS(DataRegularSeason20242025!$AA$3:$AA$1315,DataRegularSeason20242025!$B$3:$B$1315, "&lt;=" &amp; CT$1, DataRegularSeason20242025!$D$3:$D$1315, $A26)+SUMIFS(DataRegularSeason20242025!$AB$3:$AB$1315,DataRegularSeason20242025!$B$3:$B$1315, "&lt;=" &amp; CT$1, DataRegularSeason20242025!$E$3:$E$1315, $A26)</f>
        <v>28</v>
      </c>
      <c r="CU26">
        <f>SUMIFS(DataRegularSeason20242025!$AA$3:$AA$1315,DataRegularSeason20242025!$B$3:$B$1315, "&lt;=" &amp; CU$1, DataRegularSeason20242025!$D$3:$D$1315, $A26)+SUMIFS(DataRegularSeason20242025!$AB$3:$AB$1315,DataRegularSeason20242025!$B$3:$B$1315, "&lt;=" &amp; CU$1, DataRegularSeason20242025!$E$3:$E$1315, $A26)</f>
        <v>28</v>
      </c>
      <c r="CV26">
        <f>SUMIFS(DataRegularSeason20242025!$AA$3:$AA$1315,DataRegularSeason20242025!$B$3:$B$1315, "&lt;=" &amp; CV$1, DataRegularSeason20242025!$D$3:$D$1315, $A26)+SUMIFS(DataRegularSeason20242025!$AB$3:$AB$1315,DataRegularSeason20242025!$B$3:$B$1315, "&lt;=" &amp; CV$1, DataRegularSeason20242025!$E$3:$E$1315, $A26)</f>
        <v>28</v>
      </c>
      <c r="CW26">
        <f>SUMIFS(DataRegularSeason20242025!$AA$3:$AA$1315,DataRegularSeason20242025!$B$3:$B$1315, "&lt;=" &amp; CW$1, DataRegularSeason20242025!$D$3:$D$1315, $A26)+SUMIFS(DataRegularSeason20242025!$AB$3:$AB$1315,DataRegularSeason20242025!$B$3:$B$1315, "&lt;=" &amp; CW$1, DataRegularSeason20242025!$E$3:$E$1315, $A26)</f>
        <v>28</v>
      </c>
      <c r="CX26">
        <f>SUMIFS(DataRegularSeason20242025!$AA$3:$AA$1315,DataRegularSeason20242025!$B$3:$B$1315, "&lt;=" &amp; CX$1, DataRegularSeason20242025!$D$3:$D$1315, $A26)+SUMIFS(DataRegularSeason20242025!$AB$3:$AB$1315,DataRegularSeason20242025!$B$3:$B$1315, "&lt;=" &amp; CX$1, DataRegularSeason20242025!$E$3:$E$1315, $A26)</f>
        <v>28</v>
      </c>
      <c r="CY26">
        <f>SUMIFS(DataRegularSeason20242025!$AA$3:$AA$1315,DataRegularSeason20242025!$B$3:$B$1315, "&lt;=" &amp; CY$1, DataRegularSeason20242025!$D$3:$D$1315, $A26)+SUMIFS(DataRegularSeason20242025!$AB$3:$AB$1315,DataRegularSeason20242025!$B$3:$B$1315, "&lt;=" &amp; CY$1, DataRegularSeason20242025!$E$3:$E$1315, $A26)</f>
        <v>28</v>
      </c>
      <c r="CZ26">
        <f>SUMIFS(DataRegularSeason20242025!$AA$3:$AA$1315,DataRegularSeason20242025!$B$3:$B$1315, "&lt;=" &amp; CZ$1, DataRegularSeason20242025!$D$3:$D$1315, $A26)+SUMIFS(DataRegularSeason20242025!$AB$3:$AB$1315,DataRegularSeason20242025!$B$3:$B$1315, "&lt;=" &amp; CZ$1, DataRegularSeason20242025!$E$3:$E$1315, $A26)</f>
        <v>28</v>
      </c>
      <c r="DA26">
        <f>SUMIFS(DataRegularSeason20242025!$AA$3:$AA$1315,DataRegularSeason20242025!$B$3:$B$1315, "&lt;=" &amp; DA$1, DataRegularSeason20242025!$D$3:$D$1315, $A26)+SUMIFS(DataRegularSeason20242025!$AB$3:$AB$1315,DataRegularSeason20242025!$B$3:$B$1315, "&lt;=" &amp; DA$1, DataRegularSeason20242025!$E$3:$E$1315, $A26)</f>
        <v>28</v>
      </c>
      <c r="DB26">
        <f>SUMIFS(DataRegularSeason20242025!$AA$3:$AA$1315,DataRegularSeason20242025!$B$3:$B$1315, "&lt;=" &amp; DB$1, DataRegularSeason20242025!$D$3:$D$1315, $A26)+SUMIFS(DataRegularSeason20242025!$AB$3:$AB$1315,DataRegularSeason20242025!$B$3:$B$1315, "&lt;=" &amp; DB$1, DataRegularSeason20242025!$E$3:$E$1315, $A26)</f>
        <v>28</v>
      </c>
      <c r="DC26">
        <f>SUMIFS(DataRegularSeason20242025!$AA$3:$AA$1315,DataRegularSeason20242025!$B$3:$B$1315, "&lt;=" &amp; DC$1, DataRegularSeason20242025!$D$3:$D$1315, $A26)+SUMIFS(DataRegularSeason20242025!$AB$3:$AB$1315,DataRegularSeason20242025!$B$3:$B$1315, "&lt;=" &amp; DC$1, DataRegularSeason20242025!$E$3:$E$1315, $A26)</f>
        <v>28</v>
      </c>
      <c r="DD26">
        <f>SUMIFS(DataRegularSeason20242025!$AA$3:$AA$1315,DataRegularSeason20242025!$B$3:$B$1315, "&lt;=" &amp; DD$1, DataRegularSeason20242025!$D$3:$D$1315, $A26)+SUMIFS(DataRegularSeason20242025!$AB$3:$AB$1315,DataRegularSeason20242025!$B$3:$B$1315, "&lt;=" &amp; DD$1, DataRegularSeason20242025!$E$3:$E$1315, $A26)</f>
        <v>28</v>
      </c>
      <c r="DE26">
        <f>SUMIFS(DataRegularSeason20242025!$AA$3:$AA$1315,DataRegularSeason20242025!$B$3:$B$1315, "&lt;=" &amp; DE$1, DataRegularSeason20242025!$D$3:$D$1315, $A26)+SUMIFS(DataRegularSeason20242025!$AB$3:$AB$1315,DataRegularSeason20242025!$B$3:$B$1315, "&lt;=" &amp; DE$1, DataRegularSeason20242025!$E$3:$E$1315, $A26)</f>
        <v>28</v>
      </c>
      <c r="DF26">
        <f>SUMIFS(DataRegularSeason20242025!$AA$3:$AA$1315,DataRegularSeason20242025!$B$3:$B$1315, "&lt;=" &amp; DF$1, DataRegularSeason20242025!$D$3:$D$1315, $A26)+SUMIFS(DataRegularSeason20242025!$AB$3:$AB$1315,DataRegularSeason20242025!$B$3:$B$1315, "&lt;=" &amp; DF$1, DataRegularSeason20242025!$E$3:$E$1315, $A26)</f>
        <v>28</v>
      </c>
      <c r="DG26">
        <f>SUMIFS(DataRegularSeason20242025!$AA$3:$AA$1315,DataRegularSeason20242025!$B$3:$B$1315, "&lt;=" &amp; DG$1, DataRegularSeason20242025!$D$3:$D$1315, $A26)+SUMIFS(DataRegularSeason20242025!$AB$3:$AB$1315,DataRegularSeason20242025!$B$3:$B$1315, "&lt;=" &amp; DG$1, DataRegularSeason20242025!$E$3:$E$1315, $A26)</f>
        <v>28</v>
      </c>
      <c r="DH26">
        <f>SUMIFS(DataRegularSeason20242025!$AA$3:$AA$1315,DataRegularSeason20242025!$B$3:$B$1315, "&lt;=" &amp; DH$1, DataRegularSeason20242025!$D$3:$D$1315, $A26)+SUMIFS(DataRegularSeason20242025!$AB$3:$AB$1315,DataRegularSeason20242025!$B$3:$B$1315, "&lt;=" &amp; DH$1, DataRegularSeason20242025!$E$3:$E$1315, $A26)</f>
        <v>28</v>
      </c>
      <c r="DI26">
        <f>SUMIFS(DataRegularSeason20242025!$AA$3:$AA$1315,DataRegularSeason20242025!$B$3:$B$1315, "&lt;=" &amp; DI$1, DataRegularSeason20242025!$D$3:$D$1315, $A26)+SUMIFS(DataRegularSeason20242025!$AB$3:$AB$1315,DataRegularSeason20242025!$B$3:$B$1315, "&lt;=" &amp; DI$1, DataRegularSeason20242025!$E$3:$E$1315, $A26)</f>
        <v>28</v>
      </c>
      <c r="DJ26">
        <f>SUMIFS(DataRegularSeason20242025!$AA$3:$AA$1315,DataRegularSeason20242025!$B$3:$B$1315, "&lt;=" &amp; DJ$1, DataRegularSeason20242025!$D$3:$D$1315, $A26)+SUMIFS(DataRegularSeason20242025!$AB$3:$AB$1315,DataRegularSeason20242025!$B$3:$B$1315, "&lt;=" &amp; DJ$1, DataRegularSeason20242025!$E$3:$E$1315, $A26)</f>
        <v>28</v>
      </c>
      <c r="DK26">
        <f>SUMIFS(DataRegularSeason20242025!$AA$3:$AA$1315,DataRegularSeason20242025!$B$3:$B$1315, "&lt;=" &amp; DK$1, DataRegularSeason20242025!$D$3:$D$1315, $A26)+SUMIFS(DataRegularSeason20242025!$AB$3:$AB$1315,DataRegularSeason20242025!$B$3:$B$1315, "&lt;=" &amp; DK$1, DataRegularSeason20242025!$E$3:$E$1315, $A26)</f>
        <v>28</v>
      </c>
      <c r="DL26">
        <f>SUMIFS(DataRegularSeason20242025!$AA$3:$AA$1315,DataRegularSeason20242025!$B$3:$B$1315, "&lt;=" &amp; DL$1, DataRegularSeason20242025!$D$3:$D$1315, $A26)+SUMIFS(DataRegularSeason20242025!$AB$3:$AB$1315,DataRegularSeason20242025!$B$3:$B$1315, "&lt;=" &amp; DL$1, DataRegularSeason20242025!$E$3:$E$1315, $A26)</f>
        <v>28</v>
      </c>
      <c r="DM26">
        <f>SUMIFS(DataRegularSeason20242025!$AA$3:$AA$1315,DataRegularSeason20242025!$B$3:$B$1315, "&lt;=" &amp; DM$1, DataRegularSeason20242025!$D$3:$D$1315, $A26)+SUMIFS(DataRegularSeason20242025!$AB$3:$AB$1315,DataRegularSeason20242025!$B$3:$B$1315, "&lt;=" &amp; DM$1, DataRegularSeason20242025!$E$3:$E$1315, $A26)</f>
        <v>28</v>
      </c>
      <c r="DN26">
        <f>SUMIFS(DataRegularSeason20242025!$AA$3:$AA$1315,DataRegularSeason20242025!$B$3:$B$1315, "&lt;=" &amp; DN$1, DataRegularSeason20242025!$D$3:$D$1315, $A26)+SUMIFS(DataRegularSeason20242025!$AB$3:$AB$1315,DataRegularSeason20242025!$B$3:$B$1315, "&lt;=" &amp; DN$1, DataRegularSeason20242025!$E$3:$E$1315, $A26)</f>
        <v>28</v>
      </c>
      <c r="DO26">
        <f>SUMIFS(DataRegularSeason20242025!$AA$3:$AA$1315,DataRegularSeason20242025!$B$3:$B$1315, "&lt;=" &amp; DO$1, DataRegularSeason20242025!$D$3:$D$1315, $A26)+SUMIFS(DataRegularSeason20242025!$AB$3:$AB$1315,DataRegularSeason20242025!$B$3:$B$1315, "&lt;=" &amp; DO$1, DataRegularSeason20242025!$E$3:$E$1315, $A26)</f>
        <v>28</v>
      </c>
      <c r="DP26">
        <f>SUMIFS(DataRegularSeason20242025!$AA$3:$AA$1315,DataRegularSeason20242025!$B$3:$B$1315, "&lt;=" &amp; DP$1, DataRegularSeason20242025!$D$3:$D$1315, $A26)+SUMIFS(DataRegularSeason20242025!$AB$3:$AB$1315,DataRegularSeason20242025!$B$3:$B$1315, "&lt;=" &amp; DP$1, DataRegularSeason20242025!$E$3:$E$1315, $A26)</f>
        <v>28</v>
      </c>
      <c r="DQ26">
        <f>SUMIFS(DataRegularSeason20242025!$AA$3:$AA$1315,DataRegularSeason20242025!$B$3:$B$1315, "&lt;=" &amp; DQ$1, DataRegularSeason20242025!$D$3:$D$1315, $A26)+SUMIFS(DataRegularSeason20242025!$AB$3:$AB$1315,DataRegularSeason20242025!$B$3:$B$1315, "&lt;=" &amp; DQ$1, DataRegularSeason20242025!$E$3:$E$1315, $A26)</f>
        <v>28</v>
      </c>
      <c r="DR26">
        <f>SUMIFS(DataRegularSeason20242025!$AA$3:$AA$1315,DataRegularSeason20242025!$B$3:$B$1315, "&lt;=" &amp; DR$1, DataRegularSeason20242025!$D$3:$D$1315, $A26)+SUMIFS(DataRegularSeason20242025!$AB$3:$AB$1315,DataRegularSeason20242025!$B$3:$B$1315, "&lt;=" &amp; DR$1, DataRegularSeason20242025!$E$3:$E$1315, $A26)</f>
        <v>28</v>
      </c>
      <c r="DS26">
        <f>SUMIFS(DataRegularSeason20242025!$AA$3:$AA$1315,DataRegularSeason20242025!$B$3:$B$1315, "&lt;=" &amp; DS$1, DataRegularSeason20242025!$D$3:$D$1315, $A26)+SUMIFS(DataRegularSeason20242025!$AB$3:$AB$1315,DataRegularSeason20242025!$B$3:$B$1315, "&lt;=" &amp; DS$1, DataRegularSeason20242025!$E$3:$E$1315, $A26)</f>
        <v>28</v>
      </c>
      <c r="DT26">
        <f>SUMIFS(DataRegularSeason20242025!$AA$3:$AA$1315,DataRegularSeason20242025!$B$3:$B$1315, "&lt;=" &amp; DT$1, DataRegularSeason20242025!$D$3:$D$1315, $A26)+SUMIFS(DataRegularSeason20242025!$AB$3:$AB$1315,DataRegularSeason20242025!$B$3:$B$1315, "&lt;=" &amp; DT$1, DataRegularSeason20242025!$E$3:$E$1315, $A26)</f>
        <v>28</v>
      </c>
      <c r="DU26">
        <f>SUMIFS(DataRegularSeason20242025!$AA$3:$AA$1315,DataRegularSeason20242025!$B$3:$B$1315, "&lt;=" &amp; DU$1, DataRegularSeason20242025!$D$3:$D$1315, $A26)+SUMIFS(DataRegularSeason20242025!$AB$3:$AB$1315,DataRegularSeason20242025!$B$3:$B$1315, "&lt;=" &amp; DU$1, DataRegularSeason20242025!$E$3:$E$1315, $A26)</f>
        <v>28</v>
      </c>
      <c r="DV26">
        <f>SUMIFS(DataRegularSeason20242025!$AA$3:$AA$1315,DataRegularSeason20242025!$B$3:$B$1315, "&lt;=" &amp; DV$1, DataRegularSeason20242025!$D$3:$D$1315, $A26)+SUMIFS(DataRegularSeason20242025!$AB$3:$AB$1315,DataRegularSeason20242025!$B$3:$B$1315, "&lt;=" &amp; DV$1, DataRegularSeason20242025!$E$3:$E$1315, $A26)</f>
        <v>28</v>
      </c>
      <c r="DW26">
        <f>SUMIFS(DataRegularSeason20242025!$AA$3:$AA$1315,DataRegularSeason20242025!$B$3:$B$1315, "&lt;=" &amp; DW$1, DataRegularSeason20242025!$D$3:$D$1315, $A26)+SUMIFS(DataRegularSeason20242025!$AB$3:$AB$1315,DataRegularSeason20242025!$B$3:$B$1315, "&lt;=" &amp; DW$1, DataRegularSeason20242025!$E$3:$E$1315, $A26)</f>
        <v>28</v>
      </c>
      <c r="DX26">
        <f>SUMIFS(DataRegularSeason20242025!$AA$3:$AA$1315,DataRegularSeason20242025!$B$3:$B$1315, "&lt;=" &amp; DX$1, DataRegularSeason20242025!$D$3:$D$1315, $A26)+SUMIFS(DataRegularSeason20242025!$AB$3:$AB$1315,DataRegularSeason20242025!$B$3:$B$1315, "&lt;=" &amp; DX$1, DataRegularSeason20242025!$E$3:$E$1315, $A26)</f>
        <v>28</v>
      </c>
      <c r="DY26">
        <f>SUMIFS(DataRegularSeason20242025!$AA$3:$AA$1315,DataRegularSeason20242025!$B$3:$B$1315, "&lt;=" &amp; DY$1, DataRegularSeason20242025!$D$3:$D$1315, $A26)+SUMIFS(DataRegularSeason20242025!$AB$3:$AB$1315,DataRegularSeason20242025!$B$3:$B$1315, "&lt;=" &amp; DY$1, DataRegularSeason20242025!$E$3:$E$1315, $A26)</f>
        <v>28</v>
      </c>
      <c r="DZ26">
        <f>SUMIFS(DataRegularSeason20242025!$AA$3:$AA$1315,DataRegularSeason20242025!$B$3:$B$1315, "&lt;=" &amp; DZ$1, DataRegularSeason20242025!$D$3:$D$1315, $A26)+SUMIFS(DataRegularSeason20242025!$AB$3:$AB$1315,DataRegularSeason20242025!$B$3:$B$1315, "&lt;=" &amp; DZ$1, DataRegularSeason20242025!$E$3:$E$1315, $A26)</f>
        <v>28</v>
      </c>
      <c r="EA26">
        <f>SUMIFS(DataRegularSeason20242025!$AA$3:$AA$1315,DataRegularSeason20242025!$B$3:$B$1315, "&lt;=" &amp; EA$1, DataRegularSeason20242025!$D$3:$D$1315, $A26)+SUMIFS(DataRegularSeason20242025!$AB$3:$AB$1315,DataRegularSeason20242025!$B$3:$B$1315, "&lt;=" &amp; EA$1, DataRegularSeason20242025!$E$3:$E$1315, $A26)</f>
        <v>28</v>
      </c>
      <c r="EB26">
        <f>SUMIFS(DataRegularSeason20242025!$AA$3:$AA$1315,DataRegularSeason20242025!$B$3:$B$1315, "&lt;=" &amp; EB$1, DataRegularSeason20242025!$D$3:$D$1315, $A26)+SUMIFS(DataRegularSeason20242025!$AB$3:$AB$1315,DataRegularSeason20242025!$B$3:$B$1315, "&lt;=" &amp; EB$1, DataRegularSeason20242025!$E$3:$E$1315, $A26)</f>
        <v>28</v>
      </c>
      <c r="EC26">
        <f>SUMIFS(DataRegularSeason20242025!$AA$3:$AA$1315,DataRegularSeason20242025!$B$3:$B$1315, "&lt;=" &amp; EC$1, DataRegularSeason20242025!$D$3:$D$1315, $A26)+SUMIFS(DataRegularSeason20242025!$AB$3:$AB$1315,DataRegularSeason20242025!$B$3:$B$1315, "&lt;=" &amp; EC$1, DataRegularSeason20242025!$E$3:$E$1315, $A26)</f>
        <v>28</v>
      </c>
      <c r="ED26">
        <f>SUMIFS(DataRegularSeason20242025!$AA$3:$AA$1315,DataRegularSeason20242025!$B$3:$B$1315, "&lt;=" &amp; ED$1, DataRegularSeason20242025!$D$3:$D$1315, $A26)+SUMIFS(DataRegularSeason20242025!$AB$3:$AB$1315,DataRegularSeason20242025!$B$3:$B$1315, "&lt;=" &amp; ED$1, DataRegularSeason20242025!$E$3:$E$1315, $A26)</f>
        <v>28</v>
      </c>
      <c r="EE26">
        <f>SUMIFS(DataRegularSeason20242025!$AA$3:$AA$1315,DataRegularSeason20242025!$B$3:$B$1315, "&lt;=" &amp; EE$1, DataRegularSeason20242025!$D$3:$D$1315, $A26)+SUMIFS(DataRegularSeason20242025!$AB$3:$AB$1315,DataRegularSeason20242025!$B$3:$B$1315, "&lt;=" &amp; EE$1, DataRegularSeason20242025!$E$3:$E$1315, $A26)</f>
        <v>28</v>
      </c>
      <c r="EF26">
        <f>SUMIFS(DataRegularSeason20242025!$AA$3:$AA$1315,DataRegularSeason20242025!$B$3:$B$1315, "&lt;=" &amp; EF$1, DataRegularSeason20242025!$D$3:$D$1315, $A26)+SUMIFS(DataRegularSeason20242025!$AB$3:$AB$1315,DataRegularSeason20242025!$B$3:$B$1315, "&lt;=" &amp; EF$1, DataRegularSeason20242025!$E$3:$E$1315, $A26)</f>
        <v>28</v>
      </c>
      <c r="EG26">
        <f>SUMIFS(DataRegularSeason20242025!$AA$3:$AA$1315,DataRegularSeason20242025!$B$3:$B$1315, "&lt;=" &amp; EG$1, DataRegularSeason20242025!$D$3:$D$1315, $A26)+SUMIFS(DataRegularSeason20242025!$AB$3:$AB$1315,DataRegularSeason20242025!$B$3:$B$1315, "&lt;=" &amp; EG$1, DataRegularSeason20242025!$E$3:$E$1315, $A26)</f>
        <v>28</v>
      </c>
      <c r="EH26">
        <f>SUMIFS(DataRegularSeason20242025!$AA$3:$AA$1315,DataRegularSeason20242025!$B$3:$B$1315, "&lt;=" &amp; EH$1, DataRegularSeason20242025!$D$3:$D$1315, $A26)+SUMIFS(DataRegularSeason20242025!$AB$3:$AB$1315,DataRegularSeason20242025!$B$3:$B$1315, "&lt;=" &amp; EH$1, DataRegularSeason20242025!$E$3:$E$1315, $A26)</f>
        <v>28</v>
      </c>
      <c r="EI26">
        <f>SUMIFS(DataRegularSeason20242025!$AA$3:$AA$1315,DataRegularSeason20242025!$B$3:$B$1315, "&lt;=" &amp; EI$1, DataRegularSeason20242025!$D$3:$D$1315, $A26)+SUMIFS(DataRegularSeason20242025!$AB$3:$AB$1315,DataRegularSeason20242025!$B$3:$B$1315, "&lt;=" &amp; EI$1, DataRegularSeason20242025!$E$3:$E$1315, $A26)</f>
        <v>28</v>
      </c>
      <c r="EJ26">
        <f>SUMIFS(DataRegularSeason20242025!$AA$3:$AA$1315,DataRegularSeason20242025!$B$3:$B$1315, "&lt;=" &amp; EJ$1, DataRegularSeason20242025!$D$3:$D$1315, $A26)+SUMIFS(DataRegularSeason20242025!$AB$3:$AB$1315,DataRegularSeason20242025!$B$3:$B$1315, "&lt;=" &amp; EJ$1, DataRegularSeason20242025!$E$3:$E$1315, $A26)</f>
        <v>28</v>
      </c>
      <c r="EK26">
        <f>SUMIFS(DataRegularSeason20242025!$AA$3:$AA$1315,DataRegularSeason20242025!$B$3:$B$1315, "&lt;=" &amp; EK$1, DataRegularSeason20242025!$D$3:$D$1315, $A26)+SUMIFS(DataRegularSeason20242025!$AB$3:$AB$1315,DataRegularSeason20242025!$B$3:$B$1315, "&lt;=" &amp; EK$1, DataRegularSeason20242025!$E$3:$E$1315, $A26)</f>
        <v>28</v>
      </c>
      <c r="EL26">
        <f>SUMIFS(DataRegularSeason20242025!$AA$3:$AA$1315,DataRegularSeason20242025!$B$3:$B$1315, "&lt;=" &amp; EL$1, DataRegularSeason20242025!$D$3:$D$1315, $A26)+SUMIFS(DataRegularSeason20242025!$AB$3:$AB$1315,DataRegularSeason20242025!$B$3:$B$1315, "&lt;=" &amp; EL$1, DataRegularSeason20242025!$E$3:$E$1315, $A26)</f>
        <v>28</v>
      </c>
      <c r="EM26">
        <f>SUMIFS(DataRegularSeason20242025!$AA$3:$AA$1315,DataRegularSeason20242025!$B$3:$B$1315, "&lt;=" &amp; EM$1, DataRegularSeason20242025!$D$3:$D$1315, $A26)+SUMIFS(DataRegularSeason20242025!$AB$3:$AB$1315,DataRegularSeason20242025!$B$3:$B$1315, "&lt;=" &amp; EM$1, DataRegularSeason20242025!$E$3:$E$1315, $A26)</f>
        <v>28</v>
      </c>
      <c r="EN26">
        <f>SUMIFS(DataRegularSeason20242025!$AA$3:$AA$1315,DataRegularSeason20242025!$B$3:$B$1315, "&lt;=" &amp; EN$1, DataRegularSeason20242025!$D$3:$D$1315, $A26)+SUMIFS(DataRegularSeason20242025!$AB$3:$AB$1315,DataRegularSeason20242025!$B$3:$B$1315, "&lt;=" &amp; EN$1, DataRegularSeason20242025!$E$3:$E$1315, $A26)</f>
        <v>28</v>
      </c>
      <c r="EO26">
        <f>SUMIFS(DataRegularSeason20242025!$AA$3:$AA$1315,DataRegularSeason20242025!$B$3:$B$1315, "&lt;=" &amp; EO$1, DataRegularSeason20242025!$D$3:$D$1315, $A26)+SUMIFS(DataRegularSeason20242025!$AB$3:$AB$1315,DataRegularSeason20242025!$B$3:$B$1315, "&lt;=" &amp; EO$1, DataRegularSeason20242025!$E$3:$E$1315, $A26)</f>
        <v>28</v>
      </c>
      <c r="EP26">
        <f>SUMIFS(DataRegularSeason20242025!$AA$3:$AA$1315,DataRegularSeason20242025!$B$3:$B$1315, "&lt;=" &amp; EP$1, DataRegularSeason20242025!$D$3:$D$1315, $A26)+SUMIFS(DataRegularSeason20242025!$AB$3:$AB$1315,DataRegularSeason20242025!$B$3:$B$1315, "&lt;=" &amp; EP$1, DataRegularSeason20242025!$E$3:$E$1315, $A26)</f>
        <v>28</v>
      </c>
      <c r="EQ26">
        <f>SUMIFS(DataRegularSeason20242025!$AA$3:$AA$1315,DataRegularSeason20242025!$B$3:$B$1315, "&lt;=" &amp; EQ$1, DataRegularSeason20242025!$D$3:$D$1315, $A26)+SUMIFS(DataRegularSeason20242025!$AB$3:$AB$1315,DataRegularSeason20242025!$B$3:$B$1315, "&lt;=" &amp; EQ$1, DataRegularSeason20242025!$E$3:$E$1315, $A26)</f>
        <v>28</v>
      </c>
      <c r="ER26">
        <f>SUMIFS(DataRegularSeason20242025!$AA$3:$AA$1315,DataRegularSeason20242025!$B$3:$B$1315, "&lt;=" &amp; ER$1, DataRegularSeason20242025!$D$3:$D$1315, $A26)+SUMIFS(DataRegularSeason20242025!$AB$3:$AB$1315,DataRegularSeason20242025!$B$3:$B$1315, "&lt;=" &amp; ER$1, DataRegularSeason20242025!$E$3:$E$1315, $A26)</f>
        <v>28</v>
      </c>
      <c r="ES26">
        <f>SUMIFS(DataRegularSeason20242025!$AA$3:$AA$1315,DataRegularSeason20242025!$B$3:$B$1315, "&lt;=" &amp; ES$1, DataRegularSeason20242025!$D$3:$D$1315, $A26)+SUMIFS(DataRegularSeason20242025!$AB$3:$AB$1315,DataRegularSeason20242025!$B$3:$B$1315, "&lt;=" &amp; ES$1, DataRegularSeason20242025!$E$3:$E$1315, $A26)</f>
        <v>28</v>
      </c>
      <c r="ET26">
        <f>SUMIFS(DataRegularSeason20242025!$AA$3:$AA$1315,DataRegularSeason20242025!$B$3:$B$1315, "&lt;=" &amp; ET$1, DataRegularSeason20242025!$D$3:$D$1315, $A26)+SUMIFS(DataRegularSeason20242025!$AB$3:$AB$1315,DataRegularSeason20242025!$B$3:$B$1315, "&lt;=" &amp; ET$1, DataRegularSeason20242025!$E$3:$E$1315, $A26)</f>
        <v>28</v>
      </c>
      <c r="EU26">
        <f>SUMIFS(DataRegularSeason20242025!$AA$3:$AA$1315,DataRegularSeason20242025!$B$3:$B$1315, "&lt;=" &amp; EU$1, DataRegularSeason20242025!$D$3:$D$1315, $A26)+SUMIFS(DataRegularSeason20242025!$AB$3:$AB$1315,DataRegularSeason20242025!$B$3:$B$1315, "&lt;=" &amp; EU$1, DataRegularSeason20242025!$E$3:$E$1315, $A26)</f>
        <v>28</v>
      </c>
      <c r="EV26">
        <f>SUMIFS(DataRegularSeason20242025!$AA$3:$AA$1315,DataRegularSeason20242025!$B$3:$B$1315, "&lt;=" &amp; EV$1, DataRegularSeason20242025!$D$3:$D$1315, $A26)+SUMIFS(DataRegularSeason20242025!$AB$3:$AB$1315,DataRegularSeason20242025!$B$3:$B$1315, "&lt;=" &amp; EV$1, DataRegularSeason20242025!$E$3:$E$1315, $A26)</f>
        <v>28</v>
      </c>
      <c r="EW26">
        <f>SUMIFS(DataRegularSeason20242025!$AA$3:$AA$1315,DataRegularSeason20242025!$B$3:$B$1315, "&lt;=" &amp; EW$1, DataRegularSeason20242025!$D$3:$D$1315, $A26)+SUMIFS(DataRegularSeason20242025!$AB$3:$AB$1315,DataRegularSeason20242025!$B$3:$B$1315, "&lt;=" &amp; EW$1, DataRegularSeason20242025!$E$3:$E$1315, $A26)</f>
        <v>28</v>
      </c>
      <c r="EX26">
        <f>SUMIFS(DataRegularSeason20242025!$AA$3:$AA$1315,DataRegularSeason20242025!$B$3:$B$1315, "&lt;=" &amp; EX$1, DataRegularSeason20242025!$D$3:$D$1315, $A26)+SUMIFS(DataRegularSeason20242025!$AB$3:$AB$1315,DataRegularSeason20242025!$B$3:$B$1315, "&lt;=" &amp; EX$1, DataRegularSeason20242025!$E$3:$E$1315, $A26)</f>
        <v>28</v>
      </c>
      <c r="EY26">
        <f>SUMIFS(DataRegularSeason20242025!$AA$3:$AA$1315,DataRegularSeason20242025!$B$3:$B$1315, "&lt;=" &amp; EY$1, DataRegularSeason20242025!$D$3:$D$1315, $A26)+SUMIFS(DataRegularSeason20242025!$AB$3:$AB$1315,DataRegularSeason20242025!$B$3:$B$1315, "&lt;=" &amp; EY$1, DataRegularSeason20242025!$E$3:$E$1315, $A26)</f>
        <v>28</v>
      </c>
      <c r="EZ26">
        <f>SUMIFS(DataRegularSeason20242025!$AA$3:$AA$1315,DataRegularSeason20242025!$B$3:$B$1315, "&lt;=" &amp; EZ$1, DataRegularSeason20242025!$D$3:$D$1315, $A26)+SUMIFS(DataRegularSeason20242025!$AB$3:$AB$1315,DataRegularSeason20242025!$B$3:$B$1315, "&lt;=" &amp; EZ$1, DataRegularSeason20242025!$E$3:$E$1315, $A26)</f>
        <v>28</v>
      </c>
      <c r="FA26">
        <f>SUMIFS(DataRegularSeason20242025!$AA$3:$AA$1315,DataRegularSeason20242025!$B$3:$B$1315, "&lt;=" &amp; FA$1, DataRegularSeason20242025!$D$3:$D$1315, $A26)+SUMIFS(DataRegularSeason20242025!$AB$3:$AB$1315,DataRegularSeason20242025!$B$3:$B$1315, "&lt;=" &amp; FA$1, DataRegularSeason20242025!$E$3:$E$1315, $A26)</f>
        <v>28</v>
      </c>
      <c r="FB26">
        <f>SUMIFS(DataRegularSeason20242025!$AA$3:$AA$1315,DataRegularSeason20242025!$B$3:$B$1315, "&lt;=" &amp; FB$1, DataRegularSeason20242025!$D$3:$D$1315, $A26)+SUMIFS(DataRegularSeason20242025!$AB$3:$AB$1315,DataRegularSeason20242025!$B$3:$B$1315, "&lt;=" &amp; FB$1, DataRegularSeason20242025!$E$3:$E$1315, $A26)</f>
        <v>28</v>
      </c>
      <c r="FC26">
        <f>SUMIFS(DataRegularSeason20242025!$AA$3:$AA$1315,DataRegularSeason20242025!$B$3:$B$1315, "&lt;=" &amp; FC$1, DataRegularSeason20242025!$D$3:$D$1315, $A26)+SUMIFS(DataRegularSeason20242025!$AB$3:$AB$1315,DataRegularSeason20242025!$B$3:$B$1315, "&lt;=" &amp; FC$1, DataRegularSeason20242025!$E$3:$E$1315, $A26)</f>
        <v>28</v>
      </c>
      <c r="FD26">
        <f>SUMIFS(DataRegularSeason20242025!$AA$3:$AA$1315,DataRegularSeason20242025!$B$3:$B$1315, "&lt;=" &amp; FD$1, DataRegularSeason20242025!$D$3:$D$1315, $A26)+SUMIFS(DataRegularSeason20242025!$AB$3:$AB$1315,DataRegularSeason20242025!$B$3:$B$1315, "&lt;=" &amp; FD$1, DataRegularSeason20242025!$E$3:$E$1315, $A26)</f>
        <v>28</v>
      </c>
      <c r="FE26">
        <f>SUMIFS(DataRegularSeason20242025!$AA$3:$AA$1315,DataRegularSeason20242025!$B$3:$B$1315, "&lt;=" &amp; FE$1, DataRegularSeason20242025!$D$3:$D$1315, $A26)+SUMIFS(DataRegularSeason20242025!$AB$3:$AB$1315,DataRegularSeason20242025!$B$3:$B$1315, "&lt;=" &amp; FE$1, DataRegularSeason20242025!$E$3:$E$1315, $A26)</f>
        <v>28</v>
      </c>
      <c r="FF26">
        <f>SUMIFS(DataRegularSeason20242025!$AA$3:$AA$1315,DataRegularSeason20242025!$B$3:$B$1315, "&lt;=" &amp; FF$1, DataRegularSeason20242025!$D$3:$D$1315, $A26)+SUMIFS(DataRegularSeason20242025!$AB$3:$AB$1315,DataRegularSeason20242025!$B$3:$B$1315, "&lt;=" &amp; FF$1, DataRegularSeason20242025!$E$3:$E$1315, $A26)</f>
        <v>28</v>
      </c>
      <c r="FG26">
        <f>SUMIFS(DataRegularSeason20242025!$AA$3:$AA$1315,DataRegularSeason20242025!$B$3:$B$1315, "&lt;=" &amp; FG$1, DataRegularSeason20242025!$D$3:$D$1315, $A26)+SUMIFS(DataRegularSeason20242025!$AB$3:$AB$1315,DataRegularSeason20242025!$B$3:$B$1315, "&lt;=" &amp; FG$1, DataRegularSeason20242025!$E$3:$E$1315, $A26)</f>
        <v>28</v>
      </c>
      <c r="FH26">
        <f>SUMIFS(DataRegularSeason20242025!$AA$3:$AA$1315,DataRegularSeason20242025!$B$3:$B$1315, "&lt;=" &amp; FH$1, DataRegularSeason20242025!$D$3:$D$1315, $A26)+SUMIFS(DataRegularSeason20242025!$AB$3:$AB$1315,DataRegularSeason20242025!$B$3:$B$1315, "&lt;=" &amp; FH$1, DataRegularSeason20242025!$E$3:$E$1315, $A26)</f>
        <v>28</v>
      </c>
      <c r="FI26">
        <f>SUMIFS(DataRegularSeason20242025!$AA$3:$AA$1315,DataRegularSeason20242025!$B$3:$B$1315, "&lt;=" &amp; FI$1, DataRegularSeason20242025!$D$3:$D$1315, $A26)+SUMIFS(DataRegularSeason20242025!$AB$3:$AB$1315,DataRegularSeason20242025!$B$3:$B$1315, "&lt;=" &amp; FI$1, DataRegularSeason20242025!$E$3:$E$1315, $A26)</f>
        <v>28</v>
      </c>
      <c r="FJ26">
        <f>SUMIFS(DataRegularSeason20242025!$AA$3:$AA$1315,DataRegularSeason20242025!$B$3:$B$1315, "&lt;=" &amp; FJ$1, DataRegularSeason20242025!$D$3:$D$1315, $A26)+SUMIFS(DataRegularSeason20242025!$AB$3:$AB$1315,DataRegularSeason20242025!$B$3:$B$1315, "&lt;=" &amp; FJ$1, DataRegularSeason20242025!$E$3:$E$1315, $A26)</f>
        <v>28</v>
      </c>
      <c r="FK26">
        <f>SUMIFS(DataRegularSeason20242025!$AA$3:$AA$1315,DataRegularSeason20242025!$B$3:$B$1315, "&lt;=" &amp; FK$1, DataRegularSeason20242025!$D$3:$D$1315, $A26)+SUMIFS(DataRegularSeason20242025!$AB$3:$AB$1315,DataRegularSeason20242025!$B$3:$B$1315, "&lt;=" &amp; FK$1, DataRegularSeason20242025!$E$3:$E$1315, $A26)</f>
        <v>28</v>
      </c>
      <c r="FL26">
        <f>SUMIFS(DataRegularSeason20242025!$AA$3:$AA$1315,DataRegularSeason20242025!$B$3:$B$1315, "&lt;=" &amp; FL$1, DataRegularSeason20242025!$D$3:$D$1315, $A26)+SUMIFS(DataRegularSeason20242025!$AB$3:$AB$1315,DataRegularSeason20242025!$B$3:$B$1315, "&lt;=" &amp; FL$1, DataRegularSeason20242025!$E$3:$E$1315, $A26)</f>
        <v>28</v>
      </c>
      <c r="FM26">
        <f>SUMIFS(DataRegularSeason20242025!$AA$3:$AA$1315,DataRegularSeason20242025!$B$3:$B$1315, "&lt;=" &amp; FM$1, DataRegularSeason20242025!$D$3:$D$1315, $A26)+SUMIFS(DataRegularSeason20242025!$AB$3:$AB$1315,DataRegularSeason20242025!$B$3:$B$1315, "&lt;=" &amp; FM$1, DataRegularSeason20242025!$E$3:$E$1315, $A26)</f>
        <v>28</v>
      </c>
      <c r="FN26">
        <f>SUMIFS(DataRegularSeason20242025!$AA$3:$AA$1315,DataRegularSeason20242025!$B$3:$B$1315, "&lt;=" &amp; FN$1, DataRegularSeason20242025!$D$3:$D$1315, $A26)+SUMIFS(DataRegularSeason20242025!$AB$3:$AB$1315,DataRegularSeason20242025!$B$3:$B$1315, "&lt;=" &amp; FN$1, DataRegularSeason20242025!$E$3:$E$1315, $A26)</f>
        <v>28</v>
      </c>
      <c r="FO26">
        <f>SUMIFS(DataRegularSeason20242025!$AA$3:$AA$1315,DataRegularSeason20242025!$B$3:$B$1315, "&lt;=" &amp; FO$1, DataRegularSeason20242025!$D$3:$D$1315, $A26)+SUMIFS(DataRegularSeason20242025!$AB$3:$AB$1315,DataRegularSeason20242025!$B$3:$B$1315, "&lt;=" &amp; FO$1, DataRegularSeason20242025!$E$3:$E$1315, $A26)</f>
        <v>28</v>
      </c>
      <c r="FP26">
        <f>SUMIFS(DataRegularSeason20242025!$AA$3:$AA$1315,DataRegularSeason20242025!$B$3:$B$1315, "&lt;=" &amp; FP$1, DataRegularSeason20242025!$D$3:$D$1315, $A26)+SUMIFS(DataRegularSeason20242025!$AB$3:$AB$1315,DataRegularSeason20242025!$B$3:$B$1315, "&lt;=" &amp; FP$1, DataRegularSeason20242025!$E$3:$E$1315, $A26)</f>
        <v>28</v>
      </c>
      <c r="FQ26">
        <f>SUMIFS(DataRegularSeason20242025!$AA$3:$AA$1315,DataRegularSeason20242025!$B$3:$B$1315, "&lt;=" &amp; FQ$1, DataRegularSeason20242025!$D$3:$D$1315, $A26)+SUMIFS(DataRegularSeason20242025!$AB$3:$AB$1315,DataRegularSeason20242025!$B$3:$B$1315, "&lt;=" &amp; FQ$1, DataRegularSeason20242025!$E$3:$E$1315, $A26)</f>
        <v>28</v>
      </c>
      <c r="FR26">
        <f>SUMIFS(DataRegularSeason20242025!$AA$3:$AA$1315,DataRegularSeason20242025!$B$3:$B$1315, "&lt;=" &amp; FR$1, DataRegularSeason20242025!$D$3:$D$1315, $A26)+SUMIFS(DataRegularSeason20242025!$AB$3:$AB$1315,DataRegularSeason20242025!$B$3:$B$1315, "&lt;=" &amp; FR$1, DataRegularSeason20242025!$E$3:$E$1315, $A26)</f>
        <v>28</v>
      </c>
      <c r="FS26">
        <f>SUMIFS(DataRegularSeason20242025!$AA$3:$AA$1315,DataRegularSeason20242025!$B$3:$B$1315, "&lt;=" &amp; FS$1, DataRegularSeason20242025!$D$3:$D$1315, $A26)+SUMIFS(DataRegularSeason20242025!$AB$3:$AB$1315,DataRegularSeason20242025!$B$3:$B$1315, "&lt;=" &amp; FS$1, DataRegularSeason20242025!$E$3:$E$1315, $A26)</f>
        <v>28</v>
      </c>
      <c r="FT26">
        <f>SUMIFS(DataRegularSeason20242025!$AA$3:$AA$1315,DataRegularSeason20242025!$B$3:$B$1315, "&lt;=" &amp; FT$1, DataRegularSeason20242025!$D$3:$D$1315, $A26)+SUMIFS(DataRegularSeason20242025!$AB$3:$AB$1315,DataRegularSeason20242025!$B$3:$B$1315, "&lt;=" &amp; FT$1, DataRegularSeason20242025!$E$3:$E$1315, $A26)</f>
        <v>28</v>
      </c>
      <c r="FU26">
        <f>SUMIFS(DataRegularSeason20242025!$AA$3:$AA$1315,DataRegularSeason20242025!$B$3:$B$1315, "&lt;=" &amp; FU$1, DataRegularSeason20242025!$D$3:$D$1315, $A26)+SUMIFS(DataRegularSeason20242025!$AB$3:$AB$1315,DataRegularSeason20242025!$B$3:$B$1315, "&lt;=" &amp; FU$1, DataRegularSeason20242025!$E$3:$E$1315, $A26)</f>
        <v>28</v>
      </c>
      <c r="FV26">
        <f>SUMIFS(DataRegularSeason20242025!$AA$3:$AA$1315,DataRegularSeason20242025!$B$3:$B$1315, "&lt;=" &amp; FV$1, DataRegularSeason20242025!$D$3:$D$1315, $A26)+SUMIFS(DataRegularSeason20242025!$AB$3:$AB$1315,DataRegularSeason20242025!$B$3:$B$1315, "&lt;=" &amp; FV$1, DataRegularSeason20242025!$E$3:$E$1315, $A26)</f>
        <v>28</v>
      </c>
      <c r="FW26">
        <f>SUMIFS(DataRegularSeason20242025!$AA$3:$AA$1315,DataRegularSeason20242025!$B$3:$B$1315, "&lt;=" &amp; FW$1, DataRegularSeason20242025!$D$3:$D$1315, $A26)+SUMIFS(DataRegularSeason20242025!$AB$3:$AB$1315,DataRegularSeason20242025!$B$3:$B$1315, "&lt;=" &amp; FW$1, DataRegularSeason20242025!$E$3:$E$1315, $A26)</f>
        <v>28</v>
      </c>
      <c r="FX26">
        <f>SUMIFS(DataRegularSeason20242025!$AA$3:$AA$1315,DataRegularSeason20242025!$B$3:$B$1315, "&lt;=" &amp; FX$1, DataRegularSeason20242025!$D$3:$D$1315, $A26)+SUMIFS(DataRegularSeason20242025!$AB$3:$AB$1315,DataRegularSeason20242025!$B$3:$B$1315, "&lt;=" &amp; FX$1, DataRegularSeason20242025!$E$3:$E$1315, $A26)</f>
        <v>28</v>
      </c>
      <c r="FY26">
        <f>SUMIFS(DataRegularSeason20242025!$AA$3:$AA$1315,DataRegularSeason20242025!$B$3:$B$1315, "&lt;=" &amp; FY$1, DataRegularSeason20242025!$D$3:$D$1315, $A26)+SUMIFS(DataRegularSeason20242025!$AB$3:$AB$1315,DataRegularSeason20242025!$B$3:$B$1315, "&lt;=" &amp; FY$1, DataRegularSeason20242025!$E$3:$E$1315, $A26)</f>
        <v>28</v>
      </c>
      <c r="FZ26">
        <f>SUMIFS(DataRegularSeason20242025!$AA$3:$AA$1315,DataRegularSeason20242025!$B$3:$B$1315, "&lt;=" &amp; FZ$1, DataRegularSeason20242025!$D$3:$D$1315, $A26)+SUMIFS(DataRegularSeason20242025!$AB$3:$AB$1315,DataRegularSeason20242025!$B$3:$B$1315, "&lt;=" &amp; FZ$1, DataRegularSeason20242025!$E$3:$E$1315, $A26)</f>
        <v>28</v>
      </c>
      <c r="GA26">
        <f>SUMIFS(DataRegularSeason20242025!$AA$3:$AA$1315,DataRegularSeason20242025!$B$3:$B$1315, "&lt;=" &amp; GA$1, DataRegularSeason20242025!$D$3:$D$1315, $A26)+SUMIFS(DataRegularSeason20242025!$AB$3:$AB$1315,DataRegularSeason20242025!$B$3:$B$1315, "&lt;=" &amp; GA$1, DataRegularSeason20242025!$E$3:$E$1315, $A26)</f>
        <v>28</v>
      </c>
      <c r="GB26">
        <f>SUMIFS(DataRegularSeason20242025!$AA$3:$AA$1315,DataRegularSeason20242025!$B$3:$B$1315, "&lt;=" &amp; GB$1, DataRegularSeason20242025!$D$3:$D$1315, $A26)+SUMIFS(DataRegularSeason20242025!$AB$3:$AB$1315,DataRegularSeason20242025!$B$3:$B$1315, "&lt;=" &amp; GB$1, DataRegularSeason20242025!$E$3:$E$1315, $A26)</f>
        <v>28</v>
      </c>
      <c r="GC26">
        <f>SUMIFS(DataRegularSeason20242025!$AA$3:$AA$1315,DataRegularSeason20242025!$B$3:$B$1315, "&lt;=" &amp; GC$1, DataRegularSeason20242025!$D$3:$D$1315, $A26)+SUMIFS(DataRegularSeason20242025!$AB$3:$AB$1315,DataRegularSeason20242025!$B$3:$B$1315, "&lt;=" &amp; GC$1, DataRegularSeason20242025!$E$3:$E$1315, $A26)</f>
        <v>28</v>
      </c>
      <c r="GD26">
        <f>SUMIFS(DataRegularSeason20242025!$AA$3:$AA$1315,DataRegularSeason20242025!$B$3:$B$1315, "&lt;=" &amp; GD$1, DataRegularSeason20242025!$D$3:$D$1315, $A26)+SUMIFS(DataRegularSeason20242025!$AB$3:$AB$1315,DataRegularSeason20242025!$B$3:$B$1315, "&lt;=" &amp; GD$1, DataRegularSeason20242025!$E$3:$E$1315, $A26)</f>
        <v>28</v>
      </c>
      <c r="GE26">
        <f>SUMIFS(DataRegularSeason20242025!$AA$3:$AA$1315,DataRegularSeason20242025!$B$3:$B$1315, "&lt;=" &amp; GE$1, DataRegularSeason20242025!$D$3:$D$1315, $A26)+SUMIFS(DataRegularSeason20242025!$AB$3:$AB$1315,DataRegularSeason20242025!$B$3:$B$1315, "&lt;=" &amp; GE$1, DataRegularSeason20242025!$E$3:$E$1315, $A26)</f>
        <v>28</v>
      </c>
      <c r="GF26">
        <f>SUMIFS(DataRegularSeason20242025!$AA$3:$AA$1315,DataRegularSeason20242025!$B$3:$B$1315, "&lt;=" &amp; GF$1, DataRegularSeason20242025!$D$3:$D$1315, $A26)+SUMIFS(DataRegularSeason20242025!$AB$3:$AB$1315,DataRegularSeason20242025!$B$3:$B$1315, "&lt;=" &amp; GF$1, DataRegularSeason20242025!$E$3:$E$1315, $A26)</f>
        <v>28</v>
      </c>
      <c r="GG26">
        <f>SUMIFS(DataRegularSeason20242025!$AA$3:$AA$1315,DataRegularSeason20242025!$B$3:$B$1315, "&lt;=" &amp; GG$1, DataRegularSeason20242025!$D$3:$D$1315, $A26)+SUMIFS(DataRegularSeason20242025!$AB$3:$AB$1315,DataRegularSeason20242025!$B$3:$B$1315, "&lt;=" &amp; GG$1, DataRegularSeason20242025!$E$3:$E$1315, $A26)</f>
        <v>28</v>
      </c>
      <c r="GH26">
        <f>SUMIFS(DataRegularSeason20242025!$AA$3:$AA$1315,DataRegularSeason20242025!$B$3:$B$1315, "&lt;=" &amp; GH$1, DataRegularSeason20242025!$D$3:$D$1315, $A26)+SUMIFS(DataRegularSeason20242025!$AB$3:$AB$1315,DataRegularSeason20242025!$B$3:$B$1315, "&lt;=" &amp; GH$1, DataRegularSeason20242025!$E$3:$E$1315, $A26)</f>
        <v>28</v>
      </c>
      <c r="GI26">
        <f>SUMIFS(DataRegularSeason20242025!$AA$3:$AA$1315,DataRegularSeason20242025!$B$3:$B$1315, "&lt;=" &amp; GI$1, DataRegularSeason20242025!$D$3:$D$1315, $A26)+SUMIFS(DataRegularSeason20242025!$AB$3:$AB$1315,DataRegularSeason20242025!$B$3:$B$1315, "&lt;=" &amp; GI$1, DataRegularSeason20242025!$E$3:$E$1315, $A26)</f>
        <v>28</v>
      </c>
      <c r="GJ26">
        <f>SUMIFS(DataRegularSeason20242025!$AA$3:$AA$1315,DataRegularSeason20242025!$B$3:$B$1315, "&lt;=" &amp; GJ$1, DataRegularSeason20242025!$D$3:$D$1315, $A26)+SUMIFS(DataRegularSeason20242025!$AB$3:$AB$1315,DataRegularSeason20242025!$B$3:$B$1315, "&lt;=" &amp; GJ$1, DataRegularSeason20242025!$E$3:$E$1315, $A26)</f>
        <v>28</v>
      </c>
      <c r="GK26">
        <f>SUMIFS(DataRegularSeason20242025!$AA$3:$AA$1315,DataRegularSeason20242025!$B$3:$B$1315, "&lt;=" &amp; GK$1, DataRegularSeason20242025!$D$3:$D$1315, $A26)+SUMIFS(DataRegularSeason20242025!$AB$3:$AB$1315,DataRegularSeason20242025!$B$3:$B$1315, "&lt;=" &amp; GK$1, DataRegularSeason20242025!$E$3:$E$1315, $A26)</f>
        <v>28</v>
      </c>
      <c r="GL26">
        <f>SUMIFS(DataRegularSeason20242025!$AA$3:$AA$1315,DataRegularSeason20242025!$B$3:$B$1315, "&lt;=" &amp; GL$1, DataRegularSeason20242025!$D$3:$D$1315, $A26)+SUMIFS(DataRegularSeason20242025!$AB$3:$AB$1315,DataRegularSeason20242025!$B$3:$B$1315, "&lt;=" &amp; GL$1, DataRegularSeason20242025!$E$3:$E$1315, $A26)</f>
        <v>28</v>
      </c>
      <c r="GM26">
        <f>SUMIFS(DataRegularSeason20242025!$AA$3:$AA$1315,DataRegularSeason20242025!$B$3:$B$1315, "&lt;=" &amp; GM$1, DataRegularSeason20242025!$D$3:$D$1315, $A26)+SUMIFS(DataRegularSeason20242025!$AB$3:$AB$1315,DataRegularSeason20242025!$B$3:$B$1315, "&lt;=" &amp; GM$1, DataRegularSeason20242025!$E$3:$E$1315, $A26)</f>
        <v>28</v>
      </c>
      <c r="GN26">
        <f>SUMIFS(DataRegularSeason20242025!$AA$3:$AA$1315,DataRegularSeason20242025!$B$3:$B$1315, "&lt;=" &amp; GN$1, DataRegularSeason20242025!$D$3:$D$1315, $A26)+SUMIFS(DataRegularSeason20242025!$AB$3:$AB$1315,DataRegularSeason20242025!$B$3:$B$1315, "&lt;=" &amp; GN$1, DataRegularSeason20242025!$E$3:$E$1315, $A26)</f>
        <v>28</v>
      </c>
      <c r="GO26">
        <f>SUMIFS(DataRegularSeason20242025!$AA$3:$AA$1315,DataRegularSeason20242025!$B$3:$B$1315, "&lt;=" &amp; GO$1, DataRegularSeason20242025!$D$3:$D$1315, $A26)+SUMIFS(DataRegularSeason20242025!$AB$3:$AB$1315,DataRegularSeason20242025!$B$3:$B$1315, "&lt;=" &amp; GO$1, DataRegularSeason20242025!$E$3:$E$1315, $A26)</f>
        <v>28</v>
      </c>
      <c r="GP26">
        <f>SUMIFS(DataRegularSeason20242025!$AA$3:$AA$1315,DataRegularSeason20242025!$B$3:$B$1315, "&lt;=" &amp; GP$1, DataRegularSeason20242025!$D$3:$D$1315, $A26)+SUMIFS(DataRegularSeason20242025!$AB$3:$AB$1315,DataRegularSeason20242025!$B$3:$B$1315, "&lt;=" &amp; GP$1, DataRegularSeason20242025!$E$3:$E$1315, $A26)</f>
        <v>28</v>
      </c>
      <c r="GQ26">
        <f>SUMIFS(DataRegularSeason20242025!$AA$3:$AA$1315,DataRegularSeason20242025!$B$3:$B$1315, "&lt;=" &amp; GQ$1, DataRegularSeason20242025!$D$3:$D$1315, $A26)+SUMIFS(DataRegularSeason20242025!$AB$3:$AB$1315,DataRegularSeason20242025!$B$3:$B$1315, "&lt;=" &amp; GQ$1, DataRegularSeason20242025!$E$3:$E$1315, $A26)</f>
        <v>28</v>
      </c>
      <c r="GR26">
        <f>SUMIFS(DataRegularSeason20242025!$AA$3:$AA$1315,DataRegularSeason20242025!$B$3:$B$1315, "&lt;=" &amp; GR$1, DataRegularSeason20242025!$D$3:$D$1315, $A26)+SUMIFS(DataRegularSeason20242025!$AB$3:$AB$1315,DataRegularSeason20242025!$B$3:$B$1315, "&lt;=" &amp; GR$1, DataRegularSeason20242025!$E$3:$E$1315, $A26)</f>
        <v>28</v>
      </c>
      <c r="GS26">
        <f>SUMIFS(DataRegularSeason20242025!$AA$3:$AA$1315,DataRegularSeason20242025!$B$3:$B$1315, "&lt;=" &amp; GS$1, DataRegularSeason20242025!$D$3:$D$1315, $A26)+SUMIFS(DataRegularSeason20242025!$AB$3:$AB$1315,DataRegularSeason20242025!$B$3:$B$1315, "&lt;=" &amp; GS$1, DataRegularSeason20242025!$E$3:$E$1315, $A26)</f>
        <v>28</v>
      </c>
      <c r="GT26">
        <f>SUMIFS(DataRegularSeason20242025!$AA$3:$AA$1315,DataRegularSeason20242025!$B$3:$B$1315, "&lt;=" &amp; GT$1, DataRegularSeason20242025!$D$3:$D$1315, $A26)+SUMIFS(DataRegularSeason20242025!$AB$3:$AB$1315,DataRegularSeason20242025!$B$3:$B$1315, "&lt;=" &amp; GT$1, DataRegularSeason20242025!$E$3:$E$1315, $A26)</f>
        <v>28</v>
      </c>
      <c r="GU26">
        <f>SUMIFS(DataRegularSeason20242025!$AA$3:$AA$1315,DataRegularSeason20242025!$B$3:$B$1315, "&lt;=" &amp; GU$1, DataRegularSeason20242025!$D$3:$D$1315, $A26)+SUMIFS(DataRegularSeason20242025!$AB$3:$AB$1315,DataRegularSeason20242025!$B$3:$B$1315, "&lt;=" &amp; GU$1, DataRegularSeason20242025!$E$3:$E$1315, $A26)</f>
        <v>28</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27</v>
      </c>
      <c r="BJ27">
        <f>SUMIFS(DataRegularSeason20242025!$AA$3:$AA$1315,DataRegularSeason20242025!$B$3:$B$1315, "&lt;=" &amp; BJ$1, DataRegularSeason20242025!$D$3:$D$1315, $A27)+SUMIFS(DataRegularSeason20242025!$AB$3:$AB$1315,DataRegularSeason20242025!$B$3:$B$1315, "&lt;=" &amp; BJ$1, DataRegularSeason20242025!$E$3:$E$1315, $A27)</f>
        <v>27</v>
      </c>
      <c r="BK27">
        <f>SUMIFS(DataRegularSeason20242025!$AA$3:$AA$1315,DataRegularSeason20242025!$B$3:$B$1315, "&lt;=" &amp; BK$1, DataRegularSeason20242025!$D$3:$D$1315, $A27)+SUMIFS(DataRegularSeason20242025!$AB$3:$AB$1315,DataRegularSeason20242025!$B$3:$B$1315, "&lt;=" &amp; BK$1, DataRegularSeason20242025!$E$3:$E$1315, $A27)</f>
        <v>27</v>
      </c>
      <c r="BL27">
        <f>SUMIFS(DataRegularSeason20242025!$AA$3:$AA$1315,DataRegularSeason20242025!$B$3:$B$1315, "&lt;=" &amp; BL$1, DataRegularSeason20242025!$D$3:$D$1315, $A27)+SUMIFS(DataRegularSeason20242025!$AB$3:$AB$1315,DataRegularSeason20242025!$B$3:$B$1315, "&lt;=" &amp; BL$1, DataRegularSeason20242025!$E$3:$E$1315, $A27)</f>
        <v>27</v>
      </c>
      <c r="BM27">
        <f>SUMIFS(DataRegularSeason20242025!$AA$3:$AA$1315,DataRegularSeason20242025!$B$3:$B$1315, "&lt;=" &amp; BM$1, DataRegularSeason20242025!$D$3:$D$1315, $A27)+SUMIFS(DataRegularSeason20242025!$AB$3:$AB$1315,DataRegularSeason20242025!$B$3:$B$1315, "&lt;=" &amp; BM$1, DataRegularSeason20242025!$E$3:$E$1315, $A27)</f>
        <v>27</v>
      </c>
      <c r="BN27">
        <f>SUMIFS(DataRegularSeason20242025!$AA$3:$AA$1315,DataRegularSeason20242025!$B$3:$B$1315, "&lt;=" &amp; BN$1, DataRegularSeason20242025!$D$3:$D$1315, $A27)+SUMIFS(DataRegularSeason20242025!$AB$3:$AB$1315,DataRegularSeason20242025!$B$3:$B$1315, "&lt;=" &amp; BN$1, DataRegularSeason20242025!$E$3:$E$1315, $A27)</f>
        <v>27</v>
      </c>
      <c r="BO27">
        <f>SUMIFS(DataRegularSeason20242025!$AA$3:$AA$1315,DataRegularSeason20242025!$B$3:$B$1315, "&lt;=" &amp; BO$1, DataRegularSeason20242025!$D$3:$D$1315, $A27)+SUMIFS(DataRegularSeason20242025!$AB$3:$AB$1315,DataRegularSeason20242025!$B$3:$B$1315, "&lt;=" &amp; BO$1, DataRegularSeason20242025!$E$3:$E$1315, $A27)</f>
        <v>27</v>
      </c>
      <c r="BP27">
        <f>SUMIFS(DataRegularSeason20242025!$AA$3:$AA$1315,DataRegularSeason20242025!$B$3:$B$1315, "&lt;=" &amp; BP$1, DataRegularSeason20242025!$D$3:$D$1315, $A27)+SUMIFS(DataRegularSeason20242025!$AB$3:$AB$1315,DataRegularSeason20242025!$B$3:$B$1315, "&lt;=" &amp; BP$1, DataRegularSeason20242025!$E$3:$E$1315, $A27)</f>
        <v>27</v>
      </c>
      <c r="BQ27">
        <f>SUMIFS(DataRegularSeason20242025!$AA$3:$AA$1315,DataRegularSeason20242025!$B$3:$B$1315, "&lt;=" &amp; BQ$1, DataRegularSeason20242025!$D$3:$D$1315, $A27)+SUMIFS(DataRegularSeason20242025!$AB$3:$AB$1315,DataRegularSeason20242025!$B$3:$B$1315, "&lt;=" &amp; BQ$1, DataRegularSeason20242025!$E$3:$E$1315, $A27)</f>
        <v>27</v>
      </c>
      <c r="BR27">
        <f>SUMIFS(DataRegularSeason20242025!$AA$3:$AA$1315,DataRegularSeason20242025!$B$3:$B$1315, "&lt;=" &amp; BR$1, DataRegularSeason20242025!$D$3:$D$1315, $A27)+SUMIFS(DataRegularSeason20242025!$AB$3:$AB$1315,DataRegularSeason20242025!$B$3:$B$1315, "&lt;=" &amp; BR$1, DataRegularSeason20242025!$E$3:$E$1315, $A27)</f>
        <v>27</v>
      </c>
      <c r="BS27">
        <f>SUMIFS(DataRegularSeason20242025!$AA$3:$AA$1315,DataRegularSeason20242025!$B$3:$B$1315, "&lt;=" &amp; BS$1, DataRegularSeason20242025!$D$3:$D$1315, $A27)+SUMIFS(DataRegularSeason20242025!$AB$3:$AB$1315,DataRegularSeason20242025!$B$3:$B$1315, "&lt;=" &amp; BS$1, DataRegularSeason20242025!$E$3:$E$1315, $A27)</f>
        <v>27</v>
      </c>
      <c r="BT27">
        <f>SUMIFS(DataRegularSeason20242025!$AA$3:$AA$1315,DataRegularSeason20242025!$B$3:$B$1315, "&lt;=" &amp; BT$1, DataRegularSeason20242025!$D$3:$D$1315, $A27)+SUMIFS(DataRegularSeason20242025!$AB$3:$AB$1315,DataRegularSeason20242025!$B$3:$B$1315, "&lt;=" &amp; BT$1, DataRegularSeason20242025!$E$3:$E$1315, $A27)</f>
        <v>27</v>
      </c>
      <c r="BU27">
        <f>SUMIFS(DataRegularSeason20242025!$AA$3:$AA$1315,DataRegularSeason20242025!$B$3:$B$1315, "&lt;=" &amp; BU$1, DataRegularSeason20242025!$D$3:$D$1315, $A27)+SUMIFS(DataRegularSeason20242025!$AB$3:$AB$1315,DataRegularSeason20242025!$B$3:$B$1315, "&lt;=" &amp; BU$1, DataRegularSeason20242025!$E$3:$E$1315, $A27)</f>
        <v>27</v>
      </c>
      <c r="BV27">
        <f>SUMIFS(DataRegularSeason20242025!$AA$3:$AA$1315,DataRegularSeason20242025!$B$3:$B$1315, "&lt;=" &amp; BV$1, DataRegularSeason20242025!$D$3:$D$1315, $A27)+SUMIFS(DataRegularSeason20242025!$AB$3:$AB$1315,DataRegularSeason20242025!$B$3:$B$1315, "&lt;=" &amp; BV$1, DataRegularSeason20242025!$E$3:$E$1315, $A27)</f>
        <v>27</v>
      </c>
      <c r="BW27">
        <f>SUMIFS(DataRegularSeason20242025!$AA$3:$AA$1315,DataRegularSeason20242025!$B$3:$B$1315, "&lt;=" &amp; BW$1, DataRegularSeason20242025!$D$3:$D$1315, $A27)+SUMIFS(DataRegularSeason20242025!$AB$3:$AB$1315,DataRegularSeason20242025!$B$3:$B$1315, "&lt;=" &amp; BW$1, DataRegularSeason20242025!$E$3:$E$1315, $A27)</f>
        <v>27</v>
      </c>
      <c r="BX27">
        <f>SUMIFS(DataRegularSeason20242025!$AA$3:$AA$1315,DataRegularSeason20242025!$B$3:$B$1315, "&lt;=" &amp; BX$1, DataRegularSeason20242025!$D$3:$D$1315, $A27)+SUMIFS(DataRegularSeason20242025!$AB$3:$AB$1315,DataRegularSeason20242025!$B$3:$B$1315, "&lt;=" &amp; BX$1, DataRegularSeason20242025!$E$3:$E$1315, $A27)</f>
        <v>27</v>
      </c>
      <c r="BY27">
        <f>SUMIFS(DataRegularSeason20242025!$AA$3:$AA$1315,DataRegularSeason20242025!$B$3:$B$1315, "&lt;=" &amp; BY$1, DataRegularSeason20242025!$D$3:$D$1315, $A27)+SUMIFS(DataRegularSeason20242025!$AB$3:$AB$1315,DataRegularSeason20242025!$B$3:$B$1315, "&lt;=" &amp; BY$1, DataRegularSeason20242025!$E$3:$E$1315, $A27)</f>
        <v>27</v>
      </c>
      <c r="BZ27">
        <f>SUMIFS(DataRegularSeason20242025!$AA$3:$AA$1315,DataRegularSeason20242025!$B$3:$B$1315, "&lt;=" &amp; BZ$1, DataRegularSeason20242025!$D$3:$D$1315, $A27)+SUMIFS(DataRegularSeason20242025!$AB$3:$AB$1315,DataRegularSeason20242025!$B$3:$B$1315, "&lt;=" &amp; BZ$1, DataRegularSeason20242025!$E$3:$E$1315, $A27)</f>
        <v>27</v>
      </c>
      <c r="CA27">
        <f>SUMIFS(DataRegularSeason20242025!$AA$3:$AA$1315,DataRegularSeason20242025!$B$3:$B$1315, "&lt;=" &amp; CA$1, DataRegularSeason20242025!$D$3:$D$1315, $A27)+SUMIFS(DataRegularSeason20242025!$AB$3:$AB$1315,DataRegularSeason20242025!$B$3:$B$1315, "&lt;=" &amp; CA$1, DataRegularSeason20242025!$E$3:$E$1315, $A27)</f>
        <v>27</v>
      </c>
      <c r="CB27">
        <f>SUMIFS(DataRegularSeason20242025!$AA$3:$AA$1315,DataRegularSeason20242025!$B$3:$B$1315, "&lt;=" &amp; CB$1, DataRegularSeason20242025!$D$3:$D$1315, $A27)+SUMIFS(DataRegularSeason20242025!$AB$3:$AB$1315,DataRegularSeason20242025!$B$3:$B$1315, "&lt;=" &amp; CB$1, DataRegularSeason20242025!$E$3:$E$1315, $A27)</f>
        <v>27</v>
      </c>
      <c r="CC27">
        <f>SUMIFS(DataRegularSeason20242025!$AA$3:$AA$1315,DataRegularSeason20242025!$B$3:$B$1315, "&lt;=" &amp; CC$1, DataRegularSeason20242025!$D$3:$D$1315, $A27)+SUMIFS(DataRegularSeason20242025!$AB$3:$AB$1315,DataRegularSeason20242025!$B$3:$B$1315, "&lt;=" &amp; CC$1, DataRegularSeason20242025!$E$3:$E$1315, $A27)</f>
        <v>27</v>
      </c>
      <c r="CD27">
        <f>SUMIFS(DataRegularSeason20242025!$AA$3:$AA$1315,DataRegularSeason20242025!$B$3:$B$1315, "&lt;=" &amp; CD$1, DataRegularSeason20242025!$D$3:$D$1315, $A27)+SUMIFS(DataRegularSeason20242025!$AB$3:$AB$1315,DataRegularSeason20242025!$B$3:$B$1315, "&lt;=" &amp; CD$1, DataRegularSeason20242025!$E$3:$E$1315, $A27)</f>
        <v>27</v>
      </c>
      <c r="CE27">
        <f>SUMIFS(DataRegularSeason20242025!$AA$3:$AA$1315,DataRegularSeason20242025!$B$3:$B$1315, "&lt;=" &amp; CE$1, DataRegularSeason20242025!$D$3:$D$1315, $A27)+SUMIFS(DataRegularSeason20242025!$AB$3:$AB$1315,DataRegularSeason20242025!$B$3:$B$1315, "&lt;=" &amp; CE$1, DataRegularSeason20242025!$E$3:$E$1315, $A27)</f>
        <v>27</v>
      </c>
      <c r="CF27">
        <f>SUMIFS(DataRegularSeason20242025!$AA$3:$AA$1315,DataRegularSeason20242025!$B$3:$B$1315, "&lt;=" &amp; CF$1, DataRegularSeason20242025!$D$3:$D$1315, $A27)+SUMIFS(DataRegularSeason20242025!$AB$3:$AB$1315,DataRegularSeason20242025!$B$3:$B$1315, "&lt;=" &amp; CF$1, DataRegularSeason20242025!$E$3:$E$1315, $A27)</f>
        <v>27</v>
      </c>
      <c r="CG27">
        <f>SUMIFS(DataRegularSeason20242025!$AA$3:$AA$1315,DataRegularSeason20242025!$B$3:$B$1315, "&lt;=" &amp; CG$1, DataRegularSeason20242025!$D$3:$D$1315, $A27)+SUMIFS(DataRegularSeason20242025!$AB$3:$AB$1315,DataRegularSeason20242025!$B$3:$B$1315, "&lt;=" &amp; CG$1, DataRegularSeason20242025!$E$3:$E$1315, $A27)</f>
        <v>27</v>
      </c>
      <c r="CH27">
        <f>SUMIFS(DataRegularSeason20242025!$AA$3:$AA$1315,DataRegularSeason20242025!$B$3:$B$1315, "&lt;=" &amp; CH$1, DataRegularSeason20242025!$D$3:$D$1315, $A27)+SUMIFS(DataRegularSeason20242025!$AB$3:$AB$1315,DataRegularSeason20242025!$B$3:$B$1315, "&lt;=" &amp; CH$1, DataRegularSeason20242025!$E$3:$E$1315, $A27)</f>
        <v>27</v>
      </c>
      <c r="CI27">
        <f>SUMIFS(DataRegularSeason20242025!$AA$3:$AA$1315,DataRegularSeason20242025!$B$3:$B$1315, "&lt;=" &amp; CI$1, DataRegularSeason20242025!$D$3:$D$1315, $A27)+SUMIFS(DataRegularSeason20242025!$AB$3:$AB$1315,DataRegularSeason20242025!$B$3:$B$1315, "&lt;=" &amp; CI$1, DataRegularSeason20242025!$E$3:$E$1315, $A27)</f>
        <v>27</v>
      </c>
      <c r="CJ27">
        <f>SUMIFS(DataRegularSeason20242025!$AA$3:$AA$1315,DataRegularSeason20242025!$B$3:$B$1315, "&lt;=" &amp; CJ$1, DataRegularSeason20242025!$D$3:$D$1315, $A27)+SUMIFS(DataRegularSeason20242025!$AB$3:$AB$1315,DataRegularSeason20242025!$B$3:$B$1315, "&lt;=" &amp; CJ$1, DataRegularSeason20242025!$E$3:$E$1315, $A27)</f>
        <v>27</v>
      </c>
      <c r="CK27">
        <f>SUMIFS(DataRegularSeason20242025!$AA$3:$AA$1315,DataRegularSeason20242025!$B$3:$B$1315, "&lt;=" &amp; CK$1, DataRegularSeason20242025!$D$3:$D$1315, $A27)+SUMIFS(DataRegularSeason20242025!$AB$3:$AB$1315,DataRegularSeason20242025!$B$3:$B$1315, "&lt;=" &amp; CK$1, DataRegularSeason20242025!$E$3:$E$1315, $A27)</f>
        <v>27</v>
      </c>
      <c r="CL27">
        <f>SUMIFS(DataRegularSeason20242025!$AA$3:$AA$1315,DataRegularSeason20242025!$B$3:$B$1315, "&lt;=" &amp; CL$1, DataRegularSeason20242025!$D$3:$D$1315, $A27)+SUMIFS(DataRegularSeason20242025!$AB$3:$AB$1315,DataRegularSeason20242025!$B$3:$B$1315, "&lt;=" &amp; CL$1, DataRegularSeason20242025!$E$3:$E$1315, $A27)</f>
        <v>27</v>
      </c>
      <c r="CM27">
        <f>SUMIFS(DataRegularSeason20242025!$AA$3:$AA$1315,DataRegularSeason20242025!$B$3:$B$1315, "&lt;=" &amp; CM$1, DataRegularSeason20242025!$D$3:$D$1315, $A27)+SUMIFS(DataRegularSeason20242025!$AB$3:$AB$1315,DataRegularSeason20242025!$B$3:$B$1315, "&lt;=" &amp; CM$1, DataRegularSeason20242025!$E$3:$E$1315, $A27)</f>
        <v>27</v>
      </c>
      <c r="CN27">
        <f>SUMIFS(DataRegularSeason20242025!$AA$3:$AA$1315,DataRegularSeason20242025!$B$3:$B$1315, "&lt;=" &amp; CN$1, DataRegularSeason20242025!$D$3:$D$1315, $A27)+SUMIFS(DataRegularSeason20242025!$AB$3:$AB$1315,DataRegularSeason20242025!$B$3:$B$1315, "&lt;=" &amp; CN$1, DataRegularSeason20242025!$E$3:$E$1315, $A27)</f>
        <v>27</v>
      </c>
      <c r="CO27">
        <f>SUMIFS(DataRegularSeason20242025!$AA$3:$AA$1315,DataRegularSeason20242025!$B$3:$B$1315, "&lt;=" &amp; CO$1, DataRegularSeason20242025!$D$3:$D$1315, $A27)+SUMIFS(DataRegularSeason20242025!$AB$3:$AB$1315,DataRegularSeason20242025!$B$3:$B$1315, "&lt;=" &amp; CO$1, DataRegularSeason20242025!$E$3:$E$1315, $A27)</f>
        <v>27</v>
      </c>
      <c r="CP27">
        <f>SUMIFS(DataRegularSeason20242025!$AA$3:$AA$1315,DataRegularSeason20242025!$B$3:$B$1315, "&lt;=" &amp; CP$1, DataRegularSeason20242025!$D$3:$D$1315, $A27)+SUMIFS(DataRegularSeason20242025!$AB$3:$AB$1315,DataRegularSeason20242025!$B$3:$B$1315, "&lt;=" &amp; CP$1, DataRegularSeason20242025!$E$3:$E$1315, $A27)</f>
        <v>27</v>
      </c>
      <c r="CQ27">
        <f>SUMIFS(DataRegularSeason20242025!$AA$3:$AA$1315,DataRegularSeason20242025!$B$3:$B$1315, "&lt;=" &amp; CQ$1, DataRegularSeason20242025!$D$3:$D$1315, $A27)+SUMIFS(DataRegularSeason20242025!$AB$3:$AB$1315,DataRegularSeason20242025!$B$3:$B$1315, "&lt;=" &amp; CQ$1, DataRegularSeason20242025!$E$3:$E$1315, $A27)</f>
        <v>27</v>
      </c>
      <c r="CR27">
        <f>SUMIFS(DataRegularSeason20242025!$AA$3:$AA$1315,DataRegularSeason20242025!$B$3:$B$1315, "&lt;=" &amp; CR$1, DataRegularSeason20242025!$D$3:$D$1315, $A27)+SUMIFS(DataRegularSeason20242025!$AB$3:$AB$1315,DataRegularSeason20242025!$B$3:$B$1315, "&lt;=" &amp; CR$1, DataRegularSeason20242025!$E$3:$E$1315, $A27)</f>
        <v>27</v>
      </c>
      <c r="CS27">
        <f>SUMIFS(DataRegularSeason20242025!$AA$3:$AA$1315,DataRegularSeason20242025!$B$3:$B$1315, "&lt;=" &amp; CS$1, DataRegularSeason20242025!$D$3:$D$1315, $A27)+SUMIFS(DataRegularSeason20242025!$AB$3:$AB$1315,DataRegularSeason20242025!$B$3:$B$1315, "&lt;=" &amp; CS$1, DataRegularSeason20242025!$E$3:$E$1315, $A27)</f>
        <v>27</v>
      </c>
      <c r="CT27">
        <f>SUMIFS(DataRegularSeason20242025!$AA$3:$AA$1315,DataRegularSeason20242025!$B$3:$B$1315, "&lt;=" &amp; CT$1, DataRegularSeason20242025!$D$3:$D$1315, $A27)+SUMIFS(DataRegularSeason20242025!$AB$3:$AB$1315,DataRegularSeason20242025!$B$3:$B$1315, "&lt;=" &amp; CT$1, DataRegularSeason20242025!$E$3:$E$1315, $A27)</f>
        <v>27</v>
      </c>
      <c r="CU27">
        <f>SUMIFS(DataRegularSeason20242025!$AA$3:$AA$1315,DataRegularSeason20242025!$B$3:$B$1315, "&lt;=" &amp; CU$1, DataRegularSeason20242025!$D$3:$D$1315, $A27)+SUMIFS(DataRegularSeason20242025!$AB$3:$AB$1315,DataRegularSeason20242025!$B$3:$B$1315, "&lt;=" &amp; CU$1, DataRegularSeason20242025!$E$3:$E$1315, $A27)</f>
        <v>27</v>
      </c>
      <c r="CV27">
        <f>SUMIFS(DataRegularSeason20242025!$AA$3:$AA$1315,DataRegularSeason20242025!$B$3:$B$1315, "&lt;=" &amp; CV$1, DataRegularSeason20242025!$D$3:$D$1315, $A27)+SUMIFS(DataRegularSeason20242025!$AB$3:$AB$1315,DataRegularSeason20242025!$B$3:$B$1315, "&lt;=" &amp; CV$1, DataRegularSeason20242025!$E$3:$E$1315, $A27)</f>
        <v>27</v>
      </c>
      <c r="CW27">
        <f>SUMIFS(DataRegularSeason20242025!$AA$3:$AA$1315,DataRegularSeason20242025!$B$3:$B$1315, "&lt;=" &amp; CW$1, DataRegularSeason20242025!$D$3:$D$1315, $A27)+SUMIFS(DataRegularSeason20242025!$AB$3:$AB$1315,DataRegularSeason20242025!$B$3:$B$1315, "&lt;=" &amp; CW$1, DataRegularSeason20242025!$E$3:$E$1315, $A27)</f>
        <v>27</v>
      </c>
      <c r="CX27">
        <f>SUMIFS(DataRegularSeason20242025!$AA$3:$AA$1315,DataRegularSeason20242025!$B$3:$B$1315, "&lt;=" &amp; CX$1, DataRegularSeason20242025!$D$3:$D$1315, $A27)+SUMIFS(DataRegularSeason20242025!$AB$3:$AB$1315,DataRegularSeason20242025!$B$3:$B$1315, "&lt;=" &amp; CX$1, DataRegularSeason20242025!$E$3:$E$1315, $A27)</f>
        <v>27</v>
      </c>
      <c r="CY27">
        <f>SUMIFS(DataRegularSeason20242025!$AA$3:$AA$1315,DataRegularSeason20242025!$B$3:$B$1315, "&lt;=" &amp; CY$1, DataRegularSeason20242025!$D$3:$D$1315, $A27)+SUMIFS(DataRegularSeason20242025!$AB$3:$AB$1315,DataRegularSeason20242025!$B$3:$B$1315, "&lt;=" &amp; CY$1, DataRegularSeason20242025!$E$3:$E$1315, $A27)</f>
        <v>27</v>
      </c>
      <c r="CZ27">
        <f>SUMIFS(DataRegularSeason20242025!$AA$3:$AA$1315,DataRegularSeason20242025!$B$3:$B$1315, "&lt;=" &amp; CZ$1, DataRegularSeason20242025!$D$3:$D$1315, $A27)+SUMIFS(DataRegularSeason20242025!$AB$3:$AB$1315,DataRegularSeason20242025!$B$3:$B$1315, "&lt;=" &amp; CZ$1, DataRegularSeason20242025!$E$3:$E$1315, $A27)</f>
        <v>27</v>
      </c>
      <c r="DA27">
        <f>SUMIFS(DataRegularSeason20242025!$AA$3:$AA$1315,DataRegularSeason20242025!$B$3:$B$1315, "&lt;=" &amp; DA$1, DataRegularSeason20242025!$D$3:$D$1315, $A27)+SUMIFS(DataRegularSeason20242025!$AB$3:$AB$1315,DataRegularSeason20242025!$B$3:$B$1315, "&lt;=" &amp; DA$1, DataRegularSeason20242025!$E$3:$E$1315, $A27)</f>
        <v>27</v>
      </c>
      <c r="DB27">
        <f>SUMIFS(DataRegularSeason20242025!$AA$3:$AA$1315,DataRegularSeason20242025!$B$3:$B$1315, "&lt;=" &amp; DB$1, DataRegularSeason20242025!$D$3:$D$1315, $A27)+SUMIFS(DataRegularSeason20242025!$AB$3:$AB$1315,DataRegularSeason20242025!$B$3:$B$1315, "&lt;=" &amp; DB$1, DataRegularSeason20242025!$E$3:$E$1315, $A27)</f>
        <v>27</v>
      </c>
      <c r="DC27">
        <f>SUMIFS(DataRegularSeason20242025!$AA$3:$AA$1315,DataRegularSeason20242025!$B$3:$B$1315, "&lt;=" &amp; DC$1, DataRegularSeason20242025!$D$3:$D$1315, $A27)+SUMIFS(DataRegularSeason20242025!$AB$3:$AB$1315,DataRegularSeason20242025!$B$3:$B$1315, "&lt;=" &amp; DC$1, DataRegularSeason20242025!$E$3:$E$1315, $A27)</f>
        <v>27</v>
      </c>
      <c r="DD27">
        <f>SUMIFS(DataRegularSeason20242025!$AA$3:$AA$1315,DataRegularSeason20242025!$B$3:$B$1315, "&lt;=" &amp; DD$1, DataRegularSeason20242025!$D$3:$D$1315, $A27)+SUMIFS(DataRegularSeason20242025!$AB$3:$AB$1315,DataRegularSeason20242025!$B$3:$B$1315, "&lt;=" &amp; DD$1, DataRegularSeason20242025!$E$3:$E$1315, $A27)</f>
        <v>27</v>
      </c>
      <c r="DE27">
        <f>SUMIFS(DataRegularSeason20242025!$AA$3:$AA$1315,DataRegularSeason20242025!$B$3:$B$1315, "&lt;=" &amp; DE$1, DataRegularSeason20242025!$D$3:$D$1315, $A27)+SUMIFS(DataRegularSeason20242025!$AB$3:$AB$1315,DataRegularSeason20242025!$B$3:$B$1315, "&lt;=" &amp; DE$1, DataRegularSeason20242025!$E$3:$E$1315, $A27)</f>
        <v>27</v>
      </c>
      <c r="DF27">
        <f>SUMIFS(DataRegularSeason20242025!$AA$3:$AA$1315,DataRegularSeason20242025!$B$3:$B$1315, "&lt;=" &amp; DF$1, DataRegularSeason20242025!$D$3:$D$1315, $A27)+SUMIFS(DataRegularSeason20242025!$AB$3:$AB$1315,DataRegularSeason20242025!$B$3:$B$1315, "&lt;=" &amp; DF$1, DataRegularSeason20242025!$E$3:$E$1315, $A27)</f>
        <v>27</v>
      </c>
      <c r="DG27">
        <f>SUMIFS(DataRegularSeason20242025!$AA$3:$AA$1315,DataRegularSeason20242025!$B$3:$B$1315, "&lt;=" &amp; DG$1, DataRegularSeason20242025!$D$3:$D$1315, $A27)+SUMIFS(DataRegularSeason20242025!$AB$3:$AB$1315,DataRegularSeason20242025!$B$3:$B$1315, "&lt;=" &amp; DG$1, DataRegularSeason20242025!$E$3:$E$1315, $A27)</f>
        <v>27</v>
      </c>
      <c r="DH27">
        <f>SUMIFS(DataRegularSeason20242025!$AA$3:$AA$1315,DataRegularSeason20242025!$B$3:$B$1315, "&lt;=" &amp; DH$1, DataRegularSeason20242025!$D$3:$D$1315, $A27)+SUMIFS(DataRegularSeason20242025!$AB$3:$AB$1315,DataRegularSeason20242025!$B$3:$B$1315, "&lt;=" &amp; DH$1, DataRegularSeason20242025!$E$3:$E$1315, $A27)</f>
        <v>27</v>
      </c>
      <c r="DI27">
        <f>SUMIFS(DataRegularSeason20242025!$AA$3:$AA$1315,DataRegularSeason20242025!$B$3:$B$1315, "&lt;=" &amp; DI$1, DataRegularSeason20242025!$D$3:$D$1315, $A27)+SUMIFS(DataRegularSeason20242025!$AB$3:$AB$1315,DataRegularSeason20242025!$B$3:$B$1315, "&lt;=" &amp; DI$1, DataRegularSeason20242025!$E$3:$E$1315, $A27)</f>
        <v>27</v>
      </c>
      <c r="DJ27">
        <f>SUMIFS(DataRegularSeason20242025!$AA$3:$AA$1315,DataRegularSeason20242025!$B$3:$B$1315, "&lt;=" &amp; DJ$1, DataRegularSeason20242025!$D$3:$D$1315, $A27)+SUMIFS(DataRegularSeason20242025!$AB$3:$AB$1315,DataRegularSeason20242025!$B$3:$B$1315, "&lt;=" &amp; DJ$1, DataRegularSeason20242025!$E$3:$E$1315, $A27)</f>
        <v>27</v>
      </c>
      <c r="DK27">
        <f>SUMIFS(DataRegularSeason20242025!$AA$3:$AA$1315,DataRegularSeason20242025!$B$3:$B$1315, "&lt;=" &amp; DK$1, DataRegularSeason20242025!$D$3:$D$1315, $A27)+SUMIFS(DataRegularSeason20242025!$AB$3:$AB$1315,DataRegularSeason20242025!$B$3:$B$1315, "&lt;=" &amp; DK$1, DataRegularSeason20242025!$E$3:$E$1315, $A27)</f>
        <v>27</v>
      </c>
      <c r="DL27">
        <f>SUMIFS(DataRegularSeason20242025!$AA$3:$AA$1315,DataRegularSeason20242025!$B$3:$B$1315, "&lt;=" &amp; DL$1, DataRegularSeason20242025!$D$3:$D$1315, $A27)+SUMIFS(DataRegularSeason20242025!$AB$3:$AB$1315,DataRegularSeason20242025!$B$3:$B$1315, "&lt;=" &amp; DL$1, DataRegularSeason20242025!$E$3:$E$1315, $A27)</f>
        <v>27</v>
      </c>
      <c r="DM27">
        <f>SUMIFS(DataRegularSeason20242025!$AA$3:$AA$1315,DataRegularSeason20242025!$B$3:$B$1315, "&lt;=" &amp; DM$1, DataRegularSeason20242025!$D$3:$D$1315, $A27)+SUMIFS(DataRegularSeason20242025!$AB$3:$AB$1315,DataRegularSeason20242025!$B$3:$B$1315, "&lt;=" &amp; DM$1, DataRegularSeason20242025!$E$3:$E$1315, $A27)</f>
        <v>27</v>
      </c>
      <c r="DN27">
        <f>SUMIFS(DataRegularSeason20242025!$AA$3:$AA$1315,DataRegularSeason20242025!$B$3:$B$1315, "&lt;=" &amp; DN$1, DataRegularSeason20242025!$D$3:$D$1315, $A27)+SUMIFS(DataRegularSeason20242025!$AB$3:$AB$1315,DataRegularSeason20242025!$B$3:$B$1315, "&lt;=" &amp; DN$1, DataRegularSeason20242025!$E$3:$E$1315, $A27)</f>
        <v>27</v>
      </c>
      <c r="DO27">
        <f>SUMIFS(DataRegularSeason20242025!$AA$3:$AA$1315,DataRegularSeason20242025!$B$3:$B$1315, "&lt;=" &amp; DO$1, DataRegularSeason20242025!$D$3:$D$1315, $A27)+SUMIFS(DataRegularSeason20242025!$AB$3:$AB$1315,DataRegularSeason20242025!$B$3:$B$1315, "&lt;=" &amp; DO$1, DataRegularSeason20242025!$E$3:$E$1315, $A27)</f>
        <v>27</v>
      </c>
      <c r="DP27">
        <f>SUMIFS(DataRegularSeason20242025!$AA$3:$AA$1315,DataRegularSeason20242025!$B$3:$B$1315, "&lt;=" &amp; DP$1, DataRegularSeason20242025!$D$3:$D$1315, $A27)+SUMIFS(DataRegularSeason20242025!$AB$3:$AB$1315,DataRegularSeason20242025!$B$3:$B$1315, "&lt;=" &amp; DP$1, DataRegularSeason20242025!$E$3:$E$1315, $A27)</f>
        <v>27</v>
      </c>
      <c r="DQ27">
        <f>SUMIFS(DataRegularSeason20242025!$AA$3:$AA$1315,DataRegularSeason20242025!$B$3:$B$1315, "&lt;=" &amp; DQ$1, DataRegularSeason20242025!$D$3:$D$1315, $A27)+SUMIFS(DataRegularSeason20242025!$AB$3:$AB$1315,DataRegularSeason20242025!$B$3:$B$1315, "&lt;=" &amp; DQ$1, DataRegularSeason20242025!$E$3:$E$1315, $A27)</f>
        <v>27</v>
      </c>
      <c r="DR27">
        <f>SUMIFS(DataRegularSeason20242025!$AA$3:$AA$1315,DataRegularSeason20242025!$B$3:$B$1315, "&lt;=" &amp; DR$1, DataRegularSeason20242025!$D$3:$D$1315, $A27)+SUMIFS(DataRegularSeason20242025!$AB$3:$AB$1315,DataRegularSeason20242025!$B$3:$B$1315, "&lt;=" &amp; DR$1, DataRegularSeason20242025!$E$3:$E$1315, $A27)</f>
        <v>27</v>
      </c>
      <c r="DS27">
        <f>SUMIFS(DataRegularSeason20242025!$AA$3:$AA$1315,DataRegularSeason20242025!$B$3:$B$1315, "&lt;=" &amp; DS$1, DataRegularSeason20242025!$D$3:$D$1315, $A27)+SUMIFS(DataRegularSeason20242025!$AB$3:$AB$1315,DataRegularSeason20242025!$B$3:$B$1315, "&lt;=" &amp; DS$1, DataRegularSeason20242025!$E$3:$E$1315, $A27)</f>
        <v>27</v>
      </c>
      <c r="DT27">
        <f>SUMIFS(DataRegularSeason20242025!$AA$3:$AA$1315,DataRegularSeason20242025!$B$3:$B$1315, "&lt;=" &amp; DT$1, DataRegularSeason20242025!$D$3:$D$1315, $A27)+SUMIFS(DataRegularSeason20242025!$AB$3:$AB$1315,DataRegularSeason20242025!$B$3:$B$1315, "&lt;=" &amp; DT$1, DataRegularSeason20242025!$E$3:$E$1315, $A27)</f>
        <v>27</v>
      </c>
      <c r="DU27">
        <f>SUMIFS(DataRegularSeason20242025!$AA$3:$AA$1315,DataRegularSeason20242025!$B$3:$B$1315, "&lt;=" &amp; DU$1, DataRegularSeason20242025!$D$3:$D$1315, $A27)+SUMIFS(DataRegularSeason20242025!$AB$3:$AB$1315,DataRegularSeason20242025!$B$3:$B$1315, "&lt;=" &amp; DU$1, DataRegularSeason20242025!$E$3:$E$1315, $A27)</f>
        <v>27</v>
      </c>
      <c r="DV27">
        <f>SUMIFS(DataRegularSeason20242025!$AA$3:$AA$1315,DataRegularSeason20242025!$B$3:$B$1315, "&lt;=" &amp; DV$1, DataRegularSeason20242025!$D$3:$D$1315, $A27)+SUMIFS(DataRegularSeason20242025!$AB$3:$AB$1315,DataRegularSeason20242025!$B$3:$B$1315, "&lt;=" &amp; DV$1, DataRegularSeason20242025!$E$3:$E$1315, $A27)</f>
        <v>27</v>
      </c>
      <c r="DW27">
        <f>SUMIFS(DataRegularSeason20242025!$AA$3:$AA$1315,DataRegularSeason20242025!$B$3:$B$1315, "&lt;=" &amp; DW$1, DataRegularSeason20242025!$D$3:$D$1315, $A27)+SUMIFS(DataRegularSeason20242025!$AB$3:$AB$1315,DataRegularSeason20242025!$B$3:$B$1315, "&lt;=" &amp; DW$1, DataRegularSeason20242025!$E$3:$E$1315, $A27)</f>
        <v>27</v>
      </c>
      <c r="DX27">
        <f>SUMIFS(DataRegularSeason20242025!$AA$3:$AA$1315,DataRegularSeason20242025!$B$3:$B$1315, "&lt;=" &amp; DX$1, DataRegularSeason20242025!$D$3:$D$1315, $A27)+SUMIFS(DataRegularSeason20242025!$AB$3:$AB$1315,DataRegularSeason20242025!$B$3:$B$1315, "&lt;=" &amp; DX$1, DataRegularSeason20242025!$E$3:$E$1315, $A27)</f>
        <v>27</v>
      </c>
      <c r="DY27">
        <f>SUMIFS(DataRegularSeason20242025!$AA$3:$AA$1315,DataRegularSeason20242025!$B$3:$B$1315, "&lt;=" &amp; DY$1, DataRegularSeason20242025!$D$3:$D$1315, $A27)+SUMIFS(DataRegularSeason20242025!$AB$3:$AB$1315,DataRegularSeason20242025!$B$3:$B$1315, "&lt;=" &amp; DY$1, DataRegularSeason20242025!$E$3:$E$1315, $A27)</f>
        <v>27</v>
      </c>
      <c r="DZ27">
        <f>SUMIFS(DataRegularSeason20242025!$AA$3:$AA$1315,DataRegularSeason20242025!$B$3:$B$1315, "&lt;=" &amp; DZ$1, DataRegularSeason20242025!$D$3:$D$1315, $A27)+SUMIFS(DataRegularSeason20242025!$AB$3:$AB$1315,DataRegularSeason20242025!$B$3:$B$1315, "&lt;=" &amp; DZ$1, DataRegularSeason20242025!$E$3:$E$1315, $A27)</f>
        <v>27</v>
      </c>
      <c r="EA27">
        <f>SUMIFS(DataRegularSeason20242025!$AA$3:$AA$1315,DataRegularSeason20242025!$B$3:$B$1315, "&lt;=" &amp; EA$1, DataRegularSeason20242025!$D$3:$D$1315, $A27)+SUMIFS(DataRegularSeason20242025!$AB$3:$AB$1315,DataRegularSeason20242025!$B$3:$B$1315, "&lt;=" &amp; EA$1, DataRegularSeason20242025!$E$3:$E$1315, $A27)</f>
        <v>27</v>
      </c>
      <c r="EB27">
        <f>SUMIFS(DataRegularSeason20242025!$AA$3:$AA$1315,DataRegularSeason20242025!$B$3:$B$1315, "&lt;=" &amp; EB$1, DataRegularSeason20242025!$D$3:$D$1315, $A27)+SUMIFS(DataRegularSeason20242025!$AB$3:$AB$1315,DataRegularSeason20242025!$B$3:$B$1315, "&lt;=" &amp; EB$1, DataRegularSeason20242025!$E$3:$E$1315, $A27)</f>
        <v>27</v>
      </c>
      <c r="EC27">
        <f>SUMIFS(DataRegularSeason20242025!$AA$3:$AA$1315,DataRegularSeason20242025!$B$3:$B$1315, "&lt;=" &amp; EC$1, DataRegularSeason20242025!$D$3:$D$1315, $A27)+SUMIFS(DataRegularSeason20242025!$AB$3:$AB$1315,DataRegularSeason20242025!$B$3:$B$1315, "&lt;=" &amp; EC$1, DataRegularSeason20242025!$E$3:$E$1315, $A27)</f>
        <v>27</v>
      </c>
      <c r="ED27">
        <f>SUMIFS(DataRegularSeason20242025!$AA$3:$AA$1315,DataRegularSeason20242025!$B$3:$B$1315, "&lt;=" &amp; ED$1, DataRegularSeason20242025!$D$3:$D$1315, $A27)+SUMIFS(DataRegularSeason20242025!$AB$3:$AB$1315,DataRegularSeason20242025!$B$3:$B$1315, "&lt;=" &amp; ED$1, DataRegularSeason20242025!$E$3:$E$1315, $A27)</f>
        <v>27</v>
      </c>
      <c r="EE27">
        <f>SUMIFS(DataRegularSeason20242025!$AA$3:$AA$1315,DataRegularSeason20242025!$B$3:$B$1315, "&lt;=" &amp; EE$1, DataRegularSeason20242025!$D$3:$D$1315, $A27)+SUMIFS(DataRegularSeason20242025!$AB$3:$AB$1315,DataRegularSeason20242025!$B$3:$B$1315, "&lt;=" &amp; EE$1, DataRegularSeason20242025!$E$3:$E$1315, $A27)</f>
        <v>27</v>
      </c>
      <c r="EF27">
        <f>SUMIFS(DataRegularSeason20242025!$AA$3:$AA$1315,DataRegularSeason20242025!$B$3:$B$1315, "&lt;=" &amp; EF$1, DataRegularSeason20242025!$D$3:$D$1315, $A27)+SUMIFS(DataRegularSeason20242025!$AB$3:$AB$1315,DataRegularSeason20242025!$B$3:$B$1315, "&lt;=" &amp; EF$1, DataRegularSeason20242025!$E$3:$E$1315, $A27)</f>
        <v>27</v>
      </c>
      <c r="EG27">
        <f>SUMIFS(DataRegularSeason20242025!$AA$3:$AA$1315,DataRegularSeason20242025!$B$3:$B$1315, "&lt;=" &amp; EG$1, DataRegularSeason20242025!$D$3:$D$1315, $A27)+SUMIFS(DataRegularSeason20242025!$AB$3:$AB$1315,DataRegularSeason20242025!$B$3:$B$1315, "&lt;=" &amp; EG$1, DataRegularSeason20242025!$E$3:$E$1315, $A27)</f>
        <v>27</v>
      </c>
      <c r="EH27">
        <f>SUMIFS(DataRegularSeason20242025!$AA$3:$AA$1315,DataRegularSeason20242025!$B$3:$B$1315, "&lt;=" &amp; EH$1, DataRegularSeason20242025!$D$3:$D$1315, $A27)+SUMIFS(DataRegularSeason20242025!$AB$3:$AB$1315,DataRegularSeason20242025!$B$3:$B$1315, "&lt;=" &amp; EH$1, DataRegularSeason20242025!$E$3:$E$1315, $A27)</f>
        <v>27</v>
      </c>
      <c r="EI27">
        <f>SUMIFS(DataRegularSeason20242025!$AA$3:$AA$1315,DataRegularSeason20242025!$B$3:$B$1315, "&lt;=" &amp; EI$1, DataRegularSeason20242025!$D$3:$D$1315, $A27)+SUMIFS(DataRegularSeason20242025!$AB$3:$AB$1315,DataRegularSeason20242025!$B$3:$B$1315, "&lt;=" &amp; EI$1, DataRegularSeason20242025!$E$3:$E$1315, $A27)</f>
        <v>27</v>
      </c>
      <c r="EJ27">
        <f>SUMIFS(DataRegularSeason20242025!$AA$3:$AA$1315,DataRegularSeason20242025!$B$3:$B$1315, "&lt;=" &amp; EJ$1, DataRegularSeason20242025!$D$3:$D$1315, $A27)+SUMIFS(DataRegularSeason20242025!$AB$3:$AB$1315,DataRegularSeason20242025!$B$3:$B$1315, "&lt;=" &amp; EJ$1, DataRegularSeason20242025!$E$3:$E$1315, $A27)</f>
        <v>27</v>
      </c>
      <c r="EK27">
        <f>SUMIFS(DataRegularSeason20242025!$AA$3:$AA$1315,DataRegularSeason20242025!$B$3:$B$1315, "&lt;=" &amp; EK$1, DataRegularSeason20242025!$D$3:$D$1315, $A27)+SUMIFS(DataRegularSeason20242025!$AB$3:$AB$1315,DataRegularSeason20242025!$B$3:$B$1315, "&lt;=" &amp; EK$1, DataRegularSeason20242025!$E$3:$E$1315, $A27)</f>
        <v>27</v>
      </c>
      <c r="EL27">
        <f>SUMIFS(DataRegularSeason20242025!$AA$3:$AA$1315,DataRegularSeason20242025!$B$3:$B$1315, "&lt;=" &amp; EL$1, DataRegularSeason20242025!$D$3:$D$1315, $A27)+SUMIFS(DataRegularSeason20242025!$AB$3:$AB$1315,DataRegularSeason20242025!$B$3:$B$1315, "&lt;=" &amp; EL$1, DataRegularSeason20242025!$E$3:$E$1315, $A27)</f>
        <v>27</v>
      </c>
      <c r="EM27">
        <f>SUMIFS(DataRegularSeason20242025!$AA$3:$AA$1315,DataRegularSeason20242025!$B$3:$B$1315, "&lt;=" &amp; EM$1, DataRegularSeason20242025!$D$3:$D$1315, $A27)+SUMIFS(DataRegularSeason20242025!$AB$3:$AB$1315,DataRegularSeason20242025!$B$3:$B$1315, "&lt;=" &amp; EM$1, DataRegularSeason20242025!$E$3:$E$1315, $A27)</f>
        <v>27</v>
      </c>
      <c r="EN27">
        <f>SUMIFS(DataRegularSeason20242025!$AA$3:$AA$1315,DataRegularSeason20242025!$B$3:$B$1315, "&lt;=" &amp; EN$1, DataRegularSeason20242025!$D$3:$D$1315, $A27)+SUMIFS(DataRegularSeason20242025!$AB$3:$AB$1315,DataRegularSeason20242025!$B$3:$B$1315, "&lt;=" &amp; EN$1, DataRegularSeason20242025!$E$3:$E$1315, $A27)</f>
        <v>27</v>
      </c>
      <c r="EO27">
        <f>SUMIFS(DataRegularSeason20242025!$AA$3:$AA$1315,DataRegularSeason20242025!$B$3:$B$1315, "&lt;=" &amp; EO$1, DataRegularSeason20242025!$D$3:$D$1315, $A27)+SUMIFS(DataRegularSeason20242025!$AB$3:$AB$1315,DataRegularSeason20242025!$B$3:$B$1315, "&lt;=" &amp; EO$1, DataRegularSeason20242025!$E$3:$E$1315, $A27)</f>
        <v>27</v>
      </c>
      <c r="EP27">
        <f>SUMIFS(DataRegularSeason20242025!$AA$3:$AA$1315,DataRegularSeason20242025!$B$3:$B$1315, "&lt;=" &amp; EP$1, DataRegularSeason20242025!$D$3:$D$1315, $A27)+SUMIFS(DataRegularSeason20242025!$AB$3:$AB$1315,DataRegularSeason20242025!$B$3:$B$1315, "&lt;=" &amp; EP$1, DataRegularSeason20242025!$E$3:$E$1315, $A27)</f>
        <v>27</v>
      </c>
      <c r="EQ27">
        <f>SUMIFS(DataRegularSeason20242025!$AA$3:$AA$1315,DataRegularSeason20242025!$B$3:$B$1315, "&lt;=" &amp; EQ$1, DataRegularSeason20242025!$D$3:$D$1315, $A27)+SUMIFS(DataRegularSeason20242025!$AB$3:$AB$1315,DataRegularSeason20242025!$B$3:$B$1315, "&lt;=" &amp; EQ$1, DataRegularSeason20242025!$E$3:$E$1315, $A27)</f>
        <v>27</v>
      </c>
      <c r="ER27">
        <f>SUMIFS(DataRegularSeason20242025!$AA$3:$AA$1315,DataRegularSeason20242025!$B$3:$B$1315, "&lt;=" &amp; ER$1, DataRegularSeason20242025!$D$3:$D$1315, $A27)+SUMIFS(DataRegularSeason20242025!$AB$3:$AB$1315,DataRegularSeason20242025!$B$3:$B$1315, "&lt;=" &amp; ER$1, DataRegularSeason20242025!$E$3:$E$1315, $A27)</f>
        <v>27</v>
      </c>
      <c r="ES27">
        <f>SUMIFS(DataRegularSeason20242025!$AA$3:$AA$1315,DataRegularSeason20242025!$B$3:$B$1315, "&lt;=" &amp; ES$1, DataRegularSeason20242025!$D$3:$D$1315, $A27)+SUMIFS(DataRegularSeason20242025!$AB$3:$AB$1315,DataRegularSeason20242025!$B$3:$B$1315, "&lt;=" &amp; ES$1, DataRegularSeason20242025!$E$3:$E$1315, $A27)</f>
        <v>27</v>
      </c>
      <c r="ET27">
        <f>SUMIFS(DataRegularSeason20242025!$AA$3:$AA$1315,DataRegularSeason20242025!$B$3:$B$1315, "&lt;=" &amp; ET$1, DataRegularSeason20242025!$D$3:$D$1315, $A27)+SUMIFS(DataRegularSeason20242025!$AB$3:$AB$1315,DataRegularSeason20242025!$B$3:$B$1315, "&lt;=" &amp; ET$1, DataRegularSeason20242025!$E$3:$E$1315, $A27)</f>
        <v>27</v>
      </c>
      <c r="EU27">
        <f>SUMIFS(DataRegularSeason20242025!$AA$3:$AA$1315,DataRegularSeason20242025!$B$3:$B$1315, "&lt;=" &amp; EU$1, DataRegularSeason20242025!$D$3:$D$1315, $A27)+SUMIFS(DataRegularSeason20242025!$AB$3:$AB$1315,DataRegularSeason20242025!$B$3:$B$1315, "&lt;=" &amp; EU$1, DataRegularSeason20242025!$E$3:$E$1315, $A27)</f>
        <v>27</v>
      </c>
      <c r="EV27">
        <f>SUMIFS(DataRegularSeason20242025!$AA$3:$AA$1315,DataRegularSeason20242025!$B$3:$B$1315, "&lt;=" &amp; EV$1, DataRegularSeason20242025!$D$3:$D$1315, $A27)+SUMIFS(DataRegularSeason20242025!$AB$3:$AB$1315,DataRegularSeason20242025!$B$3:$B$1315, "&lt;=" &amp; EV$1, DataRegularSeason20242025!$E$3:$E$1315, $A27)</f>
        <v>27</v>
      </c>
      <c r="EW27">
        <f>SUMIFS(DataRegularSeason20242025!$AA$3:$AA$1315,DataRegularSeason20242025!$B$3:$B$1315, "&lt;=" &amp; EW$1, DataRegularSeason20242025!$D$3:$D$1315, $A27)+SUMIFS(DataRegularSeason20242025!$AB$3:$AB$1315,DataRegularSeason20242025!$B$3:$B$1315, "&lt;=" &amp; EW$1, DataRegularSeason20242025!$E$3:$E$1315, $A27)</f>
        <v>27</v>
      </c>
      <c r="EX27">
        <f>SUMIFS(DataRegularSeason20242025!$AA$3:$AA$1315,DataRegularSeason20242025!$B$3:$B$1315, "&lt;=" &amp; EX$1, DataRegularSeason20242025!$D$3:$D$1315, $A27)+SUMIFS(DataRegularSeason20242025!$AB$3:$AB$1315,DataRegularSeason20242025!$B$3:$B$1315, "&lt;=" &amp; EX$1, DataRegularSeason20242025!$E$3:$E$1315, $A27)</f>
        <v>27</v>
      </c>
      <c r="EY27">
        <f>SUMIFS(DataRegularSeason20242025!$AA$3:$AA$1315,DataRegularSeason20242025!$B$3:$B$1315, "&lt;=" &amp; EY$1, DataRegularSeason20242025!$D$3:$D$1315, $A27)+SUMIFS(DataRegularSeason20242025!$AB$3:$AB$1315,DataRegularSeason20242025!$B$3:$B$1315, "&lt;=" &amp; EY$1, DataRegularSeason20242025!$E$3:$E$1315, $A27)</f>
        <v>27</v>
      </c>
      <c r="EZ27">
        <f>SUMIFS(DataRegularSeason20242025!$AA$3:$AA$1315,DataRegularSeason20242025!$B$3:$B$1315, "&lt;=" &amp; EZ$1, DataRegularSeason20242025!$D$3:$D$1315, $A27)+SUMIFS(DataRegularSeason20242025!$AB$3:$AB$1315,DataRegularSeason20242025!$B$3:$B$1315, "&lt;=" &amp; EZ$1, DataRegularSeason20242025!$E$3:$E$1315, $A27)</f>
        <v>27</v>
      </c>
      <c r="FA27">
        <f>SUMIFS(DataRegularSeason20242025!$AA$3:$AA$1315,DataRegularSeason20242025!$B$3:$B$1315, "&lt;=" &amp; FA$1, DataRegularSeason20242025!$D$3:$D$1315, $A27)+SUMIFS(DataRegularSeason20242025!$AB$3:$AB$1315,DataRegularSeason20242025!$B$3:$B$1315, "&lt;=" &amp; FA$1, DataRegularSeason20242025!$E$3:$E$1315, $A27)</f>
        <v>27</v>
      </c>
      <c r="FB27">
        <f>SUMIFS(DataRegularSeason20242025!$AA$3:$AA$1315,DataRegularSeason20242025!$B$3:$B$1315, "&lt;=" &amp; FB$1, DataRegularSeason20242025!$D$3:$D$1315, $A27)+SUMIFS(DataRegularSeason20242025!$AB$3:$AB$1315,DataRegularSeason20242025!$B$3:$B$1315, "&lt;=" &amp; FB$1, DataRegularSeason20242025!$E$3:$E$1315, $A27)</f>
        <v>27</v>
      </c>
      <c r="FC27">
        <f>SUMIFS(DataRegularSeason20242025!$AA$3:$AA$1315,DataRegularSeason20242025!$B$3:$B$1315, "&lt;=" &amp; FC$1, DataRegularSeason20242025!$D$3:$D$1315, $A27)+SUMIFS(DataRegularSeason20242025!$AB$3:$AB$1315,DataRegularSeason20242025!$B$3:$B$1315, "&lt;=" &amp; FC$1, DataRegularSeason20242025!$E$3:$E$1315, $A27)</f>
        <v>27</v>
      </c>
      <c r="FD27">
        <f>SUMIFS(DataRegularSeason20242025!$AA$3:$AA$1315,DataRegularSeason20242025!$B$3:$B$1315, "&lt;=" &amp; FD$1, DataRegularSeason20242025!$D$3:$D$1315, $A27)+SUMIFS(DataRegularSeason20242025!$AB$3:$AB$1315,DataRegularSeason20242025!$B$3:$B$1315, "&lt;=" &amp; FD$1, DataRegularSeason20242025!$E$3:$E$1315, $A27)</f>
        <v>27</v>
      </c>
      <c r="FE27">
        <f>SUMIFS(DataRegularSeason20242025!$AA$3:$AA$1315,DataRegularSeason20242025!$B$3:$B$1315, "&lt;=" &amp; FE$1, DataRegularSeason20242025!$D$3:$D$1315, $A27)+SUMIFS(DataRegularSeason20242025!$AB$3:$AB$1315,DataRegularSeason20242025!$B$3:$B$1315, "&lt;=" &amp; FE$1, DataRegularSeason20242025!$E$3:$E$1315, $A27)</f>
        <v>27</v>
      </c>
      <c r="FF27">
        <f>SUMIFS(DataRegularSeason20242025!$AA$3:$AA$1315,DataRegularSeason20242025!$B$3:$B$1315, "&lt;=" &amp; FF$1, DataRegularSeason20242025!$D$3:$D$1315, $A27)+SUMIFS(DataRegularSeason20242025!$AB$3:$AB$1315,DataRegularSeason20242025!$B$3:$B$1315, "&lt;=" &amp; FF$1, DataRegularSeason20242025!$E$3:$E$1315, $A27)</f>
        <v>27</v>
      </c>
      <c r="FG27">
        <f>SUMIFS(DataRegularSeason20242025!$AA$3:$AA$1315,DataRegularSeason20242025!$B$3:$B$1315, "&lt;=" &amp; FG$1, DataRegularSeason20242025!$D$3:$D$1315, $A27)+SUMIFS(DataRegularSeason20242025!$AB$3:$AB$1315,DataRegularSeason20242025!$B$3:$B$1315, "&lt;=" &amp; FG$1, DataRegularSeason20242025!$E$3:$E$1315, $A27)</f>
        <v>27</v>
      </c>
      <c r="FH27">
        <f>SUMIFS(DataRegularSeason20242025!$AA$3:$AA$1315,DataRegularSeason20242025!$B$3:$B$1315, "&lt;=" &amp; FH$1, DataRegularSeason20242025!$D$3:$D$1315, $A27)+SUMIFS(DataRegularSeason20242025!$AB$3:$AB$1315,DataRegularSeason20242025!$B$3:$B$1315, "&lt;=" &amp; FH$1, DataRegularSeason20242025!$E$3:$E$1315, $A27)</f>
        <v>27</v>
      </c>
      <c r="FI27">
        <f>SUMIFS(DataRegularSeason20242025!$AA$3:$AA$1315,DataRegularSeason20242025!$B$3:$B$1315, "&lt;=" &amp; FI$1, DataRegularSeason20242025!$D$3:$D$1315, $A27)+SUMIFS(DataRegularSeason20242025!$AB$3:$AB$1315,DataRegularSeason20242025!$B$3:$B$1315, "&lt;=" &amp; FI$1, DataRegularSeason20242025!$E$3:$E$1315, $A27)</f>
        <v>27</v>
      </c>
      <c r="FJ27">
        <f>SUMIFS(DataRegularSeason20242025!$AA$3:$AA$1315,DataRegularSeason20242025!$B$3:$B$1315, "&lt;=" &amp; FJ$1, DataRegularSeason20242025!$D$3:$D$1315, $A27)+SUMIFS(DataRegularSeason20242025!$AB$3:$AB$1315,DataRegularSeason20242025!$B$3:$B$1315, "&lt;=" &amp; FJ$1, DataRegularSeason20242025!$E$3:$E$1315, $A27)</f>
        <v>27</v>
      </c>
      <c r="FK27">
        <f>SUMIFS(DataRegularSeason20242025!$AA$3:$AA$1315,DataRegularSeason20242025!$B$3:$B$1315, "&lt;=" &amp; FK$1, DataRegularSeason20242025!$D$3:$D$1315, $A27)+SUMIFS(DataRegularSeason20242025!$AB$3:$AB$1315,DataRegularSeason20242025!$B$3:$B$1315, "&lt;=" &amp; FK$1, DataRegularSeason20242025!$E$3:$E$1315, $A27)</f>
        <v>27</v>
      </c>
      <c r="FL27">
        <f>SUMIFS(DataRegularSeason20242025!$AA$3:$AA$1315,DataRegularSeason20242025!$B$3:$B$1315, "&lt;=" &amp; FL$1, DataRegularSeason20242025!$D$3:$D$1315, $A27)+SUMIFS(DataRegularSeason20242025!$AB$3:$AB$1315,DataRegularSeason20242025!$B$3:$B$1315, "&lt;=" &amp; FL$1, DataRegularSeason20242025!$E$3:$E$1315, $A27)</f>
        <v>27</v>
      </c>
      <c r="FM27">
        <f>SUMIFS(DataRegularSeason20242025!$AA$3:$AA$1315,DataRegularSeason20242025!$B$3:$B$1315, "&lt;=" &amp; FM$1, DataRegularSeason20242025!$D$3:$D$1315, $A27)+SUMIFS(DataRegularSeason20242025!$AB$3:$AB$1315,DataRegularSeason20242025!$B$3:$B$1315, "&lt;=" &amp; FM$1, DataRegularSeason20242025!$E$3:$E$1315, $A27)</f>
        <v>27</v>
      </c>
      <c r="FN27">
        <f>SUMIFS(DataRegularSeason20242025!$AA$3:$AA$1315,DataRegularSeason20242025!$B$3:$B$1315, "&lt;=" &amp; FN$1, DataRegularSeason20242025!$D$3:$D$1315, $A27)+SUMIFS(DataRegularSeason20242025!$AB$3:$AB$1315,DataRegularSeason20242025!$B$3:$B$1315, "&lt;=" &amp; FN$1, DataRegularSeason20242025!$E$3:$E$1315, $A27)</f>
        <v>27</v>
      </c>
      <c r="FO27">
        <f>SUMIFS(DataRegularSeason20242025!$AA$3:$AA$1315,DataRegularSeason20242025!$B$3:$B$1315, "&lt;=" &amp; FO$1, DataRegularSeason20242025!$D$3:$D$1315, $A27)+SUMIFS(DataRegularSeason20242025!$AB$3:$AB$1315,DataRegularSeason20242025!$B$3:$B$1315, "&lt;=" &amp; FO$1, DataRegularSeason20242025!$E$3:$E$1315, $A27)</f>
        <v>27</v>
      </c>
      <c r="FP27">
        <f>SUMIFS(DataRegularSeason20242025!$AA$3:$AA$1315,DataRegularSeason20242025!$B$3:$B$1315, "&lt;=" &amp; FP$1, DataRegularSeason20242025!$D$3:$D$1315, $A27)+SUMIFS(DataRegularSeason20242025!$AB$3:$AB$1315,DataRegularSeason20242025!$B$3:$B$1315, "&lt;=" &amp; FP$1, DataRegularSeason20242025!$E$3:$E$1315, $A27)</f>
        <v>27</v>
      </c>
      <c r="FQ27">
        <f>SUMIFS(DataRegularSeason20242025!$AA$3:$AA$1315,DataRegularSeason20242025!$B$3:$B$1315, "&lt;=" &amp; FQ$1, DataRegularSeason20242025!$D$3:$D$1315, $A27)+SUMIFS(DataRegularSeason20242025!$AB$3:$AB$1315,DataRegularSeason20242025!$B$3:$B$1315, "&lt;=" &amp; FQ$1, DataRegularSeason20242025!$E$3:$E$1315, $A27)</f>
        <v>27</v>
      </c>
      <c r="FR27">
        <f>SUMIFS(DataRegularSeason20242025!$AA$3:$AA$1315,DataRegularSeason20242025!$B$3:$B$1315, "&lt;=" &amp; FR$1, DataRegularSeason20242025!$D$3:$D$1315, $A27)+SUMIFS(DataRegularSeason20242025!$AB$3:$AB$1315,DataRegularSeason20242025!$B$3:$B$1315, "&lt;=" &amp; FR$1, DataRegularSeason20242025!$E$3:$E$1315, $A27)</f>
        <v>27</v>
      </c>
      <c r="FS27">
        <f>SUMIFS(DataRegularSeason20242025!$AA$3:$AA$1315,DataRegularSeason20242025!$B$3:$B$1315, "&lt;=" &amp; FS$1, DataRegularSeason20242025!$D$3:$D$1315, $A27)+SUMIFS(DataRegularSeason20242025!$AB$3:$AB$1315,DataRegularSeason20242025!$B$3:$B$1315, "&lt;=" &amp; FS$1, DataRegularSeason20242025!$E$3:$E$1315, $A27)</f>
        <v>27</v>
      </c>
      <c r="FT27">
        <f>SUMIFS(DataRegularSeason20242025!$AA$3:$AA$1315,DataRegularSeason20242025!$B$3:$B$1315, "&lt;=" &amp; FT$1, DataRegularSeason20242025!$D$3:$D$1315, $A27)+SUMIFS(DataRegularSeason20242025!$AB$3:$AB$1315,DataRegularSeason20242025!$B$3:$B$1315, "&lt;=" &amp; FT$1, DataRegularSeason20242025!$E$3:$E$1315, $A27)</f>
        <v>27</v>
      </c>
      <c r="FU27">
        <f>SUMIFS(DataRegularSeason20242025!$AA$3:$AA$1315,DataRegularSeason20242025!$B$3:$B$1315, "&lt;=" &amp; FU$1, DataRegularSeason20242025!$D$3:$D$1315, $A27)+SUMIFS(DataRegularSeason20242025!$AB$3:$AB$1315,DataRegularSeason20242025!$B$3:$B$1315, "&lt;=" &amp; FU$1, DataRegularSeason20242025!$E$3:$E$1315, $A27)</f>
        <v>27</v>
      </c>
      <c r="FV27">
        <f>SUMIFS(DataRegularSeason20242025!$AA$3:$AA$1315,DataRegularSeason20242025!$B$3:$B$1315, "&lt;=" &amp; FV$1, DataRegularSeason20242025!$D$3:$D$1315, $A27)+SUMIFS(DataRegularSeason20242025!$AB$3:$AB$1315,DataRegularSeason20242025!$B$3:$B$1315, "&lt;=" &amp; FV$1, DataRegularSeason20242025!$E$3:$E$1315, $A27)</f>
        <v>27</v>
      </c>
      <c r="FW27">
        <f>SUMIFS(DataRegularSeason20242025!$AA$3:$AA$1315,DataRegularSeason20242025!$B$3:$B$1315, "&lt;=" &amp; FW$1, DataRegularSeason20242025!$D$3:$D$1315, $A27)+SUMIFS(DataRegularSeason20242025!$AB$3:$AB$1315,DataRegularSeason20242025!$B$3:$B$1315, "&lt;=" &amp; FW$1, DataRegularSeason20242025!$E$3:$E$1315, $A27)</f>
        <v>27</v>
      </c>
      <c r="FX27">
        <f>SUMIFS(DataRegularSeason20242025!$AA$3:$AA$1315,DataRegularSeason20242025!$B$3:$B$1315, "&lt;=" &amp; FX$1, DataRegularSeason20242025!$D$3:$D$1315, $A27)+SUMIFS(DataRegularSeason20242025!$AB$3:$AB$1315,DataRegularSeason20242025!$B$3:$B$1315, "&lt;=" &amp; FX$1, DataRegularSeason20242025!$E$3:$E$1315, $A27)</f>
        <v>27</v>
      </c>
      <c r="FY27">
        <f>SUMIFS(DataRegularSeason20242025!$AA$3:$AA$1315,DataRegularSeason20242025!$B$3:$B$1315, "&lt;=" &amp; FY$1, DataRegularSeason20242025!$D$3:$D$1315, $A27)+SUMIFS(DataRegularSeason20242025!$AB$3:$AB$1315,DataRegularSeason20242025!$B$3:$B$1315, "&lt;=" &amp; FY$1, DataRegularSeason20242025!$E$3:$E$1315, $A27)</f>
        <v>27</v>
      </c>
      <c r="FZ27">
        <f>SUMIFS(DataRegularSeason20242025!$AA$3:$AA$1315,DataRegularSeason20242025!$B$3:$B$1315, "&lt;=" &amp; FZ$1, DataRegularSeason20242025!$D$3:$D$1315, $A27)+SUMIFS(DataRegularSeason20242025!$AB$3:$AB$1315,DataRegularSeason20242025!$B$3:$B$1315, "&lt;=" &amp; FZ$1, DataRegularSeason20242025!$E$3:$E$1315, $A27)</f>
        <v>27</v>
      </c>
      <c r="GA27">
        <f>SUMIFS(DataRegularSeason20242025!$AA$3:$AA$1315,DataRegularSeason20242025!$B$3:$B$1315, "&lt;=" &amp; GA$1, DataRegularSeason20242025!$D$3:$D$1315, $A27)+SUMIFS(DataRegularSeason20242025!$AB$3:$AB$1315,DataRegularSeason20242025!$B$3:$B$1315, "&lt;=" &amp; GA$1, DataRegularSeason20242025!$E$3:$E$1315, $A27)</f>
        <v>27</v>
      </c>
      <c r="GB27">
        <f>SUMIFS(DataRegularSeason20242025!$AA$3:$AA$1315,DataRegularSeason20242025!$B$3:$B$1315, "&lt;=" &amp; GB$1, DataRegularSeason20242025!$D$3:$D$1315, $A27)+SUMIFS(DataRegularSeason20242025!$AB$3:$AB$1315,DataRegularSeason20242025!$B$3:$B$1315, "&lt;=" &amp; GB$1, DataRegularSeason20242025!$E$3:$E$1315, $A27)</f>
        <v>27</v>
      </c>
      <c r="GC27">
        <f>SUMIFS(DataRegularSeason20242025!$AA$3:$AA$1315,DataRegularSeason20242025!$B$3:$B$1315, "&lt;=" &amp; GC$1, DataRegularSeason20242025!$D$3:$D$1315, $A27)+SUMIFS(DataRegularSeason20242025!$AB$3:$AB$1315,DataRegularSeason20242025!$B$3:$B$1315, "&lt;=" &amp; GC$1, DataRegularSeason20242025!$E$3:$E$1315, $A27)</f>
        <v>27</v>
      </c>
      <c r="GD27">
        <f>SUMIFS(DataRegularSeason20242025!$AA$3:$AA$1315,DataRegularSeason20242025!$B$3:$B$1315, "&lt;=" &amp; GD$1, DataRegularSeason20242025!$D$3:$D$1315, $A27)+SUMIFS(DataRegularSeason20242025!$AB$3:$AB$1315,DataRegularSeason20242025!$B$3:$B$1315, "&lt;=" &amp; GD$1, DataRegularSeason20242025!$E$3:$E$1315, $A27)</f>
        <v>27</v>
      </c>
      <c r="GE27">
        <f>SUMIFS(DataRegularSeason20242025!$AA$3:$AA$1315,DataRegularSeason20242025!$B$3:$B$1315, "&lt;=" &amp; GE$1, DataRegularSeason20242025!$D$3:$D$1315, $A27)+SUMIFS(DataRegularSeason20242025!$AB$3:$AB$1315,DataRegularSeason20242025!$B$3:$B$1315, "&lt;=" &amp; GE$1, DataRegularSeason20242025!$E$3:$E$1315, $A27)</f>
        <v>27</v>
      </c>
      <c r="GF27">
        <f>SUMIFS(DataRegularSeason20242025!$AA$3:$AA$1315,DataRegularSeason20242025!$B$3:$B$1315, "&lt;=" &amp; GF$1, DataRegularSeason20242025!$D$3:$D$1315, $A27)+SUMIFS(DataRegularSeason20242025!$AB$3:$AB$1315,DataRegularSeason20242025!$B$3:$B$1315, "&lt;=" &amp; GF$1, DataRegularSeason20242025!$E$3:$E$1315, $A27)</f>
        <v>27</v>
      </c>
      <c r="GG27">
        <f>SUMIFS(DataRegularSeason20242025!$AA$3:$AA$1315,DataRegularSeason20242025!$B$3:$B$1315, "&lt;=" &amp; GG$1, DataRegularSeason20242025!$D$3:$D$1315, $A27)+SUMIFS(DataRegularSeason20242025!$AB$3:$AB$1315,DataRegularSeason20242025!$B$3:$B$1315, "&lt;=" &amp; GG$1, DataRegularSeason20242025!$E$3:$E$1315, $A27)</f>
        <v>27</v>
      </c>
      <c r="GH27">
        <f>SUMIFS(DataRegularSeason20242025!$AA$3:$AA$1315,DataRegularSeason20242025!$B$3:$B$1315, "&lt;=" &amp; GH$1, DataRegularSeason20242025!$D$3:$D$1315, $A27)+SUMIFS(DataRegularSeason20242025!$AB$3:$AB$1315,DataRegularSeason20242025!$B$3:$B$1315, "&lt;=" &amp; GH$1, DataRegularSeason20242025!$E$3:$E$1315, $A27)</f>
        <v>27</v>
      </c>
      <c r="GI27">
        <f>SUMIFS(DataRegularSeason20242025!$AA$3:$AA$1315,DataRegularSeason20242025!$B$3:$B$1315, "&lt;=" &amp; GI$1, DataRegularSeason20242025!$D$3:$D$1315, $A27)+SUMIFS(DataRegularSeason20242025!$AB$3:$AB$1315,DataRegularSeason20242025!$B$3:$B$1315, "&lt;=" &amp; GI$1, DataRegularSeason20242025!$E$3:$E$1315, $A27)</f>
        <v>27</v>
      </c>
      <c r="GJ27">
        <f>SUMIFS(DataRegularSeason20242025!$AA$3:$AA$1315,DataRegularSeason20242025!$B$3:$B$1315, "&lt;=" &amp; GJ$1, DataRegularSeason20242025!$D$3:$D$1315, $A27)+SUMIFS(DataRegularSeason20242025!$AB$3:$AB$1315,DataRegularSeason20242025!$B$3:$B$1315, "&lt;=" &amp; GJ$1, DataRegularSeason20242025!$E$3:$E$1315, $A27)</f>
        <v>27</v>
      </c>
      <c r="GK27">
        <f>SUMIFS(DataRegularSeason20242025!$AA$3:$AA$1315,DataRegularSeason20242025!$B$3:$B$1315, "&lt;=" &amp; GK$1, DataRegularSeason20242025!$D$3:$D$1315, $A27)+SUMIFS(DataRegularSeason20242025!$AB$3:$AB$1315,DataRegularSeason20242025!$B$3:$B$1315, "&lt;=" &amp; GK$1, DataRegularSeason20242025!$E$3:$E$1315, $A27)</f>
        <v>27</v>
      </c>
      <c r="GL27">
        <f>SUMIFS(DataRegularSeason20242025!$AA$3:$AA$1315,DataRegularSeason20242025!$B$3:$B$1315, "&lt;=" &amp; GL$1, DataRegularSeason20242025!$D$3:$D$1315, $A27)+SUMIFS(DataRegularSeason20242025!$AB$3:$AB$1315,DataRegularSeason20242025!$B$3:$B$1315, "&lt;=" &amp; GL$1, DataRegularSeason20242025!$E$3:$E$1315, $A27)</f>
        <v>27</v>
      </c>
      <c r="GM27">
        <f>SUMIFS(DataRegularSeason20242025!$AA$3:$AA$1315,DataRegularSeason20242025!$B$3:$B$1315, "&lt;=" &amp; GM$1, DataRegularSeason20242025!$D$3:$D$1315, $A27)+SUMIFS(DataRegularSeason20242025!$AB$3:$AB$1315,DataRegularSeason20242025!$B$3:$B$1315, "&lt;=" &amp; GM$1, DataRegularSeason20242025!$E$3:$E$1315, $A27)</f>
        <v>27</v>
      </c>
      <c r="GN27">
        <f>SUMIFS(DataRegularSeason20242025!$AA$3:$AA$1315,DataRegularSeason20242025!$B$3:$B$1315, "&lt;=" &amp; GN$1, DataRegularSeason20242025!$D$3:$D$1315, $A27)+SUMIFS(DataRegularSeason20242025!$AB$3:$AB$1315,DataRegularSeason20242025!$B$3:$B$1315, "&lt;=" &amp; GN$1, DataRegularSeason20242025!$E$3:$E$1315, $A27)</f>
        <v>27</v>
      </c>
      <c r="GO27">
        <f>SUMIFS(DataRegularSeason20242025!$AA$3:$AA$1315,DataRegularSeason20242025!$B$3:$B$1315, "&lt;=" &amp; GO$1, DataRegularSeason20242025!$D$3:$D$1315, $A27)+SUMIFS(DataRegularSeason20242025!$AB$3:$AB$1315,DataRegularSeason20242025!$B$3:$B$1315, "&lt;=" &amp; GO$1, DataRegularSeason20242025!$E$3:$E$1315, $A27)</f>
        <v>27</v>
      </c>
      <c r="GP27">
        <f>SUMIFS(DataRegularSeason20242025!$AA$3:$AA$1315,DataRegularSeason20242025!$B$3:$B$1315, "&lt;=" &amp; GP$1, DataRegularSeason20242025!$D$3:$D$1315, $A27)+SUMIFS(DataRegularSeason20242025!$AB$3:$AB$1315,DataRegularSeason20242025!$B$3:$B$1315, "&lt;=" &amp; GP$1, DataRegularSeason20242025!$E$3:$E$1315, $A27)</f>
        <v>27</v>
      </c>
      <c r="GQ27">
        <f>SUMIFS(DataRegularSeason20242025!$AA$3:$AA$1315,DataRegularSeason20242025!$B$3:$B$1315, "&lt;=" &amp; GQ$1, DataRegularSeason20242025!$D$3:$D$1315, $A27)+SUMIFS(DataRegularSeason20242025!$AB$3:$AB$1315,DataRegularSeason20242025!$B$3:$B$1315, "&lt;=" &amp; GQ$1, DataRegularSeason20242025!$E$3:$E$1315, $A27)</f>
        <v>27</v>
      </c>
      <c r="GR27">
        <f>SUMIFS(DataRegularSeason20242025!$AA$3:$AA$1315,DataRegularSeason20242025!$B$3:$B$1315, "&lt;=" &amp; GR$1, DataRegularSeason20242025!$D$3:$D$1315, $A27)+SUMIFS(DataRegularSeason20242025!$AB$3:$AB$1315,DataRegularSeason20242025!$B$3:$B$1315, "&lt;=" &amp; GR$1, DataRegularSeason20242025!$E$3:$E$1315, $A27)</f>
        <v>27</v>
      </c>
      <c r="GS27">
        <f>SUMIFS(DataRegularSeason20242025!$AA$3:$AA$1315,DataRegularSeason20242025!$B$3:$B$1315, "&lt;=" &amp; GS$1, DataRegularSeason20242025!$D$3:$D$1315, $A27)+SUMIFS(DataRegularSeason20242025!$AB$3:$AB$1315,DataRegularSeason20242025!$B$3:$B$1315, "&lt;=" &amp; GS$1, DataRegularSeason20242025!$E$3:$E$1315, $A27)</f>
        <v>27</v>
      </c>
      <c r="GT27">
        <f>SUMIFS(DataRegularSeason20242025!$AA$3:$AA$1315,DataRegularSeason20242025!$B$3:$B$1315, "&lt;=" &amp; GT$1, DataRegularSeason20242025!$D$3:$D$1315, $A27)+SUMIFS(DataRegularSeason20242025!$AB$3:$AB$1315,DataRegularSeason20242025!$B$3:$B$1315, "&lt;=" &amp; GT$1, DataRegularSeason20242025!$E$3:$E$1315, $A27)</f>
        <v>27</v>
      </c>
      <c r="GU27">
        <f>SUMIFS(DataRegularSeason20242025!$AA$3:$AA$1315,DataRegularSeason20242025!$B$3:$B$1315, "&lt;=" &amp; GU$1, DataRegularSeason20242025!$D$3:$D$1315, $A27)+SUMIFS(DataRegularSeason20242025!$AB$3:$AB$1315,DataRegularSeason20242025!$B$3:$B$1315, "&lt;=" &amp; GU$1, DataRegularSeason20242025!$E$3:$E$1315, $A27)</f>
        <v>27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24</v>
      </c>
      <c r="BJ29">
        <f>SUMIFS(DataRegularSeason20242025!$AA$3:$AA$1315,DataRegularSeason20242025!$B$3:$B$1315, "&lt;=" &amp; BJ$1, DataRegularSeason20242025!$D$3:$D$1315, $A29)+SUMIFS(DataRegularSeason20242025!$AB$3:$AB$1315,DataRegularSeason20242025!$B$3:$B$1315, "&lt;=" &amp; BJ$1, DataRegularSeason20242025!$E$3:$E$1315, $A29)</f>
        <v>24</v>
      </c>
      <c r="BK29">
        <f>SUMIFS(DataRegularSeason20242025!$AA$3:$AA$1315,DataRegularSeason20242025!$B$3:$B$1315, "&lt;=" &amp; BK$1, DataRegularSeason20242025!$D$3:$D$1315, $A29)+SUMIFS(DataRegularSeason20242025!$AB$3:$AB$1315,DataRegularSeason20242025!$B$3:$B$1315, "&lt;=" &amp; BK$1, DataRegularSeason20242025!$E$3:$E$1315, $A29)</f>
        <v>24</v>
      </c>
      <c r="BL29">
        <f>SUMIFS(DataRegularSeason20242025!$AA$3:$AA$1315,DataRegularSeason20242025!$B$3:$B$1315, "&lt;=" &amp; BL$1, DataRegularSeason20242025!$D$3:$D$1315, $A29)+SUMIFS(DataRegularSeason20242025!$AB$3:$AB$1315,DataRegularSeason20242025!$B$3:$B$1315, "&lt;=" &amp; BL$1, DataRegularSeason20242025!$E$3:$E$1315, $A29)</f>
        <v>24</v>
      </c>
      <c r="BM29">
        <f>SUMIFS(DataRegularSeason20242025!$AA$3:$AA$1315,DataRegularSeason20242025!$B$3:$B$1315, "&lt;=" &amp; BM$1, DataRegularSeason20242025!$D$3:$D$1315, $A29)+SUMIFS(DataRegularSeason20242025!$AB$3:$AB$1315,DataRegularSeason20242025!$B$3:$B$1315, "&lt;=" &amp; BM$1, DataRegularSeason20242025!$E$3:$E$1315, $A29)</f>
        <v>24</v>
      </c>
      <c r="BN29">
        <f>SUMIFS(DataRegularSeason20242025!$AA$3:$AA$1315,DataRegularSeason20242025!$B$3:$B$1315, "&lt;=" &amp; BN$1, DataRegularSeason20242025!$D$3:$D$1315, $A29)+SUMIFS(DataRegularSeason20242025!$AB$3:$AB$1315,DataRegularSeason20242025!$B$3:$B$1315, "&lt;=" &amp; BN$1, DataRegularSeason20242025!$E$3:$E$1315, $A29)</f>
        <v>24</v>
      </c>
      <c r="BO29">
        <f>SUMIFS(DataRegularSeason20242025!$AA$3:$AA$1315,DataRegularSeason20242025!$B$3:$B$1315, "&lt;=" &amp; BO$1, DataRegularSeason20242025!$D$3:$D$1315, $A29)+SUMIFS(DataRegularSeason20242025!$AB$3:$AB$1315,DataRegularSeason20242025!$B$3:$B$1315, "&lt;=" &amp; BO$1, DataRegularSeason20242025!$E$3:$E$1315, $A29)</f>
        <v>24</v>
      </c>
      <c r="BP29">
        <f>SUMIFS(DataRegularSeason20242025!$AA$3:$AA$1315,DataRegularSeason20242025!$B$3:$B$1315, "&lt;=" &amp; BP$1, DataRegularSeason20242025!$D$3:$D$1315, $A29)+SUMIFS(DataRegularSeason20242025!$AB$3:$AB$1315,DataRegularSeason20242025!$B$3:$B$1315, "&lt;=" &amp; BP$1, DataRegularSeason20242025!$E$3:$E$1315, $A29)</f>
        <v>24</v>
      </c>
      <c r="BQ29">
        <f>SUMIFS(DataRegularSeason20242025!$AA$3:$AA$1315,DataRegularSeason20242025!$B$3:$B$1315, "&lt;=" &amp; BQ$1, DataRegularSeason20242025!$D$3:$D$1315, $A29)+SUMIFS(DataRegularSeason20242025!$AB$3:$AB$1315,DataRegularSeason20242025!$B$3:$B$1315, "&lt;=" &amp; BQ$1, DataRegularSeason20242025!$E$3:$E$1315, $A29)</f>
        <v>24</v>
      </c>
      <c r="BR29">
        <f>SUMIFS(DataRegularSeason20242025!$AA$3:$AA$1315,DataRegularSeason20242025!$B$3:$B$1315, "&lt;=" &amp; BR$1, DataRegularSeason20242025!$D$3:$D$1315, $A29)+SUMIFS(DataRegularSeason20242025!$AB$3:$AB$1315,DataRegularSeason20242025!$B$3:$B$1315, "&lt;=" &amp; BR$1, DataRegularSeason20242025!$E$3:$E$1315, $A29)</f>
        <v>24</v>
      </c>
      <c r="BS29">
        <f>SUMIFS(DataRegularSeason20242025!$AA$3:$AA$1315,DataRegularSeason20242025!$B$3:$B$1315, "&lt;=" &amp; BS$1, DataRegularSeason20242025!$D$3:$D$1315, $A29)+SUMIFS(DataRegularSeason20242025!$AB$3:$AB$1315,DataRegularSeason20242025!$B$3:$B$1315, "&lt;=" &amp; BS$1, DataRegularSeason20242025!$E$3:$E$1315, $A29)</f>
        <v>24</v>
      </c>
      <c r="BT29">
        <f>SUMIFS(DataRegularSeason20242025!$AA$3:$AA$1315,DataRegularSeason20242025!$B$3:$B$1315, "&lt;=" &amp; BT$1, DataRegularSeason20242025!$D$3:$D$1315, $A29)+SUMIFS(DataRegularSeason20242025!$AB$3:$AB$1315,DataRegularSeason20242025!$B$3:$B$1315, "&lt;=" &amp; BT$1, DataRegularSeason20242025!$E$3:$E$1315, $A29)</f>
        <v>24</v>
      </c>
      <c r="BU29">
        <f>SUMIFS(DataRegularSeason20242025!$AA$3:$AA$1315,DataRegularSeason20242025!$B$3:$B$1315, "&lt;=" &amp; BU$1, DataRegularSeason20242025!$D$3:$D$1315, $A29)+SUMIFS(DataRegularSeason20242025!$AB$3:$AB$1315,DataRegularSeason20242025!$B$3:$B$1315, "&lt;=" &amp; BU$1, DataRegularSeason20242025!$E$3:$E$1315, $A29)</f>
        <v>24</v>
      </c>
      <c r="BV29">
        <f>SUMIFS(DataRegularSeason20242025!$AA$3:$AA$1315,DataRegularSeason20242025!$B$3:$B$1315, "&lt;=" &amp; BV$1, DataRegularSeason20242025!$D$3:$D$1315, $A29)+SUMIFS(DataRegularSeason20242025!$AB$3:$AB$1315,DataRegularSeason20242025!$B$3:$B$1315, "&lt;=" &amp; BV$1, DataRegularSeason20242025!$E$3:$E$1315, $A29)</f>
        <v>24</v>
      </c>
      <c r="BW29">
        <f>SUMIFS(DataRegularSeason20242025!$AA$3:$AA$1315,DataRegularSeason20242025!$B$3:$B$1315, "&lt;=" &amp; BW$1, DataRegularSeason20242025!$D$3:$D$1315, $A29)+SUMIFS(DataRegularSeason20242025!$AB$3:$AB$1315,DataRegularSeason20242025!$B$3:$B$1315, "&lt;=" &amp; BW$1, DataRegularSeason20242025!$E$3:$E$1315, $A29)</f>
        <v>24</v>
      </c>
      <c r="BX29">
        <f>SUMIFS(DataRegularSeason20242025!$AA$3:$AA$1315,DataRegularSeason20242025!$B$3:$B$1315, "&lt;=" &amp; BX$1, DataRegularSeason20242025!$D$3:$D$1315, $A29)+SUMIFS(DataRegularSeason20242025!$AB$3:$AB$1315,DataRegularSeason20242025!$B$3:$B$1315, "&lt;=" &amp; BX$1, DataRegularSeason20242025!$E$3:$E$1315, $A29)</f>
        <v>24</v>
      </c>
      <c r="BY29">
        <f>SUMIFS(DataRegularSeason20242025!$AA$3:$AA$1315,DataRegularSeason20242025!$B$3:$B$1315, "&lt;=" &amp; BY$1, DataRegularSeason20242025!$D$3:$D$1315, $A29)+SUMIFS(DataRegularSeason20242025!$AB$3:$AB$1315,DataRegularSeason20242025!$B$3:$B$1315, "&lt;=" &amp; BY$1, DataRegularSeason20242025!$E$3:$E$1315, $A29)</f>
        <v>24</v>
      </c>
      <c r="BZ29">
        <f>SUMIFS(DataRegularSeason20242025!$AA$3:$AA$1315,DataRegularSeason20242025!$B$3:$B$1315, "&lt;=" &amp; BZ$1, DataRegularSeason20242025!$D$3:$D$1315, $A29)+SUMIFS(DataRegularSeason20242025!$AB$3:$AB$1315,DataRegularSeason20242025!$B$3:$B$1315, "&lt;=" &amp; BZ$1, DataRegularSeason20242025!$E$3:$E$1315, $A29)</f>
        <v>24</v>
      </c>
      <c r="CA29">
        <f>SUMIFS(DataRegularSeason20242025!$AA$3:$AA$1315,DataRegularSeason20242025!$B$3:$B$1315, "&lt;=" &amp; CA$1, DataRegularSeason20242025!$D$3:$D$1315, $A29)+SUMIFS(DataRegularSeason20242025!$AB$3:$AB$1315,DataRegularSeason20242025!$B$3:$B$1315, "&lt;=" &amp; CA$1, DataRegularSeason20242025!$E$3:$E$1315, $A29)</f>
        <v>24</v>
      </c>
      <c r="CB29">
        <f>SUMIFS(DataRegularSeason20242025!$AA$3:$AA$1315,DataRegularSeason20242025!$B$3:$B$1315, "&lt;=" &amp; CB$1, DataRegularSeason20242025!$D$3:$D$1315, $A29)+SUMIFS(DataRegularSeason20242025!$AB$3:$AB$1315,DataRegularSeason20242025!$B$3:$B$1315, "&lt;=" &amp; CB$1, DataRegularSeason20242025!$E$3:$E$1315, $A29)</f>
        <v>24</v>
      </c>
      <c r="CC29">
        <f>SUMIFS(DataRegularSeason20242025!$AA$3:$AA$1315,DataRegularSeason20242025!$B$3:$B$1315, "&lt;=" &amp; CC$1, DataRegularSeason20242025!$D$3:$D$1315, $A29)+SUMIFS(DataRegularSeason20242025!$AB$3:$AB$1315,DataRegularSeason20242025!$B$3:$B$1315, "&lt;=" &amp; CC$1, DataRegularSeason20242025!$E$3:$E$1315, $A29)</f>
        <v>24</v>
      </c>
      <c r="CD29">
        <f>SUMIFS(DataRegularSeason20242025!$AA$3:$AA$1315,DataRegularSeason20242025!$B$3:$B$1315, "&lt;=" &amp; CD$1, DataRegularSeason20242025!$D$3:$D$1315, $A29)+SUMIFS(DataRegularSeason20242025!$AB$3:$AB$1315,DataRegularSeason20242025!$B$3:$B$1315, "&lt;=" &amp; CD$1, DataRegularSeason20242025!$E$3:$E$1315, $A29)</f>
        <v>24</v>
      </c>
      <c r="CE29">
        <f>SUMIFS(DataRegularSeason20242025!$AA$3:$AA$1315,DataRegularSeason20242025!$B$3:$B$1315, "&lt;=" &amp; CE$1, DataRegularSeason20242025!$D$3:$D$1315, $A29)+SUMIFS(DataRegularSeason20242025!$AB$3:$AB$1315,DataRegularSeason20242025!$B$3:$B$1315, "&lt;=" &amp; CE$1, DataRegularSeason20242025!$E$3:$E$1315, $A29)</f>
        <v>24</v>
      </c>
      <c r="CF29">
        <f>SUMIFS(DataRegularSeason20242025!$AA$3:$AA$1315,DataRegularSeason20242025!$B$3:$B$1315, "&lt;=" &amp; CF$1, DataRegularSeason20242025!$D$3:$D$1315, $A29)+SUMIFS(DataRegularSeason20242025!$AB$3:$AB$1315,DataRegularSeason20242025!$B$3:$B$1315, "&lt;=" &amp; CF$1, DataRegularSeason20242025!$E$3:$E$1315, $A29)</f>
        <v>24</v>
      </c>
      <c r="CG29">
        <f>SUMIFS(DataRegularSeason20242025!$AA$3:$AA$1315,DataRegularSeason20242025!$B$3:$B$1315, "&lt;=" &amp; CG$1, DataRegularSeason20242025!$D$3:$D$1315, $A29)+SUMIFS(DataRegularSeason20242025!$AB$3:$AB$1315,DataRegularSeason20242025!$B$3:$B$1315, "&lt;=" &amp; CG$1, DataRegularSeason20242025!$E$3:$E$1315, $A29)</f>
        <v>24</v>
      </c>
      <c r="CH29">
        <f>SUMIFS(DataRegularSeason20242025!$AA$3:$AA$1315,DataRegularSeason20242025!$B$3:$B$1315, "&lt;=" &amp; CH$1, DataRegularSeason20242025!$D$3:$D$1315, $A29)+SUMIFS(DataRegularSeason20242025!$AB$3:$AB$1315,DataRegularSeason20242025!$B$3:$B$1315, "&lt;=" &amp; CH$1, DataRegularSeason20242025!$E$3:$E$1315, $A29)</f>
        <v>24</v>
      </c>
      <c r="CI29">
        <f>SUMIFS(DataRegularSeason20242025!$AA$3:$AA$1315,DataRegularSeason20242025!$B$3:$B$1315, "&lt;=" &amp; CI$1, DataRegularSeason20242025!$D$3:$D$1315, $A29)+SUMIFS(DataRegularSeason20242025!$AB$3:$AB$1315,DataRegularSeason20242025!$B$3:$B$1315, "&lt;=" &amp; CI$1, DataRegularSeason20242025!$E$3:$E$1315, $A29)</f>
        <v>24</v>
      </c>
      <c r="CJ29">
        <f>SUMIFS(DataRegularSeason20242025!$AA$3:$AA$1315,DataRegularSeason20242025!$B$3:$B$1315, "&lt;=" &amp; CJ$1, DataRegularSeason20242025!$D$3:$D$1315, $A29)+SUMIFS(DataRegularSeason20242025!$AB$3:$AB$1315,DataRegularSeason20242025!$B$3:$B$1315, "&lt;=" &amp; CJ$1, DataRegularSeason20242025!$E$3:$E$1315, $A29)</f>
        <v>24</v>
      </c>
      <c r="CK29">
        <f>SUMIFS(DataRegularSeason20242025!$AA$3:$AA$1315,DataRegularSeason20242025!$B$3:$B$1315, "&lt;=" &amp; CK$1, DataRegularSeason20242025!$D$3:$D$1315, $A29)+SUMIFS(DataRegularSeason20242025!$AB$3:$AB$1315,DataRegularSeason20242025!$B$3:$B$1315, "&lt;=" &amp; CK$1, DataRegularSeason20242025!$E$3:$E$1315, $A29)</f>
        <v>24</v>
      </c>
      <c r="CL29">
        <f>SUMIFS(DataRegularSeason20242025!$AA$3:$AA$1315,DataRegularSeason20242025!$B$3:$B$1315, "&lt;=" &amp; CL$1, DataRegularSeason20242025!$D$3:$D$1315, $A29)+SUMIFS(DataRegularSeason20242025!$AB$3:$AB$1315,DataRegularSeason20242025!$B$3:$B$1315, "&lt;=" &amp; CL$1, DataRegularSeason20242025!$E$3:$E$1315, $A29)</f>
        <v>24</v>
      </c>
      <c r="CM29">
        <f>SUMIFS(DataRegularSeason20242025!$AA$3:$AA$1315,DataRegularSeason20242025!$B$3:$B$1315, "&lt;=" &amp; CM$1, DataRegularSeason20242025!$D$3:$D$1315, $A29)+SUMIFS(DataRegularSeason20242025!$AB$3:$AB$1315,DataRegularSeason20242025!$B$3:$B$1315, "&lt;=" &amp; CM$1, DataRegularSeason20242025!$E$3:$E$1315, $A29)</f>
        <v>24</v>
      </c>
      <c r="CN29">
        <f>SUMIFS(DataRegularSeason20242025!$AA$3:$AA$1315,DataRegularSeason20242025!$B$3:$B$1315, "&lt;=" &amp; CN$1, DataRegularSeason20242025!$D$3:$D$1315, $A29)+SUMIFS(DataRegularSeason20242025!$AB$3:$AB$1315,DataRegularSeason20242025!$B$3:$B$1315, "&lt;=" &amp; CN$1, DataRegularSeason20242025!$E$3:$E$1315, $A29)</f>
        <v>24</v>
      </c>
      <c r="CO29">
        <f>SUMIFS(DataRegularSeason20242025!$AA$3:$AA$1315,DataRegularSeason20242025!$B$3:$B$1315, "&lt;=" &amp; CO$1, DataRegularSeason20242025!$D$3:$D$1315, $A29)+SUMIFS(DataRegularSeason20242025!$AB$3:$AB$1315,DataRegularSeason20242025!$B$3:$B$1315, "&lt;=" &amp; CO$1, DataRegularSeason20242025!$E$3:$E$1315, $A29)</f>
        <v>24</v>
      </c>
      <c r="CP29">
        <f>SUMIFS(DataRegularSeason20242025!$AA$3:$AA$1315,DataRegularSeason20242025!$B$3:$B$1315, "&lt;=" &amp; CP$1, DataRegularSeason20242025!$D$3:$D$1315, $A29)+SUMIFS(DataRegularSeason20242025!$AB$3:$AB$1315,DataRegularSeason20242025!$B$3:$B$1315, "&lt;=" &amp; CP$1, DataRegularSeason20242025!$E$3:$E$1315, $A29)</f>
        <v>24</v>
      </c>
      <c r="CQ29">
        <f>SUMIFS(DataRegularSeason20242025!$AA$3:$AA$1315,DataRegularSeason20242025!$B$3:$B$1315, "&lt;=" &amp; CQ$1, DataRegularSeason20242025!$D$3:$D$1315, $A29)+SUMIFS(DataRegularSeason20242025!$AB$3:$AB$1315,DataRegularSeason20242025!$B$3:$B$1315, "&lt;=" &amp; CQ$1, DataRegularSeason20242025!$E$3:$E$1315, $A29)</f>
        <v>24</v>
      </c>
      <c r="CR29">
        <f>SUMIFS(DataRegularSeason20242025!$AA$3:$AA$1315,DataRegularSeason20242025!$B$3:$B$1315, "&lt;=" &amp; CR$1, DataRegularSeason20242025!$D$3:$D$1315, $A29)+SUMIFS(DataRegularSeason20242025!$AB$3:$AB$1315,DataRegularSeason20242025!$B$3:$B$1315, "&lt;=" &amp; CR$1, DataRegularSeason20242025!$E$3:$E$1315, $A29)</f>
        <v>24</v>
      </c>
      <c r="CS29">
        <f>SUMIFS(DataRegularSeason20242025!$AA$3:$AA$1315,DataRegularSeason20242025!$B$3:$B$1315, "&lt;=" &amp; CS$1, DataRegularSeason20242025!$D$3:$D$1315, $A29)+SUMIFS(DataRegularSeason20242025!$AB$3:$AB$1315,DataRegularSeason20242025!$B$3:$B$1315, "&lt;=" &amp; CS$1, DataRegularSeason20242025!$E$3:$E$1315, $A29)</f>
        <v>24</v>
      </c>
      <c r="CT29">
        <f>SUMIFS(DataRegularSeason20242025!$AA$3:$AA$1315,DataRegularSeason20242025!$B$3:$B$1315, "&lt;=" &amp; CT$1, DataRegularSeason20242025!$D$3:$D$1315, $A29)+SUMIFS(DataRegularSeason20242025!$AB$3:$AB$1315,DataRegularSeason20242025!$B$3:$B$1315, "&lt;=" &amp; CT$1, DataRegularSeason20242025!$E$3:$E$1315, $A29)</f>
        <v>24</v>
      </c>
      <c r="CU29">
        <f>SUMIFS(DataRegularSeason20242025!$AA$3:$AA$1315,DataRegularSeason20242025!$B$3:$B$1315, "&lt;=" &amp; CU$1, DataRegularSeason20242025!$D$3:$D$1315, $A29)+SUMIFS(DataRegularSeason20242025!$AB$3:$AB$1315,DataRegularSeason20242025!$B$3:$B$1315, "&lt;=" &amp; CU$1, DataRegularSeason20242025!$E$3:$E$1315, $A29)</f>
        <v>24</v>
      </c>
      <c r="CV29">
        <f>SUMIFS(DataRegularSeason20242025!$AA$3:$AA$1315,DataRegularSeason20242025!$B$3:$B$1315, "&lt;=" &amp; CV$1, DataRegularSeason20242025!$D$3:$D$1315, $A29)+SUMIFS(DataRegularSeason20242025!$AB$3:$AB$1315,DataRegularSeason20242025!$B$3:$B$1315, "&lt;=" &amp; CV$1, DataRegularSeason20242025!$E$3:$E$1315, $A29)</f>
        <v>24</v>
      </c>
      <c r="CW29">
        <f>SUMIFS(DataRegularSeason20242025!$AA$3:$AA$1315,DataRegularSeason20242025!$B$3:$B$1315, "&lt;=" &amp; CW$1, DataRegularSeason20242025!$D$3:$D$1315, $A29)+SUMIFS(DataRegularSeason20242025!$AB$3:$AB$1315,DataRegularSeason20242025!$B$3:$B$1315, "&lt;=" &amp; CW$1, DataRegularSeason20242025!$E$3:$E$1315, $A29)</f>
        <v>24</v>
      </c>
      <c r="CX29">
        <f>SUMIFS(DataRegularSeason20242025!$AA$3:$AA$1315,DataRegularSeason20242025!$B$3:$B$1315, "&lt;=" &amp; CX$1, DataRegularSeason20242025!$D$3:$D$1315, $A29)+SUMIFS(DataRegularSeason20242025!$AB$3:$AB$1315,DataRegularSeason20242025!$B$3:$B$1315, "&lt;=" &amp; CX$1, DataRegularSeason20242025!$E$3:$E$1315, $A29)</f>
        <v>24</v>
      </c>
      <c r="CY29">
        <f>SUMIFS(DataRegularSeason20242025!$AA$3:$AA$1315,DataRegularSeason20242025!$B$3:$B$1315, "&lt;=" &amp; CY$1, DataRegularSeason20242025!$D$3:$D$1315, $A29)+SUMIFS(DataRegularSeason20242025!$AB$3:$AB$1315,DataRegularSeason20242025!$B$3:$B$1315, "&lt;=" &amp; CY$1, DataRegularSeason20242025!$E$3:$E$1315, $A29)</f>
        <v>24</v>
      </c>
      <c r="CZ29">
        <f>SUMIFS(DataRegularSeason20242025!$AA$3:$AA$1315,DataRegularSeason20242025!$B$3:$B$1315, "&lt;=" &amp; CZ$1, DataRegularSeason20242025!$D$3:$D$1315, $A29)+SUMIFS(DataRegularSeason20242025!$AB$3:$AB$1315,DataRegularSeason20242025!$B$3:$B$1315, "&lt;=" &amp; CZ$1, DataRegularSeason20242025!$E$3:$E$1315, $A29)</f>
        <v>24</v>
      </c>
      <c r="DA29">
        <f>SUMIFS(DataRegularSeason20242025!$AA$3:$AA$1315,DataRegularSeason20242025!$B$3:$B$1315, "&lt;=" &amp; DA$1, DataRegularSeason20242025!$D$3:$D$1315, $A29)+SUMIFS(DataRegularSeason20242025!$AB$3:$AB$1315,DataRegularSeason20242025!$B$3:$B$1315, "&lt;=" &amp; DA$1, DataRegularSeason20242025!$E$3:$E$1315, $A29)</f>
        <v>24</v>
      </c>
      <c r="DB29">
        <f>SUMIFS(DataRegularSeason20242025!$AA$3:$AA$1315,DataRegularSeason20242025!$B$3:$B$1315, "&lt;=" &amp; DB$1, DataRegularSeason20242025!$D$3:$D$1315, $A29)+SUMIFS(DataRegularSeason20242025!$AB$3:$AB$1315,DataRegularSeason20242025!$B$3:$B$1315, "&lt;=" &amp; DB$1, DataRegularSeason20242025!$E$3:$E$1315, $A29)</f>
        <v>24</v>
      </c>
      <c r="DC29">
        <f>SUMIFS(DataRegularSeason20242025!$AA$3:$AA$1315,DataRegularSeason20242025!$B$3:$B$1315, "&lt;=" &amp; DC$1, DataRegularSeason20242025!$D$3:$D$1315, $A29)+SUMIFS(DataRegularSeason20242025!$AB$3:$AB$1315,DataRegularSeason20242025!$B$3:$B$1315, "&lt;=" &amp; DC$1, DataRegularSeason20242025!$E$3:$E$1315, $A29)</f>
        <v>24</v>
      </c>
      <c r="DD29">
        <f>SUMIFS(DataRegularSeason20242025!$AA$3:$AA$1315,DataRegularSeason20242025!$B$3:$B$1315, "&lt;=" &amp; DD$1, DataRegularSeason20242025!$D$3:$D$1315, $A29)+SUMIFS(DataRegularSeason20242025!$AB$3:$AB$1315,DataRegularSeason20242025!$B$3:$B$1315, "&lt;=" &amp; DD$1, DataRegularSeason20242025!$E$3:$E$1315, $A29)</f>
        <v>24</v>
      </c>
      <c r="DE29">
        <f>SUMIFS(DataRegularSeason20242025!$AA$3:$AA$1315,DataRegularSeason20242025!$B$3:$B$1315, "&lt;=" &amp; DE$1, DataRegularSeason20242025!$D$3:$D$1315, $A29)+SUMIFS(DataRegularSeason20242025!$AB$3:$AB$1315,DataRegularSeason20242025!$B$3:$B$1315, "&lt;=" &amp; DE$1, DataRegularSeason20242025!$E$3:$E$1315, $A29)</f>
        <v>24</v>
      </c>
      <c r="DF29">
        <f>SUMIFS(DataRegularSeason20242025!$AA$3:$AA$1315,DataRegularSeason20242025!$B$3:$B$1315, "&lt;=" &amp; DF$1, DataRegularSeason20242025!$D$3:$D$1315, $A29)+SUMIFS(DataRegularSeason20242025!$AB$3:$AB$1315,DataRegularSeason20242025!$B$3:$B$1315, "&lt;=" &amp; DF$1, DataRegularSeason20242025!$E$3:$E$1315, $A29)</f>
        <v>24</v>
      </c>
      <c r="DG29">
        <f>SUMIFS(DataRegularSeason20242025!$AA$3:$AA$1315,DataRegularSeason20242025!$B$3:$B$1315, "&lt;=" &amp; DG$1, DataRegularSeason20242025!$D$3:$D$1315, $A29)+SUMIFS(DataRegularSeason20242025!$AB$3:$AB$1315,DataRegularSeason20242025!$B$3:$B$1315, "&lt;=" &amp; DG$1, DataRegularSeason20242025!$E$3:$E$1315, $A29)</f>
        <v>24</v>
      </c>
      <c r="DH29">
        <f>SUMIFS(DataRegularSeason20242025!$AA$3:$AA$1315,DataRegularSeason20242025!$B$3:$B$1315, "&lt;=" &amp; DH$1, DataRegularSeason20242025!$D$3:$D$1315, $A29)+SUMIFS(DataRegularSeason20242025!$AB$3:$AB$1315,DataRegularSeason20242025!$B$3:$B$1315, "&lt;=" &amp; DH$1, DataRegularSeason20242025!$E$3:$E$1315, $A29)</f>
        <v>24</v>
      </c>
      <c r="DI29">
        <f>SUMIFS(DataRegularSeason20242025!$AA$3:$AA$1315,DataRegularSeason20242025!$B$3:$B$1315, "&lt;=" &amp; DI$1, DataRegularSeason20242025!$D$3:$D$1315, $A29)+SUMIFS(DataRegularSeason20242025!$AB$3:$AB$1315,DataRegularSeason20242025!$B$3:$B$1315, "&lt;=" &amp; DI$1, DataRegularSeason20242025!$E$3:$E$1315, $A29)</f>
        <v>24</v>
      </c>
      <c r="DJ29">
        <f>SUMIFS(DataRegularSeason20242025!$AA$3:$AA$1315,DataRegularSeason20242025!$B$3:$B$1315, "&lt;=" &amp; DJ$1, DataRegularSeason20242025!$D$3:$D$1315, $A29)+SUMIFS(DataRegularSeason20242025!$AB$3:$AB$1315,DataRegularSeason20242025!$B$3:$B$1315, "&lt;=" &amp; DJ$1, DataRegularSeason20242025!$E$3:$E$1315, $A29)</f>
        <v>24</v>
      </c>
      <c r="DK29">
        <f>SUMIFS(DataRegularSeason20242025!$AA$3:$AA$1315,DataRegularSeason20242025!$B$3:$B$1315, "&lt;=" &amp; DK$1, DataRegularSeason20242025!$D$3:$D$1315, $A29)+SUMIFS(DataRegularSeason20242025!$AB$3:$AB$1315,DataRegularSeason20242025!$B$3:$B$1315, "&lt;=" &amp; DK$1, DataRegularSeason20242025!$E$3:$E$1315, $A29)</f>
        <v>24</v>
      </c>
      <c r="DL29">
        <f>SUMIFS(DataRegularSeason20242025!$AA$3:$AA$1315,DataRegularSeason20242025!$B$3:$B$1315, "&lt;=" &amp; DL$1, DataRegularSeason20242025!$D$3:$D$1315, $A29)+SUMIFS(DataRegularSeason20242025!$AB$3:$AB$1315,DataRegularSeason20242025!$B$3:$B$1315, "&lt;=" &amp; DL$1, DataRegularSeason20242025!$E$3:$E$1315, $A29)</f>
        <v>24</v>
      </c>
      <c r="DM29">
        <f>SUMIFS(DataRegularSeason20242025!$AA$3:$AA$1315,DataRegularSeason20242025!$B$3:$B$1315, "&lt;=" &amp; DM$1, DataRegularSeason20242025!$D$3:$D$1315, $A29)+SUMIFS(DataRegularSeason20242025!$AB$3:$AB$1315,DataRegularSeason20242025!$B$3:$B$1315, "&lt;=" &amp; DM$1, DataRegularSeason20242025!$E$3:$E$1315, $A29)</f>
        <v>24</v>
      </c>
      <c r="DN29">
        <f>SUMIFS(DataRegularSeason20242025!$AA$3:$AA$1315,DataRegularSeason20242025!$B$3:$B$1315, "&lt;=" &amp; DN$1, DataRegularSeason20242025!$D$3:$D$1315, $A29)+SUMIFS(DataRegularSeason20242025!$AB$3:$AB$1315,DataRegularSeason20242025!$B$3:$B$1315, "&lt;=" &amp; DN$1, DataRegularSeason20242025!$E$3:$E$1315, $A29)</f>
        <v>24</v>
      </c>
      <c r="DO29">
        <f>SUMIFS(DataRegularSeason20242025!$AA$3:$AA$1315,DataRegularSeason20242025!$B$3:$B$1315, "&lt;=" &amp; DO$1, DataRegularSeason20242025!$D$3:$D$1315, $A29)+SUMIFS(DataRegularSeason20242025!$AB$3:$AB$1315,DataRegularSeason20242025!$B$3:$B$1315, "&lt;=" &amp; DO$1, DataRegularSeason20242025!$E$3:$E$1315, $A29)</f>
        <v>24</v>
      </c>
      <c r="DP29">
        <f>SUMIFS(DataRegularSeason20242025!$AA$3:$AA$1315,DataRegularSeason20242025!$B$3:$B$1315, "&lt;=" &amp; DP$1, DataRegularSeason20242025!$D$3:$D$1315, $A29)+SUMIFS(DataRegularSeason20242025!$AB$3:$AB$1315,DataRegularSeason20242025!$B$3:$B$1315, "&lt;=" &amp; DP$1, DataRegularSeason20242025!$E$3:$E$1315, $A29)</f>
        <v>24</v>
      </c>
      <c r="DQ29">
        <f>SUMIFS(DataRegularSeason20242025!$AA$3:$AA$1315,DataRegularSeason20242025!$B$3:$B$1315, "&lt;=" &amp; DQ$1, DataRegularSeason20242025!$D$3:$D$1315, $A29)+SUMIFS(DataRegularSeason20242025!$AB$3:$AB$1315,DataRegularSeason20242025!$B$3:$B$1315, "&lt;=" &amp; DQ$1, DataRegularSeason20242025!$E$3:$E$1315, $A29)</f>
        <v>24</v>
      </c>
      <c r="DR29">
        <f>SUMIFS(DataRegularSeason20242025!$AA$3:$AA$1315,DataRegularSeason20242025!$B$3:$B$1315, "&lt;=" &amp; DR$1, DataRegularSeason20242025!$D$3:$D$1315, $A29)+SUMIFS(DataRegularSeason20242025!$AB$3:$AB$1315,DataRegularSeason20242025!$B$3:$B$1315, "&lt;=" &amp; DR$1, DataRegularSeason20242025!$E$3:$E$1315, $A29)</f>
        <v>24</v>
      </c>
      <c r="DS29">
        <f>SUMIFS(DataRegularSeason20242025!$AA$3:$AA$1315,DataRegularSeason20242025!$B$3:$B$1315, "&lt;=" &amp; DS$1, DataRegularSeason20242025!$D$3:$D$1315, $A29)+SUMIFS(DataRegularSeason20242025!$AB$3:$AB$1315,DataRegularSeason20242025!$B$3:$B$1315, "&lt;=" &amp; DS$1, DataRegularSeason20242025!$E$3:$E$1315, $A29)</f>
        <v>24</v>
      </c>
      <c r="DT29">
        <f>SUMIFS(DataRegularSeason20242025!$AA$3:$AA$1315,DataRegularSeason20242025!$B$3:$B$1315, "&lt;=" &amp; DT$1, DataRegularSeason20242025!$D$3:$D$1315, $A29)+SUMIFS(DataRegularSeason20242025!$AB$3:$AB$1315,DataRegularSeason20242025!$B$3:$B$1315, "&lt;=" &amp; DT$1, DataRegularSeason20242025!$E$3:$E$1315, $A29)</f>
        <v>24</v>
      </c>
      <c r="DU29">
        <f>SUMIFS(DataRegularSeason20242025!$AA$3:$AA$1315,DataRegularSeason20242025!$B$3:$B$1315, "&lt;=" &amp; DU$1, DataRegularSeason20242025!$D$3:$D$1315, $A29)+SUMIFS(DataRegularSeason20242025!$AB$3:$AB$1315,DataRegularSeason20242025!$B$3:$B$1315, "&lt;=" &amp; DU$1, DataRegularSeason20242025!$E$3:$E$1315, $A29)</f>
        <v>24</v>
      </c>
      <c r="DV29">
        <f>SUMIFS(DataRegularSeason20242025!$AA$3:$AA$1315,DataRegularSeason20242025!$B$3:$B$1315, "&lt;=" &amp; DV$1, DataRegularSeason20242025!$D$3:$D$1315, $A29)+SUMIFS(DataRegularSeason20242025!$AB$3:$AB$1315,DataRegularSeason20242025!$B$3:$B$1315, "&lt;=" &amp; DV$1, DataRegularSeason20242025!$E$3:$E$1315, $A29)</f>
        <v>24</v>
      </c>
      <c r="DW29">
        <f>SUMIFS(DataRegularSeason20242025!$AA$3:$AA$1315,DataRegularSeason20242025!$B$3:$B$1315, "&lt;=" &amp; DW$1, DataRegularSeason20242025!$D$3:$D$1315, $A29)+SUMIFS(DataRegularSeason20242025!$AB$3:$AB$1315,DataRegularSeason20242025!$B$3:$B$1315, "&lt;=" &amp; DW$1, DataRegularSeason20242025!$E$3:$E$1315, $A29)</f>
        <v>24</v>
      </c>
      <c r="DX29">
        <f>SUMIFS(DataRegularSeason20242025!$AA$3:$AA$1315,DataRegularSeason20242025!$B$3:$B$1315, "&lt;=" &amp; DX$1, DataRegularSeason20242025!$D$3:$D$1315, $A29)+SUMIFS(DataRegularSeason20242025!$AB$3:$AB$1315,DataRegularSeason20242025!$B$3:$B$1315, "&lt;=" &amp; DX$1, DataRegularSeason20242025!$E$3:$E$1315, $A29)</f>
        <v>24</v>
      </c>
      <c r="DY29">
        <f>SUMIFS(DataRegularSeason20242025!$AA$3:$AA$1315,DataRegularSeason20242025!$B$3:$B$1315, "&lt;=" &amp; DY$1, DataRegularSeason20242025!$D$3:$D$1315, $A29)+SUMIFS(DataRegularSeason20242025!$AB$3:$AB$1315,DataRegularSeason20242025!$B$3:$B$1315, "&lt;=" &amp; DY$1, DataRegularSeason20242025!$E$3:$E$1315, $A29)</f>
        <v>24</v>
      </c>
      <c r="DZ29">
        <f>SUMIFS(DataRegularSeason20242025!$AA$3:$AA$1315,DataRegularSeason20242025!$B$3:$B$1315, "&lt;=" &amp; DZ$1, DataRegularSeason20242025!$D$3:$D$1315, $A29)+SUMIFS(DataRegularSeason20242025!$AB$3:$AB$1315,DataRegularSeason20242025!$B$3:$B$1315, "&lt;=" &amp; DZ$1, DataRegularSeason20242025!$E$3:$E$1315, $A29)</f>
        <v>24</v>
      </c>
      <c r="EA29">
        <f>SUMIFS(DataRegularSeason20242025!$AA$3:$AA$1315,DataRegularSeason20242025!$B$3:$B$1315, "&lt;=" &amp; EA$1, DataRegularSeason20242025!$D$3:$D$1315, $A29)+SUMIFS(DataRegularSeason20242025!$AB$3:$AB$1315,DataRegularSeason20242025!$B$3:$B$1315, "&lt;=" &amp; EA$1, DataRegularSeason20242025!$E$3:$E$1315, $A29)</f>
        <v>24</v>
      </c>
      <c r="EB29">
        <f>SUMIFS(DataRegularSeason20242025!$AA$3:$AA$1315,DataRegularSeason20242025!$B$3:$B$1315, "&lt;=" &amp; EB$1, DataRegularSeason20242025!$D$3:$D$1315, $A29)+SUMIFS(DataRegularSeason20242025!$AB$3:$AB$1315,DataRegularSeason20242025!$B$3:$B$1315, "&lt;=" &amp; EB$1, DataRegularSeason20242025!$E$3:$E$1315, $A29)</f>
        <v>24</v>
      </c>
      <c r="EC29">
        <f>SUMIFS(DataRegularSeason20242025!$AA$3:$AA$1315,DataRegularSeason20242025!$B$3:$B$1315, "&lt;=" &amp; EC$1, DataRegularSeason20242025!$D$3:$D$1315, $A29)+SUMIFS(DataRegularSeason20242025!$AB$3:$AB$1315,DataRegularSeason20242025!$B$3:$B$1315, "&lt;=" &amp; EC$1, DataRegularSeason20242025!$E$3:$E$1315, $A29)</f>
        <v>24</v>
      </c>
      <c r="ED29">
        <f>SUMIFS(DataRegularSeason20242025!$AA$3:$AA$1315,DataRegularSeason20242025!$B$3:$B$1315, "&lt;=" &amp; ED$1, DataRegularSeason20242025!$D$3:$D$1315, $A29)+SUMIFS(DataRegularSeason20242025!$AB$3:$AB$1315,DataRegularSeason20242025!$B$3:$B$1315, "&lt;=" &amp; ED$1, DataRegularSeason20242025!$E$3:$E$1315, $A29)</f>
        <v>24</v>
      </c>
      <c r="EE29">
        <f>SUMIFS(DataRegularSeason20242025!$AA$3:$AA$1315,DataRegularSeason20242025!$B$3:$B$1315, "&lt;=" &amp; EE$1, DataRegularSeason20242025!$D$3:$D$1315, $A29)+SUMIFS(DataRegularSeason20242025!$AB$3:$AB$1315,DataRegularSeason20242025!$B$3:$B$1315, "&lt;=" &amp; EE$1, DataRegularSeason20242025!$E$3:$E$1315, $A29)</f>
        <v>24</v>
      </c>
      <c r="EF29">
        <f>SUMIFS(DataRegularSeason20242025!$AA$3:$AA$1315,DataRegularSeason20242025!$B$3:$B$1315, "&lt;=" &amp; EF$1, DataRegularSeason20242025!$D$3:$D$1315, $A29)+SUMIFS(DataRegularSeason20242025!$AB$3:$AB$1315,DataRegularSeason20242025!$B$3:$B$1315, "&lt;=" &amp; EF$1, DataRegularSeason20242025!$E$3:$E$1315, $A29)</f>
        <v>24</v>
      </c>
      <c r="EG29">
        <f>SUMIFS(DataRegularSeason20242025!$AA$3:$AA$1315,DataRegularSeason20242025!$B$3:$B$1315, "&lt;=" &amp; EG$1, DataRegularSeason20242025!$D$3:$D$1315, $A29)+SUMIFS(DataRegularSeason20242025!$AB$3:$AB$1315,DataRegularSeason20242025!$B$3:$B$1315, "&lt;=" &amp; EG$1, DataRegularSeason20242025!$E$3:$E$1315, $A29)</f>
        <v>24</v>
      </c>
      <c r="EH29">
        <f>SUMIFS(DataRegularSeason20242025!$AA$3:$AA$1315,DataRegularSeason20242025!$B$3:$B$1315, "&lt;=" &amp; EH$1, DataRegularSeason20242025!$D$3:$D$1315, $A29)+SUMIFS(DataRegularSeason20242025!$AB$3:$AB$1315,DataRegularSeason20242025!$B$3:$B$1315, "&lt;=" &amp; EH$1, DataRegularSeason20242025!$E$3:$E$1315, $A29)</f>
        <v>24</v>
      </c>
      <c r="EI29">
        <f>SUMIFS(DataRegularSeason20242025!$AA$3:$AA$1315,DataRegularSeason20242025!$B$3:$B$1315, "&lt;=" &amp; EI$1, DataRegularSeason20242025!$D$3:$D$1315, $A29)+SUMIFS(DataRegularSeason20242025!$AB$3:$AB$1315,DataRegularSeason20242025!$B$3:$B$1315, "&lt;=" &amp; EI$1, DataRegularSeason20242025!$E$3:$E$1315, $A29)</f>
        <v>24</v>
      </c>
      <c r="EJ29">
        <f>SUMIFS(DataRegularSeason20242025!$AA$3:$AA$1315,DataRegularSeason20242025!$B$3:$B$1315, "&lt;=" &amp; EJ$1, DataRegularSeason20242025!$D$3:$D$1315, $A29)+SUMIFS(DataRegularSeason20242025!$AB$3:$AB$1315,DataRegularSeason20242025!$B$3:$B$1315, "&lt;=" &amp; EJ$1, DataRegularSeason20242025!$E$3:$E$1315, $A29)</f>
        <v>24</v>
      </c>
      <c r="EK29">
        <f>SUMIFS(DataRegularSeason20242025!$AA$3:$AA$1315,DataRegularSeason20242025!$B$3:$B$1315, "&lt;=" &amp; EK$1, DataRegularSeason20242025!$D$3:$D$1315, $A29)+SUMIFS(DataRegularSeason20242025!$AB$3:$AB$1315,DataRegularSeason20242025!$B$3:$B$1315, "&lt;=" &amp; EK$1, DataRegularSeason20242025!$E$3:$E$1315, $A29)</f>
        <v>24</v>
      </c>
      <c r="EL29">
        <f>SUMIFS(DataRegularSeason20242025!$AA$3:$AA$1315,DataRegularSeason20242025!$B$3:$B$1315, "&lt;=" &amp; EL$1, DataRegularSeason20242025!$D$3:$D$1315, $A29)+SUMIFS(DataRegularSeason20242025!$AB$3:$AB$1315,DataRegularSeason20242025!$B$3:$B$1315, "&lt;=" &amp; EL$1, DataRegularSeason20242025!$E$3:$E$1315, $A29)</f>
        <v>24</v>
      </c>
      <c r="EM29">
        <f>SUMIFS(DataRegularSeason20242025!$AA$3:$AA$1315,DataRegularSeason20242025!$B$3:$B$1315, "&lt;=" &amp; EM$1, DataRegularSeason20242025!$D$3:$D$1315, $A29)+SUMIFS(DataRegularSeason20242025!$AB$3:$AB$1315,DataRegularSeason20242025!$B$3:$B$1315, "&lt;=" &amp; EM$1, DataRegularSeason20242025!$E$3:$E$1315, $A29)</f>
        <v>24</v>
      </c>
      <c r="EN29">
        <f>SUMIFS(DataRegularSeason20242025!$AA$3:$AA$1315,DataRegularSeason20242025!$B$3:$B$1315, "&lt;=" &amp; EN$1, DataRegularSeason20242025!$D$3:$D$1315, $A29)+SUMIFS(DataRegularSeason20242025!$AB$3:$AB$1315,DataRegularSeason20242025!$B$3:$B$1315, "&lt;=" &amp; EN$1, DataRegularSeason20242025!$E$3:$E$1315, $A29)</f>
        <v>24</v>
      </c>
      <c r="EO29">
        <f>SUMIFS(DataRegularSeason20242025!$AA$3:$AA$1315,DataRegularSeason20242025!$B$3:$B$1315, "&lt;=" &amp; EO$1, DataRegularSeason20242025!$D$3:$D$1315, $A29)+SUMIFS(DataRegularSeason20242025!$AB$3:$AB$1315,DataRegularSeason20242025!$B$3:$B$1315, "&lt;=" &amp; EO$1, DataRegularSeason20242025!$E$3:$E$1315, $A29)</f>
        <v>24</v>
      </c>
      <c r="EP29">
        <f>SUMIFS(DataRegularSeason20242025!$AA$3:$AA$1315,DataRegularSeason20242025!$B$3:$B$1315, "&lt;=" &amp; EP$1, DataRegularSeason20242025!$D$3:$D$1315, $A29)+SUMIFS(DataRegularSeason20242025!$AB$3:$AB$1315,DataRegularSeason20242025!$B$3:$B$1315, "&lt;=" &amp; EP$1, DataRegularSeason20242025!$E$3:$E$1315, $A29)</f>
        <v>24</v>
      </c>
      <c r="EQ29">
        <f>SUMIFS(DataRegularSeason20242025!$AA$3:$AA$1315,DataRegularSeason20242025!$B$3:$B$1315, "&lt;=" &amp; EQ$1, DataRegularSeason20242025!$D$3:$D$1315, $A29)+SUMIFS(DataRegularSeason20242025!$AB$3:$AB$1315,DataRegularSeason20242025!$B$3:$B$1315, "&lt;=" &amp; EQ$1, DataRegularSeason20242025!$E$3:$E$1315, $A29)</f>
        <v>24</v>
      </c>
      <c r="ER29">
        <f>SUMIFS(DataRegularSeason20242025!$AA$3:$AA$1315,DataRegularSeason20242025!$B$3:$B$1315, "&lt;=" &amp; ER$1, DataRegularSeason20242025!$D$3:$D$1315, $A29)+SUMIFS(DataRegularSeason20242025!$AB$3:$AB$1315,DataRegularSeason20242025!$B$3:$B$1315, "&lt;=" &amp; ER$1, DataRegularSeason20242025!$E$3:$E$1315, $A29)</f>
        <v>24</v>
      </c>
      <c r="ES29">
        <f>SUMIFS(DataRegularSeason20242025!$AA$3:$AA$1315,DataRegularSeason20242025!$B$3:$B$1315, "&lt;=" &amp; ES$1, DataRegularSeason20242025!$D$3:$D$1315, $A29)+SUMIFS(DataRegularSeason20242025!$AB$3:$AB$1315,DataRegularSeason20242025!$B$3:$B$1315, "&lt;=" &amp; ES$1, DataRegularSeason20242025!$E$3:$E$1315, $A29)</f>
        <v>24</v>
      </c>
      <c r="ET29">
        <f>SUMIFS(DataRegularSeason20242025!$AA$3:$AA$1315,DataRegularSeason20242025!$B$3:$B$1315, "&lt;=" &amp; ET$1, DataRegularSeason20242025!$D$3:$D$1315, $A29)+SUMIFS(DataRegularSeason20242025!$AB$3:$AB$1315,DataRegularSeason20242025!$B$3:$B$1315, "&lt;=" &amp; ET$1, DataRegularSeason20242025!$E$3:$E$1315, $A29)</f>
        <v>24</v>
      </c>
      <c r="EU29">
        <f>SUMIFS(DataRegularSeason20242025!$AA$3:$AA$1315,DataRegularSeason20242025!$B$3:$B$1315, "&lt;=" &amp; EU$1, DataRegularSeason20242025!$D$3:$D$1315, $A29)+SUMIFS(DataRegularSeason20242025!$AB$3:$AB$1315,DataRegularSeason20242025!$B$3:$B$1315, "&lt;=" &amp; EU$1, DataRegularSeason20242025!$E$3:$E$1315, $A29)</f>
        <v>24</v>
      </c>
      <c r="EV29">
        <f>SUMIFS(DataRegularSeason20242025!$AA$3:$AA$1315,DataRegularSeason20242025!$B$3:$B$1315, "&lt;=" &amp; EV$1, DataRegularSeason20242025!$D$3:$D$1315, $A29)+SUMIFS(DataRegularSeason20242025!$AB$3:$AB$1315,DataRegularSeason20242025!$B$3:$B$1315, "&lt;=" &amp; EV$1, DataRegularSeason20242025!$E$3:$E$1315, $A29)</f>
        <v>24</v>
      </c>
      <c r="EW29">
        <f>SUMIFS(DataRegularSeason20242025!$AA$3:$AA$1315,DataRegularSeason20242025!$B$3:$B$1315, "&lt;=" &amp; EW$1, DataRegularSeason20242025!$D$3:$D$1315, $A29)+SUMIFS(DataRegularSeason20242025!$AB$3:$AB$1315,DataRegularSeason20242025!$B$3:$B$1315, "&lt;=" &amp; EW$1, DataRegularSeason20242025!$E$3:$E$1315, $A29)</f>
        <v>24</v>
      </c>
      <c r="EX29">
        <f>SUMIFS(DataRegularSeason20242025!$AA$3:$AA$1315,DataRegularSeason20242025!$B$3:$B$1315, "&lt;=" &amp; EX$1, DataRegularSeason20242025!$D$3:$D$1315, $A29)+SUMIFS(DataRegularSeason20242025!$AB$3:$AB$1315,DataRegularSeason20242025!$B$3:$B$1315, "&lt;=" &amp; EX$1, DataRegularSeason20242025!$E$3:$E$1315, $A29)</f>
        <v>24</v>
      </c>
      <c r="EY29">
        <f>SUMIFS(DataRegularSeason20242025!$AA$3:$AA$1315,DataRegularSeason20242025!$B$3:$B$1315, "&lt;=" &amp; EY$1, DataRegularSeason20242025!$D$3:$D$1315, $A29)+SUMIFS(DataRegularSeason20242025!$AB$3:$AB$1315,DataRegularSeason20242025!$B$3:$B$1315, "&lt;=" &amp; EY$1, DataRegularSeason20242025!$E$3:$E$1315, $A29)</f>
        <v>24</v>
      </c>
      <c r="EZ29">
        <f>SUMIFS(DataRegularSeason20242025!$AA$3:$AA$1315,DataRegularSeason20242025!$B$3:$B$1315, "&lt;=" &amp; EZ$1, DataRegularSeason20242025!$D$3:$D$1315, $A29)+SUMIFS(DataRegularSeason20242025!$AB$3:$AB$1315,DataRegularSeason20242025!$B$3:$B$1315, "&lt;=" &amp; EZ$1, DataRegularSeason20242025!$E$3:$E$1315, $A29)</f>
        <v>24</v>
      </c>
      <c r="FA29">
        <f>SUMIFS(DataRegularSeason20242025!$AA$3:$AA$1315,DataRegularSeason20242025!$B$3:$B$1315, "&lt;=" &amp; FA$1, DataRegularSeason20242025!$D$3:$D$1315, $A29)+SUMIFS(DataRegularSeason20242025!$AB$3:$AB$1315,DataRegularSeason20242025!$B$3:$B$1315, "&lt;=" &amp; FA$1, DataRegularSeason20242025!$E$3:$E$1315, $A29)</f>
        <v>24</v>
      </c>
      <c r="FB29">
        <f>SUMIFS(DataRegularSeason20242025!$AA$3:$AA$1315,DataRegularSeason20242025!$B$3:$B$1315, "&lt;=" &amp; FB$1, DataRegularSeason20242025!$D$3:$D$1315, $A29)+SUMIFS(DataRegularSeason20242025!$AB$3:$AB$1315,DataRegularSeason20242025!$B$3:$B$1315, "&lt;=" &amp; FB$1, DataRegularSeason20242025!$E$3:$E$1315, $A29)</f>
        <v>24</v>
      </c>
      <c r="FC29">
        <f>SUMIFS(DataRegularSeason20242025!$AA$3:$AA$1315,DataRegularSeason20242025!$B$3:$B$1315, "&lt;=" &amp; FC$1, DataRegularSeason20242025!$D$3:$D$1315, $A29)+SUMIFS(DataRegularSeason20242025!$AB$3:$AB$1315,DataRegularSeason20242025!$B$3:$B$1315, "&lt;=" &amp; FC$1, DataRegularSeason20242025!$E$3:$E$1315, $A29)</f>
        <v>24</v>
      </c>
      <c r="FD29">
        <f>SUMIFS(DataRegularSeason20242025!$AA$3:$AA$1315,DataRegularSeason20242025!$B$3:$B$1315, "&lt;=" &amp; FD$1, DataRegularSeason20242025!$D$3:$D$1315, $A29)+SUMIFS(DataRegularSeason20242025!$AB$3:$AB$1315,DataRegularSeason20242025!$B$3:$B$1315, "&lt;=" &amp; FD$1, DataRegularSeason20242025!$E$3:$E$1315, $A29)</f>
        <v>24</v>
      </c>
      <c r="FE29">
        <f>SUMIFS(DataRegularSeason20242025!$AA$3:$AA$1315,DataRegularSeason20242025!$B$3:$B$1315, "&lt;=" &amp; FE$1, DataRegularSeason20242025!$D$3:$D$1315, $A29)+SUMIFS(DataRegularSeason20242025!$AB$3:$AB$1315,DataRegularSeason20242025!$B$3:$B$1315, "&lt;=" &amp; FE$1, DataRegularSeason20242025!$E$3:$E$1315, $A29)</f>
        <v>24</v>
      </c>
      <c r="FF29">
        <f>SUMIFS(DataRegularSeason20242025!$AA$3:$AA$1315,DataRegularSeason20242025!$B$3:$B$1315, "&lt;=" &amp; FF$1, DataRegularSeason20242025!$D$3:$D$1315, $A29)+SUMIFS(DataRegularSeason20242025!$AB$3:$AB$1315,DataRegularSeason20242025!$B$3:$B$1315, "&lt;=" &amp; FF$1, DataRegularSeason20242025!$E$3:$E$1315, $A29)</f>
        <v>24</v>
      </c>
      <c r="FG29">
        <f>SUMIFS(DataRegularSeason20242025!$AA$3:$AA$1315,DataRegularSeason20242025!$B$3:$B$1315, "&lt;=" &amp; FG$1, DataRegularSeason20242025!$D$3:$D$1315, $A29)+SUMIFS(DataRegularSeason20242025!$AB$3:$AB$1315,DataRegularSeason20242025!$B$3:$B$1315, "&lt;=" &amp; FG$1, DataRegularSeason20242025!$E$3:$E$1315, $A29)</f>
        <v>24</v>
      </c>
      <c r="FH29">
        <f>SUMIFS(DataRegularSeason20242025!$AA$3:$AA$1315,DataRegularSeason20242025!$B$3:$B$1315, "&lt;=" &amp; FH$1, DataRegularSeason20242025!$D$3:$D$1315, $A29)+SUMIFS(DataRegularSeason20242025!$AB$3:$AB$1315,DataRegularSeason20242025!$B$3:$B$1315, "&lt;=" &amp; FH$1, DataRegularSeason20242025!$E$3:$E$1315, $A29)</f>
        <v>24</v>
      </c>
      <c r="FI29">
        <f>SUMIFS(DataRegularSeason20242025!$AA$3:$AA$1315,DataRegularSeason20242025!$B$3:$B$1315, "&lt;=" &amp; FI$1, DataRegularSeason20242025!$D$3:$D$1315, $A29)+SUMIFS(DataRegularSeason20242025!$AB$3:$AB$1315,DataRegularSeason20242025!$B$3:$B$1315, "&lt;=" &amp; FI$1, DataRegularSeason20242025!$E$3:$E$1315, $A29)</f>
        <v>24</v>
      </c>
      <c r="FJ29">
        <f>SUMIFS(DataRegularSeason20242025!$AA$3:$AA$1315,DataRegularSeason20242025!$B$3:$B$1315, "&lt;=" &amp; FJ$1, DataRegularSeason20242025!$D$3:$D$1315, $A29)+SUMIFS(DataRegularSeason20242025!$AB$3:$AB$1315,DataRegularSeason20242025!$B$3:$B$1315, "&lt;=" &amp; FJ$1, DataRegularSeason20242025!$E$3:$E$1315, $A29)</f>
        <v>24</v>
      </c>
      <c r="FK29">
        <f>SUMIFS(DataRegularSeason20242025!$AA$3:$AA$1315,DataRegularSeason20242025!$B$3:$B$1315, "&lt;=" &amp; FK$1, DataRegularSeason20242025!$D$3:$D$1315, $A29)+SUMIFS(DataRegularSeason20242025!$AB$3:$AB$1315,DataRegularSeason20242025!$B$3:$B$1315, "&lt;=" &amp; FK$1, DataRegularSeason20242025!$E$3:$E$1315, $A29)</f>
        <v>24</v>
      </c>
      <c r="FL29">
        <f>SUMIFS(DataRegularSeason20242025!$AA$3:$AA$1315,DataRegularSeason20242025!$B$3:$B$1315, "&lt;=" &amp; FL$1, DataRegularSeason20242025!$D$3:$D$1315, $A29)+SUMIFS(DataRegularSeason20242025!$AB$3:$AB$1315,DataRegularSeason20242025!$B$3:$B$1315, "&lt;=" &amp; FL$1, DataRegularSeason20242025!$E$3:$E$1315, $A29)</f>
        <v>24</v>
      </c>
      <c r="FM29">
        <f>SUMIFS(DataRegularSeason20242025!$AA$3:$AA$1315,DataRegularSeason20242025!$B$3:$B$1315, "&lt;=" &amp; FM$1, DataRegularSeason20242025!$D$3:$D$1315, $A29)+SUMIFS(DataRegularSeason20242025!$AB$3:$AB$1315,DataRegularSeason20242025!$B$3:$B$1315, "&lt;=" &amp; FM$1, DataRegularSeason20242025!$E$3:$E$1315, $A29)</f>
        <v>24</v>
      </c>
      <c r="FN29">
        <f>SUMIFS(DataRegularSeason20242025!$AA$3:$AA$1315,DataRegularSeason20242025!$B$3:$B$1315, "&lt;=" &amp; FN$1, DataRegularSeason20242025!$D$3:$D$1315, $A29)+SUMIFS(DataRegularSeason20242025!$AB$3:$AB$1315,DataRegularSeason20242025!$B$3:$B$1315, "&lt;=" &amp; FN$1, DataRegularSeason20242025!$E$3:$E$1315, $A29)</f>
        <v>24</v>
      </c>
      <c r="FO29">
        <f>SUMIFS(DataRegularSeason20242025!$AA$3:$AA$1315,DataRegularSeason20242025!$B$3:$B$1315, "&lt;=" &amp; FO$1, DataRegularSeason20242025!$D$3:$D$1315, $A29)+SUMIFS(DataRegularSeason20242025!$AB$3:$AB$1315,DataRegularSeason20242025!$B$3:$B$1315, "&lt;=" &amp; FO$1, DataRegularSeason20242025!$E$3:$E$1315, $A29)</f>
        <v>24</v>
      </c>
      <c r="FP29">
        <f>SUMIFS(DataRegularSeason20242025!$AA$3:$AA$1315,DataRegularSeason20242025!$B$3:$B$1315, "&lt;=" &amp; FP$1, DataRegularSeason20242025!$D$3:$D$1315, $A29)+SUMIFS(DataRegularSeason20242025!$AB$3:$AB$1315,DataRegularSeason20242025!$B$3:$B$1315, "&lt;=" &amp; FP$1, DataRegularSeason20242025!$E$3:$E$1315, $A29)</f>
        <v>24</v>
      </c>
      <c r="FQ29">
        <f>SUMIFS(DataRegularSeason20242025!$AA$3:$AA$1315,DataRegularSeason20242025!$B$3:$B$1315, "&lt;=" &amp; FQ$1, DataRegularSeason20242025!$D$3:$D$1315, $A29)+SUMIFS(DataRegularSeason20242025!$AB$3:$AB$1315,DataRegularSeason20242025!$B$3:$B$1315, "&lt;=" &amp; FQ$1, DataRegularSeason20242025!$E$3:$E$1315, $A29)</f>
        <v>24</v>
      </c>
      <c r="FR29">
        <f>SUMIFS(DataRegularSeason20242025!$AA$3:$AA$1315,DataRegularSeason20242025!$B$3:$B$1315, "&lt;=" &amp; FR$1, DataRegularSeason20242025!$D$3:$D$1315, $A29)+SUMIFS(DataRegularSeason20242025!$AB$3:$AB$1315,DataRegularSeason20242025!$B$3:$B$1315, "&lt;=" &amp; FR$1, DataRegularSeason20242025!$E$3:$E$1315, $A29)</f>
        <v>24</v>
      </c>
      <c r="FS29">
        <f>SUMIFS(DataRegularSeason20242025!$AA$3:$AA$1315,DataRegularSeason20242025!$B$3:$B$1315, "&lt;=" &amp; FS$1, DataRegularSeason20242025!$D$3:$D$1315, $A29)+SUMIFS(DataRegularSeason20242025!$AB$3:$AB$1315,DataRegularSeason20242025!$B$3:$B$1315, "&lt;=" &amp; FS$1, DataRegularSeason20242025!$E$3:$E$1315, $A29)</f>
        <v>24</v>
      </c>
      <c r="FT29">
        <f>SUMIFS(DataRegularSeason20242025!$AA$3:$AA$1315,DataRegularSeason20242025!$B$3:$B$1315, "&lt;=" &amp; FT$1, DataRegularSeason20242025!$D$3:$D$1315, $A29)+SUMIFS(DataRegularSeason20242025!$AB$3:$AB$1315,DataRegularSeason20242025!$B$3:$B$1315, "&lt;=" &amp; FT$1, DataRegularSeason20242025!$E$3:$E$1315, $A29)</f>
        <v>24</v>
      </c>
      <c r="FU29">
        <f>SUMIFS(DataRegularSeason20242025!$AA$3:$AA$1315,DataRegularSeason20242025!$B$3:$B$1315, "&lt;=" &amp; FU$1, DataRegularSeason20242025!$D$3:$D$1315, $A29)+SUMIFS(DataRegularSeason20242025!$AB$3:$AB$1315,DataRegularSeason20242025!$B$3:$B$1315, "&lt;=" &amp; FU$1, DataRegularSeason20242025!$E$3:$E$1315, $A29)</f>
        <v>24</v>
      </c>
      <c r="FV29">
        <f>SUMIFS(DataRegularSeason20242025!$AA$3:$AA$1315,DataRegularSeason20242025!$B$3:$B$1315, "&lt;=" &amp; FV$1, DataRegularSeason20242025!$D$3:$D$1315, $A29)+SUMIFS(DataRegularSeason20242025!$AB$3:$AB$1315,DataRegularSeason20242025!$B$3:$B$1315, "&lt;=" &amp; FV$1, DataRegularSeason20242025!$E$3:$E$1315, $A29)</f>
        <v>24</v>
      </c>
      <c r="FW29">
        <f>SUMIFS(DataRegularSeason20242025!$AA$3:$AA$1315,DataRegularSeason20242025!$B$3:$B$1315, "&lt;=" &amp; FW$1, DataRegularSeason20242025!$D$3:$D$1315, $A29)+SUMIFS(DataRegularSeason20242025!$AB$3:$AB$1315,DataRegularSeason20242025!$B$3:$B$1315, "&lt;=" &amp; FW$1, DataRegularSeason20242025!$E$3:$E$1315, $A29)</f>
        <v>24</v>
      </c>
      <c r="FX29">
        <f>SUMIFS(DataRegularSeason20242025!$AA$3:$AA$1315,DataRegularSeason20242025!$B$3:$B$1315, "&lt;=" &amp; FX$1, DataRegularSeason20242025!$D$3:$D$1315, $A29)+SUMIFS(DataRegularSeason20242025!$AB$3:$AB$1315,DataRegularSeason20242025!$B$3:$B$1315, "&lt;=" &amp; FX$1, DataRegularSeason20242025!$E$3:$E$1315, $A29)</f>
        <v>24</v>
      </c>
      <c r="FY29">
        <f>SUMIFS(DataRegularSeason20242025!$AA$3:$AA$1315,DataRegularSeason20242025!$B$3:$B$1315, "&lt;=" &amp; FY$1, DataRegularSeason20242025!$D$3:$D$1315, $A29)+SUMIFS(DataRegularSeason20242025!$AB$3:$AB$1315,DataRegularSeason20242025!$B$3:$B$1315, "&lt;=" &amp; FY$1, DataRegularSeason20242025!$E$3:$E$1315, $A29)</f>
        <v>24</v>
      </c>
      <c r="FZ29">
        <f>SUMIFS(DataRegularSeason20242025!$AA$3:$AA$1315,DataRegularSeason20242025!$B$3:$B$1315, "&lt;=" &amp; FZ$1, DataRegularSeason20242025!$D$3:$D$1315, $A29)+SUMIFS(DataRegularSeason20242025!$AB$3:$AB$1315,DataRegularSeason20242025!$B$3:$B$1315, "&lt;=" &amp; FZ$1, DataRegularSeason20242025!$E$3:$E$1315, $A29)</f>
        <v>24</v>
      </c>
      <c r="GA29">
        <f>SUMIFS(DataRegularSeason20242025!$AA$3:$AA$1315,DataRegularSeason20242025!$B$3:$B$1315, "&lt;=" &amp; GA$1, DataRegularSeason20242025!$D$3:$D$1315, $A29)+SUMIFS(DataRegularSeason20242025!$AB$3:$AB$1315,DataRegularSeason20242025!$B$3:$B$1315, "&lt;=" &amp; GA$1, DataRegularSeason20242025!$E$3:$E$1315, $A29)</f>
        <v>24</v>
      </c>
      <c r="GB29">
        <f>SUMIFS(DataRegularSeason20242025!$AA$3:$AA$1315,DataRegularSeason20242025!$B$3:$B$1315, "&lt;=" &amp; GB$1, DataRegularSeason20242025!$D$3:$D$1315, $A29)+SUMIFS(DataRegularSeason20242025!$AB$3:$AB$1315,DataRegularSeason20242025!$B$3:$B$1315, "&lt;=" &amp; GB$1, DataRegularSeason20242025!$E$3:$E$1315, $A29)</f>
        <v>24</v>
      </c>
      <c r="GC29">
        <f>SUMIFS(DataRegularSeason20242025!$AA$3:$AA$1315,DataRegularSeason20242025!$B$3:$B$1315, "&lt;=" &amp; GC$1, DataRegularSeason20242025!$D$3:$D$1315, $A29)+SUMIFS(DataRegularSeason20242025!$AB$3:$AB$1315,DataRegularSeason20242025!$B$3:$B$1315, "&lt;=" &amp; GC$1, DataRegularSeason20242025!$E$3:$E$1315, $A29)</f>
        <v>24</v>
      </c>
      <c r="GD29">
        <f>SUMIFS(DataRegularSeason20242025!$AA$3:$AA$1315,DataRegularSeason20242025!$B$3:$B$1315, "&lt;=" &amp; GD$1, DataRegularSeason20242025!$D$3:$D$1315, $A29)+SUMIFS(DataRegularSeason20242025!$AB$3:$AB$1315,DataRegularSeason20242025!$B$3:$B$1315, "&lt;=" &amp; GD$1, DataRegularSeason20242025!$E$3:$E$1315, $A29)</f>
        <v>24</v>
      </c>
      <c r="GE29">
        <f>SUMIFS(DataRegularSeason20242025!$AA$3:$AA$1315,DataRegularSeason20242025!$B$3:$B$1315, "&lt;=" &amp; GE$1, DataRegularSeason20242025!$D$3:$D$1315, $A29)+SUMIFS(DataRegularSeason20242025!$AB$3:$AB$1315,DataRegularSeason20242025!$B$3:$B$1315, "&lt;=" &amp; GE$1, DataRegularSeason20242025!$E$3:$E$1315, $A29)</f>
        <v>24</v>
      </c>
      <c r="GF29">
        <f>SUMIFS(DataRegularSeason20242025!$AA$3:$AA$1315,DataRegularSeason20242025!$B$3:$B$1315, "&lt;=" &amp; GF$1, DataRegularSeason20242025!$D$3:$D$1315, $A29)+SUMIFS(DataRegularSeason20242025!$AB$3:$AB$1315,DataRegularSeason20242025!$B$3:$B$1315, "&lt;=" &amp; GF$1, DataRegularSeason20242025!$E$3:$E$1315, $A29)</f>
        <v>24</v>
      </c>
      <c r="GG29">
        <f>SUMIFS(DataRegularSeason20242025!$AA$3:$AA$1315,DataRegularSeason20242025!$B$3:$B$1315, "&lt;=" &amp; GG$1, DataRegularSeason20242025!$D$3:$D$1315, $A29)+SUMIFS(DataRegularSeason20242025!$AB$3:$AB$1315,DataRegularSeason20242025!$B$3:$B$1315, "&lt;=" &amp; GG$1, DataRegularSeason20242025!$E$3:$E$1315, $A29)</f>
        <v>24</v>
      </c>
      <c r="GH29">
        <f>SUMIFS(DataRegularSeason20242025!$AA$3:$AA$1315,DataRegularSeason20242025!$B$3:$B$1315, "&lt;=" &amp; GH$1, DataRegularSeason20242025!$D$3:$D$1315, $A29)+SUMIFS(DataRegularSeason20242025!$AB$3:$AB$1315,DataRegularSeason20242025!$B$3:$B$1315, "&lt;=" &amp; GH$1, DataRegularSeason20242025!$E$3:$E$1315, $A29)</f>
        <v>24</v>
      </c>
      <c r="GI29">
        <f>SUMIFS(DataRegularSeason20242025!$AA$3:$AA$1315,DataRegularSeason20242025!$B$3:$B$1315, "&lt;=" &amp; GI$1, DataRegularSeason20242025!$D$3:$D$1315, $A29)+SUMIFS(DataRegularSeason20242025!$AB$3:$AB$1315,DataRegularSeason20242025!$B$3:$B$1315, "&lt;=" &amp; GI$1, DataRegularSeason20242025!$E$3:$E$1315, $A29)</f>
        <v>24</v>
      </c>
      <c r="GJ29">
        <f>SUMIFS(DataRegularSeason20242025!$AA$3:$AA$1315,DataRegularSeason20242025!$B$3:$B$1315, "&lt;=" &amp; GJ$1, DataRegularSeason20242025!$D$3:$D$1315, $A29)+SUMIFS(DataRegularSeason20242025!$AB$3:$AB$1315,DataRegularSeason20242025!$B$3:$B$1315, "&lt;=" &amp; GJ$1, DataRegularSeason20242025!$E$3:$E$1315, $A29)</f>
        <v>24</v>
      </c>
      <c r="GK29">
        <f>SUMIFS(DataRegularSeason20242025!$AA$3:$AA$1315,DataRegularSeason20242025!$B$3:$B$1315, "&lt;=" &amp; GK$1, DataRegularSeason20242025!$D$3:$D$1315, $A29)+SUMIFS(DataRegularSeason20242025!$AB$3:$AB$1315,DataRegularSeason20242025!$B$3:$B$1315, "&lt;=" &amp; GK$1, DataRegularSeason20242025!$E$3:$E$1315, $A29)</f>
        <v>24</v>
      </c>
      <c r="GL29">
        <f>SUMIFS(DataRegularSeason20242025!$AA$3:$AA$1315,DataRegularSeason20242025!$B$3:$B$1315, "&lt;=" &amp; GL$1, DataRegularSeason20242025!$D$3:$D$1315, $A29)+SUMIFS(DataRegularSeason20242025!$AB$3:$AB$1315,DataRegularSeason20242025!$B$3:$B$1315, "&lt;=" &amp; GL$1, DataRegularSeason20242025!$E$3:$E$1315, $A29)</f>
        <v>24</v>
      </c>
      <c r="GM29">
        <f>SUMIFS(DataRegularSeason20242025!$AA$3:$AA$1315,DataRegularSeason20242025!$B$3:$B$1315, "&lt;=" &amp; GM$1, DataRegularSeason20242025!$D$3:$D$1315, $A29)+SUMIFS(DataRegularSeason20242025!$AB$3:$AB$1315,DataRegularSeason20242025!$B$3:$B$1315, "&lt;=" &amp; GM$1, DataRegularSeason20242025!$E$3:$E$1315, $A29)</f>
        <v>24</v>
      </c>
      <c r="GN29">
        <f>SUMIFS(DataRegularSeason20242025!$AA$3:$AA$1315,DataRegularSeason20242025!$B$3:$B$1315, "&lt;=" &amp; GN$1, DataRegularSeason20242025!$D$3:$D$1315, $A29)+SUMIFS(DataRegularSeason20242025!$AB$3:$AB$1315,DataRegularSeason20242025!$B$3:$B$1315, "&lt;=" &amp; GN$1, DataRegularSeason20242025!$E$3:$E$1315, $A29)</f>
        <v>24</v>
      </c>
      <c r="GO29">
        <f>SUMIFS(DataRegularSeason20242025!$AA$3:$AA$1315,DataRegularSeason20242025!$B$3:$B$1315, "&lt;=" &amp; GO$1, DataRegularSeason20242025!$D$3:$D$1315, $A29)+SUMIFS(DataRegularSeason20242025!$AB$3:$AB$1315,DataRegularSeason20242025!$B$3:$B$1315, "&lt;=" &amp; GO$1, DataRegularSeason20242025!$E$3:$E$1315, $A29)</f>
        <v>24</v>
      </c>
      <c r="GP29">
        <f>SUMIFS(DataRegularSeason20242025!$AA$3:$AA$1315,DataRegularSeason20242025!$B$3:$B$1315, "&lt;=" &amp; GP$1, DataRegularSeason20242025!$D$3:$D$1315, $A29)+SUMIFS(DataRegularSeason20242025!$AB$3:$AB$1315,DataRegularSeason20242025!$B$3:$B$1315, "&lt;=" &amp; GP$1, DataRegularSeason20242025!$E$3:$E$1315, $A29)</f>
        <v>24</v>
      </c>
      <c r="GQ29">
        <f>SUMIFS(DataRegularSeason20242025!$AA$3:$AA$1315,DataRegularSeason20242025!$B$3:$B$1315, "&lt;=" &amp; GQ$1, DataRegularSeason20242025!$D$3:$D$1315, $A29)+SUMIFS(DataRegularSeason20242025!$AB$3:$AB$1315,DataRegularSeason20242025!$B$3:$B$1315, "&lt;=" &amp; GQ$1, DataRegularSeason20242025!$E$3:$E$1315, $A29)</f>
        <v>24</v>
      </c>
      <c r="GR29">
        <f>SUMIFS(DataRegularSeason20242025!$AA$3:$AA$1315,DataRegularSeason20242025!$B$3:$B$1315, "&lt;=" &amp; GR$1, DataRegularSeason20242025!$D$3:$D$1315, $A29)+SUMIFS(DataRegularSeason20242025!$AB$3:$AB$1315,DataRegularSeason20242025!$B$3:$B$1315, "&lt;=" &amp; GR$1, DataRegularSeason20242025!$E$3:$E$1315, $A29)</f>
        <v>24</v>
      </c>
      <c r="GS29">
        <f>SUMIFS(DataRegularSeason20242025!$AA$3:$AA$1315,DataRegularSeason20242025!$B$3:$B$1315, "&lt;=" &amp; GS$1, DataRegularSeason20242025!$D$3:$D$1315, $A29)+SUMIFS(DataRegularSeason20242025!$AB$3:$AB$1315,DataRegularSeason20242025!$B$3:$B$1315, "&lt;=" &amp; GS$1, DataRegularSeason20242025!$E$3:$E$1315, $A29)</f>
        <v>24</v>
      </c>
      <c r="GT29">
        <f>SUMIFS(DataRegularSeason20242025!$AA$3:$AA$1315,DataRegularSeason20242025!$B$3:$B$1315, "&lt;=" &amp; GT$1, DataRegularSeason20242025!$D$3:$D$1315, $A29)+SUMIFS(DataRegularSeason20242025!$AB$3:$AB$1315,DataRegularSeason20242025!$B$3:$B$1315, "&lt;=" &amp; GT$1, DataRegularSeason20242025!$E$3:$E$1315, $A29)</f>
        <v>24</v>
      </c>
      <c r="GU29">
        <f>SUMIFS(DataRegularSeason20242025!$AA$3:$AA$1315,DataRegularSeason20242025!$B$3:$B$1315, "&lt;=" &amp; GU$1, DataRegularSeason20242025!$D$3:$D$1315, $A29)+SUMIFS(DataRegularSeason20242025!$AB$3:$AB$1315,DataRegularSeason20242025!$B$3:$B$1315, "&lt;=" &amp; GU$1, DataRegularSeason20242025!$E$3:$E$1315, $A29)</f>
        <v>24</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23</v>
      </c>
      <c r="BN30">
        <f>SUMIFS(DataRegularSeason20242025!$AA$3:$AA$1315,DataRegularSeason20242025!$B$3:$B$1315, "&lt;=" &amp; BN$1, DataRegularSeason20242025!$D$3:$D$1315, $A30)+SUMIFS(DataRegularSeason20242025!$AB$3:$AB$1315,DataRegularSeason20242025!$B$3:$B$1315, "&lt;=" &amp; BN$1, DataRegularSeason20242025!$E$3:$E$1315, $A30)</f>
        <v>23</v>
      </c>
      <c r="BO30">
        <f>SUMIFS(DataRegularSeason20242025!$AA$3:$AA$1315,DataRegularSeason20242025!$B$3:$B$1315, "&lt;=" &amp; BO$1, DataRegularSeason20242025!$D$3:$D$1315, $A30)+SUMIFS(DataRegularSeason20242025!$AB$3:$AB$1315,DataRegularSeason20242025!$B$3:$B$1315, "&lt;=" &amp; BO$1, DataRegularSeason20242025!$E$3:$E$1315, $A30)</f>
        <v>23</v>
      </c>
      <c r="BP30">
        <f>SUMIFS(DataRegularSeason20242025!$AA$3:$AA$1315,DataRegularSeason20242025!$B$3:$B$1315, "&lt;=" &amp; BP$1, DataRegularSeason20242025!$D$3:$D$1315, $A30)+SUMIFS(DataRegularSeason20242025!$AB$3:$AB$1315,DataRegularSeason20242025!$B$3:$B$1315, "&lt;=" &amp; BP$1, DataRegularSeason20242025!$E$3:$E$1315, $A30)</f>
        <v>23</v>
      </c>
      <c r="BQ30">
        <f>SUMIFS(DataRegularSeason20242025!$AA$3:$AA$1315,DataRegularSeason20242025!$B$3:$B$1315, "&lt;=" &amp; BQ$1, DataRegularSeason20242025!$D$3:$D$1315, $A30)+SUMIFS(DataRegularSeason20242025!$AB$3:$AB$1315,DataRegularSeason20242025!$B$3:$B$1315, "&lt;=" &amp; BQ$1, DataRegularSeason20242025!$E$3:$E$1315, $A30)</f>
        <v>23</v>
      </c>
      <c r="BR30">
        <f>SUMIFS(DataRegularSeason20242025!$AA$3:$AA$1315,DataRegularSeason20242025!$B$3:$B$1315, "&lt;=" &amp; BR$1, DataRegularSeason20242025!$D$3:$D$1315, $A30)+SUMIFS(DataRegularSeason20242025!$AB$3:$AB$1315,DataRegularSeason20242025!$B$3:$B$1315, "&lt;=" &amp; BR$1, DataRegularSeason20242025!$E$3:$E$1315, $A30)</f>
        <v>23</v>
      </c>
      <c r="BS30">
        <f>SUMIFS(DataRegularSeason20242025!$AA$3:$AA$1315,DataRegularSeason20242025!$B$3:$B$1315, "&lt;=" &amp; BS$1, DataRegularSeason20242025!$D$3:$D$1315, $A30)+SUMIFS(DataRegularSeason20242025!$AB$3:$AB$1315,DataRegularSeason20242025!$B$3:$B$1315, "&lt;=" &amp; BS$1, DataRegularSeason20242025!$E$3:$E$1315, $A30)</f>
        <v>23</v>
      </c>
      <c r="BT30">
        <f>SUMIFS(DataRegularSeason20242025!$AA$3:$AA$1315,DataRegularSeason20242025!$B$3:$B$1315, "&lt;=" &amp; BT$1, DataRegularSeason20242025!$D$3:$D$1315, $A30)+SUMIFS(DataRegularSeason20242025!$AB$3:$AB$1315,DataRegularSeason20242025!$B$3:$B$1315, "&lt;=" &amp; BT$1, DataRegularSeason20242025!$E$3:$E$1315, $A30)</f>
        <v>23</v>
      </c>
      <c r="BU30">
        <f>SUMIFS(DataRegularSeason20242025!$AA$3:$AA$1315,DataRegularSeason20242025!$B$3:$B$1315, "&lt;=" &amp; BU$1, DataRegularSeason20242025!$D$3:$D$1315, $A30)+SUMIFS(DataRegularSeason20242025!$AB$3:$AB$1315,DataRegularSeason20242025!$B$3:$B$1315, "&lt;=" &amp; BU$1, DataRegularSeason20242025!$E$3:$E$1315, $A30)</f>
        <v>23</v>
      </c>
      <c r="BV30">
        <f>SUMIFS(DataRegularSeason20242025!$AA$3:$AA$1315,DataRegularSeason20242025!$B$3:$B$1315, "&lt;=" &amp; BV$1, DataRegularSeason20242025!$D$3:$D$1315, $A30)+SUMIFS(DataRegularSeason20242025!$AB$3:$AB$1315,DataRegularSeason20242025!$B$3:$B$1315, "&lt;=" &amp; BV$1, DataRegularSeason20242025!$E$3:$E$1315, $A30)</f>
        <v>23</v>
      </c>
      <c r="BW30">
        <f>SUMIFS(DataRegularSeason20242025!$AA$3:$AA$1315,DataRegularSeason20242025!$B$3:$B$1315, "&lt;=" &amp; BW$1, DataRegularSeason20242025!$D$3:$D$1315, $A30)+SUMIFS(DataRegularSeason20242025!$AB$3:$AB$1315,DataRegularSeason20242025!$B$3:$B$1315, "&lt;=" &amp; BW$1, DataRegularSeason20242025!$E$3:$E$1315, $A30)</f>
        <v>23</v>
      </c>
      <c r="BX30">
        <f>SUMIFS(DataRegularSeason20242025!$AA$3:$AA$1315,DataRegularSeason20242025!$B$3:$B$1315, "&lt;=" &amp; BX$1, DataRegularSeason20242025!$D$3:$D$1315, $A30)+SUMIFS(DataRegularSeason20242025!$AB$3:$AB$1315,DataRegularSeason20242025!$B$3:$B$1315, "&lt;=" &amp; BX$1, DataRegularSeason20242025!$E$3:$E$1315, $A30)</f>
        <v>23</v>
      </c>
      <c r="BY30">
        <f>SUMIFS(DataRegularSeason20242025!$AA$3:$AA$1315,DataRegularSeason20242025!$B$3:$B$1315, "&lt;=" &amp; BY$1, DataRegularSeason20242025!$D$3:$D$1315, $A30)+SUMIFS(DataRegularSeason20242025!$AB$3:$AB$1315,DataRegularSeason20242025!$B$3:$B$1315, "&lt;=" &amp; BY$1, DataRegularSeason20242025!$E$3:$E$1315, $A30)</f>
        <v>23</v>
      </c>
      <c r="BZ30">
        <f>SUMIFS(DataRegularSeason20242025!$AA$3:$AA$1315,DataRegularSeason20242025!$B$3:$B$1315, "&lt;=" &amp; BZ$1, DataRegularSeason20242025!$D$3:$D$1315, $A30)+SUMIFS(DataRegularSeason20242025!$AB$3:$AB$1315,DataRegularSeason20242025!$B$3:$B$1315, "&lt;=" &amp; BZ$1, DataRegularSeason20242025!$E$3:$E$1315, $A30)</f>
        <v>23</v>
      </c>
      <c r="CA30">
        <f>SUMIFS(DataRegularSeason20242025!$AA$3:$AA$1315,DataRegularSeason20242025!$B$3:$B$1315, "&lt;=" &amp; CA$1, DataRegularSeason20242025!$D$3:$D$1315, $A30)+SUMIFS(DataRegularSeason20242025!$AB$3:$AB$1315,DataRegularSeason20242025!$B$3:$B$1315, "&lt;=" &amp; CA$1, DataRegularSeason20242025!$E$3:$E$1315, $A30)</f>
        <v>23</v>
      </c>
      <c r="CB30">
        <f>SUMIFS(DataRegularSeason20242025!$AA$3:$AA$1315,DataRegularSeason20242025!$B$3:$B$1315, "&lt;=" &amp; CB$1, DataRegularSeason20242025!$D$3:$D$1315, $A30)+SUMIFS(DataRegularSeason20242025!$AB$3:$AB$1315,DataRegularSeason20242025!$B$3:$B$1315, "&lt;=" &amp; CB$1, DataRegularSeason20242025!$E$3:$E$1315, $A30)</f>
        <v>23</v>
      </c>
      <c r="CC30">
        <f>SUMIFS(DataRegularSeason20242025!$AA$3:$AA$1315,DataRegularSeason20242025!$B$3:$B$1315, "&lt;=" &amp; CC$1, DataRegularSeason20242025!$D$3:$D$1315, $A30)+SUMIFS(DataRegularSeason20242025!$AB$3:$AB$1315,DataRegularSeason20242025!$B$3:$B$1315, "&lt;=" &amp; CC$1, DataRegularSeason20242025!$E$3:$E$1315, $A30)</f>
        <v>23</v>
      </c>
      <c r="CD30">
        <f>SUMIFS(DataRegularSeason20242025!$AA$3:$AA$1315,DataRegularSeason20242025!$B$3:$B$1315, "&lt;=" &amp; CD$1, DataRegularSeason20242025!$D$3:$D$1315, $A30)+SUMIFS(DataRegularSeason20242025!$AB$3:$AB$1315,DataRegularSeason20242025!$B$3:$B$1315, "&lt;=" &amp; CD$1, DataRegularSeason20242025!$E$3:$E$1315, $A30)</f>
        <v>23</v>
      </c>
      <c r="CE30">
        <f>SUMIFS(DataRegularSeason20242025!$AA$3:$AA$1315,DataRegularSeason20242025!$B$3:$B$1315, "&lt;=" &amp; CE$1, DataRegularSeason20242025!$D$3:$D$1315, $A30)+SUMIFS(DataRegularSeason20242025!$AB$3:$AB$1315,DataRegularSeason20242025!$B$3:$B$1315, "&lt;=" &amp; CE$1, DataRegularSeason20242025!$E$3:$E$1315, $A30)</f>
        <v>23</v>
      </c>
      <c r="CF30">
        <f>SUMIFS(DataRegularSeason20242025!$AA$3:$AA$1315,DataRegularSeason20242025!$B$3:$B$1315, "&lt;=" &amp; CF$1, DataRegularSeason20242025!$D$3:$D$1315, $A30)+SUMIFS(DataRegularSeason20242025!$AB$3:$AB$1315,DataRegularSeason20242025!$B$3:$B$1315, "&lt;=" &amp; CF$1, DataRegularSeason20242025!$E$3:$E$1315, $A30)</f>
        <v>23</v>
      </c>
      <c r="CG30">
        <f>SUMIFS(DataRegularSeason20242025!$AA$3:$AA$1315,DataRegularSeason20242025!$B$3:$B$1315, "&lt;=" &amp; CG$1, DataRegularSeason20242025!$D$3:$D$1315, $A30)+SUMIFS(DataRegularSeason20242025!$AB$3:$AB$1315,DataRegularSeason20242025!$B$3:$B$1315, "&lt;=" &amp; CG$1, DataRegularSeason20242025!$E$3:$E$1315, $A30)</f>
        <v>23</v>
      </c>
      <c r="CH30">
        <f>SUMIFS(DataRegularSeason20242025!$AA$3:$AA$1315,DataRegularSeason20242025!$B$3:$B$1315, "&lt;=" &amp; CH$1, DataRegularSeason20242025!$D$3:$D$1315, $A30)+SUMIFS(DataRegularSeason20242025!$AB$3:$AB$1315,DataRegularSeason20242025!$B$3:$B$1315, "&lt;=" &amp; CH$1, DataRegularSeason20242025!$E$3:$E$1315, $A30)</f>
        <v>23</v>
      </c>
      <c r="CI30">
        <f>SUMIFS(DataRegularSeason20242025!$AA$3:$AA$1315,DataRegularSeason20242025!$B$3:$B$1315, "&lt;=" &amp; CI$1, DataRegularSeason20242025!$D$3:$D$1315, $A30)+SUMIFS(DataRegularSeason20242025!$AB$3:$AB$1315,DataRegularSeason20242025!$B$3:$B$1315, "&lt;=" &amp; CI$1, DataRegularSeason20242025!$E$3:$E$1315, $A30)</f>
        <v>23</v>
      </c>
      <c r="CJ30">
        <f>SUMIFS(DataRegularSeason20242025!$AA$3:$AA$1315,DataRegularSeason20242025!$B$3:$B$1315, "&lt;=" &amp; CJ$1, DataRegularSeason20242025!$D$3:$D$1315, $A30)+SUMIFS(DataRegularSeason20242025!$AB$3:$AB$1315,DataRegularSeason20242025!$B$3:$B$1315, "&lt;=" &amp; CJ$1, DataRegularSeason20242025!$E$3:$E$1315, $A30)</f>
        <v>23</v>
      </c>
      <c r="CK30">
        <f>SUMIFS(DataRegularSeason20242025!$AA$3:$AA$1315,DataRegularSeason20242025!$B$3:$B$1315, "&lt;=" &amp; CK$1, DataRegularSeason20242025!$D$3:$D$1315, $A30)+SUMIFS(DataRegularSeason20242025!$AB$3:$AB$1315,DataRegularSeason20242025!$B$3:$B$1315, "&lt;=" &amp; CK$1, DataRegularSeason20242025!$E$3:$E$1315, $A30)</f>
        <v>23</v>
      </c>
      <c r="CL30">
        <f>SUMIFS(DataRegularSeason20242025!$AA$3:$AA$1315,DataRegularSeason20242025!$B$3:$B$1315, "&lt;=" &amp; CL$1, DataRegularSeason20242025!$D$3:$D$1315, $A30)+SUMIFS(DataRegularSeason20242025!$AB$3:$AB$1315,DataRegularSeason20242025!$B$3:$B$1315, "&lt;=" &amp; CL$1, DataRegularSeason20242025!$E$3:$E$1315, $A30)</f>
        <v>23</v>
      </c>
      <c r="CM30">
        <f>SUMIFS(DataRegularSeason20242025!$AA$3:$AA$1315,DataRegularSeason20242025!$B$3:$B$1315, "&lt;=" &amp; CM$1, DataRegularSeason20242025!$D$3:$D$1315, $A30)+SUMIFS(DataRegularSeason20242025!$AB$3:$AB$1315,DataRegularSeason20242025!$B$3:$B$1315, "&lt;=" &amp; CM$1, DataRegularSeason20242025!$E$3:$E$1315, $A30)</f>
        <v>23</v>
      </c>
      <c r="CN30">
        <f>SUMIFS(DataRegularSeason20242025!$AA$3:$AA$1315,DataRegularSeason20242025!$B$3:$B$1315, "&lt;=" &amp; CN$1, DataRegularSeason20242025!$D$3:$D$1315, $A30)+SUMIFS(DataRegularSeason20242025!$AB$3:$AB$1315,DataRegularSeason20242025!$B$3:$B$1315, "&lt;=" &amp; CN$1, DataRegularSeason20242025!$E$3:$E$1315, $A30)</f>
        <v>23</v>
      </c>
      <c r="CO30">
        <f>SUMIFS(DataRegularSeason20242025!$AA$3:$AA$1315,DataRegularSeason20242025!$B$3:$B$1315, "&lt;=" &amp; CO$1, DataRegularSeason20242025!$D$3:$D$1315, $A30)+SUMIFS(DataRegularSeason20242025!$AB$3:$AB$1315,DataRegularSeason20242025!$B$3:$B$1315, "&lt;=" &amp; CO$1, DataRegularSeason20242025!$E$3:$E$1315, $A30)</f>
        <v>23</v>
      </c>
      <c r="CP30">
        <f>SUMIFS(DataRegularSeason20242025!$AA$3:$AA$1315,DataRegularSeason20242025!$B$3:$B$1315, "&lt;=" &amp; CP$1, DataRegularSeason20242025!$D$3:$D$1315, $A30)+SUMIFS(DataRegularSeason20242025!$AB$3:$AB$1315,DataRegularSeason20242025!$B$3:$B$1315, "&lt;=" &amp; CP$1, DataRegularSeason20242025!$E$3:$E$1315, $A30)</f>
        <v>23</v>
      </c>
      <c r="CQ30">
        <f>SUMIFS(DataRegularSeason20242025!$AA$3:$AA$1315,DataRegularSeason20242025!$B$3:$B$1315, "&lt;=" &amp; CQ$1, DataRegularSeason20242025!$D$3:$D$1315, $A30)+SUMIFS(DataRegularSeason20242025!$AB$3:$AB$1315,DataRegularSeason20242025!$B$3:$B$1315, "&lt;=" &amp; CQ$1, DataRegularSeason20242025!$E$3:$E$1315, $A30)</f>
        <v>23</v>
      </c>
      <c r="CR30">
        <f>SUMIFS(DataRegularSeason20242025!$AA$3:$AA$1315,DataRegularSeason20242025!$B$3:$B$1315, "&lt;=" &amp; CR$1, DataRegularSeason20242025!$D$3:$D$1315, $A30)+SUMIFS(DataRegularSeason20242025!$AB$3:$AB$1315,DataRegularSeason20242025!$B$3:$B$1315, "&lt;=" &amp; CR$1, DataRegularSeason20242025!$E$3:$E$1315, $A30)</f>
        <v>23</v>
      </c>
      <c r="CS30">
        <f>SUMIFS(DataRegularSeason20242025!$AA$3:$AA$1315,DataRegularSeason20242025!$B$3:$B$1315, "&lt;=" &amp; CS$1, DataRegularSeason20242025!$D$3:$D$1315, $A30)+SUMIFS(DataRegularSeason20242025!$AB$3:$AB$1315,DataRegularSeason20242025!$B$3:$B$1315, "&lt;=" &amp; CS$1, DataRegularSeason20242025!$E$3:$E$1315, $A30)</f>
        <v>23</v>
      </c>
      <c r="CT30">
        <f>SUMIFS(DataRegularSeason20242025!$AA$3:$AA$1315,DataRegularSeason20242025!$B$3:$B$1315, "&lt;=" &amp; CT$1, DataRegularSeason20242025!$D$3:$D$1315, $A30)+SUMIFS(DataRegularSeason20242025!$AB$3:$AB$1315,DataRegularSeason20242025!$B$3:$B$1315, "&lt;=" &amp; CT$1, DataRegularSeason20242025!$E$3:$E$1315, $A30)</f>
        <v>23</v>
      </c>
      <c r="CU30">
        <f>SUMIFS(DataRegularSeason20242025!$AA$3:$AA$1315,DataRegularSeason20242025!$B$3:$B$1315, "&lt;=" &amp; CU$1, DataRegularSeason20242025!$D$3:$D$1315, $A30)+SUMIFS(DataRegularSeason20242025!$AB$3:$AB$1315,DataRegularSeason20242025!$B$3:$B$1315, "&lt;=" &amp; CU$1, DataRegularSeason20242025!$E$3:$E$1315, $A30)</f>
        <v>23</v>
      </c>
      <c r="CV30">
        <f>SUMIFS(DataRegularSeason20242025!$AA$3:$AA$1315,DataRegularSeason20242025!$B$3:$B$1315, "&lt;=" &amp; CV$1, DataRegularSeason20242025!$D$3:$D$1315, $A30)+SUMIFS(DataRegularSeason20242025!$AB$3:$AB$1315,DataRegularSeason20242025!$B$3:$B$1315, "&lt;=" &amp; CV$1, DataRegularSeason20242025!$E$3:$E$1315, $A30)</f>
        <v>23</v>
      </c>
      <c r="CW30">
        <f>SUMIFS(DataRegularSeason20242025!$AA$3:$AA$1315,DataRegularSeason20242025!$B$3:$B$1315, "&lt;=" &amp; CW$1, DataRegularSeason20242025!$D$3:$D$1315, $A30)+SUMIFS(DataRegularSeason20242025!$AB$3:$AB$1315,DataRegularSeason20242025!$B$3:$B$1315, "&lt;=" &amp; CW$1, DataRegularSeason20242025!$E$3:$E$1315, $A30)</f>
        <v>23</v>
      </c>
      <c r="CX30">
        <f>SUMIFS(DataRegularSeason20242025!$AA$3:$AA$1315,DataRegularSeason20242025!$B$3:$B$1315, "&lt;=" &amp; CX$1, DataRegularSeason20242025!$D$3:$D$1315, $A30)+SUMIFS(DataRegularSeason20242025!$AB$3:$AB$1315,DataRegularSeason20242025!$B$3:$B$1315, "&lt;=" &amp; CX$1, DataRegularSeason20242025!$E$3:$E$1315, $A30)</f>
        <v>23</v>
      </c>
      <c r="CY30">
        <f>SUMIFS(DataRegularSeason20242025!$AA$3:$AA$1315,DataRegularSeason20242025!$B$3:$B$1315, "&lt;=" &amp; CY$1, DataRegularSeason20242025!$D$3:$D$1315, $A30)+SUMIFS(DataRegularSeason20242025!$AB$3:$AB$1315,DataRegularSeason20242025!$B$3:$B$1315, "&lt;=" &amp; CY$1, DataRegularSeason20242025!$E$3:$E$1315, $A30)</f>
        <v>23</v>
      </c>
      <c r="CZ30">
        <f>SUMIFS(DataRegularSeason20242025!$AA$3:$AA$1315,DataRegularSeason20242025!$B$3:$B$1315, "&lt;=" &amp; CZ$1, DataRegularSeason20242025!$D$3:$D$1315, $A30)+SUMIFS(DataRegularSeason20242025!$AB$3:$AB$1315,DataRegularSeason20242025!$B$3:$B$1315, "&lt;=" &amp; CZ$1, DataRegularSeason20242025!$E$3:$E$1315, $A30)</f>
        <v>23</v>
      </c>
      <c r="DA30">
        <f>SUMIFS(DataRegularSeason20242025!$AA$3:$AA$1315,DataRegularSeason20242025!$B$3:$B$1315, "&lt;=" &amp; DA$1, DataRegularSeason20242025!$D$3:$D$1315, $A30)+SUMIFS(DataRegularSeason20242025!$AB$3:$AB$1315,DataRegularSeason20242025!$B$3:$B$1315, "&lt;=" &amp; DA$1, DataRegularSeason20242025!$E$3:$E$1315, $A30)</f>
        <v>23</v>
      </c>
      <c r="DB30">
        <f>SUMIFS(DataRegularSeason20242025!$AA$3:$AA$1315,DataRegularSeason20242025!$B$3:$B$1315, "&lt;=" &amp; DB$1, DataRegularSeason20242025!$D$3:$D$1315, $A30)+SUMIFS(DataRegularSeason20242025!$AB$3:$AB$1315,DataRegularSeason20242025!$B$3:$B$1315, "&lt;=" &amp; DB$1, DataRegularSeason20242025!$E$3:$E$1315, $A30)</f>
        <v>23</v>
      </c>
      <c r="DC30">
        <f>SUMIFS(DataRegularSeason20242025!$AA$3:$AA$1315,DataRegularSeason20242025!$B$3:$B$1315, "&lt;=" &amp; DC$1, DataRegularSeason20242025!$D$3:$D$1315, $A30)+SUMIFS(DataRegularSeason20242025!$AB$3:$AB$1315,DataRegularSeason20242025!$B$3:$B$1315, "&lt;=" &amp; DC$1, DataRegularSeason20242025!$E$3:$E$1315, $A30)</f>
        <v>23</v>
      </c>
      <c r="DD30">
        <f>SUMIFS(DataRegularSeason20242025!$AA$3:$AA$1315,DataRegularSeason20242025!$B$3:$B$1315, "&lt;=" &amp; DD$1, DataRegularSeason20242025!$D$3:$D$1315, $A30)+SUMIFS(DataRegularSeason20242025!$AB$3:$AB$1315,DataRegularSeason20242025!$B$3:$B$1315, "&lt;=" &amp; DD$1, DataRegularSeason20242025!$E$3:$E$1315, $A30)</f>
        <v>23</v>
      </c>
      <c r="DE30">
        <f>SUMIFS(DataRegularSeason20242025!$AA$3:$AA$1315,DataRegularSeason20242025!$B$3:$B$1315, "&lt;=" &amp; DE$1, DataRegularSeason20242025!$D$3:$D$1315, $A30)+SUMIFS(DataRegularSeason20242025!$AB$3:$AB$1315,DataRegularSeason20242025!$B$3:$B$1315, "&lt;=" &amp; DE$1, DataRegularSeason20242025!$E$3:$E$1315, $A30)</f>
        <v>23</v>
      </c>
      <c r="DF30">
        <f>SUMIFS(DataRegularSeason20242025!$AA$3:$AA$1315,DataRegularSeason20242025!$B$3:$B$1315, "&lt;=" &amp; DF$1, DataRegularSeason20242025!$D$3:$D$1315, $A30)+SUMIFS(DataRegularSeason20242025!$AB$3:$AB$1315,DataRegularSeason20242025!$B$3:$B$1315, "&lt;=" &amp; DF$1, DataRegularSeason20242025!$E$3:$E$1315, $A30)</f>
        <v>23</v>
      </c>
      <c r="DG30">
        <f>SUMIFS(DataRegularSeason20242025!$AA$3:$AA$1315,DataRegularSeason20242025!$B$3:$B$1315, "&lt;=" &amp; DG$1, DataRegularSeason20242025!$D$3:$D$1315, $A30)+SUMIFS(DataRegularSeason20242025!$AB$3:$AB$1315,DataRegularSeason20242025!$B$3:$B$1315, "&lt;=" &amp; DG$1, DataRegularSeason20242025!$E$3:$E$1315, $A30)</f>
        <v>23</v>
      </c>
      <c r="DH30">
        <f>SUMIFS(DataRegularSeason20242025!$AA$3:$AA$1315,DataRegularSeason20242025!$B$3:$B$1315, "&lt;=" &amp; DH$1, DataRegularSeason20242025!$D$3:$D$1315, $A30)+SUMIFS(DataRegularSeason20242025!$AB$3:$AB$1315,DataRegularSeason20242025!$B$3:$B$1315, "&lt;=" &amp; DH$1, DataRegularSeason20242025!$E$3:$E$1315, $A30)</f>
        <v>23</v>
      </c>
      <c r="DI30">
        <f>SUMIFS(DataRegularSeason20242025!$AA$3:$AA$1315,DataRegularSeason20242025!$B$3:$B$1315, "&lt;=" &amp; DI$1, DataRegularSeason20242025!$D$3:$D$1315, $A30)+SUMIFS(DataRegularSeason20242025!$AB$3:$AB$1315,DataRegularSeason20242025!$B$3:$B$1315, "&lt;=" &amp; DI$1, DataRegularSeason20242025!$E$3:$E$1315, $A30)</f>
        <v>23</v>
      </c>
      <c r="DJ30">
        <f>SUMIFS(DataRegularSeason20242025!$AA$3:$AA$1315,DataRegularSeason20242025!$B$3:$B$1315, "&lt;=" &amp; DJ$1, DataRegularSeason20242025!$D$3:$D$1315, $A30)+SUMIFS(DataRegularSeason20242025!$AB$3:$AB$1315,DataRegularSeason20242025!$B$3:$B$1315, "&lt;=" &amp; DJ$1, DataRegularSeason20242025!$E$3:$E$1315, $A30)</f>
        <v>23</v>
      </c>
      <c r="DK30">
        <f>SUMIFS(DataRegularSeason20242025!$AA$3:$AA$1315,DataRegularSeason20242025!$B$3:$B$1315, "&lt;=" &amp; DK$1, DataRegularSeason20242025!$D$3:$D$1315, $A30)+SUMIFS(DataRegularSeason20242025!$AB$3:$AB$1315,DataRegularSeason20242025!$B$3:$B$1315, "&lt;=" &amp; DK$1, DataRegularSeason20242025!$E$3:$E$1315, $A30)</f>
        <v>23</v>
      </c>
      <c r="DL30">
        <f>SUMIFS(DataRegularSeason20242025!$AA$3:$AA$1315,DataRegularSeason20242025!$B$3:$B$1315, "&lt;=" &amp; DL$1, DataRegularSeason20242025!$D$3:$D$1315, $A30)+SUMIFS(DataRegularSeason20242025!$AB$3:$AB$1315,DataRegularSeason20242025!$B$3:$B$1315, "&lt;=" &amp; DL$1, DataRegularSeason20242025!$E$3:$E$1315, $A30)</f>
        <v>23</v>
      </c>
      <c r="DM30">
        <f>SUMIFS(DataRegularSeason20242025!$AA$3:$AA$1315,DataRegularSeason20242025!$B$3:$B$1315, "&lt;=" &amp; DM$1, DataRegularSeason20242025!$D$3:$D$1315, $A30)+SUMIFS(DataRegularSeason20242025!$AB$3:$AB$1315,DataRegularSeason20242025!$B$3:$B$1315, "&lt;=" &amp; DM$1, DataRegularSeason20242025!$E$3:$E$1315, $A30)</f>
        <v>23</v>
      </c>
      <c r="DN30">
        <f>SUMIFS(DataRegularSeason20242025!$AA$3:$AA$1315,DataRegularSeason20242025!$B$3:$B$1315, "&lt;=" &amp; DN$1, DataRegularSeason20242025!$D$3:$D$1315, $A30)+SUMIFS(DataRegularSeason20242025!$AB$3:$AB$1315,DataRegularSeason20242025!$B$3:$B$1315, "&lt;=" &amp; DN$1, DataRegularSeason20242025!$E$3:$E$1315, $A30)</f>
        <v>23</v>
      </c>
      <c r="DO30">
        <f>SUMIFS(DataRegularSeason20242025!$AA$3:$AA$1315,DataRegularSeason20242025!$B$3:$B$1315, "&lt;=" &amp; DO$1, DataRegularSeason20242025!$D$3:$D$1315, $A30)+SUMIFS(DataRegularSeason20242025!$AB$3:$AB$1315,DataRegularSeason20242025!$B$3:$B$1315, "&lt;=" &amp; DO$1, DataRegularSeason20242025!$E$3:$E$1315, $A30)</f>
        <v>23</v>
      </c>
      <c r="DP30">
        <f>SUMIFS(DataRegularSeason20242025!$AA$3:$AA$1315,DataRegularSeason20242025!$B$3:$B$1315, "&lt;=" &amp; DP$1, DataRegularSeason20242025!$D$3:$D$1315, $A30)+SUMIFS(DataRegularSeason20242025!$AB$3:$AB$1315,DataRegularSeason20242025!$B$3:$B$1315, "&lt;=" &amp; DP$1, DataRegularSeason20242025!$E$3:$E$1315, $A30)</f>
        <v>23</v>
      </c>
      <c r="DQ30">
        <f>SUMIFS(DataRegularSeason20242025!$AA$3:$AA$1315,DataRegularSeason20242025!$B$3:$B$1315, "&lt;=" &amp; DQ$1, DataRegularSeason20242025!$D$3:$D$1315, $A30)+SUMIFS(DataRegularSeason20242025!$AB$3:$AB$1315,DataRegularSeason20242025!$B$3:$B$1315, "&lt;=" &amp; DQ$1, DataRegularSeason20242025!$E$3:$E$1315, $A30)</f>
        <v>23</v>
      </c>
      <c r="DR30">
        <f>SUMIFS(DataRegularSeason20242025!$AA$3:$AA$1315,DataRegularSeason20242025!$B$3:$B$1315, "&lt;=" &amp; DR$1, DataRegularSeason20242025!$D$3:$D$1315, $A30)+SUMIFS(DataRegularSeason20242025!$AB$3:$AB$1315,DataRegularSeason20242025!$B$3:$B$1315, "&lt;=" &amp; DR$1, DataRegularSeason20242025!$E$3:$E$1315, $A30)</f>
        <v>23</v>
      </c>
      <c r="DS30">
        <f>SUMIFS(DataRegularSeason20242025!$AA$3:$AA$1315,DataRegularSeason20242025!$B$3:$B$1315, "&lt;=" &amp; DS$1, DataRegularSeason20242025!$D$3:$D$1315, $A30)+SUMIFS(DataRegularSeason20242025!$AB$3:$AB$1315,DataRegularSeason20242025!$B$3:$B$1315, "&lt;=" &amp; DS$1, DataRegularSeason20242025!$E$3:$E$1315, $A30)</f>
        <v>23</v>
      </c>
      <c r="DT30">
        <f>SUMIFS(DataRegularSeason20242025!$AA$3:$AA$1315,DataRegularSeason20242025!$B$3:$B$1315, "&lt;=" &amp; DT$1, DataRegularSeason20242025!$D$3:$D$1315, $A30)+SUMIFS(DataRegularSeason20242025!$AB$3:$AB$1315,DataRegularSeason20242025!$B$3:$B$1315, "&lt;=" &amp; DT$1, DataRegularSeason20242025!$E$3:$E$1315, $A30)</f>
        <v>23</v>
      </c>
      <c r="DU30">
        <f>SUMIFS(DataRegularSeason20242025!$AA$3:$AA$1315,DataRegularSeason20242025!$B$3:$B$1315, "&lt;=" &amp; DU$1, DataRegularSeason20242025!$D$3:$D$1315, $A30)+SUMIFS(DataRegularSeason20242025!$AB$3:$AB$1315,DataRegularSeason20242025!$B$3:$B$1315, "&lt;=" &amp; DU$1, DataRegularSeason20242025!$E$3:$E$1315, $A30)</f>
        <v>23</v>
      </c>
      <c r="DV30">
        <f>SUMIFS(DataRegularSeason20242025!$AA$3:$AA$1315,DataRegularSeason20242025!$B$3:$B$1315, "&lt;=" &amp; DV$1, DataRegularSeason20242025!$D$3:$D$1315, $A30)+SUMIFS(DataRegularSeason20242025!$AB$3:$AB$1315,DataRegularSeason20242025!$B$3:$B$1315, "&lt;=" &amp; DV$1, DataRegularSeason20242025!$E$3:$E$1315, $A30)</f>
        <v>23</v>
      </c>
      <c r="DW30">
        <f>SUMIFS(DataRegularSeason20242025!$AA$3:$AA$1315,DataRegularSeason20242025!$B$3:$B$1315, "&lt;=" &amp; DW$1, DataRegularSeason20242025!$D$3:$D$1315, $A30)+SUMIFS(DataRegularSeason20242025!$AB$3:$AB$1315,DataRegularSeason20242025!$B$3:$B$1315, "&lt;=" &amp; DW$1, DataRegularSeason20242025!$E$3:$E$1315, $A30)</f>
        <v>23</v>
      </c>
      <c r="DX30">
        <f>SUMIFS(DataRegularSeason20242025!$AA$3:$AA$1315,DataRegularSeason20242025!$B$3:$B$1315, "&lt;=" &amp; DX$1, DataRegularSeason20242025!$D$3:$D$1315, $A30)+SUMIFS(DataRegularSeason20242025!$AB$3:$AB$1315,DataRegularSeason20242025!$B$3:$B$1315, "&lt;=" &amp; DX$1, DataRegularSeason20242025!$E$3:$E$1315, $A30)</f>
        <v>23</v>
      </c>
      <c r="DY30">
        <f>SUMIFS(DataRegularSeason20242025!$AA$3:$AA$1315,DataRegularSeason20242025!$B$3:$B$1315, "&lt;=" &amp; DY$1, DataRegularSeason20242025!$D$3:$D$1315, $A30)+SUMIFS(DataRegularSeason20242025!$AB$3:$AB$1315,DataRegularSeason20242025!$B$3:$B$1315, "&lt;=" &amp; DY$1, DataRegularSeason20242025!$E$3:$E$1315, $A30)</f>
        <v>23</v>
      </c>
      <c r="DZ30">
        <f>SUMIFS(DataRegularSeason20242025!$AA$3:$AA$1315,DataRegularSeason20242025!$B$3:$B$1315, "&lt;=" &amp; DZ$1, DataRegularSeason20242025!$D$3:$D$1315, $A30)+SUMIFS(DataRegularSeason20242025!$AB$3:$AB$1315,DataRegularSeason20242025!$B$3:$B$1315, "&lt;=" &amp; DZ$1, DataRegularSeason20242025!$E$3:$E$1315, $A30)</f>
        <v>23</v>
      </c>
      <c r="EA30">
        <f>SUMIFS(DataRegularSeason20242025!$AA$3:$AA$1315,DataRegularSeason20242025!$B$3:$B$1315, "&lt;=" &amp; EA$1, DataRegularSeason20242025!$D$3:$D$1315, $A30)+SUMIFS(DataRegularSeason20242025!$AB$3:$AB$1315,DataRegularSeason20242025!$B$3:$B$1315, "&lt;=" &amp; EA$1, DataRegularSeason20242025!$E$3:$E$1315, $A30)</f>
        <v>23</v>
      </c>
      <c r="EB30">
        <f>SUMIFS(DataRegularSeason20242025!$AA$3:$AA$1315,DataRegularSeason20242025!$B$3:$B$1315, "&lt;=" &amp; EB$1, DataRegularSeason20242025!$D$3:$D$1315, $A30)+SUMIFS(DataRegularSeason20242025!$AB$3:$AB$1315,DataRegularSeason20242025!$B$3:$B$1315, "&lt;=" &amp; EB$1, DataRegularSeason20242025!$E$3:$E$1315, $A30)</f>
        <v>23</v>
      </c>
      <c r="EC30">
        <f>SUMIFS(DataRegularSeason20242025!$AA$3:$AA$1315,DataRegularSeason20242025!$B$3:$B$1315, "&lt;=" &amp; EC$1, DataRegularSeason20242025!$D$3:$D$1315, $A30)+SUMIFS(DataRegularSeason20242025!$AB$3:$AB$1315,DataRegularSeason20242025!$B$3:$B$1315, "&lt;=" &amp; EC$1, DataRegularSeason20242025!$E$3:$E$1315, $A30)</f>
        <v>23</v>
      </c>
      <c r="ED30">
        <f>SUMIFS(DataRegularSeason20242025!$AA$3:$AA$1315,DataRegularSeason20242025!$B$3:$B$1315, "&lt;=" &amp; ED$1, DataRegularSeason20242025!$D$3:$D$1315, $A30)+SUMIFS(DataRegularSeason20242025!$AB$3:$AB$1315,DataRegularSeason20242025!$B$3:$B$1315, "&lt;=" &amp; ED$1, DataRegularSeason20242025!$E$3:$E$1315, $A30)</f>
        <v>23</v>
      </c>
      <c r="EE30">
        <f>SUMIFS(DataRegularSeason20242025!$AA$3:$AA$1315,DataRegularSeason20242025!$B$3:$B$1315, "&lt;=" &amp; EE$1, DataRegularSeason20242025!$D$3:$D$1315, $A30)+SUMIFS(DataRegularSeason20242025!$AB$3:$AB$1315,DataRegularSeason20242025!$B$3:$B$1315, "&lt;=" &amp; EE$1, DataRegularSeason20242025!$E$3:$E$1315, $A30)</f>
        <v>23</v>
      </c>
      <c r="EF30">
        <f>SUMIFS(DataRegularSeason20242025!$AA$3:$AA$1315,DataRegularSeason20242025!$B$3:$B$1315, "&lt;=" &amp; EF$1, DataRegularSeason20242025!$D$3:$D$1315, $A30)+SUMIFS(DataRegularSeason20242025!$AB$3:$AB$1315,DataRegularSeason20242025!$B$3:$B$1315, "&lt;=" &amp; EF$1, DataRegularSeason20242025!$E$3:$E$1315, $A30)</f>
        <v>23</v>
      </c>
      <c r="EG30">
        <f>SUMIFS(DataRegularSeason20242025!$AA$3:$AA$1315,DataRegularSeason20242025!$B$3:$B$1315, "&lt;=" &amp; EG$1, DataRegularSeason20242025!$D$3:$D$1315, $A30)+SUMIFS(DataRegularSeason20242025!$AB$3:$AB$1315,DataRegularSeason20242025!$B$3:$B$1315, "&lt;=" &amp; EG$1, DataRegularSeason20242025!$E$3:$E$1315, $A30)</f>
        <v>23</v>
      </c>
      <c r="EH30">
        <f>SUMIFS(DataRegularSeason20242025!$AA$3:$AA$1315,DataRegularSeason20242025!$B$3:$B$1315, "&lt;=" &amp; EH$1, DataRegularSeason20242025!$D$3:$D$1315, $A30)+SUMIFS(DataRegularSeason20242025!$AB$3:$AB$1315,DataRegularSeason20242025!$B$3:$B$1315, "&lt;=" &amp; EH$1, DataRegularSeason20242025!$E$3:$E$1315, $A30)</f>
        <v>23</v>
      </c>
      <c r="EI30">
        <f>SUMIFS(DataRegularSeason20242025!$AA$3:$AA$1315,DataRegularSeason20242025!$B$3:$B$1315, "&lt;=" &amp; EI$1, DataRegularSeason20242025!$D$3:$D$1315, $A30)+SUMIFS(DataRegularSeason20242025!$AB$3:$AB$1315,DataRegularSeason20242025!$B$3:$B$1315, "&lt;=" &amp; EI$1, DataRegularSeason20242025!$E$3:$E$1315, $A30)</f>
        <v>23</v>
      </c>
      <c r="EJ30">
        <f>SUMIFS(DataRegularSeason20242025!$AA$3:$AA$1315,DataRegularSeason20242025!$B$3:$B$1315, "&lt;=" &amp; EJ$1, DataRegularSeason20242025!$D$3:$D$1315, $A30)+SUMIFS(DataRegularSeason20242025!$AB$3:$AB$1315,DataRegularSeason20242025!$B$3:$B$1315, "&lt;=" &amp; EJ$1, DataRegularSeason20242025!$E$3:$E$1315, $A30)</f>
        <v>23</v>
      </c>
      <c r="EK30">
        <f>SUMIFS(DataRegularSeason20242025!$AA$3:$AA$1315,DataRegularSeason20242025!$B$3:$B$1315, "&lt;=" &amp; EK$1, DataRegularSeason20242025!$D$3:$D$1315, $A30)+SUMIFS(DataRegularSeason20242025!$AB$3:$AB$1315,DataRegularSeason20242025!$B$3:$B$1315, "&lt;=" &amp; EK$1, DataRegularSeason20242025!$E$3:$E$1315, $A30)</f>
        <v>23</v>
      </c>
      <c r="EL30">
        <f>SUMIFS(DataRegularSeason20242025!$AA$3:$AA$1315,DataRegularSeason20242025!$B$3:$B$1315, "&lt;=" &amp; EL$1, DataRegularSeason20242025!$D$3:$D$1315, $A30)+SUMIFS(DataRegularSeason20242025!$AB$3:$AB$1315,DataRegularSeason20242025!$B$3:$B$1315, "&lt;=" &amp; EL$1, DataRegularSeason20242025!$E$3:$E$1315, $A30)</f>
        <v>23</v>
      </c>
      <c r="EM30">
        <f>SUMIFS(DataRegularSeason20242025!$AA$3:$AA$1315,DataRegularSeason20242025!$B$3:$B$1315, "&lt;=" &amp; EM$1, DataRegularSeason20242025!$D$3:$D$1315, $A30)+SUMIFS(DataRegularSeason20242025!$AB$3:$AB$1315,DataRegularSeason20242025!$B$3:$B$1315, "&lt;=" &amp; EM$1, DataRegularSeason20242025!$E$3:$E$1315, $A30)</f>
        <v>23</v>
      </c>
      <c r="EN30">
        <f>SUMIFS(DataRegularSeason20242025!$AA$3:$AA$1315,DataRegularSeason20242025!$B$3:$B$1315, "&lt;=" &amp; EN$1, DataRegularSeason20242025!$D$3:$D$1315, $A30)+SUMIFS(DataRegularSeason20242025!$AB$3:$AB$1315,DataRegularSeason20242025!$B$3:$B$1315, "&lt;=" &amp; EN$1, DataRegularSeason20242025!$E$3:$E$1315, $A30)</f>
        <v>23</v>
      </c>
      <c r="EO30">
        <f>SUMIFS(DataRegularSeason20242025!$AA$3:$AA$1315,DataRegularSeason20242025!$B$3:$B$1315, "&lt;=" &amp; EO$1, DataRegularSeason20242025!$D$3:$D$1315, $A30)+SUMIFS(DataRegularSeason20242025!$AB$3:$AB$1315,DataRegularSeason20242025!$B$3:$B$1315, "&lt;=" &amp; EO$1, DataRegularSeason20242025!$E$3:$E$1315, $A30)</f>
        <v>23</v>
      </c>
      <c r="EP30">
        <f>SUMIFS(DataRegularSeason20242025!$AA$3:$AA$1315,DataRegularSeason20242025!$B$3:$B$1315, "&lt;=" &amp; EP$1, DataRegularSeason20242025!$D$3:$D$1315, $A30)+SUMIFS(DataRegularSeason20242025!$AB$3:$AB$1315,DataRegularSeason20242025!$B$3:$B$1315, "&lt;=" &amp; EP$1, DataRegularSeason20242025!$E$3:$E$1315, $A30)</f>
        <v>23</v>
      </c>
      <c r="EQ30">
        <f>SUMIFS(DataRegularSeason20242025!$AA$3:$AA$1315,DataRegularSeason20242025!$B$3:$B$1315, "&lt;=" &amp; EQ$1, DataRegularSeason20242025!$D$3:$D$1315, $A30)+SUMIFS(DataRegularSeason20242025!$AB$3:$AB$1315,DataRegularSeason20242025!$B$3:$B$1315, "&lt;=" &amp; EQ$1, DataRegularSeason20242025!$E$3:$E$1315, $A30)</f>
        <v>23</v>
      </c>
      <c r="ER30">
        <f>SUMIFS(DataRegularSeason20242025!$AA$3:$AA$1315,DataRegularSeason20242025!$B$3:$B$1315, "&lt;=" &amp; ER$1, DataRegularSeason20242025!$D$3:$D$1315, $A30)+SUMIFS(DataRegularSeason20242025!$AB$3:$AB$1315,DataRegularSeason20242025!$B$3:$B$1315, "&lt;=" &amp; ER$1, DataRegularSeason20242025!$E$3:$E$1315, $A30)</f>
        <v>23</v>
      </c>
      <c r="ES30">
        <f>SUMIFS(DataRegularSeason20242025!$AA$3:$AA$1315,DataRegularSeason20242025!$B$3:$B$1315, "&lt;=" &amp; ES$1, DataRegularSeason20242025!$D$3:$D$1315, $A30)+SUMIFS(DataRegularSeason20242025!$AB$3:$AB$1315,DataRegularSeason20242025!$B$3:$B$1315, "&lt;=" &amp; ES$1, DataRegularSeason20242025!$E$3:$E$1315, $A30)</f>
        <v>23</v>
      </c>
      <c r="ET30">
        <f>SUMIFS(DataRegularSeason20242025!$AA$3:$AA$1315,DataRegularSeason20242025!$B$3:$B$1315, "&lt;=" &amp; ET$1, DataRegularSeason20242025!$D$3:$D$1315, $A30)+SUMIFS(DataRegularSeason20242025!$AB$3:$AB$1315,DataRegularSeason20242025!$B$3:$B$1315, "&lt;=" &amp; ET$1, DataRegularSeason20242025!$E$3:$E$1315, $A30)</f>
        <v>23</v>
      </c>
      <c r="EU30">
        <f>SUMIFS(DataRegularSeason20242025!$AA$3:$AA$1315,DataRegularSeason20242025!$B$3:$B$1315, "&lt;=" &amp; EU$1, DataRegularSeason20242025!$D$3:$D$1315, $A30)+SUMIFS(DataRegularSeason20242025!$AB$3:$AB$1315,DataRegularSeason20242025!$B$3:$B$1315, "&lt;=" &amp; EU$1, DataRegularSeason20242025!$E$3:$E$1315, $A30)</f>
        <v>23</v>
      </c>
      <c r="EV30">
        <f>SUMIFS(DataRegularSeason20242025!$AA$3:$AA$1315,DataRegularSeason20242025!$B$3:$B$1315, "&lt;=" &amp; EV$1, DataRegularSeason20242025!$D$3:$D$1315, $A30)+SUMIFS(DataRegularSeason20242025!$AB$3:$AB$1315,DataRegularSeason20242025!$B$3:$B$1315, "&lt;=" &amp; EV$1, DataRegularSeason20242025!$E$3:$E$1315, $A30)</f>
        <v>23</v>
      </c>
      <c r="EW30">
        <f>SUMIFS(DataRegularSeason20242025!$AA$3:$AA$1315,DataRegularSeason20242025!$B$3:$B$1315, "&lt;=" &amp; EW$1, DataRegularSeason20242025!$D$3:$D$1315, $A30)+SUMIFS(DataRegularSeason20242025!$AB$3:$AB$1315,DataRegularSeason20242025!$B$3:$B$1315, "&lt;=" &amp; EW$1, DataRegularSeason20242025!$E$3:$E$1315, $A30)</f>
        <v>23</v>
      </c>
      <c r="EX30">
        <f>SUMIFS(DataRegularSeason20242025!$AA$3:$AA$1315,DataRegularSeason20242025!$B$3:$B$1315, "&lt;=" &amp; EX$1, DataRegularSeason20242025!$D$3:$D$1315, $A30)+SUMIFS(DataRegularSeason20242025!$AB$3:$AB$1315,DataRegularSeason20242025!$B$3:$B$1315, "&lt;=" &amp; EX$1, DataRegularSeason20242025!$E$3:$E$1315, $A30)</f>
        <v>23</v>
      </c>
      <c r="EY30">
        <f>SUMIFS(DataRegularSeason20242025!$AA$3:$AA$1315,DataRegularSeason20242025!$B$3:$B$1315, "&lt;=" &amp; EY$1, DataRegularSeason20242025!$D$3:$D$1315, $A30)+SUMIFS(DataRegularSeason20242025!$AB$3:$AB$1315,DataRegularSeason20242025!$B$3:$B$1315, "&lt;=" &amp; EY$1, DataRegularSeason20242025!$E$3:$E$1315, $A30)</f>
        <v>23</v>
      </c>
      <c r="EZ30">
        <f>SUMIFS(DataRegularSeason20242025!$AA$3:$AA$1315,DataRegularSeason20242025!$B$3:$B$1315, "&lt;=" &amp; EZ$1, DataRegularSeason20242025!$D$3:$D$1315, $A30)+SUMIFS(DataRegularSeason20242025!$AB$3:$AB$1315,DataRegularSeason20242025!$B$3:$B$1315, "&lt;=" &amp; EZ$1, DataRegularSeason20242025!$E$3:$E$1315, $A30)</f>
        <v>23</v>
      </c>
      <c r="FA30">
        <f>SUMIFS(DataRegularSeason20242025!$AA$3:$AA$1315,DataRegularSeason20242025!$B$3:$B$1315, "&lt;=" &amp; FA$1, DataRegularSeason20242025!$D$3:$D$1315, $A30)+SUMIFS(DataRegularSeason20242025!$AB$3:$AB$1315,DataRegularSeason20242025!$B$3:$B$1315, "&lt;=" &amp; FA$1, DataRegularSeason20242025!$E$3:$E$1315, $A30)</f>
        <v>23</v>
      </c>
      <c r="FB30">
        <f>SUMIFS(DataRegularSeason20242025!$AA$3:$AA$1315,DataRegularSeason20242025!$B$3:$B$1315, "&lt;=" &amp; FB$1, DataRegularSeason20242025!$D$3:$D$1315, $A30)+SUMIFS(DataRegularSeason20242025!$AB$3:$AB$1315,DataRegularSeason20242025!$B$3:$B$1315, "&lt;=" &amp; FB$1, DataRegularSeason20242025!$E$3:$E$1315, $A30)</f>
        <v>23</v>
      </c>
      <c r="FC30">
        <f>SUMIFS(DataRegularSeason20242025!$AA$3:$AA$1315,DataRegularSeason20242025!$B$3:$B$1315, "&lt;=" &amp; FC$1, DataRegularSeason20242025!$D$3:$D$1315, $A30)+SUMIFS(DataRegularSeason20242025!$AB$3:$AB$1315,DataRegularSeason20242025!$B$3:$B$1315, "&lt;=" &amp; FC$1, DataRegularSeason20242025!$E$3:$E$1315, $A30)</f>
        <v>23</v>
      </c>
      <c r="FD30">
        <f>SUMIFS(DataRegularSeason20242025!$AA$3:$AA$1315,DataRegularSeason20242025!$B$3:$B$1315, "&lt;=" &amp; FD$1, DataRegularSeason20242025!$D$3:$D$1315, $A30)+SUMIFS(DataRegularSeason20242025!$AB$3:$AB$1315,DataRegularSeason20242025!$B$3:$B$1315, "&lt;=" &amp; FD$1, DataRegularSeason20242025!$E$3:$E$1315, $A30)</f>
        <v>23</v>
      </c>
      <c r="FE30">
        <f>SUMIFS(DataRegularSeason20242025!$AA$3:$AA$1315,DataRegularSeason20242025!$B$3:$B$1315, "&lt;=" &amp; FE$1, DataRegularSeason20242025!$D$3:$D$1315, $A30)+SUMIFS(DataRegularSeason20242025!$AB$3:$AB$1315,DataRegularSeason20242025!$B$3:$B$1315, "&lt;=" &amp; FE$1, DataRegularSeason20242025!$E$3:$E$1315, $A30)</f>
        <v>23</v>
      </c>
      <c r="FF30">
        <f>SUMIFS(DataRegularSeason20242025!$AA$3:$AA$1315,DataRegularSeason20242025!$B$3:$B$1315, "&lt;=" &amp; FF$1, DataRegularSeason20242025!$D$3:$D$1315, $A30)+SUMIFS(DataRegularSeason20242025!$AB$3:$AB$1315,DataRegularSeason20242025!$B$3:$B$1315, "&lt;=" &amp; FF$1, DataRegularSeason20242025!$E$3:$E$1315, $A30)</f>
        <v>23</v>
      </c>
      <c r="FG30">
        <f>SUMIFS(DataRegularSeason20242025!$AA$3:$AA$1315,DataRegularSeason20242025!$B$3:$B$1315, "&lt;=" &amp; FG$1, DataRegularSeason20242025!$D$3:$D$1315, $A30)+SUMIFS(DataRegularSeason20242025!$AB$3:$AB$1315,DataRegularSeason20242025!$B$3:$B$1315, "&lt;=" &amp; FG$1, DataRegularSeason20242025!$E$3:$E$1315, $A30)</f>
        <v>23</v>
      </c>
      <c r="FH30">
        <f>SUMIFS(DataRegularSeason20242025!$AA$3:$AA$1315,DataRegularSeason20242025!$B$3:$B$1315, "&lt;=" &amp; FH$1, DataRegularSeason20242025!$D$3:$D$1315, $A30)+SUMIFS(DataRegularSeason20242025!$AB$3:$AB$1315,DataRegularSeason20242025!$B$3:$B$1315, "&lt;=" &amp; FH$1, DataRegularSeason20242025!$E$3:$E$1315, $A30)</f>
        <v>23</v>
      </c>
      <c r="FI30">
        <f>SUMIFS(DataRegularSeason20242025!$AA$3:$AA$1315,DataRegularSeason20242025!$B$3:$B$1315, "&lt;=" &amp; FI$1, DataRegularSeason20242025!$D$3:$D$1315, $A30)+SUMIFS(DataRegularSeason20242025!$AB$3:$AB$1315,DataRegularSeason20242025!$B$3:$B$1315, "&lt;=" &amp; FI$1, DataRegularSeason20242025!$E$3:$E$1315, $A30)</f>
        <v>23</v>
      </c>
      <c r="FJ30">
        <f>SUMIFS(DataRegularSeason20242025!$AA$3:$AA$1315,DataRegularSeason20242025!$B$3:$B$1315, "&lt;=" &amp; FJ$1, DataRegularSeason20242025!$D$3:$D$1315, $A30)+SUMIFS(DataRegularSeason20242025!$AB$3:$AB$1315,DataRegularSeason20242025!$B$3:$B$1315, "&lt;=" &amp; FJ$1, DataRegularSeason20242025!$E$3:$E$1315, $A30)</f>
        <v>23</v>
      </c>
      <c r="FK30">
        <f>SUMIFS(DataRegularSeason20242025!$AA$3:$AA$1315,DataRegularSeason20242025!$B$3:$B$1315, "&lt;=" &amp; FK$1, DataRegularSeason20242025!$D$3:$D$1315, $A30)+SUMIFS(DataRegularSeason20242025!$AB$3:$AB$1315,DataRegularSeason20242025!$B$3:$B$1315, "&lt;=" &amp; FK$1, DataRegularSeason20242025!$E$3:$E$1315, $A30)</f>
        <v>23</v>
      </c>
      <c r="FL30">
        <f>SUMIFS(DataRegularSeason20242025!$AA$3:$AA$1315,DataRegularSeason20242025!$B$3:$B$1315, "&lt;=" &amp; FL$1, DataRegularSeason20242025!$D$3:$D$1315, $A30)+SUMIFS(DataRegularSeason20242025!$AB$3:$AB$1315,DataRegularSeason20242025!$B$3:$B$1315, "&lt;=" &amp; FL$1, DataRegularSeason20242025!$E$3:$E$1315, $A30)</f>
        <v>23</v>
      </c>
      <c r="FM30">
        <f>SUMIFS(DataRegularSeason20242025!$AA$3:$AA$1315,DataRegularSeason20242025!$B$3:$B$1315, "&lt;=" &amp; FM$1, DataRegularSeason20242025!$D$3:$D$1315, $A30)+SUMIFS(DataRegularSeason20242025!$AB$3:$AB$1315,DataRegularSeason20242025!$B$3:$B$1315, "&lt;=" &amp; FM$1, DataRegularSeason20242025!$E$3:$E$1315, $A30)</f>
        <v>23</v>
      </c>
      <c r="FN30">
        <f>SUMIFS(DataRegularSeason20242025!$AA$3:$AA$1315,DataRegularSeason20242025!$B$3:$B$1315, "&lt;=" &amp; FN$1, DataRegularSeason20242025!$D$3:$D$1315, $A30)+SUMIFS(DataRegularSeason20242025!$AB$3:$AB$1315,DataRegularSeason20242025!$B$3:$B$1315, "&lt;=" &amp; FN$1, DataRegularSeason20242025!$E$3:$E$1315, $A30)</f>
        <v>23</v>
      </c>
      <c r="FO30">
        <f>SUMIFS(DataRegularSeason20242025!$AA$3:$AA$1315,DataRegularSeason20242025!$B$3:$B$1315, "&lt;=" &amp; FO$1, DataRegularSeason20242025!$D$3:$D$1315, $A30)+SUMIFS(DataRegularSeason20242025!$AB$3:$AB$1315,DataRegularSeason20242025!$B$3:$B$1315, "&lt;=" &amp; FO$1, DataRegularSeason20242025!$E$3:$E$1315, $A30)</f>
        <v>23</v>
      </c>
      <c r="FP30">
        <f>SUMIFS(DataRegularSeason20242025!$AA$3:$AA$1315,DataRegularSeason20242025!$B$3:$B$1315, "&lt;=" &amp; FP$1, DataRegularSeason20242025!$D$3:$D$1315, $A30)+SUMIFS(DataRegularSeason20242025!$AB$3:$AB$1315,DataRegularSeason20242025!$B$3:$B$1315, "&lt;=" &amp; FP$1, DataRegularSeason20242025!$E$3:$E$1315, $A30)</f>
        <v>23</v>
      </c>
      <c r="FQ30">
        <f>SUMIFS(DataRegularSeason20242025!$AA$3:$AA$1315,DataRegularSeason20242025!$B$3:$B$1315, "&lt;=" &amp; FQ$1, DataRegularSeason20242025!$D$3:$D$1315, $A30)+SUMIFS(DataRegularSeason20242025!$AB$3:$AB$1315,DataRegularSeason20242025!$B$3:$B$1315, "&lt;=" &amp; FQ$1, DataRegularSeason20242025!$E$3:$E$1315, $A30)</f>
        <v>23</v>
      </c>
      <c r="FR30">
        <f>SUMIFS(DataRegularSeason20242025!$AA$3:$AA$1315,DataRegularSeason20242025!$B$3:$B$1315, "&lt;=" &amp; FR$1, DataRegularSeason20242025!$D$3:$D$1315, $A30)+SUMIFS(DataRegularSeason20242025!$AB$3:$AB$1315,DataRegularSeason20242025!$B$3:$B$1315, "&lt;=" &amp; FR$1, DataRegularSeason20242025!$E$3:$E$1315, $A30)</f>
        <v>23</v>
      </c>
      <c r="FS30">
        <f>SUMIFS(DataRegularSeason20242025!$AA$3:$AA$1315,DataRegularSeason20242025!$B$3:$B$1315, "&lt;=" &amp; FS$1, DataRegularSeason20242025!$D$3:$D$1315, $A30)+SUMIFS(DataRegularSeason20242025!$AB$3:$AB$1315,DataRegularSeason20242025!$B$3:$B$1315, "&lt;=" &amp; FS$1, DataRegularSeason20242025!$E$3:$E$1315, $A30)</f>
        <v>23</v>
      </c>
      <c r="FT30">
        <f>SUMIFS(DataRegularSeason20242025!$AA$3:$AA$1315,DataRegularSeason20242025!$B$3:$B$1315, "&lt;=" &amp; FT$1, DataRegularSeason20242025!$D$3:$D$1315, $A30)+SUMIFS(DataRegularSeason20242025!$AB$3:$AB$1315,DataRegularSeason20242025!$B$3:$B$1315, "&lt;=" &amp; FT$1, DataRegularSeason20242025!$E$3:$E$1315, $A30)</f>
        <v>23</v>
      </c>
      <c r="FU30">
        <f>SUMIFS(DataRegularSeason20242025!$AA$3:$AA$1315,DataRegularSeason20242025!$B$3:$B$1315, "&lt;=" &amp; FU$1, DataRegularSeason20242025!$D$3:$D$1315, $A30)+SUMIFS(DataRegularSeason20242025!$AB$3:$AB$1315,DataRegularSeason20242025!$B$3:$B$1315, "&lt;=" &amp; FU$1, DataRegularSeason20242025!$E$3:$E$1315, $A30)</f>
        <v>23</v>
      </c>
      <c r="FV30">
        <f>SUMIFS(DataRegularSeason20242025!$AA$3:$AA$1315,DataRegularSeason20242025!$B$3:$B$1315, "&lt;=" &amp; FV$1, DataRegularSeason20242025!$D$3:$D$1315, $A30)+SUMIFS(DataRegularSeason20242025!$AB$3:$AB$1315,DataRegularSeason20242025!$B$3:$B$1315, "&lt;=" &amp; FV$1, DataRegularSeason20242025!$E$3:$E$1315, $A30)</f>
        <v>23</v>
      </c>
      <c r="FW30">
        <f>SUMIFS(DataRegularSeason20242025!$AA$3:$AA$1315,DataRegularSeason20242025!$B$3:$B$1315, "&lt;=" &amp; FW$1, DataRegularSeason20242025!$D$3:$D$1315, $A30)+SUMIFS(DataRegularSeason20242025!$AB$3:$AB$1315,DataRegularSeason20242025!$B$3:$B$1315, "&lt;=" &amp; FW$1, DataRegularSeason20242025!$E$3:$E$1315, $A30)</f>
        <v>23</v>
      </c>
      <c r="FX30">
        <f>SUMIFS(DataRegularSeason20242025!$AA$3:$AA$1315,DataRegularSeason20242025!$B$3:$B$1315, "&lt;=" &amp; FX$1, DataRegularSeason20242025!$D$3:$D$1315, $A30)+SUMIFS(DataRegularSeason20242025!$AB$3:$AB$1315,DataRegularSeason20242025!$B$3:$B$1315, "&lt;=" &amp; FX$1, DataRegularSeason20242025!$E$3:$E$1315, $A30)</f>
        <v>23</v>
      </c>
      <c r="FY30">
        <f>SUMIFS(DataRegularSeason20242025!$AA$3:$AA$1315,DataRegularSeason20242025!$B$3:$B$1315, "&lt;=" &amp; FY$1, DataRegularSeason20242025!$D$3:$D$1315, $A30)+SUMIFS(DataRegularSeason20242025!$AB$3:$AB$1315,DataRegularSeason20242025!$B$3:$B$1315, "&lt;=" &amp; FY$1, DataRegularSeason20242025!$E$3:$E$1315, $A30)</f>
        <v>23</v>
      </c>
      <c r="FZ30">
        <f>SUMIFS(DataRegularSeason20242025!$AA$3:$AA$1315,DataRegularSeason20242025!$B$3:$B$1315, "&lt;=" &amp; FZ$1, DataRegularSeason20242025!$D$3:$D$1315, $A30)+SUMIFS(DataRegularSeason20242025!$AB$3:$AB$1315,DataRegularSeason20242025!$B$3:$B$1315, "&lt;=" &amp; FZ$1, DataRegularSeason20242025!$E$3:$E$1315, $A30)</f>
        <v>23</v>
      </c>
      <c r="GA30">
        <f>SUMIFS(DataRegularSeason20242025!$AA$3:$AA$1315,DataRegularSeason20242025!$B$3:$B$1315, "&lt;=" &amp; GA$1, DataRegularSeason20242025!$D$3:$D$1315, $A30)+SUMIFS(DataRegularSeason20242025!$AB$3:$AB$1315,DataRegularSeason20242025!$B$3:$B$1315, "&lt;=" &amp; GA$1, DataRegularSeason20242025!$E$3:$E$1315, $A30)</f>
        <v>23</v>
      </c>
      <c r="GB30">
        <f>SUMIFS(DataRegularSeason20242025!$AA$3:$AA$1315,DataRegularSeason20242025!$B$3:$B$1315, "&lt;=" &amp; GB$1, DataRegularSeason20242025!$D$3:$D$1315, $A30)+SUMIFS(DataRegularSeason20242025!$AB$3:$AB$1315,DataRegularSeason20242025!$B$3:$B$1315, "&lt;=" &amp; GB$1, DataRegularSeason20242025!$E$3:$E$1315, $A30)</f>
        <v>23</v>
      </c>
      <c r="GC30">
        <f>SUMIFS(DataRegularSeason20242025!$AA$3:$AA$1315,DataRegularSeason20242025!$B$3:$B$1315, "&lt;=" &amp; GC$1, DataRegularSeason20242025!$D$3:$D$1315, $A30)+SUMIFS(DataRegularSeason20242025!$AB$3:$AB$1315,DataRegularSeason20242025!$B$3:$B$1315, "&lt;=" &amp; GC$1, DataRegularSeason20242025!$E$3:$E$1315, $A30)</f>
        <v>23</v>
      </c>
      <c r="GD30">
        <f>SUMIFS(DataRegularSeason20242025!$AA$3:$AA$1315,DataRegularSeason20242025!$B$3:$B$1315, "&lt;=" &amp; GD$1, DataRegularSeason20242025!$D$3:$D$1315, $A30)+SUMIFS(DataRegularSeason20242025!$AB$3:$AB$1315,DataRegularSeason20242025!$B$3:$B$1315, "&lt;=" &amp; GD$1, DataRegularSeason20242025!$E$3:$E$1315, $A30)</f>
        <v>23</v>
      </c>
      <c r="GE30">
        <f>SUMIFS(DataRegularSeason20242025!$AA$3:$AA$1315,DataRegularSeason20242025!$B$3:$B$1315, "&lt;=" &amp; GE$1, DataRegularSeason20242025!$D$3:$D$1315, $A30)+SUMIFS(DataRegularSeason20242025!$AB$3:$AB$1315,DataRegularSeason20242025!$B$3:$B$1315, "&lt;=" &amp; GE$1, DataRegularSeason20242025!$E$3:$E$1315, $A30)</f>
        <v>23</v>
      </c>
      <c r="GF30">
        <f>SUMIFS(DataRegularSeason20242025!$AA$3:$AA$1315,DataRegularSeason20242025!$B$3:$B$1315, "&lt;=" &amp; GF$1, DataRegularSeason20242025!$D$3:$D$1315, $A30)+SUMIFS(DataRegularSeason20242025!$AB$3:$AB$1315,DataRegularSeason20242025!$B$3:$B$1315, "&lt;=" &amp; GF$1, DataRegularSeason20242025!$E$3:$E$1315, $A30)</f>
        <v>23</v>
      </c>
      <c r="GG30">
        <f>SUMIFS(DataRegularSeason20242025!$AA$3:$AA$1315,DataRegularSeason20242025!$B$3:$B$1315, "&lt;=" &amp; GG$1, DataRegularSeason20242025!$D$3:$D$1315, $A30)+SUMIFS(DataRegularSeason20242025!$AB$3:$AB$1315,DataRegularSeason20242025!$B$3:$B$1315, "&lt;=" &amp; GG$1, DataRegularSeason20242025!$E$3:$E$1315, $A30)</f>
        <v>23</v>
      </c>
      <c r="GH30">
        <f>SUMIFS(DataRegularSeason20242025!$AA$3:$AA$1315,DataRegularSeason20242025!$B$3:$B$1315, "&lt;=" &amp; GH$1, DataRegularSeason20242025!$D$3:$D$1315, $A30)+SUMIFS(DataRegularSeason20242025!$AB$3:$AB$1315,DataRegularSeason20242025!$B$3:$B$1315, "&lt;=" &amp; GH$1, DataRegularSeason20242025!$E$3:$E$1315, $A30)</f>
        <v>23</v>
      </c>
      <c r="GI30">
        <f>SUMIFS(DataRegularSeason20242025!$AA$3:$AA$1315,DataRegularSeason20242025!$B$3:$B$1315, "&lt;=" &amp; GI$1, DataRegularSeason20242025!$D$3:$D$1315, $A30)+SUMIFS(DataRegularSeason20242025!$AB$3:$AB$1315,DataRegularSeason20242025!$B$3:$B$1315, "&lt;=" &amp; GI$1, DataRegularSeason20242025!$E$3:$E$1315, $A30)</f>
        <v>23</v>
      </c>
      <c r="GJ30">
        <f>SUMIFS(DataRegularSeason20242025!$AA$3:$AA$1315,DataRegularSeason20242025!$B$3:$B$1315, "&lt;=" &amp; GJ$1, DataRegularSeason20242025!$D$3:$D$1315, $A30)+SUMIFS(DataRegularSeason20242025!$AB$3:$AB$1315,DataRegularSeason20242025!$B$3:$B$1315, "&lt;=" &amp; GJ$1, DataRegularSeason20242025!$E$3:$E$1315, $A30)</f>
        <v>23</v>
      </c>
      <c r="GK30">
        <f>SUMIFS(DataRegularSeason20242025!$AA$3:$AA$1315,DataRegularSeason20242025!$B$3:$B$1315, "&lt;=" &amp; GK$1, DataRegularSeason20242025!$D$3:$D$1315, $A30)+SUMIFS(DataRegularSeason20242025!$AB$3:$AB$1315,DataRegularSeason20242025!$B$3:$B$1315, "&lt;=" &amp; GK$1, DataRegularSeason20242025!$E$3:$E$1315, $A30)</f>
        <v>23</v>
      </c>
      <c r="GL30">
        <f>SUMIFS(DataRegularSeason20242025!$AA$3:$AA$1315,DataRegularSeason20242025!$B$3:$B$1315, "&lt;=" &amp; GL$1, DataRegularSeason20242025!$D$3:$D$1315, $A30)+SUMIFS(DataRegularSeason20242025!$AB$3:$AB$1315,DataRegularSeason20242025!$B$3:$B$1315, "&lt;=" &amp; GL$1, DataRegularSeason20242025!$E$3:$E$1315, $A30)</f>
        <v>23</v>
      </c>
      <c r="GM30">
        <f>SUMIFS(DataRegularSeason20242025!$AA$3:$AA$1315,DataRegularSeason20242025!$B$3:$B$1315, "&lt;=" &amp; GM$1, DataRegularSeason20242025!$D$3:$D$1315, $A30)+SUMIFS(DataRegularSeason20242025!$AB$3:$AB$1315,DataRegularSeason20242025!$B$3:$B$1315, "&lt;=" &amp; GM$1, DataRegularSeason20242025!$E$3:$E$1315, $A30)</f>
        <v>23</v>
      </c>
      <c r="GN30">
        <f>SUMIFS(DataRegularSeason20242025!$AA$3:$AA$1315,DataRegularSeason20242025!$B$3:$B$1315, "&lt;=" &amp; GN$1, DataRegularSeason20242025!$D$3:$D$1315, $A30)+SUMIFS(DataRegularSeason20242025!$AB$3:$AB$1315,DataRegularSeason20242025!$B$3:$B$1315, "&lt;=" &amp; GN$1, DataRegularSeason20242025!$E$3:$E$1315, $A30)</f>
        <v>23</v>
      </c>
      <c r="GO30">
        <f>SUMIFS(DataRegularSeason20242025!$AA$3:$AA$1315,DataRegularSeason20242025!$B$3:$B$1315, "&lt;=" &amp; GO$1, DataRegularSeason20242025!$D$3:$D$1315, $A30)+SUMIFS(DataRegularSeason20242025!$AB$3:$AB$1315,DataRegularSeason20242025!$B$3:$B$1315, "&lt;=" &amp; GO$1, DataRegularSeason20242025!$E$3:$E$1315, $A30)</f>
        <v>23</v>
      </c>
      <c r="GP30">
        <f>SUMIFS(DataRegularSeason20242025!$AA$3:$AA$1315,DataRegularSeason20242025!$B$3:$B$1315, "&lt;=" &amp; GP$1, DataRegularSeason20242025!$D$3:$D$1315, $A30)+SUMIFS(DataRegularSeason20242025!$AB$3:$AB$1315,DataRegularSeason20242025!$B$3:$B$1315, "&lt;=" &amp; GP$1, DataRegularSeason20242025!$E$3:$E$1315, $A30)</f>
        <v>23</v>
      </c>
      <c r="GQ30">
        <f>SUMIFS(DataRegularSeason20242025!$AA$3:$AA$1315,DataRegularSeason20242025!$B$3:$B$1315, "&lt;=" &amp; GQ$1, DataRegularSeason20242025!$D$3:$D$1315, $A30)+SUMIFS(DataRegularSeason20242025!$AB$3:$AB$1315,DataRegularSeason20242025!$B$3:$B$1315, "&lt;=" &amp; GQ$1, DataRegularSeason20242025!$E$3:$E$1315, $A30)</f>
        <v>23</v>
      </c>
      <c r="GR30">
        <f>SUMIFS(DataRegularSeason20242025!$AA$3:$AA$1315,DataRegularSeason20242025!$B$3:$B$1315, "&lt;=" &amp; GR$1, DataRegularSeason20242025!$D$3:$D$1315, $A30)+SUMIFS(DataRegularSeason20242025!$AB$3:$AB$1315,DataRegularSeason20242025!$B$3:$B$1315, "&lt;=" &amp; GR$1, DataRegularSeason20242025!$E$3:$E$1315, $A30)</f>
        <v>23</v>
      </c>
      <c r="GS30">
        <f>SUMIFS(DataRegularSeason20242025!$AA$3:$AA$1315,DataRegularSeason20242025!$B$3:$B$1315, "&lt;=" &amp; GS$1, DataRegularSeason20242025!$D$3:$D$1315, $A30)+SUMIFS(DataRegularSeason20242025!$AB$3:$AB$1315,DataRegularSeason20242025!$B$3:$B$1315, "&lt;=" &amp; GS$1, DataRegularSeason20242025!$E$3:$E$1315, $A30)</f>
        <v>23</v>
      </c>
      <c r="GT30">
        <f>SUMIFS(DataRegularSeason20242025!$AA$3:$AA$1315,DataRegularSeason20242025!$B$3:$B$1315, "&lt;=" &amp; GT$1, DataRegularSeason20242025!$D$3:$D$1315, $A30)+SUMIFS(DataRegularSeason20242025!$AB$3:$AB$1315,DataRegularSeason20242025!$B$3:$B$1315, "&lt;=" &amp; GT$1, DataRegularSeason20242025!$E$3:$E$1315, $A30)</f>
        <v>23</v>
      </c>
      <c r="GU30">
        <f>SUMIFS(DataRegularSeason20242025!$AA$3:$AA$1315,DataRegularSeason20242025!$B$3:$B$1315, "&lt;=" &amp; GU$1, DataRegularSeason20242025!$D$3:$D$1315, $A30)+SUMIFS(DataRegularSeason20242025!$AB$3:$AB$1315,DataRegularSeason20242025!$B$3:$B$1315, "&lt;=" &amp; GU$1, DataRegularSeason20242025!$E$3:$E$1315, $A30)</f>
        <v>23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17</v>
      </c>
      <c r="BF33">
        <f>SUMIFS(DataRegularSeason20242025!$AA$3:$AA$1315,DataRegularSeason20242025!$B$3:$B$1315, "&lt;=" &amp; BF$1, DataRegularSeason20242025!$D$3:$D$1315, $A33)+SUMIFS(DataRegularSeason20242025!$AB$3:$AB$1315,DataRegularSeason20242025!$B$3:$B$1315, "&lt;=" &amp; BF$1, DataRegularSeason20242025!$E$3:$E$1315, $A33)</f>
        <v>17</v>
      </c>
      <c r="BG33">
        <f>SUMIFS(DataRegularSeason20242025!$AA$3:$AA$1315,DataRegularSeason20242025!$B$3:$B$1315, "&lt;=" &amp; BG$1, DataRegularSeason20242025!$D$3:$D$1315, $A33)+SUMIFS(DataRegularSeason20242025!$AB$3:$AB$1315,DataRegularSeason20242025!$B$3:$B$1315, "&lt;=" &amp; BG$1, DataRegularSeason20242025!$E$3:$E$1315, $A33)</f>
        <v>17</v>
      </c>
      <c r="BH33">
        <f>SUMIFS(DataRegularSeason20242025!$AA$3:$AA$1315,DataRegularSeason20242025!$B$3:$B$1315, "&lt;=" &amp; BH$1, DataRegularSeason20242025!$D$3:$D$1315, $A33)+SUMIFS(DataRegularSeason20242025!$AB$3:$AB$1315,DataRegularSeason20242025!$B$3:$B$1315, "&lt;=" &amp; BH$1, DataRegularSeason20242025!$E$3:$E$1315, $A33)</f>
        <v>17</v>
      </c>
      <c r="BI33">
        <f>SUMIFS(DataRegularSeason20242025!$AA$3:$AA$1315,DataRegularSeason20242025!$B$3:$B$1315, "&lt;=" &amp; BI$1, DataRegularSeason20242025!$D$3:$D$1315, $A33)+SUMIFS(DataRegularSeason20242025!$AB$3:$AB$1315,DataRegularSeason20242025!$B$3:$B$1315, "&lt;=" &amp; BI$1, DataRegularSeason20242025!$E$3:$E$1315, $A33)</f>
        <v>17</v>
      </c>
      <c r="BJ33">
        <f>SUMIFS(DataRegularSeason20242025!$AA$3:$AA$1315,DataRegularSeason20242025!$B$3:$B$1315, "&lt;=" &amp; BJ$1, DataRegularSeason20242025!$D$3:$D$1315, $A33)+SUMIFS(DataRegularSeason20242025!$AB$3:$AB$1315,DataRegularSeason20242025!$B$3:$B$1315, "&lt;=" &amp; BJ$1, DataRegularSeason20242025!$E$3:$E$1315, $A33)</f>
        <v>17</v>
      </c>
      <c r="BK33">
        <f>SUMIFS(DataRegularSeason20242025!$AA$3:$AA$1315,DataRegularSeason20242025!$B$3:$B$1315, "&lt;=" &amp; BK$1, DataRegularSeason20242025!$D$3:$D$1315, $A33)+SUMIFS(DataRegularSeason20242025!$AB$3:$AB$1315,DataRegularSeason20242025!$B$3:$B$1315, "&lt;=" &amp; BK$1, DataRegularSeason20242025!$E$3:$E$1315, $A33)</f>
        <v>17</v>
      </c>
      <c r="BL33">
        <f>SUMIFS(DataRegularSeason20242025!$AA$3:$AA$1315,DataRegularSeason20242025!$B$3:$B$1315, "&lt;=" &amp; BL$1, DataRegularSeason20242025!$D$3:$D$1315, $A33)+SUMIFS(DataRegularSeason20242025!$AB$3:$AB$1315,DataRegularSeason20242025!$B$3:$B$1315, "&lt;=" &amp; BL$1, DataRegularSeason20242025!$E$3:$E$1315, $A33)</f>
        <v>17</v>
      </c>
      <c r="BM33">
        <f>SUMIFS(DataRegularSeason20242025!$AA$3:$AA$1315,DataRegularSeason20242025!$B$3:$B$1315, "&lt;=" &amp; BM$1, DataRegularSeason20242025!$D$3:$D$1315, $A33)+SUMIFS(DataRegularSeason20242025!$AB$3:$AB$1315,DataRegularSeason20242025!$B$3:$B$1315, "&lt;=" &amp; BM$1, DataRegularSeason20242025!$E$3:$E$1315, $A33)</f>
        <v>17</v>
      </c>
      <c r="BN33">
        <f>SUMIFS(DataRegularSeason20242025!$AA$3:$AA$1315,DataRegularSeason20242025!$B$3:$B$1315, "&lt;=" &amp; BN$1, DataRegularSeason20242025!$D$3:$D$1315, $A33)+SUMIFS(DataRegularSeason20242025!$AB$3:$AB$1315,DataRegularSeason20242025!$B$3:$B$1315, "&lt;=" &amp; BN$1, DataRegularSeason20242025!$E$3:$E$1315, $A33)</f>
        <v>17</v>
      </c>
      <c r="BO33">
        <f>SUMIFS(DataRegularSeason20242025!$AA$3:$AA$1315,DataRegularSeason20242025!$B$3:$B$1315, "&lt;=" &amp; BO$1, DataRegularSeason20242025!$D$3:$D$1315, $A33)+SUMIFS(DataRegularSeason20242025!$AB$3:$AB$1315,DataRegularSeason20242025!$B$3:$B$1315, "&lt;=" &amp; BO$1, DataRegularSeason20242025!$E$3:$E$1315, $A33)</f>
        <v>17</v>
      </c>
      <c r="BP33">
        <f>SUMIFS(DataRegularSeason20242025!$AA$3:$AA$1315,DataRegularSeason20242025!$B$3:$B$1315, "&lt;=" &amp; BP$1, DataRegularSeason20242025!$D$3:$D$1315, $A33)+SUMIFS(DataRegularSeason20242025!$AB$3:$AB$1315,DataRegularSeason20242025!$B$3:$B$1315, "&lt;=" &amp; BP$1, DataRegularSeason20242025!$E$3:$E$1315, $A33)</f>
        <v>17</v>
      </c>
      <c r="BQ33">
        <f>SUMIFS(DataRegularSeason20242025!$AA$3:$AA$1315,DataRegularSeason20242025!$B$3:$B$1315, "&lt;=" &amp; BQ$1, DataRegularSeason20242025!$D$3:$D$1315, $A33)+SUMIFS(DataRegularSeason20242025!$AB$3:$AB$1315,DataRegularSeason20242025!$B$3:$B$1315, "&lt;=" &amp; BQ$1, DataRegularSeason20242025!$E$3:$E$1315, $A33)</f>
        <v>17</v>
      </c>
      <c r="BR33">
        <f>SUMIFS(DataRegularSeason20242025!$AA$3:$AA$1315,DataRegularSeason20242025!$B$3:$B$1315, "&lt;=" &amp; BR$1, DataRegularSeason20242025!$D$3:$D$1315, $A33)+SUMIFS(DataRegularSeason20242025!$AB$3:$AB$1315,DataRegularSeason20242025!$B$3:$B$1315, "&lt;=" &amp; BR$1, DataRegularSeason20242025!$E$3:$E$1315, $A33)</f>
        <v>17</v>
      </c>
      <c r="BS33">
        <f>SUMIFS(DataRegularSeason20242025!$AA$3:$AA$1315,DataRegularSeason20242025!$B$3:$B$1315, "&lt;=" &amp; BS$1, DataRegularSeason20242025!$D$3:$D$1315, $A33)+SUMIFS(DataRegularSeason20242025!$AB$3:$AB$1315,DataRegularSeason20242025!$B$3:$B$1315, "&lt;=" &amp; BS$1, DataRegularSeason20242025!$E$3:$E$1315, $A33)</f>
        <v>17</v>
      </c>
      <c r="BT33">
        <f>SUMIFS(DataRegularSeason20242025!$AA$3:$AA$1315,DataRegularSeason20242025!$B$3:$B$1315, "&lt;=" &amp; BT$1, DataRegularSeason20242025!$D$3:$D$1315, $A33)+SUMIFS(DataRegularSeason20242025!$AB$3:$AB$1315,DataRegularSeason20242025!$B$3:$B$1315, "&lt;=" &amp; BT$1, DataRegularSeason20242025!$E$3:$E$1315, $A33)</f>
        <v>17</v>
      </c>
      <c r="BU33">
        <f>SUMIFS(DataRegularSeason20242025!$AA$3:$AA$1315,DataRegularSeason20242025!$B$3:$B$1315, "&lt;=" &amp; BU$1, DataRegularSeason20242025!$D$3:$D$1315, $A33)+SUMIFS(DataRegularSeason20242025!$AB$3:$AB$1315,DataRegularSeason20242025!$B$3:$B$1315, "&lt;=" &amp; BU$1, DataRegularSeason20242025!$E$3:$E$1315, $A33)</f>
        <v>17</v>
      </c>
      <c r="BV33">
        <f>SUMIFS(DataRegularSeason20242025!$AA$3:$AA$1315,DataRegularSeason20242025!$B$3:$B$1315, "&lt;=" &amp; BV$1, DataRegularSeason20242025!$D$3:$D$1315, $A33)+SUMIFS(DataRegularSeason20242025!$AB$3:$AB$1315,DataRegularSeason20242025!$B$3:$B$1315, "&lt;=" &amp; BV$1, DataRegularSeason20242025!$E$3:$E$1315, $A33)</f>
        <v>17</v>
      </c>
      <c r="BW33">
        <f>SUMIFS(DataRegularSeason20242025!$AA$3:$AA$1315,DataRegularSeason20242025!$B$3:$B$1315, "&lt;=" &amp; BW$1, DataRegularSeason20242025!$D$3:$D$1315, $A33)+SUMIFS(DataRegularSeason20242025!$AB$3:$AB$1315,DataRegularSeason20242025!$B$3:$B$1315, "&lt;=" &amp; BW$1, DataRegularSeason20242025!$E$3:$E$1315, $A33)</f>
        <v>17</v>
      </c>
      <c r="BX33">
        <f>SUMIFS(DataRegularSeason20242025!$AA$3:$AA$1315,DataRegularSeason20242025!$B$3:$B$1315, "&lt;=" &amp; BX$1, DataRegularSeason20242025!$D$3:$D$1315, $A33)+SUMIFS(DataRegularSeason20242025!$AB$3:$AB$1315,DataRegularSeason20242025!$B$3:$B$1315, "&lt;=" &amp; BX$1, DataRegularSeason20242025!$E$3:$E$1315, $A33)</f>
        <v>17</v>
      </c>
      <c r="BY33">
        <f>SUMIFS(DataRegularSeason20242025!$AA$3:$AA$1315,DataRegularSeason20242025!$B$3:$B$1315, "&lt;=" &amp; BY$1, DataRegularSeason20242025!$D$3:$D$1315, $A33)+SUMIFS(DataRegularSeason20242025!$AB$3:$AB$1315,DataRegularSeason20242025!$B$3:$B$1315, "&lt;=" &amp; BY$1, DataRegularSeason20242025!$E$3:$E$1315, $A33)</f>
        <v>17</v>
      </c>
      <c r="BZ33">
        <f>SUMIFS(DataRegularSeason20242025!$AA$3:$AA$1315,DataRegularSeason20242025!$B$3:$B$1315, "&lt;=" &amp; BZ$1, DataRegularSeason20242025!$D$3:$D$1315, $A33)+SUMIFS(DataRegularSeason20242025!$AB$3:$AB$1315,DataRegularSeason20242025!$B$3:$B$1315, "&lt;=" &amp; BZ$1, DataRegularSeason20242025!$E$3:$E$1315, $A33)</f>
        <v>17</v>
      </c>
      <c r="CA33">
        <f>SUMIFS(DataRegularSeason20242025!$AA$3:$AA$1315,DataRegularSeason20242025!$B$3:$B$1315, "&lt;=" &amp; CA$1, DataRegularSeason20242025!$D$3:$D$1315, $A33)+SUMIFS(DataRegularSeason20242025!$AB$3:$AB$1315,DataRegularSeason20242025!$B$3:$B$1315, "&lt;=" &amp; CA$1, DataRegularSeason20242025!$E$3:$E$1315, $A33)</f>
        <v>17</v>
      </c>
      <c r="CB33">
        <f>SUMIFS(DataRegularSeason20242025!$AA$3:$AA$1315,DataRegularSeason20242025!$B$3:$B$1315, "&lt;=" &amp; CB$1, DataRegularSeason20242025!$D$3:$D$1315, $A33)+SUMIFS(DataRegularSeason20242025!$AB$3:$AB$1315,DataRegularSeason20242025!$B$3:$B$1315, "&lt;=" &amp; CB$1, DataRegularSeason20242025!$E$3:$E$1315, $A33)</f>
        <v>17</v>
      </c>
      <c r="CC33">
        <f>SUMIFS(DataRegularSeason20242025!$AA$3:$AA$1315,DataRegularSeason20242025!$B$3:$B$1315, "&lt;=" &amp; CC$1, DataRegularSeason20242025!$D$3:$D$1315, $A33)+SUMIFS(DataRegularSeason20242025!$AB$3:$AB$1315,DataRegularSeason20242025!$B$3:$B$1315, "&lt;=" &amp; CC$1, DataRegularSeason20242025!$E$3:$E$1315, $A33)</f>
        <v>17</v>
      </c>
      <c r="CD33">
        <f>SUMIFS(DataRegularSeason20242025!$AA$3:$AA$1315,DataRegularSeason20242025!$B$3:$B$1315, "&lt;=" &amp; CD$1, DataRegularSeason20242025!$D$3:$D$1315, $A33)+SUMIFS(DataRegularSeason20242025!$AB$3:$AB$1315,DataRegularSeason20242025!$B$3:$B$1315, "&lt;=" &amp; CD$1, DataRegularSeason20242025!$E$3:$E$1315, $A33)</f>
        <v>17</v>
      </c>
      <c r="CE33">
        <f>SUMIFS(DataRegularSeason20242025!$AA$3:$AA$1315,DataRegularSeason20242025!$B$3:$B$1315, "&lt;=" &amp; CE$1, DataRegularSeason20242025!$D$3:$D$1315, $A33)+SUMIFS(DataRegularSeason20242025!$AB$3:$AB$1315,DataRegularSeason20242025!$B$3:$B$1315, "&lt;=" &amp; CE$1, DataRegularSeason20242025!$E$3:$E$1315, $A33)</f>
        <v>17</v>
      </c>
      <c r="CF33">
        <f>SUMIFS(DataRegularSeason20242025!$AA$3:$AA$1315,DataRegularSeason20242025!$B$3:$B$1315, "&lt;=" &amp; CF$1, DataRegularSeason20242025!$D$3:$D$1315, $A33)+SUMIFS(DataRegularSeason20242025!$AB$3:$AB$1315,DataRegularSeason20242025!$B$3:$B$1315, "&lt;=" &amp; CF$1, DataRegularSeason20242025!$E$3:$E$1315, $A33)</f>
        <v>17</v>
      </c>
      <c r="CG33">
        <f>SUMIFS(DataRegularSeason20242025!$AA$3:$AA$1315,DataRegularSeason20242025!$B$3:$B$1315, "&lt;=" &amp; CG$1, DataRegularSeason20242025!$D$3:$D$1315, $A33)+SUMIFS(DataRegularSeason20242025!$AB$3:$AB$1315,DataRegularSeason20242025!$B$3:$B$1315, "&lt;=" &amp; CG$1, DataRegularSeason20242025!$E$3:$E$1315, $A33)</f>
        <v>17</v>
      </c>
      <c r="CH33">
        <f>SUMIFS(DataRegularSeason20242025!$AA$3:$AA$1315,DataRegularSeason20242025!$B$3:$B$1315, "&lt;=" &amp; CH$1, DataRegularSeason20242025!$D$3:$D$1315, $A33)+SUMIFS(DataRegularSeason20242025!$AB$3:$AB$1315,DataRegularSeason20242025!$B$3:$B$1315, "&lt;=" &amp; CH$1, DataRegularSeason20242025!$E$3:$E$1315, $A33)</f>
        <v>17</v>
      </c>
      <c r="CI33">
        <f>SUMIFS(DataRegularSeason20242025!$AA$3:$AA$1315,DataRegularSeason20242025!$B$3:$B$1315, "&lt;=" &amp; CI$1, DataRegularSeason20242025!$D$3:$D$1315, $A33)+SUMIFS(DataRegularSeason20242025!$AB$3:$AB$1315,DataRegularSeason20242025!$B$3:$B$1315, "&lt;=" &amp; CI$1, DataRegularSeason20242025!$E$3:$E$1315, $A33)</f>
        <v>17</v>
      </c>
      <c r="CJ33">
        <f>SUMIFS(DataRegularSeason20242025!$AA$3:$AA$1315,DataRegularSeason20242025!$B$3:$B$1315, "&lt;=" &amp; CJ$1, DataRegularSeason20242025!$D$3:$D$1315, $A33)+SUMIFS(DataRegularSeason20242025!$AB$3:$AB$1315,DataRegularSeason20242025!$B$3:$B$1315, "&lt;=" &amp; CJ$1, DataRegularSeason20242025!$E$3:$E$1315, $A33)</f>
        <v>17</v>
      </c>
      <c r="CK33">
        <f>SUMIFS(DataRegularSeason20242025!$AA$3:$AA$1315,DataRegularSeason20242025!$B$3:$B$1315, "&lt;=" &amp; CK$1, DataRegularSeason20242025!$D$3:$D$1315, $A33)+SUMIFS(DataRegularSeason20242025!$AB$3:$AB$1315,DataRegularSeason20242025!$B$3:$B$1315, "&lt;=" &amp; CK$1, DataRegularSeason20242025!$E$3:$E$1315, $A33)</f>
        <v>17</v>
      </c>
      <c r="CL33">
        <f>SUMIFS(DataRegularSeason20242025!$AA$3:$AA$1315,DataRegularSeason20242025!$B$3:$B$1315, "&lt;=" &amp; CL$1, DataRegularSeason20242025!$D$3:$D$1315, $A33)+SUMIFS(DataRegularSeason20242025!$AB$3:$AB$1315,DataRegularSeason20242025!$B$3:$B$1315, "&lt;=" &amp; CL$1, DataRegularSeason20242025!$E$3:$E$1315, $A33)</f>
        <v>17</v>
      </c>
      <c r="CM33">
        <f>SUMIFS(DataRegularSeason20242025!$AA$3:$AA$1315,DataRegularSeason20242025!$B$3:$B$1315, "&lt;=" &amp; CM$1, DataRegularSeason20242025!$D$3:$D$1315, $A33)+SUMIFS(DataRegularSeason20242025!$AB$3:$AB$1315,DataRegularSeason20242025!$B$3:$B$1315, "&lt;=" &amp; CM$1, DataRegularSeason20242025!$E$3:$E$1315, $A33)</f>
        <v>17</v>
      </c>
      <c r="CN33">
        <f>SUMIFS(DataRegularSeason20242025!$AA$3:$AA$1315,DataRegularSeason20242025!$B$3:$B$1315, "&lt;=" &amp; CN$1, DataRegularSeason20242025!$D$3:$D$1315, $A33)+SUMIFS(DataRegularSeason20242025!$AB$3:$AB$1315,DataRegularSeason20242025!$B$3:$B$1315, "&lt;=" &amp; CN$1, DataRegularSeason20242025!$E$3:$E$1315, $A33)</f>
        <v>17</v>
      </c>
      <c r="CO33">
        <f>SUMIFS(DataRegularSeason20242025!$AA$3:$AA$1315,DataRegularSeason20242025!$B$3:$B$1315, "&lt;=" &amp; CO$1, DataRegularSeason20242025!$D$3:$D$1315, $A33)+SUMIFS(DataRegularSeason20242025!$AB$3:$AB$1315,DataRegularSeason20242025!$B$3:$B$1315, "&lt;=" &amp; CO$1, DataRegularSeason20242025!$E$3:$E$1315, $A33)</f>
        <v>17</v>
      </c>
      <c r="CP33">
        <f>SUMIFS(DataRegularSeason20242025!$AA$3:$AA$1315,DataRegularSeason20242025!$B$3:$B$1315, "&lt;=" &amp; CP$1, DataRegularSeason20242025!$D$3:$D$1315, $A33)+SUMIFS(DataRegularSeason20242025!$AB$3:$AB$1315,DataRegularSeason20242025!$B$3:$B$1315, "&lt;=" &amp; CP$1, DataRegularSeason20242025!$E$3:$E$1315, $A33)</f>
        <v>17</v>
      </c>
      <c r="CQ33">
        <f>SUMIFS(DataRegularSeason20242025!$AA$3:$AA$1315,DataRegularSeason20242025!$B$3:$B$1315, "&lt;=" &amp; CQ$1, DataRegularSeason20242025!$D$3:$D$1315, $A33)+SUMIFS(DataRegularSeason20242025!$AB$3:$AB$1315,DataRegularSeason20242025!$B$3:$B$1315, "&lt;=" &amp; CQ$1, DataRegularSeason20242025!$E$3:$E$1315, $A33)</f>
        <v>17</v>
      </c>
      <c r="CR33">
        <f>SUMIFS(DataRegularSeason20242025!$AA$3:$AA$1315,DataRegularSeason20242025!$B$3:$B$1315, "&lt;=" &amp; CR$1, DataRegularSeason20242025!$D$3:$D$1315, $A33)+SUMIFS(DataRegularSeason20242025!$AB$3:$AB$1315,DataRegularSeason20242025!$B$3:$B$1315, "&lt;=" &amp; CR$1, DataRegularSeason20242025!$E$3:$E$1315, $A33)</f>
        <v>17</v>
      </c>
      <c r="CS33">
        <f>SUMIFS(DataRegularSeason20242025!$AA$3:$AA$1315,DataRegularSeason20242025!$B$3:$B$1315, "&lt;=" &amp; CS$1, DataRegularSeason20242025!$D$3:$D$1315, $A33)+SUMIFS(DataRegularSeason20242025!$AB$3:$AB$1315,DataRegularSeason20242025!$B$3:$B$1315, "&lt;=" &amp; CS$1, DataRegularSeason20242025!$E$3:$E$1315, $A33)</f>
        <v>17</v>
      </c>
      <c r="CT33">
        <f>SUMIFS(DataRegularSeason20242025!$AA$3:$AA$1315,DataRegularSeason20242025!$B$3:$B$1315, "&lt;=" &amp; CT$1, DataRegularSeason20242025!$D$3:$D$1315, $A33)+SUMIFS(DataRegularSeason20242025!$AB$3:$AB$1315,DataRegularSeason20242025!$B$3:$B$1315, "&lt;=" &amp; CT$1, DataRegularSeason20242025!$E$3:$E$1315, $A33)</f>
        <v>17</v>
      </c>
      <c r="CU33">
        <f>SUMIFS(DataRegularSeason20242025!$AA$3:$AA$1315,DataRegularSeason20242025!$B$3:$B$1315, "&lt;=" &amp; CU$1, DataRegularSeason20242025!$D$3:$D$1315, $A33)+SUMIFS(DataRegularSeason20242025!$AB$3:$AB$1315,DataRegularSeason20242025!$B$3:$B$1315, "&lt;=" &amp; CU$1, DataRegularSeason20242025!$E$3:$E$1315, $A33)</f>
        <v>17</v>
      </c>
      <c r="CV33">
        <f>SUMIFS(DataRegularSeason20242025!$AA$3:$AA$1315,DataRegularSeason20242025!$B$3:$B$1315, "&lt;=" &amp; CV$1, DataRegularSeason20242025!$D$3:$D$1315, $A33)+SUMIFS(DataRegularSeason20242025!$AB$3:$AB$1315,DataRegularSeason20242025!$B$3:$B$1315, "&lt;=" &amp; CV$1, DataRegularSeason20242025!$E$3:$E$1315, $A33)</f>
        <v>17</v>
      </c>
      <c r="CW33">
        <f>SUMIFS(DataRegularSeason20242025!$AA$3:$AA$1315,DataRegularSeason20242025!$B$3:$B$1315, "&lt;=" &amp; CW$1, DataRegularSeason20242025!$D$3:$D$1315, $A33)+SUMIFS(DataRegularSeason20242025!$AB$3:$AB$1315,DataRegularSeason20242025!$B$3:$B$1315, "&lt;=" &amp; CW$1, DataRegularSeason20242025!$E$3:$E$1315, $A33)</f>
        <v>17</v>
      </c>
      <c r="CX33">
        <f>SUMIFS(DataRegularSeason20242025!$AA$3:$AA$1315,DataRegularSeason20242025!$B$3:$B$1315, "&lt;=" &amp; CX$1, DataRegularSeason20242025!$D$3:$D$1315, $A33)+SUMIFS(DataRegularSeason20242025!$AB$3:$AB$1315,DataRegularSeason20242025!$B$3:$B$1315, "&lt;=" &amp; CX$1, DataRegularSeason20242025!$E$3:$E$1315, $A33)</f>
        <v>17</v>
      </c>
      <c r="CY33">
        <f>SUMIFS(DataRegularSeason20242025!$AA$3:$AA$1315,DataRegularSeason20242025!$B$3:$B$1315, "&lt;=" &amp; CY$1, DataRegularSeason20242025!$D$3:$D$1315, $A33)+SUMIFS(DataRegularSeason20242025!$AB$3:$AB$1315,DataRegularSeason20242025!$B$3:$B$1315, "&lt;=" &amp; CY$1, DataRegularSeason20242025!$E$3:$E$1315, $A33)</f>
        <v>17</v>
      </c>
      <c r="CZ33">
        <f>SUMIFS(DataRegularSeason20242025!$AA$3:$AA$1315,DataRegularSeason20242025!$B$3:$B$1315, "&lt;=" &amp; CZ$1, DataRegularSeason20242025!$D$3:$D$1315, $A33)+SUMIFS(DataRegularSeason20242025!$AB$3:$AB$1315,DataRegularSeason20242025!$B$3:$B$1315, "&lt;=" &amp; CZ$1, DataRegularSeason20242025!$E$3:$E$1315, $A33)</f>
        <v>17</v>
      </c>
      <c r="DA33">
        <f>SUMIFS(DataRegularSeason20242025!$AA$3:$AA$1315,DataRegularSeason20242025!$B$3:$B$1315, "&lt;=" &amp; DA$1, DataRegularSeason20242025!$D$3:$D$1315, $A33)+SUMIFS(DataRegularSeason20242025!$AB$3:$AB$1315,DataRegularSeason20242025!$B$3:$B$1315, "&lt;=" &amp; DA$1, DataRegularSeason20242025!$E$3:$E$1315, $A33)</f>
        <v>17</v>
      </c>
      <c r="DB33">
        <f>SUMIFS(DataRegularSeason20242025!$AA$3:$AA$1315,DataRegularSeason20242025!$B$3:$B$1315, "&lt;=" &amp; DB$1, DataRegularSeason20242025!$D$3:$D$1315, $A33)+SUMIFS(DataRegularSeason20242025!$AB$3:$AB$1315,DataRegularSeason20242025!$B$3:$B$1315, "&lt;=" &amp; DB$1, DataRegularSeason20242025!$E$3:$E$1315, $A33)</f>
        <v>17</v>
      </c>
      <c r="DC33">
        <f>SUMIFS(DataRegularSeason20242025!$AA$3:$AA$1315,DataRegularSeason20242025!$B$3:$B$1315, "&lt;=" &amp; DC$1, DataRegularSeason20242025!$D$3:$D$1315, $A33)+SUMIFS(DataRegularSeason20242025!$AB$3:$AB$1315,DataRegularSeason20242025!$B$3:$B$1315, "&lt;=" &amp; DC$1, DataRegularSeason20242025!$E$3:$E$1315, $A33)</f>
        <v>17</v>
      </c>
      <c r="DD33">
        <f>SUMIFS(DataRegularSeason20242025!$AA$3:$AA$1315,DataRegularSeason20242025!$B$3:$B$1315, "&lt;=" &amp; DD$1, DataRegularSeason20242025!$D$3:$D$1315, $A33)+SUMIFS(DataRegularSeason20242025!$AB$3:$AB$1315,DataRegularSeason20242025!$B$3:$B$1315, "&lt;=" &amp; DD$1, DataRegularSeason20242025!$E$3:$E$1315, $A33)</f>
        <v>17</v>
      </c>
      <c r="DE33">
        <f>SUMIFS(DataRegularSeason20242025!$AA$3:$AA$1315,DataRegularSeason20242025!$B$3:$B$1315, "&lt;=" &amp; DE$1, DataRegularSeason20242025!$D$3:$D$1315, $A33)+SUMIFS(DataRegularSeason20242025!$AB$3:$AB$1315,DataRegularSeason20242025!$B$3:$B$1315, "&lt;=" &amp; DE$1, DataRegularSeason20242025!$E$3:$E$1315, $A33)</f>
        <v>17</v>
      </c>
      <c r="DF33">
        <f>SUMIFS(DataRegularSeason20242025!$AA$3:$AA$1315,DataRegularSeason20242025!$B$3:$B$1315, "&lt;=" &amp; DF$1, DataRegularSeason20242025!$D$3:$D$1315, $A33)+SUMIFS(DataRegularSeason20242025!$AB$3:$AB$1315,DataRegularSeason20242025!$B$3:$B$1315, "&lt;=" &amp; DF$1, DataRegularSeason20242025!$E$3:$E$1315, $A33)</f>
        <v>17</v>
      </c>
      <c r="DG33">
        <f>SUMIFS(DataRegularSeason20242025!$AA$3:$AA$1315,DataRegularSeason20242025!$B$3:$B$1315, "&lt;=" &amp; DG$1, DataRegularSeason20242025!$D$3:$D$1315, $A33)+SUMIFS(DataRegularSeason20242025!$AB$3:$AB$1315,DataRegularSeason20242025!$B$3:$B$1315, "&lt;=" &amp; DG$1, DataRegularSeason20242025!$E$3:$E$1315, $A33)</f>
        <v>17</v>
      </c>
      <c r="DH33">
        <f>SUMIFS(DataRegularSeason20242025!$AA$3:$AA$1315,DataRegularSeason20242025!$B$3:$B$1315, "&lt;=" &amp; DH$1, DataRegularSeason20242025!$D$3:$D$1315, $A33)+SUMIFS(DataRegularSeason20242025!$AB$3:$AB$1315,DataRegularSeason20242025!$B$3:$B$1315, "&lt;=" &amp; DH$1, DataRegularSeason20242025!$E$3:$E$1315, $A33)</f>
        <v>17</v>
      </c>
      <c r="DI33">
        <f>SUMIFS(DataRegularSeason20242025!$AA$3:$AA$1315,DataRegularSeason20242025!$B$3:$B$1315, "&lt;=" &amp; DI$1, DataRegularSeason20242025!$D$3:$D$1315, $A33)+SUMIFS(DataRegularSeason20242025!$AB$3:$AB$1315,DataRegularSeason20242025!$B$3:$B$1315, "&lt;=" &amp; DI$1, DataRegularSeason20242025!$E$3:$E$1315, $A33)</f>
        <v>17</v>
      </c>
      <c r="DJ33">
        <f>SUMIFS(DataRegularSeason20242025!$AA$3:$AA$1315,DataRegularSeason20242025!$B$3:$B$1315, "&lt;=" &amp; DJ$1, DataRegularSeason20242025!$D$3:$D$1315, $A33)+SUMIFS(DataRegularSeason20242025!$AB$3:$AB$1315,DataRegularSeason20242025!$B$3:$B$1315, "&lt;=" &amp; DJ$1, DataRegularSeason20242025!$E$3:$E$1315, $A33)</f>
        <v>17</v>
      </c>
      <c r="DK33">
        <f>SUMIFS(DataRegularSeason20242025!$AA$3:$AA$1315,DataRegularSeason20242025!$B$3:$B$1315, "&lt;=" &amp; DK$1, DataRegularSeason20242025!$D$3:$D$1315, $A33)+SUMIFS(DataRegularSeason20242025!$AB$3:$AB$1315,DataRegularSeason20242025!$B$3:$B$1315, "&lt;=" &amp; DK$1, DataRegularSeason20242025!$E$3:$E$1315, $A33)</f>
        <v>17</v>
      </c>
      <c r="DL33">
        <f>SUMIFS(DataRegularSeason20242025!$AA$3:$AA$1315,DataRegularSeason20242025!$B$3:$B$1315, "&lt;=" &amp; DL$1, DataRegularSeason20242025!$D$3:$D$1315, $A33)+SUMIFS(DataRegularSeason20242025!$AB$3:$AB$1315,DataRegularSeason20242025!$B$3:$B$1315, "&lt;=" &amp; DL$1, DataRegularSeason20242025!$E$3:$E$1315, $A33)</f>
        <v>17</v>
      </c>
      <c r="DM33">
        <f>SUMIFS(DataRegularSeason20242025!$AA$3:$AA$1315,DataRegularSeason20242025!$B$3:$B$1315, "&lt;=" &amp; DM$1, DataRegularSeason20242025!$D$3:$D$1315, $A33)+SUMIFS(DataRegularSeason20242025!$AB$3:$AB$1315,DataRegularSeason20242025!$B$3:$B$1315, "&lt;=" &amp; DM$1, DataRegularSeason20242025!$E$3:$E$1315, $A33)</f>
        <v>17</v>
      </c>
      <c r="DN33">
        <f>SUMIFS(DataRegularSeason20242025!$AA$3:$AA$1315,DataRegularSeason20242025!$B$3:$B$1315, "&lt;=" &amp; DN$1, DataRegularSeason20242025!$D$3:$D$1315, $A33)+SUMIFS(DataRegularSeason20242025!$AB$3:$AB$1315,DataRegularSeason20242025!$B$3:$B$1315, "&lt;=" &amp; DN$1, DataRegularSeason20242025!$E$3:$E$1315, $A33)</f>
        <v>17</v>
      </c>
      <c r="DO33">
        <f>SUMIFS(DataRegularSeason20242025!$AA$3:$AA$1315,DataRegularSeason20242025!$B$3:$B$1315, "&lt;=" &amp; DO$1, DataRegularSeason20242025!$D$3:$D$1315, $A33)+SUMIFS(DataRegularSeason20242025!$AB$3:$AB$1315,DataRegularSeason20242025!$B$3:$B$1315, "&lt;=" &amp; DO$1, DataRegularSeason20242025!$E$3:$E$1315, $A33)</f>
        <v>17</v>
      </c>
      <c r="DP33">
        <f>SUMIFS(DataRegularSeason20242025!$AA$3:$AA$1315,DataRegularSeason20242025!$B$3:$B$1315, "&lt;=" &amp; DP$1, DataRegularSeason20242025!$D$3:$D$1315, $A33)+SUMIFS(DataRegularSeason20242025!$AB$3:$AB$1315,DataRegularSeason20242025!$B$3:$B$1315, "&lt;=" &amp; DP$1, DataRegularSeason20242025!$E$3:$E$1315, $A33)</f>
        <v>17</v>
      </c>
      <c r="DQ33">
        <f>SUMIFS(DataRegularSeason20242025!$AA$3:$AA$1315,DataRegularSeason20242025!$B$3:$B$1315, "&lt;=" &amp; DQ$1, DataRegularSeason20242025!$D$3:$D$1315, $A33)+SUMIFS(DataRegularSeason20242025!$AB$3:$AB$1315,DataRegularSeason20242025!$B$3:$B$1315, "&lt;=" &amp; DQ$1, DataRegularSeason20242025!$E$3:$E$1315, $A33)</f>
        <v>17</v>
      </c>
      <c r="DR33">
        <f>SUMIFS(DataRegularSeason20242025!$AA$3:$AA$1315,DataRegularSeason20242025!$B$3:$B$1315, "&lt;=" &amp; DR$1, DataRegularSeason20242025!$D$3:$D$1315, $A33)+SUMIFS(DataRegularSeason20242025!$AB$3:$AB$1315,DataRegularSeason20242025!$B$3:$B$1315, "&lt;=" &amp; DR$1, DataRegularSeason20242025!$E$3:$E$1315, $A33)</f>
        <v>17</v>
      </c>
      <c r="DS33">
        <f>SUMIFS(DataRegularSeason20242025!$AA$3:$AA$1315,DataRegularSeason20242025!$B$3:$B$1315, "&lt;=" &amp; DS$1, DataRegularSeason20242025!$D$3:$D$1315, $A33)+SUMIFS(DataRegularSeason20242025!$AB$3:$AB$1315,DataRegularSeason20242025!$B$3:$B$1315, "&lt;=" &amp; DS$1, DataRegularSeason20242025!$E$3:$E$1315, $A33)</f>
        <v>17</v>
      </c>
      <c r="DT33">
        <f>SUMIFS(DataRegularSeason20242025!$AA$3:$AA$1315,DataRegularSeason20242025!$B$3:$B$1315, "&lt;=" &amp; DT$1, DataRegularSeason20242025!$D$3:$D$1315, $A33)+SUMIFS(DataRegularSeason20242025!$AB$3:$AB$1315,DataRegularSeason20242025!$B$3:$B$1315, "&lt;=" &amp; DT$1, DataRegularSeason20242025!$E$3:$E$1315, $A33)</f>
        <v>17</v>
      </c>
      <c r="DU33">
        <f>SUMIFS(DataRegularSeason20242025!$AA$3:$AA$1315,DataRegularSeason20242025!$B$3:$B$1315, "&lt;=" &amp; DU$1, DataRegularSeason20242025!$D$3:$D$1315, $A33)+SUMIFS(DataRegularSeason20242025!$AB$3:$AB$1315,DataRegularSeason20242025!$B$3:$B$1315, "&lt;=" &amp; DU$1, DataRegularSeason20242025!$E$3:$E$1315, $A33)</f>
        <v>17</v>
      </c>
      <c r="DV33">
        <f>SUMIFS(DataRegularSeason20242025!$AA$3:$AA$1315,DataRegularSeason20242025!$B$3:$B$1315, "&lt;=" &amp; DV$1, DataRegularSeason20242025!$D$3:$D$1315, $A33)+SUMIFS(DataRegularSeason20242025!$AB$3:$AB$1315,DataRegularSeason20242025!$B$3:$B$1315, "&lt;=" &amp; DV$1, DataRegularSeason20242025!$E$3:$E$1315, $A33)</f>
        <v>17</v>
      </c>
      <c r="DW33">
        <f>SUMIFS(DataRegularSeason20242025!$AA$3:$AA$1315,DataRegularSeason20242025!$B$3:$B$1315, "&lt;=" &amp; DW$1, DataRegularSeason20242025!$D$3:$D$1315, $A33)+SUMIFS(DataRegularSeason20242025!$AB$3:$AB$1315,DataRegularSeason20242025!$B$3:$B$1315, "&lt;=" &amp; DW$1, DataRegularSeason20242025!$E$3:$E$1315, $A33)</f>
        <v>17</v>
      </c>
      <c r="DX33">
        <f>SUMIFS(DataRegularSeason20242025!$AA$3:$AA$1315,DataRegularSeason20242025!$B$3:$B$1315, "&lt;=" &amp; DX$1, DataRegularSeason20242025!$D$3:$D$1315, $A33)+SUMIFS(DataRegularSeason20242025!$AB$3:$AB$1315,DataRegularSeason20242025!$B$3:$B$1315, "&lt;=" &amp; DX$1, DataRegularSeason20242025!$E$3:$E$1315, $A33)</f>
        <v>17</v>
      </c>
      <c r="DY33">
        <f>SUMIFS(DataRegularSeason20242025!$AA$3:$AA$1315,DataRegularSeason20242025!$B$3:$B$1315, "&lt;=" &amp; DY$1, DataRegularSeason20242025!$D$3:$D$1315, $A33)+SUMIFS(DataRegularSeason20242025!$AB$3:$AB$1315,DataRegularSeason20242025!$B$3:$B$1315, "&lt;=" &amp; DY$1, DataRegularSeason20242025!$E$3:$E$1315, $A33)</f>
        <v>17</v>
      </c>
      <c r="DZ33">
        <f>SUMIFS(DataRegularSeason20242025!$AA$3:$AA$1315,DataRegularSeason20242025!$B$3:$B$1315, "&lt;=" &amp; DZ$1, DataRegularSeason20242025!$D$3:$D$1315, $A33)+SUMIFS(DataRegularSeason20242025!$AB$3:$AB$1315,DataRegularSeason20242025!$B$3:$B$1315, "&lt;=" &amp; DZ$1, DataRegularSeason20242025!$E$3:$E$1315, $A33)</f>
        <v>17</v>
      </c>
      <c r="EA33">
        <f>SUMIFS(DataRegularSeason20242025!$AA$3:$AA$1315,DataRegularSeason20242025!$B$3:$B$1315, "&lt;=" &amp; EA$1, DataRegularSeason20242025!$D$3:$D$1315, $A33)+SUMIFS(DataRegularSeason20242025!$AB$3:$AB$1315,DataRegularSeason20242025!$B$3:$B$1315, "&lt;=" &amp; EA$1, DataRegularSeason20242025!$E$3:$E$1315, $A33)</f>
        <v>17</v>
      </c>
      <c r="EB33">
        <f>SUMIFS(DataRegularSeason20242025!$AA$3:$AA$1315,DataRegularSeason20242025!$B$3:$B$1315, "&lt;=" &amp; EB$1, DataRegularSeason20242025!$D$3:$D$1315, $A33)+SUMIFS(DataRegularSeason20242025!$AB$3:$AB$1315,DataRegularSeason20242025!$B$3:$B$1315, "&lt;=" &amp; EB$1, DataRegularSeason20242025!$E$3:$E$1315, $A33)</f>
        <v>17</v>
      </c>
      <c r="EC33">
        <f>SUMIFS(DataRegularSeason20242025!$AA$3:$AA$1315,DataRegularSeason20242025!$B$3:$B$1315, "&lt;=" &amp; EC$1, DataRegularSeason20242025!$D$3:$D$1315, $A33)+SUMIFS(DataRegularSeason20242025!$AB$3:$AB$1315,DataRegularSeason20242025!$B$3:$B$1315, "&lt;=" &amp; EC$1, DataRegularSeason20242025!$E$3:$E$1315, $A33)</f>
        <v>17</v>
      </c>
      <c r="ED33">
        <f>SUMIFS(DataRegularSeason20242025!$AA$3:$AA$1315,DataRegularSeason20242025!$B$3:$B$1315, "&lt;=" &amp; ED$1, DataRegularSeason20242025!$D$3:$D$1315, $A33)+SUMIFS(DataRegularSeason20242025!$AB$3:$AB$1315,DataRegularSeason20242025!$B$3:$B$1315, "&lt;=" &amp; ED$1, DataRegularSeason20242025!$E$3:$E$1315, $A33)</f>
        <v>17</v>
      </c>
      <c r="EE33">
        <f>SUMIFS(DataRegularSeason20242025!$AA$3:$AA$1315,DataRegularSeason20242025!$B$3:$B$1315, "&lt;=" &amp; EE$1, DataRegularSeason20242025!$D$3:$D$1315, $A33)+SUMIFS(DataRegularSeason20242025!$AB$3:$AB$1315,DataRegularSeason20242025!$B$3:$B$1315, "&lt;=" &amp; EE$1, DataRegularSeason20242025!$E$3:$E$1315, $A33)</f>
        <v>17</v>
      </c>
      <c r="EF33">
        <f>SUMIFS(DataRegularSeason20242025!$AA$3:$AA$1315,DataRegularSeason20242025!$B$3:$B$1315, "&lt;=" &amp; EF$1, DataRegularSeason20242025!$D$3:$D$1315, $A33)+SUMIFS(DataRegularSeason20242025!$AB$3:$AB$1315,DataRegularSeason20242025!$B$3:$B$1315, "&lt;=" &amp; EF$1, DataRegularSeason20242025!$E$3:$E$1315, $A33)</f>
        <v>17</v>
      </c>
      <c r="EG33">
        <f>SUMIFS(DataRegularSeason20242025!$AA$3:$AA$1315,DataRegularSeason20242025!$B$3:$B$1315, "&lt;=" &amp; EG$1, DataRegularSeason20242025!$D$3:$D$1315, $A33)+SUMIFS(DataRegularSeason20242025!$AB$3:$AB$1315,DataRegularSeason20242025!$B$3:$B$1315, "&lt;=" &amp; EG$1, DataRegularSeason20242025!$E$3:$E$1315, $A33)</f>
        <v>17</v>
      </c>
      <c r="EH33">
        <f>SUMIFS(DataRegularSeason20242025!$AA$3:$AA$1315,DataRegularSeason20242025!$B$3:$B$1315, "&lt;=" &amp; EH$1, DataRegularSeason20242025!$D$3:$D$1315, $A33)+SUMIFS(DataRegularSeason20242025!$AB$3:$AB$1315,DataRegularSeason20242025!$B$3:$B$1315, "&lt;=" &amp; EH$1, DataRegularSeason20242025!$E$3:$E$1315, $A33)</f>
        <v>17</v>
      </c>
      <c r="EI33">
        <f>SUMIFS(DataRegularSeason20242025!$AA$3:$AA$1315,DataRegularSeason20242025!$B$3:$B$1315, "&lt;=" &amp; EI$1, DataRegularSeason20242025!$D$3:$D$1315, $A33)+SUMIFS(DataRegularSeason20242025!$AB$3:$AB$1315,DataRegularSeason20242025!$B$3:$B$1315, "&lt;=" &amp; EI$1, DataRegularSeason20242025!$E$3:$E$1315, $A33)</f>
        <v>17</v>
      </c>
      <c r="EJ33">
        <f>SUMIFS(DataRegularSeason20242025!$AA$3:$AA$1315,DataRegularSeason20242025!$B$3:$B$1315, "&lt;=" &amp; EJ$1, DataRegularSeason20242025!$D$3:$D$1315, $A33)+SUMIFS(DataRegularSeason20242025!$AB$3:$AB$1315,DataRegularSeason20242025!$B$3:$B$1315, "&lt;=" &amp; EJ$1, DataRegularSeason20242025!$E$3:$E$1315, $A33)</f>
        <v>17</v>
      </c>
      <c r="EK33">
        <f>SUMIFS(DataRegularSeason20242025!$AA$3:$AA$1315,DataRegularSeason20242025!$B$3:$B$1315, "&lt;=" &amp; EK$1, DataRegularSeason20242025!$D$3:$D$1315, $A33)+SUMIFS(DataRegularSeason20242025!$AB$3:$AB$1315,DataRegularSeason20242025!$B$3:$B$1315, "&lt;=" &amp; EK$1, DataRegularSeason20242025!$E$3:$E$1315, $A33)</f>
        <v>17</v>
      </c>
      <c r="EL33">
        <f>SUMIFS(DataRegularSeason20242025!$AA$3:$AA$1315,DataRegularSeason20242025!$B$3:$B$1315, "&lt;=" &amp; EL$1, DataRegularSeason20242025!$D$3:$D$1315, $A33)+SUMIFS(DataRegularSeason20242025!$AB$3:$AB$1315,DataRegularSeason20242025!$B$3:$B$1315, "&lt;=" &amp; EL$1, DataRegularSeason20242025!$E$3:$E$1315, $A33)</f>
        <v>17</v>
      </c>
      <c r="EM33">
        <f>SUMIFS(DataRegularSeason20242025!$AA$3:$AA$1315,DataRegularSeason20242025!$B$3:$B$1315, "&lt;=" &amp; EM$1, DataRegularSeason20242025!$D$3:$D$1315, $A33)+SUMIFS(DataRegularSeason20242025!$AB$3:$AB$1315,DataRegularSeason20242025!$B$3:$B$1315, "&lt;=" &amp; EM$1, DataRegularSeason20242025!$E$3:$E$1315, $A33)</f>
        <v>17</v>
      </c>
      <c r="EN33">
        <f>SUMIFS(DataRegularSeason20242025!$AA$3:$AA$1315,DataRegularSeason20242025!$B$3:$B$1315, "&lt;=" &amp; EN$1, DataRegularSeason20242025!$D$3:$D$1315, $A33)+SUMIFS(DataRegularSeason20242025!$AB$3:$AB$1315,DataRegularSeason20242025!$B$3:$B$1315, "&lt;=" &amp; EN$1, DataRegularSeason20242025!$E$3:$E$1315, $A33)</f>
        <v>17</v>
      </c>
      <c r="EO33">
        <f>SUMIFS(DataRegularSeason20242025!$AA$3:$AA$1315,DataRegularSeason20242025!$B$3:$B$1315, "&lt;=" &amp; EO$1, DataRegularSeason20242025!$D$3:$D$1315, $A33)+SUMIFS(DataRegularSeason20242025!$AB$3:$AB$1315,DataRegularSeason20242025!$B$3:$B$1315, "&lt;=" &amp; EO$1, DataRegularSeason20242025!$E$3:$E$1315, $A33)</f>
        <v>17</v>
      </c>
      <c r="EP33">
        <f>SUMIFS(DataRegularSeason20242025!$AA$3:$AA$1315,DataRegularSeason20242025!$B$3:$B$1315, "&lt;=" &amp; EP$1, DataRegularSeason20242025!$D$3:$D$1315, $A33)+SUMIFS(DataRegularSeason20242025!$AB$3:$AB$1315,DataRegularSeason20242025!$B$3:$B$1315, "&lt;=" &amp; EP$1, DataRegularSeason20242025!$E$3:$E$1315, $A33)</f>
        <v>17</v>
      </c>
      <c r="EQ33">
        <f>SUMIFS(DataRegularSeason20242025!$AA$3:$AA$1315,DataRegularSeason20242025!$B$3:$B$1315, "&lt;=" &amp; EQ$1, DataRegularSeason20242025!$D$3:$D$1315, $A33)+SUMIFS(DataRegularSeason20242025!$AB$3:$AB$1315,DataRegularSeason20242025!$B$3:$B$1315, "&lt;=" &amp; EQ$1, DataRegularSeason20242025!$E$3:$E$1315, $A33)</f>
        <v>17</v>
      </c>
      <c r="ER33">
        <f>SUMIFS(DataRegularSeason20242025!$AA$3:$AA$1315,DataRegularSeason20242025!$B$3:$B$1315, "&lt;=" &amp; ER$1, DataRegularSeason20242025!$D$3:$D$1315, $A33)+SUMIFS(DataRegularSeason20242025!$AB$3:$AB$1315,DataRegularSeason20242025!$B$3:$B$1315, "&lt;=" &amp; ER$1, DataRegularSeason20242025!$E$3:$E$1315, $A33)</f>
        <v>17</v>
      </c>
      <c r="ES33">
        <f>SUMIFS(DataRegularSeason20242025!$AA$3:$AA$1315,DataRegularSeason20242025!$B$3:$B$1315, "&lt;=" &amp; ES$1, DataRegularSeason20242025!$D$3:$D$1315, $A33)+SUMIFS(DataRegularSeason20242025!$AB$3:$AB$1315,DataRegularSeason20242025!$B$3:$B$1315, "&lt;=" &amp; ES$1, DataRegularSeason20242025!$E$3:$E$1315, $A33)</f>
        <v>17</v>
      </c>
      <c r="ET33">
        <f>SUMIFS(DataRegularSeason20242025!$AA$3:$AA$1315,DataRegularSeason20242025!$B$3:$B$1315, "&lt;=" &amp; ET$1, DataRegularSeason20242025!$D$3:$D$1315, $A33)+SUMIFS(DataRegularSeason20242025!$AB$3:$AB$1315,DataRegularSeason20242025!$B$3:$B$1315, "&lt;=" &amp; ET$1, DataRegularSeason20242025!$E$3:$E$1315, $A33)</f>
        <v>17</v>
      </c>
      <c r="EU33">
        <f>SUMIFS(DataRegularSeason20242025!$AA$3:$AA$1315,DataRegularSeason20242025!$B$3:$B$1315, "&lt;=" &amp; EU$1, DataRegularSeason20242025!$D$3:$D$1315, $A33)+SUMIFS(DataRegularSeason20242025!$AB$3:$AB$1315,DataRegularSeason20242025!$B$3:$B$1315, "&lt;=" &amp; EU$1, DataRegularSeason20242025!$E$3:$E$1315, $A33)</f>
        <v>17</v>
      </c>
      <c r="EV33">
        <f>SUMIFS(DataRegularSeason20242025!$AA$3:$AA$1315,DataRegularSeason20242025!$B$3:$B$1315, "&lt;=" &amp; EV$1, DataRegularSeason20242025!$D$3:$D$1315, $A33)+SUMIFS(DataRegularSeason20242025!$AB$3:$AB$1315,DataRegularSeason20242025!$B$3:$B$1315, "&lt;=" &amp; EV$1, DataRegularSeason20242025!$E$3:$E$1315, $A33)</f>
        <v>17</v>
      </c>
      <c r="EW33">
        <f>SUMIFS(DataRegularSeason20242025!$AA$3:$AA$1315,DataRegularSeason20242025!$B$3:$B$1315, "&lt;=" &amp; EW$1, DataRegularSeason20242025!$D$3:$D$1315, $A33)+SUMIFS(DataRegularSeason20242025!$AB$3:$AB$1315,DataRegularSeason20242025!$B$3:$B$1315, "&lt;=" &amp; EW$1, DataRegularSeason20242025!$E$3:$E$1315, $A33)</f>
        <v>17</v>
      </c>
      <c r="EX33">
        <f>SUMIFS(DataRegularSeason20242025!$AA$3:$AA$1315,DataRegularSeason20242025!$B$3:$B$1315, "&lt;=" &amp; EX$1, DataRegularSeason20242025!$D$3:$D$1315, $A33)+SUMIFS(DataRegularSeason20242025!$AB$3:$AB$1315,DataRegularSeason20242025!$B$3:$B$1315, "&lt;=" &amp; EX$1, DataRegularSeason20242025!$E$3:$E$1315, $A33)</f>
        <v>17</v>
      </c>
      <c r="EY33">
        <f>SUMIFS(DataRegularSeason20242025!$AA$3:$AA$1315,DataRegularSeason20242025!$B$3:$B$1315, "&lt;=" &amp; EY$1, DataRegularSeason20242025!$D$3:$D$1315, $A33)+SUMIFS(DataRegularSeason20242025!$AB$3:$AB$1315,DataRegularSeason20242025!$B$3:$B$1315, "&lt;=" &amp; EY$1, DataRegularSeason20242025!$E$3:$E$1315, $A33)</f>
        <v>17</v>
      </c>
      <c r="EZ33">
        <f>SUMIFS(DataRegularSeason20242025!$AA$3:$AA$1315,DataRegularSeason20242025!$B$3:$B$1315, "&lt;=" &amp; EZ$1, DataRegularSeason20242025!$D$3:$D$1315, $A33)+SUMIFS(DataRegularSeason20242025!$AB$3:$AB$1315,DataRegularSeason20242025!$B$3:$B$1315, "&lt;=" &amp; EZ$1, DataRegularSeason20242025!$E$3:$E$1315, $A33)</f>
        <v>17</v>
      </c>
      <c r="FA33">
        <f>SUMIFS(DataRegularSeason20242025!$AA$3:$AA$1315,DataRegularSeason20242025!$B$3:$B$1315, "&lt;=" &amp; FA$1, DataRegularSeason20242025!$D$3:$D$1315, $A33)+SUMIFS(DataRegularSeason20242025!$AB$3:$AB$1315,DataRegularSeason20242025!$B$3:$B$1315, "&lt;=" &amp; FA$1, DataRegularSeason20242025!$E$3:$E$1315, $A33)</f>
        <v>17</v>
      </c>
      <c r="FB33">
        <f>SUMIFS(DataRegularSeason20242025!$AA$3:$AA$1315,DataRegularSeason20242025!$B$3:$B$1315, "&lt;=" &amp; FB$1, DataRegularSeason20242025!$D$3:$D$1315, $A33)+SUMIFS(DataRegularSeason20242025!$AB$3:$AB$1315,DataRegularSeason20242025!$B$3:$B$1315, "&lt;=" &amp; FB$1, DataRegularSeason20242025!$E$3:$E$1315, $A33)</f>
        <v>17</v>
      </c>
      <c r="FC33">
        <f>SUMIFS(DataRegularSeason20242025!$AA$3:$AA$1315,DataRegularSeason20242025!$B$3:$B$1315, "&lt;=" &amp; FC$1, DataRegularSeason20242025!$D$3:$D$1315, $A33)+SUMIFS(DataRegularSeason20242025!$AB$3:$AB$1315,DataRegularSeason20242025!$B$3:$B$1315, "&lt;=" &amp; FC$1, DataRegularSeason20242025!$E$3:$E$1315, $A33)</f>
        <v>17</v>
      </c>
      <c r="FD33">
        <f>SUMIFS(DataRegularSeason20242025!$AA$3:$AA$1315,DataRegularSeason20242025!$B$3:$B$1315, "&lt;=" &amp; FD$1, DataRegularSeason20242025!$D$3:$D$1315, $A33)+SUMIFS(DataRegularSeason20242025!$AB$3:$AB$1315,DataRegularSeason20242025!$B$3:$B$1315, "&lt;=" &amp; FD$1, DataRegularSeason20242025!$E$3:$E$1315, $A33)</f>
        <v>17</v>
      </c>
      <c r="FE33">
        <f>SUMIFS(DataRegularSeason20242025!$AA$3:$AA$1315,DataRegularSeason20242025!$B$3:$B$1315, "&lt;=" &amp; FE$1, DataRegularSeason20242025!$D$3:$D$1315, $A33)+SUMIFS(DataRegularSeason20242025!$AB$3:$AB$1315,DataRegularSeason20242025!$B$3:$B$1315, "&lt;=" &amp; FE$1, DataRegularSeason20242025!$E$3:$E$1315, $A33)</f>
        <v>17</v>
      </c>
      <c r="FF33">
        <f>SUMIFS(DataRegularSeason20242025!$AA$3:$AA$1315,DataRegularSeason20242025!$B$3:$B$1315, "&lt;=" &amp; FF$1, DataRegularSeason20242025!$D$3:$D$1315, $A33)+SUMIFS(DataRegularSeason20242025!$AB$3:$AB$1315,DataRegularSeason20242025!$B$3:$B$1315, "&lt;=" &amp; FF$1, DataRegularSeason20242025!$E$3:$E$1315, $A33)</f>
        <v>17</v>
      </c>
      <c r="FG33">
        <f>SUMIFS(DataRegularSeason20242025!$AA$3:$AA$1315,DataRegularSeason20242025!$B$3:$B$1315, "&lt;=" &amp; FG$1, DataRegularSeason20242025!$D$3:$D$1315, $A33)+SUMIFS(DataRegularSeason20242025!$AB$3:$AB$1315,DataRegularSeason20242025!$B$3:$B$1315, "&lt;=" &amp; FG$1, DataRegularSeason20242025!$E$3:$E$1315, $A33)</f>
        <v>17</v>
      </c>
      <c r="FH33">
        <f>SUMIFS(DataRegularSeason20242025!$AA$3:$AA$1315,DataRegularSeason20242025!$B$3:$B$1315, "&lt;=" &amp; FH$1, DataRegularSeason20242025!$D$3:$D$1315, $A33)+SUMIFS(DataRegularSeason20242025!$AB$3:$AB$1315,DataRegularSeason20242025!$B$3:$B$1315, "&lt;=" &amp; FH$1, DataRegularSeason20242025!$E$3:$E$1315, $A33)</f>
        <v>17</v>
      </c>
      <c r="FI33">
        <f>SUMIFS(DataRegularSeason20242025!$AA$3:$AA$1315,DataRegularSeason20242025!$B$3:$B$1315, "&lt;=" &amp; FI$1, DataRegularSeason20242025!$D$3:$D$1315, $A33)+SUMIFS(DataRegularSeason20242025!$AB$3:$AB$1315,DataRegularSeason20242025!$B$3:$B$1315, "&lt;=" &amp; FI$1, DataRegularSeason20242025!$E$3:$E$1315, $A33)</f>
        <v>17</v>
      </c>
      <c r="FJ33">
        <f>SUMIFS(DataRegularSeason20242025!$AA$3:$AA$1315,DataRegularSeason20242025!$B$3:$B$1315, "&lt;=" &amp; FJ$1, DataRegularSeason20242025!$D$3:$D$1315, $A33)+SUMIFS(DataRegularSeason20242025!$AB$3:$AB$1315,DataRegularSeason20242025!$B$3:$B$1315, "&lt;=" &amp; FJ$1, DataRegularSeason20242025!$E$3:$E$1315, $A33)</f>
        <v>17</v>
      </c>
      <c r="FK33">
        <f>SUMIFS(DataRegularSeason20242025!$AA$3:$AA$1315,DataRegularSeason20242025!$B$3:$B$1315, "&lt;=" &amp; FK$1, DataRegularSeason20242025!$D$3:$D$1315, $A33)+SUMIFS(DataRegularSeason20242025!$AB$3:$AB$1315,DataRegularSeason20242025!$B$3:$B$1315, "&lt;=" &amp; FK$1, DataRegularSeason20242025!$E$3:$E$1315, $A33)</f>
        <v>17</v>
      </c>
      <c r="FL33">
        <f>SUMIFS(DataRegularSeason20242025!$AA$3:$AA$1315,DataRegularSeason20242025!$B$3:$B$1315, "&lt;=" &amp; FL$1, DataRegularSeason20242025!$D$3:$D$1315, $A33)+SUMIFS(DataRegularSeason20242025!$AB$3:$AB$1315,DataRegularSeason20242025!$B$3:$B$1315, "&lt;=" &amp; FL$1, DataRegularSeason20242025!$E$3:$E$1315, $A33)</f>
        <v>17</v>
      </c>
      <c r="FM33">
        <f>SUMIFS(DataRegularSeason20242025!$AA$3:$AA$1315,DataRegularSeason20242025!$B$3:$B$1315, "&lt;=" &amp; FM$1, DataRegularSeason20242025!$D$3:$D$1315, $A33)+SUMIFS(DataRegularSeason20242025!$AB$3:$AB$1315,DataRegularSeason20242025!$B$3:$B$1315, "&lt;=" &amp; FM$1, DataRegularSeason20242025!$E$3:$E$1315, $A33)</f>
        <v>17</v>
      </c>
      <c r="FN33">
        <f>SUMIFS(DataRegularSeason20242025!$AA$3:$AA$1315,DataRegularSeason20242025!$B$3:$B$1315, "&lt;=" &amp; FN$1, DataRegularSeason20242025!$D$3:$D$1315, $A33)+SUMIFS(DataRegularSeason20242025!$AB$3:$AB$1315,DataRegularSeason20242025!$B$3:$B$1315, "&lt;=" &amp; FN$1, DataRegularSeason20242025!$E$3:$E$1315, $A33)</f>
        <v>17</v>
      </c>
      <c r="FO33">
        <f>SUMIFS(DataRegularSeason20242025!$AA$3:$AA$1315,DataRegularSeason20242025!$B$3:$B$1315, "&lt;=" &amp; FO$1, DataRegularSeason20242025!$D$3:$D$1315, $A33)+SUMIFS(DataRegularSeason20242025!$AB$3:$AB$1315,DataRegularSeason20242025!$B$3:$B$1315, "&lt;=" &amp; FO$1, DataRegularSeason20242025!$E$3:$E$1315, $A33)</f>
        <v>17</v>
      </c>
      <c r="FP33">
        <f>SUMIFS(DataRegularSeason20242025!$AA$3:$AA$1315,DataRegularSeason20242025!$B$3:$B$1315, "&lt;=" &amp; FP$1, DataRegularSeason20242025!$D$3:$D$1315, $A33)+SUMIFS(DataRegularSeason20242025!$AB$3:$AB$1315,DataRegularSeason20242025!$B$3:$B$1315, "&lt;=" &amp; FP$1, DataRegularSeason20242025!$E$3:$E$1315, $A33)</f>
        <v>17</v>
      </c>
      <c r="FQ33">
        <f>SUMIFS(DataRegularSeason20242025!$AA$3:$AA$1315,DataRegularSeason20242025!$B$3:$B$1315, "&lt;=" &amp; FQ$1, DataRegularSeason20242025!$D$3:$D$1315, $A33)+SUMIFS(DataRegularSeason20242025!$AB$3:$AB$1315,DataRegularSeason20242025!$B$3:$B$1315, "&lt;=" &amp; FQ$1, DataRegularSeason20242025!$E$3:$E$1315, $A33)</f>
        <v>17</v>
      </c>
      <c r="FR33">
        <f>SUMIFS(DataRegularSeason20242025!$AA$3:$AA$1315,DataRegularSeason20242025!$B$3:$B$1315, "&lt;=" &amp; FR$1, DataRegularSeason20242025!$D$3:$D$1315, $A33)+SUMIFS(DataRegularSeason20242025!$AB$3:$AB$1315,DataRegularSeason20242025!$B$3:$B$1315, "&lt;=" &amp; FR$1, DataRegularSeason20242025!$E$3:$E$1315, $A33)</f>
        <v>17</v>
      </c>
      <c r="FS33">
        <f>SUMIFS(DataRegularSeason20242025!$AA$3:$AA$1315,DataRegularSeason20242025!$B$3:$B$1315, "&lt;=" &amp; FS$1, DataRegularSeason20242025!$D$3:$D$1315, $A33)+SUMIFS(DataRegularSeason20242025!$AB$3:$AB$1315,DataRegularSeason20242025!$B$3:$B$1315, "&lt;=" &amp; FS$1, DataRegularSeason20242025!$E$3:$E$1315, $A33)</f>
        <v>17</v>
      </c>
      <c r="FT33">
        <f>SUMIFS(DataRegularSeason20242025!$AA$3:$AA$1315,DataRegularSeason20242025!$B$3:$B$1315, "&lt;=" &amp; FT$1, DataRegularSeason20242025!$D$3:$D$1315, $A33)+SUMIFS(DataRegularSeason20242025!$AB$3:$AB$1315,DataRegularSeason20242025!$B$3:$B$1315, "&lt;=" &amp; FT$1, DataRegularSeason20242025!$E$3:$E$1315, $A33)</f>
        <v>17</v>
      </c>
      <c r="FU33">
        <f>SUMIFS(DataRegularSeason20242025!$AA$3:$AA$1315,DataRegularSeason20242025!$B$3:$B$1315, "&lt;=" &amp; FU$1, DataRegularSeason20242025!$D$3:$D$1315, $A33)+SUMIFS(DataRegularSeason20242025!$AB$3:$AB$1315,DataRegularSeason20242025!$B$3:$B$1315, "&lt;=" &amp; FU$1, DataRegularSeason20242025!$E$3:$E$1315, $A33)</f>
        <v>17</v>
      </c>
      <c r="FV33">
        <f>SUMIFS(DataRegularSeason20242025!$AA$3:$AA$1315,DataRegularSeason20242025!$B$3:$B$1315, "&lt;=" &amp; FV$1, DataRegularSeason20242025!$D$3:$D$1315, $A33)+SUMIFS(DataRegularSeason20242025!$AB$3:$AB$1315,DataRegularSeason20242025!$B$3:$B$1315, "&lt;=" &amp; FV$1, DataRegularSeason20242025!$E$3:$E$1315, $A33)</f>
        <v>17</v>
      </c>
      <c r="FW33">
        <f>SUMIFS(DataRegularSeason20242025!$AA$3:$AA$1315,DataRegularSeason20242025!$B$3:$B$1315, "&lt;=" &amp; FW$1, DataRegularSeason20242025!$D$3:$D$1315, $A33)+SUMIFS(DataRegularSeason20242025!$AB$3:$AB$1315,DataRegularSeason20242025!$B$3:$B$1315, "&lt;=" &amp; FW$1, DataRegularSeason20242025!$E$3:$E$1315, $A33)</f>
        <v>17</v>
      </c>
      <c r="FX33">
        <f>SUMIFS(DataRegularSeason20242025!$AA$3:$AA$1315,DataRegularSeason20242025!$B$3:$B$1315, "&lt;=" &amp; FX$1, DataRegularSeason20242025!$D$3:$D$1315, $A33)+SUMIFS(DataRegularSeason20242025!$AB$3:$AB$1315,DataRegularSeason20242025!$B$3:$B$1315, "&lt;=" &amp; FX$1, DataRegularSeason20242025!$E$3:$E$1315, $A33)</f>
        <v>17</v>
      </c>
      <c r="FY33">
        <f>SUMIFS(DataRegularSeason20242025!$AA$3:$AA$1315,DataRegularSeason20242025!$B$3:$B$1315, "&lt;=" &amp; FY$1, DataRegularSeason20242025!$D$3:$D$1315, $A33)+SUMIFS(DataRegularSeason20242025!$AB$3:$AB$1315,DataRegularSeason20242025!$B$3:$B$1315, "&lt;=" &amp; FY$1, DataRegularSeason20242025!$E$3:$E$1315, $A33)</f>
        <v>17</v>
      </c>
      <c r="FZ33">
        <f>SUMIFS(DataRegularSeason20242025!$AA$3:$AA$1315,DataRegularSeason20242025!$B$3:$B$1315, "&lt;=" &amp; FZ$1, DataRegularSeason20242025!$D$3:$D$1315, $A33)+SUMIFS(DataRegularSeason20242025!$AB$3:$AB$1315,DataRegularSeason20242025!$B$3:$B$1315, "&lt;=" &amp; FZ$1, DataRegularSeason20242025!$E$3:$E$1315, $A33)</f>
        <v>17</v>
      </c>
      <c r="GA33">
        <f>SUMIFS(DataRegularSeason20242025!$AA$3:$AA$1315,DataRegularSeason20242025!$B$3:$B$1315, "&lt;=" &amp; GA$1, DataRegularSeason20242025!$D$3:$D$1315, $A33)+SUMIFS(DataRegularSeason20242025!$AB$3:$AB$1315,DataRegularSeason20242025!$B$3:$B$1315, "&lt;=" &amp; GA$1, DataRegularSeason20242025!$E$3:$E$1315, $A33)</f>
        <v>17</v>
      </c>
      <c r="GB33">
        <f>SUMIFS(DataRegularSeason20242025!$AA$3:$AA$1315,DataRegularSeason20242025!$B$3:$B$1315, "&lt;=" &amp; GB$1, DataRegularSeason20242025!$D$3:$D$1315, $A33)+SUMIFS(DataRegularSeason20242025!$AB$3:$AB$1315,DataRegularSeason20242025!$B$3:$B$1315, "&lt;=" &amp; GB$1, DataRegularSeason20242025!$E$3:$E$1315, $A33)</f>
        <v>17</v>
      </c>
      <c r="GC33">
        <f>SUMIFS(DataRegularSeason20242025!$AA$3:$AA$1315,DataRegularSeason20242025!$B$3:$B$1315, "&lt;=" &amp; GC$1, DataRegularSeason20242025!$D$3:$D$1315, $A33)+SUMIFS(DataRegularSeason20242025!$AB$3:$AB$1315,DataRegularSeason20242025!$B$3:$B$1315, "&lt;=" &amp; GC$1, DataRegularSeason20242025!$E$3:$E$1315, $A33)</f>
        <v>17</v>
      </c>
      <c r="GD33">
        <f>SUMIFS(DataRegularSeason20242025!$AA$3:$AA$1315,DataRegularSeason20242025!$B$3:$B$1315, "&lt;=" &amp; GD$1, DataRegularSeason20242025!$D$3:$D$1315, $A33)+SUMIFS(DataRegularSeason20242025!$AB$3:$AB$1315,DataRegularSeason20242025!$B$3:$B$1315, "&lt;=" &amp; GD$1, DataRegularSeason20242025!$E$3:$E$1315, $A33)</f>
        <v>17</v>
      </c>
      <c r="GE33">
        <f>SUMIFS(DataRegularSeason20242025!$AA$3:$AA$1315,DataRegularSeason20242025!$B$3:$B$1315, "&lt;=" &amp; GE$1, DataRegularSeason20242025!$D$3:$D$1315, $A33)+SUMIFS(DataRegularSeason20242025!$AB$3:$AB$1315,DataRegularSeason20242025!$B$3:$B$1315, "&lt;=" &amp; GE$1, DataRegularSeason20242025!$E$3:$E$1315, $A33)</f>
        <v>17</v>
      </c>
      <c r="GF33">
        <f>SUMIFS(DataRegularSeason20242025!$AA$3:$AA$1315,DataRegularSeason20242025!$B$3:$B$1315, "&lt;=" &amp; GF$1, DataRegularSeason20242025!$D$3:$D$1315, $A33)+SUMIFS(DataRegularSeason20242025!$AB$3:$AB$1315,DataRegularSeason20242025!$B$3:$B$1315, "&lt;=" &amp; GF$1, DataRegularSeason20242025!$E$3:$E$1315, $A33)</f>
        <v>17</v>
      </c>
      <c r="GG33">
        <f>SUMIFS(DataRegularSeason20242025!$AA$3:$AA$1315,DataRegularSeason20242025!$B$3:$B$1315, "&lt;=" &amp; GG$1, DataRegularSeason20242025!$D$3:$D$1315, $A33)+SUMIFS(DataRegularSeason20242025!$AB$3:$AB$1315,DataRegularSeason20242025!$B$3:$B$1315, "&lt;=" &amp; GG$1, DataRegularSeason20242025!$E$3:$E$1315, $A33)</f>
        <v>17</v>
      </c>
      <c r="GH33">
        <f>SUMIFS(DataRegularSeason20242025!$AA$3:$AA$1315,DataRegularSeason20242025!$B$3:$B$1315, "&lt;=" &amp; GH$1, DataRegularSeason20242025!$D$3:$D$1315, $A33)+SUMIFS(DataRegularSeason20242025!$AB$3:$AB$1315,DataRegularSeason20242025!$B$3:$B$1315, "&lt;=" &amp; GH$1, DataRegularSeason20242025!$E$3:$E$1315, $A33)</f>
        <v>17</v>
      </c>
      <c r="GI33">
        <f>SUMIFS(DataRegularSeason20242025!$AA$3:$AA$1315,DataRegularSeason20242025!$B$3:$B$1315, "&lt;=" &amp; GI$1, DataRegularSeason20242025!$D$3:$D$1315, $A33)+SUMIFS(DataRegularSeason20242025!$AB$3:$AB$1315,DataRegularSeason20242025!$B$3:$B$1315, "&lt;=" &amp; GI$1, DataRegularSeason20242025!$E$3:$E$1315, $A33)</f>
        <v>17</v>
      </c>
      <c r="GJ33">
        <f>SUMIFS(DataRegularSeason20242025!$AA$3:$AA$1315,DataRegularSeason20242025!$B$3:$B$1315, "&lt;=" &amp; GJ$1, DataRegularSeason20242025!$D$3:$D$1315, $A33)+SUMIFS(DataRegularSeason20242025!$AB$3:$AB$1315,DataRegularSeason20242025!$B$3:$B$1315, "&lt;=" &amp; GJ$1, DataRegularSeason20242025!$E$3:$E$1315, $A33)</f>
        <v>17</v>
      </c>
      <c r="GK33">
        <f>SUMIFS(DataRegularSeason20242025!$AA$3:$AA$1315,DataRegularSeason20242025!$B$3:$B$1315, "&lt;=" &amp; GK$1, DataRegularSeason20242025!$D$3:$D$1315, $A33)+SUMIFS(DataRegularSeason20242025!$AB$3:$AB$1315,DataRegularSeason20242025!$B$3:$B$1315, "&lt;=" &amp; GK$1, DataRegularSeason20242025!$E$3:$E$1315, $A33)</f>
        <v>17</v>
      </c>
      <c r="GL33">
        <f>SUMIFS(DataRegularSeason20242025!$AA$3:$AA$1315,DataRegularSeason20242025!$B$3:$B$1315, "&lt;=" &amp; GL$1, DataRegularSeason20242025!$D$3:$D$1315, $A33)+SUMIFS(DataRegularSeason20242025!$AB$3:$AB$1315,DataRegularSeason20242025!$B$3:$B$1315, "&lt;=" &amp; GL$1, DataRegularSeason20242025!$E$3:$E$1315, $A33)</f>
        <v>17</v>
      </c>
      <c r="GM33">
        <f>SUMIFS(DataRegularSeason20242025!$AA$3:$AA$1315,DataRegularSeason20242025!$B$3:$B$1315, "&lt;=" &amp; GM$1, DataRegularSeason20242025!$D$3:$D$1315, $A33)+SUMIFS(DataRegularSeason20242025!$AB$3:$AB$1315,DataRegularSeason20242025!$B$3:$B$1315, "&lt;=" &amp; GM$1, DataRegularSeason20242025!$E$3:$E$1315, $A33)</f>
        <v>17</v>
      </c>
      <c r="GN33">
        <f>SUMIFS(DataRegularSeason20242025!$AA$3:$AA$1315,DataRegularSeason20242025!$B$3:$B$1315, "&lt;=" &amp; GN$1, DataRegularSeason20242025!$D$3:$D$1315, $A33)+SUMIFS(DataRegularSeason20242025!$AB$3:$AB$1315,DataRegularSeason20242025!$B$3:$B$1315, "&lt;=" &amp; GN$1, DataRegularSeason20242025!$E$3:$E$1315, $A33)</f>
        <v>17</v>
      </c>
      <c r="GO33">
        <f>SUMIFS(DataRegularSeason20242025!$AA$3:$AA$1315,DataRegularSeason20242025!$B$3:$B$1315, "&lt;=" &amp; GO$1, DataRegularSeason20242025!$D$3:$D$1315, $A33)+SUMIFS(DataRegularSeason20242025!$AB$3:$AB$1315,DataRegularSeason20242025!$B$3:$B$1315, "&lt;=" &amp; GO$1, DataRegularSeason20242025!$E$3:$E$1315, $A33)</f>
        <v>17</v>
      </c>
      <c r="GP33">
        <f>SUMIFS(DataRegularSeason20242025!$AA$3:$AA$1315,DataRegularSeason20242025!$B$3:$B$1315, "&lt;=" &amp; GP$1, DataRegularSeason20242025!$D$3:$D$1315, $A33)+SUMIFS(DataRegularSeason20242025!$AB$3:$AB$1315,DataRegularSeason20242025!$B$3:$B$1315, "&lt;=" &amp; GP$1, DataRegularSeason20242025!$E$3:$E$1315, $A33)</f>
        <v>17</v>
      </c>
      <c r="GQ33">
        <f>SUMIFS(DataRegularSeason20242025!$AA$3:$AA$1315,DataRegularSeason20242025!$B$3:$B$1315, "&lt;=" &amp; GQ$1, DataRegularSeason20242025!$D$3:$D$1315, $A33)+SUMIFS(DataRegularSeason20242025!$AB$3:$AB$1315,DataRegularSeason20242025!$B$3:$B$1315, "&lt;=" &amp; GQ$1, DataRegularSeason20242025!$E$3:$E$1315, $A33)</f>
        <v>17</v>
      </c>
      <c r="GR33">
        <f>SUMIFS(DataRegularSeason20242025!$AA$3:$AA$1315,DataRegularSeason20242025!$B$3:$B$1315, "&lt;=" &amp; GR$1, DataRegularSeason20242025!$D$3:$D$1315, $A33)+SUMIFS(DataRegularSeason20242025!$AB$3:$AB$1315,DataRegularSeason20242025!$B$3:$B$1315, "&lt;=" &amp; GR$1, DataRegularSeason20242025!$E$3:$E$1315, $A33)</f>
        <v>17</v>
      </c>
      <c r="GS33">
        <f>SUMIFS(DataRegularSeason20242025!$AA$3:$AA$1315,DataRegularSeason20242025!$B$3:$B$1315, "&lt;=" &amp; GS$1, DataRegularSeason20242025!$D$3:$D$1315, $A33)+SUMIFS(DataRegularSeason20242025!$AB$3:$AB$1315,DataRegularSeason20242025!$B$3:$B$1315, "&lt;=" &amp; GS$1, DataRegularSeason20242025!$E$3:$E$1315, $A33)</f>
        <v>17</v>
      </c>
      <c r="GT33">
        <f>SUMIFS(DataRegularSeason20242025!$AA$3:$AA$1315,DataRegularSeason20242025!$B$3:$B$1315, "&lt;=" &amp; GT$1, DataRegularSeason20242025!$D$3:$D$1315, $A33)+SUMIFS(DataRegularSeason20242025!$AB$3:$AB$1315,DataRegularSeason20242025!$B$3:$B$1315, "&lt;=" &amp; GT$1, DataRegularSeason20242025!$E$3:$E$1315, $A33)</f>
        <v>17</v>
      </c>
      <c r="GU33">
        <f>SUMIFS(DataRegularSeason20242025!$AA$3:$AA$1315,DataRegularSeason20242025!$B$3:$B$1315, "&lt;=" &amp; GU$1, DataRegularSeason20242025!$D$3:$D$1315, $A33)+SUMIFS(DataRegularSeason20242025!$AB$3:$AB$1315,DataRegularSeason20242025!$B$3:$B$1315, "&lt;=" &amp; GU$1, DataRegularSeason20242025!$E$3:$E$1315, $A33)</f>
        <v>17</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22.84375</v>
      </c>
      <c r="BF34">
        <f>SUBTOTAL(101,Table4[2024-11-26])</f>
        <v>22.84375</v>
      </c>
      <c r="BG34">
        <f>SUBTOTAL(101,Table4[2024-11-27])</f>
        <v>22.84375</v>
      </c>
      <c r="BH34">
        <f>SUBTOTAL(101,Table4[2024-11-28])</f>
        <v>22.84375</v>
      </c>
      <c r="BI34">
        <f>SUBTOTAL(101,Table4[2024-11-29])</f>
        <v>22.84375</v>
      </c>
      <c r="BJ34">
        <f>SUBTOTAL(101,Table4[2024-11-30])</f>
        <v>22.84375</v>
      </c>
      <c r="BK34">
        <f>SUBTOTAL(101,Table4[2024-12-01])</f>
        <v>22.84375</v>
      </c>
      <c r="BL34">
        <f>SUBTOTAL(101,Table4[2024-12-02])</f>
        <v>22.84375</v>
      </c>
      <c r="BM34">
        <f>SUBTOTAL(101,Table4[2024-12-03])</f>
        <v>22.84375</v>
      </c>
      <c r="BN34">
        <f>SUBTOTAL(101,Table4[2024-12-04])</f>
        <v>22.84375</v>
      </c>
      <c r="BO34">
        <f>SUBTOTAL(101,Table4[2024-12-05])</f>
        <v>22.84375</v>
      </c>
      <c r="BP34">
        <f>SUBTOTAL(101,Table4[2024-12-06])</f>
        <v>22.84375</v>
      </c>
      <c r="BQ34">
        <f>SUBTOTAL(101,Table4[2024-12-07])</f>
        <v>22.84375</v>
      </c>
      <c r="BR34">
        <f>SUBTOTAL(101,Table4[2024-12-08])</f>
        <v>22.84375</v>
      </c>
      <c r="BS34">
        <f>SUBTOTAL(101,Table4[2024-12-09])</f>
        <v>22.84375</v>
      </c>
      <c r="BT34">
        <f>SUBTOTAL(101,Table4[2024-12-10])</f>
        <v>22.84375</v>
      </c>
      <c r="BU34">
        <f>SUBTOTAL(101,Table4[2024-12-11])</f>
        <v>22.84375</v>
      </c>
      <c r="BV34">
        <f>SUBTOTAL(101,Table4[2024-12-12])</f>
        <v>22.84375</v>
      </c>
      <c r="BW34">
        <f>SUBTOTAL(101,Table4[2024-12-13])</f>
        <v>22.84375</v>
      </c>
      <c r="BX34">
        <f>SUBTOTAL(101,Table4[2024-12-14])</f>
        <v>22.84375</v>
      </c>
      <c r="BY34">
        <f>SUBTOTAL(101,Table4[2024-12-15])</f>
        <v>22.84375</v>
      </c>
      <c r="BZ34">
        <f>SUBTOTAL(101,Table4[2024-12-16])</f>
        <v>22.84375</v>
      </c>
      <c r="CA34">
        <f>SUBTOTAL(101,Table4[2024-12-17])</f>
        <v>22.84375</v>
      </c>
      <c r="CB34">
        <f>SUBTOTAL(101,Table4[2024-12-18])</f>
        <v>22.84375</v>
      </c>
      <c r="CC34">
        <f>SUBTOTAL(101,Table4[2024-12-19])</f>
        <v>22.84375</v>
      </c>
      <c r="CD34">
        <f>SUBTOTAL(101,Table4[2024-12-20])</f>
        <v>22.84375</v>
      </c>
      <c r="CE34">
        <f>SUBTOTAL(101,Table4[2024-12-21])</f>
        <v>22.84375</v>
      </c>
      <c r="CF34">
        <f>SUBTOTAL(101,Table4[2024-12-22])</f>
        <v>22.84375</v>
      </c>
      <c r="CG34">
        <f>SUBTOTAL(101,Table4[2024-12-23])</f>
        <v>22.84375</v>
      </c>
      <c r="CH34">
        <f>SUBTOTAL(101,Table4[2024-12-24])</f>
        <v>22.84375</v>
      </c>
      <c r="CI34">
        <f>SUBTOTAL(101,Table4[2024-12-25])</f>
        <v>22.84375</v>
      </c>
      <c r="CJ34">
        <f>SUBTOTAL(101,Table4[2024-12-26])</f>
        <v>22.84375</v>
      </c>
      <c r="CK34">
        <f>SUBTOTAL(101,Table4[2024-12-27])</f>
        <v>22.84375</v>
      </c>
      <c r="CL34">
        <f>SUBTOTAL(101,Table4[2024-12-28])</f>
        <v>22.84375</v>
      </c>
      <c r="CM34">
        <f>SUBTOTAL(101,Table4[2024-12-29])</f>
        <v>22.84375</v>
      </c>
      <c r="CN34">
        <f>SUBTOTAL(101,Table4[2024-12-30])</f>
        <v>22.84375</v>
      </c>
      <c r="CO34">
        <f>SUBTOTAL(101,Table4[2024-12-31])</f>
        <v>22.84375</v>
      </c>
      <c r="CP34">
        <f>SUBTOTAL(101,Table4[2025-01-01])</f>
        <v>22.84375</v>
      </c>
      <c r="CQ34">
        <f>SUBTOTAL(101,Table4[2025-01-02])</f>
        <v>22.84375</v>
      </c>
      <c r="CR34">
        <f>SUBTOTAL(101,Table4[2025-01-03])</f>
        <v>22.84375</v>
      </c>
      <c r="CS34">
        <f>SUBTOTAL(101,Table4[2025-01-04])</f>
        <v>22.84375</v>
      </c>
      <c r="CT34">
        <f>SUBTOTAL(101,Table4[2025-01-05])</f>
        <v>22.84375</v>
      </c>
      <c r="CU34">
        <f>SUBTOTAL(101,Table4[2025-01-06])</f>
        <v>22.84375</v>
      </c>
      <c r="CV34">
        <f>SUBTOTAL(101,Table4[2025-01-07])</f>
        <v>22.84375</v>
      </c>
      <c r="CW34">
        <f>SUBTOTAL(101,Table4[2025-01-08])</f>
        <v>22.84375</v>
      </c>
      <c r="CX34">
        <f>SUBTOTAL(101,Table4[2025-01-09])</f>
        <v>22.84375</v>
      </c>
      <c r="CY34">
        <f>SUBTOTAL(101,Table4[2025-01-10])</f>
        <v>22.84375</v>
      </c>
      <c r="CZ34">
        <f>SUBTOTAL(101,Table4[2025-01-11])</f>
        <v>22.84375</v>
      </c>
      <c r="DA34">
        <f>SUBTOTAL(101,Table4[2025-01-12])</f>
        <v>22.84375</v>
      </c>
      <c r="DB34">
        <f>SUBTOTAL(101,Table4[2025-01-13])</f>
        <v>22.84375</v>
      </c>
      <c r="DC34">
        <f>SUBTOTAL(101,Table4[2025-01-14])</f>
        <v>22.84375</v>
      </c>
      <c r="DD34">
        <f>SUBTOTAL(101,Table4[2025-01-15])</f>
        <v>22.84375</v>
      </c>
      <c r="DE34">
        <f>SUBTOTAL(101,Table4[2025-01-16])</f>
        <v>22.84375</v>
      </c>
      <c r="DF34">
        <f>SUBTOTAL(101,Table4[2025-01-17])</f>
        <v>22.84375</v>
      </c>
      <c r="DG34">
        <f>SUBTOTAL(101,Table4[2025-01-18])</f>
        <v>22.84375</v>
      </c>
      <c r="DH34">
        <f>SUBTOTAL(101,Table4[2025-01-19])</f>
        <v>22.84375</v>
      </c>
      <c r="DI34">
        <f>SUBTOTAL(101,Table4[2025-01-20])</f>
        <v>22.84375</v>
      </c>
      <c r="DJ34">
        <f>SUBTOTAL(101,Table4[2025-01-21])</f>
        <v>22.84375</v>
      </c>
      <c r="DK34">
        <f>SUBTOTAL(101,Table4[2025-01-22])</f>
        <v>22.84375</v>
      </c>
      <c r="DL34">
        <f>SUBTOTAL(101,Table4[2025-01-23])</f>
        <v>22.84375</v>
      </c>
      <c r="DM34">
        <f>SUBTOTAL(101,Table4[2025-01-24])</f>
        <v>22.84375</v>
      </c>
      <c r="DN34">
        <f>SUBTOTAL(101,Table4[2025-01-25])</f>
        <v>22.84375</v>
      </c>
      <c r="DO34">
        <f>SUBTOTAL(101,Table4[2025-01-26])</f>
        <v>22.84375</v>
      </c>
      <c r="DP34">
        <f>SUBTOTAL(101,Table4[2025-01-27])</f>
        <v>22.84375</v>
      </c>
      <c r="DQ34">
        <f>SUBTOTAL(101,Table4[2025-01-28])</f>
        <v>22.84375</v>
      </c>
      <c r="DR34">
        <f>SUBTOTAL(101,Table4[2025-01-29])</f>
        <v>22.84375</v>
      </c>
      <c r="DS34">
        <f>SUBTOTAL(101,Table4[2025-01-30])</f>
        <v>22.84375</v>
      </c>
      <c r="DT34">
        <f>SUBTOTAL(101,Table4[2025-01-31])</f>
        <v>22.84375</v>
      </c>
      <c r="DU34">
        <f>SUBTOTAL(101,Table4[2025-02-01])</f>
        <v>22.84375</v>
      </c>
      <c r="DV34">
        <f>SUBTOTAL(101,Table4[2025-02-02])</f>
        <v>22.84375</v>
      </c>
      <c r="DW34">
        <f>SUBTOTAL(101,Table4[2025-02-03])</f>
        <v>22.84375</v>
      </c>
      <c r="DX34">
        <f>SUBTOTAL(101,Table4[2025-02-04])</f>
        <v>22.84375</v>
      </c>
      <c r="DY34">
        <f>SUBTOTAL(101,Table4[2025-02-05])</f>
        <v>22.84375</v>
      </c>
      <c r="DZ34">
        <f>SUBTOTAL(101,Table4[2025-02-06])</f>
        <v>22.84375</v>
      </c>
      <c r="EA34">
        <f>SUBTOTAL(101,Table4[2025-02-07])</f>
        <v>22.84375</v>
      </c>
      <c r="EB34">
        <f>SUBTOTAL(101,Table4[2025-02-08])</f>
        <v>22.84375</v>
      </c>
      <c r="EC34">
        <f>SUBTOTAL(101,Table4[2025-02-09])</f>
        <v>22.84375</v>
      </c>
      <c r="ED34">
        <f>SUBTOTAL(101,Table4[2025-02-10])</f>
        <v>22.84375</v>
      </c>
      <c r="EE34">
        <f>SUBTOTAL(101,Table4[2025-02-11])</f>
        <v>22.84375</v>
      </c>
      <c r="EF34">
        <f>SUBTOTAL(101,Table4[2025-02-12])</f>
        <v>22.84375</v>
      </c>
      <c r="EG34">
        <f>SUBTOTAL(101,Table4[2025-02-13])</f>
        <v>22.84375</v>
      </c>
      <c r="EH34">
        <f>SUBTOTAL(101,Table4[2025-02-14])</f>
        <v>22.84375</v>
      </c>
      <c r="EI34">
        <f>SUBTOTAL(101,Table4[2025-02-15])</f>
        <v>22.84375</v>
      </c>
      <c r="EJ34">
        <f>SUBTOTAL(101,Table4[2025-02-16])</f>
        <v>22.84375</v>
      </c>
      <c r="EK34">
        <f>SUBTOTAL(101,Table4[2025-02-17])</f>
        <v>22.84375</v>
      </c>
      <c r="EL34">
        <f>SUBTOTAL(101,Table4[2025-02-18])</f>
        <v>22.84375</v>
      </c>
      <c r="EM34">
        <f>SUBTOTAL(101,Table4[2025-02-19])</f>
        <v>22.84375</v>
      </c>
      <c r="EN34">
        <f>SUBTOTAL(101,Table4[2025-02-20])</f>
        <v>22.84375</v>
      </c>
      <c r="EO34">
        <f>SUBTOTAL(101,Table4[2025-02-21])</f>
        <v>22.84375</v>
      </c>
      <c r="EP34">
        <f>SUBTOTAL(101,Table4[2025-02-22])</f>
        <v>22.84375</v>
      </c>
      <c r="EQ34">
        <f>SUBTOTAL(101,Table4[2025-02-23])</f>
        <v>22.84375</v>
      </c>
      <c r="ER34">
        <f>SUBTOTAL(101,Table4[2025-02-24])</f>
        <v>22.84375</v>
      </c>
      <c r="ES34">
        <f>SUBTOTAL(101,Table4[2025-02-25])</f>
        <v>22.84375</v>
      </c>
      <c r="ET34">
        <f>SUBTOTAL(101,Table4[2025-02-26])</f>
        <v>22.84375</v>
      </c>
      <c r="EU34">
        <f>SUBTOTAL(101,Table4[2025-02-27])</f>
        <v>22.84375</v>
      </c>
      <c r="EV34">
        <f>SUBTOTAL(101,Table4[2025-02-28])</f>
        <v>22.84375</v>
      </c>
      <c r="EW34">
        <f>SUBTOTAL(101,Table4[2025-03-01])</f>
        <v>22.84375</v>
      </c>
      <c r="EX34">
        <f>SUBTOTAL(101,Table4[2025-03-02])</f>
        <v>22.84375</v>
      </c>
      <c r="EY34">
        <f>SUBTOTAL(101,Table4[2025-03-03])</f>
        <v>22.84375</v>
      </c>
      <c r="EZ34">
        <f>SUBTOTAL(101,Table4[2025-03-04])</f>
        <v>22.84375</v>
      </c>
      <c r="FA34">
        <f>SUBTOTAL(101,Table4[2025-03-05])</f>
        <v>22.84375</v>
      </c>
      <c r="FB34">
        <f>SUBTOTAL(101,Table4[2025-03-06])</f>
        <v>22.84375</v>
      </c>
      <c r="FC34">
        <f>SUBTOTAL(101,Table4[2025-03-07])</f>
        <v>22.84375</v>
      </c>
      <c r="FD34">
        <f>SUBTOTAL(101,Table4[2025-03-08])</f>
        <v>22.84375</v>
      </c>
      <c r="FE34">
        <f>SUBTOTAL(101,Table4[2025-03-09])</f>
        <v>22.84375</v>
      </c>
      <c r="FF34">
        <f>SUBTOTAL(101,Table4[2025-03-10])</f>
        <v>22.84375</v>
      </c>
      <c r="FG34">
        <f>SUBTOTAL(101,Table4[2025-03-11])</f>
        <v>22.84375</v>
      </c>
      <c r="FH34">
        <f>SUBTOTAL(101,Table4[2025-03-12])</f>
        <v>22.84375</v>
      </c>
      <c r="FI34">
        <f>SUBTOTAL(101,Table4[2025-03-13])</f>
        <v>22.84375</v>
      </c>
      <c r="FJ34">
        <f>SUBTOTAL(101,Table4[2025-03-14])</f>
        <v>22.84375</v>
      </c>
      <c r="FK34">
        <f>SUBTOTAL(101,Table4[2025-03-15])</f>
        <v>22.84375</v>
      </c>
      <c r="FL34">
        <f>SUBTOTAL(101,Table4[2025-03-16])</f>
        <v>22.84375</v>
      </c>
      <c r="FM34">
        <f>SUBTOTAL(101,Table4[2025-03-17])</f>
        <v>22.84375</v>
      </c>
      <c r="FN34">
        <f>SUBTOTAL(101,Table4[2025-03-18])</f>
        <v>22.84375</v>
      </c>
      <c r="FO34">
        <f>SUBTOTAL(101,Table4[2025-03-19])</f>
        <v>22.84375</v>
      </c>
      <c r="FP34">
        <f>SUBTOTAL(101,Table4[2025-03-20])</f>
        <v>22.84375</v>
      </c>
      <c r="FQ34">
        <f>SUBTOTAL(101,Table4[2025-03-21])</f>
        <v>22.84375</v>
      </c>
      <c r="FR34">
        <f>SUBTOTAL(101,Table4[2025-03-22])</f>
        <v>22.84375</v>
      </c>
      <c r="FS34">
        <f>SUBTOTAL(101,Table4[2025-03-23])</f>
        <v>22.84375</v>
      </c>
      <c r="FT34">
        <f>SUBTOTAL(101,Table4[2025-03-24])</f>
        <v>22.84375</v>
      </c>
      <c r="FU34">
        <f>SUBTOTAL(101,Table4[2025-03-25])</f>
        <v>22.84375</v>
      </c>
      <c r="FV34">
        <f>SUBTOTAL(101,Table4[2025-03-26])</f>
        <v>22.84375</v>
      </c>
      <c r="FW34">
        <f>SUBTOTAL(101,Table4[2025-03-27])</f>
        <v>22.84375</v>
      </c>
      <c r="FX34">
        <f>SUBTOTAL(101,Table4[2025-03-28])</f>
        <v>22.84375</v>
      </c>
      <c r="FY34">
        <f>SUBTOTAL(101,Table4[2025-03-29])</f>
        <v>22.84375</v>
      </c>
      <c r="FZ34">
        <f>SUBTOTAL(101,Table4[2025-03-30])</f>
        <v>22.84375</v>
      </c>
      <c r="GA34">
        <f>SUBTOTAL(101,Table4[2025-03-31])</f>
        <v>22.84375</v>
      </c>
      <c r="GB34">
        <f>SUBTOTAL(101,Table4[2025-04-01])</f>
        <v>22.84375</v>
      </c>
      <c r="GC34">
        <f>SUBTOTAL(101,Table4[2025-04-02])</f>
        <v>22.84375</v>
      </c>
      <c r="GD34">
        <f>SUBTOTAL(101,Table4[2025-04-03])</f>
        <v>22.84375</v>
      </c>
      <c r="GE34">
        <f>SUBTOTAL(101,Table4[2025-04-04])</f>
        <v>22.84375</v>
      </c>
      <c r="GF34">
        <f>SUBTOTAL(101,Table4[2025-04-05])</f>
        <v>22.84375</v>
      </c>
      <c r="GG34">
        <f>SUBTOTAL(101,Table4[2025-04-06])</f>
        <v>22.84375</v>
      </c>
      <c r="GH34">
        <f>SUBTOTAL(101,Table4[2025-04-07])</f>
        <v>22.84375</v>
      </c>
      <c r="GI34">
        <f>SUBTOTAL(101,Table4[2025-04-08])</f>
        <v>22.84375</v>
      </c>
      <c r="GJ34">
        <f>SUBTOTAL(101,Table4[2025-04-09])</f>
        <v>22.84375</v>
      </c>
      <c r="GK34">
        <f>SUBTOTAL(101,Table4[2025-04-10])</f>
        <v>22.84375</v>
      </c>
      <c r="GL34">
        <f>SUBTOTAL(101,Table4[2025-04-11])</f>
        <v>22.84375</v>
      </c>
      <c r="GM34">
        <f>SUBTOTAL(101,Table4[2025-04-12])</f>
        <v>22.84375</v>
      </c>
      <c r="GN34">
        <f>SUBTOTAL(101,Table4[2025-04-13])</f>
        <v>22.84375</v>
      </c>
      <c r="GO34">
        <f>SUBTOTAL(101,Table4[2025-04-14])</f>
        <v>22.84375</v>
      </c>
      <c r="GP34">
        <f>SUBTOTAL(101,Table4[2025-04-15])</f>
        <v>22.84375</v>
      </c>
      <c r="GQ34">
        <f>SUBTOTAL(101,Table4[2025-04-16])</f>
        <v>22.84375</v>
      </c>
      <c r="GR34">
        <f>SUBTOTAL(101,Table4[2025-04-17])</f>
        <v>22.84375</v>
      </c>
      <c r="GS34">
        <f>SUBTOTAL(101,Table4[2025-04-18])</f>
        <v>22.84375</v>
      </c>
      <c r="GT34">
        <f>SUBTOTAL(101,Table4[2025-04-19])</f>
        <v>22.84375</v>
      </c>
      <c r="GU34">
        <f>SUBTOTAL(101,Table4[2025-04-20])</f>
        <v>22.84375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3">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3"/>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3">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3"/>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3">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3"/>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3">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3"/>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3">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3"/>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3">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3"/>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3">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3"/>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3">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3"/>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3">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3"/>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3">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3"/>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3">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3"/>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3">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3"/>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3">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3"/>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3">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3"/>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3">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3"/>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3">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3"/>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3">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3"/>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3">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3"/>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3">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3"/>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3">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3"/>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3">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3"/>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3">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3"/>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3">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3"/>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3">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3"/>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3">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3"/>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3">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3"/>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3">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3"/>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3">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3"/>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3">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3"/>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3">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3"/>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3">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3"/>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3">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3"/>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2" workbookViewId="0">
      <selection activeCell="BP68" sqref="BP6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3">
        <f>BO3+BO4</f>
        <v>19</v>
      </c>
      <c r="BQ3" s="54">
        <f>82-BP3</f>
        <v>63</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10</v>
      </c>
      <c r="BP4" s="53"/>
      <c r="BQ4" s="54"/>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3">
        <f t="shared" ref="BP5" si="1">BO5+BO6</f>
        <v>22</v>
      </c>
      <c r="BQ5" s="54">
        <f t="shared" ref="BQ5" si="2">82-BP5</f>
        <v>60</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12</v>
      </c>
      <c r="BP6" s="53"/>
      <c r="BQ6" s="54"/>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3">
        <f t="shared" ref="BP7" si="3">BO7+BO8</f>
        <v>21</v>
      </c>
      <c r="BQ7" s="54">
        <f t="shared" ref="BQ7" si="4">82-BP7</f>
        <v>61</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3"/>
      <c r="BQ8" s="54"/>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3">
        <f t="shared" ref="BP9" si="5">BO9+BO10</f>
        <v>20</v>
      </c>
      <c r="BQ9" s="54">
        <f t="shared" ref="BQ9" si="6">82-BP9</f>
        <v>62</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3"/>
      <c r="BQ10" s="54"/>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3">
        <f t="shared" ref="BP11" si="7">BO11+BO12</f>
        <v>20</v>
      </c>
      <c r="BQ11" s="54">
        <f t="shared" ref="BQ11" si="8">82-BP11</f>
        <v>62</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3"/>
      <c r="BQ12" s="54"/>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3">
        <f t="shared" ref="BP13" si="9">BO13+BO14</f>
        <v>21</v>
      </c>
      <c r="BQ13" s="54">
        <f t="shared" ref="BQ13" si="10">82-BP13</f>
        <v>61</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3"/>
      <c r="BQ14" s="54"/>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3">
        <f t="shared" ref="BP15" si="11">BO15+BO16</f>
        <v>21</v>
      </c>
      <c r="BQ15" s="54">
        <f t="shared" ref="BQ15" si="12">82-BP15</f>
        <v>61</v>
      </c>
    </row>
    <row r="16" spans="1:69" ht="9.9499999999999993" customHeight="1" x14ac:dyDescent="0.25">
      <c r="A16" s="55"/>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3"/>
      <c r="BQ16" s="54"/>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9</v>
      </c>
      <c r="BP17" s="53">
        <f t="shared" ref="BP17" si="13">BO17+BO18</f>
        <v>21</v>
      </c>
      <c r="BQ17" s="54">
        <f t="shared" ref="BQ17" si="14">82-BP17</f>
        <v>61</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3"/>
      <c r="BQ18" s="54"/>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9</v>
      </c>
      <c r="BP19" s="53">
        <f t="shared" ref="BP19" si="15">BO19+BO20</f>
        <v>19</v>
      </c>
      <c r="BQ19" s="54">
        <f t="shared" ref="BQ19" si="16">82-BP19</f>
        <v>63</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3"/>
      <c r="BQ20" s="54"/>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3">
        <f t="shared" ref="BP21" si="17">BO21+BO22</f>
        <v>20</v>
      </c>
      <c r="BQ21" s="54">
        <f t="shared" ref="BQ21" si="18">82-BP21</f>
        <v>62</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10</v>
      </c>
      <c r="BP22" s="53"/>
      <c r="BQ22" s="54"/>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3">
        <f t="shared" ref="BP23" si="19">BO23+BO24</f>
        <v>22</v>
      </c>
      <c r="BQ23" s="54">
        <f t="shared" ref="BQ23" si="20">82-BP23</f>
        <v>60</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3"/>
      <c r="BQ24" s="54"/>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3">
        <f t="shared" ref="BP25" si="21">BO25+BO26</f>
        <v>21</v>
      </c>
      <c r="BQ25" s="54">
        <f t="shared" ref="BQ25" si="22">82-BP25</f>
        <v>61</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11</v>
      </c>
      <c r="BP26" s="53"/>
      <c r="BQ26" s="54"/>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3">
        <f t="shared" ref="BP27" si="23">BO27+BO28</f>
        <v>21</v>
      </c>
      <c r="BQ27" s="54">
        <f t="shared" ref="BQ27" si="24">82-BP27</f>
        <v>61</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53"/>
      <c r="BQ28" s="54"/>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53">
        <f t="shared" ref="BP29" si="25">BO29+BO30</f>
        <v>20</v>
      </c>
      <c r="BQ29" s="54">
        <f t="shared" ref="BQ29" si="26">82-BP29</f>
        <v>62</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3"/>
      <c r="BQ30" s="54"/>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3">
        <f t="shared" ref="BP31" si="27">BO31+BO32</f>
        <v>20</v>
      </c>
      <c r="BQ31" s="54">
        <f t="shared" ref="BQ31" si="28">82-BP31</f>
        <v>62</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11</v>
      </c>
      <c r="BP32" s="53"/>
      <c r="BQ32" s="54"/>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3">
        <f t="shared" ref="BP33" si="29">BO33+BO34</f>
        <v>23</v>
      </c>
      <c r="BQ33" s="54">
        <f t="shared" ref="BQ33" si="30">82-BP33</f>
        <v>59</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10</v>
      </c>
      <c r="BP34" s="53"/>
      <c r="BQ34" s="54"/>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3">
        <f t="shared" ref="BP35" si="31">BO35+BO36</f>
        <v>21</v>
      </c>
      <c r="BQ35" s="54">
        <f t="shared" ref="BQ35" si="32">82-BP35</f>
        <v>61</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3"/>
      <c r="BQ36" s="54"/>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3">
        <f t="shared" ref="BP37" si="33">BO37+BO38</f>
        <v>21</v>
      </c>
      <c r="BQ37" s="54">
        <f t="shared" ref="BQ37" si="34">82-BP37</f>
        <v>61</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8</v>
      </c>
      <c r="BP38" s="53"/>
      <c r="BQ38" s="54"/>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53">
        <f t="shared" ref="BP39" si="35">BO39+BO40</f>
        <v>19</v>
      </c>
      <c r="BQ39" s="54">
        <f t="shared" ref="BQ39" si="36">82-BP39</f>
        <v>63</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3"/>
      <c r="BQ40" s="54"/>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3">
        <f t="shared" ref="BP41" si="37">BO41+BO42</f>
        <v>20</v>
      </c>
      <c r="BQ41" s="54">
        <f t="shared" ref="BQ41" si="38">82-BP41</f>
        <v>62</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11</v>
      </c>
      <c r="BP42" s="53"/>
      <c r="BQ42" s="54"/>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3">
        <f t="shared" ref="BP43" si="39">BO43+BO44</f>
        <v>21</v>
      </c>
      <c r="BQ43" s="54">
        <f t="shared" ref="BQ43" si="40">82-BP43</f>
        <v>61</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11</v>
      </c>
      <c r="BP44" s="53"/>
      <c r="BQ44" s="54"/>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3">
        <f t="shared" ref="BP45" si="41">BO45+BO46</f>
        <v>23</v>
      </c>
      <c r="BQ45" s="54">
        <f t="shared" ref="BQ45" si="42">82-BP45</f>
        <v>59</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53"/>
      <c r="BQ46" s="54"/>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9</v>
      </c>
      <c r="BP47" s="53">
        <f t="shared" ref="BP47" si="43">BO47+BO48</f>
        <v>21</v>
      </c>
      <c r="BQ47" s="54">
        <f t="shared" ref="BQ47" si="44">82-BP47</f>
        <v>61</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3"/>
      <c r="BQ48" s="54"/>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3">
        <f t="shared" ref="BP49" si="45">BO49+BO50</f>
        <v>23</v>
      </c>
      <c r="BQ49" s="54">
        <f t="shared" ref="BQ49" si="46">82-BP49</f>
        <v>59</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10</v>
      </c>
      <c r="BP50" s="53"/>
      <c r="BQ50" s="54"/>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11</v>
      </c>
      <c r="BP51" s="53">
        <f t="shared" ref="BP51" si="47">BO51+BO52</f>
        <v>22</v>
      </c>
      <c r="BQ51" s="54">
        <f t="shared" ref="BQ51" si="48">82-BP51</f>
        <v>60</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3"/>
      <c r="BQ52" s="54"/>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3">
        <f t="shared" ref="BP53" si="49">BO53+BO54</f>
        <v>19</v>
      </c>
      <c r="BQ53" s="54">
        <f t="shared" ref="BQ53" si="50">82-BP53</f>
        <v>63</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9</v>
      </c>
      <c r="BP54" s="53"/>
      <c r="BQ54" s="54"/>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3">
        <f t="shared" ref="BP55" si="51">BO55+BO56</f>
        <v>21</v>
      </c>
      <c r="BQ55" s="54">
        <f t="shared" ref="BQ55" si="52">82-BP55</f>
        <v>61</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3"/>
      <c r="BQ56" s="54"/>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12</v>
      </c>
      <c r="BP57" s="53">
        <f t="shared" ref="BP57" si="53">BO57+BO58</f>
        <v>21</v>
      </c>
      <c r="BQ57" s="54">
        <f t="shared" ref="BQ57" si="54">82-BP57</f>
        <v>61</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3"/>
      <c r="BQ58" s="54"/>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8</v>
      </c>
      <c r="BP59" s="53">
        <f t="shared" ref="BP59" si="55">BO59+BO60</f>
        <v>19</v>
      </c>
      <c r="BQ59" s="54">
        <f t="shared" ref="BQ59" si="56">82-BP59</f>
        <v>63</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3"/>
      <c r="BQ60" s="54"/>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11</v>
      </c>
      <c r="BP61" s="53">
        <f t="shared" ref="BP61" si="57">BO61+BO62</f>
        <v>21</v>
      </c>
      <c r="BQ61" s="54">
        <f t="shared" ref="BQ61" si="58">82-BP61</f>
        <v>61</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3"/>
      <c r="BQ62" s="54"/>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11</v>
      </c>
      <c r="BP63" s="53">
        <f t="shared" ref="BP63" si="59">BO63+BO64</f>
        <v>21</v>
      </c>
      <c r="BQ63" s="54">
        <f t="shared" ref="BQ63" si="60">82-BP63</f>
        <v>61</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3"/>
      <c r="BQ64" s="54"/>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3">
        <f t="shared" ref="BP65" si="61">BO65+BO66</f>
        <v>20</v>
      </c>
      <c r="BQ65" s="54">
        <f t="shared" ref="BQ65" si="62">82-BP65</f>
        <v>62</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3"/>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332</v>
      </c>
      <c r="BQ67" s="35">
        <f>SUM(BQ3:BQ66)/2</f>
        <v>980</v>
      </c>
    </row>
    <row r="68" spans="1:69" x14ac:dyDescent="0.25">
      <c r="BP68" s="51">
        <f>2*BP67/SUM(BP3:BQ66)</f>
        <v>0.25304878048780488</v>
      </c>
      <c r="BQ68" s="51">
        <f>2*BQ67/SUM(BP3:BQ66)</f>
        <v>0.74695121951219512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3">
        <f>BO3+BO4</f>
        <v>12</v>
      </c>
      <c r="BQ3" s="54">
        <f>82-BP3</f>
        <v>70</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6</v>
      </c>
      <c r="BP4" s="53"/>
      <c r="BQ4" s="54"/>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3">
        <f t="shared" ref="BP5" si="1">BO5+BO6</f>
        <v>19</v>
      </c>
      <c r="BQ5" s="54">
        <f t="shared" ref="BQ5" si="2">82-BP5</f>
        <v>63</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10</v>
      </c>
      <c r="BP6" s="53"/>
      <c r="BQ6" s="54"/>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3">
        <f t="shared" ref="BP7" si="3">BO7+BO8</f>
        <v>11</v>
      </c>
      <c r="BQ7" s="54">
        <f t="shared" ref="BQ7" si="4">82-BP7</f>
        <v>71</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3"/>
      <c r="BQ8" s="54"/>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3">
        <f t="shared" ref="BP9" si="5">BO9+BO10</f>
        <v>16</v>
      </c>
      <c r="BQ9" s="54">
        <f t="shared" ref="BQ9" si="6">82-BP9</f>
        <v>66</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3"/>
      <c r="BQ10" s="54"/>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3">
        <f t="shared" ref="BP11" si="7">BO11+BO12</f>
        <v>12</v>
      </c>
      <c r="BQ11" s="54">
        <f t="shared" ref="BQ11" si="8">82-BP11</f>
        <v>70</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3"/>
      <c r="BQ12" s="54"/>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3">
        <f t="shared" ref="BP13" si="9">BO13+BO14</f>
        <v>20</v>
      </c>
      <c r="BQ13" s="54">
        <f t="shared" ref="BQ13" si="10">82-BP13</f>
        <v>62</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3"/>
      <c r="BQ14" s="54"/>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3">
        <f t="shared" ref="BP15" si="11">BO15+BO16</f>
        <v>16</v>
      </c>
      <c r="BQ15" s="54">
        <f t="shared" ref="BQ15" si="12">82-BP15</f>
        <v>66</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3"/>
      <c r="BQ16" s="54"/>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6</v>
      </c>
      <c r="BP17" s="53">
        <f t="shared" ref="BP17" si="13">BO17+BO18</f>
        <v>15</v>
      </c>
      <c r="BQ17" s="54">
        <f t="shared" ref="BQ17" si="14">82-BP17</f>
        <v>67</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3"/>
      <c r="BQ18" s="54"/>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5</v>
      </c>
      <c r="BP19" s="53">
        <f t="shared" ref="BP19" si="15">BO19+BO20</f>
        <v>11</v>
      </c>
      <c r="BQ19" s="54">
        <f t="shared" ref="BQ19" si="16">82-BP19</f>
        <v>71</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3"/>
      <c r="BQ20" s="54"/>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3">
        <f t="shared" ref="BP21" si="17">BO21+BO22</f>
        <v>15</v>
      </c>
      <c r="BQ21" s="54">
        <f t="shared" ref="BQ21" si="18">82-BP21</f>
        <v>67</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7</v>
      </c>
      <c r="BP22" s="53"/>
      <c r="BQ22" s="54"/>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3">
        <f t="shared" ref="BP23" si="19">BO23+BO24</f>
        <v>20</v>
      </c>
      <c r="BQ23" s="54">
        <f t="shared" ref="BQ23" si="20">82-BP23</f>
        <v>62</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3"/>
      <c r="BQ24" s="54"/>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3">
        <f t="shared" ref="BP25" si="21">BO25+BO26</f>
        <v>20</v>
      </c>
      <c r="BQ25" s="54">
        <f t="shared" ref="BQ25" si="22">82-BP25</f>
        <v>62</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11</v>
      </c>
      <c r="BP26" s="53"/>
      <c r="BQ26" s="54"/>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3">
        <f t="shared" ref="BP27" si="23">BO27+BO28</f>
        <v>15</v>
      </c>
      <c r="BQ27" s="54">
        <f t="shared" ref="BQ27" si="24">82-BP27</f>
        <v>67</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53"/>
      <c r="BQ28" s="54"/>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53">
        <f t="shared" ref="BP29" si="25">BO29+BO30</f>
        <v>15</v>
      </c>
      <c r="BQ29" s="54">
        <f t="shared" ref="BQ29" si="26">82-BP29</f>
        <v>67</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3"/>
      <c r="BQ30" s="54"/>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3">
        <f t="shared" ref="BP31" si="27">BO31+BO32</f>
        <v>7</v>
      </c>
      <c r="BQ31" s="54">
        <f t="shared" ref="BQ31" si="28">82-BP31</f>
        <v>75</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3"/>
      <c r="BQ32" s="54"/>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3">
        <f t="shared" ref="BP33" si="29">BO33+BO34</f>
        <v>16</v>
      </c>
      <c r="BQ33" s="54">
        <f t="shared" ref="BQ33" si="30">82-BP33</f>
        <v>66</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8</v>
      </c>
      <c r="BP34" s="53"/>
      <c r="BQ34" s="54"/>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3">
        <f t="shared" ref="BP35" si="31">BO35+BO36</f>
        <v>17</v>
      </c>
      <c r="BQ35" s="54">
        <f t="shared" ref="BQ35" si="32">82-BP35</f>
        <v>65</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3"/>
      <c r="BQ36" s="54"/>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3">
        <f t="shared" ref="BP37" si="33">BO37+BO38</f>
        <v>14</v>
      </c>
      <c r="BQ37" s="54">
        <f t="shared" ref="BQ37" si="34">82-BP37</f>
        <v>68</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3"/>
      <c r="BQ38" s="54"/>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53">
        <f t="shared" ref="BP39" si="35">BO39+BO40</f>
        <v>14</v>
      </c>
      <c r="BQ39" s="54">
        <f t="shared" ref="BQ39" si="36">82-BP39</f>
        <v>68</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3"/>
      <c r="BQ40" s="54"/>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3">
        <f t="shared" ref="BP41" si="37">BO41+BO42</f>
        <v>5</v>
      </c>
      <c r="BQ41" s="54">
        <f t="shared" ref="BQ41" si="38">82-BP41</f>
        <v>77</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3</v>
      </c>
      <c r="BP42" s="53"/>
      <c r="BQ42" s="54"/>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3">
        <f t="shared" ref="BP43" si="39">BO43+BO44</f>
        <v>15</v>
      </c>
      <c r="BQ43" s="54">
        <f t="shared" ref="BQ43" si="40">82-BP43</f>
        <v>67</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8</v>
      </c>
      <c r="BP44" s="53"/>
      <c r="BQ44" s="54"/>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3">
        <f t="shared" ref="BP45" si="41">BO45+BO46</f>
        <v>20</v>
      </c>
      <c r="BQ45" s="54">
        <f t="shared" ref="BQ45" si="42">82-BP45</f>
        <v>62</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53"/>
      <c r="BQ46" s="54"/>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5</v>
      </c>
      <c r="BP47" s="53">
        <f t="shared" ref="BP47" si="43">BO47+BO48</f>
        <v>13</v>
      </c>
      <c r="BQ47" s="54">
        <f t="shared" ref="BQ47" si="44">82-BP47</f>
        <v>69</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3"/>
      <c r="BQ48" s="54"/>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3">
        <f t="shared" ref="BP49" si="45">BO49+BO50</f>
        <v>15</v>
      </c>
      <c r="BQ49" s="54">
        <f t="shared" ref="BQ49" si="46">82-BP49</f>
        <v>67</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3"/>
      <c r="BQ50" s="54"/>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7</v>
      </c>
      <c r="BP51" s="53">
        <f t="shared" ref="BP51" si="47">BO51+BO52</f>
        <v>15</v>
      </c>
      <c r="BQ51" s="54">
        <f t="shared" ref="BQ51" si="48">82-BP51</f>
        <v>67</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3"/>
      <c r="BQ52" s="54"/>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3">
        <f t="shared" ref="BP53" si="49">BO53+BO54</f>
        <v>16</v>
      </c>
      <c r="BQ53" s="54">
        <f t="shared" ref="BQ53" si="50">82-BP53</f>
        <v>66</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7</v>
      </c>
      <c r="BP54" s="53"/>
      <c r="BQ54" s="54"/>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3">
        <f t="shared" ref="BP55" si="51">BO55+BO56</f>
        <v>14</v>
      </c>
      <c r="BQ55" s="54">
        <f t="shared" ref="BQ55" si="52">82-BP55</f>
        <v>68</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3"/>
      <c r="BQ56" s="54"/>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3">
        <f t="shared" ref="BP57" si="53">BO57+BO58</f>
        <v>17</v>
      </c>
      <c r="BQ57" s="54">
        <f t="shared" ref="BQ57" si="54">82-BP57</f>
        <v>65</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3"/>
      <c r="BQ58" s="54"/>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6</v>
      </c>
      <c r="BP59" s="53">
        <f t="shared" ref="BP59" si="55">BO59+BO60</f>
        <v>15</v>
      </c>
      <c r="BQ59" s="54">
        <f t="shared" ref="BQ59" si="56">82-BP59</f>
        <v>67</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3"/>
      <c r="BQ60" s="54"/>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8</v>
      </c>
      <c r="BP61" s="53">
        <f t="shared" ref="BP61" si="57">BO61+BO62</f>
        <v>14</v>
      </c>
      <c r="BQ61" s="54">
        <f t="shared" ref="BQ61" si="58">82-BP61</f>
        <v>68</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3"/>
      <c r="BQ62" s="54"/>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10</v>
      </c>
      <c r="BP63" s="53">
        <f t="shared" ref="BP63" si="59">BO63+BO64</f>
        <v>20</v>
      </c>
      <c r="BQ63" s="54">
        <f t="shared" ref="BQ63" si="60">82-BP63</f>
        <v>62</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3"/>
      <c r="BQ64" s="54"/>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3">
        <f t="shared" ref="BP65" si="61">BO65+BO66</f>
        <v>14</v>
      </c>
      <c r="BQ65" s="54">
        <f t="shared" ref="BQ65" si="62">82-BP65</f>
        <v>68</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3"/>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239</v>
      </c>
      <c r="BQ67" s="34">
        <f>SUM(BQ3:BQ66)/2</f>
        <v>1073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E8" sqref="AE8"/>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20</v>
      </c>
      <c r="E2" s="15">
        <f>Table3[[#This Row],[Watched]]/Table3[[#This Row],[GP]]</f>
        <v>0.95238095238095233</v>
      </c>
      <c r="F2">
        <f>COUNTIFS(DataRegularSeason20242025!$N$3:$N$1315,1,DataRegularSeason20242025!$D$3:$D$1315,$A2)</f>
        <v>11</v>
      </c>
      <c r="G2">
        <f>41-Table3[[#This Row],[GP_A]]</f>
        <v>30</v>
      </c>
      <c r="H2">
        <f>COUNTIFS(DataRegularSeason20242025!$E$3:$E$1315,$A2,DataRegularSeason20242025!$N$3:$N$1315,1)</f>
        <v>10</v>
      </c>
      <c r="I2">
        <f>41-Table3[[#This Row],[GP_H]]</f>
        <v>31</v>
      </c>
      <c r="J2">
        <f>F2+H2</f>
        <v>21</v>
      </c>
      <c r="K2">
        <f>82-Table3[[#This Row],[GP]]</f>
        <v>61</v>
      </c>
      <c r="L2">
        <f>COUNTIFS(DataRegularSeason20242025!$D$3:$D$1315,$A2, DataRegularSeason20242025!$L$3:$L$1315, $A2,DataRegularSeason20242025!$N$3:$N$1315,1)</f>
        <v>8</v>
      </c>
      <c r="M2">
        <f>COUNTIFS(DataRegularSeason20242025!$D$3:$D$1315,$A2, DataRegularSeason20242025!$L$3:$L$1315, $A2,DataRegularSeason20242025!$N$3:$N$1315,1,DataRegularSeason20242025!$M$3:$M$1315,"REG")</f>
        <v>7</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17</v>
      </c>
      <c r="AC2">
        <f>Table3[[#This Row],[L_A]]+Table3[[#This Row],[L_H]]</f>
        <v>4</v>
      </c>
      <c r="AD2">
        <f>Table3[[#This Row],[RW_A]]+Table3[[#This Row],[RW_H]]</f>
        <v>14</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34</v>
      </c>
      <c r="AK2">
        <f>(3*(Table3[[#This Row],[RW_A]]+Table3[[#This Row],[RW_H]]))+(2*(Table3[[#This Row],[OTW_A]]+Table3[[#This Row],[SOW_A]]+Table3[[#This Row],[OTW_H]]+Table3[[#This Row],[SOW_H]]))+Table3[[#This Row],[OTL_A]]+Table3[[#This Row],[SOL_A]]+Table3[[#This Row],[OTL_H]]+Table3[[#This Row],[SOL_H]]</f>
        <v>48</v>
      </c>
      <c r="AL2" s="15">
        <f>Table3[[#This Row],[PTS]]/(2*Table3[[#This Row],[GP]])</f>
        <v>0.80952380952380953</v>
      </c>
      <c r="AM2" s="15">
        <f>Table3[[#This Row],[PTS2]]/(3*Table3[[#This Row],[GP]])</f>
        <v>0.76190476190476186</v>
      </c>
      <c r="AN2">
        <f>(2*Table3[[#This Row],[GR]])+Table3[[#This Row],[PTS]]</f>
        <v>156</v>
      </c>
      <c r="AO2">
        <f>(3*Table3[[#This Row],[GR]])+Table3[[#This Row],[PTS2]]</f>
        <v>231</v>
      </c>
      <c r="AP2">
        <f>Table3[[#This Row],[PTS]]+(2 * Table3[[#This Row],[GR]] * Table3[[#This Row],[PTS%]])</f>
        <v>132.76190476190476</v>
      </c>
      <c r="AQ2">
        <f>Table3[[#This Row],[PTS2]]+(3 * Table3[[#This Row],[GR]] * Table3[[#This Row],[PTS%2]])</f>
        <v>187.42857142857142</v>
      </c>
      <c r="AR2" s="20" t="str">
        <f>_xlfn.CONCAT(TEXT(Table3[[#This Row],[W]], "0"), "-", TEXT(Table3[[#This Row],[RL]],"0"), "-", TEXT(Table3[[#This Row],[OTL]]+Table3[[#This Row],[SOL]], "0"))</f>
        <v>17-4-0</v>
      </c>
      <c r="AS2">
        <f>COUNTIFS(DataRegularSeason20242025!$D$3:$D$1315,Table3[[#This Row],[Teams]],DataRegularSeason20242025!$K$3:$K$1315,0)</f>
        <v>1</v>
      </c>
      <c r="AT2">
        <f>SUMIF(DataRegularSeason20242025!$D$3:$D$1315,$A2, DataRegularSeason20242025!$J$3:$J$1315)</f>
        <v>42</v>
      </c>
      <c r="AU2">
        <f>SUMIF(DataRegularSeason20242025!$D$3:$D$1315,$A2, DataRegularSeason20242025!$K$3:$K$1315)</f>
        <v>29</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85</v>
      </c>
      <c r="BB2">
        <f>AU2+AY2</f>
        <v>51</v>
      </c>
      <c r="BC2">
        <f>BA2-BB2</f>
        <v>34</v>
      </c>
      <c r="BD2" s="17">
        <f>Table3[[#This Row],[GF]]/Table3[[#This Row],[GP]]</f>
        <v>4.0476190476190474</v>
      </c>
      <c r="BE2" s="17">
        <f>Table3[[#This Row],[GA]]/Table3[[#This Row],[GP]]</f>
        <v>2.4285714285714284</v>
      </c>
      <c r="BF2" s="17">
        <f>(Table3[[#This Row],[GF]]-Table3[[#This Row],[GA]])/Table3[[#This Row],[GP]]</f>
        <v>1.6190476190476191</v>
      </c>
      <c r="BG2" s="50" t="str">
        <f>_xlfn.CONCAT(TEXT(Table3[[#This Row],[W_H]], "0"), "-", TEXT(Table3[[#This Row],[RL_H]],"0"), "-", TEXT(Table3[[#This Row],[OTL_H]]+Table3[[#This Row],[SOL_H]], "0"))</f>
        <v>9-1-0</v>
      </c>
      <c r="BH2" s="50" t="str">
        <f>_xlfn.CONCAT(TEXT(Table3[[#This Row],[W_A]], "0"), "-", TEXT(Table3[[#This Row],[RL_A]],"0"), "-", TEXT(Table3[[#This Row],[OTL_A]]+Table3[[#This Row],[SOL_A]], "0"))</f>
        <v>8-3-0</v>
      </c>
      <c r="BI2">
        <f>COUNTIFS(DataRegularSeason20242025!$D$3:$D$1315,$A2,DataRegularSeason20242025!$H$3:$H$1315, $A2)</f>
        <v>8</v>
      </c>
      <c r="BJ2">
        <f>COUNTIFS(DataRegularSeason20242025!$E$3:$E$1315,$A2,DataRegularSeason20242025!$H$3:$H$1315, $A2)</f>
        <v>9</v>
      </c>
      <c r="BK2">
        <f>BI2+BJ2</f>
        <v>17</v>
      </c>
      <c r="BL2">
        <f>F2-BI2</f>
        <v>3</v>
      </c>
      <c r="BM2">
        <f>H2-BJ2</f>
        <v>1</v>
      </c>
      <c r="BN2">
        <f>BL2+BM2</f>
        <v>4</v>
      </c>
      <c r="BS2" t="s">
        <v>1462</v>
      </c>
      <c r="BT2">
        <f>SUM($J$2:$J$33)/2</f>
        <v>332</v>
      </c>
      <c r="BX2" t="s">
        <v>63</v>
      </c>
      <c r="BY2" s="19" t="s">
        <v>1473</v>
      </c>
      <c r="BZ2">
        <f>INDEX($J$2:$J$33,MATCH("CGY",$A$2:$A$33,0),1)</f>
        <v>21</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15</v>
      </c>
      <c r="E3" s="15">
        <f>Table3[[#This Row],[Watched]]/Table3[[#This Row],[GP]]</f>
        <v>0.75</v>
      </c>
      <c r="F3">
        <f>COUNTIFS(DataRegularSeason20242025!$N$3:$N$1315,1,DataRegularSeason20242025!$D$3:$D$1315,$A3)</f>
        <v>13</v>
      </c>
      <c r="G3">
        <f>41-Table3[[#This Row],[GP_A]]</f>
        <v>28</v>
      </c>
      <c r="H3">
        <f>COUNTIFS(DataRegularSeason20242025!$E$3:$E$1315,$A3,DataRegularSeason20242025!$N$3:$N$1315,1)</f>
        <v>7</v>
      </c>
      <c r="I3">
        <f>41-Table3[[#This Row],[GP_H]]</f>
        <v>34</v>
      </c>
      <c r="J3">
        <f>F3+H3</f>
        <v>20</v>
      </c>
      <c r="K3">
        <f>82-Table3[[#This Row],[GP]]</f>
        <v>62</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9</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3</v>
      </c>
      <c r="Y3">
        <f>COUNTIFS(DataRegularSeason20242025!$E$3:$E$1315,$A3, DataRegularSeason20242025!$S$3:$S$1315, $A3,DataRegularSeason20242025!$M$3:$M$1315,"REG")</f>
        <v>2</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13</v>
      </c>
      <c r="AC3">
        <f>Table3[[#This Row],[L_A]]+Table3[[#This Row],[L_H]]</f>
        <v>7</v>
      </c>
      <c r="AD3">
        <f>Table3[[#This Row],[RW_A]]+Table3[[#This Row],[RW_H]]</f>
        <v>12</v>
      </c>
      <c r="AE3">
        <f>Table3[[#This Row],[RL_A]]+Table3[[#This Row],[RL_H]]</f>
        <v>3</v>
      </c>
      <c r="AF3">
        <f>Table3[[#This Row],[OTW_A]]+Table3[[#This Row],[OTW_H]]</f>
        <v>1</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30</v>
      </c>
      <c r="AK3">
        <f>(3*(Table3[[#This Row],[RW_A]]+Table3[[#This Row],[RW_H]]))+(2*(Table3[[#This Row],[OTW_A]]+Table3[[#This Row],[SOW_A]]+Table3[[#This Row],[OTW_H]]+Table3[[#This Row],[SOW_H]]))+Table3[[#This Row],[OTL_A]]+Table3[[#This Row],[SOL_A]]+Table3[[#This Row],[OTL_H]]+Table3[[#This Row],[SOL_H]]</f>
        <v>42</v>
      </c>
      <c r="AL3" s="15">
        <f>Table3[[#This Row],[PTS]]/(2*Table3[[#This Row],[GP]])</f>
        <v>0.75</v>
      </c>
      <c r="AM3" s="15">
        <f>Table3[[#This Row],[PTS2]]/(3*Table3[[#This Row],[GP]])</f>
        <v>0.7</v>
      </c>
      <c r="AN3">
        <f>(2*Table3[[#This Row],[GR]])+Table3[[#This Row],[PTS]]</f>
        <v>154</v>
      </c>
      <c r="AO3">
        <f>(3*Table3[[#This Row],[GR]])+Table3[[#This Row],[PTS2]]</f>
        <v>228</v>
      </c>
      <c r="AP3">
        <f>Table3[[#This Row],[PTS]]+(2 * Table3[[#This Row],[GR]] * Table3[[#This Row],[PTS%]])</f>
        <v>123</v>
      </c>
      <c r="AQ3">
        <f>Table3[[#This Row],[PTS2]]+(3 * Table3[[#This Row],[GR]] * Table3[[#This Row],[PTS%2]])</f>
        <v>172.2</v>
      </c>
      <c r="AR3" s="20" t="str">
        <f>_xlfn.CONCAT(TEXT(Table3[[#This Row],[W]], "0"), "-", TEXT(Table3[[#This Row],[RL]],"0"), "-", TEXT(Table3[[#This Row],[OTL]]+Table3[[#This Row],[SOL]], "0"))</f>
        <v>13-3-4</v>
      </c>
      <c r="AS3">
        <f>COUNTIFS(DataRegularSeason20242025!$D$3:$D$1315,Table3[[#This Row],[Teams]],DataRegularSeason20242025!$K$3:$K$1315,0)</f>
        <v>0</v>
      </c>
      <c r="AT3">
        <f>SUMIF(DataRegularSeason20242025!$D$3:$D$1315,$A3, DataRegularSeason20242025!$J$3:$J$1315)</f>
        <v>50</v>
      </c>
      <c r="AU3">
        <f>SUMIF(DataRegularSeason20242025!$D$3:$D$1315,$A3, DataRegularSeason20242025!$K$3:$K$1315)</f>
        <v>32</v>
      </c>
      <c r="AV3">
        <f>AT3-AU3</f>
        <v>18</v>
      </c>
      <c r="AW3">
        <f>COUNTIFS(DataRegularSeason20242025!$E$3:$E$1315,Table3[[#This Row],[Teams]],DataRegularSeason20242025!$J$3:$J$1315,0)</f>
        <v>1</v>
      </c>
      <c r="AX3">
        <f>SUMIF(DataRegularSeason20242025!$E$3:$E$1315,$A3,DataRegularSeason20242025!$K$3:$K$1315)</f>
        <v>19</v>
      </c>
      <c r="AY3">
        <f>SUMIF(DataRegularSeason20242025!$E$3:$E$1315,$A3,DataRegularSeason20242025!$J$3:$J$1315)</f>
        <v>18</v>
      </c>
      <c r="AZ3">
        <f>AX3-AY3</f>
        <v>1</v>
      </c>
      <c r="BA3">
        <f>AT3+AX3</f>
        <v>69</v>
      </c>
      <c r="BB3">
        <f>AU3+AY3</f>
        <v>50</v>
      </c>
      <c r="BC3">
        <f>BA3-BB3</f>
        <v>19</v>
      </c>
      <c r="BD3" s="17">
        <f>Table3[[#This Row],[GF]]/Table3[[#This Row],[GP]]</f>
        <v>3.45</v>
      </c>
      <c r="BE3" s="17">
        <f>Table3[[#This Row],[GA]]/Table3[[#This Row],[GP]]</f>
        <v>2.5</v>
      </c>
      <c r="BF3" s="17">
        <f>(Table3[[#This Row],[GF]]-Table3[[#This Row],[GA]])/Table3[[#This Row],[GP]]</f>
        <v>0.95</v>
      </c>
      <c r="BG3" s="50" t="str">
        <f>_xlfn.CONCAT(TEXT(Table3[[#This Row],[W_H]], "0"), "-", TEXT(Table3[[#This Row],[RL_H]],"0"), "-", TEXT(Table3[[#This Row],[OTL_H]]+Table3[[#This Row],[SOL_H]], "0"))</f>
        <v>4-2-1</v>
      </c>
      <c r="BH3" s="50" t="str">
        <f>_xlfn.CONCAT(TEXT(Table3[[#This Row],[W_A]], "0"), "-", TEXT(Table3[[#This Row],[RL_A]],"0"), "-", TEXT(Table3[[#This Row],[OTL_A]]+Table3[[#This Row],[SOL_A]], "0"))</f>
        <v>9-1-3</v>
      </c>
      <c r="BI3">
        <f>COUNTIFS(DataRegularSeason20242025!$D$3:$D$1315,$A3,DataRegularSeason20242025!$H$3:$H$1315, $A3)</f>
        <v>9</v>
      </c>
      <c r="BJ3">
        <f>COUNTIFS(DataRegularSeason20242025!$E$3:$E$1315,$A3,DataRegularSeason20242025!$H$3:$H$1315, $A3)</f>
        <v>6</v>
      </c>
      <c r="BK3">
        <f>BI3+BJ3</f>
        <v>15</v>
      </c>
      <c r="BL3">
        <f>F3-BI3</f>
        <v>4</v>
      </c>
      <c r="BM3">
        <f>H3-BJ3</f>
        <v>1</v>
      </c>
      <c r="BN3">
        <f>BL3+BM3</f>
        <v>5</v>
      </c>
      <c r="BS3" t="s">
        <v>1460</v>
      </c>
      <c r="BT3">
        <f>SUM($D$2:$D$33)/2</f>
        <v>239</v>
      </c>
      <c r="BX3" t="s">
        <v>97</v>
      </c>
      <c r="BY3" s="21">
        <v>0.5</v>
      </c>
      <c r="BZ3">
        <f>INDEX($AB$2:$AB$33,MATCH("CGY",$A$2:$A$33,0),1)</f>
        <v>12</v>
      </c>
      <c r="CB3" s="21">
        <f>BY3*BZ3</f>
        <v>6</v>
      </c>
      <c r="CC3" s="15">
        <f>CB3/$CB$7</f>
        <v>0.25974025974025977</v>
      </c>
    </row>
    <row r="4" spans="1:81"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0.8</v>
      </c>
      <c r="F4">
        <f>COUNTIFS(DataRegularSeason20242025!$N$3:$N$1315,1,DataRegularSeason20242025!$D$3:$D$1315,$A4)</f>
        <v>12</v>
      </c>
      <c r="G4">
        <f>41-Table3[[#This Row],[GP_A]]</f>
        <v>29</v>
      </c>
      <c r="H4">
        <f>COUNTIFS(DataRegularSeason20242025!$E$3:$E$1315,$A4,DataRegularSeason20242025!$N$3:$N$1315,1)</f>
        <v>8</v>
      </c>
      <c r="I4">
        <f>41-Table3[[#This Row],[GP_H]]</f>
        <v>33</v>
      </c>
      <c r="J4">
        <f>F4+H4</f>
        <v>20</v>
      </c>
      <c r="K4">
        <f>82-Table3[[#This Row],[GP]]</f>
        <v>62</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5</v>
      </c>
      <c r="Q4">
        <f>COUNTIFS(DataRegularSeason20242025!$D$3:$D$1315,$A4, DataRegularSeason20242025!$S$3:$S$1315, $A4,DataRegularSeason20242025!$M$3:$M$1315,"REG")</f>
        <v>4</v>
      </c>
      <c r="R4">
        <f>COUNTIFS(DataRegularSeason20242025!$D$3:$D$1315,$A4, DataRegularSeason20242025!$S$3:$S$1315, $A4,DataRegularSeason20242025!$M$3:$M$1315,"OT")</f>
        <v>0</v>
      </c>
      <c r="S4">
        <f>COUNTIFS(DataRegularSeason20242025!$D$3:$D$1315,$A4, DataRegularSeason20242025!$S$3:$S$1315, $A4,DataRegularSeason20242025!$M$3:$M$1315,"SO")</f>
        <v>1</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14</v>
      </c>
      <c r="AC4">
        <f>Table3[[#This Row],[L_A]]+Table3[[#This Row],[L_H]]</f>
        <v>6</v>
      </c>
      <c r="AD4">
        <f>Table3[[#This Row],[RW_A]]+Table3[[#This Row],[RW_H]]</f>
        <v>12</v>
      </c>
      <c r="AE4">
        <f>Table3[[#This Row],[RL_A]]+Table3[[#This Row],[RL_H]]</f>
        <v>5</v>
      </c>
      <c r="AF4">
        <f>Table3[[#This Row],[OTW_A]]+Table3[[#This Row],[OTW_H]]</f>
        <v>2</v>
      </c>
      <c r="AG4">
        <f>Table3[[#This Row],[OTL_A]]+Table3[[#This Row],[OTL_H]]</f>
        <v>0</v>
      </c>
      <c r="AH4">
        <f>Table3[[#This Row],[SOW_A]]+Table3[[#This Row],[SOW_H]]</f>
        <v>0</v>
      </c>
      <c r="AI4">
        <f>Table3[[#This Row],[SOL_A]]+Table3[[#This Row],[SOL_H]]</f>
        <v>1</v>
      </c>
      <c r="AJ4">
        <f>(2*(Table3[[#This Row],[W_A]]+Table3[[#This Row],[W_H]]))+Table3[[#This Row],[OTL_A]]+Table3[[#This Row],[SOL_A]]+Table3[[#This Row],[OTL_H]]+Table3[[#This Row],[SOL_H]]</f>
        <v>29</v>
      </c>
      <c r="AK4">
        <f>(3*(Table3[[#This Row],[RW_A]]+Table3[[#This Row],[RW_H]]))+(2*(Table3[[#This Row],[OTW_A]]+Table3[[#This Row],[SOW_A]]+Table3[[#This Row],[OTW_H]]+Table3[[#This Row],[SOW_H]]))+Table3[[#This Row],[OTL_A]]+Table3[[#This Row],[SOL_A]]+Table3[[#This Row],[OTL_H]]+Table3[[#This Row],[SOL_H]]</f>
        <v>41</v>
      </c>
      <c r="AL4" s="15">
        <f>Table3[[#This Row],[PTS]]/(2*Table3[[#This Row],[GP]])</f>
        <v>0.72499999999999998</v>
      </c>
      <c r="AM4" s="15">
        <f>Table3[[#This Row],[PTS2]]/(3*Table3[[#This Row],[GP]])</f>
        <v>0.68333333333333335</v>
      </c>
      <c r="AN4">
        <f>(2*Table3[[#This Row],[GR]])+Table3[[#This Row],[PTS]]</f>
        <v>153</v>
      </c>
      <c r="AO4">
        <f>(3*Table3[[#This Row],[GR]])+Table3[[#This Row],[PTS2]]</f>
        <v>227</v>
      </c>
      <c r="AP4">
        <f>Table3[[#This Row],[PTS]]+(2 * Table3[[#This Row],[GR]] * Table3[[#This Row],[PTS%]])</f>
        <v>118.89999999999999</v>
      </c>
      <c r="AQ4">
        <f>Table3[[#This Row],[PTS2]]+(3 * Table3[[#This Row],[GR]] * Table3[[#This Row],[PTS%2]])</f>
        <v>168.10000000000002</v>
      </c>
      <c r="AR4" s="20" t="str">
        <f>_xlfn.CONCAT(TEXT(Table3[[#This Row],[W]], "0"), "-", TEXT(Table3[[#This Row],[RL]],"0"), "-", TEXT(Table3[[#This Row],[OTL]]+Table3[[#This Row],[SOL]], "0"))</f>
        <v>14-5-1</v>
      </c>
      <c r="AS4">
        <f>COUNTIFS(DataRegularSeason20242025!$D$3:$D$1315,Table3[[#This Row],[Teams]],DataRegularSeason20242025!$K$3:$K$1315,0)</f>
        <v>0</v>
      </c>
      <c r="AT4">
        <f>SUMIF(DataRegularSeason20242025!$D$3:$D$1315,$A4, DataRegularSeason20242025!$J$3:$J$1315)</f>
        <v>42</v>
      </c>
      <c r="AU4">
        <f>SUMIF(DataRegularSeason20242025!$D$3:$D$1315,$A4, DataRegularSeason20242025!$K$3:$K$1315)</f>
        <v>35</v>
      </c>
      <c r="AV4">
        <f>AT4-AU4</f>
        <v>7</v>
      </c>
      <c r="AW4">
        <f>COUNTIFS(DataRegularSeason20242025!$E$3:$E$1315,Table3[[#This Row],[Teams]],DataRegularSeason20242025!$J$3:$J$1315,0)</f>
        <v>1</v>
      </c>
      <c r="AX4">
        <f>SUMIF(DataRegularSeason20242025!$E$3:$E$1315,$A4,DataRegularSeason20242025!$K$3:$K$1315)</f>
        <v>36</v>
      </c>
      <c r="AY4">
        <f>SUMIF(DataRegularSeason20242025!$E$3:$E$1315,$A4,DataRegularSeason20242025!$J$3:$J$1315)</f>
        <v>16</v>
      </c>
      <c r="AZ4">
        <f>AX4-AY4</f>
        <v>20</v>
      </c>
      <c r="BA4">
        <f>AT4+AX4</f>
        <v>78</v>
      </c>
      <c r="BB4">
        <f>AU4+AY4</f>
        <v>51</v>
      </c>
      <c r="BC4">
        <f>BA4-BB4</f>
        <v>27</v>
      </c>
      <c r="BD4" s="17">
        <f>Table3[[#This Row],[GF]]/Table3[[#This Row],[GP]]</f>
        <v>3.9</v>
      </c>
      <c r="BE4" s="17">
        <f>Table3[[#This Row],[GA]]/Table3[[#This Row],[GP]]</f>
        <v>2.5499999999999998</v>
      </c>
      <c r="BF4" s="17">
        <f>(Table3[[#This Row],[GF]]-Table3[[#This Row],[GA]])/Table3[[#This Row],[GP]]</f>
        <v>1.35</v>
      </c>
      <c r="BG4" s="50" t="str">
        <f>_xlfn.CONCAT(TEXT(Table3[[#This Row],[W_H]], "0"), "-", TEXT(Table3[[#This Row],[RL_H]],"0"), "-", TEXT(Table3[[#This Row],[OTL_H]]+Table3[[#This Row],[SOL_H]], "0"))</f>
        <v>7-1-0</v>
      </c>
      <c r="BH4" s="50" t="str">
        <f>_xlfn.CONCAT(TEXT(Table3[[#This Row],[W_A]], "0"), "-", TEXT(Table3[[#This Row],[RL_A]],"0"), "-", TEXT(Table3[[#This Row],[OTL_A]]+Table3[[#This Row],[SOL_A]], "0"))</f>
        <v>7-4-1</v>
      </c>
      <c r="BI4">
        <f>COUNTIFS(DataRegularSeason20242025!$D$3:$D$1315,$A4,DataRegularSeason20242025!$H$3:$H$1315, $A4)</f>
        <v>8</v>
      </c>
      <c r="BJ4">
        <f>COUNTIFS(DataRegularSeason20242025!$E$3:$E$1315,$A4,DataRegularSeason20242025!$H$3:$H$1315, $A4)</f>
        <v>6</v>
      </c>
      <c r="BK4">
        <f>BI4+BJ4</f>
        <v>14</v>
      </c>
      <c r="BL4">
        <f>F4-BI4</f>
        <v>4</v>
      </c>
      <c r="BM4">
        <f>H4-BJ4</f>
        <v>2</v>
      </c>
      <c r="BN4">
        <f>BL4+BM4</f>
        <v>6</v>
      </c>
      <c r="BS4" t="s">
        <v>1461</v>
      </c>
      <c r="BT4">
        <f>$BT$2-$BT$3</f>
        <v>93</v>
      </c>
      <c r="BX4" t="s">
        <v>1434</v>
      </c>
      <c r="BY4" s="21">
        <v>0.3</v>
      </c>
      <c r="BZ4">
        <f>INDEX($AC$2:$AC$33,MATCH("CGY",$A$2:$A$33,0),1)</f>
        <v>9</v>
      </c>
      <c r="CB4" s="21">
        <f>BY4*BZ4</f>
        <v>2.6999999999999997</v>
      </c>
      <c r="CC4" s="15">
        <f>CB4/$CB$7</f>
        <v>0.11688311688311688</v>
      </c>
    </row>
    <row r="5" spans="1:81" x14ac:dyDescent="0.25">
      <c r="A5" t="s">
        <v>34</v>
      </c>
      <c r="B5" t="s">
        <v>97</v>
      </c>
      <c r="C5" t="s">
        <v>95</v>
      </c>
      <c r="D5">
        <f>COUNTIFS(DataRegularSeason20242025!$D$3:$D$1315,$A5,DataRegularSeason20242025!$R$3:$R$1315,1,DataRegularSeason20242025!$N$3:$N$1315,1) + COUNTIFS(DataRegularSeason20242025!$E$3:$E$1315,$A5,DataRegularSeason20242025!$R$3:$R$1315,1,DataRegularSeason20242025!$N$3:$N$1315,1)</f>
        <v>11</v>
      </c>
      <c r="E5" s="15">
        <f>Table3[[#This Row],[Watched]]/Table3[[#This Row],[GP]]</f>
        <v>0.57894736842105265</v>
      </c>
      <c r="F5">
        <f>COUNTIFS(DataRegularSeason20242025!$N$3:$N$1315,1,DataRegularSeason20242025!$D$3:$D$1315,$A5)</f>
        <v>9</v>
      </c>
      <c r="G5">
        <f>41-Table3[[#This Row],[GP_A]]</f>
        <v>32</v>
      </c>
      <c r="H5">
        <f>COUNTIFS(DataRegularSeason20242025!$E$3:$E$1315,$A5,DataRegularSeason20242025!$N$3:$N$1315,1)</f>
        <v>10</v>
      </c>
      <c r="I5">
        <f>41-Table3[[#This Row],[GP_H]]</f>
        <v>31</v>
      </c>
      <c r="J5">
        <f>F5+H5</f>
        <v>19</v>
      </c>
      <c r="K5">
        <f>82-Table3[[#This Row],[GP]]</f>
        <v>63</v>
      </c>
      <c r="L5">
        <f>COUNTIFS(DataRegularSeason20242025!$D$3:$D$1315,$A5, DataRegularSeason20242025!$L$3:$L$1315, $A5,DataRegularSeason20242025!$N$3:$N$1315,1)</f>
        <v>5</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4</v>
      </c>
      <c r="Q5">
        <f>COUNTIFS(DataRegularSeason20242025!$D$3:$D$1315,$A5, DataRegularSeason20242025!$S$3:$S$1315, $A5,DataRegularSeason20242025!$M$3:$M$1315,"REG")</f>
        <v>4</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1</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13</v>
      </c>
      <c r="AC5">
        <f>Table3[[#This Row],[L_A]]+Table3[[#This Row],[L_H]]</f>
        <v>6</v>
      </c>
      <c r="AD5">
        <f>Table3[[#This Row],[RW_A]]+Table3[[#This Row],[RW_H]]</f>
        <v>12</v>
      </c>
      <c r="AE5">
        <f>Table3[[#This Row],[RL_A]]+Table3[[#This Row],[RL_H]]</f>
        <v>6</v>
      </c>
      <c r="AF5">
        <f>Table3[[#This Row],[OTW_A]]+Table3[[#This Row],[OTW_H]]</f>
        <v>0</v>
      </c>
      <c r="AG5">
        <f>Table3[[#This Row],[OTL_A]]+Table3[[#This Row],[OTL_H]]</f>
        <v>0</v>
      </c>
      <c r="AH5">
        <f>Table3[[#This Row],[SOW_A]]+Table3[[#This Row],[SOW_H]]</f>
        <v>1</v>
      </c>
      <c r="AI5">
        <f>Table3[[#This Row],[SOL_A]]+Table3[[#This Row],[SOL_H]]</f>
        <v>0</v>
      </c>
      <c r="AJ5">
        <f>(2*(Table3[[#This Row],[W_A]]+Table3[[#This Row],[W_H]]))+Table3[[#This Row],[OTL_A]]+Table3[[#This Row],[SOL_A]]+Table3[[#This Row],[OTL_H]]+Table3[[#This Row],[SOL_H]]</f>
        <v>26</v>
      </c>
      <c r="AK5">
        <f>(3*(Table3[[#This Row],[RW_A]]+Table3[[#This Row],[RW_H]]))+(2*(Table3[[#This Row],[OTW_A]]+Table3[[#This Row],[SOW_A]]+Table3[[#This Row],[OTW_H]]+Table3[[#This Row],[SOW_H]]))+Table3[[#This Row],[OTL_A]]+Table3[[#This Row],[SOL_A]]+Table3[[#This Row],[OTL_H]]+Table3[[#This Row],[SOL_H]]</f>
        <v>38</v>
      </c>
      <c r="AL5" s="15">
        <f>Table3[[#This Row],[PTS]]/(2*Table3[[#This Row],[GP]])</f>
        <v>0.68421052631578949</v>
      </c>
      <c r="AM5" s="15">
        <f>Table3[[#This Row],[PTS2]]/(3*Table3[[#This Row],[GP]])</f>
        <v>0.66666666666666663</v>
      </c>
      <c r="AN5">
        <f>(2*Table3[[#This Row],[GR]])+Table3[[#This Row],[PTS]]</f>
        <v>152</v>
      </c>
      <c r="AO5">
        <f>(3*Table3[[#This Row],[GR]])+Table3[[#This Row],[PTS2]]</f>
        <v>227</v>
      </c>
      <c r="AP5">
        <f>Table3[[#This Row],[PTS]]+(2 * Table3[[#This Row],[GR]] * Table3[[#This Row],[PTS%]])</f>
        <v>112.21052631578948</v>
      </c>
      <c r="AQ5">
        <f>Table3[[#This Row],[PTS2]]+(3 * Table3[[#This Row],[GR]] * Table3[[#This Row],[PTS%2]])</f>
        <v>164</v>
      </c>
      <c r="AR5" s="20" t="str">
        <f>_xlfn.CONCAT(TEXT(Table3[[#This Row],[W]], "0"), "-", TEXT(Table3[[#This Row],[RL]],"0"), "-", TEXT(Table3[[#This Row],[OTL]]+Table3[[#This Row],[SOL]], "0"))</f>
        <v>13-6-0</v>
      </c>
      <c r="AS5">
        <f>COUNTIFS(DataRegularSeason20242025!$D$3:$D$1315,Table3[[#This Row],[Teams]],DataRegularSeason20242025!$K$3:$K$1315,0)</f>
        <v>0</v>
      </c>
      <c r="AT5">
        <f>SUMIF(DataRegularSeason20242025!$D$3:$D$1315,$A5, DataRegularSeason20242025!$J$3:$J$1315)</f>
        <v>29</v>
      </c>
      <c r="AU5">
        <f>SUMIF(DataRegularSeason20242025!$D$3:$D$1315,$A5, DataRegularSeason20242025!$K$3:$K$1315)</f>
        <v>24</v>
      </c>
      <c r="AV5">
        <f>AT5-AU5</f>
        <v>5</v>
      </c>
      <c r="AW5">
        <f>COUNTIFS(DataRegularSeason20242025!$E$3:$E$1315,Table3[[#This Row],[Teams]],DataRegularSeason20242025!$J$3:$J$1315,0)</f>
        <v>2</v>
      </c>
      <c r="AX5">
        <f>SUMIF(DataRegularSeason20242025!$E$3:$E$1315,$A5,DataRegularSeason20242025!$K$3:$K$1315)</f>
        <v>37</v>
      </c>
      <c r="AY5">
        <f>SUMIF(DataRegularSeason20242025!$E$3:$E$1315,$A5,DataRegularSeason20242025!$J$3:$J$1315)</f>
        <v>20</v>
      </c>
      <c r="AZ5">
        <f>AX5-AY5</f>
        <v>17</v>
      </c>
      <c r="BA5">
        <f>AT5+AX5</f>
        <v>66</v>
      </c>
      <c r="BB5">
        <f>AU5+AY5</f>
        <v>44</v>
      </c>
      <c r="BC5">
        <f>BA5-BB5</f>
        <v>22</v>
      </c>
      <c r="BD5" s="17">
        <f>Table3[[#This Row],[GF]]/Table3[[#This Row],[GP]]</f>
        <v>3.4736842105263159</v>
      </c>
      <c r="BE5" s="17">
        <f>Table3[[#This Row],[GA]]/Table3[[#This Row],[GP]]</f>
        <v>2.3157894736842106</v>
      </c>
      <c r="BF5" s="17">
        <f>(Table3[[#This Row],[GF]]-Table3[[#This Row],[GA]])/Table3[[#This Row],[GP]]</f>
        <v>1.1578947368421053</v>
      </c>
      <c r="BG5" s="50" t="str">
        <f>_xlfn.CONCAT(TEXT(Table3[[#This Row],[W_H]], "0"), "-", TEXT(Table3[[#This Row],[RL_H]],"0"), "-", TEXT(Table3[[#This Row],[OTL_H]]+Table3[[#This Row],[SOL_H]], "0"))</f>
        <v>8-2-0</v>
      </c>
      <c r="BH5" s="50" t="str">
        <f>_xlfn.CONCAT(TEXT(Table3[[#This Row],[W_A]], "0"), "-", TEXT(Table3[[#This Row],[RL_A]],"0"), "-", TEXT(Table3[[#This Row],[OTL_A]]+Table3[[#This Row],[SOL_A]], "0"))</f>
        <v>5-4-0</v>
      </c>
      <c r="BI5">
        <f>COUNTIFS(DataRegularSeason20242025!$D$3:$D$1315,$A5,DataRegularSeason20242025!$H$3:$H$1315, $A5)</f>
        <v>4</v>
      </c>
      <c r="BJ5">
        <f>COUNTIFS(DataRegularSeason20242025!$E$3:$E$1315,$A5,DataRegularSeason20242025!$H$3:$H$1315, $A5)</f>
        <v>9</v>
      </c>
      <c r="BK5">
        <f>BI5+BJ5</f>
        <v>13</v>
      </c>
      <c r="BL5">
        <f>F5-BI5</f>
        <v>5</v>
      </c>
      <c r="BM5">
        <f>H5-BJ5</f>
        <v>1</v>
      </c>
      <c r="BN5">
        <f>BL5+BM5</f>
        <v>6</v>
      </c>
      <c r="BS5" t="s">
        <v>1463</v>
      </c>
      <c r="BT5">
        <f>SUM($BA$2:$BA$33)</f>
        <v>2033</v>
      </c>
      <c r="BX5" t="s">
        <v>73</v>
      </c>
      <c r="BY5" s="21">
        <v>0.15</v>
      </c>
      <c r="BZ5">
        <f>INDEX($BA$2:$BA$33,MATCH("CGY",$A$2:$A$33,0),1)</f>
        <v>58</v>
      </c>
      <c r="CA5">
        <f>BZ5/BZ2</f>
        <v>2.7619047619047619</v>
      </c>
      <c r="CB5" s="21">
        <f>BY5*BZ5</f>
        <v>8.6999999999999993</v>
      </c>
      <c r="CC5" s="15">
        <f>CB5/$CB$7</f>
        <v>0.37662337662337664</v>
      </c>
    </row>
    <row r="6" spans="1:81"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14</v>
      </c>
      <c r="E6" s="15">
        <f>Table3[[#This Row],[Watched]]/Table3[[#This Row],[GP]]</f>
        <v>0.7</v>
      </c>
      <c r="F6">
        <f>COUNTIFS(DataRegularSeason20242025!$N$3:$N$1315,1,DataRegularSeason20242025!$D$3:$D$1315,$A6)</f>
        <v>8</v>
      </c>
      <c r="G6">
        <f>41-Table3[[#This Row],[GP_A]]</f>
        <v>33</v>
      </c>
      <c r="H6">
        <f>COUNTIFS(DataRegularSeason20242025!$E$3:$E$1315,$A6,DataRegularSeason20242025!$N$3:$N$1315,1)</f>
        <v>12</v>
      </c>
      <c r="I6">
        <f>41-Table3[[#This Row],[GP_H]]</f>
        <v>29</v>
      </c>
      <c r="J6">
        <f>F6+H6</f>
        <v>20</v>
      </c>
      <c r="K6">
        <f>82-Table3[[#This Row],[GP]]</f>
        <v>62</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5</v>
      </c>
      <c r="Y6">
        <f>COUNTIFS(DataRegularSeason20242025!$E$3:$E$1315,$A6, DataRegularSeason20242025!$S$3:$S$1315, $A6,DataRegularSeason20242025!$M$3:$M$1315,"REG")</f>
        <v>4</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13</v>
      </c>
      <c r="AC6">
        <f>Table3[[#This Row],[L_A]]+Table3[[#This Row],[L_H]]</f>
        <v>7</v>
      </c>
      <c r="AD6">
        <f>Table3[[#This Row],[RW_A]]+Table3[[#This Row],[RW_H]]</f>
        <v>12</v>
      </c>
      <c r="AE6">
        <f>Table3[[#This Row],[RL_A]]+Table3[[#This Row],[RL_H]]</f>
        <v>6</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27</v>
      </c>
      <c r="AK6">
        <f>(3*(Table3[[#This Row],[RW_A]]+Table3[[#This Row],[RW_H]]))+(2*(Table3[[#This Row],[OTW_A]]+Table3[[#This Row],[SOW_A]]+Table3[[#This Row],[OTW_H]]+Table3[[#This Row],[SOW_H]]))+Table3[[#This Row],[OTL_A]]+Table3[[#This Row],[SOL_A]]+Table3[[#This Row],[OTL_H]]+Table3[[#This Row],[SOL_H]]</f>
        <v>39</v>
      </c>
      <c r="AL6" s="15">
        <f>Table3[[#This Row],[PTS]]/(2*Table3[[#This Row],[GP]])</f>
        <v>0.67500000000000004</v>
      </c>
      <c r="AM6" s="15">
        <f>Table3[[#This Row],[PTS2]]/(3*Table3[[#This Row],[GP]])</f>
        <v>0.65</v>
      </c>
      <c r="AN6">
        <f>(2*Table3[[#This Row],[GR]])+Table3[[#This Row],[PTS]]</f>
        <v>151</v>
      </c>
      <c r="AO6">
        <f>(3*Table3[[#This Row],[GR]])+Table3[[#This Row],[PTS2]]</f>
        <v>225</v>
      </c>
      <c r="AP6">
        <f>Table3[[#This Row],[PTS]]+(2 * Table3[[#This Row],[GR]] * Table3[[#This Row],[PTS%]])</f>
        <v>110.7</v>
      </c>
      <c r="AQ6">
        <f>Table3[[#This Row],[PTS2]]+(3 * Table3[[#This Row],[GR]] * Table3[[#This Row],[PTS%2]])</f>
        <v>159.9</v>
      </c>
      <c r="AR6" s="20" t="str">
        <f>_xlfn.CONCAT(TEXT(Table3[[#This Row],[W]], "0"), "-", TEXT(Table3[[#This Row],[RL]],"0"), "-", TEXT(Table3[[#This Row],[OTL]]+Table3[[#This Row],[SOL]], "0"))</f>
        <v>13-6-1</v>
      </c>
      <c r="AS6">
        <f>COUNTIFS(DataRegularSeason20242025!$D$3:$D$1315,Table3[[#This Row],[Teams]],DataRegularSeason20242025!$K$3:$K$1315,0)</f>
        <v>0</v>
      </c>
      <c r="AT6">
        <f>SUMIF(DataRegularSeason20242025!$D$3:$D$1315,$A6, DataRegularSeason20242025!$J$3:$J$1315)</f>
        <v>36</v>
      </c>
      <c r="AU6">
        <f>SUMIF(DataRegularSeason20242025!$D$3:$D$1315,$A6, DataRegularSeason20242025!$K$3:$K$1315)</f>
        <v>20</v>
      </c>
      <c r="AV6">
        <f>AT6-AU6</f>
        <v>16</v>
      </c>
      <c r="AW6">
        <f>COUNTIFS(DataRegularSeason20242025!$E$3:$E$1315,Table3[[#This Row],[Teams]],DataRegularSeason20242025!$J$3:$J$1315,0)</f>
        <v>0</v>
      </c>
      <c r="AX6">
        <f>SUMIF(DataRegularSeason20242025!$E$3:$E$1315,$A6,DataRegularSeason20242025!$K$3:$K$1315)</f>
        <v>45</v>
      </c>
      <c r="AY6">
        <f>SUMIF(DataRegularSeason20242025!$E$3:$E$1315,$A6,DataRegularSeason20242025!$J$3:$J$1315)</f>
        <v>35</v>
      </c>
      <c r="AZ6">
        <f>AX6-AY6</f>
        <v>10</v>
      </c>
      <c r="BA6">
        <f>AT6+AX6</f>
        <v>81</v>
      </c>
      <c r="BB6">
        <f>AU6+AY6</f>
        <v>55</v>
      </c>
      <c r="BC6">
        <f>BA6-BB6</f>
        <v>26</v>
      </c>
      <c r="BD6" s="17">
        <f>Table3[[#This Row],[GF]]/Table3[[#This Row],[GP]]</f>
        <v>4.05</v>
      </c>
      <c r="BE6" s="17">
        <f>Table3[[#This Row],[GA]]/Table3[[#This Row],[GP]]</f>
        <v>2.75</v>
      </c>
      <c r="BF6" s="17">
        <f>(Table3[[#This Row],[GF]]-Table3[[#This Row],[GA]])/Table3[[#This Row],[GP]]</f>
        <v>1.3</v>
      </c>
      <c r="BG6" s="50" t="str">
        <f>_xlfn.CONCAT(TEXT(Table3[[#This Row],[W_H]], "0"), "-", TEXT(Table3[[#This Row],[RL_H]],"0"), "-", TEXT(Table3[[#This Row],[OTL_H]]+Table3[[#This Row],[SOL_H]], "0"))</f>
        <v>7-4-1</v>
      </c>
      <c r="BH6" s="50" t="str">
        <f>_xlfn.CONCAT(TEXT(Table3[[#This Row],[W_A]], "0"), "-", TEXT(Table3[[#This Row],[RL_A]],"0"), "-", TEXT(Table3[[#This Row],[OTL_A]]+Table3[[#This Row],[SOL_A]], "0"))</f>
        <v>6-2-0</v>
      </c>
      <c r="BI6">
        <f>COUNTIFS(DataRegularSeason20242025!$D$3:$D$1315,$A6,DataRegularSeason20242025!$H$3:$H$1315, $A6)</f>
        <v>4</v>
      </c>
      <c r="BJ6">
        <f>COUNTIFS(DataRegularSeason20242025!$E$3:$E$1315,$A6,DataRegularSeason20242025!$H$3:$H$1315, $A6)</f>
        <v>7</v>
      </c>
      <c r="BK6">
        <f>BI6+BJ6</f>
        <v>11</v>
      </c>
      <c r="BL6">
        <f>F6-BI6</f>
        <v>4</v>
      </c>
      <c r="BM6">
        <f>H6-BJ6</f>
        <v>5</v>
      </c>
      <c r="BN6">
        <f>BL6+BM6</f>
        <v>9</v>
      </c>
      <c r="BS6" t="s">
        <v>1464</v>
      </c>
      <c r="BT6">
        <f>SUM($AS$2:$AS$33)+SUM($AW$2:$AW$33)</f>
        <v>43</v>
      </c>
      <c r="BX6" t="s">
        <v>74</v>
      </c>
      <c r="BY6" s="21">
        <v>0.1</v>
      </c>
      <c r="BZ6">
        <f>INDEX($BB$2:$BB$33,MATCH("CGY",$A$2:$A$33,0),1)</f>
        <v>57</v>
      </c>
      <c r="CA6">
        <f>BZ6/BZ2</f>
        <v>2.7142857142857144</v>
      </c>
      <c r="CB6" s="21">
        <f>BY6*BZ6</f>
        <v>5.7</v>
      </c>
      <c r="CC6" s="15">
        <f>CB6/$CB$7</f>
        <v>0.24675324675324678</v>
      </c>
    </row>
    <row r="7" spans="1:81"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11</v>
      </c>
      <c r="G7">
        <f>41-Table3[[#This Row],[GP_A]]</f>
        <v>30</v>
      </c>
      <c r="H7">
        <f>COUNTIFS(DataRegularSeason20242025!$E$3:$E$1315,$A7,DataRegularSeason20242025!$N$3:$N$1315,1)</f>
        <v>10</v>
      </c>
      <c r="I7">
        <f>41-Table3[[#This Row],[GP_H]]</f>
        <v>31</v>
      </c>
      <c r="J7">
        <f>F7+H7</f>
        <v>21</v>
      </c>
      <c r="K7">
        <f>82-Table3[[#This Row],[GP]]</f>
        <v>61</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13</v>
      </c>
      <c r="AC7">
        <f>Table3[[#This Row],[L_A]]+Table3[[#This Row],[L_H]]</f>
        <v>8</v>
      </c>
      <c r="AD7">
        <f>Table3[[#This Row],[RW_A]]+Table3[[#This Row],[RW_H]]</f>
        <v>12</v>
      </c>
      <c r="AE7">
        <f>Table3[[#This Row],[RL_A]]+Table3[[#This Row],[RL_H]]</f>
        <v>6</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28</v>
      </c>
      <c r="AK7">
        <f>(3*(Table3[[#This Row],[RW_A]]+Table3[[#This Row],[RW_H]]))+(2*(Table3[[#This Row],[OTW_A]]+Table3[[#This Row],[SOW_A]]+Table3[[#This Row],[OTW_H]]+Table3[[#This Row],[SOW_H]]))+Table3[[#This Row],[OTL_A]]+Table3[[#This Row],[SOL_A]]+Table3[[#This Row],[OTL_H]]+Table3[[#This Row],[SOL_H]]</f>
        <v>40</v>
      </c>
      <c r="AL7" s="15">
        <f>Table3[[#This Row],[PTS]]/(2*Table3[[#This Row],[GP]])</f>
        <v>0.66666666666666663</v>
      </c>
      <c r="AM7" s="15">
        <f>Table3[[#This Row],[PTS2]]/(3*Table3[[#This Row],[GP]])</f>
        <v>0.63492063492063489</v>
      </c>
      <c r="AN7">
        <f>(2*Table3[[#This Row],[GR]])+Table3[[#This Row],[PTS]]</f>
        <v>150</v>
      </c>
      <c r="AO7">
        <f>(3*Table3[[#This Row],[GR]])+Table3[[#This Row],[PTS2]]</f>
        <v>223</v>
      </c>
      <c r="AP7">
        <f>Table3[[#This Row],[PTS]]+(2 * Table3[[#This Row],[GR]] * Table3[[#This Row],[PTS%]])</f>
        <v>109.33333333333333</v>
      </c>
      <c r="AQ7">
        <f>Table3[[#This Row],[PTS2]]+(3 * Table3[[#This Row],[GR]] * Table3[[#This Row],[PTS%2]])</f>
        <v>156.1904761904762</v>
      </c>
      <c r="AR7" s="20" t="str">
        <f>_xlfn.CONCAT(TEXT(Table3[[#This Row],[W]], "0"), "-", TEXT(Table3[[#This Row],[RL]],"0"), "-", TEXT(Table3[[#This Row],[OTL]]+Table3[[#This Row],[SOL]], "0"))</f>
        <v>13-6-2</v>
      </c>
      <c r="AS7">
        <f>COUNTIFS(DataRegularSeason20242025!$D$3:$D$1315,Table3[[#This Row],[Teams]],DataRegularSeason20242025!$K$3:$K$1315,0)</f>
        <v>0</v>
      </c>
      <c r="AT7">
        <f>SUMIF(DataRegularSeason20242025!$D$3:$D$1315,$A7, DataRegularSeason20242025!$J$3:$J$1315)</f>
        <v>34</v>
      </c>
      <c r="AU7">
        <f>SUMIF(DataRegularSeason20242025!$D$3:$D$1315,$A7, DataRegularSeason20242025!$K$3:$K$1315)</f>
        <v>35</v>
      </c>
      <c r="AV7">
        <f>AT7-AU7</f>
        <v>-1</v>
      </c>
      <c r="AW7">
        <f>COUNTIFS(DataRegularSeason20242025!$E$3:$E$1315,Table3[[#This Row],[Teams]],DataRegularSeason20242025!$J$3:$J$1315,0)</f>
        <v>1</v>
      </c>
      <c r="AX7">
        <f>SUMIF(DataRegularSeason20242025!$E$3:$E$1315,$A7,DataRegularSeason20242025!$K$3:$K$1315)</f>
        <v>47</v>
      </c>
      <c r="AY7">
        <f>SUMIF(DataRegularSeason20242025!$E$3:$E$1315,$A7,DataRegularSeason20242025!$J$3:$J$1315)</f>
        <v>29</v>
      </c>
      <c r="AZ7">
        <f>AX7-AY7</f>
        <v>18</v>
      </c>
      <c r="BA7">
        <f>AT7+AX7</f>
        <v>81</v>
      </c>
      <c r="BB7">
        <f>AU7+AY7</f>
        <v>64</v>
      </c>
      <c r="BC7">
        <f>BA7-BB7</f>
        <v>17</v>
      </c>
      <c r="BD7" s="17">
        <f>Table3[[#This Row],[GF]]/Table3[[#This Row],[GP]]</f>
        <v>3.8571428571428572</v>
      </c>
      <c r="BE7" s="17">
        <f>Table3[[#This Row],[GA]]/Table3[[#This Row],[GP]]</f>
        <v>3.0476190476190474</v>
      </c>
      <c r="BF7" s="17">
        <f>(Table3[[#This Row],[GF]]-Table3[[#This Row],[GA]])/Table3[[#This Row],[GP]]</f>
        <v>0.80952380952380953</v>
      </c>
      <c r="BG7" s="50" t="str">
        <f>_xlfn.CONCAT(TEXT(Table3[[#This Row],[W_H]], "0"), "-", TEXT(Table3[[#This Row],[RL_H]],"0"), "-", TEXT(Table3[[#This Row],[OTL_H]]+Table3[[#This Row],[SOL_H]], "0"))</f>
        <v>8-2-0</v>
      </c>
      <c r="BH7" s="50" t="str">
        <f>_xlfn.CONCAT(TEXT(Table3[[#This Row],[W_A]], "0"), "-", TEXT(Table3[[#This Row],[RL_A]],"0"), "-", TEXT(Table3[[#This Row],[OTL_A]]+Table3[[#This Row],[SOL_A]], "0"))</f>
        <v>5-4-2</v>
      </c>
      <c r="BI7">
        <f>COUNTIFS(DataRegularSeason20242025!$D$3:$D$1315,$A7,DataRegularSeason20242025!$H$3:$H$1315, $A7)</f>
        <v>8</v>
      </c>
      <c r="BJ7">
        <f>COUNTIFS(DataRegularSeason20242025!$E$3:$E$1315,$A7,DataRegularSeason20242025!$H$3:$H$1315, $A7)</f>
        <v>6</v>
      </c>
      <c r="BK7">
        <f>BI7+BJ7</f>
        <v>14</v>
      </c>
      <c r="BL7">
        <f>F7-BI7</f>
        <v>3</v>
      </c>
      <c r="BM7">
        <f>H7-BJ7</f>
        <v>4</v>
      </c>
      <c r="BN7">
        <f>BL7+BM7</f>
        <v>7</v>
      </c>
      <c r="BS7" t="s">
        <v>1465</v>
      </c>
      <c r="BT7">
        <f>SUM($AF$2:$AF$33)</f>
        <v>51</v>
      </c>
      <c r="CA7" s="23">
        <f>MAX(BY4,BY3*INDEX($AL$2:$AL$33,MATCH("CGY",$A$2:$A$33,0),1))+(BY5*CA5)+(BY6*CA6)</f>
        <v>1.0071428571428571</v>
      </c>
      <c r="CB7" s="22">
        <f>SUM(CB3:CB6)</f>
        <v>23.099999999999998</v>
      </c>
    </row>
    <row r="8" spans="1:8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0.66666666666666663</v>
      </c>
      <c r="F8">
        <f>COUNTIFS(DataRegularSeason20242025!$N$3:$N$1315,1,DataRegularSeason20242025!$D$3:$D$1315,$A8)</f>
        <v>8</v>
      </c>
      <c r="G8">
        <f>41-Table3[[#This Row],[GP_A]]</f>
        <v>33</v>
      </c>
      <c r="H8">
        <f>COUNTIFS(DataRegularSeason20242025!$E$3:$E$1315,$A8,DataRegularSeason20242025!$N$3:$N$1315,1)</f>
        <v>13</v>
      </c>
      <c r="I8">
        <f>41-Table3[[#This Row],[GP_H]]</f>
        <v>28</v>
      </c>
      <c r="J8">
        <f>F8+H8</f>
        <v>21</v>
      </c>
      <c r="K8">
        <f>82-Table3[[#This Row],[GP]]</f>
        <v>61</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13</v>
      </c>
      <c r="AC8">
        <f>Table3[[#This Row],[L_A]]+Table3[[#This Row],[L_H]]</f>
        <v>8</v>
      </c>
      <c r="AD8">
        <f>Table3[[#This Row],[RW_A]]+Table3[[#This Row],[RW_H]]</f>
        <v>11</v>
      </c>
      <c r="AE8">
        <f>Table3[[#This Row],[RL_A]]+Table3[[#This Row],[RL_H]]</f>
        <v>6</v>
      </c>
      <c r="AF8">
        <f>Table3[[#This Row],[OTW_A]]+Table3[[#This Row],[OTW_H]]</f>
        <v>2</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39</v>
      </c>
      <c r="AL8" s="15">
        <f>Table3[[#This Row],[PTS]]/(2*Table3[[#This Row],[GP]])</f>
        <v>0.66666666666666663</v>
      </c>
      <c r="AM8" s="15">
        <f>Table3[[#This Row],[PTS2]]/(3*Table3[[#This Row],[GP]])</f>
        <v>0.61904761904761907</v>
      </c>
      <c r="AN8">
        <f>(2*Table3[[#This Row],[GR]])+Table3[[#This Row],[PTS]]</f>
        <v>150</v>
      </c>
      <c r="AO8">
        <f>(3*Table3[[#This Row],[GR]])+Table3[[#This Row],[PTS2]]</f>
        <v>222</v>
      </c>
      <c r="AP8">
        <f>Table3[[#This Row],[PTS]]+(2 * Table3[[#This Row],[GR]] * Table3[[#This Row],[PTS%]])</f>
        <v>109.33333333333333</v>
      </c>
      <c r="AQ8">
        <f>Table3[[#This Row],[PTS2]]+(3 * Table3[[#This Row],[GR]] * Table3[[#This Row],[PTS%2]])</f>
        <v>152.28571428571428</v>
      </c>
      <c r="AR8" s="20" t="str">
        <f>_xlfn.CONCAT(TEXT(Table3[[#This Row],[W]], "0"), "-", TEXT(Table3[[#This Row],[RL]],"0"), "-", TEXT(Table3[[#This Row],[OTL]]+Table3[[#This Row],[SOL]], "0"))</f>
        <v>13-6-2</v>
      </c>
      <c r="AS8">
        <f>COUNTIFS(DataRegularSeason20242025!$D$3:$D$1315,Table3[[#This Row],[Teams]],DataRegularSeason20242025!$K$3:$K$1315,0)</f>
        <v>0</v>
      </c>
      <c r="AT8">
        <f>SUMIF(DataRegularSeason20242025!$D$3:$D$1315,$A8, DataRegularSeason20242025!$J$3:$J$1315)</f>
        <v>22</v>
      </c>
      <c r="AU8">
        <f>SUMIF(DataRegularSeason20242025!$D$3:$D$1315,$A8, DataRegularSeason20242025!$K$3:$K$1315)</f>
        <v>26</v>
      </c>
      <c r="AV8">
        <f>AT8-AU8</f>
        <v>-4</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26</v>
      </c>
      <c r="AZ8">
        <f>AX8-AY8</f>
        <v>16</v>
      </c>
      <c r="BA8">
        <f>AT8+AX8</f>
        <v>64</v>
      </c>
      <c r="BB8">
        <f>AU8+AY8</f>
        <v>52</v>
      </c>
      <c r="BC8">
        <f>BA8-BB8</f>
        <v>12</v>
      </c>
      <c r="BD8" s="17">
        <f>Table3[[#This Row],[GF]]/Table3[[#This Row],[GP]]</f>
        <v>3.0476190476190474</v>
      </c>
      <c r="BE8" s="17">
        <f>Table3[[#This Row],[GA]]/Table3[[#This Row],[GP]]</f>
        <v>2.4761904761904763</v>
      </c>
      <c r="BF8" s="17">
        <f>(Table3[[#This Row],[GF]]-Table3[[#This Row],[GA]])/Table3[[#This Row],[GP]]</f>
        <v>0.5714285714285714</v>
      </c>
      <c r="BG8" s="50" t="str">
        <f>_xlfn.CONCAT(TEXT(Table3[[#This Row],[W_H]], "0"), "-", TEXT(Table3[[#This Row],[RL_H]],"0"), "-", TEXT(Table3[[#This Row],[OTL_H]]+Table3[[#This Row],[SOL_H]], "0"))</f>
        <v>10-3-0</v>
      </c>
      <c r="BH8" s="50" t="str">
        <f>_xlfn.CONCAT(TEXT(Table3[[#This Row],[W_A]], "0"), "-", TEXT(Table3[[#This Row],[RL_A]],"0"), "-", TEXT(Table3[[#This Row],[OTL_A]]+Table3[[#This Row],[SOL_A]], "0"))</f>
        <v>3-3-2</v>
      </c>
      <c r="BI8">
        <f>COUNTIFS(DataRegularSeason20242025!$D$3:$D$1315,$A8,DataRegularSeason20242025!$H$3:$H$1315, $A8)</f>
        <v>5</v>
      </c>
      <c r="BJ8">
        <f>COUNTIFS(DataRegularSeason20242025!$E$3:$E$1315,$A8,DataRegularSeason20242025!$H$3:$H$1315, $A8)</f>
        <v>10</v>
      </c>
      <c r="BK8">
        <f>BI8+BJ8</f>
        <v>15</v>
      </c>
      <c r="BL8">
        <f>F8-BI8</f>
        <v>3</v>
      </c>
      <c r="BM8">
        <f>H8-BJ8</f>
        <v>3</v>
      </c>
      <c r="BN8">
        <f>BL8+BM8</f>
        <v>6</v>
      </c>
      <c r="BS8" t="s">
        <v>1466</v>
      </c>
      <c r="BT8">
        <f>SUM($AH$2:$AH$33)</f>
        <v>16</v>
      </c>
      <c r="BZ8" t="s">
        <v>1476</v>
      </c>
      <c r="CA8" s="23">
        <f>CA7*82</f>
        <v>82.585714285714289</v>
      </c>
      <c r="CB8" s="21">
        <f>CB7+((82-BZ2)*CA7)</f>
        <v>84.535714285714278</v>
      </c>
    </row>
    <row r="9" spans="1:81" x14ac:dyDescent="0.25">
      <c r="A9" t="s">
        <v>20</v>
      </c>
      <c r="B9" t="s">
        <v>98</v>
      </c>
      <c r="C9" t="s">
        <v>99</v>
      </c>
      <c r="D9">
        <f>COUNTIFS(DataRegularSeason20242025!$D$3:$D$1315,$A9,DataRegularSeason20242025!$R$3:$R$1315,1,DataRegularSeason20242025!$N$3:$N$1315,1) + COUNTIFS(DataRegularSeason20242025!$E$3:$E$1315,$A9,DataRegularSeason20242025!$R$3:$R$1315,1,DataRegularSeason20242025!$N$3:$N$1315,1)</f>
        <v>14</v>
      </c>
      <c r="E9" s="15">
        <f>Table3[[#This Row],[Watched]]/Table3[[#This Row],[GP]]</f>
        <v>0.73684210526315785</v>
      </c>
      <c r="F9">
        <f>COUNTIFS(DataRegularSeason20242025!$N$3:$N$1315,1,DataRegularSeason20242025!$D$3:$D$1315,$A9)</f>
        <v>10</v>
      </c>
      <c r="G9">
        <f>41-Table3[[#This Row],[GP_A]]</f>
        <v>31</v>
      </c>
      <c r="H9">
        <f>COUNTIFS(DataRegularSeason20242025!$E$3:$E$1315,$A9,DataRegularSeason20242025!$N$3:$N$1315,1)</f>
        <v>9</v>
      </c>
      <c r="I9">
        <f>41-Table3[[#This Row],[GP_H]]</f>
        <v>32</v>
      </c>
      <c r="J9">
        <f>F9+H9</f>
        <v>19</v>
      </c>
      <c r="K9">
        <f>82-Table3[[#This Row],[GP]]</f>
        <v>63</v>
      </c>
      <c r="L9">
        <f>COUNTIFS(DataRegularSeason20242025!$D$3:$D$1315,$A9, DataRegularSeason20242025!$L$3:$L$1315, $A9,DataRegularSeason20242025!$N$3:$N$1315,1)</f>
        <v>7</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5</v>
      </c>
      <c r="U9">
        <f>COUNTIFS(DataRegularSeason20242025!$E$3:$E$1315,$A9, DataRegularSeason20242025!$L$3:$L$1315, $A9,DataRegularSeason20242025!$N$3:$N$1315,1,DataRegularSeason20242025!$M$3:$M$1315,"REG")</f>
        <v>5</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3</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12</v>
      </c>
      <c r="AC9">
        <f>Table3[[#This Row],[L_A]]+Table3[[#This Row],[L_H]]</f>
        <v>7</v>
      </c>
      <c r="AD9">
        <f>Table3[[#This Row],[RW_A]]+Table3[[#This Row],[RW_H]]</f>
        <v>12</v>
      </c>
      <c r="AE9">
        <f>Table3[[#This Row],[RL_A]]+Table3[[#This Row],[RL_H]]</f>
        <v>6</v>
      </c>
      <c r="AF9">
        <f>Table3[[#This Row],[OTW_A]]+Table3[[#This Row],[OTW_H]]</f>
        <v>0</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25</v>
      </c>
      <c r="AK9">
        <f>(3*(Table3[[#This Row],[RW_A]]+Table3[[#This Row],[RW_H]]))+(2*(Table3[[#This Row],[OTW_A]]+Table3[[#This Row],[SOW_A]]+Table3[[#This Row],[OTW_H]]+Table3[[#This Row],[SOW_H]]))+Table3[[#This Row],[OTL_A]]+Table3[[#This Row],[SOL_A]]+Table3[[#This Row],[OTL_H]]+Table3[[#This Row],[SOL_H]]</f>
        <v>37</v>
      </c>
      <c r="AL9" s="15">
        <f>Table3[[#This Row],[PTS]]/(2*Table3[[#This Row],[GP]])</f>
        <v>0.65789473684210531</v>
      </c>
      <c r="AM9" s="15">
        <f>Table3[[#This Row],[PTS2]]/(3*Table3[[#This Row],[GP]])</f>
        <v>0.64912280701754388</v>
      </c>
      <c r="AN9">
        <f>(2*Table3[[#This Row],[GR]])+Table3[[#This Row],[PTS]]</f>
        <v>151</v>
      </c>
      <c r="AO9">
        <f>(3*Table3[[#This Row],[GR]])+Table3[[#This Row],[PTS2]]</f>
        <v>226</v>
      </c>
      <c r="AP9">
        <f>Table3[[#This Row],[PTS]]+(2 * Table3[[#This Row],[GR]] * Table3[[#This Row],[PTS%]])</f>
        <v>107.89473684210527</v>
      </c>
      <c r="AQ9">
        <f>Table3[[#This Row],[PTS2]]+(3 * Table3[[#This Row],[GR]] * Table3[[#This Row],[PTS%2]])</f>
        <v>159.68421052631578</v>
      </c>
      <c r="AR9" s="20" t="str">
        <f>_xlfn.CONCAT(TEXT(Table3[[#This Row],[W]], "0"), "-", TEXT(Table3[[#This Row],[RL]],"0"), "-", TEXT(Table3[[#This Row],[OTL]]+Table3[[#This Row],[SOL]], "0"))</f>
        <v>12-6-1</v>
      </c>
      <c r="AS9">
        <f>COUNTIFS(DataRegularSeason20242025!$D$3:$D$1315,Table3[[#This Row],[Teams]],DataRegularSeason20242025!$K$3:$K$1315,0)</f>
        <v>3</v>
      </c>
      <c r="AT9">
        <f>SUMIF(DataRegularSeason20242025!$D$3:$D$1315,$A9, DataRegularSeason20242025!$J$3:$J$1315)</f>
        <v>39</v>
      </c>
      <c r="AU9">
        <f>SUMIF(DataRegularSeason20242025!$D$3:$D$1315,$A9, DataRegularSeason20242025!$K$3:$K$1315)</f>
        <v>22</v>
      </c>
      <c r="AV9">
        <f>AT9-AU9</f>
        <v>17</v>
      </c>
      <c r="AW9">
        <f>COUNTIFS(DataRegularSeason20242025!$E$3:$E$1315,Table3[[#This Row],[Teams]],DataRegularSeason20242025!$J$3:$J$1315,0)</f>
        <v>0</v>
      </c>
      <c r="AX9">
        <f>SUMIF(DataRegularSeason20242025!$E$3:$E$1315,$A9,DataRegularSeason20242025!$K$3:$K$1315)</f>
        <v>27</v>
      </c>
      <c r="AY9">
        <f>SUMIF(DataRegularSeason20242025!$E$3:$E$1315,$A9,DataRegularSeason20242025!$J$3:$J$1315)</f>
        <v>28</v>
      </c>
      <c r="AZ9">
        <f>AX9-AY9</f>
        <v>-1</v>
      </c>
      <c r="BA9">
        <f>AT9+AX9</f>
        <v>66</v>
      </c>
      <c r="BB9">
        <f>AU9+AY9</f>
        <v>50</v>
      </c>
      <c r="BC9">
        <f>BA9-BB9</f>
        <v>16</v>
      </c>
      <c r="BD9" s="17">
        <f>Table3[[#This Row],[GF]]/Table3[[#This Row],[GP]]</f>
        <v>3.4736842105263159</v>
      </c>
      <c r="BE9" s="17">
        <f>Table3[[#This Row],[GA]]/Table3[[#This Row],[GP]]</f>
        <v>2.6315789473684212</v>
      </c>
      <c r="BF9" s="17">
        <f>(Table3[[#This Row],[GF]]-Table3[[#This Row],[GA]])/Table3[[#This Row],[GP]]</f>
        <v>0.84210526315789469</v>
      </c>
      <c r="BG9" s="50" t="str">
        <f>_xlfn.CONCAT(TEXT(Table3[[#This Row],[W_H]], "0"), "-", TEXT(Table3[[#This Row],[RL_H]],"0"), "-", TEXT(Table3[[#This Row],[OTL_H]]+Table3[[#This Row],[SOL_H]], "0"))</f>
        <v>5-3-1</v>
      </c>
      <c r="BH9" s="50" t="str">
        <f>_xlfn.CONCAT(TEXT(Table3[[#This Row],[W_A]], "0"), "-", TEXT(Table3[[#This Row],[RL_A]],"0"), "-", TEXT(Table3[[#This Row],[OTL_A]]+Table3[[#This Row],[SOL_A]], "0"))</f>
        <v>7-3-0</v>
      </c>
      <c r="BI9">
        <f>COUNTIFS(DataRegularSeason20242025!$D$3:$D$1315,$A9,DataRegularSeason20242025!$H$3:$H$1315, $A9)</f>
        <v>6</v>
      </c>
      <c r="BJ9">
        <f>COUNTIFS(DataRegularSeason20242025!$E$3:$E$1315,$A9,DataRegularSeason20242025!$H$3:$H$1315, $A9)</f>
        <v>9</v>
      </c>
      <c r="BK9">
        <f>BI9+BJ9</f>
        <v>15</v>
      </c>
      <c r="BL9">
        <f>F9-BI9</f>
        <v>4</v>
      </c>
      <c r="BM9">
        <f>H9-BJ9</f>
        <v>0</v>
      </c>
      <c r="BN9">
        <f>BL9+BM9</f>
        <v>4</v>
      </c>
      <c r="BS9" t="s">
        <v>1469</v>
      </c>
      <c r="BT9" s="1">
        <f>_xlfn.MINIFS(DataRegularSeason20242025!$B$3:$B$1315,DataRegularSeason20242025!$N$3:$N$1315,1)</f>
        <v>45569</v>
      </c>
    </row>
    <row r="10" spans="1:81"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16</v>
      </c>
      <c r="E10" s="15">
        <f>Table3[[#This Row],[Watched]]/Table3[[#This Row],[GP]]</f>
        <v>0.69565217391304346</v>
      </c>
      <c r="F10">
        <f>COUNTIFS(DataRegularSeason20242025!$N$3:$N$1315,1,DataRegularSeason20242025!$D$3:$D$1315,$A10)</f>
        <v>13</v>
      </c>
      <c r="G10">
        <f>41-Table3[[#This Row],[GP_A]]</f>
        <v>28</v>
      </c>
      <c r="H10">
        <f>COUNTIFS(DataRegularSeason20242025!$E$3:$E$1315,$A10,DataRegularSeason20242025!$N$3:$N$1315,1)</f>
        <v>10</v>
      </c>
      <c r="I10">
        <f>41-Table3[[#This Row],[GP_H]]</f>
        <v>31</v>
      </c>
      <c r="J10">
        <f>F10+H10</f>
        <v>23</v>
      </c>
      <c r="K10">
        <f>82-Table3[[#This Row],[GP]]</f>
        <v>59</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3</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14</v>
      </c>
      <c r="AC10">
        <f>Table3[[#This Row],[L_A]]+Table3[[#This Row],[L_H]]</f>
        <v>9</v>
      </c>
      <c r="AD10">
        <f>Table3[[#This Row],[RW_A]]+Table3[[#This Row],[RW_H]]</f>
        <v>13</v>
      </c>
      <c r="AE10">
        <f>Table3[[#This Row],[RL_A]]+Table3[[#This Row],[RL_H]]</f>
        <v>7</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30</v>
      </c>
      <c r="AK10">
        <f>(3*(Table3[[#This Row],[RW_A]]+Table3[[#This Row],[RW_H]]))+(2*(Table3[[#This Row],[OTW_A]]+Table3[[#This Row],[SOW_A]]+Table3[[#This Row],[OTW_H]]+Table3[[#This Row],[SOW_H]]))+Table3[[#This Row],[OTL_A]]+Table3[[#This Row],[SOL_A]]+Table3[[#This Row],[OTL_H]]+Table3[[#This Row],[SOL_H]]</f>
        <v>43</v>
      </c>
      <c r="AL10" s="15">
        <f>Table3[[#This Row],[PTS]]/(2*Table3[[#This Row],[GP]])</f>
        <v>0.65217391304347827</v>
      </c>
      <c r="AM10" s="15">
        <f>Table3[[#This Row],[PTS2]]/(3*Table3[[#This Row],[GP]])</f>
        <v>0.62318840579710144</v>
      </c>
      <c r="AN10">
        <f>(2*Table3[[#This Row],[GR]])+Table3[[#This Row],[PTS]]</f>
        <v>148</v>
      </c>
      <c r="AO10">
        <f>(3*Table3[[#This Row],[GR]])+Table3[[#This Row],[PTS2]]</f>
        <v>220</v>
      </c>
      <c r="AP10">
        <f>Table3[[#This Row],[PTS]]+(2 * Table3[[#This Row],[GR]] * Table3[[#This Row],[PTS%]])</f>
        <v>106.95652173913044</v>
      </c>
      <c r="AQ10">
        <f>Table3[[#This Row],[PTS2]]+(3 * Table3[[#This Row],[GR]] * Table3[[#This Row],[PTS%2]])</f>
        <v>153.30434782608694</v>
      </c>
      <c r="AR10" s="20" t="str">
        <f>_xlfn.CONCAT(TEXT(Table3[[#This Row],[W]], "0"), "-", TEXT(Table3[[#This Row],[RL]],"0"), "-", TEXT(Table3[[#This Row],[OTL]]+Table3[[#This Row],[SOL]], "0"))</f>
        <v>14-7-2</v>
      </c>
      <c r="AS10">
        <f>COUNTIFS(DataRegularSeason20242025!$D$3:$D$1315,Table3[[#This Row],[Teams]],DataRegularSeason20242025!$K$3:$K$1315,0)</f>
        <v>2</v>
      </c>
      <c r="AT10">
        <f>SUMIF(DataRegularSeason20242025!$D$3:$D$1315,$A10, DataRegularSeason20242025!$J$3:$J$1315)</f>
        <v>43</v>
      </c>
      <c r="AU10">
        <f>SUMIF(DataRegularSeason20242025!$D$3:$D$1315,$A10, DataRegularSeason20242025!$K$3:$K$1315)</f>
        <v>29</v>
      </c>
      <c r="AV10">
        <f>AT10-AU10</f>
        <v>14</v>
      </c>
      <c r="AW10">
        <f>COUNTIFS(DataRegularSeason20242025!$E$3:$E$1315,Table3[[#This Row],[Teams]],DataRegularSeason20242025!$J$3:$J$1315,0)</f>
        <v>1</v>
      </c>
      <c r="AX10">
        <f>SUMIF(DataRegularSeason20242025!$E$3:$E$1315,$A10,DataRegularSeason20242025!$K$3:$K$1315)</f>
        <v>36</v>
      </c>
      <c r="AY10">
        <f>SUMIF(DataRegularSeason20242025!$E$3:$E$1315,$A10,DataRegularSeason20242025!$J$3:$J$1315)</f>
        <v>31</v>
      </c>
      <c r="AZ10">
        <f>AX10-AY10</f>
        <v>5</v>
      </c>
      <c r="BA10">
        <f>AT10+AX10</f>
        <v>79</v>
      </c>
      <c r="BB10">
        <f>AU10+AY10</f>
        <v>60</v>
      </c>
      <c r="BC10">
        <f>BA10-BB10</f>
        <v>19</v>
      </c>
      <c r="BD10" s="17">
        <f>Table3[[#This Row],[GF]]/Table3[[#This Row],[GP]]</f>
        <v>3.4347826086956523</v>
      </c>
      <c r="BE10" s="17">
        <f>Table3[[#This Row],[GA]]/Table3[[#This Row],[GP]]</f>
        <v>2.6086956521739131</v>
      </c>
      <c r="BF10" s="17">
        <f>(Table3[[#This Row],[GF]]-Table3[[#This Row],[GA]])/Table3[[#This Row],[GP]]</f>
        <v>0.82608695652173914</v>
      </c>
      <c r="BG10" s="50" t="str">
        <f>_xlfn.CONCAT(TEXT(Table3[[#This Row],[W_H]], "0"), "-", TEXT(Table3[[#This Row],[RL_H]],"0"), "-", TEXT(Table3[[#This Row],[OTL_H]]+Table3[[#This Row],[SOL_H]], "0"))</f>
        <v>5-3-2</v>
      </c>
      <c r="BH10" s="50" t="str">
        <f>_xlfn.CONCAT(TEXT(Table3[[#This Row],[W_A]], "0"), "-", TEXT(Table3[[#This Row],[RL_A]],"0"), "-", TEXT(Table3[[#This Row],[OTL_A]]+Table3[[#This Row],[SOL_A]], "0"))</f>
        <v>9-4-0</v>
      </c>
      <c r="BI10">
        <f>COUNTIFS(DataRegularSeason20242025!$D$3:$D$1315,$A10,DataRegularSeason20242025!$H$3:$H$1315, $A10)</f>
        <v>8</v>
      </c>
      <c r="BJ10">
        <f>COUNTIFS(DataRegularSeason20242025!$E$3:$E$1315,$A10,DataRegularSeason20242025!$H$3:$H$1315, $A10)</f>
        <v>8</v>
      </c>
      <c r="BK10">
        <f>BI10+BJ10</f>
        <v>16</v>
      </c>
      <c r="BL10">
        <f>F10-BI10</f>
        <v>5</v>
      </c>
      <c r="BM10">
        <f>H10-BJ10</f>
        <v>2</v>
      </c>
      <c r="BN10">
        <f>BL10+BM10</f>
        <v>7</v>
      </c>
      <c r="BS10" t="s">
        <v>1470</v>
      </c>
      <c r="BT10" s="1">
        <f>_xlfn.MAXIFS(DataRegularSeason20242025!$B$3:$B$1315,DataRegularSeason20242025!$N$3:$N$1315,1)</f>
        <v>45620</v>
      </c>
    </row>
    <row r="11" spans="1:81" x14ac:dyDescent="0.25">
      <c r="A11" t="s">
        <v>24</v>
      </c>
      <c r="B11" t="s">
        <v>97</v>
      </c>
      <c r="C11" t="s">
        <v>100</v>
      </c>
      <c r="D11">
        <f>COUNTIFS(DataRegularSeason20242025!$D$3:$D$1315,$A11,DataRegularSeason20242025!$R$3:$R$1315,1,DataRegularSeason20242025!$N$3:$N$1315,1) + COUNTIFS(DataRegularSeason20242025!$E$3:$E$1315,$A11,DataRegularSeason20242025!$R$3:$R$1315,1,DataRegularSeason20242025!$N$3:$N$1315,1)</f>
        <v>20</v>
      </c>
      <c r="E11" s="15">
        <f>Table3[[#This Row],[Watched]]/Table3[[#This Row],[GP]]</f>
        <v>0.95238095238095233</v>
      </c>
      <c r="F11">
        <f>COUNTIFS(DataRegularSeason20242025!$N$3:$N$1315,1,DataRegularSeason20242025!$D$3:$D$1315,$A11)</f>
        <v>9</v>
      </c>
      <c r="G11">
        <f>41-Table3[[#This Row],[GP_A]]</f>
        <v>32</v>
      </c>
      <c r="H11">
        <f>COUNTIFS(DataRegularSeason20242025!$E$3:$E$1315,$A11,DataRegularSeason20242025!$N$3:$N$1315,1)</f>
        <v>12</v>
      </c>
      <c r="I11">
        <f>41-Table3[[#This Row],[GP_H]]</f>
        <v>29</v>
      </c>
      <c r="J11">
        <f>F11+H11</f>
        <v>21</v>
      </c>
      <c r="K11">
        <f>82-Table3[[#This Row],[GP]]</f>
        <v>61</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6</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1</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3</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7</v>
      </c>
      <c r="AE11">
        <f>Table3[[#This Row],[RL_A]]+Table3[[#This Row],[RL_H]]</f>
        <v>6</v>
      </c>
      <c r="AF11">
        <f>Table3[[#This Row],[OTW_A]]+Table3[[#This Row],[OTW_H]]</f>
        <v>2</v>
      </c>
      <c r="AG11">
        <f>Table3[[#This Row],[OTL_A]]+Table3[[#This Row],[OTL_H]]</f>
        <v>2</v>
      </c>
      <c r="AH11">
        <f>Table3[[#This Row],[SOW_A]]+Table3[[#This Row],[SOW_H]]</f>
        <v>3</v>
      </c>
      <c r="AI11">
        <f>Table3[[#This Row],[SOL_A]]+Table3[[#This Row],[SOL_H]]</f>
        <v>1</v>
      </c>
      <c r="AJ11">
        <f>(2*(Table3[[#This Row],[W_A]]+Table3[[#This Row],[W_H]]))+Table3[[#This Row],[OTL_A]]+Table3[[#This Row],[SOL_A]]+Table3[[#This Row],[OTL_H]]+Table3[[#This Row],[SOL_H]]</f>
        <v>27</v>
      </c>
      <c r="AK11">
        <f>(3*(Table3[[#This Row],[RW_A]]+Table3[[#This Row],[RW_H]]))+(2*(Table3[[#This Row],[OTW_A]]+Table3[[#This Row],[SOW_A]]+Table3[[#This Row],[OTW_H]]+Table3[[#This Row],[SOW_H]]))+Table3[[#This Row],[OTL_A]]+Table3[[#This Row],[SOL_A]]+Table3[[#This Row],[OTL_H]]+Table3[[#This Row],[SOL_H]]</f>
        <v>34</v>
      </c>
      <c r="AL11" s="15">
        <f>Table3[[#This Row],[PTS]]/(2*Table3[[#This Row],[GP]])</f>
        <v>0.6428571428571429</v>
      </c>
      <c r="AM11" s="15">
        <f>Table3[[#This Row],[PTS2]]/(3*Table3[[#This Row],[GP]])</f>
        <v>0.53968253968253965</v>
      </c>
      <c r="AN11">
        <f>(2*Table3[[#This Row],[GR]])+Table3[[#This Row],[PTS]]</f>
        <v>149</v>
      </c>
      <c r="AO11">
        <f>(3*Table3[[#This Row],[GR]])+Table3[[#This Row],[PTS2]]</f>
        <v>217</v>
      </c>
      <c r="AP11">
        <f>Table3[[#This Row],[PTS]]+(2 * Table3[[#This Row],[GR]] * Table3[[#This Row],[PTS%]])</f>
        <v>105.42857142857143</v>
      </c>
      <c r="AQ11">
        <f>Table3[[#This Row],[PTS2]]+(3 * Table3[[#This Row],[GR]] * Table3[[#This Row],[PTS%2]])</f>
        <v>132.76190476190476</v>
      </c>
      <c r="AR11" s="20" t="str">
        <f>_xlfn.CONCAT(TEXT(Table3[[#This Row],[W]], "0"), "-", TEXT(Table3[[#This Row],[RL]],"0"), "-", TEXT(Table3[[#This Row],[OTL]]+Table3[[#This Row],[SOL]], "0"))</f>
        <v>12-6-3</v>
      </c>
      <c r="AS11">
        <f>COUNTIFS(DataRegularSeason20242025!$D$3:$D$1315,Table3[[#This Row],[Teams]],DataRegularSeason20242025!$K$3:$K$1315,0)</f>
        <v>0</v>
      </c>
      <c r="AT11">
        <f>SUMIF(DataRegularSeason20242025!$D$3:$D$1315,$A11, DataRegularSeason20242025!$J$3:$J$1315)</f>
        <v>21</v>
      </c>
      <c r="AU11">
        <f>SUMIF(DataRegularSeason20242025!$D$3:$D$1315,$A11, DataRegularSeason20242025!$K$3:$K$1315)</f>
        <v>30</v>
      </c>
      <c r="AV11">
        <f>AT11-AU11</f>
        <v>-9</v>
      </c>
      <c r="AW11">
        <f>COUNTIFS(DataRegularSeason20242025!$E$3:$E$1315,Table3[[#This Row],[Teams]],DataRegularSeason20242025!$J$3:$J$1315,0)</f>
        <v>2</v>
      </c>
      <c r="AX11">
        <f>SUMIF(DataRegularSeason20242025!$E$3:$E$1315,$A11,DataRegularSeason20242025!$K$3:$K$1315)</f>
        <v>37</v>
      </c>
      <c r="AY11">
        <f>SUMIF(DataRegularSeason20242025!$E$3:$E$1315,$A11,DataRegularSeason20242025!$J$3:$J$1315)</f>
        <v>27</v>
      </c>
      <c r="AZ11">
        <f>AX11-AY11</f>
        <v>10</v>
      </c>
      <c r="BA11">
        <f>AT11+AX11</f>
        <v>58</v>
      </c>
      <c r="BB11">
        <f>AU11+AY11</f>
        <v>57</v>
      </c>
      <c r="BC11">
        <f>BA11-BB11</f>
        <v>1</v>
      </c>
      <c r="BD11" s="17">
        <f>Table3[[#This Row],[GF]]/Table3[[#This Row],[GP]]</f>
        <v>2.7619047619047619</v>
      </c>
      <c r="BE11" s="17">
        <f>Table3[[#This Row],[GA]]/Table3[[#This Row],[GP]]</f>
        <v>2.7142857142857144</v>
      </c>
      <c r="BF11" s="17">
        <f>(Table3[[#This Row],[GF]]-Table3[[#This Row],[GA]])/Table3[[#This Row],[GP]]</f>
        <v>4.7619047619047616E-2</v>
      </c>
      <c r="BG11" s="50" t="str">
        <f>_xlfn.CONCAT(TEXT(Table3[[#This Row],[W_H]], "0"), "-", TEXT(Table3[[#This Row],[RL_H]],"0"), "-", TEXT(Table3[[#This Row],[OTL_H]]+Table3[[#This Row],[SOL_H]], "0"))</f>
        <v>9-3-0</v>
      </c>
      <c r="BH11" s="50" t="str">
        <f>_xlfn.CONCAT(TEXT(Table3[[#This Row],[W_A]], "0"), "-", TEXT(Table3[[#This Row],[RL_A]],"0"), "-", TEXT(Table3[[#This Row],[OTL_A]]+Table3[[#This Row],[SOL_A]], "0"))</f>
        <v>3-3-3</v>
      </c>
      <c r="BI11">
        <f>COUNTIFS(DataRegularSeason20242025!$D$3:$D$1315,$A11,DataRegularSeason20242025!$H$3:$H$1315, $A11)</f>
        <v>9</v>
      </c>
      <c r="BJ11">
        <f>COUNTIFS(DataRegularSeason20242025!$E$3:$E$1315,$A11,DataRegularSeason20242025!$H$3:$H$1315, $A11)</f>
        <v>12</v>
      </c>
      <c r="BK11">
        <f>BI11+BJ11</f>
        <v>21</v>
      </c>
      <c r="BL11">
        <f>F11-BI11</f>
        <v>0</v>
      </c>
      <c r="BM11">
        <f>H11-BJ11</f>
        <v>0</v>
      </c>
      <c r="BN11">
        <f>BL11+BM11</f>
        <v>0</v>
      </c>
      <c r="BS11" t="s">
        <v>1471</v>
      </c>
      <c r="BT11">
        <f>$BT$2/($BT$10-$BT$9)</f>
        <v>6.5098039215686274</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15</v>
      </c>
      <c r="E12" s="15">
        <f>Table3[[#This Row],[Watched]]/Table3[[#This Row],[GP]]</f>
        <v>0.78947368421052633</v>
      </c>
      <c r="F12">
        <f>COUNTIFS(DataRegularSeason20242025!$N$3:$N$1315,1,DataRegularSeason20242025!$D$3:$D$1315,$A12)</f>
        <v>8</v>
      </c>
      <c r="G12">
        <f>41-Table3[[#This Row],[GP_A]]</f>
        <v>33</v>
      </c>
      <c r="H12">
        <f>COUNTIFS(DataRegularSeason20242025!$E$3:$E$1315,$A12,DataRegularSeason20242025!$N$3:$N$1315,1)</f>
        <v>11</v>
      </c>
      <c r="I12">
        <f>41-Table3[[#This Row],[GP_H]]</f>
        <v>30</v>
      </c>
      <c r="J12">
        <f>F12+H12</f>
        <v>19</v>
      </c>
      <c r="K12">
        <f>82-Table3[[#This Row],[GP]]</f>
        <v>63</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10</v>
      </c>
      <c r="AC12">
        <f>Table3[[#This Row],[L_A]]+Table3[[#This Row],[L_H]]</f>
        <v>9</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23</v>
      </c>
      <c r="AK12">
        <f>(3*(Table3[[#This Row],[RW_A]]+Table3[[#This Row],[RW_H]]))+(2*(Table3[[#This Row],[OTW_A]]+Table3[[#This Row],[SOW_A]]+Table3[[#This Row],[OTW_H]]+Table3[[#This Row],[SOW_H]]))+Table3[[#This Row],[OTL_A]]+Table3[[#This Row],[SOL_A]]+Table3[[#This Row],[OTL_H]]+Table3[[#This Row],[SOL_H]]</f>
        <v>32</v>
      </c>
      <c r="AL12" s="15">
        <f>Table3[[#This Row],[PTS]]/(2*Table3[[#This Row],[GP]])</f>
        <v>0.60526315789473684</v>
      </c>
      <c r="AM12" s="15">
        <f>Table3[[#This Row],[PTS2]]/(3*Table3[[#This Row],[GP]])</f>
        <v>0.56140350877192979</v>
      </c>
      <c r="AN12">
        <f>(2*Table3[[#This Row],[GR]])+Table3[[#This Row],[PTS]]</f>
        <v>149</v>
      </c>
      <c r="AO12">
        <f>(3*Table3[[#This Row],[GR]])+Table3[[#This Row],[PTS2]]</f>
        <v>221</v>
      </c>
      <c r="AP12">
        <f>Table3[[#This Row],[PTS]]+(2 * Table3[[#This Row],[GR]] * Table3[[#This Row],[PTS%]])</f>
        <v>99.263157894736835</v>
      </c>
      <c r="AQ12">
        <f>Table3[[#This Row],[PTS2]]+(3 * Table3[[#This Row],[GR]] * Table3[[#This Row],[PTS%2]])</f>
        <v>138.10526315789474</v>
      </c>
      <c r="AR12" s="20" t="str">
        <f>_xlfn.CONCAT(TEXT(Table3[[#This Row],[W]], "0"), "-", TEXT(Table3[[#This Row],[RL]],"0"), "-", TEXT(Table3[[#This Row],[OTL]]+Table3[[#This Row],[SOL]], "0"))</f>
        <v>10-6-3</v>
      </c>
      <c r="AS12">
        <f>COUNTIFS(DataRegularSeason20242025!$D$3:$D$1315,Table3[[#This Row],[Teams]],DataRegularSeason20242025!$K$3:$K$1315,0)</f>
        <v>1</v>
      </c>
      <c r="AT12">
        <f>SUMIF(DataRegularSeason20242025!$D$3:$D$1315,$A12, DataRegularSeason20242025!$J$3:$J$1315)</f>
        <v>29</v>
      </c>
      <c r="AU12">
        <f>SUMIF(DataRegularSeason20242025!$D$3:$D$1315,$A12, DataRegularSeason20242025!$K$3:$K$1315)</f>
        <v>17</v>
      </c>
      <c r="AV12">
        <f>AT12-AU12</f>
        <v>12</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AX12-AY12</f>
        <v>-13</v>
      </c>
      <c r="BA12">
        <f>AT12+AX12</f>
        <v>61</v>
      </c>
      <c r="BB12">
        <f>AU12+AY12</f>
        <v>62</v>
      </c>
      <c r="BC12">
        <f>BA12-BB12</f>
        <v>-1</v>
      </c>
      <c r="BD12" s="17">
        <f>Table3[[#This Row],[GF]]/Table3[[#This Row],[GP]]</f>
        <v>3.2105263157894739</v>
      </c>
      <c r="BE12" s="17">
        <f>Table3[[#This Row],[GA]]/Table3[[#This Row],[GP]]</f>
        <v>3.263157894736842</v>
      </c>
      <c r="BF12" s="17">
        <f>(Table3[[#This Row],[GF]]-Table3[[#This Row],[GA]])/Table3[[#This Row],[GP]]</f>
        <v>-5.2631578947368418E-2</v>
      </c>
      <c r="BG12" s="50" t="str">
        <f>_xlfn.CONCAT(TEXT(Table3[[#This Row],[W_H]], "0"), "-", TEXT(Table3[[#This Row],[RL_H]],"0"), "-", TEXT(Table3[[#This Row],[OTL_H]]+Table3[[#This Row],[SOL_H]], "0"))</f>
        <v>3-5-3</v>
      </c>
      <c r="BH12" s="50" t="str">
        <f>_xlfn.CONCAT(TEXT(Table3[[#This Row],[W_A]], "0"), "-", TEXT(Table3[[#This Row],[RL_A]],"0"), "-", TEXT(Table3[[#This Row],[OTL_A]]+Table3[[#This Row],[SOL_A]], "0"))</f>
        <v>7-1-0</v>
      </c>
      <c r="BI12">
        <f>COUNTIFS(DataRegularSeason20242025!$D$3:$D$1315,$A12,DataRegularSeason20242025!$H$3:$H$1315, $A12)</f>
        <v>4</v>
      </c>
      <c r="BJ12">
        <f>COUNTIFS(DataRegularSeason20242025!$E$3:$E$1315,$A12,DataRegularSeason20242025!$H$3:$H$1315, $A12)</f>
        <v>7</v>
      </c>
      <c r="BK12">
        <f>BI12+BJ12</f>
        <v>11</v>
      </c>
      <c r="BL12">
        <f>F12-BI12</f>
        <v>4</v>
      </c>
      <c r="BM12">
        <f>H12-BJ12</f>
        <v>4</v>
      </c>
      <c r="BN12">
        <f>BL12+BM12</f>
        <v>8</v>
      </c>
      <c r="BS12" t="s">
        <v>1472</v>
      </c>
      <c r="BT12">
        <f>$BT$3/($BT$10-$BT$9)</f>
        <v>4.6862745098039218</v>
      </c>
    </row>
    <row r="13" spans="1:81"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15</v>
      </c>
      <c r="E13" s="15">
        <f>Table3[[#This Row],[Watched]]/Table3[[#This Row],[GP]]</f>
        <v>0.7142857142857143</v>
      </c>
      <c r="F13">
        <f>COUNTIFS(DataRegularSeason20242025!$N$3:$N$1315,1,DataRegularSeason20242025!$D$3:$D$1315,$A13)</f>
        <v>12</v>
      </c>
      <c r="G13">
        <f>41-Table3[[#This Row],[GP_A]]</f>
        <v>29</v>
      </c>
      <c r="H13">
        <f>COUNTIFS(DataRegularSeason20242025!$E$3:$E$1315,$A13,DataRegularSeason20242025!$N$3:$N$1315,1)</f>
        <v>9</v>
      </c>
      <c r="I13">
        <f>41-Table3[[#This Row],[GP_H]]</f>
        <v>32</v>
      </c>
      <c r="J13">
        <f>F13+H13</f>
        <v>21</v>
      </c>
      <c r="K13">
        <f>82-Table3[[#This Row],[GP]]</f>
        <v>61</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10</v>
      </c>
      <c r="AD13">
        <f>Table3[[#This Row],[RW_A]]+Table3[[#This Row],[RW_H]]</f>
        <v>11</v>
      </c>
      <c r="AE13">
        <f>Table3[[#This Row],[RL_A]]+Table3[[#This Row],[RL_H]]</f>
        <v>7</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25</v>
      </c>
      <c r="AK13">
        <f>(3*(Table3[[#This Row],[RW_A]]+Table3[[#This Row],[RW_H]]))+(2*(Table3[[#This Row],[OTW_A]]+Table3[[#This Row],[SOW_A]]+Table3[[#This Row],[OTW_H]]+Table3[[#This Row],[SOW_H]]))+Table3[[#This Row],[OTL_A]]+Table3[[#This Row],[SOL_A]]+Table3[[#This Row],[OTL_H]]+Table3[[#This Row],[SOL_H]]</f>
        <v>36</v>
      </c>
      <c r="AL13" s="15">
        <f>Table3[[#This Row],[PTS]]/(2*Table3[[#This Row],[GP]])</f>
        <v>0.59523809523809523</v>
      </c>
      <c r="AM13" s="15">
        <f>Table3[[#This Row],[PTS2]]/(3*Table3[[#This Row],[GP]])</f>
        <v>0.5714285714285714</v>
      </c>
      <c r="AN13">
        <f>(2*Table3[[#This Row],[GR]])+Table3[[#This Row],[PTS]]</f>
        <v>147</v>
      </c>
      <c r="AO13">
        <f>(3*Table3[[#This Row],[GR]])+Table3[[#This Row],[PTS2]]</f>
        <v>219</v>
      </c>
      <c r="AP13">
        <f>Table3[[#This Row],[PTS]]+(2 * Table3[[#This Row],[GR]] * Table3[[#This Row],[PTS%]])</f>
        <v>97.61904761904762</v>
      </c>
      <c r="AQ13">
        <f>Table3[[#This Row],[PTS2]]+(3 * Table3[[#This Row],[GR]] * Table3[[#This Row],[PTS%2]])</f>
        <v>140.57142857142856</v>
      </c>
      <c r="AR13" s="20" t="str">
        <f>_xlfn.CONCAT(TEXT(Table3[[#This Row],[W]], "0"), "-", TEXT(Table3[[#This Row],[RL]],"0"), "-", TEXT(Table3[[#This Row],[OTL]]+Table3[[#This Row],[SOL]], "0"))</f>
        <v>11-7-3</v>
      </c>
      <c r="AS13">
        <f>COUNTIFS(DataRegularSeason20242025!$D$3:$D$1315,Table3[[#This Row],[Teams]],DataRegularSeason20242025!$K$3:$K$1315,0)</f>
        <v>1</v>
      </c>
      <c r="AT13">
        <f>SUMIF(DataRegularSeason20242025!$D$3:$D$1315,$A13, DataRegularSeason20242025!$J$3:$J$1315)</f>
        <v>35</v>
      </c>
      <c r="AU13">
        <f>SUMIF(DataRegularSeason20242025!$D$3:$D$1315,$A13, DataRegularSeason20242025!$K$3:$K$1315)</f>
        <v>37</v>
      </c>
      <c r="AV13">
        <f>AT13-AU13</f>
        <v>-2</v>
      </c>
      <c r="AW13">
        <f>COUNTIFS(DataRegularSeason20242025!$E$3:$E$1315,Table3[[#This Row],[Teams]],DataRegularSeason20242025!$J$3:$J$1315,0)</f>
        <v>0</v>
      </c>
      <c r="AX13">
        <f>SUMIF(DataRegularSeason20242025!$E$3:$E$1315,$A13,DataRegularSeason20242025!$K$3:$K$1315)</f>
        <v>28</v>
      </c>
      <c r="AY13">
        <f>SUMIF(DataRegularSeason20242025!$E$3:$E$1315,$A13,DataRegularSeason20242025!$J$3:$J$1315)</f>
        <v>20</v>
      </c>
      <c r="AZ13">
        <f>AX13-AY13</f>
        <v>8</v>
      </c>
      <c r="BA13">
        <f>AT13+AX13</f>
        <v>63</v>
      </c>
      <c r="BB13">
        <f>AU13+AY13</f>
        <v>57</v>
      </c>
      <c r="BC13">
        <f>BA13-BB13</f>
        <v>6</v>
      </c>
      <c r="BD13" s="17">
        <f>Table3[[#This Row],[GF]]/Table3[[#This Row],[GP]]</f>
        <v>3</v>
      </c>
      <c r="BE13" s="17">
        <f>Table3[[#This Row],[GA]]/Table3[[#This Row],[GP]]</f>
        <v>2.7142857142857144</v>
      </c>
      <c r="BF13" s="17">
        <f>(Table3[[#This Row],[GF]]-Table3[[#This Row],[GA]])/Table3[[#This Row],[GP]]</f>
        <v>0.2857142857142857</v>
      </c>
      <c r="BG13" s="50" t="str">
        <f>_xlfn.CONCAT(TEXT(Table3[[#This Row],[W_H]], "0"), "-", TEXT(Table3[[#This Row],[RL_H]],"0"), "-", TEXT(Table3[[#This Row],[OTL_H]]+Table3[[#This Row],[SOL_H]], "0"))</f>
        <v>6-2-1</v>
      </c>
      <c r="BH13" s="50" t="str">
        <f>_xlfn.CONCAT(TEXT(Table3[[#This Row],[W_A]], "0"), "-", TEXT(Table3[[#This Row],[RL_A]],"0"), "-", TEXT(Table3[[#This Row],[OTL_A]]+Table3[[#This Row],[SOL_A]], "0"))</f>
        <v>5-5-2</v>
      </c>
      <c r="BI13">
        <f>COUNTIFS(DataRegularSeason20242025!$D$3:$D$1315,$A13,DataRegularSeason20242025!$H$3:$H$1315, $A13)</f>
        <v>5</v>
      </c>
      <c r="BJ13">
        <f>COUNTIFS(DataRegularSeason20242025!$E$3:$E$1315,$A13,DataRegularSeason20242025!$H$3:$H$1315, $A13)</f>
        <v>4</v>
      </c>
      <c r="BK13">
        <f>BI13+BJ13</f>
        <v>9</v>
      </c>
      <c r="BL13">
        <f>F13-BI13</f>
        <v>7</v>
      </c>
      <c r="BM13">
        <f>H13-BJ13</f>
        <v>5</v>
      </c>
      <c r="BN13">
        <f>BL13+BM13</f>
        <v>12</v>
      </c>
      <c r="BS13" t="s">
        <v>1480</v>
      </c>
      <c r="BT13">
        <f>(BT5/BT2)/2</f>
        <v>3.0617469879518073</v>
      </c>
    </row>
    <row r="14" spans="1:81" x14ac:dyDescent="0.25">
      <c r="A14" t="s">
        <v>14</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0.95238095238095233</v>
      </c>
      <c r="F14">
        <f>COUNTIFS(DataRegularSeason20242025!$N$3:$N$1315,1,DataRegularSeason20242025!$D$3:$D$1315,$A14)</f>
        <v>10</v>
      </c>
      <c r="G14">
        <f>41-Table3[[#This Row],[GP_A]]</f>
        <v>31</v>
      </c>
      <c r="H14">
        <f>COUNTIFS(DataRegularSeason20242025!$E$3:$E$1315,$A14,DataRegularSeason20242025!$N$3:$N$1315,1)</f>
        <v>11</v>
      </c>
      <c r="I14">
        <f>41-Table3[[#This Row],[GP_H]]</f>
        <v>30</v>
      </c>
      <c r="J14">
        <f>F14+H14</f>
        <v>21</v>
      </c>
      <c r="K14">
        <f>82-Table3[[#This Row],[GP]]</f>
        <v>61</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4</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12</v>
      </c>
      <c r="AC14">
        <f>Table3[[#This Row],[L_A]]+Table3[[#This Row],[L_H]]</f>
        <v>9</v>
      </c>
      <c r="AD14">
        <f>Table3[[#This Row],[RW_A]]+Table3[[#This Row],[RW_H]]</f>
        <v>10</v>
      </c>
      <c r="AE14">
        <f>Table3[[#This Row],[RL_A]]+Table3[[#This Row],[RL_H]]</f>
        <v>8</v>
      </c>
      <c r="AF14">
        <f>Table3[[#This Row],[OTW_A]]+Table3[[#This Row],[OTW_H]]</f>
        <v>1</v>
      </c>
      <c r="AG14">
        <f>Table3[[#This Row],[OTL_A]]+Table3[[#This Row],[OTL_H]]</f>
        <v>1</v>
      </c>
      <c r="AH14">
        <f>Table3[[#This Row],[SOW_A]]+Table3[[#This Row],[SOW_H]]</f>
        <v>1</v>
      </c>
      <c r="AI14">
        <f>Table3[[#This Row],[SOL_A]]+Table3[[#This Row],[SOL_H]]</f>
        <v>0</v>
      </c>
      <c r="AJ14">
        <f>(2*(Table3[[#This Row],[W_A]]+Table3[[#This Row],[W_H]]))+Table3[[#This Row],[OTL_A]]+Table3[[#This Row],[SOL_A]]+Table3[[#This Row],[OTL_H]]+Table3[[#This Row],[SOL_H]]</f>
        <v>25</v>
      </c>
      <c r="AK14">
        <f>(3*(Table3[[#This Row],[RW_A]]+Table3[[#This Row],[RW_H]]))+(2*(Table3[[#This Row],[OTW_A]]+Table3[[#This Row],[SOW_A]]+Table3[[#This Row],[OTW_H]]+Table3[[#This Row],[SOW_H]]))+Table3[[#This Row],[OTL_A]]+Table3[[#This Row],[SOL_A]]+Table3[[#This Row],[OTL_H]]+Table3[[#This Row],[SOL_H]]</f>
        <v>35</v>
      </c>
      <c r="AL14" s="15">
        <f>Table3[[#This Row],[PTS]]/(2*Table3[[#This Row],[GP]])</f>
        <v>0.59523809523809523</v>
      </c>
      <c r="AM14" s="15">
        <f>Table3[[#This Row],[PTS2]]/(3*Table3[[#This Row],[GP]])</f>
        <v>0.55555555555555558</v>
      </c>
      <c r="AN14">
        <f>(2*Table3[[#This Row],[GR]])+Table3[[#This Row],[PTS]]</f>
        <v>147</v>
      </c>
      <c r="AO14">
        <f>(3*Table3[[#This Row],[GR]])+Table3[[#This Row],[PTS2]]</f>
        <v>218</v>
      </c>
      <c r="AP14">
        <f>Table3[[#This Row],[PTS]]+(2 * Table3[[#This Row],[GR]] * Table3[[#This Row],[PTS%]])</f>
        <v>97.61904761904762</v>
      </c>
      <c r="AQ14">
        <f>Table3[[#This Row],[PTS2]]+(3 * Table3[[#This Row],[GR]] * Table3[[#This Row],[PTS%2]])</f>
        <v>136.66666666666669</v>
      </c>
      <c r="AR14" s="20" t="str">
        <f>_xlfn.CONCAT(TEXT(Table3[[#This Row],[W]], "0"), "-", TEXT(Table3[[#This Row],[RL]],"0"), "-", TEXT(Table3[[#This Row],[OTL]]+Table3[[#This Row],[SOL]], "0"))</f>
        <v>12-8-1</v>
      </c>
      <c r="AS14">
        <f>COUNTIFS(DataRegularSeason20242025!$D$3:$D$1315,Table3[[#This Row],[Teams]],DataRegularSeason20242025!$K$3:$K$1315,0)</f>
        <v>0</v>
      </c>
      <c r="AT14">
        <f>SUMIF(DataRegularSeason20242025!$D$3:$D$1315,$A14, DataRegularSeason20242025!$J$3:$J$1315)</f>
        <v>35</v>
      </c>
      <c r="AU14">
        <f>SUMIF(DataRegularSeason20242025!$D$3:$D$1315,$A14, DataRegularSeason20242025!$K$3:$K$1315)</f>
        <v>34</v>
      </c>
      <c r="AV14">
        <f>AT14-AU14</f>
        <v>1</v>
      </c>
      <c r="AW14">
        <f>COUNTIFS(DataRegularSeason20242025!$E$3:$E$1315,Table3[[#This Row],[Teams]],DataRegularSeason20242025!$J$3:$J$1315,0)</f>
        <v>1</v>
      </c>
      <c r="AX14">
        <f>SUMIF(DataRegularSeason20242025!$E$3:$E$1315,$A14,DataRegularSeason20242025!$K$3:$K$1315)</f>
        <v>39</v>
      </c>
      <c r="AY14">
        <f>SUMIF(DataRegularSeason20242025!$E$3:$E$1315,$A14,DataRegularSeason20242025!$J$3:$J$1315)</f>
        <v>39</v>
      </c>
      <c r="AZ14">
        <f>AX14-AY14</f>
        <v>0</v>
      </c>
      <c r="BA14">
        <f>AT14+AX14</f>
        <v>74</v>
      </c>
      <c r="BB14">
        <f>AU14+AY14</f>
        <v>73</v>
      </c>
      <c r="BC14">
        <f>BA14-BB14</f>
        <v>1</v>
      </c>
      <c r="BD14" s="17">
        <f>Table3[[#This Row],[GF]]/Table3[[#This Row],[GP]]</f>
        <v>3.5238095238095237</v>
      </c>
      <c r="BE14" s="17">
        <f>Table3[[#This Row],[GA]]/Table3[[#This Row],[GP]]</f>
        <v>3.4761904761904763</v>
      </c>
      <c r="BF14" s="17">
        <f>(Table3[[#This Row],[GF]]-Table3[[#This Row],[GA]])/Table3[[#This Row],[GP]]</f>
        <v>4.7619047619047616E-2</v>
      </c>
      <c r="BG14" s="50" t="str">
        <f>_xlfn.CONCAT(TEXT(Table3[[#This Row],[W_H]], "0"), "-", TEXT(Table3[[#This Row],[RL_H]],"0"), "-", TEXT(Table3[[#This Row],[OTL_H]]+Table3[[#This Row],[SOL_H]], "0"))</f>
        <v>6-4-1</v>
      </c>
      <c r="BH14" s="50" t="str">
        <f>_xlfn.CONCAT(TEXT(Table3[[#This Row],[W_A]], "0"), "-", TEXT(Table3[[#This Row],[RL_A]],"0"), "-", TEXT(Table3[[#This Row],[OTL_A]]+Table3[[#This Row],[SOL_A]], "0"))</f>
        <v>6-4-0</v>
      </c>
      <c r="BI14">
        <f>COUNTIFS(DataRegularSeason20242025!$D$3:$D$1315,$A14,DataRegularSeason20242025!$H$3:$H$1315, $A14)</f>
        <v>7</v>
      </c>
      <c r="BJ14">
        <f>COUNTIFS(DataRegularSeason20242025!$E$3:$E$1315,$A14,DataRegularSeason20242025!$H$3:$H$1315, $A14)</f>
        <v>9</v>
      </c>
      <c r="BK14">
        <f>BI14+BJ14</f>
        <v>16</v>
      </c>
      <c r="BL14">
        <f>F14-BI14</f>
        <v>3</v>
      </c>
      <c r="BM14">
        <f>H14-BJ14</f>
        <v>2</v>
      </c>
      <c r="BN14">
        <f>BL14+BM14</f>
        <v>5</v>
      </c>
      <c r="BS14" t="s">
        <v>1802</v>
      </c>
      <c r="BT14">
        <f>BT7+BT8</f>
        <v>67</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0.84210526315789469</v>
      </c>
      <c r="F15">
        <f>COUNTIFS(DataRegularSeason20242025!$N$3:$N$1315,1,DataRegularSeason20242025!$D$3:$D$1315,$A15)</f>
        <v>10</v>
      </c>
      <c r="G15">
        <f>41-Table3[[#This Row],[GP_A]]</f>
        <v>31</v>
      </c>
      <c r="H15">
        <f>COUNTIFS(DataRegularSeason20242025!$E$3:$E$1315,$A15,DataRegularSeason20242025!$N$3:$N$1315,1)</f>
        <v>9</v>
      </c>
      <c r="I15">
        <f>41-Table3[[#This Row],[GP_H]]</f>
        <v>32</v>
      </c>
      <c r="J15">
        <f>F15+H15</f>
        <v>19</v>
      </c>
      <c r="K15">
        <f>82-Table3[[#This Row],[GP]]</f>
        <v>63</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3</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10</v>
      </c>
      <c r="AC15">
        <f>Table3[[#This Row],[L_A]]+Table3[[#This Row],[L_H]]</f>
        <v>9</v>
      </c>
      <c r="AD15">
        <f>Table3[[#This Row],[RW_A]]+Table3[[#This Row],[RW_H]]</f>
        <v>8</v>
      </c>
      <c r="AE15">
        <f>Table3[[#This Row],[RL_A]]+Table3[[#This Row],[RL_H]]</f>
        <v>7</v>
      </c>
      <c r="AF15">
        <f>Table3[[#This Row],[OTW_A]]+Table3[[#This Row],[OTW_H]]</f>
        <v>2</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22</v>
      </c>
      <c r="AK15">
        <f>(3*(Table3[[#This Row],[RW_A]]+Table3[[#This Row],[RW_H]]))+(2*(Table3[[#This Row],[OTW_A]]+Table3[[#This Row],[SOW_A]]+Table3[[#This Row],[OTW_H]]+Table3[[#This Row],[SOW_H]]))+Table3[[#This Row],[OTL_A]]+Table3[[#This Row],[SOL_A]]+Table3[[#This Row],[OTL_H]]+Table3[[#This Row],[SOL_H]]</f>
        <v>30</v>
      </c>
      <c r="AL15" s="15">
        <f>Table3[[#This Row],[PTS]]/(2*Table3[[#This Row],[GP]])</f>
        <v>0.57894736842105265</v>
      </c>
      <c r="AM15" s="15">
        <f>Table3[[#This Row],[PTS2]]/(3*Table3[[#This Row],[GP]])</f>
        <v>0.52631578947368418</v>
      </c>
      <c r="AN15">
        <f>(2*Table3[[#This Row],[GR]])+Table3[[#This Row],[PTS]]</f>
        <v>148</v>
      </c>
      <c r="AO15">
        <f>(3*Table3[[#This Row],[GR]])+Table3[[#This Row],[PTS2]]</f>
        <v>219</v>
      </c>
      <c r="AP15">
        <f>Table3[[#This Row],[PTS]]+(2 * Table3[[#This Row],[GR]] * Table3[[#This Row],[PTS%]])</f>
        <v>94.94736842105263</v>
      </c>
      <c r="AQ15">
        <f>Table3[[#This Row],[PTS2]]+(3 * Table3[[#This Row],[GR]] * Table3[[#This Row],[PTS%2]])</f>
        <v>129.4736842105263</v>
      </c>
      <c r="AR15" s="20" t="str">
        <f>_xlfn.CONCAT(TEXT(Table3[[#This Row],[W]], "0"), "-", TEXT(Table3[[#This Row],[RL]],"0"), "-", TEXT(Table3[[#This Row],[OTL]]+Table3[[#This Row],[SOL]], "0"))</f>
        <v>10-7-2</v>
      </c>
      <c r="AS15">
        <f>COUNTIFS(DataRegularSeason20242025!$D$3:$D$1315,Table3[[#This Row],[Teams]],DataRegularSeason20242025!$K$3:$K$1315,0)</f>
        <v>0</v>
      </c>
      <c r="AT15">
        <f>SUMIF(DataRegularSeason20242025!$D$3:$D$1315,$A15, DataRegularSeason20242025!$J$3:$J$1315)</f>
        <v>41</v>
      </c>
      <c r="AU15">
        <f>SUMIF(DataRegularSeason20242025!$D$3:$D$1315,$A15, DataRegularSeason20242025!$K$3:$K$1315)</f>
        <v>42</v>
      </c>
      <c r="AV15">
        <f>AT15-AU15</f>
        <v>-1</v>
      </c>
      <c r="AW15">
        <f>COUNTIFS(DataRegularSeason20242025!$E$3:$E$1315,Table3[[#This Row],[Teams]],DataRegularSeason20242025!$J$3:$J$1315,0)</f>
        <v>2</v>
      </c>
      <c r="AX15">
        <f>SUMIF(DataRegularSeason20242025!$E$3:$E$1315,$A15,DataRegularSeason20242025!$K$3:$K$1315)</f>
        <v>27</v>
      </c>
      <c r="AY15">
        <f>SUMIF(DataRegularSeason20242025!$E$3:$E$1315,$A15,DataRegularSeason20242025!$J$3:$J$1315)</f>
        <v>17</v>
      </c>
      <c r="AZ15">
        <f>AX15-AY15</f>
        <v>10</v>
      </c>
      <c r="BA15">
        <f>AT15+AX15</f>
        <v>68</v>
      </c>
      <c r="BB15">
        <f>AU15+AY15</f>
        <v>59</v>
      </c>
      <c r="BC15">
        <f>BA15-BB15</f>
        <v>9</v>
      </c>
      <c r="BD15" s="17">
        <f>Table3[[#This Row],[GF]]/Table3[[#This Row],[GP]]</f>
        <v>3.5789473684210527</v>
      </c>
      <c r="BE15" s="17">
        <f>Table3[[#This Row],[GA]]/Table3[[#This Row],[GP]]</f>
        <v>3.1052631578947367</v>
      </c>
      <c r="BF15" s="17">
        <f>(Table3[[#This Row],[GF]]-Table3[[#This Row],[GA]])/Table3[[#This Row],[GP]]</f>
        <v>0.47368421052631576</v>
      </c>
      <c r="BG15" s="50" t="str">
        <f>_xlfn.CONCAT(TEXT(Table3[[#This Row],[W_H]], "0"), "-", TEXT(Table3[[#This Row],[RL_H]],"0"), "-", TEXT(Table3[[#This Row],[OTL_H]]+Table3[[#This Row],[SOL_H]], "0"))</f>
        <v>6-2-1</v>
      </c>
      <c r="BH15" s="50" t="str">
        <f>_xlfn.CONCAT(TEXT(Table3[[#This Row],[W_A]], "0"), "-", TEXT(Table3[[#This Row],[RL_A]],"0"), "-", TEXT(Table3[[#This Row],[OTL_A]]+Table3[[#This Row],[SOL_A]], "0"))</f>
        <v>4-5-1</v>
      </c>
      <c r="BI15">
        <f>COUNTIFS(DataRegularSeason20242025!$D$3:$D$1315,$A15,DataRegularSeason20242025!$H$3:$H$1315, $A15)</f>
        <v>5</v>
      </c>
      <c r="BJ15">
        <f>COUNTIFS(DataRegularSeason20242025!$E$3:$E$1315,$A15,DataRegularSeason20242025!$H$3:$H$1315, $A15)</f>
        <v>7</v>
      </c>
      <c r="BK15">
        <f>BI15+BJ15</f>
        <v>12</v>
      </c>
      <c r="BL15">
        <f>F15-BI15</f>
        <v>5</v>
      </c>
      <c r="BM15">
        <f>H15-BJ15</f>
        <v>2</v>
      </c>
      <c r="BN15">
        <f>BL15+BM15</f>
        <v>7</v>
      </c>
      <c r="BS15" t="s">
        <v>1803</v>
      </c>
      <c r="BT15">
        <f>BT14/BT2</f>
        <v>0.20180722891566266</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15</v>
      </c>
      <c r="E16" s="15">
        <f>Table3[[#This Row],[Watched]]/Table3[[#This Row],[GP]]</f>
        <v>0.7142857142857143</v>
      </c>
      <c r="F16">
        <f>COUNTIFS(DataRegularSeason20242025!$N$3:$N$1315,1,DataRegularSeason20242025!$D$3:$D$1315,$A16)</f>
        <v>9</v>
      </c>
      <c r="G16">
        <f>41-Table3[[#This Row],[GP_A]]</f>
        <v>32</v>
      </c>
      <c r="H16">
        <f>COUNTIFS(DataRegularSeason20242025!$E$3:$E$1315,$A16,DataRegularSeason20242025!$N$3:$N$1315,1)</f>
        <v>12</v>
      </c>
      <c r="I16">
        <f>41-Table3[[#This Row],[GP_H]]</f>
        <v>29</v>
      </c>
      <c r="J16">
        <f>F16+H16</f>
        <v>21</v>
      </c>
      <c r="K16">
        <f>82-Table3[[#This Row],[GP]]</f>
        <v>61</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9</v>
      </c>
      <c r="AD16">
        <f>Table3[[#This Row],[RW_A]]+Table3[[#This Row],[RW_H]]</f>
        <v>10</v>
      </c>
      <c r="AE16">
        <f>Table3[[#This Row],[RL_A]]+Table3[[#This Row],[RL_H]]</f>
        <v>9</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24</v>
      </c>
      <c r="AK16">
        <f>(3*(Table3[[#This Row],[RW_A]]+Table3[[#This Row],[RW_H]]))+(2*(Table3[[#This Row],[OTW_A]]+Table3[[#This Row],[SOW_A]]+Table3[[#This Row],[OTW_H]]+Table3[[#This Row],[SOW_H]]))+Table3[[#This Row],[OTL_A]]+Table3[[#This Row],[SOL_A]]+Table3[[#This Row],[OTL_H]]+Table3[[#This Row],[SOL_H]]</f>
        <v>34</v>
      </c>
      <c r="AL16" s="15">
        <f>Table3[[#This Row],[PTS]]/(2*Table3[[#This Row],[GP]])</f>
        <v>0.5714285714285714</v>
      </c>
      <c r="AM16" s="15">
        <f>Table3[[#This Row],[PTS2]]/(3*Table3[[#This Row],[GP]])</f>
        <v>0.53968253968253965</v>
      </c>
      <c r="AN16">
        <f>(2*Table3[[#This Row],[GR]])+Table3[[#This Row],[PTS]]</f>
        <v>146</v>
      </c>
      <c r="AO16">
        <f>(3*Table3[[#This Row],[GR]])+Table3[[#This Row],[PTS2]]</f>
        <v>217</v>
      </c>
      <c r="AP16">
        <f>Table3[[#This Row],[PTS]]+(2 * Table3[[#This Row],[GR]] * Table3[[#This Row],[PTS%]])</f>
        <v>93.714285714285708</v>
      </c>
      <c r="AQ16">
        <f>Table3[[#This Row],[PTS2]]+(3 * Table3[[#This Row],[GR]] * Table3[[#This Row],[PTS%2]])</f>
        <v>132.76190476190476</v>
      </c>
      <c r="AR16" s="20" t="str">
        <f>_xlfn.CONCAT(TEXT(Table3[[#This Row],[W]], "0"), "-", TEXT(Table3[[#This Row],[RL]],"0"), "-", TEXT(Table3[[#This Row],[OTL]]+Table3[[#This Row],[SOL]], "0"))</f>
        <v>12-9-0</v>
      </c>
      <c r="AS16">
        <f>COUNTIFS(DataRegularSeason20242025!$D$3:$D$1315,Table3[[#This Row],[Teams]],DataRegularSeason20242025!$K$3:$K$1315,0)</f>
        <v>0</v>
      </c>
      <c r="AT16">
        <f>SUMIF(DataRegularSeason20242025!$D$3:$D$1315,$A16, DataRegularSeason20242025!$J$3:$J$1315)</f>
        <v>30</v>
      </c>
      <c r="AU16">
        <f>SUMIF(DataRegularSeason20242025!$D$3:$D$1315,$A16, DataRegularSeason20242025!$K$3:$K$1315)</f>
        <v>25</v>
      </c>
      <c r="AV16">
        <f>AT16-AU16</f>
        <v>5</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50</v>
      </c>
      <c r="AZ16">
        <f>AX16-AY16</f>
        <v>-7</v>
      </c>
      <c r="BA16">
        <f>AT16+AX16</f>
        <v>73</v>
      </c>
      <c r="BB16">
        <f>AU16+AY16</f>
        <v>75</v>
      </c>
      <c r="BC16">
        <f>BA16-BB16</f>
        <v>-2</v>
      </c>
      <c r="BD16" s="17">
        <f>Table3[[#This Row],[GF]]/Table3[[#This Row],[GP]]</f>
        <v>3.4761904761904763</v>
      </c>
      <c r="BE16" s="17">
        <f>Table3[[#This Row],[GA]]/Table3[[#This Row],[GP]]</f>
        <v>3.5714285714285716</v>
      </c>
      <c r="BF16" s="17">
        <f>(Table3[[#This Row],[GF]]-Table3[[#This Row],[GA]])/Table3[[#This Row],[GP]]</f>
        <v>-9.5238095238095233E-2</v>
      </c>
      <c r="BG16" s="50" t="str">
        <f>_xlfn.CONCAT(TEXT(Table3[[#This Row],[W_H]], "0"), "-", TEXT(Table3[[#This Row],[RL_H]],"0"), "-", TEXT(Table3[[#This Row],[OTL_H]]+Table3[[#This Row],[SOL_H]], "0"))</f>
        <v>6-6-0</v>
      </c>
      <c r="BH16" s="50" t="str">
        <f>_xlfn.CONCAT(TEXT(Table3[[#This Row],[W_A]], "0"), "-", TEXT(Table3[[#This Row],[RL_A]],"0"), "-", TEXT(Table3[[#This Row],[OTL_A]]+Table3[[#This Row],[SOL_A]], "0"))</f>
        <v>6-3-0</v>
      </c>
      <c r="BI16">
        <f>COUNTIFS(DataRegularSeason20242025!$D$3:$D$1315,$A16,DataRegularSeason20242025!$H$3:$H$1315, $A16)</f>
        <v>3</v>
      </c>
      <c r="BJ16">
        <f>COUNTIFS(DataRegularSeason20242025!$E$3:$E$1315,$A16,DataRegularSeason20242025!$H$3:$H$1315, $A16)</f>
        <v>10</v>
      </c>
      <c r="BK16">
        <f>BI16+BJ16</f>
        <v>13</v>
      </c>
      <c r="BL16">
        <f>F16-BI16</f>
        <v>6</v>
      </c>
      <c r="BM16">
        <f>H16-BJ16</f>
        <v>2</v>
      </c>
      <c r="BN16">
        <f>BL16+BM16</f>
        <v>8</v>
      </c>
    </row>
    <row r="17" spans="1:71"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0.52380952380952384</v>
      </c>
      <c r="F17">
        <f>COUNTIFS(DataRegularSeason20242025!$N$3:$N$1315,1,DataRegularSeason20242025!$D$3:$D$1315,$A17)</f>
        <v>10</v>
      </c>
      <c r="G17">
        <f>41-Table3[[#This Row],[GP_A]]</f>
        <v>31</v>
      </c>
      <c r="H17">
        <f>COUNTIFS(DataRegularSeason20242025!$E$3:$E$1315,$A17,DataRegularSeason20242025!$N$3:$N$1315,1)</f>
        <v>11</v>
      </c>
      <c r="I17">
        <f>41-Table3[[#This Row],[GP_H]]</f>
        <v>30</v>
      </c>
      <c r="J17">
        <f>F17+H17</f>
        <v>21</v>
      </c>
      <c r="K17">
        <f>82-Table3[[#This Row],[GP]]</f>
        <v>61</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5</v>
      </c>
      <c r="Y17">
        <f>COUNTIFS(DataRegularSeason20242025!$E$3:$E$1315,$A17, DataRegularSeason20242025!$S$3:$S$1315, $A17,DataRegularSeason20242025!$M$3:$M$1315,"REG")</f>
        <v>5</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11</v>
      </c>
      <c r="AC17">
        <f>Table3[[#This Row],[L_A]]+Table3[[#This Row],[L_H]]</f>
        <v>10</v>
      </c>
      <c r="AD17">
        <f>Table3[[#This Row],[RW_A]]+Table3[[#This Row],[RW_H]]</f>
        <v>8</v>
      </c>
      <c r="AE17">
        <f>Table3[[#This Row],[RL_A]]+Table3[[#This Row],[RL_H]]</f>
        <v>9</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23</v>
      </c>
      <c r="AK17">
        <f>(3*(Table3[[#This Row],[RW_A]]+Table3[[#This Row],[RW_H]]))+(2*(Table3[[#This Row],[OTW_A]]+Table3[[#This Row],[SOW_A]]+Table3[[#This Row],[OTW_H]]+Table3[[#This Row],[SOW_H]]))+Table3[[#This Row],[OTL_A]]+Table3[[#This Row],[SOL_A]]+Table3[[#This Row],[OTL_H]]+Table3[[#This Row],[SOL_H]]</f>
        <v>31</v>
      </c>
      <c r="AL17" s="15">
        <f>Table3[[#This Row],[PTS]]/(2*Table3[[#This Row],[GP]])</f>
        <v>0.54761904761904767</v>
      </c>
      <c r="AM17" s="15">
        <f>Table3[[#This Row],[PTS2]]/(3*Table3[[#This Row],[GP]])</f>
        <v>0.49206349206349204</v>
      </c>
      <c r="AN17">
        <f>(2*Table3[[#This Row],[GR]])+Table3[[#This Row],[PTS]]</f>
        <v>145</v>
      </c>
      <c r="AO17">
        <f>(3*Table3[[#This Row],[GR]])+Table3[[#This Row],[PTS2]]</f>
        <v>214</v>
      </c>
      <c r="AP17">
        <f>Table3[[#This Row],[PTS]]+(2 * Table3[[#This Row],[GR]] * Table3[[#This Row],[PTS%]])</f>
        <v>89.80952380952381</v>
      </c>
      <c r="AQ17">
        <f>Table3[[#This Row],[PTS2]]+(3 * Table3[[#This Row],[GR]] * Table3[[#This Row],[PTS%2]])</f>
        <v>121.04761904761904</v>
      </c>
      <c r="AR17" s="20" t="str">
        <f>_xlfn.CONCAT(TEXT(Table3[[#This Row],[W]], "0"), "-", TEXT(Table3[[#This Row],[RL]],"0"), "-", TEXT(Table3[[#This Row],[OTL]]+Table3[[#This Row],[SOL]], "0"))</f>
        <v>11-9-1</v>
      </c>
      <c r="AS17">
        <f>COUNTIFS(DataRegularSeason20242025!$D$3:$D$1315,Table3[[#This Row],[Teams]],DataRegularSeason20242025!$K$3:$K$1315,0)</f>
        <v>1</v>
      </c>
      <c r="AT17">
        <f>SUMIF(DataRegularSeason20242025!$D$3:$D$1315,$A17, DataRegularSeason20242025!$J$3:$J$1315)</f>
        <v>31</v>
      </c>
      <c r="AU17">
        <f>SUMIF(DataRegularSeason20242025!$D$3:$D$1315,$A17, DataRegularSeason20242025!$K$3:$K$1315)</f>
        <v>29</v>
      </c>
      <c r="AV17">
        <f>AT17-AU17</f>
        <v>2</v>
      </c>
      <c r="AW17">
        <f>COUNTIFS(DataRegularSeason20242025!$E$3:$E$1315,Table3[[#This Row],[Teams]],DataRegularSeason20242025!$J$3:$J$1315,0)</f>
        <v>0</v>
      </c>
      <c r="AX17">
        <f>SUMIF(DataRegularSeason20242025!$E$3:$E$1315,$A17,DataRegularSeason20242025!$K$3:$K$1315)</f>
        <v>38</v>
      </c>
      <c r="AY17">
        <f>SUMIF(DataRegularSeason20242025!$E$3:$E$1315,$A17,DataRegularSeason20242025!$J$3:$J$1315)</f>
        <v>36</v>
      </c>
      <c r="AZ17">
        <f>AX17-AY17</f>
        <v>2</v>
      </c>
      <c r="BA17">
        <f>AT17+AX17</f>
        <v>69</v>
      </c>
      <c r="BB17">
        <f>AU17+AY17</f>
        <v>65</v>
      </c>
      <c r="BC17">
        <f>BA17-BB17</f>
        <v>4</v>
      </c>
      <c r="BD17" s="17">
        <f>Table3[[#This Row],[GF]]/Table3[[#This Row],[GP]]</f>
        <v>3.2857142857142856</v>
      </c>
      <c r="BE17" s="17">
        <f>Table3[[#This Row],[GA]]/Table3[[#This Row],[GP]]</f>
        <v>3.0952380952380953</v>
      </c>
      <c r="BF17" s="17">
        <f>(Table3[[#This Row],[GF]]-Table3[[#This Row],[GA]])/Table3[[#This Row],[GP]]</f>
        <v>0.19047619047619047</v>
      </c>
      <c r="BG17" s="50" t="str">
        <f>_xlfn.CONCAT(TEXT(Table3[[#This Row],[W_H]], "0"), "-", TEXT(Table3[[#This Row],[RL_H]],"0"), "-", TEXT(Table3[[#This Row],[OTL_H]]+Table3[[#This Row],[SOL_H]], "0"))</f>
        <v>6-5-0</v>
      </c>
      <c r="BH17" s="50" t="str">
        <f>_xlfn.CONCAT(TEXT(Table3[[#This Row],[W_A]], "0"), "-", TEXT(Table3[[#This Row],[RL_A]],"0"), "-", TEXT(Table3[[#This Row],[OTL_A]]+Table3[[#This Row],[SOL_A]], "0"))</f>
        <v>5-4-1</v>
      </c>
      <c r="BI17">
        <f>COUNTIFS(DataRegularSeason20242025!$D$3:$D$1315,$A17,DataRegularSeason20242025!$H$3:$H$1315, $A17)</f>
        <v>6</v>
      </c>
      <c r="BJ17">
        <f>COUNTIFS(DataRegularSeason20242025!$E$3:$E$1315,$A17,DataRegularSeason20242025!$H$3:$H$1315, $A17)</f>
        <v>6</v>
      </c>
      <c r="BK17">
        <f>BI17+BJ17</f>
        <v>12</v>
      </c>
      <c r="BL17">
        <f>F17-BI17</f>
        <v>4</v>
      </c>
      <c r="BM17">
        <f>H17-BJ17</f>
        <v>5</v>
      </c>
      <c r="BN17">
        <f>BL17+BM17</f>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AT18-AU18</f>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AX18-AY18</f>
        <v>-9</v>
      </c>
      <c r="BA18">
        <f>AT18+AX18</f>
        <v>64</v>
      </c>
      <c r="BB18">
        <f>AU18+AY18</f>
        <v>69</v>
      </c>
      <c r="BC18">
        <f>BA18-BB18</f>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BI18+BJ18</f>
        <v>13</v>
      </c>
      <c r="BL18">
        <f>F18-BI18</f>
        <v>3</v>
      </c>
      <c r="BM18">
        <f>H18-BJ18</f>
        <v>6</v>
      </c>
      <c r="BN18">
        <f>BL18+BM18</f>
        <v>9</v>
      </c>
      <c r="BS18">
        <f>LARGE($AJ$2:$AJ$33,1)</f>
        <v>34</v>
      </c>
    </row>
    <row r="19" spans="1:71"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0.86363636363636365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5</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6</v>
      </c>
      <c r="Y19">
        <f>COUNTIFS(DataRegularSeason20242025!$E$3:$E$1315,$A19, DataRegularSeason20242025!$S$3:$S$1315, $A19,DataRegularSeason20242025!$M$3:$M$1315,"REG")</f>
        <v>4</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10</v>
      </c>
      <c r="AC19">
        <f>Table3[[#This Row],[L_A]]+Table3[[#This Row],[L_H]]</f>
        <v>12</v>
      </c>
      <c r="AD19">
        <f>Table3[[#This Row],[RW_A]]+Table3[[#This Row],[RW_H]]</f>
        <v>7</v>
      </c>
      <c r="AE19">
        <f>Table3[[#This Row],[RL_A]]+Table3[[#This Row],[RL_H]]</f>
        <v>9</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30</v>
      </c>
      <c r="AL19" s="15">
        <f>Table3[[#This Row],[PTS]]/(2*Table3[[#This Row],[GP]])</f>
        <v>0.52272727272727271</v>
      </c>
      <c r="AM19" s="15">
        <f>Table3[[#This Row],[PTS2]]/(3*Table3[[#This Row],[GP]])</f>
        <v>0.45454545454545453</v>
      </c>
      <c r="AN19">
        <f>(2*Table3[[#This Row],[GR]])+Table3[[#This Row],[PTS]]</f>
        <v>143</v>
      </c>
      <c r="AO19">
        <f>(3*Table3[[#This Row],[GR]])+Table3[[#This Row],[PTS2]]</f>
        <v>210</v>
      </c>
      <c r="AP19">
        <f>Table3[[#This Row],[PTS]]+(2 * Table3[[#This Row],[GR]] * Table3[[#This Row],[PTS%]])</f>
        <v>85.72727272727272</v>
      </c>
      <c r="AQ19">
        <f>Table3[[#This Row],[PTS2]]+(3 * Table3[[#This Row],[GR]] * Table3[[#This Row],[PTS%2]])</f>
        <v>111.81818181818181</v>
      </c>
      <c r="AR19" s="20" t="str">
        <f>_xlfn.CONCAT(TEXT(Table3[[#This Row],[W]], "0"), "-", TEXT(Table3[[#This Row],[RL]],"0"), "-", TEXT(Table3[[#This Row],[OTL]]+Table3[[#This Row],[SOL]], "0"))</f>
        <v>10-9-3</v>
      </c>
      <c r="AS19">
        <f>COUNTIFS(DataRegularSeason20242025!$D$3:$D$1315,Table3[[#This Row],[Teams]],DataRegularSeason20242025!$K$3:$K$1315,0)</f>
        <v>1</v>
      </c>
      <c r="AT19">
        <f>SUMIF(DataRegularSeason20242025!$D$3:$D$1315,$A19, DataRegularSeason20242025!$J$3:$J$1315)</f>
        <v>22</v>
      </c>
      <c r="AU19">
        <f>SUMIF(DataRegularSeason20242025!$D$3:$D$1315,$A19, DataRegularSeason20242025!$K$3:$K$1315)</f>
        <v>37</v>
      </c>
      <c r="AV19">
        <f>AT19-AU19</f>
        <v>-15</v>
      </c>
      <c r="AW19">
        <f>COUNTIFS(DataRegularSeason20242025!$E$3:$E$1315,Table3[[#This Row],[Teams]],DataRegularSeason20242025!$J$3:$J$1315,0)</f>
        <v>2</v>
      </c>
      <c r="AX19">
        <f>SUMIF(DataRegularSeason20242025!$E$3:$E$1315,$A19,DataRegularSeason20242025!$K$3:$K$1315)</f>
        <v>29</v>
      </c>
      <c r="AY19">
        <f>SUMIF(DataRegularSeason20242025!$E$3:$E$1315,$A19,DataRegularSeason20242025!$J$3:$J$1315)</f>
        <v>33</v>
      </c>
      <c r="AZ19">
        <f>AX19-AY19</f>
        <v>-4</v>
      </c>
      <c r="BA19">
        <f>AT19+AX19</f>
        <v>51</v>
      </c>
      <c r="BB19">
        <f>AU19+AY19</f>
        <v>70</v>
      </c>
      <c r="BC19">
        <f>BA19-BB19</f>
        <v>-19</v>
      </c>
      <c r="BD19" s="17">
        <f>Table3[[#This Row],[GF]]/Table3[[#This Row],[GP]]</f>
        <v>2.3181818181818183</v>
      </c>
      <c r="BE19" s="17">
        <f>Table3[[#This Row],[GA]]/Table3[[#This Row],[GP]]</f>
        <v>3.1818181818181817</v>
      </c>
      <c r="BF19" s="17">
        <f>(Table3[[#This Row],[GF]]-Table3[[#This Row],[GA]])/Table3[[#This Row],[GP]]</f>
        <v>-0.86363636363636365</v>
      </c>
      <c r="BG19" s="50" t="str">
        <f>_xlfn.CONCAT(TEXT(Table3[[#This Row],[W_H]], "0"), "-", TEXT(Table3[[#This Row],[RL_H]],"0"), "-", TEXT(Table3[[#This Row],[OTL_H]]+Table3[[#This Row],[SOL_H]], "0"))</f>
        <v>6-4-2</v>
      </c>
      <c r="BH19" s="50" t="str">
        <f>_xlfn.CONCAT(TEXT(Table3[[#This Row],[W_A]], "0"), "-", TEXT(Table3[[#This Row],[RL_A]],"0"), "-", TEXT(Table3[[#This Row],[OTL_A]]+Table3[[#This Row],[SOL_A]], "0"))</f>
        <v>4-5-1</v>
      </c>
      <c r="BI19">
        <f>COUNTIFS(DataRegularSeason20242025!$D$3:$D$1315,$A19,DataRegularSeason20242025!$H$3:$H$1315, $A19)</f>
        <v>5</v>
      </c>
      <c r="BJ19">
        <f>COUNTIFS(DataRegularSeason20242025!$E$3:$E$1315,$A19,DataRegularSeason20242025!$H$3:$H$1315, $A19)</f>
        <v>7</v>
      </c>
      <c r="BK19">
        <f>BI19+BJ19</f>
        <v>12</v>
      </c>
      <c r="BL19">
        <f>F19-BI19</f>
        <v>5</v>
      </c>
      <c r="BM19">
        <f>H19-BJ19</f>
        <v>5</v>
      </c>
      <c r="BN19">
        <f>BL19+BM19</f>
        <v>10</v>
      </c>
    </row>
    <row r="20" spans="1:71"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13</v>
      </c>
      <c r="E20" s="15">
        <f>Table3[[#This Row],[Watched]]/Table3[[#This Row],[GP]]</f>
        <v>0.61904761904761907</v>
      </c>
      <c r="F20">
        <f>COUNTIFS(DataRegularSeason20242025!$N$3:$N$1315,1,DataRegularSeason20242025!$D$3:$D$1315,$A20)</f>
        <v>9</v>
      </c>
      <c r="G20">
        <f>41-Table3[[#This Row],[GP_A]]</f>
        <v>32</v>
      </c>
      <c r="H20">
        <f>COUNTIFS(DataRegularSeason20242025!$E$3:$E$1315,$A20,DataRegularSeason20242025!$N$3:$N$1315,1)</f>
        <v>12</v>
      </c>
      <c r="I20">
        <f>41-Table3[[#This Row],[GP_H]]</f>
        <v>29</v>
      </c>
      <c r="J20">
        <f>F20+H20</f>
        <v>21</v>
      </c>
      <c r="K20">
        <f>82-Table3[[#This Row],[GP]]</f>
        <v>61</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6</v>
      </c>
      <c r="Q20">
        <f>COUNTIFS(DataRegularSeason20242025!$D$3:$D$1315,$A20, DataRegularSeason20242025!$S$3:$S$1315, $A20,DataRegularSeason20242025!$M$3:$M$1315,"REG")</f>
        <v>6</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5</v>
      </c>
      <c r="Y20">
        <f>COUNTIFS(DataRegularSeason20242025!$E$3:$E$1315,$A20, DataRegularSeason20242025!$S$3:$S$1315, $A20,DataRegularSeason20242025!$M$3:$M$1315,"REG")</f>
        <v>4</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10</v>
      </c>
      <c r="AC20">
        <f>Table3[[#This Row],[L_A]]+Table3[[#This Row],[L_H]]</f>
        <v>11</v>
      </c>
      <c r="AD20">
        <f>Table3[[#This Row],[RW_A]]+Table3[[#This Row],[RW_H]]</f>
        <v>7</v>
      </c>
      <c r="AE20">
        <f>Table3[[#This Row],[RL_A]]+Table3[[#This Row],[RL_H]]</f>
        <v>10</v>
      </c>
      <c r="AF20">
        <f>Table3[[#This Row],[OTW_A]]+Table3[[#This Row],[OTW_H]]</f>
        <v>2</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21</v>
      </c>
      <c r="AK20">
        <f>(3*(Table3[[#This Row],[RW_A]]+Table3[[#This Row],[RW_H]]))+(2*(Table3[[#This Row],[OTW_A]]+Table3[[#This Row],[SOW_A]]+Table3[[#This Row],[OTW_H]]+Table3[[#This Row],[SOW_H]]))+Table3[[#This Row],[OTL_A]]+Table3[[#This Row],[SOL_A]]+Table3[[#This Row],[OTL_H]]+Table3[[#This Row],[SOL_H]]</f>
        <v>28</v>
      </c>
      <c r="AL20" s="15">
        <f>Table3[[#This Row],[PTS]]/(2*Table3[[#This Row],[GP]])</f>
        <v>0.5</v>
      </c>
      <c r="AM20" s="15">
        <f>Table3[[#This Row],[PTS2]]/(3*Table3[[#This Row],[GP]])</f>
        <v>0.44444444444444442</v>
      </c>
      <c r="AN20">
        <f>(2*Table3[[#This Row],[GR]])+Table3[[#This Row],[PTS]]</f>
        <v>143</v>
      </c>
      <c r="AO20">
        <f>(3*Table3[[#This Row],[GR]])+Table3[[#This Row],[PTS2]]</f>
        <v>211</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10-10-1</v>
      </c>
      <c r="AS20">
        <f>COUNTIFS(DataRegularSeason20242025!$D$3:$D$1315,Table3[[#This Row],[Teams]],DataRegularSeason20242025!$K$3:$K$1315,0)</f>
        <v>0</v>
      </c>
      <c r="AT20">
        <f>SUMIF(DataRegularSeason20242025!$D$3:$D$1315,$A20, DataRegularSeason20242025!$J$3:$J$1315)</f>
        <v>25</v>
      </c>
      <c r="AU20">
        <f>SUMIF(DataRegularSeason20242025!$D$3:$D$1315,$A20, DataRegularSeason20242025!$K$3:$K$1315)</f>
        <v>28</v>
      </c>
      <c r="AV20">
        <f>AT20-AU20</f>
        <v>-3</v>
      </c>
      <c r="AW20">
        <f>COUNTIFS(DataRegularSeason20242025!$E$3:$E$1315,Table3[[#This Row],[Teams]],DataRegularSeason20242025!$J$3:$J$1315,0)</f>
        <v>1</v>
      </c>
      <c r="AX20">
        <f>SUMIF(DataRegularSeason20242025!$E$3:$E$1315,$A20,DataRegularSeason20242025!$K$3:$K$1315)</f>
        <v>34</v>
      </c>
      <c r="AY20">
        <f>SUMIF(DataRegularSeason20242025!$E$3:$E$1315,$A20,DataRegularSeason20242025!$J$3:$J$1315)</f>
        <v>29</v>
      </c>
      <c r="AZ20">
        <f>AX20-AY20</f>
        <v>5</v>
      </c>
      <c r="BA20">
        <f>AT20+AX20</f>
        <v>59</v>
      </c>
      <c r="BB20">
        <f>AU20+AY20</f>
        <v>57</v>
      </c>
      <c r="BC20">
        <f>BA20-BB20</f>
        <v>2</v>
      </c>
      <c r="BD20" s="17">
        <f>Table3[[#This Row],[GF]]/Table3[[#This Row],[GP]]</f>
        <v>2.8095238095238093</v>
      </c>
      <c r="BE20" s="17">
        <f>Table3[[#This Row],[GA]]/Table3[[#This Row],[GP]]</f>
        <v>2.7142857142857144</v>
      </c>
      <c r="BF20" s="17">
        <f>(Table3[[#This Row],[GF]]-Table3[[#This Row],[GA]])/Table3[[#This Row],[GP]]</f>
        <v>9.5238095238095233E-2</v>
      </c>
      <c r="BG20" s="50" t="str">
        <f>_xlfn.CONCAT(TEXT(Table3[[#This Row],[W_H]], "0"), "-", TEXT(Table3[[#This Row],[RL_H]],"0"), "-", TEXT(Table3[[#This Row],[OTL_H]]+Table3[[#This Row],[SOL_H]], "0"))</f>
        <v>7-4-1</v>
      </c>
      <c r="BH20" s="50" t="str">
        <f>_xlfn.CONCAT(TEXT(Table3[[#This Row],[W_A]], "0"), "-", TEXT(Table3[[#This Row],[RL_A]],"0"), "-", TEXT(Table3[[#This Row],[OTL_A]]+Table3[[#This Row],[SOL_A]], "0"))</f>
        <v>3-6-0</v>
      </c>
      <c r="BI20">
        <f>COUNTIFS(DataRegularSeason20242025!$D$3:$D$1315,$A20,DataRegularSeason20242025!$H$3:$H$1315, $A20)</f>
        <v>3</v>
      </c>
      <c r="BJ20">
        <f>COUNTIFS(DataRegularSeason20242025!$E$3:$E$1315,$A20,DataRegularSeason20242025!$H$3:$H$1315, $A20)</f>
        <v>3</v>
      </c>
      <c r="BK20">
        <f>BI20+BJ20</f>
        <v>6</v>
      </c>
      <c r="BL20">
        <f>F20-BI20</f>
        <v>6</v>
      </c>
      <c r="BM20">
        <f>H20-BJ20</f>
        <v>9</v>
      </c>
      <c r="BN20">
        <f>BL20+BM20</f>
        <v>15</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v>
      </c>
      <c r="F21">
        <f>COUNTIFS(DataRegularSeason20242025!$N$3:$N$1315,1,DataRegularSeason20242025!$D$3:$D$1315,$A21)</f>
        <v>10</v>
      </c>
      <c r="G21">
        <f>41-Table3[[#This Row],[GP_A]]</f>
        <v>31</v>
      </c>
      <c r="H21">
        <f>COUNTIFS(DataRegularSeason20242025!$E$3:$E$1315,$A21,DataRegularSeason20242025!$N$3:$N$1315,1)</f>
        <v>10</v>
      </c>
      <c r="I21">
        <f>41-Table3[[#This Row],[GP_H]]</f>
        <v>31</v>
      </c>
      <c r="J21">
        <f>F21+H21</f>
        <v>20</v>
      </c>
      <c r="K21">
        <f>82-Table3[[#This Row],[GP]]</f>
        <v>62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11</v>
      </c>
      <c r="AD21">
        <f>Table3[[#This Row],[RW_A]]+Table3[[#This Row],[RW_H]]</f>
        <v>7</v>
      </c>
      <c r="AE21">
        <f>Table3[[#This Row],[RL_A]]+Table3[[#This Row],[RL_H]]</f>
        <v>9</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20</v>
      </c>
      <c r="AK21">
        <f>(3*(Table3[[#This Row],[RW_A]]+Table3[[#This Row],[RW_H]]))+(2*(Table3[[#This Row],[OTW_A]]+Table3[[#This Row],[SOW_A]]+Table3[[#This Row],[OTW_H]]+Table3[[#This Row],[SOW_H]]))+Table3[[#This Row],[OTL_A]]+Table3[[#This Row],[SOL_A]]+Table3[[#This Row],[OTL_H]]+Table3[[#This Row],[SOL_H]]</f>
        <v>27</v>
      </c>
      <c r="AL21" s="15">
        <f>Table3[[#This Row],[PTS]]/(2*Table3[[#This Row],[GP]])</f>
        <v>0.5</v>
      </c>
      <c r="AM21" s="15">
        <f>Table3[[#This Row],[PTS2]]/(3*Table3[[#This Row],[GP]])</f>
        <v>0.45</v>
      </c>
      <c r="AN21">
        <f>(2*Table3[[#This Row],[GR]])+Table3[[#This Row],[PTS]]</f>
        <v>144</v>
      </c>
      <c r="AO21">
        <f>(3*Table3[[#This Row],[GR]])+Table3[[#This Row],[PTS2]]</f>
        <v>213</v>
      </c>
      <c r="AP21">
        <f>Table3[[#This Row],[PTS]]+(2 * Table3[[#This Row],[GR]] * Table3[[#This Row],[PTS%]])</f>
        <v>82</v>
      </c>
      <c r="AQ21">
        <f>Table3[[#This Row],[PTS2]]+(3 * Table3[[#This Row],[GR]] * Table3[[#This Row],[PTS%2]])</f>
        <v>110.7</v>
      </c>
      <c r="AR21" s="20" t="str">
        <f>_xlfn.CONCAT(TEXT(Table3[[#This Row],[W]], "0"), "-", TEXT(Table3[[#This Row],[RL]],"0"), "-", TEXT(Table3[[#This Row],[OTL]]+Table3[[#This Row],[SOL]], "0"))</f>
        <v>9-9-2</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AT21-AU21</f>
        <v>-14</v>
      </c>
      <c r="AW21">
        <f>COUNTIFS(DataRegularSeason20242025!$E$3:$E$1315,Table3[[#This Row],[Teams]],DataRegularSeason20242025!$J$3:$J$1315,0)</f>
        <v>1</v>
      </c>
      <c r="AX21">
        <f>SUMIF(DataRegularSeason20242025!$E$3:$E$1315,$A21,DataRegularSeason20242025!$K$3:$K$1315)</f>
        <v>44</v>
      </c>
      <c r="AY21">
        <f>SUMIF(DataRegularSeason20242025!$E$3:$E$1315,$A21,DataRegularSeason20242025!$J$3:$J$1315)</f>
        <v>32</v>
      </c>
      <c r="AZ21">
        <f>AX21-AY21</f>
        <v>12</v>
      </c>
      <c r="BA21">
        <f>AT21+AX21</f>
        <v>70</v>
      </c>
      <c r="BB21">
        <f>AU21+AY21</f>
        <v>72</v>
      </c>
      <c r="BC21">
        <f>BA21-BB21</f>
        <v>-2</v>
      </c>
      <c r="BD21" s="17">
        <f>Table3[[#This Row],[GF]]/Table3[[#This Row],[GP]]</f>
        <v>3.5</v>
      </c>
      <c r="BE21" s="17">
        <f>Table3[[#This Row],[GA]]/Table3[[#This Row],[GP]]</f>
        <v>3.6</v>
      </c>
      <c r="BF21" s="17">
        <f>(Table3[[#This Row],[GF]]-Table3[[#This Row],[GA]])/Table3[[#This Row],[GP]]</f>
        <v>-0.1</v>
      </c>
      <c r="BG21" s="50" t="str">
        <f>_xlfn.CONCAT(TEXT(Table3[[#This Row],[W_H]], "0"), "-", TEXT(Table3[[#This Row],[RL_H]],"0"), "-", TEXT(Table3[[#This Row],[OTL_H]]+Table3[[#This Row],[SOL_H]], "0"))</f>
        <v>7-3-0</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2</v>
      </c>
      <c r="BK21">
        <f>BI21+BJ21</f>
        <v>5</v>
      </c>
      <c r="BL21">
        <f>F21-BI21</f>
        <v>7</v>
      </c>
      <c r="BM21">
        <f>H21-BJ21</f>
        <v>8</v>
      </c>
      <c r="BN21">
        <f>BL21+BM21</f>
        <v>15</v>
      </c>
    </row>
    <row r="22" spans="1:71" x14ac:dyDescent="0.25">
      <c r="A22" t="s">
        <v>33</v>
      </c>
      <c r="B22" t="s">
        <v>98</v>
      </c>
      <c r="C22" t="s">
        <v>99</v>
      </c>
      <c r="D22">
        <f>COUNTIFS(DataRegularSeason20242025!$D$3:$D$1315,$A22,DataRegularSeason20242025!$R$3:$R$1315,1,DataRegularSeason20242025!$N$3:$N$1315,1) + COUNTIFS(DataRegularSeason20242025!$E$3:$E$1315,$A22,DataRegularSeason20242025!$R$3:$R$1315,1,DataRegularSeason20242025!$N$3:$N$1315,1)</f>
        <v>14</v>
      </c>
      <c r="E22" s="15">
        <f>Table3[[#This Row],[Watched]]/Table3[[#This Row],[GP]]</f>
        <v>0.66666666666666663</v>
      </c>
      <c r="F22">
        <f>COUNTIFS(DataRegularSeason20242025!$N$3:$N$1315,1,DataRegularSeason20242025!$D$3:$D$1315,$A22)</f>
        <v>13</v>
      </c>
      <c r="G22">
        <f>41-Table3[[#This Row],[GP_A]]</f>
        <v>28</v>
      </c>
      <c r="H22">
        <f>COUNTIFS(DataRegularSeason20242025!$E$3:$E$1315,$A22,DataRegularSeason20242025!$N$3:$N$1315,1)</f>
        <v>8</v>
      </c>
      <c r="I22">
        <f>41-Table3[[#This Row],[GP_H]]</f>
        <v>33</v>
      </c>
      <c r="J22">
        <f>F22+H22</f>
        <v>21</v>
      </c>
      <c r="K22">
        <f>82-Table3[[#This Row],[GP]]</f>
        <v>61</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5</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2</v>
      </c>
      <c r="X22">
        <f>H22-T22</f>
        <v>5</v>
      </c>
      <c r="Y22">
        <f>COUNTIFS(DataRegularSeason20242025!$E$3:$E$1315,$A22, DataRegularSeason20242025!$S$3:$S$1315, $A22,DataRegularSeason20242025!$M$3:$M$1315,"REG")</f>
        <v>3</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13</v>
      </c>
      <c r="AD22">
        <f>Table3[[#This Row],[RW_A]]+Table3[[#This Row],[RW_H]]</f>
        <v>5</v>
      </c>
      <c r="AE22">
        <f>Table3[[#This Row],[RL_A]]+Table3[[#This Row],[RL_H]]</f>
        <v>8</v>
      </c>
      <c r="AF22">
        <f>Table3[[#This Row],[OTW_A]]+Table3[[#This Row],[OTW_H]]</f>
        <v>1</v>
      </c>
      <c r="AG22">
        <f>Table3[[#This Row],[OTL_A]]+Table3[[#This Row],[OTL_H]]</f>
        <v>4</v>
      </c>
      <c r="AH22">
        <f>Table3[[#This Row],[SOW_A]]+Table3[[#This Row],[SOW_H]]</f>
        <v>2</v>
      </c>
      <c r="AI22">
        <f>Table3[[#This Row],[SOL_A]]+Table3[[#This Row],[SOL_H]]</f>
        <v>1</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26</v>
      </c>
      <c r="AL22" s="15">
        <f>Table3[[#This Row],[PTS]]/(2*Table3[[#This Row],[GP]])</f>
        <v>0.5</v>
      </c>
      <c r="AM22" s="15">
        <f>Table3[[#This Row],[PTS2]]/(3*Table3[[#This Row],[GP]])</f>
        <v>0.41269841269841268</v>
      </c>
      <c r="AN22">
        <f>(2*Table3[[#This Row],[GR]])+Table3[[#This Row],[PTS]]</f>
        <v>143</v>
      </c>
      <c r="AO22">
        <f>(3*Table3[[#This Row],[GR]])+Table3[[#This Row],[PTS2]]</f>
        <v>209</v>
      </c>
      <c r="AP22">
        <f>Table3[[#This Row],[PTS]]+(2 * Table3[[#This Row],[GR]] * Table3[[#This Row],[PTS%]])</f>
        <v>82</v>
      </c>
      <c r="AQ22">
        <f>Table3[[#This Row],[PTS2]]+(3 * Table3[[#This Row],[GR]] * Table3[[#This Row],[PTS%2]])</f>
        <v>101.52380952380952</v>
      </c>
      <c r="AR22" s="20" t="str">
        <f>_xlfn.CONCAT(TEXT(Table3[[#This Row],[W]], "0"), "-", TEXT(Table3[[#This Row],[RL]],"0"), "-", TEXT(Table3[[#This Row],[OTL]]+Table3[[#This Row],[SOL]], "0"))</f>
        <v>8-8-5</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34</v>
      </c>
      <c r="AV22">
        <f>AT22-AU22</f>
        <v>-2</v>
      </c>
      <c r="AW22">
        <f>COUNTIFS(DataRegularSeason20242025!$E$3:$E$1315,Table3[[#This Row],[Teams]],DataRegularSeason20242025!$J$3:$J$1315,0)</f>
        <v>0</v>
      </c>
      <c r="AX22">
        <f>SUMIF(DataRegularSeason20242025!$E$3:$E$1315,$A22,DataRegularSeason20242025!$K$3:$K$1315)</f>
        <v>22</v>
      </c>
      <c r="AY22">
        <f>SUMIF(DataRegularSeason20242025!$E$3:$E$1315,$A22,DataRegularSeason20242025!$J$3:$J$1315)</f>
        <v>26</v>
      </c>
      <c r="AZ22">
        <f>AX22-AY22</f>
        <v>-4</v>
      </c>
      <c r="BA22">
        <f>AT22+AX22</f>
        <v>54</v>
      </c>
      <c r="BB22">
        <f>AU22+AY22</f>
        <v>60</v>
      </c>
      <c r="BC22">
        <f>BA22-BB22</f>
        <v>-6</v>
      </c>
      <c r="BD22" s="17">
        <f>Table3[[#This Row],[GF]]/Table3[[#This Row],[GP]]</f>
        <v>2.5714285714285716</v>
      </c>
      <c r="BE22" s="17">
        <f>Table3[[#This Row],[GA]]/Table3[[#This Row],[GP]]</f>
        <v>2.8571428571428572</v>
      </c>
      <c r="BF22" s="17">
        <f>(Table3[[#This Row],[GF]]-Table3[[#This Row],[GA]])/Table3[[#This Row],[GP]]</f>
        <v>-0.2857142857142857</v>
      </c>
      <c r="BG22" s="50" t="str">
        <f>_xlfn.CONCAT(TEXT(Table3[[#This Row],[W_H]], "0"), "-", TEXT(Table3[[#This Row],[RL_H]],"0"), "-", TEXT(Table3[[#This Row],[OTL_H]]+Table3[[#This Row],[SOL_H]], "0"))</f>
        <v>3-3-2</v>
      </c>
      <c r="BH22" s="50" t="str">
        <f>_xlfn.CONCAT(TEXT(Table3[[#This Row],[W_A]], "0"), "-", TEXT(Table3[[#This Row],[RL_A]],"0"), "-", TEXT(Table3[[#This Row],[OTL_A]]+Table3[[#This Row],[SOL_A]], "0"))</f>
        <v>5-5-3</v>
      </c>
      <c r="BI22">
        <f>COUNTIFS(DataRegularSeason20242025!$D$3:$D$1315,$A22,DataRegularSeason20242025!$H$3:$H$1315, $A22)</f>
        <v>4</v>
      </c>
      <c r="BJ22">
        <f>COUNTIFS(DataRegularSeason20242025!$E$3:$E$1315,$A22,DataRegularSeason20242025!$H$3:$H$1315, $A22)</f>
        <v>4</v>
      </c>
      <c r="BK22">
        <f>BI22+BJ22</f>
        <v>8</v>
      </c>
      <c r="BL22">
        <f>F22-BI22</f>
        <v>9</v>
      </c>
      <c r="BM22">
        <f>H22-BJ22</f>
        <v>4</v>
      </c>
      <c r="BN22">
        <f>BL22+BM22</f>
        <v>13</v>
      </c>
    </row>
    <row r="23" spans="1:71" x14ac:dyDescent="0.25">
      <c r="A23" t="s">
        <v>47</v>
      </c>
      <c r="B23" t="s">
        <v>97</v>
      </c>
      <c r="C23" t="s">
        <v>100</v>
      </c>
      <c r="D23">
        <f>COUNTIFS(DataRegularSeason20242025!$D$3:$D$1315,$A23,DataRegularSeason20242025!$R$3:$R$1315,1,DataRegularSeason20242025!$N$3:$N$1315,1) + COUNTIFS(DataRegularSeason20242025!$E$3:$E$1315,$A23,DataRegularSeason20242025!$R$3:$R$1315,1,DataRegularSeason20242025!$N$3:$N$1315,1)</f>
        <v>12</v>
      </c>
      <c r="E23" s="15">
        <f>Table3[[#This Row],[Watched]]/Table3[[#This Row],[GP]]</f>
        <v>0.63157894736842102</v>
      </c>
      <c r="F23">
        <f>COUNTIFS(DataRegularSeason20242025!$N$3:$N$1315,1,DataRegularSeason20242025!$D$3:$D$1315,$A23)</f>
        <v>9</v>
      </c>
      <c r="G23">
        <f>41-Table3[[#This Row],[GP_A]]</f>
        <v>32</v>
      </c>
      <c r="H23">
        <f>COUNTIFS(DataRegularSeason20242025!$E$3:$E$1315,$A23,DataRegularSeason20242025!$N$3:$N$1315,1)</f>
        <v>10</v>
      </c>
      <c r="I23">
        <f>41-Table3[[#This Row],[GP_H]]</f>
        <v>31</v>
      </c>
      <c r="J23">
        <f>F23+H23</f>
        <v>19</v>
      </c>
      <c r="K23">
        <f>82-Table3[[#This Row],[GP]]</f>
        <v>63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5</v>
      </c>
      <c r="Q23">
        <f>COUNTIFS(DataRegularSeason20242025!$D$3:$D$1315,$A23, DataRegularSeason20242025!$S$3:$S$1315, $A23,DataRegularSeason20242025!$M$3:$M$1315,"REG")</f>
        <v>3</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6</v>
      </c>
      <c r="Y23">
        <f>COUNTIFS(DataRegularSeason20242025!$E$3:$E$1315,$A23, DataRegularSeason20242025!$S$3:$S$1315, $A23,DataRegularSeason20242025!$M$3:$M$1315,"REG")</f>
        <v>5</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8</v>
      </c>
      <c r="AC23">
        <f>Table3[[#This Row],[L_A]]+Table3[[#This Row],[L_H]]</f>
        <v>11</v>
      </c>
      <c r="AD23">
        <f>Table3[[#This Row],[RW_A]]+Table3[[#This Row],[RW_H]]</f>
        <v>7</v>
      </c>
      <c r="AE23">
        <f>Table3[[#This Row],[RL_A]]+Table3[[#This Row],[RL_H]]</f>
        <v>8</v>
      </c>
      <c r="AF23">
        <f>Table3[[#This Row],[OTW_A]]+Table3[[#This Row],[OTW_H]]</f>
        <v>1</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19</v>
      </c>
      <c r="AK23">
        <f>(3*(Table3[[#This Row],[RW_A]]+Table3[[#This Row],[RW_H]]))+(2*(Table3[[#This Row],[OTW_A]]+Table3[[#This Row],[SOW_A]]+Table3[[#This Row],[OTW_H]]+Table3[[#This Row],[SOW_H]]))+Table3[[#This Row],[OTL_A]]+Table3[[#This Row],[SOL_A]]+Table3[[#This Row],[OTL_H]]+Table3[[#This Row],[SOL_H]]</f>
        <v>26</v>
      </c>
      <c r="AL23" s="15">
        <f>Table3[[#This Row],[PTS]]/(2*Table3[[#This Row],[GP]])</f>
        <v>0.5</v>
      </c>
      <c r="AM23" s="15">
        <f>Table3[[#This Row],[PTS2]]/(3*Table3[[#This Row],[GP]])</f>
        <v>0.45614035087719296</v>
      </c>
      <c r="AN23">
        <f>(2*Table3[[#This Row],[GR]])+Table3[[#This Row],[PTS]]</f>
        <v>145</v>
      </c>
      <c r="AO23">
        <f>(3*Table3[[#This Row],[GR]])+Table3[[#This Row],[PTS2]]</f>
        <v>215</v>
      </c>
      <c r="AP23">
        <f>Table3[[#This Row],[PTS]]+(2 * Table3[[#This Row],[GR]] * Table3[[#This Row],[PTS%]])</f>
        <v>82</v>
      </c>
      <c r="AQ23">
        <f>Table3[[#This Row],[PTS2]]+(3 * Table3[[#This Row],[GR]] * Table3[[#This Row],[PTS%2]])</f>
        <v>112.21052631578947</v>
      </c>
      <c r="AR23" s="20" t="str">
        <f>_xlfn.CONCAT(TEXT(Table3[[#This Row],[W]], "0"), "-", TEXT(Table3[[#This Row],[RL]],"0"), "-", TEXT(Table3[[#This Row],[OTL]]+Table3[[#This Row],[SOL]], "0"))</f>
        <v>8-8-3</v>
      </c>
      <c r="AS23">
        <f>COUNTIFS(DataRegularSeason20242025!$D$3:$D$1315,Table3[[#This Row],[Teams]],DataRegularSeason20242025!$K$3:$K$1315,0)</f>
        <v>1</v>
      </c>
      <c r="AT23">
        <f>SUMIF(DataRegularSeason20242025!$D$3:$D$1315,$A23, DataRegularSeason20242025!$J$3:$J$1315)</f>
        <v>20</v>
      </c>
      <c r="AU23">
        <f>SUMIF(DataRegularSeason20242025!$D$3:$D$1315,$A23, DataRegularSeason20242025!$K$3:$K$1315)</f>
        <v>22</v>
      </c>
      <c r="AV23">
        <f>AT23-AU23</f>
        <v>-2</v>
      </c>
      <c r="AW23">
        <f>COUNTIFS(DataRegularSeason20242025!$E$3:$E$1315,Table3[[#This Row],[Teams]],DataRegularSeason20242025!$J$3:$J$1315,0)</f>
        <v>0</v>
      </c>
      <c r="AX23">
        <f>SUMIF(DataRegularSeason20242025!$E$3:$E$1315,$A23,DataRegularSeason20242025!$K$3:$K$1315)</f>
        <v>28</v>
      </c>
      <c r="AY23">
        <f>SUMIF(DataRegularSeason20242025!$E$3:$E$1315,$A23,DataRegularSeason20242025!$J$3:$J$1315)</f>
        <v>35</v>
      </c>
      <c r="AZ23">
        <f>AX23-AY23</f>
        <v>-7</v>
      </c>
      <c r="BA23">
        <f>AT23+AX23</f>
        <v>48</v>
      </c>
      <c r="BB23">
        <f>AU23+AY23</f>
        <v>57</v>
      </c>
      <c r="BC23">
        <f>BA23-BB23</f>
        <v>-9</v>
      </c>
      <c r="BD23" s="17">
        <f>Table3[[#This Row],[GF]]/Table3[[#This Row],[GP]]</f>
        <v>2.5263157894736841</v>
      </c>
      <c r="BE23" s="17">
        <f>Table3[[#This Row],[GA]]/Table3[[#This Row],[GP]]</f>
        <v>3</v>
      </c>
      <c r="BF23" s="17">
        <f>(Table3[[#This Row],[GF]]-Table3[[#This Row],[GA]])/Table3[[#This Row],[GP]]</f>
        <v>-0.47368421052631576</v>
      </c>
      <c r="BG23" s="50" t="str">
        <f>_xlfn.CONCAT(TEXT(Table3[[#This Row],[W_H]], "0"), "-", TEXT(Table3[[#This Row],[RL_H]],"0"), "-", TEXT(Table3[[#This Row],[OTL_H]]+Table3[[#This Row],[SOL_H]], "0"))</f>
        <v>4-5-1</v>
      </c>
      <c r="BH23" s="50" t="str">
        <f>_xlfn.CONCAT(TEXT(Table3[[#This Row],[W_A]], "0"), "-", TEXT(Table3[[#This Row],[RL_A]],"0"), "-", TEXT(Table3[[#This Row],[OTL_A]]+Table3[[#This Row],[SOL_A]], "0"))</f>
        <v>4-3-2</v>
      </c>
      <c r="BI23">
        <f>COUNTIFS(DataRegularSeason20242025!$D$3:$D$1315,$A23,DataRegularSeason20242025!$H$3:$H$1315, $A23)</f>
        <v>4</v>
      </c>
      <c r="BJ23">
        <f>COUNTIFS(DataRegularSeason20242025!$E$3:$E$1315,$A23,DataRegularSeason20242025!$H$3:$H$1315, $A23)</f>
        <v>5</v>
      </c>
      <c r="BK23">
        <f>BI23+BJ23</f>
        <v>9</v>
      </c>
      <c r="BL23">
        <f>F23-BI23</f>
        <v>5</v>
      </c>
      <c r="BM23">
        <f>H23-BJ23</f>
        <v>5</v>
      </c>
      <c r="BN23">
        <f>BL23+BM23</f>
        <v>10</v>
      </c>
      <c r="BO23" s="6">
        <f>(BL23+BI23)</f>
        <v>9</v>
      </c>
      <c r="BP23" s="6"/>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15</v>
      </c>
      <c r="E24" s="15">
        <f>Table3[[#This Row],[Watched]]/Table3[[#This Row],[GP]]</f>
        <v>0.7142857142857143</v>
      </c>
      <c r="F24">
        <f>COUNTIFS(DataRegularSeason20242025!$N$3:$N$1315,1,DataRegularSeason20242025!$D$3:$D$1315,$A24)</f>
        <v>10</v>
      </c>
      <c r="G24">
        <f>41-Table3[[#This Row],[GP_A]]</f>
        <v>31</v>
      </c>
      <c r="H24">
        <f>COUNTIFS(DataRegularSeason20242025!$E$3:$E$1315,$A24,DataRegularSeason20242025!$N$3:$N$1315,1)</f>
        <v>11</v>
      </c>
      <c r="I24">
        <f>41-Table3[[#This Row],[GP_H]]</f>
        <v>30</v>
      </c>
      <c r="J24">
        <f>F24+H24</f>
        <v>21</v>
      </c>
      <c r="K24">
        <f>82-Table3[[#This Row],[GP]]</f>
        <v>61</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6</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9</v>
      </c>
      <c r="AC24">
        <f>Table3[[#This Row],[L_A]]+Table3[[#This Row],[L_H]]</f>
        <v>12</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20</v>
      </c>
      <c r="AK24">
        <f>(3*(Table3[[#This Row],[RW_A]]+Table3[[#This Row],[RW_H]]))+(2*(Table3[[#This Row],[OTW_A]]+Table3[[#This Row],[SOW_A]]+Table3[[#This Row],[OTW_H]]+Table3[[#This Row],[SOW_H]]))+Table3[[#This Row],[OTL_A]]+Table3[[#This Row],[SOL_A]]+Table3[[#This Row],[OTL_H]]+Table3[[#This Row],[SOL_H]]</f>
        <v>24</v>
      </c>
      <c r="AL24" s="15">
        <f>Table3[[#This Row],[PTS]]/(2*Table3[[#This Row],[GP]])</f>
        <v>0.47619047619047616</v>
      </c>
      <c r="AM24" s="15">
        <f>Table3[[#This Row],[PTS2]]/(3*Table3[[#This Row],[GP]])</f>
        <v>0.38095238095238093</v>
      </c>
      <c r="AN24">
        <f>(2*Table3[[#This Row],[GR]])+Table3[[#This Row],[PTS]]</f>
        <v>142</v>
      </c>
      <c r="AO24">
        <f>(3*Table3[[#This Row],[GR]])+Table3[[#This Row],[PTS2]]</f>
        <v>207</v>
      </c>
      <c r="AP24">
        <f>Table3[[#This Row],[PTS]]+(2 * Table3[[#This Row],[GR]] * Table3[[#This Row],[PTS%]])</f>
        <v>78.095238095238102</v>
      </c>
      <c r="AQ24">
        <f>Table3[[#This Row],[PTS2]]+(3 * Table3[[#This Row],[GR]] * Table3[[#This Row],[PTS%2]])</f>
        <v>93.714285714285708</v>
      </c>
      <c r="AR24" s="20" t="str">
        <f>_xlfn.CONCAT(TEXT(Table3[[#This Row],[W]], "0"), "-", TEXT(Table3[[#This Row],[RL]],"0"), "-", TEXT(Table3[[#This Row],[OTL]]+Table3[[#This Row],[SOL]], "0"))</f>
        <v>9-10-2</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28</v>
      </c>
      <c r="AY24">
        <f>SUMIF(DataRegularSeason20242025!$E$3:$E$1315,$A24,DataRegularSeason20242025!$J$3:$J$1315)</f>
        <v>34</v>
      </c>
      <c r="AZ24">
        <f>AX24-AY24</f>
        <v>-6</v>
      </c>
      <c r="BA24">
        <f>AT24+AX24</f>
        <v>60</v>
      </c>
      <c r="BB24">
        <f>AU24+AY24</f>
        <v>73</v>
      </c>
      <c r="BC24">
        <f>BA24-BB24</f>
        <v>-13</v>
      </c>
      <c r="BD24" s="17">
        <f>Table3[[#This Row],[GF]]/Table3[[#This Row],[GP]]</f>
        <v>2.8571428571428572</v>
      </c>
      <c r="BE24" s="17">
        <f>Table3[[#This Row],[GA]]/Table3[[#This Row],[GP]]</f>
        <v>3.4761904761904763</v>
      </c>
      <c r="BF24" s="17">
        <f>(Table3[[#This Row],[GF]]-Table3[[#This Row],[GA]])/Table3[[#This Row],[GP]]</f>
        <v>-0.61904761904761907</v>
      </c>
      <c r="BG24" s="50" t="str">
        <f>_xlfn.CONCAT(TEXT(Table3[[#This Row],[W_H]], "0"), "-", TEXT(Table3[[#This Row],[RL_H]],"0"), "-", TEXT(Table3[[#This Row],[OTL_H]]+Table3[[#This Row],[SOL_H]], "0"))</f>
        <v>5-6-0</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3</v>
      </c>
      <c r="BK24">
        <f>BI24+BJ24</f>
        <v>7</v>
      </c>
      <c r="BL24">
        <f>F24-BI24</f>
        <v>6</v>
      </c>
      <c r="BM24">
        <f>H24-BJ24</f>
        <v>8</v>
      </c>
      <c r="BN24">
        <f>BL24+BM24</f>
        <v>14</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0.80952380952380953</v>
      </c>
      <c r="F25">
        <f>COUNTIFS(DataRegularSeason20242025!$N$3:$N$1315,1,DataRegularSeason20242025!$D$3:$D$1315,$A25)</f>
        <v>12</v>
      </c>
      <c r="G25">
        <f>41-Table3[[#This Row],[GP_A]]</f>
        <v>29</v>
      </c>
      <c r="H25">
        <f>COUNTIFS(DataRegularSeason20242025!$E$3:$E$1315,$A25,DataRegularSeason20242025!$N$3:$N$1315,1)</f>
        <v>9</v>
      </c>
      <c r="I25">
        <f>41-Table3[[#This Row],[GP_H]]</f>
        <v>32</v>
      </c>
      <c r="J25">
        <f>F25+H25</f>
        <v>21</v>
      </c>
      <c r="K25">
        <f>82-Table3[[#This Row],[GP]]</f>
        <v>61</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8</v>
      </c>
      <c r="AC25">
        <f>Table3[[#This Row],[L_A]]+Table3[[#This Row],[L_H]]</f>
        <v>13</v>
      </c>
      <c r="AD25">
        <f>Table3[[#This Row],[RW_A]]+Table3[[#This Row],[RW_H]]</f>
        <v>5</v>
      </c>
      <c r="AE25">
        <f>Table3[[#This Row],[RL_A]]+Table3[[#This Row],[RL_H]]</f>
        <v>10</v>
      </c>
      <c r="AF25">
        <f>Table3[[#This Row],[OTW_A]]+Table3[[#This Row],[OTW_H]]</f>
        <v>3</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19</v>
      </c>
      <c r="AK25">
        <f>(3*(Table3[[#This Row],[RW_A]]+Table3[[#This Row],[RW_H]]))+(2*(Table3[[#This Row],[OTW_A]]+Table3[[#This Row],[SOW_A]]+Table3[[#This Row],[OTW_H]]+Table3[[#This Row],[SOW_H]]))+Table3[[#This Row],[OTL_A]]+Table3[[#This Row],[SOL_A]]+Table3[[#This Row],[OTL_H]]+Table3[[#This Row],[SOL_H]]</f>
        <v>24</v>
      </c>
      <c r="AL25" s="15">
        <f>Table3[[#This Row],[PTS]]/(2*Table3[[#This Row],[GP]])</f>
        <v>0.45238095238095238</v>
      </c>
      <c r="AM25" s="15">
        <f>Table3[[#This Row],[PTS2]]/(3*Table3[[#This Row],[GP]])</f>
        <v>0.38095238095238093</v>
      </c>
      <c r="AN25">
        <f>(2*Table3[[#This Row],[GR]])+Table3[[#This Row],[PTS]]</f>
        <v>141</v>
      </c>
      <c r="AO25">
        <f>(3*Table3[[#This Row],[GR]])+Table3[[#This Row],[PTS2]]</f>
        <v>207</v>
      </c>
      <c r="AP25">
        <f>Table3[[#This Row],[PTS]]+(2 * Table3[[#This Row],[GR]] * Table3[[#This Row],[PTS%]])</f>
        <v>74.19047619047619</v>
      </c>
      <c r="AQ25">
        <f>Table3[[#This Row],[PTS2]]+(3 * Table3[[#This Row],[GR]] * Table3[[#This Row],[PTS%2]])</f>
        <v>93.714285714285708</v>
      </c>
      <c r="AR25" s="20" t="str">
        <f>_xlfn.CONCAT(TEXT(Table3[[#This Row],[W]], "0"), "-", TEXT(Table3[[#This Row],[RL]],"0"), "-", TEXT(Table3[[#This Row],[OTL]]+Table3[[#This Row],[SOL]], "0"))</f>
        <v>8-10-3</v>
      </c>
      <c r="AS25">
        <f>COUNTIFS(DataRegularSeason20242025!$D$3:$D$1315,Table3[[#This Row],[Teams]],DataRegularSeason20242025!$K$3:$K$1315,0)</f>
        <v>0</v>
      </c>
      <c r="AT25">
        <f>SUMIF(DataRegularSeason20242025!$D$3:$D$1315,$A25, DataRegularSeason20242025!$J$3:$J$1315)</f>
        <v>32</v>
      </c>
      <c r="AU25">
        <f>SUMIF(DataRegularSeason20242025!$D$3:$D$1315,$A25, DataRegularSeason20242025!$K$3:$K$1315)</f>
        <v>38</v>
      </c>
      <c r="AV25">
        <f>AT25-AU25</f>
        <v>-6</v>
      </c>
      <c r="AW25">
        <f>COUNTIFS(DataRegularSeason20242025!$E$3:$E$1315,Table3[[#This Row],[Teams]],DataRegularSeason20242025!$J$3:$J$1315,0)</f>
        <v>0</v>
      </c>
      <c r="AX25">
        <f>SUMIF(DataRegularSeason20242025!$E$3:$E$1315,$A25,DataRegularSeason20242025!$K$3:$K$1315)</f>
        <v>25</v>
      </c>
      <c r="AY25">
        <f>SUMIF(DataRegularSeason20242025!$E$3:$E$1315,$A25,DataRegularSeason20242025!$J$3:$J$1315)</f>
        <v>29</v>
      </c>
      <c r="AZ25">
        <f>AX25-AY25</f>
        <v>-4</v>
      </c>
      <c r="BA25">
        <f>AT25+AX25</f>
        <v>57</v>
      </c>
      <c r="BB25">
        <f>AU25+AY25</f>
        <v>67</v>
      </c>
      <c r="BC25">
        <f>BA25-BB25</f>
        <v>-10</v>
      </c>
      <c r="BD25" s="17">
        <f>Table3[[#This Row],[GF]]/Table3[[#This Row],[GP]]</f>
        <v>2.7142857142857144</v>
      </c>
      <c r="BE25" s="17">
        <f>Table3[[#This Row],[GA]]/Table3[[#This Row],[GP]]</f>
        <v>3.1904761904761907</v>
      </c>
      <c r="BF25" s="17">
        <f>(Table3[[#This Row],[GF]]-Table3[[#This Row],[GA]])/Table3[[#This Row],[GP]]</f>
        <v>-0.47619047619047616</v>
      </c>
      <c r="BG25" s="50" t="str">
        <f>_xlfn.CONCAT(TEXT(Table3[[#This Row],[W_H]], "0"), "-", TEXT(Table3[[#This Row],[RL_H]],"0"), "-", TEXT(Table3[[#This Row],[OTL_H]]+Table3[[#This Row],[SOL_H]], "0"))</f>
        <v>4-4-1</v>
      </c>
      <c r="BH25" s="50" t="str">
        <f>_xlfn.CONCAT(TEXT(Table3[[#This Row],[W_A]], "0"), "-", TEXT(Table3[[#This Row],[RL_A]],"0"), "-", TEXT(Table3[[#This Row],[OTL_A]]+Table3[[#This Row],[SOL_A]], "0"))</f>
        <v>4-6-2</v>
      </c>
      <c r="BI25">
        <f>COUNTIFS(DataRegularSeason20242025!$D$3:$D$1315,$A25,DataRegularSeason20242025!$H$3:$H$1315, $A25)</f>
        <v>3</v>
      </c>
      <c r="BJ25">
        <f>COUNTIFS(DataRegularSeason20242025!$E$3:$E$1315,$A25,DataRegularSeason20242025!$H$3:$H$1315, $A25)</f>
        <v>5</v>
      </c>
      <c r="BK25">
        <f>BI25+BJ25</f>
        <v>8</v>
      </c>
      <c r="BL25">
        <f>F25-BI25</f>
        <v>9</v>
      </c>
      <c r="BM25">
        <f>H25-BJ25</f>
        <v>4</v>
      </c>
      <c r="BN25">
        <f>BL25+BM25</f>
        <v>13</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15</v>
      </c>
      <c r="E26" s="15">
        <f>Table3[[#This Row],[Watched]]/Table3[[#This Row],[GP]]</f>
        <v>0.75</v>
      </c>
      <c r="F26">
        <f>COUNTIFS(DataRegularSeason20242025!$N$3:$N$1315,1,DataRegularSeason20242025!$D$3:$D$1315,$A26)</f>
        <v>10</v>
      </c>
      <c r="G26">
        <f>41-Table3[[#This Row],[GP_A]]</f>
        <v>31</v>
      </c>
      <c r="H26">
        <f>COUNTIFS(DataRegularSeason20242025!$E$3:$E$1315,$A26,DataRegularSeason20242025!$N$3:$N$1315,1)</f>
        <v>10</v>
      </c>
      <c r="I26">
        <f>41-Table3[[#This Row],[GP_H]]</f>
        <v>31</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6</v>
      </c>
      <c r="Y26">
        <f>COUNTIFS(DataRegularSeason20242025!$E$3:$E$1315,$A26, DataRegularSeason20242025!$S$3:$S$1315, $A26,DataRegularSeason20242025!$M$3:$M$1315,"REG")</f>
        <v>5</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7</v>
      </c>
      <c r="AE26">
        <f>Table3[[#This Row],[RL_A]]+Table3[[#This Row],[RL_H]]</f>
        <v>10</v>
      </c>
      <c r="AF26">
        <f>Table3[[#This Row],[OTW_A]]+Table3[[#This Row],[OTW_H]]</f>
        <v>1</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18</v>
      </c>
      <c r="AK26">
        <f>(3*(Table3[[#This Row],[RW_A]]+Table3[[#This Row],[RW_H]]))+(2*(Table3[[#This Row],[OTW_A]]+Table3[[#This Row],[SOW_A]]+Table3[[#This Row],[OTW_H]]+Table3[[#This Row],[SOW_H]]))+Table3[[#This Row],[OTL_A]]+Table3[[#This Row],[SOL_A]]+Table3[[#This Row],[OTL_H]]+Table3[[#This Row],[SOL_H]]</f>
        <v>25</v>
      </c>
      <c r="AL26" s="15">
        <f>Table3[[#This Row],[PTS]]/(2*Table3[[#This Row],[GP]])</f>
        <v>0.45</v>
      </c>
      <c r="AM26" s="15">
        <f>Table3[[#This Row],[PTS2]]/(3*Table3[[#This Row],[GP]])</f>
        <v>0.41666666666666669</v>
      </c>
      <c r="AN26">
        <f>(2*Table3[[#This Row],[GR]])+Table3[[#This Row],[PTS]]</f>
        <v>142</v>
      </c>
      <c r="AO26">
        <f>(3*Table3[[#This Row],[GR]])+Table3[[#This Row],[PTS2]]</f>
        <v>211</v>
      </c>
      <c r="AP26">
        <f>Table3[[#This Row],[PTS]]+(2 * Table3[[#This Row],[GR]] * Table3[[#This Row],[PTS%]])</f>
        <v>73.800000000000011</v>
      </c>
      <c r="AQ26">
        <f>Table3[[#This Row],[PTS2]]+(3 * Table3[[#This Row],[GR]] * Table3[[#This Row],[PTS%2]])</f>
        <v>102.5</v>
      </c>
      <c r="AR26" s="20" t="str">
        <f>_xlfn.CONCAT(TEXT(Table3[[#This Row],[W]], "0"), "-", TEXT(Table3[[#This Row],[RL]],"0"), "-", TEXT(Table3[[#This Row],[OTL]]+Table3[[#This Row],[SOL]], "0"))</f>
        <v>8-10-2</v>
      </c>
      <c r="AS26">
        <f>COUNTIFS(DataRegularSeason20242025!$D$3:$D$1315,Table3[[#This Row],[Teams]],DataRegularSeason20242025!$K$3:$K$1315,0)</f>
        <v>1</v>
      </c>
      <c r="AT26">
        <f>SUMIF(DataRegularSeason20242025!$D$3:$D$1315,$A26, DataRegularSeason20242025!$J$3:$J$1315)</f>
        <v>27</v>
      </c>
      <c r="AU26">
        <f>SUMIF(DataRegularSeason20242025!$D$3:$D$1315,$A26, DataRegularSeason20242025!$K$3:$K$1315)</f>
        <v>32</v>
      </c>
      <c r="AV26">
        <f>AT26-AU26</f>
        <v>-5</v>
      </c>
      <c r="AW26">
        <f>COUNTIFS(DataRegularSeason20242025!$E$3:$E$1315,Table3[[#This Row],[Teams]],DataRegularSeason20242025!$J$3:$J$1315,0)</f>
        <v>1</v>
      </c>
      <c r="AX26">
        <f>SUMIF(DataRegularSeason20242025!$E$3:$E$1315,$A26,DataRegularSeason20242025!$K$3:$K$1315)</f>
        <v>22</v>
      </c>
      <c r="AY26">
        <f>SUMIF(DataRegularSeason20242025!$E$3:$E$1315,$A26,DataRegularSeason20242025!$J$3:$J$1315)</f>
        <v>31</v>
      </c>
      <c r="AZ26">
        <f>AX26-AY26</f>
        <v>-9</v>
      </c>
      <c r="BA26">
        <f>AT26+AX26</f>
        <v>49</v>
      </c>
      <c r="BB26">
        <f>AU26+AY26</f>
        <v>63</v>
      </c>
      <c r="BC26">
        <f>BA26-BB26</f>
        <v>-14</v>
      </c>
      <c r="BD26" s="17">
        <f>Table3[[#This Row],[GF]]/Table3[[#This Row],[GP]]</f>
        <v>2.4500000000000002</v>
      </c>
      <c r="BE26" s="17">
        <f>Table3[[#This Row],[GA]]/Table3[[#This Row],[GP]]</f>
        <v>3.15</v>
      </c>
      <c r="BF26" s="17">
        <f>(Table3[[#This Row],[GF]]-Table3[[#This Row],[GA]])/Table3[[#This Row],[GP]]</f>
        <v>-0.7</v>
      </c>
      <c r="BG26" s="50" t="str">
        <f>_xlfn.CONCAT(TEXT(Table3[[#This Row],[W_H]], "0"), "-", TEXT(Table3[[#This Row],[RL_H]],"0"), "-", TEXT(Table3[[#This Row],[OTL_H]]+Table3[[#This Row],[SOL_H]], "0"))</f>
        <v>4-5-1</v>
      </c>
      <c r="BH26" s="50" t="str">
        <f>_xlfn.CONCAT(TEXT(Table3[[#This Row],[W_A]], "0"), "-", TEXT(Table3[[#This Row],[RL_A]],"0"), "-", TEXT(Table3[[#This Row],[OTL_A]]+Table3[[#This Row],[SOL_A]], "0"))</f>
        <v>4-5-1</v>
      </c>
      <c r="BI26">
        <f>COUNTIFS(DataRegularSeason20242025!$D$3:$D$1315,$A26,DataRegularSeason20242025!$H$3:$H$1315, $A26)</f>
        <v>3</v>
      </c>
      <c r="BJ26">
        <f>COUNTIFS(DataRegularSeason20242025!$E$3:$E$1315,$A26,DataRegularSeason20242025!$H$3:$H$1315, $A26)</f>
        <v>1</v>
      </c>
      <c r="BK26">
        <f>BI26+BJ26</f>
        <v>4</v>
      </c>
      <c r="BL26">
        <f>F26-BI26</f>
        <v>7</v>
      </c>
      <c r="BM26">
        <f>H26-BJ26</f>
        <v>9</v>
      </c>
      <c r="BN26">
        <f>BL26+BM26</f>
        <v>16</v>
      </c>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15</v>
      </c>
      <c r="E27" s="15">
        <f>Table3[[#This Row],[Watched]]/Table3[[#This Row],[GP]]</f>
        <v>0.68181818181818177</v>
      </c>
      <c r="F27">
        <f>COUNTIFS(DataRegularSeason20242025!$N$3:$N$1315,1,DataRegularSeason20242025!$D$3:$D$1315,$A27)</f>
        <v>11</v>
      </c>
      <c r="G27">
        <f>41-Table3[[#This Row],[GP_A]]</f>
        <v>30</v>
      </c>
      <c r="H27">
        <f>COUNTIFS(DataRegularSeason20242025!$E$3:$E$1315,$A27,DataRegularSeason20242025!$N$3:$N$1315,1)</f>
        <v>11</v>
      </c>
      <c r="I27">
        <f>41-Table3[[#This Row],[GP_H]]</f>
        <v>30</v>
      </c>
      <c r="J27">
        <f>F27+H27</f>
        <v>22</v>
      </c>
      <c r="K27">
        <f>82-Table3[[#This Row],[GP]]</f>
        <v>60</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9</v>
      </c>
      <c r="AC27">
        <f>Table3[[#This Row],[L_A]]+Table3[[#This Row],[L_H]]</f>
        <v>13</v>
      </c>
      <c r="AD27">
        <f>Table3[[#This Row],[RW_A]]+Table3[[#This Row],[RW_H]]</f>
        <v>5</v>
      </c>
      <c r="AE27">
        <f>Table3[[#This Row],[RL_A]]+Table3[[#This Row],[RL_H]]</f>
        <v>12</v>
      </c>
      <c r="AF27">
        <f>Table3[[#This Row],[OTW_A]]+Table3[[#This Row],[OTW_H]]</f>
        <v>3</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19</v>
      </c>
      <c r="AK27">
        <f>(3*(Table3[[#This Row],[RW_A]]+Table3[[#This Row],[RW_H]]))+(2*(Table3[[#This Row],[OTW_A]]+Table3[[#This Row],[SOW_A]]+Table3[[#This Row],[OTW_H]]+Table3[[#This Row],[SOW_H]]))+Table3[[#This Row],[OTL_A]]+Table3[[#This Row],[SOL_A]]+Table3[[#This Row],[OTL_H]]+Table3[[#This Row],[SOL_H]]</f>
        <v>24</v>
      </c>
      <c r="AL27" s="15">
        <f>Table3[[#This Row],[PTS]]/(2*Table3[[#This Row],[GP]])</f>
        <v>0.43181818181818182</v>
      </c>
      <c r="AM27" s="15">
        <f>Table3[[#This Row],[PTS2]]/(3*Table3[[#This Row],[GP]])</f>
        <v>0.36363636363636365</v>
      </c>
      <c r="AN27">
        <f>(2*Table3[[#This Row],[GR]])+Table3[[#This Row],[PTS]]</f>
        <v>139</v>
      </c>
      <c r="AO27">
        <f>(3*Table3[[#This Row],[GR]])+Table3[[#This Row],[PTS2]]</f>
        <v>204</v>
      </c>
      <c r="AP27">
        <f>Table3[[#This Row],[PTS]]+(2 * Table3[[#This Row],[GR]] * Table3[[#This Row],[PTS%]])</f>
        <v>70.818181818181813</v>
      </c>
      <c r="AQ27">
        <f>Table3[[#This Row],[PTS2]]+(3 * Table3[[#This Row],[GR]] * Table3[[#This Row],[PTS%2]])</f>
        <v>89.454545454545453</v>
      </c>
      <c r="AR27" s="20" t="str">
        <f>_xlfn.CONCAT(TEXT(Table3[[#This Row],[W]], "0"), "-", TEXT(Table3[[#This Row],[RL]],"0"), "-", TEXT(Table3[[#This Row],[OTL]]+Table3[[#This Row],[SOL]], "0"))</f>
        <v>9-12-1</v>
      </c>
      <c r="AS27">
        <f>COUNTIFS(DataRegularSeason20242025!$D$3:$D$1315,Table3[[#This Row],[Teams]],DataRegularSeason20242025!$K$3:$K$1315,0)</f>
        <v>0</v>
      </c>
      <c r="AT27">
        <f>SUMIF(DataRegularSeason20242025!$D$3:$D$1315,$A27, DataRegularSeason20242025!$J$3:$J$1315)</f>
        <v>28</v>
      </c>
      <c r="AU27">
        <f>SUMIF(DataRegularSeason20242025!$D$3:$D$1315,$A27, DataRegularSeason20242025!$K$3:$K$1315)</f>
        <v>39</v>
      </c>
      <c r="AV27">
        <f>AT27-AU27</f>
        <v>-11</v>
      </c>
      <c r="AW27">
        <f>COUNTIFS(DataRegularSeason20242025!$E$3:$E$1315,Table3[[#This Row],[Teams]],DataRegularSeason20242025!$J$3:$J$1315,0)</f>
        <v>1</v>
      </c>
      <c r="AX27">
        <f>SUMIF(DataRegularSeason20242025!$E$3:$E$1315,$A27,DataRegularSeason20242025!$K$3:$K$1315)</f>
        <v>25</v>
      </c>
      <c r="AY27">
        <f>SUMIF(DataRegularSeason20242025!$E$3:$E$1315,$A27,DataRegularSeason20242025!$J$3:$J$1315)</f>
        <v>35</v>
      </c>
      <c r="AZ27">
        <f>AX27-AY27</f>
        <v>-10</v>
      </c>
      <c r="BA27">
        <f>AT27+AX27</f>
        <v>53</v>
      </c>
      <c r="BB27">
        <f>AU27+AY27</f>
        <v>74</v>
      </c>
      <c r="BC27">
        <f>BA27-BB27</f>
        <v>-21</v>
      </c>
      <c r="BD27" s="17">
        <f>Table3[[#This Row],[GF]]/Table3[[#This Row],[GP]]</f>
        <v>2.4090909090909092</v>
      </c>
      <c r="BE27" s="17">
        <f>Table3[[#This Row],[GA]]/Table3[[#This Row],[GP]]</f>
        <v>3.3636363636363638</v>
      </c>
      <c r="BF27" s="17">
        <f>(Table3[[#This Row],[GF]]-Table3[[#This Row],[GA]])/Table3[[#This Row],[GP]]</f>
        <v>-0.95454545454545459</v>
      </c>
      <c r="BG27" s="50" t="str">
        <f>_xlfn.CONCAT(TEXT(Table3[[#This Row],[W_H]], "0"), "-", TEXT(Table3[[#This Row],[RL_H]],"0"), "-", TEXT(Table3[[#This Row],[OTL_H]]+Table3[[#This Row],[SOL_H]], "0"))</f>
        <v>5-6-0</v>
      </c>
      <c r="BH27" s="50" t="str">
        <f>_xlfn.CONCAT(TEXT(Table3[[#This Row],[W_A]], "0"), "-", TEXT(Table3[[#This Row],[RL_A]],"0"), "-", TEXT(Table3[[#This Row],[OTL_A]]+Table3[[#This Row],[SOL_A]], "0"))</f>
        <v>4-6-1</v>
      </c>
      <c r="BI27">
        <f>COUNTIFS(DataRegularSeason20242025!$D$3:$D$1315,$A27,DataRegularSeason20242025!$H$3:$H$1315, $A27)</f>
        <v>7</v>
      </c>
      <c r="BJ27">
        <f>COUNTIFS(DataRegularSeason20242025!$E$3:$E$1315,$A27,DataRegularSeason20242025!$H$3:$H$1315, $A27)</f>
        <v>5</v>
      </c>
      <c r="BK27">
        <f>BI27+BJ27</f>
        <v>12</v>
      </c>
      <c r="BL27">
        <f>F27-BI27</f>
        <v>4</v>
      </c>
      <c r="BM27">
        <f>H27-BJ27</f>
        <v>6</v>
      </c>
      <c r="BN27">
        <f>BL27+BM27</f>
        <v>10</v>
      </c>
    </row>
    <row r="28" spans="1:71"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0.25</v>
      </c>
      <c r="F28">
        <f>COUNTIFS(DataRegularSeason20242025!$N$3:$N$1315,1,DataRegularSeason20242025!$D$3:$D$1315,$A28)</f>
        <v>9</v>
      </c>
      <c r="G28">
        <f>41-Table3[[#This Row],[GP_A]]</f>
        <v>32</v>
      </c>
      <c r="H28">
        <f>COUNTIFS(DataRegularSeason20242025!$E$3:$E$1315,$A28,DataRegularSeason20242025!$N$3:$N$1315,1)</f>
        <v>11</v>
      </c>
      <c r="I28">
        <f>41-Table3[[#This Row],[GP_H]]</f>
        <v>30</v>
      </c>
      <c r="J28">
        <f>F28+H28</f>
        <v>20</v>
      </c>
      <c r="K28">
        <f>82-Table3[[#This Row],[GP]]</f>
        <v>62</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8</v>
      </c>
      <c r="AC28">
        <f>Table3[[#This Row],[L_A]]+Table3[[#This Row],[L_H]]</f>
        <v>12</v>
      </c>
      <c r="AD28">
        <f>Table3[[#This Row],[RW_A]]+Table3[[#This Row],[RW_H]]</f>
        <v>6</v>
      </c>
      <c r="AE28">
        <f>Table3[[#This Row],[RL_A]]+Table3[[#This Row],[RL_H]]</f>
        <v>11</v>
      </c>
      <c r="AF28">
        <f>Table3[[#This Row],[OTW_A]]+Table3[[#This Row],[OTW_H]]</f>
        <v>2</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17</v>
      </c>
      <c r="AK28">
        <f>(3*(Table3[[#This Row],[RW_A]]+Table3[[#This Row],[RW_H]]))+(2*(Table3[[#This Row],[OTW_A]]+Table3[[#This Row],[SOW_A]]+Table3[[#This Row],[OTW_H]]+Table3[[#This Row],[SOW_H]]))+Table3[[#This Row],[OTL_A]]+Table3[[#This Row],[SOL_A]]+Table3[[#This Row],[OTL_H]]+Table3[[#This Row],[SOL_H]]</f>
        <v>23</v>
      </c>
      <c r="AL28" s="15">
        <f>Table3[[#This Row],[PTS]]/(2*Table3[[#This Row],[GP]])</f>
        <v>0.42499999999999999</v>
      </c>
      <c r="AM28" s="15">
        <f>Table3[[#This Row],[PTS2]]/(3*Table3[[#This Row],[GP]])</f>
        <v>0.38333333333333336</v>
      </c>
      <c r="AN28">
        <f>(2*Table3[[#This Row],[GR]])+Table3[[#This Row],[PTS]]</f>
        <v>141</v>
      </c>
      <c r="AO28">
        <f>(3*Table3[[#This Row],[GR]])+Table3[[#This Row],[PTS2]]</f>
        <v>209</v>
      </c>
      <c r="AP28">
        <f>Table3[[#This Row],[PTS]]+(2 * Table3[[#This Row],[GR]] * Table3[[#This Row],[PTS%]])</f>
        <v>69.699999999999989</v>
      </c>
      <c r="AQ28">
        <f>Table3[[#This Row],[PTS2]]+(3 * Table3[[#This Row],[GR]] * Table3[[#This Row],[PTS%2]])</f>
        <v>94.300000000000011</v>
      </c>
      <c r="AR28" s="20" t="str">
        <f>_xlfn.CONCAT(TEXT(Table3[[#This Row],[W]], "0"), "-", TEXT(Table3[[#This Row],[RL]],"0"), "-", TEXT(Table3[[#This Row],[OTL]]+Table3[[#This Row],[SOL]], "0"))</f>
        <v>8-11-1</v>
      </c>
      <c r="AS28">
        <f>COUNTIFS(DataRegularSeason20242025!$D$3:$D$1315,Table3[[#This Row],[Teams]],DataRegularSeason20242025!$K$3:$K$1315,0)</f>
        <v>2</v>
      </c>
      <c r="AT28">
        <f>SUMIF(DataRegularSeason20242025!$D$3:$D$1315,$A28, DataRegularSeason20242025!$J$3:$J$1315)</f>
        <v>21</v>
      </c>
      <c r="AU28">
        <f>SUMIF(DataRegularSeason20242025!$D$3:$D$1315,$A28, DataRegularSeason20242025!$K$3:$K$1315)</f>
        <v>28</v>
      </c>
      <c r="AV28">
        <f>AT28-AU28</f>
        <v>-7</v>
      </c>
      <c r="AW28">
        <f>COUNTIFS(DataRegularSeason20242025!$E$3:$E$1315,Table3[[#This Row],[Teams]],DataRegularSeason20242025!$J$3:$J$1315,0)</f>
        <v>1</v>
      </c>
      <c r="AX28">
        <f>SUMIF(DataRegularSeason20242025!$E$3:$E$1315,$A28,DataRegularSeason20242025!$K$3:$K$1315)</f>
        <v>41</v>
      </c>
      <c r="AY28">
        <f>SUMIF(DataRegularSeason20242025!$E$3:$E$1315,$A28,DataRegularSeason20242025!$J$3:$J$1315)</f>
        <v>37</v>
      </c>
      <c r="AZ28">
        <f>AX28-AY28</f>
        <v>4</v>
      </c>
      <c r="BA28">
        <f>AT28+AX28</f>
        <v>62</v>
      </c>
      <c r="BB28">
        <f>AU28+AY28</f>
        <v>65</v>
      </c>
      <c r="BC28">
        <f>BA28-BB28</f>
        <v>-3</v>
      </c>
      <c r="BD28" s="17">
        <f>Table3[[#This Row],[GF]]/Table3[[#This Row],[GP]]</f>
        <v>3.1</v>
      </c>
      <c r="BE28" s="17">
        <f>Table3[[#This Row],[GA]]/Table3[[#This Row],[GP]]</f>
        <v>3.25</v>
      </c>
      <c r="BF28" s="17">
        <f>(Table3[[#This Row],[GF]]-Table3[[#This Row],[GA]])/Table3[[#This Row],[GP]]</f>
        <v>-0.15</v>
      </c>
      <c r="BG28" s="50" t="str">
        <f>_xlfn.CONCAT(TEXT(Table3[[#This Row],[W_H]], "0"), "-", TEXT(Table3[[#This Row],[RL_H]],"0"), "-", TEXT(Table3[[#This Row],[OTL_H]]+Table3[[#This Row],[SOL_H]], "0"))</f>
        <v>5-5-1</v>
      </c>
      <c r="BH28" s="50" t="str">
        <f>_xlfn.CONCAT(TEXT(Table3[[#This Row],[W_A]], "0"), "-", TEXT(Table3[[#This Row],[RL_A]],"0"), "-", TEXT(Table3[[#This Row],[OTL_A]]+Table3[[#This Row],[SOL_A]], "0"))</f>
        <v>3-6-0</v>
      </c>
      <c r="BI28">
        <f>COUNTIFS(DataRegularSeason20242025!$D$3:$D$1315,$A28,DataRegularSeason20242025!$H$3:$H$1315, $A28)</f>
        <v>3</v>
      </c>
      <c r="BJ28">
        <f>COUNTIFS(DataRegularSeason20242025!$E$3:$E$1315,$A28,DataRegularSeason20242025!$H$3:$H$1315, $A28)</f>
        <v>6</v>
      </c>
      <c r="BK28">
        <f>BI28+BJ28</f>
        <v>9</v>
      </c>
      <c r="BL28">
        <f>F28-BI28</f>
        <v>6</v>
      </c>
      <c r="BM28">
        <f>H28-BJ28</f>
        <v>5</v>
      </c>
      <c r="BN28">
        <f>BL28+BM28</f>
        <v>11</v>
      </c>
    </row>
    <row r="29" spans="1:71"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17</v>
      </c>
      <c r="E29" s="15">
        <f>Table3[[#This Row],[Watched]]/Table3[[#This Row],[GP]]</f>
        <v>0.80952380952380953</v>
      </c>
      <c r="F29">
        <f>COUNTIFS(DataRegularSeason20242025!$N$3:$N$1315,1,DataRegularSeason20242025!$D$3:$D$1315,$A29)</f>
        <v>10</v>
      </c>
      <c r="G29">
        <f>41-Table3[[#This Row],[GP_A]]</f>
        <v>31</v>
      </c>
      <c r="H29">
        <f>COUNTIFS(DataRegularSeason20242025!$E$3:$E$1315,$A29,DataRegularSeason20242025!$N$3:$N$1315,1)</f>
        <v>11</v>
      </c>
      <c r="I29">
        <f>41-Table3[[#This Row],[GP_H]]</f>
        <v>30</v>
      </c>
      <c r="J29">
        <f>F29+H29</f>
        <v>21</v>
      </c>
      <c r="K29">
        <f>82-Table3[[#This Row],[GP]]</f>
        <v>61</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5</v>
      </c>
      <c r="R29">
        <f>COUNTIFS(DataRegularSeason20242025!$D$3:$D$1315,$A29, DataRegularSeason20242025!$S$3:$S$1315, $A29,DataRegularSeason20242025!$M$3:$M$1315,"OT")</f>
        <v>3</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6</v>
      </c>
      <c r="AE29">
        <f>Table3[[#This Row],[RL_A]]+Table3[[#This Row],[RL_H]]</f>
        <v>11</v>
      </c>
      <c r="AF29">
        <f>Table3[[#This Row],[OTW_A]]+Table3[[#This Row],[OTW_H]]</f>
        <v>1</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23</v>
      </c>
      <c r="AL29" s="15">
        <f>Table3[[#This Row],[PTS]]/(2*Table3[[#This Row],[GP]])</f>
        <v>0.40476190476190477</v>
      </c>
      <c r="AM29" s="15">
        <f>Table3[[#This Row],[PTS2]]/(3*Table3[[#This Row],[GP]])</f>
        <v>0.36507936507936506</v>
      </c>
      <c r="AN29">
        <f>(2*Table3[[#This Row],[GR]])+Table3[[#This Row],[PTS]]</f>
        <v>139</v>
      </c>
      <c r="AO29">
        <f>(3*Table3[[#This Row],[GR]])+Table3[[#This Row],[PTS2]]</f>
        <v>206</v>
      </c>
      <c r="AP29">
        <f>Table3[[#This Row],[PTS]]+(2 * Table3[[#This Row],[GR]] * Table3[[#This Row],[PTS%]])</f>
        <v>66.38095238095238</v>
      </c>
      <c r="AQ29">
        <f>Table3[[#This Row],[PTS2]]+(3 * Table3[[#This Row],[GR]] * Table3[[#This Row],[PTS%2]])</f>
        <v>89.80952380952381</v>
      </c>
      <c r="AR29" s="20" t="str">
        <f>_xlfn.CONCAT(TEXT(Table3[[#This Row],[W]], "0"), "-", TEXT(Table3[[#This Row],[RL]],"0"), "-", TEXT(Table3[[#This Row],[OTL]]+Table3[[#This Row],[SOL]], "0"))</f>
        <v>7-11-3</v>
      </c>
      <c r="AS29">
        <f>COUNTIFS(DataRegularSeason20242025!$D$3:$D$1315,Table3[[#This Row],[Teams]],DataRegularSeason20242025!$K$3:$K$1315,0)</f>
        <v>0</v>
      </c>
      <c r="AT29">
        <f>SUMIF(DataRegularSeason20242025!$D$3:$D$1315,$A29, DataRegularSeason20242025!$J$3:$J$1315)</f>
        <v>18</v>
      </c>
      <c r="AU29">
        <f>SUMIF(DataRegularSeason20242025!$D$3:$D$1315,$A29, DataRegularSeason20242025!$K$3:$K$1315)</f>
        <v>31</v>
      </c>
      <c r="AV29">
        <f>AT29-AU29</f>
        <v>-13</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34</v>
      </c>
      <c r="AZ29">
        <f>AX29-AY29</f>
        <v>-2</v>
      </c>
      <c r="BA29">
        <f>AT29+AX29</f>
        <v>50</v>
      </c>
      <c r="BB29">
        <f>AU29+AY29</f>
        <v>65</v>
      </c>
      <c r="BC29">
        <f>BA29-BB29</f>
        <v>-15</v>
      </c>
      <c r="BD29" s="17">
        <f>Table3[[#This Row],[GF]]/Table3[[#This Row],[GP]]</f>
        <v>2.3809523809523809</v>
      </c>
      <c r="BE29" s="17">
        <f>Table3[[#This Row],[GA]]/Table3[[#This Row],[GP]]</f>
        <v>3.0952380952380953</v>
      </c>
      <c r="BF29" s="17">
        <f>(Table3[[#This Row],[GF]]-Table3[[#This Row],[GA]])/Table3[[#This Row],[GP]]</f>
        <v>-0.7142857142857143</v>
      </c>
      <c r="BG29" s="50" t="str">
        <f>_xlfn.CONCAT(TEXT(Table3[[#This Row],[W_H]], "0"), "-", TEXT(Table3[[#This Row],[RL_H]],"0"), "-", TEXT(Table3[[#This Row],[OTL_H]]+Table3[[#This Row],[SOL_H]], "0"))</f>
        <v>5-6-0</v>
      </c>
      <c r="BH29" s="50" t="str">
        <f>_xlfn.CONCAT(TEXT(Table3[[#This Row],[W_A]], "0"), "-", TEXT(Table3[[#This Row],[RL_A]],"0"), "-", TEXT(Table3[[#This Row],[OTL_A]]+Table3[[#This Row],[SOL_A]], "0"))</f>
        <v>2-5-3</v>
      </c>
      <c r="BI29">
        <f>COUNTIFS(DataRegularSeason20242025!$D$3:$D$1315,$A29,DataRegularSeason20242025!$H$3:$H$1315, $A29)</f>
        <v>4</v>
      </c>
      <c r="BJ29">
        <f>COUNTIFS(DataRegularSeason20242025!$E$3:$E$1315,$A29,DataRegularSeason20242025!$H$3:$H$1315, $A29)</f>
        <v>7</v>
      </c>
      <c r="BK29">
        <f>BI29+BJ29</f>
        <v>11</v>
      </c>
      <c r="BL29">
        <f>F29-BI29</f>
        <v>6</v>
      </c>
      <c r="BM29">
        <f>H29-BJ29</f>
        <v>4</v>
      </c>
      <c r="BN29">
        <f>BL29+BM29</f>
        <v>10</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0.35</v>
      </c>
      <c r="F30">
        <f>COUNTIFS(DataRegularSeason20242025!$N$3:$N$1315,1,DataRegularSeason20242025!$D$3:$D$1315,$A30)</f>
        <v>9</v>
      </c>
      <c r="G30">
        <f>41-Table3[[#This Row],[GP_A]]</f>
        <v>32</v>
      </c>
      <c r="H30">
        <f>COUNTIFS(DataRegularSeason20242025!$E$3:$E$1315,$A30,DataRegularSeason20242025!$N$3:$N$1315,1)</f>
        <v>11</v>
      </c>
      <c r="I30">
        <f>41-Table3[[#This Row],[GP_H]]</f>
        <v>30</v>
      </c>
      <c r="J30">
        <f>F30+H30</f>
        <v>20</v>
      </c>
      <c r="K30">
        <f>82-Table3[[#This Row],[GP]]</f>
        <v>62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13</v>
      </c>
      <c r="AD30">
        <f>Table3[[#This Row],[RW_A]]+Table3[[#This Row],[RW_H]]</f>
        <v>7</v>
      </c>
      <c r="AE30">
        <f>Table3[[#This Row],[RL_A]]+Table3[[#This Row],[RL_H]]</f>
        <v>11</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v>
      </c>
      <c r="AM30" s="15">
        <f>Table3[[#This Row],[PTS2]]/(3*Table3[[#This Row],[GP]])</f>
        <v>0.38333333333333336</v>
      </c>
      <c r="AN30">
        <f>(2*Table3[[#This Row],[GR]])+Table3[[#This Row],[PTS]]</f>
        <v>140</v>
      </c>
      <c r="AO30">
        <f>(3*Table3[[#This Row],[GR]])+Table3[[#This Row],[PTS2]]</f>
        <v>209</v>
      </c>
      <c r="AP30">
        <f>Table3[[#This Row],[PTS]]+(2 * Table3[[#This Row],[GR]] * Table3[[#This Row],[PTS%]])</f>
        <v>65.599999999999994</v>
      </c>
      <c r="AQ30">
        <f>Table3[[#This Row],[PTS2]]+(3 * Table3[[#This Row],[GR]] * Table3[[#This Row],[PTS%2]])</f>
        <v>94.300000000000011</v>
      </c>
      <c r="AR30" s="20" t="str">
        <f>_xlfn.CONCAT(TEXT(Table3[[#This Row],[W]], "0"), "-", TEXT(Table3[[#This Row],[RL]],"0"), "-", TEXT(Table3[[#This Row],[OTL]]+Table3[[#This Row],[SOL]], "0"))</f>
        <v>7-11-2</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AT30-AU30</f>
        <v>-13</v>
      </c>
      <c r="AW30">
        <f>COUNTIFS(DataRegularSeason20242025!$E$3:$E$1315,Table3[[#This Row],[Teams]],DataRegularSeason20242025!$J$3:$J$1315,0)</f>
        <v>2</v>
      </c>
      <c r="AX30">
        <f>SUMIF(DataRegularSeason20242025!$E$3:$E$1315,$A30,DataRegularSeason20242025!$K$3:$K$1315)</f>
        <v>30</v>
      </c>
      <c r="AY30">
        <f>SUMIF(DataRegularSeason20242025!$E$3:$E$1315,$A30,DataRegularSeason20242025!$J$3:$J$1315)</f>
        <v>38</v>
      </c>
      <c r="AZ30">
        <f>AX30-AY30</f>
        <v>-8</v>
      </c>
      <c r="BA30">
        <f>AT30+AX30</f>
        <v>56</v>
      </c>
      <c r="BB30">
        <f>AU30+AY30</f>
        <v>77</v>
      </c>
      <c r="BC30">
        <f>BA30-BB30</f>
        <v>-21</v>
      </c>
      <c r="BD30" s="17">
        <f>Table3[[#This Row],[GF]]/Table3[[#This Row],[GP]]</f>
        <v>2.8</v>
      </c>
      <c r="BE30" s="17">
        <f>Table3[[#This Row],[GA]]/Table3[[#This Row],[GP]]</f>
        <v>3.85</v>
      </c>
      <c r="BF30" s="17">
        <f>(Table3[[#This Row],[GF]]-Table3[[#This Row],[GA]])/Table3[[#This Row],[GP]]</f>
        <v>-1.05</v>
      </c>
      <c r="BG30" s="50" t="str">
        <f>_xlfn.CONCAT(TEXT(Table3[[#This Row],[W_H]], "0"), "-", TEXT(Table3[[#This Row],[RL_H]],"0"), "-", TEXT(Table3[[#This Row],[OTL_H]]+Table3[[#This Row],[SOL_H]], "0"))</f>
        <v>5-5-1</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2</v>
      </c>
      <c r="BK30">
        <f>BI30+BJ30</f>
        <v>3</v>
      </c>
      <c r="BL30">
        <f>F30-BI30</f>
        <v>8</v>
      </c>
      <c r="BM30">
        <f>H30-BJ30</f>
        <v>9</v>
      </c>
      <c r="BN30">
        <f>BL30+BM30</f>
        <v>17</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0.86956521739130432</v>
      </c>
      <c r="F31">
        <f>COUNTIFS(DataRegularSeason20242025!$N$3:$N$1315,1,DataRegularSeason20242025!$D$3:$D$1315,$A31)</f>
        <v>11</v>
      </c>
      <c r="G31">
        <f>41-Table3[[#This Row],[GP_A]]</f>
        <v>30</v>
      </c>
      <c r="H31">
        <f>COUNTIFS(DataRegularSeason20242025!$E$3:$E$1315,$A31,DataRegularSeason20242025!$N$3:$N$1315,1)</f>
        <v>12</v>
      </c>
      <c r="I31">
        <f>41-Table3[[#This Row],[GP_H]]</f>
        <v>29</v>
      </c>
      <c r="J31">
        <f>F31+H31</f>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16</v>
      </c>
      <c r="AD31">
        <f>Table3[[#This Row],[RW_A]]+Table3[[#This Row],[RW_H]]</f>
        <v>4</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0.39130434782608697</v>
      </c>
      <c r="AM31" s="15">
        <f>Table3[[#This Row],[PTS2]]/(3*Table3[[#This Row],[GP]])</f>
        <v>0.3188405797101449</v>
      </c>
      <c r="AN31">
        <f>(2*Table3[[#This Row],[GR]])+Table3[[#This Row],[PTS]]</f>
        <v>136</v>
      </c>
      <c r="AO31">
        <f>(3*Table3[[#This Row],[GR]])+Table3[[#This Row],[PTS2]]</f>
        <v>199</v>
      </c>
      <c r="AP31">
        <f>Table3[[#This Row],[PTS]]+(2 * Table3[[#This Row],[GR]] * Table3[[#This Row],[PTS%]])</f>
        <v>64.173913043478265</v>
      </c>
      <c r="AQ31">
        <f>Table3[[#This Row],[PTS2]]+(3 * Table3[[#This Row],[GR]] * Table3[[#This Row],[PTS%2]])</f>
        <v>78.434782608695656</v>
      </c>
      <c r="AR31" s="20" t="str">
        <f>_xlfn.CONCAT(TEXT(Table3[[#This Row],[W]], "0"), "-", TEXT(Table3[[#This Row],[RL]],"0"), "-", TEXT(Table3[[#This Row],[OTL]]+Table3[[#This Row],[SOL]], "0"))</f>
        <v>7-12-4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26</v>
      </c>
      <c r="AY31">
        <f>SUMIF(DataRegularSeason20242025!$E$3:$E$1315,$A31,DataRegularSeason20242025!$J$3:$J$1315)</f>
        <v>48</v>
      </c>
      <c r="AZ31">
        <f>AX31-AY31</f>
        <v>-22</v>
      </c>
      <c r="BA31">
        <f>AT31+AX31</f>
        <v>59</v>
      </c>
      <c r="BB31">
        <f>AU31+AY31</f>
        <v>93</v>
      </c>
      <c r="BC31">
        <f>BA31-BB31</f>
        <v>-34</v>
      </c>
      <c r="BD31" s="17">
        <f>Table3[[#This Row],[GF]]/Table3[[#This Row],[GP]]</f>
        <v>2.5652173913043477</v>
      </c>
      <c r="BE31" s="17">
        <f>Table3[[#This Row],[GA]]/Table3[[#This Row],[GP]]</f>
        <v>4.0434782608695654</v>
      </c>
      <c r="BF31" s="17">
        <f>(Table3[[#This Row],[GF]]-Table3[[#This Row],[GA]])/Table3[[#This Row],[GP]]</f>
        <v>-1.4782608695652173</v>
      </c>
      <c r="BG31" s="50" t="str">
        <f>_xlfn.CONCAT(TEXT(Table3[[#This Row],[W_H]], "0"), "-", TEXT(Table3[[#This Row],[RL_H]],"0"), "-", TEXT(Table3[[#This Row],[OTL_H]]+Table3[[#This Row],[SOL_H]], "0"))</f>
        <v>4-6-2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4</v>
      </c>
      <c r="BK31">
        <f>BI31+BJ31</f>
        <v>8</v>
      </c>
      <c r="BL31">
        <f>F31-BI31</f>
        <v>7</v>
      </c>
      <c r="BM31">
        <f>H31-BJ31</f>
        <v>8</v>
      </c>
      <c r="BN31">
        <f>BL31+BM31</f>
        <v>15</v>
      </c>
    </row>
    <row r="32" spans="1:7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16</v>
      </c>
      <c r="E32" s="15">
        <f>Table3[[#This Row],[Watched]]/Table3[[#This Row],[GP]]</f>
        <v>0.76190476190476186</v>
      </c>
      <c r="F32">
        <f>COUNTIFS(DataRegularSeason20242025!$N$3:$N$1315,1,DataRegularSeason20242025!$D$3:$D$1315,$A32)</f>
        <v>13</v>
      </c>
      <c r="G32">
        <f>41-Table3[[#This Row],[GP_A]]</f>
        <v>28</v>
      </c>
      <c r="H32">
        <f>COUNTIFS(DataRegularSeason20242025!$E$3:$E$1315,$A32,DataRegularSeason20242025!$N$3:$N$1315,1)</f>
        <v>8</v>
      </c>
      <c r="I32">
        <f>41-Table3[[#This Row],[GP_H]]</f>
        <v>33</v>
      </c>
      <c r="J32">
        <f>F32+H32</f>
        <v>21</v>
      </c>
      <c r="K32">
        <f>82-Table3[[#This Row],[GP]]</f>
        <v>61</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9</v>
      </c>
      <c r="Q32">
        <f>COUNTIFS(DataRegularSeason20242025!$D$3:$D$1315,$A32, DataRegularSeason20242025!$S$3:$S$1315, $A32,DataRegularSeason20242025!$M$3:$M$1315,"REG")</f>
        <v>7</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14</v>
      </c>
      <c r="AD32">
        <f>Table3[[#This Row],[RW_A]]+Table3[[#This Row],[RW_H]]</f>
        <v>5</v>
      </c>
      <c r="AE32">
        <f>Table3[[#This Row],[RL_A]]+Table3[[#This Row],[RL_H]]</f>
        <v>12</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16</v>
      </c>
      <c r="AK32">
        <f>(3*(Table3[[#This Row],[RW_A]]+Table3[[#This Row],[RW_H]]))+(2*(Table3[[#This Row],[OTW_A]]+Table3[[#This Row],[SOW_A]]+Table3[[#This Row],[OTW_H]]+Table3[[#This Row],[SOW_H]]))+Table3[[#This Row],[OTL_A]]+Table3[[#This Row],[SOL_A]]+Table3[[#This Row],[OTL_H]]+Table3[[#This Row],[SOL_H]]</f>
        <v>21</v>
      </c>
      <c r="AL32" s="15">
        <f>Table3[[#This Row],[PTS]]/(2*Table3[[#This Row],[GP]])</f>
        <v>0.38095238095238093</v>
      </c>
      <c r="AM32" s="15">
        <f>Table3[[#This Row],[PTS2]]/(3*Table3[[#This Row],[GP]])</f>
        <v>0.33333333333333331</v>
      </c>
      <c r="AN32">
        <f>(2*Table3[[#This Row],[GR]])+Table3[[#This Row],[PTS]]</f>
        <v>138</v>
      </c>
      <c r="AO32">
        <f>(3*Table3[[#This Row],[GR]])+Table3[[#This Row],[PTS2]]</f>
        <v>204</v>
      </c>
      <c r="AP32">
        <f>Table3[[#This Row],[PTS]]+(2 * Table3[[#This Row],[GR]] * Table3[[#This Row],[PTS%]])</f>
        <v>62.476190476190474</v>
      </c>
      <c r="AQ32">
        <f>Table3[[#This Row],[PTS2]]+(3 * Table3[[#This Row],[GR]] * Table3[[#This Row],[PTS%2]])</f>
        <v>82</v>
      </c>
      <c r="AR32" s="20" t="str">
        <f>_xlfn.CONCAT(TEXT(Table3[[#This Row],[W]], "0"), "-", TEXT(Table3[[#This Row],[RL]],"0"), "-", TEXT(Table3[[#This Row],[OTL]]+Table3[[#This Row],[SOL]], "0"))</f>
        <v>7-12-2</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39</v>
      </c>
      <c r="AV32">
        <f>AT32-AU32</f>
        <v>-8</v>
      </c>
      <c r="AW32">
        <f>COUNTIFS(DataRegularSeason20242025!$E$3:$E$1315,Table3[[#This Row],[Teams]],DataRegularSeason20242025!$J$3:$J$1315,0)</f>
        <v>0</v>
      </c>
      <c r="AX32">
        <f>SUMIF(DataRegularSeason20242025!$E$3:$E$1315,$A32,DataRegularSeason20242025!$K$3:$K$1315)</f>
        <v>19</v>
      </c>
      <c r="AY32">
        <f>SUMIF(DataRegularSeason20242025!$E$3:$E$1315,$A32,DataRegularSeason20242025!$J$3:$J$1315)</f>
        <v>24</v>
      </c>
      <c r="AZ32">
        <f>AX32-AY32</f>
        <v>-5</v>
      </c>
      <c r="BA32">
        <f>AT32+AX32</f>
        <v>50</v>
      </c>
      <c r="BB32">
        <f>AU32+AY32</f>
        <v>63</v>
      </c>
      <c r="BC32">
        <f>BA32-BB32</f>
        <v>-13</v>
      </c>
      <c r="BD32" s="17">
        <f>Table3[[#This Row],[GF]]/Table3[[#This Row],[GP]]</f>
        <v>2.3809523809523809</v>
      </c>
      <c r="BE32" s="17">
        <f>Table3[[#This Row],[GA]]/Table3[[#This Row],[GP]]</f>
        <v>3</v>
      </c>
      <c r="BF32" s="17">
        <f>(Table3[[#This Row],[GF]]-Table3[[#This Row],[GA]])/Table3[[#This Row],[GP]]</f>
        <v>-0.61904761904761907</v>
      </c>
      <c r="BG32" s="50" t="str">
        <f>_xlfn.CONCAT(TEXT(Table3[[#This Row],[W_H]], "0"), "-", TEXT(Table3[[#This Row],[RL_H]],"0"), "-", TEXT(Table3[[#This Row],[OTL_H]]+Table3[[#This Row],[SOL_H]], "0"))</f>
        <v>3-5-0</v>
      </c>
      <c r="BH32" s="50" t="str">
        <f>_xlfn.CONCAT(TEXT(Table3[[#This Row],[W_A]], "0"), "-", TEXT(Table3[[#This Row],[RL_A]],"0"), "-", TEXT(Table3[[#This Row],[OTL_A]]+Table3[[#This Row],[SOL_A]], "0"))</f>
        <v>4-7-2</v>
      </c>
      <c r="BI32">
        <f>COUNTIFS(DataRegularSeason20242025!$D$3:$D$1315,$A32,DataRegularSeason20242025!$H$3:$H$1315, $A32)</f>
        <v>1</v>
      </c>
      <c r="BJ32">
        <f>COUNTIFS(DataRegularSeason20242025!$E$3:$E$1315,$A32,DataRegularSeason20242025!$H$3:$H$1315, $A32)</f>
        <v>2</v>
      </c>
      <c r="BK32">
        <f>BI32+BJ32</f>
        <v>3</v>
      </c>
      <c r="BL32">
        <f>F32-BI32</f>
        <v>12</v>
      </c>
      <c r="BM32">
        <f>H32-BJ32</f>
        <v>6</v>
      </c>
      <c r="BN32">
        <f>BL32+BM32</f>
        <v>18</v>
      </c>
    </row>
    <row r="33" spans="1:71"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15</v>
      </c>
      <c r="E33" s="15">
        <f>Table3[[#This Row],[Watched]]/Table3[[#This Row],[GP]]</f>
        <v>0.65217391304347827</v>
      </c>
      <c r="F33">
        <f>COUNTIFS(DataRegularSeason20242025!$N$3:$N$1315,1,DataRegularSeason20242025!$D$3:$D$1315,$A33)</f>
        <v>13</v>
      </c>
      <c r="G33">
        <f>41-Table3[[#This Row],[GP_A]]</f>
        <v>28</v>
      </c>
      <c r="H33">
        <f>COUNTIFS(DataRegularSeason20242025!$E$3:$E$1315,$A33,DataRegularSeason20242025!$N$3:$N$1315,1)</f>
        <v>10</v>
      </c>
      <c r="I33">
        <f>41-Table3[[#This Row],[GP_H]]</f>
        <v>31</v>
      </c>
      <c r="J33">
        <f>F33+H33</f>
        <v>23</v>
      </c>
      <c r="K33">
        <f>82-Table3[[#This Row],[GP]]</f>
        <v>59</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11</v>
      </c>
      <c r="Q33">
        <f>COUNTIFS(DataRegularSeason20242025!$D$3:$D$1315,$A33, DataRegularSeason20242025!$S$3:$S$1315, $A33,DataRegularSeason20242025!$M$3:$M$1315,"REG")</f>
        <v>7</v>
      </c>
      <c r="R33">
        <f>COUNTIFS(DataRegularSeason20242025!$D$3:$D$1315,$A33, DataRegularSeason20242025!$S$3:$S$1315, $A33,DataRegularSeason20242025!$M$3:$M$1315,"OT")</f>
        <v>0</v>
      </c>
      <c r="S33">
        <f>COUNTIFS(DataRegularSeason20242025!$D$3:$D$1315,$A33, DataRegularSeason20242025!$S$3:$S$1315, $A33,DataRegularSeason20242025!$M$3:$M$1315,"SO")</f>
        <v>4</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5</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6</v>
      </c>
      <c r="AC33">
        <f>Table3[[#This Row],[L_A]]+Table3[[#This Row],[L_H]]</f>
        <v>17</v>
      </c>
      <c r="AD33">
        <f>Table3[[#This Row],[RW_A]]+Table3[[#This Row],[RW_H]]</f>
        <v>3</v>
      </c>
      <c r="AE33">
        <f>Table3[[#This Row],[RL_A]]+Table3[[#This Row],[RL_H]]</f>
        <v>12</v>
      </c>
      <c r="AF33">
        <f>Table3[[#This Row],[OTW_A]]+Table3[[#This Row],[OTW_H]]</f>
        <v>3</v>
      </c>
      <c r="AG33">
        <f>Table3[[#This Row],[OTL_A]]+Table3[[#This Row],[OTL_H]]</f>
        <v>1</v>
      </c>
      <c r="AH33">
        <f>Table3[[#This Row],[SOW_A]]+Table3[[#This Row],[SOW_H]]</f>
        <v>0</v>
      </c>
      <c r="AI33">
        <f>Table3[[#This Row],[SOL_A]]+Table3[[#This Row],[SOL_H]]</f>
        <v>4</v>
      </c>
      <c r="AJ33">
        <f>(2*(Table3[[#This Row],[W_A]]+Table3[[#This Row],[W_H]]))+Table3[[#This Row],[OTL_A]]+Table3[[#This Row],[SOL_A]]+Table3[[#This Row],[OTL_H]]+Table3[[#This Row],[SOL_H]]</f>
        <v>17</v>
      </c>
      <c r="AK33">
        <f>(3*(Table3[[#This Row],[RW_A]]+Table3[[#This Row],[RW_H]]))+(2*(Table3[[#This Row],[OTW_A]]+Table3[[#This Row],[SOW_A]]+Table3[[#This Row],[OTW_H]]+Table3[[#This Row],[SOW_H]]))+Table3[[#This Row],[OTL_A]]+Table3[[#This Row],[SOL_A]]+Table3[[#This Row],[OTL_H]]+Table3[[#This Row],[SOL_H]]</f>
        <v>20</v>
      </c>
      <c r="AL33" s="15">
        <f>Table3[[#This Row],[PTS]]/(2*Table3[[#This Row],[GP]])</f>
        <v>0.36956521739130432</v>
      </c>
      <c r="AM33" s="15">
        <f>Table3[[#This Row],[PTS2]]/(3*Table3[[#This Row],[GP]])</f>
        <v>0.28985507246376813</v>
      </c>
      <c r="AN33">
        <f>(2*Table3[[#This Row],[GR]])+Table3[[#This Row],[PTS]]</f>
        <v>135</v>
      </c>
      <c r="AO33">
        <f>(3*Table3[[#This Row],[GR]])+Table3[[#This Row],[PTS2]]</f>
        <v>197</v>
      </c>
      <c r="AP33">
        <f>Table3[[#This Row],[PTS]]+(2 * Table3[[#This Row],[GR]] * Table3[[#This Row],[PTS%]])</f>
        <v>60.608695652173907</v>
      </c>
      <c r="AQ33">
        <f>Table3[[#This Row],[PTS2]]+(3 * Table3[[#This Row],[GR]] * Table3[[#This Row],[PTS%2]])</f>
        <v>71.304347826086968</v>
      </c>
      <c r="AR33" s="20" t="str">
        <f>_xlfn.CONCAT(TEXT(Table3[[#This Row],[W]], "0"), "-", TEXT(Table3[[#This Row],[RL]],"0"), "-", TEXT(Table3[[#This Row],[OTL]]+Table3[[#This Row],[SOL]], "0"))</f>
        <v>6-12-5</v>
      </c>
      <c r="AS33">
        <f>COUNTIFS(DataRegularSeason20242025!$D$3:$D$1315,Table3[[#This Row],[Teams]],DataRegularSeason20242025!$K$3:$K$1315,0)</f>
        <v>1</v>
      </c>
      <c r="AT33">
        <f>SUMIF(DataRegularSeason20242025!$D$3:$D$1315,$A33, DataRegularSeason20242025!$J$3:$J$1315)</f>
        <v>31</v>
      </c>
      <c r="AU33">
        <f>SUMIF(DataRegularSeason20242025!$D$3:$D$1315,$A33, DataRegularSeason20242025!$K$3:$K$1315)</f>
        <v>51</v>
      </c>
      <c r="AV33">
        <f>AT33-AU33</f>
        <v>-20</v>
      </c>
      <c r="AW33">
        <f>COUNTIFS(DataRegularSeason20242025!$E$3:$E$1315,Table3[[#This Row],[Teams]],DataRegularSeason20242025!$J$3:$J$1315,0)</f>
        <v>0</v>
      </c>
      <c r="AX33">
        <f>SUMIF(DataRegularSeason20242025!$E$3:$E$1315,$A33,DataRegularSeason20242025!$K$3:$K$1315)</f>
        <v>25</v>
      </c>
      <c r="AY33">
        <f>SUMIF(DataRegularSeason20242025!$E$3:$E$1315,$A33,DataRegularSeason20242025!$J$3:$J$1315)</f>
        <v>32</v>
      </c>
      <c r="AZ33">
        <f>AX33-AY33</f>
        <v>-7</v>
      </c>
      <c r="BA33">
        <f>AT33+AX33</f>
        <v>56</v>
      </c>
      <c r="BB33">
        <f>AU33+AY33</f>
        <v>83</v>
      </c>
      <c r="BC33">
        <f>BA33-BB33</f>
        <v>-27</v>
      </c>
      <c r="BD33" s="17">
        <f>Table3[[#This Row],[GF]]/Table3[[#This Row],[GP]]</f>
        <v>2.4347826086956523</v>
      </c>
      <c r="BE33" s="17">
        <f>Table3[[#This Row],[GA]]/Table3[[#This Row],[GP]]</f>
        <v>3.6086956521739131</v>
      </c>
      <c r="BF33" s="17">
        <f>(Table3[[#This Row],[GF]]-Table3[[#This Row],[GA]])/Table3[[#This Row],[GP]]</f>
        <v>-1.173913043478261</v>
      </c>
      <c r="BG33" s="50" t="str">
        <f>_xlfn.CONCAT(TEXT(Table3[[#This Row],[W_H]], "0"), "-", TEXT(Table3[[#This Row],[RL_H]],"0"), "-", TEXT(Table3[[#This Row],[OTL_H]]+Table3[[#This Row],[SOL_H]], "0"))</f>
        <v>4-5-1</v>
      </c>
      <c r="BH33" s="50" t="str">
        <f>_xlfn.CONCAT(TEXT(Table3[[#This Row],[W_A]], "0"), "-", TEXT(Table3[[#This Row],[RL_A]],"0"), "-", TEXT(Table3[[#This Row],[OTL_A]]+Table3[[#This Row],[SOL_A]], "0"))</f>
        <v>2-7-4</v>
      </c>
      <c r="BI33">
        <f>COUNTIFS(DataRegularSeason20242025!$D$3:$D$1315,$A33,DataRegularSeason20242025!$H$3:$H$1315, $A33)</f>
        <v>1</v>
      </c>
      <c r="BJ33">
        <f>COUNTIFS(DataRegularSeason20242025!$E$3:$E$1315,$A33,DataRegularSeason20242025!$H$3:$H$1315, $A33)</f>
        <v>1</v>
      </c>
      <c r="BK33">
        <f>BI33+BJ33</f>
        <v>2</v>
      </c>
      <c r="BL33">
        <f>F33-BI33</f>
        <v>12</v>
      </c>
      <c r="BM33">
        <f>H33-BJ33</f>
        <v>9</v>
      </c>
      <c r="BN33">
        <f>BL33+BM33</f>
        <v>21</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2024-11-26T01:11:02Z</dcterms:modified>
</cp:coreProperties>
</file>