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9B539A12-60F3-4B81-906E-C2C47222ACE7}"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F13" i="1" l="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1" i="7"/>
  <c r="E11" i="7"/>
  <c r="F11" i="7"/>
  <c r="G11" i="7"/>
  <c r="H11" i="7"/>
  <c r="I11" i="7"/>
  <c r="J11" i="7"/>
  <c r="K11" i="7"/>
  <c r="D16" i="7"/>
  <c r="E16" i="7"/>
  <c r="F16" i="7"/>
  <c r="G16" i="7"/>
  <c r="H16" i="7"/>
  <c r="I16" i="7"/>
  <c r="J16" i="7"/>
  <c r="D27" i="7"/>
  <c r="E27" i="7"/>
  <c r="F27" i="7"/>
  <c r="G27" i="7"/>
  <c r="H27" i="7"/>
  <c r="I27"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3" i="7"/>
  <c r="E3" i="7"/>
  <c r="F3" i="7"/>
  <c r="G3" i="7"/>
  <c r="H3" i="7"/>
  <c r="D28" i="7"/>
  <c r="E28" i="7"/>
  <c r="F28" i="7"/>
  <c r="G28" i="7"/>
  <c r="H28" i="7"/>
  <c r="I28" i="7"/>
  <c r="J28" i="7"/>
  <c r="D19" i="7"/>
  <c r="E19" i="7"/>
  <c r="F19" i="7"/>
  <c r="G19" i="7"/>
  <c r="H19" i="7"/>
  <c r="I19" i="7"/>
  <c r="J19" i="7"/>
  <c r="D9" i="7"/>
  <c r="E9" i="7"/>
  <c r="F9" i="7"/>
  <c r="G9" i="7"/>
  <c r="H9" i="7"/>
  <c r="I9" i="7"/>
  <c r="D10" i="7"/>
  <c r="D24" i="7"/>
  <c r="E24" i="7"/>
  <c r="F24" i="7"/>
  <c r="G24" i="7"/>
  <c r="H24" i="7"/>
  <c r="I24" i="7"/>
  <c r="J24" i="7"/>
  <c r="D14" i="7"/>
  <c r="E14" i="7"/>
  <c r="F14" i="7"/>
  <c r="G14" i="7"/>
  <c r="H14" i="7"/>
  <c r="I14" i="7"/>
  <c r="J14" i="7"/>
  <c r="D13" i="7"/>
  <c r="E13" i="7"/>
  <c r="F13" i="7"/>
  <c r="G13" i="7"/>
  <c r="H13" i="7"/>
  <c r="I13" i="7"/>
  <c r="D8" i="7"/>
  <c r="E8" i="7"/>
  <c r="F8" i="7"/>
  <c r="G8" i="7"/>
  <c r="H8" i="7"/>
  <c r="I8" i="7"/>
  <c r="J8" i="7"/>
  <c r="D15" i="7"/>
  <c r="E15" i="7"/>
  <c r="F15" i="7"/>
  <c r="G15" i="7"/>
  <c r="H15" i="7"/>
  <c r="I15" i="7"/>
  <c r="J15" i="7"/>
  <c r="K15" i="7"/>
  <c r="D17" i="7"/>
  <c r="E17" i="7"/>
  <c r="F17" i="7"/>
  <c r="G17" i="7"/>
  <c r="H17" i="7"/>
  <c r="I17" i="7"/>
  <c r="D31" i="7"/>
  <c r="E31" i="7"/>
  <c r="F31" i="7"/>
  <c r="G31" i="7"/>
  <c r="H31"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8" i="2"/>
  <c r="AW2" i="2"/>
  <c r="AW12" i="2"/>
  <c r="AW15" i="2"/>
  <c r="AW20" i="2"/>
  <c r="AW24" i="2"/>
  <c r="AW33" i="2"/>
  <c r="AW10" i="2"/>
  <c r="AW13" i="2"/>
  <c r="AW11" i="2"/>
  <c r="AW3" i="2"/>
  <c r="AW17" i="2"/>
  <c r="AW31" i="2"/>
  <c r="AW16" i="2"/>
  <c r="AW26" i="2"/>
  <c r="AW22" i="2"/>
  <c r="AW23" i="2"/>
  <c r="AW14" i="2"/>
  <c r="AW25" i="2"/>
  <c r="AW8" i="2"/>
  <c r="AW7" i="2"/>
  <c r="AW4" i="2"/>
  <c r="AW21" i="2"/>
  <c r="AW9" i="2"/>
  <c r="AW6" i="2"/>
  <c r="AW19" i="2"/>
  <c r="AW28" i="2"/>
  <c r="AW27" i="2"/>
  <c r="AW29" i="2"/>
  <c r="AW30" i="2"/>
  <c r="AW32" i="2"/>
  <c r="AW5" i="2"/>
  <c r="AS18" i="2"/>
  <c r="AS2" i="2"/>
  <c r="AS12" i="2"/>
  <c r="AS15" i="2"/>
  <c r="AS20" i="2"/>
  <c r="AS24" i="2"/>
  <c r="AS33" i="2"/>
  <c r="AS10" i="2"/>
  <c r="AS13" i="2"/>
  <c r="AS11" i="2"/>
  <c r="AS3" i="2"/>
  <c r="AS17" i="2"/>
  <c r="AS31" i="2"/>
  <c r="AS16" i="2"/>
  <c r="AS26" i="2"/>
  <c r="AS22" i="2"/>
  <c r="AS23" i="2"/>
  <c r="AS14" i="2"/>
  <c r="AS25" i="2"/>
  <c r="AS8" i="2"/>
  <c r="AS7" i="2"/>
  <c r="AS4" i="2"/>
  <c r="AS21" i="2"/>
  <c r="AS9" i="2"/>
  <c r="AS6" i="2"/>
  <c r="AS19" i="2"/>
  <c r="AS28" i="2"/>
  <c r="AS27" i="2"/>
  <c r="AS29" i="2"/>
  <c r="AS30" i="2"/>
  <c r="AS32" i="2"/>
  <c r="AS5"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16" i="2"/>
  <c r="AU16" i="2"/>
  <c r="AX16" i="2"/>
  <c r="AY16" i="2"/>
  <c r="AT3" i="2"/>
  <c r="AU3" i="2"/>
  <c r="AX3" i="2"/>
  <c r="AY3" i="2"/>
  <c r="AT21" i="2"/>
  <c r="AU21" i="2"/>
  <c r="AX21" i="2"/>
  <c r="AY21" i="2"/>
  <c r="AT12" i="2"/>
  <c r="AU12" i="2"/>
  <c r="AX12" i="2"/>
  <c r="AY12" i="2"/>
  <c r="AT33" i="2"/>
  <c r="AU33" i="2"/>
  <c r="AX33" i="2"/>
  <c r="AY33" i="2"/>
  <c r="AT17" i="2"/>
  <c r="AU17" i="2"/>
  <c r="AX17" i="2"/>
  <c r="AY17" i="2"/>
  <c r="AT9" i="2"/>
  <c r="AU9" i="2"/>
  <c r="AX9" i="2"/>
  <c r="AY9" i="2"/>
  <c r="AT25" i="2"/>
  <c r="AU25" i="2"/>
  <c r="AX25" i="2"/>
  <c r="AY25" i="2"/>
  <c r="AT18" i="2"/>
  <c r="AU18" i="2"/>
  <c r="AX18" i="2"/>
  <c r="AY18" i="2"/>
  <c r="AT15" i="2"/>
  <c r="AU15" i="2"/>
  <c r="AX15" i="2"/>
  <c r="AY15" i="2"/>
  <c r="AT14" i="2"/>
  <c r="AU14" i="2"/>
  <c r="AX14" i="2"/>
  <c r="AY14" i="2"/>
  <c r="AT4" i="2"/>
  <c r="AU4" i="2"/>
  <c r="AX4" i="2"/>
  <c r="AY4" i="2"/>
  <c r="AT29" i="2"/>
  <c r="AU29" i="2"/>
  <c r="AX29" i="2"/>
  <c r="AY29" i="2"/>
  <c r="AT8" i="2"/>
  <c r="AU8" i="2"/>
  <c r="AX8" i="2"/>
  <c r="AY8" i="2"/>
  <c r="AT32" i="2"/>
  <c r="AU32" i="2"/>
  <c r="AX32" i="2"/>
  <c r="AY32" i="2"/>
  <c r="AT22" i="2"/>
  <c r="AU22" i="2"/>
  <c r="AX22" i="2"/>
  <c r="AY22" i="2"/>
  <c r="AT10" i="2"/>
  <c r="AU10" i="2"/>
  <c r="AX10" i="2"/>
  <c r="AY10" i="2"/>
  <c r="AT28" i="2"/>
  <c r="AU28" i="2"/>
  <c r="AX28" i="2"/>
  <c r="AY28" i="2"/>
  <c r="AT23" i="2"/>
  <c r="AU23" i="2"/>
  <c r="AX23" i="2"/>
  <c r="AY23" i="2"/>
  <c r="AT31" i="2"/>
  <c r="AU31" i="2"/>
  <c r="AX31" i="2"/>
  <c r="AY31" i="2"/>
  <c r="AT19" i="2"/>
  <c r="AU19" i="2"/>
  <c r="AX19" i="2"/>
  <c r="AY19" i="2"/>
  <c r="AT30" i="2"/>
  <c r="AU30" i="2"/>
  <c r="AX30" i="2"/>
  <c r="AY30" i="2"/>
  <c r="AT27" i="2"/>
  <c r="AU27" i="2"/>
  <c r="AX27" i="2"/>
  <c r="AY27" i="2"/>
  <c r="AT13" i="2"/>
  <c r="AU13" i="2"/>
  <c r="AX13" i="2"/>
  <c r="AY13" i="2"/>
  <c r="AT7" i="2"/>
  <c r="AU7" i="2"/>
  <c r="AX7" i="2"/>
  <c r="AY7" i="2"/>
  <c r="AT24" i="2"/>
  <c r="AU24" i="2"/>
  <c r="AX24" i="2"/>
  <c r="AY24" i="2"/>
  <c r="AT11" i="2"/>
  <c r="AU11" i="2"/>
  <c r="AX11" i="2"/>
  <c r="AY11" i="2"/>
  <c r="AT6" i="2"/>
  <c r="AU6" i="2"/>
  <c r="AX6" i="2"/>
  <c r="AY6" i="2"/>
  <c r="AT2" i="2"/>
  <c r="AU2" i="2"/>
  <c r="AX2" i="2"/>
  <c r="AY2" i="2"/>
  <c r="AT5" i="2"/>
  <c r="AU5" i="2"/>
  <c r="AX5" i="2"/>
  <c r="AY5" i="2"/>
  <c r="AY26" i="2"/>
  <c r="AX26" i="2"/>
  <c r="AU26" i="2"/>
  <c r="AT26"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47"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O109" i="1" s="1"/>
  <c r="H110" i="1"/>
  <c r="H111" i="1"/>
  <c r="H112" i="1"/>
  <c r="H113" i="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O157" i="1" s="1"/>
  <c r="H158" i="1"/>
  <c r="H159" i="1"/>
  <c r="H160" i="1"/>
  <c r="H162" i="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O205" i="1" s="1"/>
  <c r="H206" i="1"/>
  <c r="H207" i="1"/>
  <c r="H208" i="1"/>
  <c r="O208" i="1" s="1"/>
  <c r="H209" i="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O285" i="1" s="1"/>
  <c r="H286" i="1"/>
  <c r="H288" i="1"/>
  <c r="H289" i="1"/>
  <c r="H287" i="1"/>
  <c r="H291" i="1"/>
  <c r="O291" i="1" s="1"/>
  <c r="H292" i="1"/>
  <c r="O292" i="1" s="1"/>
  <c r="H293" i="1"/>
  <c r="O293" i="1" s="1"/>
  <c r="H294" i="1"/>
  <c r="O294" i="1" s="1"/>
  <c r="H295" i="1"/>
  <c r="H296" i="1"/>
  <c r="H297" i="1"/>
  <c r="H298" i="1"/>
  <c r="O298" i="1" s="1"/>
  <c r="H299" i="1"/>
  <c r="O299" i="1" s="1"/>
  <c r="H300" i="1"/>
  <c r="O300" i="1" s="1"/>
  <c r="H301" i="1"/>
  <c r="O301" i="1" s="1"/>
  <c r="H302" i="1"/>
  <c r="O302" i="1" s="1"/>
  <c r="H303" i="1"/>
  <c r="O303" i="1" s="1"/>
  <c r="H304" i="1"/>
  <c r="O304" i="1" s="1"/>
  <c r="H305" i="1"/>
  <c r="H306" i="1"/>
  <c r="O306" i="1" s="1"/>
  <c r="H307" i="1"/>
  <c r="O307" i="1" s="1"/>
  <c r="H308" i="1"/>
  <c r="O308" i="1" s="1"/>
  <c r="H309" i="1"/>
  <c r="O309" i="1" s="1"/>
  <c r="H310" i="1"/>
  <c r="O310" i="1" s="1"/>
  <c r="H311" i="1"/>
  <c r="H312" i="1"/>
  <c r="H313" i="1"/>
  <c r="H314" i="1"/>
  <c r="O314" i="1" s="1"/>
  <c r="H315" i="1"/>
  <c r="O315" i="1" s="1"/>
  <c r="H316" i="1"/>
  <c r="O316" i="1" s="1"/>
  <c r="H317" i="1"/>
  <c r="O317" i="1" s="1"/>
  <c r="H318" i="1"/>
  <c r="O318" i="1" s="1"/>
  <c r="H319" i="1"/>
  <c r="O319" i="1" s="1"/>
  <c r="H320" i="1"/>
  <c r="O320" i="1" s="1"/>
  <c r="H321" i="1"/>
  <c r="H322" i="1"/>
  <c r="O322" i="1" s="1"/>
  <c r="H323" i="1"/>
  <c r="O323" i="1" s="1"/>
  <c r="H324" i="1"/>
  <c r="O324" i="1" s="1"/>
  <c r="H325" i="1"/>
  <c r="O325" i="1" s="1"/>
  <c r="H326" i="1"/>
  <c r="O326" i="1" s="1"/>
  <c r="H327" i="1"/>
  <c r="H328" i="1"/>
  <c r="H329" i="1"/>
  <c r="H330" i="1"/>
  <c r="O330" i="1" s="1"/>
  <c r="H331" i="1"/>
  <c r="O331" i="1" s="1"/>
  <c r="H332" i="1"/>
  <c r="O332" i="1" s="1"/>
  <c r="H333" i="1"/>
  <c r="O333" i="1" s="1"/>
  <c r="H334" i="1"/>
  <c r="O334" i="1" s="1"/>
  <c r="H335" i="1"/>
  <c r="O335" i="1" s="1"/>
  <c r="H336" i="1"/>
  <c r="O336" i="1" s="1"/>
  <c r="H337" i="1"/>
  <c r="H338" i="1"/>
  <c r="O338" i="1" s="1"/>
  <c r="H339" i="1"/>
  <c r="O339" i="1" s="1"/>
  <c r="H340" i="1"/>
  <c r="O340" i="1" s="1"/>
  <c r="H341" i="1"/>
  <c r="O341" i="1" s="1"/>
  <c r="H342" i="1"/>
  <c r="O342" i="1" s="1"/>
  <c r="H343" i="1"/>
  <c r="H344" i="1"/>
  <c r="H345" i="1"/>
  <c r="H346" i="1"/>
  <c r="O346" i="1" s="1"/>
  <c r="H347" i="1"/>
  <c r="H348" i="1"/>
  <c r="O348" i="1" s="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80" i="1" l="1"/>
  <c r="O344" i="1"/>
  <c r="O328" i="1"/>
  <c r="O312" i="1"/>
  <c r="O296" i="1"/>
  <c r="O345" i="1"/>
  <c r="O343" i="1"/>
  <c r="AA324" i="1"/>
  <c r="O329" i="1"/>
  <c r="O313" i="1"/>
  <c r="O297" i="1"/>
  <c r="O259" i="1"/>
  <c r="O279" i="1"/>
  <c r="AD279" i="1" s="1"/>
  <c r="O327" i="1"/>
  <c r="O311" i="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O282" i="1"/>
  <c r="AC282" i="1" s="1"/>
  <c r="O246" i="1"/>
  <c r="AD246" i="1" s="1"/>
  <c r="O276" i="1"/>
  <c r="O252" i="1"/>
  <c r="AC252" i="1" s="1"/>
  <c r="O289" i="1"/>
  <c r="O264" i="1"/>
  <c r="O258" i="1"/>
  <c r="O286" i="1"/>
  <c r="AC286" i="1" s="1"/>
  <c r="O254" i="1"/>
  <c r="O191" i="1"/>
  <c r="AD191" i="1" s="1"/>
  <c r="O270" i="1"/>
  <c r="O238" i="1"/>
  <c r="O175" i="1"/>
  <c r="O271" i="1"/>
  <c r="AC271" i="1" s="1"/>
  <c r="AA270" i="1"/>
  <c r="O288" i="1"/>
  <c r="AD288" i="1" s="1"/>
  <c r="AC731" i="1"/>
  <c r="AB285" i="1"/>
  <c r="O223" i="1"/>
  <c r="AC890" i="1"/>
  <c r="AC1161" i="1"/>
  <c r="O255" i="1"/>
  <c r="AC255" i="1" s="1"/>
  <c r="AC569" i="1"/>
  <c r="O269" i="1"/>
  <c r="AD269" i="1" s="1"/>
  <c r="O266" i="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59" i="1"/>
  <c r="AD247"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66"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7"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5"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8" i="2"/>
  <c r="D18" i="2"/>
  <c r="D32" i="2"/>
  <c r="AT7" i="4"/>
  <c r="D16" i="2"/>
  <c r="D21" i="2"/>
  <c r="D25" i="2"/>
  <c r="BL15" i="4"/>
  <c r="D8" i="2"/>
  <c r="D7" i="2"/>
  <c r="D12" i="2"/>
  <c r="D19" i="2"/>
  <c r="D27" i="2"/>
  <c r="S56" i="1"/>
  <c r="R30" i="2" s="1"/>
  <c r="S50" i="1"/>
  <c r="R11"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3" i="2"/>
  <c r="D2" i="2"/>
  <c r="S22" i="1"/>
  <c r="Q13" i="2" s="1"/>
  <c r="S16" i="1"/>
  <c r="S31" i="2" s="1"/>
  <c r="S10" i="1"/>
  <c r="R2" i="2" s="1"/>
  <c r="S31" i="1"/>
  <c r="S3" i="2" s="1"/>
  <c r="C12" i="4"/>
  <c r="C32" i="4"/>
  <c r="BL11" i="4"/>
  <c r="D47" i="4"/>
  <c r="BD61" i="4"/>
  <c r="D21" i="4"/>
  <c r="BN55" i="4"/>
  <c r="BM52" i="4"/>
  <c r="BN35" i="4"/>
  <c r="F47" i="4"/>
  <c r="AZ55" i="4"/>
  <c r="E44" i="4"/>
  <c r="C46" i="4"/>
  <c r="BA18" i="4"/>
  <c r="C38" i="4"/>
  <c r="F19" i="4"/>
  <c r="D30" i="2"/>
  <c r="D10" i="2"/>
  <c r="BN61" i="4"/>
  <c r="C50" i="4"/>
  <c r="D15" i="2"/>
  <c r="S15" i="1"/>
  <c r="R15" i="2" s="1"/>
  <c r="S9" i="1"/>
  <c r="S10" i="2" s="1"/>
  <c r="S30" i="1"/>
  <c r="AO30" i="4"/>
  <c r="BK56" i="4"/>
  <c r="E60" i="4"/>
  <c r="AA38" i="4"/>
  <c r="BG30" i="4"/>
  <c r="F21" i="4"/>
  <c r="F45" i="4"/>
  <c r="BN37" i="4"/>
  <c r="BK30" i="4"/>
  <c r="F57" i="4"/>
  <c r="BH39" i="4"/>
  <c r="BK54" i="4"/>
  <c r="BK40" i="4"/>
  <c r="BL53" i="4"/>
  <c r="AY44" i="4"/>
  <c r="BK22" i="4"/>
  <c r="E36" i="4"/>
  <c r="BI26" i="4"/>
  <c r="D3" i="2"/>
  <c r="D57" i="4"/>
  <c r="BG54" i="4"/>
  <c r="D11" i="2"/>
  <c r="F27" i="4"/>
  <c r="D14" i="2"/>
  <c r="S3" i="1"/>
  <c r="S14" i="1"/>
  <c r="Q14" i="2" s="1"/>
  <c r="S8" i="1"/>
  <c r="Q7" i="2" s="1"/>
  <c r="S71" i="1"/>
  <c r="Q18" i="2" s="1"/>
  <c r="S47" i="1"/>
  <c r="R25" i="2" s="1"/>
  <c r="S35" i="1"/>
  <c r="R19" i="2" s="1"/>
  <c r="S29" i="1"/>
  <c r="R28" i="2" s="1"/>
  <c r="BH27" i="4"/>
  <c r="F23" i="4"/>
  <c r="AZ41" i="4"/>
  <c r="BN29" i="4"/>
  <c r="BM16" i="4"/>
  <c r="BL61" i="4"/>
  <c r="BH51" i="4"/>
  <c r="BH53" i="4"/>
  <c r="E16" i="4"/>
  <c r="E38" i="4"/>
  <c r="BM26" i="4"/>
  <c r="BG42" i="4"/>
  <c r="BD47" i="4"/>
  <c r="BL55" i="4"/>
  <c r="C34" i="4"/>
  <c r="D9" i="2"/>
  <c r="BN19" i="4"/>
  <c r="E18" i="4"/>
  <c r="D17" i="2"/>
  <c r="D22" i="2"/>
  <c r="D6" i="2"/>
  <c r="D26" i="2"/>
  <c r="D23" i="2"/>
  <c r="D33" i="2"/>
  <c r="S13" i="1"/>
  <c r="R29" i="2" s="1"/>
  <c r="S7" i="1"/>
  <c r="Q33" i="2" s="1"/>
  <c r="S82" i="1"/>
  <c r="Q5" i="2" s="1"/>
  <c r="S40" i="1"/>
  <c r="Z2" i="2" s="1"/>
  <c r="S34" i="1"/>
  <c r="Q22" i="2" s="1"/>
  <c r="D29" i="2"/>
  <c r="D31" i="2"/>
  <c r="D24" i="2"/>
  <c r="BJ17" i="4"/>
  <c r="D20" i="2"/>
  <c r="S24" i="1"/>
  <c r="S18" i="1"/>
  <c r="AA22" i="2" s="1"/>
  <c r="S12" i="1"/>
  <c r="S17"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4"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2" i="2"/>
  <c r="W24"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3"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5" i="2"/>
  <c r="W14" i="2"/>
  <c r="N21" i="2"/>
  <c r="W25" i="2"/>
  <c r="N5" i="2"/>
  <c r="U23" i="2"/>
  <c r="Y23" i="2"/>
  <c r="W10" i="2"/>
  <c r="O7" i="2"/>
  <c r="U11" i="2"/>
  <c r="W19" i="2"/>
  <c r="AA26" i="2"/>
  <c r="Z23" i="2"/>
  <c r="O5" i="2"/>
  <c r="U14" i="2"/>
  <c r="Y14" i="2"/>
  <c r="W3" i="2"/>
  <c r="Z14" i="2"/>
  <c r="V23" i="2"/>
  <c r="AA33" i="2"/>
  <c r="AA7" i="2"/>
  <c r="V14" i="2"/>
  <c r="O33" i="2"/>
  <c r="W23" i="2"/>
  <c r="V33" i="2"/>
  <c r="Y33" i="2"/>
  <c r="Z33" i="2"/>
  <c r="U33" i="2"/>
  <c r="W33" i="2"/>
  <c r="AA21" i="2"/>
  <c r="N18" i="2"/>
  <c r="W32" i="2"/>
  <c r="O18" i="2"/>
  <c r="M18" i="2"/>
  <c r="W16" i="2"/>
  <c r="O58" i="1"/>
  <c r="AD58" i="1" s="1"/>
  <c r="O26" i="1"/>
  <c r="AD26" i="1" s="1"/>
  <c r="O42" i="1"/>
  <c r="AD42" i="1" s="1"/>
  <c r="O45" i="1"/>
  <c r="AD45" i="1" s="1"/>
  <c r="O61" i="1"/>
  <c r="AD61" i="1" s="1"/>
  <c r="O29" i="1"/>
  <c r="AD29" i="1" s="1"/>
  <c r="O56" i="1"/>
  <c r="AD56" i="1" s="1"/>
  <c r="N10" i="2"/>
  <c r="W12" i="2"/>
  <c r="O27" i="1"/>
  <c r="AD27" i="1" s="1"/>
  <c r="O43" i="1"/>
  <c r="AD43" i="1" s="1"/>
  <c r="O59" i="1"/>
  <c r="AD59" i="1" s="1"/>
  <c r="U4" i="2"/>
  <c r="O52" i="1"/>
  <c r="AD52" i="1" s="1"/>
  <c r="Z21" i="2"/>
  <c r="O36" i="1"/>
  <c r="AD36" i="1" s="1"/>
  <c r="Z27" i="2"/>
  <c r="V29" i="2"/>
  <c r="AE66" i="4"/>
  <c r="O34" i="1"/>
  <c r="AD34" i="1" s="1"/>
  <c r="AA27" i="2"/>
  <c r="N9" i="2"/>
  <c r="M30" i="2"/>
  <c r="O50" i="1"/>
  <c r="AD50" i="1" s="1"/>
  <c r="N25" i="2"/>
  <c r="J65" i="4"/>
  <c r="W20" i="2"/>
  <c r="N11" i="2"/>
  <c r="V32" i="2"/>
  <c r="O46" i="1"/>
  <c r="AD46" i="1" s="1"/>
  <c r="N30" i="2"/>
  <c r="V21" i="2"/>
  <c r="N7" i="2"/>
  <c r="N19" i="2"/>
  <c r="N28" i="2"/>
  <c r="W30" i="2"/>
  <c r="O30" i="1"/>
  <c r="AD30" i="1" s="1"/>
  <c r="N6" i="2"/>
  <c r="N15" i="2"/>
  <c r="N8" i="2"/>
  <c r="U8" i="2"/>
  <c r="O3" i="2"/>
  <c r="O62" i="1"/>
  <c r="AD62" i="1" s="1"/>
  <c r="M3" i="2"/>
  <c r="U22" i="2"/>
  <c r="N31" i="2"/>
  <c r="V15" i="2"/>
  <c r="AH65" i="4"/>
  <c r="V13" i="2"/>
  <c r="V12" i="2"/>
  <c r="V8" i="2"/>
  <c r="V7" i="2"/>
  <c r="W21" i="2"/>
  <c r="V5" i="2"/>
  <c r="V25" i="2"/>
  <c r="W7" i="2"/>
  <c r="BJ4" i="2"/>
  <c r="V3" i="2"/>
  <c r="W27" i="2"/>
  <c r="BI13" i="2"/>
  <c r="Y7" i="2"/>
  <c r="BI18" i="2"/>
  <c r="V6" i="2"/>
  <c r="BJ14" i="2"/>
  <c r="V4" i="2"/>
  <c r="V9" i="2"/>
  <c r="BJ28" i="2"/>
  <c r="N13" i="2"/>
  <c r="W29" i="2"/>
  <c r="BK62" i="4"/>
  <c r="W5" i="2"/>
  <c r="W2" i="2"/>
  <c r="W6" i="2"/>
  <c r="U15" i="2"/>
  <c r="W13" i="2"/>
  <c r="U13" i="2"/>
  <c r="W31" i="2"/>
  <c r="BJ10" i="2"/>
  <c r="BI5" i="2"/>
  <c r="H15" i="2"/>
  <c r="I15" i="2" s="1"/>
  <c r="H23" i="2"/>
  <c r="I23" i="2" s="1"/>
  <c r="H17" i="2"/>
  <c r="I17" i="2" s="1"/>
  <c r="H4" i="2"/>
  <c r="I4" i="2" s="1"/>
  <c r="N17" i="2"/>
  <c r="N2" i="2"/>
  <c r="U21" i="2"/>
  <c r="U2" i="2"/>
  <c r="V16" i="2"/>
  <c r="V24" i="2"/>
  <c r="W22" i="2"/>
  <c r="W15" i="2"/>
  <c r="BI17" i="2"/>
  <c r="BJ5" i="2"/>
  <c r="H32" i="2"/>
  <c r="I32" i="2" s="1"/>
  <c r="H16" i="2"/>
  <c r="I16" i="2" s="1"/>
  <c r="O12" i="2"/>
  <c r="M12" i="2"/>
  <c r="U3" i="2"/>
  <c r="U6" i="2"/>
  <c r="W8" i="2"/>
  <c r="BJ31" i="2"/>
  <c r="BJ8" i="2"/>
  <c r="H22" i="2"/>
  <c r="I22" i="2" s="1"/>
  <c r="U16" i="2"/>
  <c r="U24" i="2"/>
  <c r="V22" i="2"/>
  <c r="W9" i="2"/>
  <c r="Y27" i="2"/>
  <c r="BJ18" i="2"/>
  <c r="BJ29" i="2"/>
  <c r="BI33" i="2"/>
  <c r="H5" i="2"/>
  <c r="I5" i="2" s="1"/>
  <c r="BI20" i="2"/>
  <c r="H10" i="2"/>
  <c r="I10" i="2" s="1"/>
  <c r="M26" i="2"/>
  <c r="BJ30" i="2"/>
  <c r="H13" i="2"/>
  <c r="I13" i="2" s="1"/>
  <c r="H28" i="2"/>
  <c r="I28" i="2" s="1"/>
  <c r="T12" i="2"/>
  <c r="N3" i="2"/>
  <c r="U7" i="2"/>
  <c r="U9" i="2"/>
  <c r="V27" i="2"/>
  <c r="T28" i="2"/>
  <c r="H20" i="2"/>
  <c r="I20" i="2" s="1"/>
  <c r="L27" i="2"/>
  <c r="N26" i="2"/>
  <c r="U12" i="2"/>
  <c r="V19" i="2"/>
  <c r="W18" i="2"/>
  <c r="W28" i="2"/>
  <c r="BI24" i="2"/>
  <c r="H7" i="2"/>
  <c r="I7" i="2" s="1"/>
  <c r="M21" i="2"/>
  <c r="U27" i="2"/>
  <c r="V31" i="2"/>
  <c r="H11" i="2"/>
  <c r="I11" i="2" s="1"/>
  <c r="O9" i="2"/>
  <c r="U19" i="2"/>
  <c r="V18" i="2"/>
  <c r="V28" i="2"/>
  <c r="W11" i="2"/>
  <c r="BI31" i="2"/>
  <c r="BJ33" i="2"/>
  <c r="M11" i="2"/>
  <c r="U32" i="2"/>
  <c r="U31" i="2"/>
  <c r="Y21" i="2"/>
  <c r="U18" i="2"/>
  <c r="U28" i="2"/>
  <c r="V11" i="2"/>
  <c r="H9" i="2"/>
  <c r="I9" i="2" s="1"/>
  <c r="BJ7" i="2"/>
  <c r="H33" i="2"/>
  <c r="I33" i="2" s="1"/>
  <c r="H29" i="2"/>
  <c r="I29" i="2" s="1"/>
  <c r="U5" i="2"/>
  <c r="U29" i="2"/>
  <c r="V30" i="2"/>
  <c r="V20" i="2"/>
  <c r="BI14" i="2"/>
  <c r="BJ20" i="2"/>
  <c r="H14" i="2"/>
  <c r="I14" i="2" s="1"/>
  <c r="H24" i="2"/>
  <c r="I24" i="2" s="1"/>
  <c r="M6" i="2"/>
  <c r="V10" i="2"/>
  <c r="BI6" i="2"/>
  <c r="H3" i="2"/>
  <c r="I3" i="2" s="1"/>
  <c r="Z17" i="2"/>
  <c r="N32" i="2"/>
  <c r="N29" i="2"/>
  <c r="U30" i="2"/>
  <c r="U20" i="2"/>
  <c r="V2" i="2"/>
  <c r="BJ23" i="2"/>
  <c r="BJ11" i="2"/>
  <c r="BJ13" i="2"/>
  <c r="BI4" i="2"/>
  <c r="O51" i="1"/>
  <c r="AD51" i="1" s="1"/>
  <c r="H8" i="2"/>
  <c r="I8" i="2" s="1"/>
  <c r="H27" i="2"/>
  <c r="I27" i="2" s="1"/>
  <c r="H25" i="2"/>
  <c r="I25" i="2" s="1"/>
  <c r="H21" i="2"/>
  <c r="I21" i="2" s="1"/>
  <c r="H30" i="2"/>
  <c r="I30" i="2" s="1"/>
  <c r="H19" i="2"/>
  <c r="I19" i="2" s="1"/>
  <c r="U25" i="2"/>
  <c r="U10" i="2"/>
  <c r="W4" i="2"/>
  <c r="W26" i="2"/>
  <c r="Y26" i="2"/>
  <c r="U26" i="2"/>
  <c r="V26" i="2"/>
  <c r="W17" i="2"/>
  <c r="U17" i="2"/>
  <c r="Y17" i="2"/>
  <c r="V17" i="2"/>
  <c r="Z26" i="2"/>
  <c r="H31" i="2"/>
  <c r="I31" i="2" s="1"/>
  <c r="M20" i="2"/>
  <c r="N20" i="2"/>
  <c r="AA17" i="2"/>
  <c r="Z7" i="2"/>
  <c r="M14" i="2"/>
  <c r="M16" i="2"/>
  <c r="O16" i="2"/>
  <c r="BJ19" i="2"/>
  <c r="BI23" i="2"/>
  <c r="BJ32" i="2"/>
  <c r="BI8" i="2"/>
  <c r="BJ22" i="2"/>
  <c r="BJ12" i="2"/>
  <c r="BJ16" i="2"/>
  <c r="T16" i="2"/>
  <c r="M7" i="2"/>
  <c r="M9" i="2"/>
  <c r="N12" i="2"/>
  <c r="O27" i="2"/>
  <c r="O28" i="1"/>
  <c r="AD28" i="1" s="1"/>
  <c r="L5" i="2"/>
  <c r="BI7" i="2"/>
  <c r="BI22" i="2"/>
  <c r="BI12" i="2"/>
  <c r="BI16" i="2"/>
  <c r="T10" i="2"/>
  <c r="T20" i="2"/>
  <c r="M13" i="2"/>
  <c r="N27" i="2"/>
  <c r="O32" i="2"/>
  <c r="O19" i="2"/>
  <c r="L11" i="2"/>
  <c r="BI30" i="2"/>
  <c r="L28" i="2"/>
  <c r="BI29" i="2"/>
  <c r="BJ15" i="2"/>
  <c r="BJ9" i="2"/>
  <c r="L21" i="2"/>
  <c r="T22" i="2"/>
  <c r="T26" i="2"/>
  <c r="M27" i="2"/>
  <c r="O31" i="2"/>
  <c r="BJ6" i="2"/>
  <c r="L25" i="2"/>
  <c r="L13" i="2"/>
  <c r="L32" i="2"/>
  <c r="BI15" i="2"/>
  <c r="BI9" i="2"/>
  <c r="L20" i="2"/>
  <c r="T32" i="2"/>
  <c r="M32" i="2"/>
  <c r="M19" i="2"/>
  <c r="O17" i="2"/>
  <c r="O28" i="2"/>
  <c r="L31" i="2"/>
  <c r="L14" i="2"/>
  <c r="BJ2" i="2"/>
  <c r="L19" i="2"/>
  <c r="L4" i="2"/>
  <c r="T5" i="2"/>
  <c r="T8" i="2"/>
  <c r="M31" i="2"/>
  <c r="O29" i="2"/>
  <c r="BI2" i="2"/>
  <c r="BJ24" i="2"/>
  <c r="L18" i="2"/>
  <c r="L17" i="2"/>
  <c r="BJ3" i="2"/>
  <c r="T2" i="2"/>
  <c r="T29" i="2"/>
  <c r="M17" i="2"/>
  <c r="M28" i="2"/>
  <c r="O11" i="2"/>
  <c r="O14" i="2"/>
  <c r="BJ27" i="2"/>
  <c r="BI10" i="2"/>
  <c r="BI3" i="2"/>
  <c r="T6" i="2"/>
  <c r="T4" i="2"/>
  <c r="M29" i="2"/>
  <c r="N14" i="2"/>
  <c r="O30" i="2"/>
  <c r="O20" i="2"/>
  <c r="L6" i="2"/>
  <c r="BI27" i="2"/>
  <c r="BJ25" i="2"/>
  <c r="T11" i="2"/>
  <c r="T14" i="2"/>
  <c r="O25" i="2"/>
  <c r="O10" i="2"/>
  <c r="H6" i="2"/>
  <c r="I6" i="2" s="1"/>
  <c r="L7" i="2"/>
  <c r="L22" i="2"/>
  <c r="BI25" i="2"/>
  <c r="L12" i="2"/>
  <c r="L16" i="2"/>
  <c r="T24" i="2"/>
  <c r="T15" i="2"/>
  <c r="O21" i="2"/>
  <c r="O2" i="2"/>
  <c r="L30" i="2"/>
  <c r="L29" i="2"/>
  <c r="T7" i="2"/>
  <c r="T25" i="2"/>
  <c r="M25" i="2"/>
  <c r="M10" i="2"/>
  <c r="O6" i="2"/>
  <c r="H18" i="2"/>
  <c r="I18" i="2" s="1"/>
  <c r="L15" i="2"/>
  <c r="L9" i="2"/>
  <c r="BJ21" i="2"/>
  <c r="T13" i="2"/>
  <c r="T9" i="2"/>
  <c r="M2" i="2"/>
  <c r="O24" i="2"/>
  <c r="F18" i="2"/>
  <c r="G18" i="2" s="1"/>
  <c r="BI11" i="2"/>
  <c r="BI28" i="2"/>
  <c r="BI21" i="2"/>
  <c r="T27" i="2"/>
  <c r="T17" i="2"/>
  <c r="N16" i="2"/>
  <c r="N24" i="2"/>
  <c r="O26" i="2"/>
  <c r="O4" i="2"/>
  <c r="L2" i="2"/>
  <c r="BI32" i="2"/>
  <c r="T30" i="2"/>
  <c r="T33" i="2"/>
  <c r="M24" i="2"/>
  <c r="N4" i="2"/>
  <c r="O22" i="2"/>
  <c r="O15" i="2"/>
  <c r="H2" i="2"/>
  <c r="I2" i="2" s="1"/>
  <c r="L24" i="2"/>
  <c r="BI19" i="2"/>
  <c r="L10" i="2"/>
  <c r="BJ17" i="2"/>
  <c r="L3" i="2"/>
  <c r="T19" i="2"/>
  <c r="M4" i="2"/>
  <c r="O8" i="2"/>
  <c r="L8" i="2"/>
  <c r="T31" i="2"/>
  <c r="T21" i="2"/>
  <c r="M22" i="2"/>
  <c r="M15" i="2"/>
  <c r="N33" i="2"/>
  <c r="T23" i="2"/>
  <c r="T3" i="2"/>
  <c r="M33" i="2"/>
  <c r="M8" i="2"/>
  <c r="O13" i="2"/>
  <c r="M23" i="2"/>
  <c r="T18" i="2"/>
  <c r="N23" i="2"/>
  <c r="O23" i="2"/>
  <c r="BB7" i="2"/>
  <c r="L23" i="2"/>
  <c r="BB27" i="2"/>
  <c r="F24" i="2"/>
  <c r="G24" i="2" s="1"/>
  <c r="F31" i="2"/>
  <c r="G31" i="2" s="1"/>
  <c r="F8" i="2"/>
  <c r="F25" i="2"/>
  <c r="F33" i="2"/>
  <c r="G33" i="2" s="1"/>
  <c r="H12" i="2"/>
  <c r="I12" i="2" s="1"/>
  <c r="F7" i="2"/>
  <c r="G7" i="2" s="1"/>
  <c r="F23" i="2"/>
  <c r="G23" i="2" s="1"/>
  <c r="F29" i="2"/>
  <c r="G29" i="2" s="1"/>
  <c r="F9" i="2"/>
  <c r="G9" i="2" s="1"/>
  <c r="F12" i="2"/>
  <c r="G12" i="2" s="1"/>
  <c r="F21" i="2"/>
  <c r="G21" i="2" s="1"/>
  <c r="F5" i="2"/>
  <c r="G5" i="2" s="1"/>
  <c r="F13" i="2"/>
  <c r="G13" i="2" s="1"/>
  <c r="F28" i="2"/>
  <c r="G28" i="2" s="1"/>
  <c r="F4" i="2"/>
  <c r="G4" i="2" s="1"/>
  <c r="F17" i="2"/>
  <c r="G17" i="2" s="1"/>
  <c r="F3" i="2"/>
  <c r="G3" i="2" s="1"/>
  <c r="F2" i="2"/>
  <c r="G2" i="2" s="1"/>
  <c r="F27" i="2"/>
  <c r="G27" i="2" s="1"/>
  <c r="F10" i="2"/>
  <c r="G10" i="2" s="1"/>
  <c r="F14" i="2"/>
  <c r="G14" i="2" s="1"/>
  <c r="F16" i="2"/>
  <c r="G16" i="2" s="1"/>
  <c r="F6" i="2"/>
  <c r="G6" i="2" s="1"/>
  <c r="F30" i="2"/>
  <c r="G30" i="2" s="1"/>
  <c r="F22" i="2"/>
  <c r="G22" i="2" s="1"/>
  <c r="F15" i="2"/>
  <c r="G15" i="2" s="1"/>
  <c r="F20" i="2"/>
  <c r="G20" i="2" s="1"/>
  <c r="F11" i="2"/>
  <c r="G11" i="2" s="1"/>
  <c r="F19" i="2"/>
  <c r="G19" i="2" s="1"/>
  <c r="F32" i="2"/>
  <c r="G32" i="2" s="1"/>
  <c r="AZ27" i="2"/>
  <c r="BA22" i="2"/>
  <c r="AZ11" i="2"/>
  <c r="L33" i="2"/>
  <c r="AV30" i="2"/>
  <c r="BB20" i="2"/>
  <c r="AV5" i="2"/>
  <c r="BA24" i="2"/>
  <c r="BB19" i="2"/>
  <c r="AZ5" i="2"/>
  <c r="BA7" i="2"/>
  <c r="BB13" i="2"/>
  <c r="AV22" i="2"/>
  <c r="AV6" i="2"/>
  <c r="BB11" i="2"/>
  <c r="AZ7" i="2"/>
  <c r="BA9" i="2"/>
  <c r="AV12" i="2"/>
  <c r="AV21" i="2"/>
  <c r="BA3" i="2"/>
  <c r="AV19" i="2"/>
  <c r="BA23" i="2"/>
  <c r="BB32" i="2"/>
  <c r="AV14" i="2"/>
  <c r="BA29" i="2"/>
  <c r="BB18" i="2"/>
  <c r="AZ25" i="2"/>
  <c r="AV33" i="2"/>
  <c r="BB24" i="2"/>
  <c r="BB31" i="2"/>
  <c r="BB8" i="2"/>
  <c r="AZ4" i="2"/>
  <c r="AV15" i="2"/>
  <c r="BA18" i="2"/>
  <c r="BA12" i="2"/>
  <c r="BB16" i="2"/>
  <c r="AV18" i="2"/>
  <c r="AZ12" i="2"/>
  <c r="AV31" i="2"/>
  <c r="AV28" i="2"/>
  <c r="BA8" i="2"/>
  <c r="AZ15" i="2"/>
  <c r="BB17" i="2"/>
  <c r="AZ17" i="2"/>
  <c r="AV20" i="2"/>
  <c r="BA6" i="2"/>
  <c r="BB2" i="2"/>
  <c r="AZ6" i="2"/>
  <c r="AV11" i="2"/>
  <c r="BA31" i="2"/>
  <c r="AV23" i="2"/>
  <c r="AV10" i="2"/>
  <c r="AZ16" i="2"/>
  <c r="AZ22" i="2"/>
  <c r="AV32" i="2"/>
  <c r="BA15" i="2"/>
  <c r="AV25" i="2"/>
  <c r="AZ9" i="2"/>
  <c r="AZ21" i="2"/>
  <c r="AV3" i="2"/>
  <c r="AZ13" i="2"/>
  <c r="BA5" i="2"/>
  <c r="AV27" i="2"/>
  <c r="BA30" i="2"/>
  <c r="AZ31" i="2"/>
  <c r="AZ10" i="2"/>
  <c r="BB29" i="2"/>
  <c r="BA4" i="2"/>
  <c r="AZ20" i="2"/>
  <c r="BA11" i="2"/>
  <c r="AZ24" i="2"/>
  <c r="AV7" i="2"/>
  <c r="BA13" i="2"/>
  <c r="AZ30" i="2"/>
  <c r="AZ19" i="2"/>
  <c r="BB10" i="2"/>
  <c r="AZ8" i="2"/>
  <c r="AZ14" i="2"/>
  <c r="BB25" i="2"/>
  <c r="AV9" i="2"/>
  <c r="AV17" i="2"/>
  <c r="AZ33" i="2"/>
  <c r="BB3" i="2"/>
  <c r="BA16" i="2"/>
  <c r="BB5" i="2"/>
  <c r="AZ23" i="2"/>
  <c r="BB28" i="2"/>
  <c r="BB14" i="2"/>
  <c r="BB33" i="2"/>
  <c r="BB21" i="2"/>
  <c r="AZ3" i="2"/>
  <c r="AV16" i="2"/>
  <c r="AV2" i="2"/>
  <c r="AZ2" i="2"/>
  <c r="AV24" i="2"/>
  <c r="AZ28" i="2"/>
  <c r="AZ32" i="2"/>
  <c r="AZ29" i="2"/>
  <c r="BB4" i="2"/>
  <c r="AV13" i="2"/>
  <c r="BB23" i="2"/>
  <c r="AV4" i="2"/>
  <c r="AZ18" i="2"/>
  <c r="BA25" i="2"/>
  <c r="BB9" i="2"/>
  <c r="BA20" i="2"/>
  <c r="BA2" i="2"/>
  <c r="BB6" i="2"/>
  <c r="BA27" i="2"/>
  <c r="BB30" i="2"/>
  <c r="BA10" i="2"/>
  <c r="BB22" i="2"/>
  <c r="BA14" i="2"/>
  <c r="BB15" i="2"/>
  <c r="BA33" i="2"/>
  <c r="BB12" i="2"/>
  <c r="BA28" i="2"/>
  <c r="BA17" i="2"/>
  <c r="AV8" i="2"/>
  <c r="BA19" i="2"/>
  <c r="BA32" i="2"/>
  <c r="AV29" i="2"/>
  <c r="BA21" i="2"/>
  <c r="O40" i="1"/>
  <c r="AD40" i="1" s="1"/>
  <c r="AQ66" i="4"/>
  <c r="AV63" i="4"/>
  <c r="BF51" i="4"/>
  <c r="O25" i="1"/>
  <c r="AD25" i="1" s="1"/>
  <c r="BI26" i="2"/>
  <c r="H26" i="2"/>
  <c r="I26" i="2" s="1"/>
  <c r="BJ26" i="2"/>
  <c r="O24" i="1"/>
  <c r="AD24" i="1" s="1"/>
  <c r="O39" i="1"/>
  <c r="AD39" i="1" s="1"/>
  <c r="O33" i="1"/>
  <c r="AD33" i="1" s="1"/>
  <c r="S25" i="1"/>
  <c r="L26" i="2"/>
  <c r="O32" i="1"/>
  <c r="AD32" i="1" s="1"/>
  <c r="G6" i="4"/>
  <c r="BG62" i="4"/>
  <c r="S62" i="4"/>
  <c r="W62" i="4"/>
  <c r="S6" i="1"/>
  <c r="R20" i="2" s="1"/>
  <c r="S39" i="1"/>
  <c r="AA30" i="2" s="1"/>
  <c r="S11" i="1"/>
  <c r="S5" i="1"/>
  <c r="S37" i="1"/>
  <c r="S4" i="1"/>
  <c r="S20" i="1"/>
  <c r="O22" i="1"/>
  <c r="AD22" i="1" s="1"/>
  <c r="AR5" i="4"/>
  <c r="S42" i="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282" i="1" l="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0" i="2"/>
  <c r="K29" i="7"/>
  <c r="AC126" i="1"/>
  <c r="AD189" i="1"/>
  <c r="AC120" i="1"/>
  <c r="AC128" i="1"/>
  <c r="Q2" i="2"/>
  <c r="AC228" i="1"/>
  <c r="AC159" i="1"/>
  <c r="AD78" i="1"/>
  <c r="AC198" i="1"/>
  <c r="AD206" i="1"/>
  <c r="AD182" i="1"/>
  <c r="AC240" i="1"/>
  <c r="AC180" i="1"/>
  <c r="AC141" i="1"/>
  <c r="BG17" i="2"/>
  <c r="BG33" i="2"/>
  <c r="BG14" i="2"/>
  <c r="AD225" i="1"/>
  <c r="AD164" i="1"/>
  <c r="BG21" i="2"/>
  <c r="AD168" i="1"/>
  <c r="AC170" i="1"/>
  <c r="AC156" i="1"/>
  <c r="AA10" i="2"/>
  <c r="AI10" i="2" s="1"/>
  <c r="AC231" i="1"/>
  <c r="BG23" i="2"/>
  <c r="AD239" i="1"/>
  <c r="AC236" i="1"/>
  <c r="AC150" i="1"/>
  <c r="AC122" i="1"/>
  <c r="AP20" i="1"/>
  <c r="AD123" i="1"/>
  <c r="AC102" i="1"/>
  <c r="BG7" i="2"/>
  <c r="BG27" i="2"/>
  <c r="BG26"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2" i="2"/>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30" i="7"/>
  <c r="AE9" i="6"/>
  <c r="L30" i="7"/>
  <c r="K26" i="7"/>
  <c r="M26" i="7"/>
  <c r="M7" i="7"/>
  <c r="K8" i="7"/>
  <c r="L11"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O17" i="7"/>
  <c r="X17" i="7"/>
  <c r="AG17" i="7"/>
  <c r="AP17" i="7"/>
  <c r="AY17" i="7"/>
  <c r="BH17" i="7"/>
  <c r="BQ17" i="7"/>
  <c r="BZ17" i="7"/>
  <c r="CI17" i="7"/>
  <c r="CR17" i="7"/>
  <c r="DA17" i="7"/>
  <c r="DJ17" i="7"/>
  <c r="DS17" i="7"/>
  <c r="EB17" i="7"/>
  <c r="EK17" i="7"/>
  <c r="ET17" i="7"/>
  <c r="FC17" i="7"/>
  <c r="FL17" i="7"/>
  <c r="FU17" i="7"/>
  <c r="GB17" i="7"/>
  <c r="GI17" i="7"/>
  <c r="GP17" i="7"/>
  <c r="Q17" i="7"/>
  <c r="Z17" i="7"/>
  <c r="AI17" i="7"/>
  <c r="AR17" i="7"/>
  <c r="BA17" i="7"/>
  <c r="BJ17" i="7"/>
  <c r="BS17" i="7"/>
  <c r="CB17" i="7"/>
  <c r="CK17" i="7"/>
  <c r="CT17" i="7"/>
  <c r="DC17" i="7"/>
  <c r="DL17" i="7"/>
  <c r="DU17" i="7"/>
  <c r="ED17" i="7"/>
  <c r="EM17" i="7"/>
  <c r="EV17" i="7"/>
  <c r="FE17" i="7"/>
  <c r="FN17" i="7"/>
  <c r="FV17" i="7"/>
  <c r="GC17" i="7"/>
  <c r="GJ17" i="7"/>
  <c r="GR17" i="7"/>
  <c r="R17" i="7"/>
  <c r="AA17" i="7"/>
  <c r="AJ17" i="7"/>
  <c r="AS17" i="7"/>
  <c r="BB17" i="7"/>
  <c r="BK17" i="7"/>
  <c r="BT17" i="7"/>
  <c r="CC17" i="7"/>
  <c r="CL17" i="7"/>
  <c r="CU17" i="7"/>
  <c r="DD17" i="7"/>
  <c r="DM17" i="7"/>
  <c r="DV17" i="7"/>
  <c r="EE17" i="7"/>
  <c r="EN17" i="7"/>
  <c r="EW17" i="7"/>
  <c r="FF17" i="7"/>
  <c r="FO17" i="7"/>
  <c r="FW17" i="7"/>
  <c r="GD17" i="7"/>
  <c r="GL17" i="7"/>
  <c r="GS17" i="7"/>
  <c r="K17" i="7"/>
  <c r="T17" i="7"/>
  <c r="AC17" i="7"/>
  <c r="AL17" i="7"/>
  <c r="AU17" i="7"/>
  <c r="BD17" i="7"/>
  <c r="BM17" i="7"/>
  <c r="BV17" i="7"/>
  <c r="CE17" i="7"/>
  <c r="CN17" i="7"/>
  <c r="CW17" i="7"/>
  <c r="DF17" i="7"/>
  <c r="DO17" i="7"/>
  <c r="DX17" i="7"/>
  <c r="EG17" i="7"/>
  <c r="EP17" i="7"/>
  <c r="EY17" i="7"/>
  <c r="FH17" i="7"/>
  <c r="FQ17" i="7"/>
  <c r="FX17" i="7"/>
  <c r="GF17" i="7"/>
  <c r="GM17" i="7"/>
  <c r="GT17" i="7"/>
  <c r="N17" i="7"/>
  <c r="W17" i="7"/>
  <c r="AF17" i="7"/>
  <c r="AO17" i="7"/>
  <c r="AX17" i="7"/>
  <c r="BG17" i="7"/>
  <c r="BP17" i="7"/>
  <c r="BY17" i="7"/>
  <c r="CH17" i="7"/>
  <c r="CQ17" i="7"/>
  <c r="CZ17" i="7"/>
  <c r="DI17" i="7"/>
  <c r="DR17" i="7"/>
  <c r="EA17" i="7"/>
  <c r="EJ17" i="7"/>
  <c r="ES17" i="7"/>
  <c r="FB17" i="7"/>
  <c r="FK17" i="7"/>
  <c r="FT17" i="7"/>
  <c r="GA17" i="7"/>
  <c r="GH17" i="7"/>
  <c r="GO17" i="7"/>
  <c r="BE17" i="7"/>
  <c r="DG17" i="7"/>
  <c r="FI17" i="7"/>
  <c r="L17" i="7"/>
  <c r="BN17" i="7"/>
  <c r="DP17" i="7"/>
  <c r="FR17" i="7"/>
  <c r="U17" i="7"/>
  <c r="BW17" i="7"/>
  <c r="DY17" i="7"/>
  <c r="FZ17" i="7"/>
  <c r="AD17" i="7"/>
  <c r="CF17" i="7"/>
  <c r="EH17" i="7"/>
  <c r="GG17" i="7"/>
  <c r="AM17" i="7"/>
  <c r="CO17" i="7"/>
  <c r="EQ17" i="7"/>
  <c r="GN17" i="7"/>
  <c r="AV17" i="7"/>
  <c r="CX17" i="7"/>
  <c r="EZ17" i="7"/>
  <c r="GU17"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4" i="2"/>
  <c r="AG14" i="2" s="1"/>
  <c r="Z31" i="2"/>
  <c r="S14" i="2"/>
  <c r="AI14" i="2" s="1"/>
  <c r="Z18" i="2"/>
  <c r="Q25" i="2"/>
  <c r="S11" i="2"/>
  <c r="R3" i="2"/>
  <c r="Y31" i="2"/>
  <c r="Q10" i="2"/>
  <c r="S25" i="2"/>
  <c r="AA31" i="2"/>
  <c r="AI31" i="2" s="1"/>
  <c r="S19" i="2"/>
  <c r="Q19" i="2"/>
  <c r="R18" i="2"/>
  <c r="Y24" i="2"/>
  <c r="S18" i="2"/>
  <c r="S33" i="2"/>
  <c r="AI33" i="2" s="1"/>
  <c r="R33" i="2"/>
  <c r="AG33" i="2" s="1"/>
  <c r="R7" i="2"/>
  <c r="AG7" i="2" s="1"/>
  <c r="R10" i="2"/>
  <c r="R8" i="2"/>
  <c r="S30" i="2"/>
  <c r="AI30" i="2" s="1"/>
  <c r="Q30" i="2"/>
  <c r="AA13" i="2"/>
  <c r="S7" i="2"/>
  <c r="AI7" i="2" s="1"/>
  <c r="AA25" i="2"/>
  <c r="R31" i="2"/>
  <c r="Z22" i="2"/>
  <c r="AA3" i="2"/>
  <c r="AI3" i="2" s="1"/>
  <c r="Y3" i="2"/>
  <c r="R13" i="2"/>
  <c r="S13" i="2"/>
  <c r="Z3" i="2"/>
  <c r="Y29" i="2"/>
  <c r="AF20" i="2"/>
  <c r="S32" i="2"/>
  <c r="S5" i="2"/>
  <c r="Y9" i="2"/>
  <c r="R32" i="2"/>
  <c r="Q32" i="2"/>
  <c r="BO53" i="5"/>
  <c r="R5" i="2"/>
  <c r="BZ6" i="2"/>
  <c r="BZ5" i="2"/>
  <c r="AD22" i="2"/>
  <c r="AH14" i="2"/>
  <c r="AH9" i="2"/>
  <c r="Y25" i="2"/>
  <c r="Z13" i="2"/>
  <c r="BO46" i="5"/>
  <c r="AH26" i="2"/>
  <c r="Y16" i="2"/>
  <c r="Z29" i="2"/>
  <c r="AG29" i="2" s="1"/>
  <c r="S22" i="2"/>
  <c r="AI22" i="2" s="1"/>
  <c r="Q31" i="2"/>
  <c r="Z25" i="2"/>
  <c r="Z24" i="2"/>
  <c r="AA24" i="2"/>
  <c r="S24" i="2"/>
  <c r="Q28" i="2"/>
  <c r="AA9" i="2"/>
  <c r="R24" i="2"/>
  <c r="AA29" i="2"/>
  <c r="Q11" i="2"/>
  <c r="S28" i="2"/>
  <c r="R22" i="2"/>
  <c r="Q8" i="2"/>
  <c r="AA16" i="2"/>
  <c r="Q24" i="2"/>
  <c r="AD11" i="2"/>
  <c r="Y13" i="2"/>
  <c r="AE13" i="2" s="1"/>
  <c r="Y22" i="2"/>
  <c r="AE22" i="2" s="1"/>
  <c r="Z9" i="2"/>
  <c r="S4" i="2"/>
  <c r="Z16" i="2"/>
  <c r="BO14" i="5"/>
  <c r="Q4" i="2"/>
  <c r="S8" i="2"/>
  <c r="BO11" i="5"/>
  <c r="AA5" i="2"/>
  <c r="BO8" i="5"/>
  <c r="BT3" i="2"/>
  <c r="BT12" i="2" s="1"/>
  <c r="BO60" i="5"/>
  <c r="BO17" i="5"/>
  <c r="BO3" i="5"/>
  <c r="BO50" i="5"/>
  <c r="BO19" i="5"/>
  <c r="BO33" i="5"/>
  <c r="BO24" i="5"/>
  <c r="AF3" i="2"/>
  <c r="BO10" i="5"/>
  <c r="Z6" i="2"/>
  <c r="Q17" i="2"/>
  <c r="AE17" i="2" s="1"/>
  <c r="Y1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3" i="2"/>
  <c r="R17" i="2"/>
  <c r="AG17" i="2" s="1"/>
  <c r="BO26" i="5"/>
  <c r="BO22" i="5"/>
  <c r="BO62" i="5"/>
  <c r="BO38" i="5"/>
  <c r="BO47" i="5"/>
  <c r="BO32" i="5"/>
  <c r="BO57" i="5"/>
  <c r="BO51" i="5"/>
  <c r="BO52" i="5"/>
  <c r="BO18" i="5"/>
  <c r="BO34" i="5"/>
  <c r="BO28" i="5"/>
  <c r="BO39" i="5"/>
  <c r="BO12" i="5"/>
  <c r="BO7" i="5"/>
  <c r="BO6" i="5"/>
  <c r="BO4" i="5"/>
  <c r="BO56" i="5"/>
  <c r="BO58" i="5"/>
  <c r="BO64" i="5"/>
  <c r="BO63" i="5"/>
  <c r="Z20" i="2"/>
  <c r="AG20" i="2" s="1"/>
  <c r="Z28" i="2"/>
  <c r="AG28" i="2" s="1"/>
  <c r="Y20" i="2"/>
  <c r="Y28" i="2"/>
  <c r="Y5" i="2"/>
  <c r="AE5" i="2" s="1"/>
  <c r="AA2" i="2"/>
  <c r="AA28" i="2"/>
  <c r="Y2" i="2"/>
  <c r="Q6" i="2"/>
  <c r="Q29" i="2"/>
  <c r="R4" i="2"/>
  <c r="AA20" i="2"/>
  <c r="S15" i="2"/>
  <c r="BO42" i="5"/>
  <c r="S29" i="2"/>
  <c r="Q15" i="2"/>
  <c r="Z5" i="2"/>
  <c r="R6" i="2"/>
  <c r="BO21" i="5"/>
  <c r="S27" i="2"/>
  <c r="AI27" i="2" s="1"/>
  <c r="AH12" i="2"/>
  <c r="AF23" i="2"/>
  <c r="AH10" i="2"/>
  <c r="AD8" i="2"/>
  <c r="AH25" i="2"/>
  <c r="AH4" i="2"/>
  <c r="AF12" i="2"/>
  <c r="AB16" i="2"/>
  <c r="AB6" i="2"/>
  <c r="AB33" i="2"/>
  <c r="AF14" i="2"/>
  <c r="AH16" i="2"/>
  <c r="AH6" i="2"/>
  <c r="AF16" i="2"/>
  <c r="AB10" i="2"/>
  <c r="AD29" i="2"/>
  <c r="AD13" i="2"/>
  <c r="AH17" i="2"/>
  <c r="AH21" i="2"/>
  <c r="AD32" i="2"/>
  <c r="AB8" i="2"/>
  <c r="AB20" i="2"/>
  <c r="AB15" i="2"/>
  <c r="AD33" i="2"/>
  <c r="AD17" i="2"/>
  <c r="AH24" i="2"/>
  <c r="AE7" i="2"/>
  <c r="AD2" i="2"/>
  <c r="AH11" i="2"/>
  <c r="AD31" i="2"/>
  <c r="AF27" i="2"/>
  <c r="AF4" i="2"/>
  <c r="AD28" i="2"/>
  <c r="AH3" i="2"/>
  <c r="AB26" i="2"/>
  <c r="AD10" i="2"/>
  <c r="AB12" i="2"/>
  <c r="AH2" i="2"/>
  <c r="AF32" i="2"/>
  <c r="AD9" i="2"/>
  <c r="AD23" i="2"/>
  <c r="AD24" i="2"/>
  <c r="AH31" i="2"/>
  <c r="AE14" i="2"/>
  <c r="AD25" i="2"/>
  <c r="AH19" i="2"/>
  <c r="AD21" i="2"/>
  <c r="AB22" i="2"/>
  <c r="AB29" i="2"/>
  <c r="AD16" i="2"/>
  <c r="AD7" i="2"/>
  <c r="AH20" i="2"/>
  <c r="AH28" i="2"/>
  <c r="AD14" i="2"/>
  <c r="AD20" i="2"/>
  <c r="AE33" i="2"/>
  <c r="AB24" i="2"/>
  <c r="AF13" i="2"/>
  <c r="AH27" i="2"/>
  <c r="AH15" i="2"/>
  <c r="AF33" i="2"/>
  <c r="AB23" i="2"/>
  <c r="AH13" i="2"/>
  <c r="AD15" i="2"/>
  <c r="AD4" i="2"/>
  <c r="AF24" i="2"/>
  <c r="AH30" i="2"/>
  <c r="AD27" i="2"/>
  <c r="AD19" i="2"/>
  <c r="AB28" i="2"/>
  <c r="AH32" i="2"/>
  <c r="AH8" i="2"/>
  <c r="AB9" i="2"/>
  <c r="AH29" i="2"/>
  <c r="AD6" i="2"/>
  <c r="AF29" i="2"/>
  <c r="AH22" i="2"/>
  <c r="AB2" i="2"/>
  <c r="AB17" i="2"/>
  <c r="AB31" i="2"/>
  <c r="AB11" i="2"/>
  <c r="AF17" i="2"/>
  <c r="AH33" i="2"/>
  <c r="AH5" i="2"/>
  <c r="AB30" i="2"/>
  <c r="AB18" i="2"/>
  <c r="AB5" i="2"/>
  <c r="AF30" i="2"/>
  <c r="AF25" i="2"/>
  <c r="AH7" i="2"/>
  <c r="AB4" i="2"/>
  <c r="AD26" i="2"/>
  <c r="AF31" i="2"/>
  <c r="AF8" i="2"/>
  <c r="AF28" i="2"/>
  <c r="AB19" i="2"/>
  <c r="AB32" i="2"/>
  <c r="AF26" i="2"/>
  <c r="AD12" i="2"/>
  <c r="AF19" i="2"/>
  <c r="AD30" i="2"/>
  <c r="AF10" i="2"/>
  <c r="AF18" i="2"/>
  <c r="AF21" i="2"/>
  <c r="AB3" i="2"/>
  <c r="AB7" i="2"/>
  <c r="AB13" i="2"/>
  <c r="AB27" i="2"/>
  <c r="AD3" i="2"/>
  <c r="AF15" i="2"/>
  <c r="AF7" i="2"/>
  <c r="AF11" i="2"/>
  <c r="AD18" i="2"/>
  <c r="AG2" i="2"/>
  <c r="AF22" i="2"/>
  <c r="AB14" i="2"/>
  <c r="AB25" i="2"/>
  <c r="AB21" i="2"/>
  <c r="AI17" i="2"/>
  <c r="AF2" i="2"/>
  <c r="AF6" i="2"/>
  <c r="AF9" i="2"/>
  <c r="AH18" i="2"/>
  <c r="AF5" i="2"/>
  <c r="AD5" i="2"/>
  <c r="Z4" i="2"/>
  <c r="R21" i="2"/>
  <c r="AG21" i="2" s="1"/>
  <c r="BM13" i="2"/>
  <c r="J8" i="2"/>
  <c r="BF8" i="2" s="1"/>
  <c r="G8" i="2"/>
  <c r="J25" i="2"/>
  <c r="BF25" i="2" s="1"/>
  <c r="G25" i="2"/>
  <c r="J22" i="2"/>
  <c r="BF22" i="2" s="1"/>
  <c r="BM23" i="2"/>
  <c r="J23" i="2"/>
  <c r="E23" i="2" s="1"/>
  <c r="BK28" i="2"/>
  <c r="X23" i="2"/>
  <c r="BM28" i="2"/>
  <c r="BM14" i="2"/>
  <c r="J7" i="2"/>
  <c r="BF7" i="2" s="1"/>
  <c r="X7" i="2"/>
  <c r="X25" i="2"/>
  <c r="X4" i="2"/>
  <c r="BK14" i="2"/>
  <c r="J17" i="2"/>
  <c r="E17" i="2" s="1"/>
  <c r="BK4" i="2"/>
  <c r="BM4" i="2"/>
  <c r="X15" i="2"/>
  <c r="BK32" i="2"/>
  <c r="AA8" i="2"/>
  <c r="Z8" i="2"/>
  <c r="X31" i="2"/>
  <c r="X30" i="2"/>
  <c r="S9" i="2"/>
  <c r="AA32" i="2"/>
  <c r="BM9" i="2"/>
  <c r="BL13" i="2"/>
  <c r="Z19" i="2"/>
  <c r="AG19" i="2" s="1"/>
  <c r="AA19" i="2"/>
  <c r="AA6" i="2"/>
  <c r="BM11" i="2"/>
  <c r="X11" i="2"/>
  <c r="BL18" i="2"/>
  <c r="X21" i="2"/>
  <c r="BK18" i="2"/>
  <c r="BM21" i="2"/>
  <c r="BM30" i="2"/>
  <c r="BM32" i="2"/>
  <c r="X8" i="2"/>
  <c r="X5" i="2"/>
  <c r="S20" i="2"/>
  <c r="X27" i="2"/>
  <c r="BM33" i="2"/>
  <c r="BM20" i="2"/>
  <c r="BM18" i="2"/>
  <c r="X16" i="2"/>
  <c r="BM10" i="2"/>
  <c r="BM16" i="2"/>
  <c r="BM8" i="2"/>
  <c r="X20" i="2"/>
  <c r="J14" i="2"/>
  <c r="E14" i="2" s="1"/>
  <c r="X13" i="2"/>
  <c r="X32" i="2"/>
  <c r="BK5" i="2"/>
  <c r="BM5" i="2"/>
  <c r="BL4" i="2"/>
  <c r="BK31" i="2"/>
  <c r="BK33" i="2"/>
  <c r="BL33" i="2"/>
  <c r="BK11" i="2"/>
  <c r="BK10" i="2"/>
  <c r="BK30" i="2"/>
  <c r="X3" i="2"/>
  <c r="BM31" i="2"/>
  <c r="BK8" i="2"/>
  <c r="X33" i="2"/>
  <c r="X28" i="2"/>
  <c r="BL20" i="2"/>
  <c r="BM27" i="2"/>
  <c r="BM19" i="2"/>
  <c r="BM7" i="2"/>
  <c r="BK7" i="2"/>
  <c r="BK17" i="2"/>
  <c r="X10" i="2"/>
  <c r="BM22" i="2"/>
  <c r="X22" i="2"/>
  <c r="BM25" i="2"/>
  <c r="BM29" i="2"/>
  <c r="J19" i="2"/>
  <c r="E19" i="2" s="1"/>
  <c r="X12" i="2"/>
  <c r="BK20" i="2"/>
  <c r="Q20" i="2"/>
  <c r="S21" i="2"/>
  <c r="Y4" i="2"/>
  <c r="Q21" i="2"/>
  <c r="AE21" i="2" s="1"/>
  <c r="Y18" i="2"/>
  <c r="AE18" i="2" s="1"/>
  <c r="R16" i="2"/>
  <c r="Y8" i="2"/>
  <c r="Q16" i="2"/>
  <c r="Y6" i="2"/>
  <c r="S23" i="2"/>
  <c r="AI23" i="2" s="1"/>
  <c r="Q23" i="2"/>
  <c r="AE23" i="2" s="1"/>
  <c r="AA12" i="2"/>
  <c r="Y12" i="2"/>
  <c r="Z12" i="2"/>
  <c r="R27" i="2"/>
  <c r="Y19" i="2"/>
  <c r="Q27" i="2"/>
  <c r="AE27" i="2" s="1"/>
  <c r="AA18" i="2"/>
  <c r="Q12" i="2"/>
  <c r="Y11" i="2"/>
  <c r="S12" i="2"/>
  <c r="Z30" i="2"/>
  <c r="Q26" i="2"/>
  <c r="AE26" i="2" s="1"/>
  <c r="AA15" i="2"/>
  <c r="Y15" i="2"/>
  <c r="Z15" i="2"/>
  <c r="AG15" i="2" s="1"/>
  <c r="BK13" i="2"/>
  <c r="P27" i="2"/>
  <c r="BK16" i="2"/>
  <c r="Z32" i="2"/>
  <c r="Q9" i="2"/>
  <c r="R9" i="2"/>
  <c r="Y32" i="2"/>
  <c r="BK29" i="2"/>
  <c r="X24" i="2"/>
  <c r="Y30" i="2"/>
  <c r="BM24" i="2"/>
  <c r="S16" i="2"/>
  <c r="J18" i="2"/>
  <c r="X18" i="2"/>
  <c r="J2" i="2"/>
  <c r="E2" i="2" s="1"/>
  <c r="X6" i="2"/>
  <c r="BM6" i="2"/>
  <c r="X2" i="2"/>
  <c r="P18" i="2"/>
  <c r="BL23" i="2"/>
  <c r="BM2" i="2"/>
  <c r="P25" i="2"/>
  <c r="X19" i="2"/>
  <c r="P5" i="2"/>
  <c r="X14" i="2"/>
  <c r="P11" i="2"/>
  <c r="P16" i="2"/>
  <c r="P31" i="2"/>
  <c r="X17" i="2"/>
  <c r="P15" i="2"/>
  <c r="P29" i="2"/>
  <c r="X29" i="2"/>
  <c r="P24" i="2"/>
  <c r="P30" i="2"/>
  <c r="BK19" i="2"/>
  <c r="BK23" i="2"/>
  <c r="BK6" i="2"/>
  <c r="BK27" i="2"/>
  <c r="BK2" i="2"/>
  <c r="BK12" i="2"/>
  <c r="BM17" i="2"/>
  <c r="BL25" i="2"/>
  <c r="BK15" i="2"/>
  <c r="BK22" i="2"/>
  <c r="BK21" i="2"/>
  <c r="BL10" i="2"/>
  <c r="BL28" i="2"/>
  <c r="BK25" i="2"/>
  <c r="BL3" i="2"/>
  <c r="BK3" i="2"/>
  <c r="BK24" i="2"/>
  <c r="BL32" i="2"/>
  <c r="BL21" i="2"/>
  <c r="BL9" i="2"/>
  <c r="BK9" i="2"/>
  <c r="BM3" i="2"/>
  <c r="Z11" i="2"/>
  <c r="AG11" i="2" s="1"/>
  <c r="AA11" i="2"/>
  <c r="R12" i="2"/>
  <c r="X9" i="2"/>
  <c r="R23" i="2"/>
  <c r="AG23" i="2" s="1"/>
  <c r="P6" i="2"/>
  <c r="BM15" i="2"/>
  <c r="J31" i="2"/>
  <c r="E31" i="2" s="1"/>
  <c r="AA4" i="2"/>
  <c r="BL27" i="2"/>
  <c r="J4" i="2"/>
  <c r="E4" i="2" s="1"/>
  <c r="P21" i="2"/>
  <c r="BM12" i="2"/>
  <c r="BL7" i="2"/>
  <c r="P7" i="2"/>
  <c r="J24" i="2"/>
  <c r="E24" i="2" s="1"/>
  <c r="BL24" i="2"/>
  <c r="BL5" i="2"/>
  <c r="J3" i="2"/>
  <c r="E3" i="2" s="1"/>
  <c r="P3" i="2"/>
  <c r="BL22" i="2"/>
  <c r="P22" i="2"/>
  <c r="J21" i="2"/>
  <c r="E21" i="2" s="1"/>
  <c r="J13" i="2"/>
  <c r="E13" i="2" s="1"/>
  <c r="J16" i="2"/>
  <c r="E16" i="2" s="1"/>
  <c r="BL14" i="2"/>
  <c r="J32" i="2"/>
  <c r="E32" i="2" s="1"/>
  <c r="P32" i="2"/>
  <c r="P23" i="2"/>
  <c r="BL29" i="2"/>
  <c r="BL16" i="2"/>
  <c r="J20" i="2"/>
  <c r="E20" i="2" s="1"/>
  <c r="J15" i="2"/>
  <c r="E15" i="2" s="1"/>
  <c r="J5" i="2"/>
  <c r="E5" i="2" s="1"/>
  <c r="P13" i="2"/>
  <c r="P14" i="2"/>
  <c r="BL31" i="2"/>
  <c r="J12" i="2"/>
  <c r="BL6" i="2"/>
  <c r="J11" i="2"/>
  <c r="E11" i="2" s="1"/>
  <c r="P20" i="2"/>
  <c r="BL8" i="2"/>
  <c r="P19" i="2"/>
  <c r="J9" i="2"/>
  <c r="E9" i="2" s="1"/>
  <c r="J6" i="2"/>
  <c r="E6" i="2" s="1"/>
  <c r="J29" i="2"/>
  <c r="E29" i="2" s="1"/>
  <c r="P9" i="2"/>
  <c r="J30" i="2"/>
  <c r="E30" i="2" s="1"/>
  <c r="J33" i="2"/>
  <c r="E33" i="2" s="1"/>
  <c r="J10" i="2"/>
  <c r="E10" i="2" s="1"/>
  <c r="BL19" i="2"/>
  <c r="P4" i="2"/>
  <c r="BL30" i="2"/>
  <c r="P8" i="2"/>
  <c r="J27" i="2"/>
  <c r="E27" i="2" s="1"/>
  <c r="P28" i="2"/>
  <c r="P10" i="2"/>
  <c r="P2" i="2"/>
  <c r="P17" i="2"/>
  <c r="BL17" i="2"/>
  <c r="J28" i="2"/>
  <c r="E28" i="2" s="1"/>
  <c r="BL15" i="2"/>
  <c r="BL2" i="2"/>
  <c r="P12" i="2"/>
  <c r="BL11" i="2"/>
  <c r="BL12" i="2"/>
  <c r="P33" i="2"/>
  <c r="BC8" i="2"/>
  <c r="BC15" i="2"/>
  <c r="BC6" i="2"/>
  <c r="BC18" i="2"/>
  <c r="BC24" i="2"/>
  <c r="BC19" i="2"/>
  <c r="BC9" i="2"/>
  <c r="BC16" i="2"/>
  <c r="BC13" i="2"/>
  <c r="BC22" i="2"/>
  <c r="BC27" i="2"/>
  <c r="BC20" i="2"/>
  <c r="BC3" i="2"/>
  <c r="BC21" i="2"/>
  <c r="BC7" i="2"/>
  <c r="BC17" i="2"/>
  <c r="BC31" i="2"/>
  <c r="BC28" i="2"/>
  <c r="BC10" i="2"/>
  <c r="BC23" i="2"/>
  <c r="BC4" i="2"/>
  <c r="BC30" i="2"/>
  <c r="BC14" i="2"/>
  <c r="BC2" i="2"/>
  <c r="BC25" i="2"/>
  <c r="BC29" i="2"/>
  <c r="BC32" i="2"/>
  <c r="BC11" i="2"/>
  <c r="BC12" i="2"/>
  <c r="BC33" i="2"/>
  <c r="BC5" i="2"/>
  <c r="S26" i="2"/>
  <c r="AI26" i="2" s="1"/>
  <c r="R26" i="2"/>
  <c r="AG26"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H2" i="2"/>
  <c r="AK10" i="2"/>
  <c r="BG10" i="2"/>
  <c r="BH22" i="2"/>
  <c r="BG6" i="2"/>
  <c r="BG19" i="2"/>
  <c r="BH10" i="2"/>
  <c r="BH11" i="2"/>
  <c r="BH6" i="2"/>
  <c r="BG20" i="2"/>
  <c r="BG16" i="2"/>
  <c r="BH32" i="2"/>
  <c r="BG30" i="2"/>
  <c r="BH15" i="2"/>
  <c r="BH29" i="2"/>
  <c r="BG28" i="2"/>
  <c r="BH4" i="2"/>
  <c r="BH30" i="2"/>
  <c r="BH25" i="2"/>
  <c r="BG9" i="2"/>
  <c r="BH20" i="2"/>
  <c r="BH5" i="2"/>
  <c r="BH3" i="2"/>
  <c r="BG32" i="2"/>
  <c r="BH18" i="2"/>
  <c r="BG29" i="2"/>
  <c r="BG24" i="2"/>
  <c r="BG11" i="2"/>
  <c r="BH16" i="2"/>
  <c r="BH8" i="2"/>
  <c r="BH31" i="2"/>
  <c r="BH13" i="2"/>
  <c r="BH19" i="2"/>
  <c r="BG4" i="2"/>
  <c r="BG31" i="2"/>
  <c r="BH9" i="2"/>
  <c r="BG15" i="2"/>
  <c r="BH12" i="2"/>
  <c r="BG12" i="2"/>
  <c r="BG8" i="2"/>
  <c r="BH28" i="2"/>
  <c r="BG25" i="2"/>
  <c r="BG3" i="2"/>
  <c r="BH24" i="2"/>
  <c r="BH27" i="2"/>
  <c r="BH21" i="2"/>
  <c r="BG2" i="2"/>
  <c r="BG18" i="2"/>
  <c r="BH23" i="2"/>
  <c r="BG5" i="2"/>
  <c r="BH14" i="2"/>
  <c r="BH26" i="2"/>
  <c r="BH17" i="2"/>
  <c r="BH7" i="2"/>
  <c r="BG22" i="2"/>
  <c r="BG13"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4" i="2"/>
  <c r="AE3" i="2"/>
  <c r="AG18" i="2"/>
  <c r="AK14" i="2"/>
  <c r="AE31" i="2"/>
  <c r="AJ10" i="2"/>
  <c r="AE25" i="2"/>
  <c r="AG31" i="2"/>
  <c r="AE24" i="2"/>
  <c r="AK7" i="2"/>
  <c r="AG3" i="2"/>
  <c r="AE19" i="2"/>
  <c r="AJ7" i="2"/>
  <c r="AI11" i="2"/>
  <c r="AI19" i="2"/>
  <c r="AK33" i="2"/>
  <c r="AE10" i="2"/>
  <c r="AJ18" i="2"/>
  <c r="AK30" i="2"/>
  <c r="AJ25" i="2"/>
  <c r="AI25" i="2"/>
  <c r="AJ33" i="2"/>
  <c r="AG10" i="2"/>
  <c r="AG8" i="2"/>
  <c r="AE30" i="2"/>
  <c r="AJ31" i="2"/>
  <c r="AJ3" i="2"/>
  <c r="AK3" i="2"/>
  <c r="AK31" i="2"/>
  <c r="AI13" i="2"/>
  <c r="BP47" i="5"/>
  <c r="BQ47" i="5" s="1"/>
  <c r="BP13" i="5"/>
  <c r="BQ13" i="5" s="1"/>
  <c r="AJ13" i="2"/>
  <c r="BP45" i="5"/>
  <c r="BQ45" i="5" s="1"/>
  <c r="BP53" i="5"/>
  <c r="BQ53" i="5" s="1"/>
  <c r="AE32" i="2"/>
  <c r="AE9" i="2"/>
  <c r="AI5" i="2"/>
  <c r="AI32" i="2"/>
  <c r="AR7" i="2"/>
  <c r="AR33" i="2"/>
  <c r="AR14" i="2"/>
  <c r="AR17" i="2"/>
  <c r="AR23" i="2"/>
  <c r="AR26" i="2"/>
  <c r="AG32" i="2"/>
  <c r="AE29" i="2"/>
  <c r="AK22" i="2"/>
  <c r="BP61" i="5"/>
  <c r="BQ61" i="5" s="1"/>
  <c r="BP7" i="5"/>
  <c r="BQ7" i="5" s="1"/>
  <c r="BP19" i="5"/>
  <c r="BQ19" i="5" s="1"/>
  <c r="BP35" i="5"/>
  <c r="BQ35" i="5" s="1"/>
  <c r="BP33" i="5"/>
  <c r="BQ33" i="5" s="1"/>
  <c r="BP29" i="5"/>
  <c r="BQ29" i="5" s="1"/>
  <c r="AJ17" i="2"/>
  <c r="BP15" i="5"/>
  <c r="BQ15" i="5" s="1"/>
  <c r="BP59" i="5"/>
  <c r="BQ59" i="5" s="1"/>
  <c r="AK13" i="2"/>
  <c r="BP57" i="5"/>
  <c r="BQ57" i="5" s="1"/>
  <c r="AG9" i="2"/>
  <c r="AE8" i="2"/>
  <c r="AI2" i="2"/>
  <c r="BP21" i="5"/>
  <c r="BQ21" i="5" s="1"/>
  <c r="E12" i="2"/>
  <c r="BZ2" i="2"/>
  <c r="CA5" i="2" s="1"/>
  <c r="AJ2" i="2"/>
  <c r="AG13" i="2"/>
  <c r="AC15" i="2"/>
  <c r="AI16" i="2"/>
  <c r="AG25" i="2"/>
  <c r="AK25" i="2"/>
  <c r="AG6" i="2"/>
  <c r="AK5" i="2"/>
  <c r="AI15" i="2"/>
  <c r="CB5" i="2"/>
  <c r="CB6" i="2"/>
  <c r="AE11" i="2"/>
  <c r="AE16" i="2"/>
  <c r="BZ3" i="2"/>
  <c r="CB3" i="2" s="1"/>
  <c r="AK17" i="2"/>
  <c r="AI24" i="2"/>
  <c r="AE4" i="2"/>
  <c r="AI28" i="2"/>
  <c r="AE15" i="2"/>
  <c r="AJ29" i="2"/>
  <c r="AJ24" i="2"/>
  <c r="AG24" i="2"/>
  <c r="AK24" i="2"/>
  <c r="AJ28" i="2"/>
  <c r="AG16" i="2"/>
  <c r="AK28" i="2"/>
  <c r="AI29" i="2"/>
  <c r="BP27" i="5"/>
  <c r="BQ27" i="5" s="1"/>
  <c r="BP3" i="5"/>
  <c r="BQ3" i="5" s="1"/>
  <c r="BP11" i="5"/>
  <c r="BQ11" i="5" s="1"/>
  <c r="BP25" i="5"/>
  <c r="BQ25" i="5" s="1"/>
  <c r="AC24" i="2"/>
  <c r="AE20" i="2"/>
  <c r="AE6" i="2"/>
  <c r="AJ5" i="2"/>
  <c r="AJ22" i="2"/>
  <c r="AG22" i="2"/>
  <c r="AR22" i="2" s="1"/>
  <c r="BT8" i="2"/>
  <c r="BT7" i="2"/>
  <c r="AE28" i="2"/>
  <c r="AI8" i="2"/>
  <c r="AI9"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6" i="2"/>
  <c r="BP43" i="5"/>
  <c r="BQ43" i="5" s="1"/>
  <c r="BP49" i="5"/>
  <c r="BQ49" i="5" s="1"/>
  <c r="AG5" i="2"/>
  <c r="BP39" i="5"/>
  <c r="BQ39" i="5" s="1"/>
  <c r="AK29" i="2"/>
  <c r="E18" i="2"/>
  <c r="BF3" i="2"/>
  <c r="BF18" i="2"/>
  <c r="BF21" i="2"/>
  <c r="BF31" i="2"/>
  <c r="BF6" i="2"/>
  <c r="BF23" i="2"/>
  <c r="BF29" i="2"/>
  <c r="BF9" i="2"/>
  <c r="BF15" i="2"/>
  <c r="BF30" i="2"/>
  <c r="BF11" i="2"/>
  <c r="BF13" i="2"/>
  <c r="BF12" i="2"/>
  <c r="BF5" i="2"/>
  <c r="BF20" i="2"/>
  <c r="BF17" i="2"/>
  <c r="BF27" i="2"/>
  <c r="BF4" i="2"/>
  <c r="BF10" i="2"/>
  <c r="BF16" i="2"/>
  <c r="BF33" i="2"/>
  <c r="BF2" i="2"/>
  <c r="BF24" i="2"/>
  <c r="BF28" i="2"/>
  <c r="BF19" i="2"/>
  <c r="BF32" i="2"/>
  <c r="BF14" i="2"/>
  <c r="K8" i="2"/>
  <c r="E8" i="2"/>
  <c r="BD7" i="2"/>
  <c r="E7" i="2"/>
  <c r="K22" i="2"/>
  <c r="E22" i="2"/>
  <c r="K25" i="2"/>
  <c r="E25" i="2"/>
  <c r="BE25" i="2"/>
  <c r="AC22" i="2"/>
  <c r="BD8" i="2"/>
  <c r="BE8" i="2"/>
  <c r="AC12" i="2"/>
  <c r="AC28" i="2"/>
  <c r="AE12" i="2"/>
  <c r="AC33" i="2"/>
  <c r="AC32" i="2"/>
  <c r="AC10" i="2"/>
  <c r="AJ4" i="2"/>
  <c r="AC25" i="2"/>
  <c r="AC18" i="2"/>
  <c r="AC11" i="2"/>
  <c r="AG12" i="2"/>
  <c r="AC31" i="2"/>
  <c r="AC7" i="2"/>
  <c r="AC19" i="2"/>
  <c r="AC3" i="2"/>
  <c r="AC5" i="2"/>
  <c r="AC8" i="2"/>
  <c r="AC14" i="2"/>
  <c r="AC17" i="2"/>
  <c r="AC9" i="2"/>
  <c r="AC13" i="2"/>
  <c r="AC21" i="2"/>
  <c r="AC30" i="2"/>
  <c r="AC16" i="2"/>
  <c r="AC20" i="2"/>
  <c r="AC23" i="2"/>
  <c r="AC4" i="2"/>
  <c r="AC27" i="2"/>
  <c r="AI12" i="2"/>
  <c r="AK27" i="2"/>
  <c r="AG27" i="2"/>
  <c r="AR27" i="2" s="1"/>
  <c r="AI18" i="2"/>
  <c r="AJ21" i="2"/>
  <c r="AI21" i="2"/>
  <c r="AR21" i="2" s="1"/>
  <c r="AC29" i="2"/>
  <c r="AJ20" i="2"/>
  <c r="AI20" i="2"/>
  <c r="AI6" i="2"/>
  <c r="AC6" i="2"/>
  <c r="AI4" i="2"/>
  <c r="AC2" i="2"/>
  <c r="AG30" i="2"/>
  <c r="BD25" i="2"/>
  <c r="BN23" i="2"/>
  <c r="BN13" i="2"/>
  <c r="BE22" i="2"/>
  <c r="BD22" i="2"/>
  <c r="BD16" i="2"/>
  <c r="K16" i="2"/>
  <c r="BD3" i="2"/>
  <c r="K3" i="2"/>
  <c r="BE29" i="2"/>
  <c r="K29" i="2"/>
  <c r="BE11" i="2"/>
  <c r="K11" i="2"/>
  <c r="BE13" i="2"/>
  <c r="K13" i="2"/>
  <c r="BD2" i="2"/>
  <c r="K2" i="2"/>
  <c r="BD30" i="2"/>
  <c r="K30" i="2"/>
  <c r="BD31" i="2"/>
  <c r="K31" i="2"/>
  <c r="BD23" i="2"/>
  <c r="K23" i="2"/>
  <c r="BE23" i="2"/>
  <c r="BD28" i="2"/>
  <c r="K28" i="2"/>
  <c r="BE10" i="2"/>
  <c r="K10" i="2"/>
  <c r="BD9" i="2"/>
  <c r="K9" i="2"/>
  <c r="BE15" i="2"/>
  <c r="K15" i="2"/>
  <c r="BD32" i="2"/>
  <c r="K32" i="2"/>
  <c r="BE24" i="2"/>
  <c r="K24" i="2"/>
  <c r="BE18" i="2"/>
  <c r="K18" i="2"/>
  <c r="BE14" i="2"/>
  <c r="K14" i="2"/>
  <c r="BE7" i="2"/>
  <c r="K7" i="2"/>
  <c r="BE6" i="2"/>
  <c r="K6" i="2"/>
  <c r="BD5" i="2"/>
  <c r="K5" i="2"/>
  <c r="BE21" i="2"/>
  <c r="K21" i="2"/>
  <c r="BE4" i="2"/>
  <c r="K4" i="2"/>
  <c r="BE27" i="2"/>
  <c r="K27" i="2"/>
  <c r="BD33" i="2"/>
  <c r="K33" i="2"/>
  <c r="BE12" i="2"/>
  <c r="K12" i="2"/>
  <c r="BE20" i="2"/>
  <c r="K20" i="2"/>
  <c r="BD19" i="2"/>
  <c r="K19" i="2"/>
  <c r="BE17" i="2"/>
  <c r="K17" i="2"/>
  <c r="BD17" i="2"/>
  <c r="BN28" i="2"/>
  <c r="BN14" i="2"/>
  <c r="BN4" i="2"/>
  <c r="BD14" i="2"/>
  <c r="BN21" i="2"/>
  <c r="AK9" i="2"/>
  <c r="BN33" i="2"/>
  <c r="BN30" i="2"/>
  <c r="BN9" i="2"/>
  <c r="AK19" i="2"/>
  <c r="AJ19" i="2"/>
  <c r="BN10" i="2"/>
  <c r="AK6" i="2"/>
  <c r="BN11" i="2"/>
  <c r="BE19" i="2"/>
  <c r="AK8" i="2"/>
  <c r="BN29" i="2"/>
  <c r="AJ32" i="2"/>
  <c r="AJ8" i="2"/>
  <c r="BN16" i="2"/>
  <c r="AK21" i="2"/>
  <c r="BN8" i="2"/>
  <c r="BN32" i="2"/>
  <c r="BN18" i="2"/>
  <c r="AK20" i="2"/>
  <c r="BN20" i="2"/>
  <c r="BN5" i="2"/>
  <c r="BN22" i="2"/>
  <c r="BN7" i="2"/>
  <c r="BN31" i="2"/>
  <c r="BN19" i="2"/>
  <c r="BN25" i="2"/>
  <c r="BN27" i="2"/>
  <c r="BD18" i="2"/>
  <c r="BN24" i="2"/>
  <c r="AJ16" i="2"/>
  <c r="AK18" i="2"/>
  <c r="AJ12" i="2"/>
  <c r="AK15" i="2"/>
  <c r="AJ15" i="2"/>
  <c r="AJ23" i="2"/>
  <c r="BN6" i="2"/>
  <c r="AK16" i="2"/>
  <c r="BN2" i="2"/>
  <c r="AK32" i="2"/>
  <c r="AJ30" i="2"/>
  <c r="AJ9" i="2"/>
  <c r="AJ27" i="2"/>
  <c r="AK11" i="2"/>
  <c r="AK26" i="2"/>
  <c r="AK4" i="2"/>
  <c r="AK23" i="2"/>
  <c r="AK12" i="2"/>
  <c r="BE31" i="2"/>
  <c r="BE2" i="2"/>
  <c r="BN17" i="2"/>
  <c r="BE5" i="2"/>
  <c r="AJ11" i="2"/>
  <c r="BN3" i="2"/>
  <c r="BN15" i="2"/>
  <c r="BD4" i="2"/>
  <c r="BD24" i="2"/>
  <c r="BD12" i="2"/>
  <c r="BD15" i="2"/>
  <c r="BE3" i="2"/>
  <c r="BE16" i="2"/>
  <c r="BN12" i="2"/>
  <c r="BD21" i="2"/>
  <c r="AJ26" i="2"/>
  <c r="BD13" i="2"/>
  <c r="BE32" i="2"/>
  <c r="BE30" i="2"/>
  <c r="BD20" i="2"/>
  <c r="BD10" i="2"/>
  <c r="BD11" i="2"/>
  <c r="BE28" i="2"/>
  <c r="BE33" i="2"/>
  <c r="BE9" i="2"/>
  <c r="BD6" i="2"/>
  <c r="BD29" i="2"/>
  <c r="BD27"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6" i="2"/>
  <c r="BT5" i="2" s="1"/>
  <c r="AV26" i="2"/>
  <c r="AZ26" i="2"/>
  <c r="P26" i="2"/>
  <c r="J26" i="2"/>
  <c r="BT2" i="2" s="1"/>
  <c r="BB26" i="2"/>
  <c r="X26" i="2"/>
  <c r="BL26" i="2"/>
  <c r="BO26" i="2" s="1"/>
  <c r="BK26" i="2"/>
  <c r="BM26" i="2"/>
  <c r="BT14" i="2" l="1"/>
  <c r="BT15" i="2" s="1"/>
  <c r="AM6" i="2"/>
  <c r="AQ6" i="2" s="1"/>
  <c r="AM28" i="2"/>
  <c r="AQ28" i="2" s="1"/>
  <c r="AL3" i="2"/>
  <c r="AP3" i="2" s="1"/>
  <c r="AL30" i="2"/>
  <c r="AP30" i="2" s="1"/>
  <c r="AM13" i="2"/>
  <c r="AQ13" i="2" s="1"/>
  <c r="AL31" i="2"/>
  <c r="AP31" i="2" s="1"/>
  <c r="AM7" i="2"/>
  <c r="AQ7" i="2" s="1"/>
  <c r="AM16" i="2"/>
  <c r="AQ16" i="2" s="1"/>
  <c r="AL19" i="2"/>
  <c r="AP19" i="2" s="1"/>
  <c r="AL20" i="2"/>
  <c r="AP20" i="2" s="1"/>
  <c r="AL28" i="2"/>
  <c r="AP28" i="2" s="1"/>
  <c r="AM5" i="2"/>
  <c r="AQ5" i="2" s="1"/>
  <c r="AL4" i="2"/>
  <c r="AP4" i="2" s="1"/>
  <c r="AM3" i="2"/>
  <c r="AQ3" i="2" s="1"/>
  <c r="AM32" i="2"/>
  <c r="AQ32" i="2" s="1"/>
  <c r="AM19" i="2"/>
  <c r="AQ19" i="2" s="1"/>
  <c r="AL6" i="2"/>
  <c r="AP6" i="2" s="1"/>
  <c r="AM24" i="2"/>
  <c r="AQ24" i="2" s="1"/>
  <c r="AM2" i="2"/>
  <c r="AQ2" i="2" s="1"/>
  <c r="AL11" i="2"/>
  <c r="AP11" i="2" s="1"/>
  <c r="AL23" i="2"/>
  <c r="AP23" i="2" s="1"/>
  <c r="AM20" i="2"/>
  <c r="AQ20" i="2" s="1"/>
  <c r="AM25" i="2"/>
  <c r="AQ25" i="2" s="1"/>
  <c r="AL17" i="2"/>
  <c r="AP17" i="2" s="1"/>
  <c r="AL24" i="2"/>
  <c r="AP24" i="2" s="1"/>
  <c r="AL33" i="2"/>
  <c r="AP33" i="2" s="1"/>
  <c r="AL10" i="2"/>
  <c r="AP10" i="2" s="1"/>
  <c r="AL22" i="2"/>
  <c r="AP22" i="2" s="1"/>
  <c r="AL29" i="2"/>
  <c r="AP29" i="2" s="1"/>
  <c r="AL21" i="2"/>
  <c r="AP21" i="2" s="1"/>
  <c r="AL5" i="2"/>
  <c r="AP5" i="2" s="1"/>
  <c r="AL25" i="2"/>
  <c r="AP25" i="2" s="1"/>
  <c r="AM14" i="2"/>
  <c r="AQ14" i="2" s="1"/>
  <c r="AM12" i="2"/>
  <c r="AQ12" i="2" s="1"/>
  <c r="AM18" i="2"/>
  <c r="AQ18" i="2" s="1"/>
  <c r="AM21" i="2"/>
  <c r="AQ21" i="2" s="1"/>
  <c r="AM27" i="2"/>
  <c r="AQ27" i="2" s="1"/>
  <c r="AM30" i="2"/>
  <c r="AQ30" i="2" s="1"/>
  <c r="AL12" i="2"/>
  <c r="AP12" i="2" s="1"/>
  <c r="AL16" i="2"/>
  <c r="AP16" i="2" s="1"/>
  <c r="AL18" i="2"/>
  <c r="AP18" i="2" s="1"/>
  <c r="AM4" i="2"/>
  <c r="AQ4" i="2" s="1"/>
  <c r="AL13" i="2"/>
  <c r="AP13" i="2" s="1"/>
  <c r="AL14" i="2"/>
  <c r="AP14" i="2" s="1"/>
  <c r="AM17" i="2"/>
  <c r="AQ17" i="2" s="1"/>
  <c r="AM22" i="2"/>
  <c r="AQ22" i="2" s="1"/>
  <c r="AM33" i="2"/>
  <c r="AQ33" i="2" s="1"/>
  <c r="AL15" i="2"/>
  <c r="AP15" i="2" s="1"/>
  <c r="AM15" i="2"/>
  <c r="AQ15" i="2" s="1"/>
  <c r="AM9" i="2"/>
  <c r="AQ9" i="2" s="1"/>
  <c r="AM23" i="2"/>
  <c r="AQ23" i="2" s="1"/>
  <c r="AL2" i="2"/>
  <c r="AP2" i="2" s="1"/>
  <c r="AL8" i="2"/>
  <c r="AP8" i="2" s="1"/>
  <c r="AL32" i="2"/>
  <c r="AP32" i="2" s="1"/>
  <c r="AM11" i="2"/>
  <c r="AQ11" i="2" s="1"/>
  <c r="AM10" i="2"/>
  <c r="AQ10" i="2" s="1"/>
  <c r="AL27" i="2"/>
  <c r="AP27" i="2" s="1"/>
  <c r="AM8" i="2"/>
  <c r="AQ8" i="2" s="1"/>
  <c r="AL9" i="2"/>
  <c r="AP9" i="2" s="1"/>
  <c r="AM29" i="2"/>
  <c r="AQ29" i="2" s="1"/>
  <c r="AM31" i="2"/>
  <c r="AQ31" i="2" s="1"/>
  <c r="AL7" i="2"/>
  <c r="AP7" i="2" s="1"/>
  <c r="AR2" i="2"/>
  <c r="AM26" i="2"/>
  <c r="AR11" i="2"/>
  <c r="AR31" i="2"/>
  <c r="AR3" i="2"/>
  <c r="AR18" i="2"/>
  <c r="AR10" i="2"/>
  <c r="AR25" i="2"/>
  <c r="AR19" i="2"/>
  <c r="AO30" i="2"/>
  <c r="AN25" i="2"/>
  <c r="AR30" i="2"/>
  <c r="AR13" i="2"/>
  <c r="BT13" i="2"/>
  <c r="AR5" i="2"/>
  <c r="AR24" i="2"/>
  <c r="AR32" i="2"/>
  <c r="AR9" i="2"/>
  <c r="AR12" i="2"/>
  <c r="AR8" i="2"/>
  <c r="AR29" i="2"/>
  <c r="AR4" i="2"/>
  <c r="AR28" i="2"/>
  <c r="AR6" i="2"/>
  <c r="AR20" i="2"/>
  <c r="AR15" i="2"/>
  <c r="AR16" i="2"/>
  <c r="BS18" i="2"/>
  <c r="CA6" i="2"/>
  <c r="BZ4" i="2"/>
  <c r="CB4" i="2" s="1"/>
  <c r="BT4" i="2"/>
  <c r="BT11" i="2"/>
  <c r="AN22" i="2"/>
  <c r="BQ67" i="5"/>
  <c r="BP67" i="5"/>
  <c r="AO8" i="2"/>
  <c r="AO25" i="2"/>
  <c r="BF26" i="2"/>
  <c r="AO22" i="2"/>
  <c r="K26" i="2"/>
  <c r="AO26" i="2" s="1"/>
  <c r="E26" i="2"/>
  <c r="AO27" i="2"/>
  <c r="AC26" i="2"/>
  <c r="AN8" i="2"/>
  <c r="AL26" i="2"/>
  <c r="AO15" i="2"/>
  <c r="AO11" i="2"/>
  <c r="AO16" i="2"/>
  <c r="AN13" i="2"/>
  <c r="AO13" i="2"/>
  <c r="AN17" i="2"/>
  <c r="AO17" i="2"/>
  <c r="AN4" i="2"/>
  <c r="AO4" i="2"/>
  <c r="AN18" i="2"/>
  <c r="AO18" i="2"/>
  <c r="AN28" i="2"/>
  <c r="AO28" i="2"/>
  <c r="AN33" i="2"/>
  <c r="AO33" i="2"/>
  <c r="AN7" i="2"/>
  <c r="AO7" i="2"/>
  <c r="AO9" i="2"/>
  <c r="AO23" i="2"/>
  <c r="AN2" i="2"/>
  <c r="AO2" i="2"/>
  <c r="AN29" i="2"/>
  <c r="AO29" i="2"/>
  <c r="AN31" i="2"/>
  <c r="AO31" i="2"/>
  <c r="AN3" i="2"/>
  <c r="AO3" i="2"/>
  <c r="AO12" i="2"/>
  <c r="AN6" i="2"/>
  <c r="AO6" i="2"/>
  <c r="AO19" i="2"/>
  <c r="AN21" i="2"/>
  <c r="AO21" i="2"/>
  <c r="AN24" i="2"/>
  <c r="AO24" i="2"/>
  <c r="AN20" i="2"/>
  <c r="AO20" i="2"/>
  <c r="AN5" i="2"/>
  <c r="AO5" i="2"/>
  <c r="AN14" i="2"/>
  <c r="AO14" i="2"/>
  <c r="AO32" i="2"/>
  <c r="AN10" i="2"/>
  <c r="AO10" i="2"/>
  <c r="AN11" i="2"/>
  <c r="AN16" i="2"/>
  <c r="AN19" i="2"/>
  <c r="AN9" i="2"/>
  <c r="AN23" i="2"/>
  <c r="AN30" i="2"/>
  <c r="AN27" i="2"/>
  <c r="AN32" i="2"/>
  <c r="AN12" i="2"/>
  <c r="AN15" i="2"/>
  <c r="BD26" i="2"/>
  <c r="BE26" i="2"/>
  <c r="BQ67" i="4"/>
  <c r="BQ68" i="4" s="1"/>
  <c r="BP67" i="4"/>
  <c r="BP68" i="4" s="1"/>
  <c r="BN26" i="2"/>
  <c r="BC26" i="2"/>
  <c r="CA7" i="2" l="1"/>
  <c r="CA8" i="2" s="1"/>
  <c r="AQ26" i="2"/>
  <c r="AP26" i="2"/>
  <c r="CB7" i="2"/>
  <c r="CC4" i="2" s="1"/>
  <c r="AN26" i="2"/>
  <c r="CB8" i="2" l="1"/>
  <c r="CC3" i="2"/>
  <c r="CC6" i="2"/>
  <c r="CC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<sst xmlns="http://schemas.openxmlformats.org/spreadsheetml/2006/main" count="5952" uniqueCount="1809">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</sst>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-4</c:v>
                </c:pt>
                <c:pt idx="348">
                  <c:v>-2</c:v>
                </c:pt>
                <c:pt idx="349">
                  <c:v>-1</c:v>
                </c:pt>
                <c:pt idx="350">
                  <c:v>-2</c:v>
                </c:pt>
                <c:pt idx="351">
                  <c:v>-3</c:v>
                </c:pt>
                <c:pt idx="352">
                  <c:v>-3</c:v>
                </c:pt>
                <c:pt idx="353">
                  <c:v>-4</c:v>
                </c:pt>
                <c:pt idx="354">
                  <c:v>-3</c:v>
                </c:pt>
                <c:pt idx="355">
                  <c:v>-2</c:v>
                </c:pt>
                <c:pt idx="356">
                  <c:v>-3</c:v>
                </c:pt>
                <c:pt idx="357">
                  <c:v>-2</c:v>
                </c:pt>
                <c:pt idx="358">
                  <c:v>-4</c:v>
                </c:pt>
                <c:pt idx="359">
                  <c:v>-3</c:v>
                </c:pt>
                <c:pt idx="360">
                  <c:v>-2</c:v>
                </c:pt>
                <c:pt idx="361">
                  <c:v>-2</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-4</c:v>
                </c:pt>
                <c:pt idx="350">
                  <c:v>1</c:v>
                </c:pt>
                <c:pt idx="351">
                  <c:v>-2</c:v>
                </c:pt>
                <c:pt idx="352">
                  <c:v>-2</c:v>
                </c:pt>
                <c:pt idx="353">
                  <c:v>-2</c:v>
                </c:pt>
                <c:pt idx="354">
                  <c:v>-4</c:v>
                </c:pt>
                <c:pt idx="355">
                  <c:v>-5</c:v>
                </c:pt>
                <c:pt idx="356">
                  <c:v>-4</c:v>
                </c:pt>
                <c:pt idx="357">
                  <c:v>0</c:v>
                </c:pt>
                <c:pt idx="358">
                  <c:v>-2</c:v>
                </c:pt>
                <c:pt idx="359">
                  <c:v>-1</c:v>
                </c:pt>
                <c:pt idx="360">
                  <c:v>-4</c:v>
                </c:pt>
                <c:pt idx="361">
                  <c:v>-3</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6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-40</c:v>
                </c:pt>
                <c:pt idx="348">
                  <c:v>-40</c:v>
                </c:pt>
                <c:pt idx="349">
                  <c:v>-40</c:v>
                </c:pt>
                <c:pt idx="350">
                  <c:v>-40</c:v>
                </c:pt>
                <c:pt idx="351">
                  <c:v>-40</c:v>
                </c:pt>
                <c:pt idx="352">
                  <c:v>-40</c:v>
                </c:pt>
                <c:pt idx="353">
                  <c:v>-40</c:v>
                </c:pt>
                <c:pt idx="354">
                  <c:v>-40</c:v>
                </c:pt>
                <c:pt idx="355">
                  <c:v>-40</c:v>
                </c:pt>
                <c:pt idx="356">
                  <c:v>-40</c:v>
                </c:pt>
                <c:pt idx="357">
                  <c:v>-40</c:v>
                </c:pt>
                <c:pt idx="358">
                  <c:v>-40</c:v>
                </c:pt>
                <c:pt idx="359">
                  <c:v>-40</c:v>
                </c:pt>
                <c:pt idx="360">
                  <c:v>-40</c:v>
                </c:pt>
                <c:pt idx="361">
                  <c:v>-40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6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-38</c:v>
                </c:pt>
                <c:pt idx="348">
                  <c:v>-38</c:v>
                </c:pt>
                <c:pt idx="349">
                  <c:v>-38</c:v>
                </c:pt>
                <c:pt idx="350">
                  <c:v>-38</c:v>
                </c:pt>
                <c:pt idx="351">
                  <c:v>-38</c:v>
                </c:pt>
                <c:pt idx="352">
                  <c:v>-38</c:v>
                </c:pt>
                <c:pt idx="353">
                  <c:v>-38</c:v>
                </c:pt>
                <c:pt idx="354">
                  <c:v>-38</c:v>
                </c:pt>
                <c:pt idx="355">
                  <c:v>-38</c:v>
                </c:pt>
                <c:pt idx="356">
                  <c:v>-38</c:v>
                </c:pt>
                <c:pt idx="357">
                  <c:v>-38</c:v>
                </c:pt>
                <c:pt idx="358">
                  <c:v>-38</c:v>
                </c:pt>
                <c:pt idx="359">
                  <c:v>-38</c:v>
                </c:pt>
                <c:pt idx="360">
                  <c:v>-38</c:v>
                </c:pt>
                <c:pt idx="361">
                  <c:v>-38</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31</c:v>
                </c:pt>
                <c:pt idx="55">
                  <c:v>31</c:v>
                </c:pt>
                <c:pt idx="56">
                  <c:v>31</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29</c:v>
                </c:pt>
                <c:pt idx="55">
                  <c:v>29</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H2:BH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F1316"/>
  <sheetViews>
    <sheetView tabSelected="1" topLeftCell="A331" workbookViewId="0">
      <selection activeCell="K353" sqref="K353"/>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8" ht="60.75" customHeight="1" x14ac:dyDescent="0.25">
      <c r="C1" s="2"/>
      <c r="E1" s="55" t="s">
        <v>78</v>
      </c>
      <c r="F1" s="55"/>
      <c r="G1" s="55"/>
      <c r="H1" s="55"/>
      <c r="I1" s="55" t="s">
        <v>79</v>
      </c>
      <c r="J1" s="55"/>
      <c r="K1" s="55"/>
      <c r="L1" s="55"/>
      <c r="AB1" s="31"/>
      <c r="AC1"/>
      <c r="AD1"/>
      <c r="AE1" s="7"/>
      <c r="AF1"/>
    </row>
    <row r="2" spans="1:58"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8"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8"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346</v>
      </c>
      <c r="AT4" t="s">
        <v>1442</v>
      </c>
      <c r="AU4">
        <v>50</v>
      </c>
      <c r="BD4" s="54" t="s">
        <v>1807</v>
      </c>
      <c r="BE4" s="2" t="s">
        <v>1805</v>
      </c>
      <c r="BF4" s="2" t="s">
        <v>1806</v>
      </c>
    </row>
    <row r="5" spans="1:58"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191</v>
      </c>
      <c r="AT5" t="s">
        <v>1443</v>
      </c>
      <c r="AU5">
        <v>50</v>
      </c>
      <c r="BD5" s="2">
        <v>0</v>
      </c>
      <c r="BE5" s="2" cm="1">
        <f t="array" ref="BE5">SUM(--(ABS($F$3:$F$1315 - $J$3:$J$1315) = 0)) -(((32*82)/2) - $AP$4)</f>
        <v>44</v>
      </c>
      <c r="BF5" s="2" cm="1">
        <f t="array" ref="BF5">SUM(--(ABS($G$3:$G$1315 - $K$3:$K$1315) = 0)) -(((32*82)/2) - $AP$4)</f>
        <v>55</v>
      </c>
    </row>
    <row r="6" spans="1:58"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155</v>
      </c>
      <c r="AT6" t="s">
        <v>1482</v>
      </c>
      <c r="AU6">
        <v>50</v>
      </c>
      <c r="BD6" s="2">
        <v>1</v>
      </c>
      <c r="BE6" s="2" cm="1">
        <f t="array" ref="BE6">SUM(--(ABS($F$3:$F$1315 - $J$3:$J$1315) = $BD6))</f>
        <v>114</v>
      </c>
      <c r="BF6" s="2" cm="1">
        <f t="array" ref="BF6">SUM(--(ABS($G$3:$G$1315 - $K$3:$K$1315) = $BD6))</f>
        <v>98</v>
      </c>
    </row>
    <row r="7" spans="1:58"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0.55202312138728327</v>
      </c>
      <c r="AT7" t="s">
        <v>1444</v>
      </c>
      <c r="AU7">
        <v>50</v>
      </c>
      <c r="BD7" s="2">
        <v>2</v>
      </c>
      <c r="BE7" s="2" cm="1">
        <f t="array" ref="BE7">SUM(--(ABS($F$3:$F$1315 - $J$3:$J$1315) = $BD7))</f>
        <v>93</v>
      </c>
      <c r="BF7" s="2" cm="1">
        <f t="array" ref="BF7">SUM(--(ABS($G$3:$G$1315 - $K$3:$K$1315) = $BD7))</f>
        <v>101</v>
      </c>
    </row>
    <row r="8" spans="1:58"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54</v>
      </c>
      <c r="BF8" s="2" cm="1">
        <f t="array" ref="BF8">SUM(--(ABS($G$3:$G$1315 - $K$3:$K$1315) = $BD8))</f>
        <v>49</v>
      </c>
    </row>
    <row r="9" spans="1:58"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165.40000000000012</v>
      </c>
      <c r="AT9" t="s">
        <v>1457</v>
      </c>
      <c r="AU9">
        <v>40</v>
      </c>
      <c r="BD9" s="2">
        <v>4</v>
      </c>
      <c r="BE9" s="2" cm="1">
        <f t="array" ref="BE9">SUM(--(ABS($F$3:$F$1315 - $J$3:$J$1315) = $BD9))</f>
        <v>31</v>
      </c>
      <c r="BF9" s="2" cm="1">
        <f t="array" ref="BF9">SUM(--(ABS($G$3:$G$1315 - $K$3:$K$1315) = $BD9))</f>
        <v>31</v>
      </c>
    </row>
    <row r="10" spans="1:58"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0.4780346820809252</v>
      </c>
      <c r="AT10" t="s">
        <v>1459</v>
      </c>
      <c r="AU10">
        <v>75</v>
      </c>
      <c r="BD10" s="2">
        <v>5</v>
      </c>
      <c r="BE10" s="2" cm="1">
        <f t="array" ref="BE10">SUM(--(ABS($F$3:$F$1315 - $J$3:$J$1315) = $BD10))</f>
        <v>9</v>
      </c>
      <c r="BF10" s="2" cm="1">
        <f t="array" ref="BF10">SUM(--(ABS($G$3:$G$1315 - $K$3:$K$1315) = $BD10))</f>
        <v>11</v>
      </c>
    </row>
    <row r="11" spans="1:58"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152.80000000000001</v>
      </c>
      <c r="AR11">
        <f>80/100</f>
        <v>0.8</v>
      </c>
      <c r="AT11" t="s">
        <v>1458</v>
      </c>
      <c r="AU11">
        <v>65</v>
      </c>
      <c r="BD11" s="2">
        <v>6</v>
      </c>
      <c r="BE11" s="2" cm="1">
        <f t="array" ref="BE11">SUM(--(ABS($F$3:$F$1315 - $J$3:$J$1315) = $BD11))</f>
        <v>2</v>
      </c>
      <c r="BF11" s="2" cm="1">
        <f t="array" ref="BF11">SUM(--(ABS($G$3:$G$1315 - $K$3:$K$1315) = $BD11))</f>
        <v>2</v>
      </c>
    </row>
    <row r="12" spans="1:58"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58</v>
      </c>
      <c r="AR12">
        <f>10/100</f>
        <v>0.1</v>
      </c>
      <c r="BD12" s="2">
        <v>7</v>
      </c>
      <c r="BE12" s="2" cm="1">
        <f t="array" ref="BE12">SUM(--(ABS($F$3:$F$1315 - $J$3:$J$1315) = $BD12))</f>
        <v>0</v>
      </c>
      <c r="BF12" s="2" cm="1">
        <f t="array" ref="BF12">SUM(--(ABS($G$3:$G$1315 - $K$3:$K$1315) = $BD12))</f>
        <v>0</v>
      </c>
    </row>
    <row r="13" spans="1:58"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6.8000000000000007</v>
      </c>
      <c r="AR13">
        <f>10/100</f>
        <v>0.1</v>
      </c>
      <c r="BD13" s="2">
        <v>8</v>
      </c>
      <c r="BE13" s="2" cm="1">
        <f t="array" ref="BE13">SUM(--(ABS($F$3:$F$1315 - $J$3:$J$1315) = $BD13))</f>
        <v>0</v>
      </c>
      <c r="BF13" s="2" cm="1">
        <f t="array" ref="BF13">SUM(--(ABS($G$3:$G$1315 - $K$3:$K$1315) = $BD13))</f>
        <v>0</v>
      </c>
    </row>
    <row r="14" spans="1:58"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8"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8"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171.60000000000025</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0.49595375722543422</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c r="AJ67" s="2"/>
    </row>
    <row r="68" spans="1:36"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c r="AJ68" s="2"/>
    </row>
    <row r="69" spans="1:36"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c r="AJ69" s="2"/>
    </row>
    <row r="70" spans="1:36"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c r="AJ70" s="2"/>
    </row>
    <row r="71" spans="1:36"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c r="AJ71" s="2"/>
    </row>
    <row r="72" spans="1:36"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c r="AJ72" s="2"/>
    </row>
    <row r="73" spans="1:36"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7"/>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8"/>
        <v>-6</v>
      </c>
      <c r="AI73" s="3">
        <f t="shared" si="9"/>
        <v>0</v>
      </c>
      <c r="AJ73" s="3"/>
    </row>
    <row r="74" spans="1:36"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c r="AJ74" s="2"/>
    </row>
    <row r="75" spans="1:36"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c r="AJ75" s="2"/>
    </row>
    <row r="76" spans="1:36"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7"/>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8"/>
        <v>3</v>
      </c>
      <c r="AI76" s="3">
        <f t="shared" si="9"/>
        <v>3</v>
      </c>
      <c r="AJ76" s="3"/>
    </row>
    <row r="77" spans="1:36"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c r="AJ77" s="2"/>
    </row>
    <row r="78" spans="1:36"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c r="AJ78" s="2"/>
    </row>
    <row r="79" spans="1:36"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c r="AJ79" s="2"/>
    </row>
    <row r="80" spans="1:36"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c r="AJ80" s="2"/>
    </row>
    <row r="81" spans="1:36"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c r="AJ81" s="2"/>
    </row>
    <row r="82" spans="1:36"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c r="AJ82" s="2"/>
    </row>
    <row r="83" spans="1:36"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c r="AJ83" s="2"/>
    </row>
    <row r="84" spans="1:36"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c r="AJ84" s="2"/>
    </row>
    <row r="85" spans="1:36"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c r="AJ85" s="2"/>
    </row>
    <row r="86" spans="1:36"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c r="AJ86" s="2"/>
    </row>
    <row r="87" spans="1:36"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c r="AJ87" s="2"/>
    </row>
    <row r="88" spans="1:36"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c r="AJ88" s="2"/>
    </row>
    <row r="89" spans="1:36"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7"/>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8"/>
        <v>4</v>
      </c>
      <c r="AI89" s="3">
        <f t="shared" si="9"/>
        <v>-9</v>
      </c>
      <c r="AJ89" s="3"/>
    </row>
    <row r="90" spans="1:36"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c r="AJ90" s="2"/>
    </row>
    <row r="91" spans="1:36"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c r="AJ91" s="2"/>
    </row>
    <row r="92" spans="1:36"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7"/>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8"/>
        <v>0</v>
      </c>
      <c r="AI92" s="3">
        <f t="shared" si="9"/>
        <v>-2</v>
      </c>
      <c r="AJ92" s="3"/>
    </row>
    <row r="93" spans="1:36"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7"/>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8"/>
        <v>-3</v>
      </c>
      <c r="AI93" s="12">
        <f t="shared" si="9"/>
        <v>2</v>
      </c>
      <c r="AJ93" s="12"/>
    </row>
    <row r="94" spans="1:36"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c r="AJ94" s="2"/>
    </row>
    <row r="95" spans="1:36"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c r="AJ95" s="2"/>
    </row>
    <row r="96" spans="1:36"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c r="AJ96" s="2"/>
    </row>
    <row r="97" spans="1:36"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c r="AJ97" s="2"/>
    </row>
    <row r="98" spans="1:36"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c r="AJ98" s="2"/>
    </row>
    <row r="99" spans="1:36"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c r="AJ99" s="2"/>
    </row>
    <row r="100" spans="1:36"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c r="AJ100" s="2"/>
    </row>
    <row r="101" spans="1:36"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c r="AJ101" s="2"/>
    </row>
    <row r="102" spans="1:36"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c r="AJ102" s="2"/>
    </row>
    <row r="103" spans="1:36"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c r="AJ103" s="2"/>
    </row>
    <row r="104" spans="1:36"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c r="AJ104" s="2"/>
    </row>
    <row r="105" spans="1:36"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c r="AJ105" s="2"/>
    </row>
    <row r="106" spans="1:36"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c r="AJ106" s="2"/>
    </row>
    <row r="107" spans="1:36"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c r="AJ107" s="2"/>
    </row>
    <row r="108" spans="1:36"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c r="AJ108" s="2"/>
    </row>
    <row r="109" spans="1:36"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7"/>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8"/>
        <v>5</v>
      </c>
      <c r="AI109" s="3">
        <f t="shared" si="9"/>
        <v>-2</v>
      </c>
      <c r="AJ109" s="3"/>
    </row>
    <row r="110" spans="1:36"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7"/>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8"/>
        <v>-1</v>
      </c>
      <c r="AI110" s="12">
        <f t="shared" si="9"/>
        <v>3</v>
      </c>
      <c r="AJ110" s="12"/>
    </row>
    <row r="111" spans="1:36"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c r="AJ111" s="2"/>
    </row>
    <row r="112" spans="1:36"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c r="AJ112" s="2"/>
    </row>
    <row r="113" spans="1:36"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c r="AJ113" s="2"/>
    </row>
    <row r="114" spans="1:36"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c r="AJ114" s="2"/>
    </row>
    <row r="115" spans="1:36"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c r="AJ115" s="2"/>
    </row>
    <row r="116" spans="1:36"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c r="AJ116" s="2"/>
    </row>
    <row r="117" spans="1:36"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c r="AJ117" s="2"/>
    </row>
    <row r="118" spans="1:36"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c r="AJ118" s="2"/>
    </row>
    <row r="119" spans="1:36"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7"/>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8"/>
        <v>3</v>
      </c>
      <c r="AI119" s="3">
        <f t="shared" si="9"/>
        <v>-6</v>
      </c>
      <c r="AJ119" s="3"/>
    </row>
    <row r="120" spans="1:36"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c r="AJ120" s="2"/>
    </row>
    <row r="121" spans="1:36"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c r="AJ121" s="2"/>
    </row>
    <row r="122" spans="1:36"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c r="AJ122" s="2"/>
    </row>
    <row r="123" spans="1:36"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7"/>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8"/>
        <v>-4</v>
      </c>
      <c r="AI123" s="3">
        <f t="shared" si="9"/>
        <v>-1</v>
      </c>
      <c r="AJ123" s="3"/>
    </row>
    <row r="124" spans="1:36"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c r="AJ124" s="2"/>
    </row>
    <row r="125" spans="1:36"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c r="AJ125" s="2"/>
    </row>
    <row r="126" spans="1:36"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c r="AJ126" s="2"/>
    </row>
    <row r="127" spans="1:36"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c r="AJ127" s="2"/>
    </row>
    <row r="128" spans="1:36"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c r="AJ128" s="2"/>
    </row>
    <row r="129" spans="1:36"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c r="AJ129" s="2"/>
    </row>
    <row r="130" spans="1:36"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c r="AJ130" s="2"/>
    </row>
    <row r="131" spans="1:36"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c r="AJ131" s="2"/>
    </row>
    <row r="132" spans="1:36"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c r="AJ132" s="2"/>
    </row>
    <row r="133" spans="1:36"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c r="AJ133" s="2"/>
    </row>
    <row r="134" spans="1:36"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c r="AJ134" s="2"/>
    </row>
    <row r="135" spans="1:36"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c r="AJ135" s="2"/>
    </row>
    <row r="136" spans="1:36"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c r="AJ136" s="2"/>
    </row>
    <row r="137" spans="1:36"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2"/>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3"/>
        <v>-6</v>
      </c>
      <c r="AI137" s="3">
        <f t="shared" si="14"/>
        <v>15</v>
      </c>
      <c r="AJ137" s="3"/>
    </row>
    <row r="138" spans="1:36"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c r="AJ138" s="2"/>
    </row>
    <row r="139" spans="1:36"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c r="AJ139" s="2"/>
    </row>
    <row r="140" spans="1:36"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c r="AJ140" s="2"/>
    </row>
    <row r="141" spans="1:36"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2"/>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3"/>
        <v>1</v>
      </c>
      <c r="AI141" s="3">
        <f t="shared" si="14"/>
        <v>3</v>
      </c>
      <c r="AJ141" s="3"/>
    </row>
    <row r="142" spans="1:36"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c r="AJ142" s="2"/>
    </row>
    <row r="143" spans="1:36"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c r="AJ143" s="2"/>
    </row>
    <row r="144" spans="1:36"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c r="AJ144" s="2"/>
    </row>
    <row r="145" spans="1:36"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c r="AJ145" s="2"/>
    </row>
    <row r="146" spans="1:36"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c r="AJ146" s="2"/>
    </row>
    <row r="147" spans="1:36"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c r="AJ147" s="2"/>
    </row>
    <row r="148" spans="1:36"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c r="AJ148" s="2"/>
    </row>
    <row r="149" spans="1:36"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2"/>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3"/>
        <v>-1</v>
      </c>
      <c r="AI149" s="3">
        <f t="shared" si="14"/>
        <v>-5</v>
      </c>
      <c r="AJ149" s="3"/>
    </row>
    <row r="150" spans="1:36"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c r="AJ150" s="2"/>
    </row>
    <row r="151" spans="1:36"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c r="AJ151" s="2"/>
    </row>
    <row r="152" spans="1:36"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c r="AJ152" s="2"/>
    </row>
    <row r="153" spans="1:36"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c r="AJ153" s="2"/>
    </row>
    <row r="154" spans="1:36"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c r="AJ154" s="2"/>
    </row>
    <row r="155" spans="1:36"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c r="AJ155" s="2"/>
    </row>
    <row r="156" spans="1:36"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2"/>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3"/>
        <v>3</v>
      </c>
      <c r="AI156" s="3">
        <f t="shared" si="14"/>
        <v>4</v>
      </c>
      <c r="AJ156" s="3"/>
    </row>
    <row r="157" spans="1:36"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c r="AJ157" s="2"/>
    </row>
    <row r="158" spans="1:36"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c r="AJ158" s="2"/>
    </row>
    <row r="159" spans="1:36"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c r="AJ159" s="2"/>
    </row>
    <row r="160" spans="1:36"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c r="AJ160" s="2"/>
    </row>
    <row r="161" spans="1:36"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c r="AJ161" s="2"/>
    </row>
    <row r="162" spans="1:36"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2"/>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3"/>
        <v>-2</v>
      </c>
      <c r="AI162" s="3">
        <f t="shared" si="14"/>
        <v>-2</v>
      </c>
      <c r="AJ162" s="3"/>
    </row>
    <row r="163" spans="1:36"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c r="AJ163" s="2"/>
    </row>
    <row r="164" spans="1:36"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c r="AJ164" s="2"/>
    </row>
    <row r="165" spans="1:36"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c r="AJ165" s="2"/>
    </row>
    <row r="166" spans="1:36"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c r="AJ166" s="2"/>
    </row>
    <row r="167" spans="1:36"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c r="AJ167" s="2"/>
    </row>
    <row r="168" spans="1:36"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c r="AJ168" s="2"/>
    </row>
    <row r="169" spans="1:36"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2"/>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3"/>
        <v>-9</v>
      </c>
      <c r="AI169" s="3">
        <f t="shared" si="14"/>
        <v>0</v>
      </c>
      <c r="AJ169" s="3"/>
    </row>
    <row r="170" spans="1:36"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c r="AJ170" s="2"/>
    </row>
    <row r="171" spans="1:36"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c r="AJ171" s="2"/>
    </row>
    <row r="172" spans="1:36"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c r="AJ172" s="2"/>
    </row>
    <row r="173" spans="1:36"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c r="AJ173" s="2"/>
    </row>
    <row r="174" spans="1:36"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c r="AJ174" s="2"/>
    </row>
    <row r="175" spans="1:36"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2"/>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3"/>
        <v>-3</v>
      </c>
      <c r="AI175" s="3">
        <f t="shared" si="14"/>
        <v>-3</v>
      </c>
      <c r="AJ175" s="3"/>
    </row>
    <row r="176" spans="1:36"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c r="AJ176" s="2"/>
    </row>
    <row r="177" spans="1:36"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c r="AJ177" s="2"/>
    </row>
    <row r="178" spans="1:36"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c r="AJ178" s="2"/>
    </row>
    <row r="179" spans="1:36"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c r="AJ179" s="2"/>
    </row>
    <row r="180" spans="1:36"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c r="AJ180" s="2"/>
    </row>
    <row r="181" spans="1:36"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c r="AJ181" s="2"/>
    </row>
    <row r="182" spans="1:36"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c r="AJ182" s="2"/>
    </row>
    <row r="183" spans="1:36"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c r="AJ183" s="2"/>
    </row>
    <row r="184" spans="1:36"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c r="AJ184" s="2"/>
    </row>
    <row r="185" spans="1:36"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c r="AJ185" s="2"/>
    </row>
    <row r="186" spans="1:36"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2"/>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3"/>
        <v>-6</v>
      </c>
      <c r="AI186" s="3">
        <f t="shared" si="14"/>
        <v>-7</v>
      </c>
      <c r="AJ186" s="3"/>
    </row>
    <row r="187" spans="1:36"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c r="AJ187" s="2"/>
    </row>
    <row r="188" spans="1:36"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c r="AJ188" s="2"/>
    </row>
    <row r="189" spans="1:36"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c r="AJ189" s="2"/>
    </row>
    <row r="190" spans="1:36"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c r="AJ190" s="2"/>
    </row>
    <row r="191" spans="1:36"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c r="AJ191" s="2"/>
    </row>
    <row r="192" spans="1:36"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c r="AJ192" s="2"/>
    </row>
    <row r="193" spans="1:36"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2"/>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3"/>
        <v>-5</v>
      </c>
      <c r="AI193" s="3">
        <f t="shared" si="14"/>
        <v>-4</v>
      </c>
      <c r="AJ193" s="3"/>
    </row>
    <row r="194" spans="1:36"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c r="AJ194" s="2">
        <v>2</v>
      </c>
    </row>
    <row r="195" spans="1:36"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7">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8">SUMIF($B$3:$B$1315, $B195, $AF$3:$AF$1315)</f>
        <v>-1</v>
      </c>
      <c r="AI195" s="3">
        <f t="shared" ref="AI195:AI258" si="19">SUMIF($B$3:$B$1315, $B195, $AG$3:$AG$1315)</f>
        <v>-6</v>
      </c>
      <c r="AJ195" s="3">
        <v>1</v>
      </c>
    </row>
    <row r="196" spans="1:36"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c r="AJ196" s="2"/>
    </row>
    <row r="197" spans="1:36"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c r="AJ197" s="2"/>
    </row>
    <row r="198" spans="1:36"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c r="AJ198" s="2"/>
    </row>
    <row r="199" spans="1:36"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c r="AJ199" s="2"/>
    </row>
    <row r="200" spans="1:36"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c r="AJ200" s="2"/>
    </row>
    <row r="201" spans="1:36"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c r="AJ201" s="2"/>
    </row>
    <row r="202" spans="1:36"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c r="AJ202" s="2"/>
    </row>
    <row r="203" spans="1:36"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c r="AJ203" s="2"/>
    </row>
    <row r="204" spans="1:36"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c r="AJ204" s="2"/>
    </row>
    <row r="205" spans="1:36"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c r="AJ205" s="2"/>
    </row>
    <row r="206" spans="1:36"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7"/>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8"/>
        <v>-7</v>
      </c>
      <c r="AI206" s="3">
        <f t="shared" si="19"/>
        <v>-1</v>
      </c>
      <c r="AJ206" s="3"/>
    </row>
    <row r="207" spans="1:36"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c r="AJ207" s="2">
        <v>1</v>
      </c>
    </row>
    <row r="208" spans="1:36"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c r="AJ208" s="2">
        <v>2</v>
      </c>
    </row>
    <row r="209" spans="1:36"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7"/>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8"/>
        <v>2</v>
      </c>
      <c r="AI209" s="3">
        <f t="shared" si="19"/>
        <v>-5</v>
      </c>
      <c r="AJ209" s="3">
        <v>3</v>
      </c>
    </row>
    <row r="210" spans="1:36"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c r="AJ210" s="2"/>
    </row>
    <row r="211" spans="1:36"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c r="AJ211" s="2"/>
    </row>
    <row r="212" spans="1:36"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c r="AJ212" s="2"/>
    </row>
    <row r="213" spans="1:36"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c r="AJ213" s="2"/>
    </row>
    <row r="214" spans="1:36"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c r="AJ214" s="2"/>
    </row>
    <row r="215" spans="1:36"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c r="AJ215" s="2"/>
    </row>
    <row r="216" spans="1:36"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c r="AJ216" s="2"/>
    </row>
    <row r="217" spans="1:36"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c r="AJ217" s="2"/>
    </row>
    <row r="218" spans="1:36"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c r="AJ218" s="2"/>
    </row>
    <row r="219" spans="1:36"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c r="AJ219" s="2"/>
    </row>
    <row r="220" spans="1:36"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c r="AJ220" s="2"/>
    </row>
    <row r="221" spans="1:36"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7"/>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8"/>
        <v>13</v>
      </c>
      <c r="AI221" s="3">
        <f t="shared" si="19"/>
        <v>-6</v>
      </c>
      <c r="AJ221" s="3"/>
    </row>
    <row r="222" spans="1:36"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c r="AJ222" s="2"/>
    </row>
    <row r="223" spans="1:36"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c r="AJ223" s="2"/>
    </row>
    <row r="224" spans="1:36"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c r="AJ224" s="2"/>
    </row>
    <row r="225" spans="1:36"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7"/>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8"/>
        <v>-2</v>
      </c>
      <c r="AI225" s="3">
        <f t="shared" si="19"/>
        <v>-1</v>
      </c>
      <c r="AJ225" s="3"/>
    </row>
    <row r="226" spans="1:36"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c r="AJ226" s="2"/>
    </row>
    <row r="227" spans="1:36"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c r="AJ227" s="2"/>
    </row>
    <row r="228" spans="1:36"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c r="AJ228" s="2"/>
    </row>
    <row r="229" spans="1:36"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c r="AJ229" s="2"/>
    </row>
    <row r="230" spans="1:36"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c r="AJ230" s="2"/>
    </row>
    <row r="231" spans="1:36"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c r="AJ231" s="2"/>
    </row>
    <row r="232" spans="1:36"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c r="AJ232" s="2"/>
    </row>
    <row r="233" spans="1:36"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c r="AJ233" s="2"/>
    </row>
    <row r="234" spans="1:36"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c r="AJ234" s="2"/>
    </row>
    <row r="235" spans="1:36"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c r="AJ235" s="2"/>
    </row>
    <row r="236" spans="1:36"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c r="AJ236" s="2"/>
    </row>
    <row r="237" spans="1:36"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7"/>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8"/>
        <v>0</v>
      </c>
      <c r="AI237" s="3">
        <f t="shared" si="19"/>
        <v>2</v>
      </c>
      <c r="AJ237" s="3"/>
    </row>
    <row r="238" spans="1:36"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c r="AJ238" s="2"/>
    </row>
    <row r="239" spans="1:36"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c r="AJ239" s="2"/>
    </row>
    <row r="240" spans="1:36"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7"/>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8"/>
        <v>-3</v>
      </c>
      <c r="AI240" s="3">
        <f t="shared" si="19"/>
        <v>-5</v>
      </c>
      <c r="AJ240" s="3"/>
    </row>
    <row r="241" spans="1:36"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c r="AJ241" s="2"/>
    </row>
    <row r="242" spans="1:36"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c r="AJ242" s="2"/>
    </row>
    <row r="243" spans="1:36"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c r="AJ243" s="2"/>
    </row>
    <row r="244" spans="1:36"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c r="AJ244" s="2"/>
    </row>
    <row r="245" spans="1:36"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c r="AJ245" s="2"/>
    </row>
    <row r="246" spans="1:36"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7"/>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8"/>
        <v>8</v>
      </c>
      <c r="AI246" s="3">
        <f t="shared" si="19"/>
        <v>-5</v>
      </c>
      <c r="AJ246" s="3"/>
    </row>
    <row r="247" spans="1:36"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c r="AJ247" s="2"/>
    </row>
    <row r="248" spans="1:36"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c r="AJ248" s="2"/>
    </row>
    <row r="249" spans="1:36"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c r="AJ249" s="2"/>
    </row>
    <row r="250" spans="1:36"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c r="AJ250" s="2"/>
    </row>
    <row r="251" spans="1:36"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c r="AJ251" s="2"/>
    </row>
    <row r="252" spans="1:36"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c r="AJ252" s="2"/>
    </row>
    <row r="253" spans="1:36"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7"/>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8"/>
        <v>-1</v>
      </c>
      <c r="AI253" s="3">
        <f t="shared" si="19"/>
        <v>-9</v>
      </c>
      <c r="AJ253" s="3"/>
    </row>
    <row r="254" spans="1:36"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c r="AJ254" s="2"/>
    </row>
    <row r="255" spans="1:36"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c r="AJ255" s="2"/>
    </row>
    <row r="256" spans="1:36"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c r="AJ256" s="2"/>
    </row>
    <row r="257" spans="1:36"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c r="AJ257" s="2"/>
    </row>
    <row r="258" spans="1:36"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7"/>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8"/>
        <v>-6</v>
      </c>
      <c r="AI258" s="3">
        <f t="shared" si="19"/>
        <v>2</v>
      </c>
      <c r="AJ258" s="3"/>
    </row>
    <row r="259" spans="1:36"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c r="AJ259" s="2"/>
    </row>
    <row r="260" spans="1:36"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c r="AJ260" s="2"/>
    </row>
    <row r="261" spans="1:36"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c r="AJ261" s="2"/>
    </row>
    <row r="262" spans="1:36"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c r="AJ262" s="2"/>
    </row>
    <row r="263" spans="1:36"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c r="AJ263" s="2"/>
    </row>
    <row r="264" spans="1:36"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c r="AJ264" s="2"/>
    </row>
    <row r="265" spans="1:36"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c r="AJ265" s="2"/>
    </row>
    <row r="266" spans="1:36"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c r="AJ266" s="2"/>
    </row>
    <row r="267" spans="1:36"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c r="AJ267" s="2"/>
    </row>
    <row r="268" spans="1:36"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2"/>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3"/>
        <v>7</v>
      </c>
      <c r="AI268" s="3">
        <f t="shared" si="24"/>
        <v>-1</v>
      </c>
      <c r="AJ268" s="3"/>
    </row>
    <row r="269" spans="1:36"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c r="AJ269" s="2"/>
    </row>
    <row r="270" spans="1:36"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c r="AJ270" s="2"/>
    </row>
    <row r="271" spans="1:36"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c r="AJ271" s="2"/>
    </row>
    <row r="272" spans="1:36"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c r="AJ272" s="2"/>
    </row>
    <row r="273" spans="1:36"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2"/>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3"/>
        <v>-1</v>
      </c>
      <c r="AI273" s="3">
        <f t="shared" si="24"/>
        <v>1</v>
      </c>
      <c r="AJ273" s="3"/>
    </row>
    <row r="274" spans="1:36"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c r="AJ274" s="2"/>
    </row>
    <row r="275" spans="1:36"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c r="AJ275" s="2"/>
    </row>
    <row r="276" spans="1:36"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c r="AJ276" s="2"/>
    </row>
    <row r="277" spans="1:36"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c r="AJ277" s="2"/>
    </row>
    <row r="278" spans="1:36"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c r="AJ278" s="2"/>
    </row>
    <row r="279" spans="1:36"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c r="AJ279" s="2"/>
    </row>
    <row r="280" spans="1:36"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c r="AJ280" s="2"/>
    </row>
    <row r="281" spans="1:36"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c r="AJ281" s="2"/>
    </row>
    <row r="282" spans="1:36"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c r="AJ282" s="2"/>
    </row>
    <row r="283" spans="1:36"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c r="AJ283" s="2"/>
    </row>
    <row r="284" spans="1:36"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c r="AJ284" s="2"/>
    </row>
    <row r="285" spans="1:36"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2"/>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3"/>
        <v>-20</v>
      </c>
      <c r="AI285" s="3">
        <f t="shared" si="24"/>
        <v>3</v>
      </c>
      <c r="AJ285" s="3"/>
    </row>
    <row r="286" spans="1:36"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c r="AJ286" s="2">
        <v>1</v>
      </c>
    </row>
    <row r="287" spans="1:36"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c r="AJ287" s="2">
        <v>2</v>
      </c>
    </row>
    <row r="288" spans="1:36"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c r="AJ288" s="2">
        <v>3</v>
      </c>
    </row>
    <row r="289" spans="1:36"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2"/>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3"/>
        <v>3</v>
      </c>
      <c r="AI289" s="3">
        <f t="shared" si="24"/>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c r="AJ291" s="2"/>
    </row>
    <row r="292" spans="1:36"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c r="AJ292" s="2"/>
    </row>
    <row r="293" spans="1:36"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c r="AJ293" s="2"/>
    </row>
    <row r="294" spans="1:36"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c r="AJ294" s="2"/>
    </row>
    <row r="295" spans="1:36"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2"/>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3"/>
        <v>7</v>
      </c>
      <c r="AI295" s="3">
        <f t="shared" si="24"/>
        <v>-2</v>
      </c>
      <c r="AJ295" s="3"/>
    </row>
    <row r="296" spans="1:36"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c r="AJ296" s="2"/>
    </row>
    <row r="297" spans="1:36"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c r="AJ297" s="2"/>
    </row>
    <row r="298" spans="1:36"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c r="AJ298" s="2"/>
    </row>
    <row r="299" spans="1:36"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c r="AJ299" s="2">
        <v>1</v>
      </c>
    </row>
    <row r="300" spans="1:36"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c r="AJ300" s="2"/>
    </row>
    <row r="301" spans="1:36"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c r="AJ301" s="2">
        <v>2</v>
      </c>
    </row>
    <row r="302" spans="1:36"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2"/>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3"/>
        <v>1</v>
      </c>
      <c r="AI302" s="3">
        <f t="shared" si="24"/>
        <v>1</v>
      </c>
      <c r="AJ302" s="3"/>
    </row>
    <row r="303" spans="1:36"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c r="AJ303" s="2"/>
    </row>
    <row r="304" spans="1:36"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c r="AJ304" s="2"/>
    </row>
    <row r="305" spans="1:36"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c r="AJ305" s="2"/>
    </row>
    <row r="306" spans="1:36"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c r="AJ306" s="2"/>
    </row>
    <row r="307" spans="1:36"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2"/>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3"/>
        <v>-10</v>
      </c>
      <c r="AI307" s="3">
        <f t="shared" si="24"/>
        <v>-2</v>
      </c>
      <c r="AJ307" s="3"/>
    </row>
    <row r="308" spans="1:36" x14ac:dyDescent="0.25">
      <c r="A308" s="4">
        <v>45617</v>
      </c>
      <c r="B308" s="4">
        <v>45617</v>
      </c>
      <c r="C308" s="7" t="s">
        <v>418</v>
      </c>
      <c r="D308" s="2" t="s">
        <v>15</v>
      </c>
      <c r="E308" s="2" t="s">
        <v>16</v>
      </c>
      <c r="F308" s="2">
        <v>2</v>
      </c>
      <c r="G308" s="2">
        <v>4</v>
      </c>
      <c r="H308" s="2" t="str">
        <f t="shared" si="20"/>
        <v>BOS</v>
      </c>
      <c r="I308" s="2" t="s">
        <v>40</v>
      </c>
      <c r="J308" s="2">
        <v>0</v>
      </c>
      <c r="K308" s="2">
        <v>1</v>
      </c>
      <c r="L308" s="2" t="str">
        <f t="shared" si="21"/>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2"/>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3"/>
        <v>-5</v>
      </c>
      <c r="AI308" s="2">
        <f t="shared" si="24"/>
        <v>-2</v>
      </c>
      <c r="AJ308" s="2"/>
    </row>
    <row r="309" spans="1:36"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-5</v>
      </c>
      <c r="AI309" s="2">
        <f t="shared" si="24"/>
        <v>-2</v>
      </c>
      <c r="AJ309" s="2"/>
    </row>
    <row r="310" spans="1:36" x14ac:dyDescent="0.25">
      <c r="A310" s="4">
        <v>45617</v>
      </c>
      <c r="B310" s="4">
        <v>45617</v>
      </c>
      <c r="C310" s="7" t="s">
        <v>420</v>
      </c>
      <c r="D310" s="2" t="s">
        <v>33</v>
      </c>
      <c r="E310" s="2" t="s">
        <v>31</v>
      </c>
      <c r="F310" s="2">
        <v>2</v>
      </c>
      <c r="G310" s="2">
        <v>1</v>
      </c>
      <c r="H310" s="2" t="str">
        <f t="shared" si="20"/>
        <v>NYI</v>
      </c>
      <c r="I310" s="2" t="s">
        <v>40</v>
      </c>
      <c r="J310" s="2">
        <v>1</v>
      </c>
      <c r="K310" s="2">
        <v>2</v>
      </c>
      <c r="L310" s="2" t="str">
        <f t="shared" si="21"/>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2"/>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3"/>
        <v>-5</v>
      </c>
      <c r="AI310" s="2">
        <f t="shared" si="24"/>
        <v>-2</v>
      </c>
      <c r="AJ310" s="2"/>
    </row>
    <row r="311" spans="1:36"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-5</v>
      </c>
      <c r="AI311" s="2">
        <f t="shared" si="24"/>
        <v>-2</v>
      </c>
      <c r="AJ311" s="2">
        <v>1</v>
      </c>
    </row>
    <row r="312" spans="1:36" x14ac:dyDescent="0.25">
      <c r="A312" s="4">
        <v>45617</v>
      </c>
      <c r="B312" s="4">
        <v>45617</v>
      </c>
      <c r="C312" s="7" t="s">
        <v>422</v>
      </c>
      <c r="D312" s="2" t="s">
        <v>26</v>
      </c>
      <c r="E312" s="2" t="s">
        <v>46</v>
      </c>
      <c r="F312" s="2">
        <v>3</v>
      </c>
      <c r="G312" s="2">
        <v>4</v>
      </c>
      <c r="H312" s="2" t="str">
        <f t="shared" si="20"/>
        <v>WSH</v>
      </c>
      <c r="I312" s="2" t="s">
        <v>77</v>
      </c>
      <c r="J312" s="2">
        <v>2</v>
      </c>
      <c r="K312" s="2">
        <v>1</v>
      </c>
      <c r="L312" s="2" t="str">
        <f t="shared" si="21"/>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2"/>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3"/>
        <v>-5</v>
      </c>
      <c r="AI312" s="2">
        <f t="shared" si="24"/>
        <v>-2</v>
      </c>
      <c r="AJ312" s="2"/>
    </row>
    <row r="313" spans="1:36" x14ac:dyDescent="0.25">
      <c r="A313" s="4">
        <v>45617</v>
      </c>
      <c r="B313" s="4">
        <v>45617</v>
      </c>
      <c r="C313" s="7" t="s">
        <v>423</v>
      </c>
      <c r="D313" s="2" t="s">
        <v>43</v>
      </c>
      <c r="E313" s="2" t="s">
        <v>36</v>
      </c>
      <c r="F313" s="2">
        <v>4</v>
      </c>
      <c r="G313" s="2">
        <v>2</v>
      </c>
      <c r="H313" s="2" t="str">
        <f t="shared" si="20"/>
        <v>TBL</v>
      </c>
      <c r="I313" s="2" t="s">
        <v>40</v>
      </c>
      <c r="J313" s="2">
        <v>6</v>
      </c>
      <c r="K313" s="2">
        <v>7</v>
      </c>
      <c r="L313" s="2" t="str">
        <f t="shared" si="21"/>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2"/>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3"/>
        <v>-5</v>
      </c>
      <c r="AI313" s="2">
        <f t="shared" si="24"/>
        <v>-2</v>
      </c>
      <c r="AJ313" s="2"/>
    </row>
    <row r="314" spans="1:36" x14ac:dyDescent="0.25">
      <c r="A314" s="4">
        <v>45617</v>
      </c>
      <c r="B314" s="4">
        <v>45617</v>
      </c>
      <c r="C314" s="7" t="s">
        <v>424</v>
      </c>
      <c r="D314" s="2" t="s">
        <v>38</v>
      </c>
      <c r="E314" s="2" t="s">
        <v>13</v>
      </c>
      <c r="F314" s="2">
        <v>2</v>
      </c>
      <c r="G314" s="2">
        <v>3</v>
      </c>
      <c r="H314" s="2" t="str">
        <f t="shared" si="20"/>
        <v>STL</v>
      </c>
      <c r="I314" s="2" t="s">
        <v>39</v>
      </c>
      <c r="J314" s="2">
        <v>2</v>
      </c>
      <c r="K314" s="2">
        <v>3</v>
      </c>
      <c r="L314" s="2" t="str">
        <f t="shared" si="21"/>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2"/>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-5</v>
      </c>
      <c r="AI314" s="2">
        <f t="shared" si="24"/>
        <v>-2</v>
      </c>
      <c r="AJ314" s="2"/>
    </row>
    <row r="315" spans="1:36" x14ac:dyDescent="0.25">
      <c r="A315" s="4">
        <v>45617</v>
      </c>
      <c r="B315" s="4">
        <v>45617</v>
      </c>
      <c r="C315" s="7" t="s">
        <v>425</v>
      </c>
      <c r="D315" s="2" t="s">
        <v>14</v>
      </c>
      <c r="E315" s="2" t="s">
        <v>17</v>
      </c>
      <c r="F315" s="2">
        <v>5</v>
      </c>
      <c r="G315" s="2">
        <v>2</v>
      </c>
      <c r="H315" s="2" t="str">
        <f t="shared" si="20"/>
        <v>FLA</v>
      </c>
      <c r="I315" s="2" t="s">
        <v>40</v>
      </c>
      <c r="J315" s="2">
        <v>1</v>
      </c>
      <c r="K315" s="2">
        <v>3</v>
      </c>
      <c r="L315" s="2" t="str">
        <f t="shared" si="21"/>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2"/>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3"/>
        <v>-5</v>
      </c>
      <c r="AI315" s="2">
        <f t="shared" si="24"/>
        <v>-2</v>
      </c>
      <c r="AJ315" s="2">
        <v>2</v>
      </c>
    </row>
    <row r="316" spans="1:36"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-5</v>
      </c>
      <c r="AI316" s="2">
        <f t="shared" si="24"/>
        <v>-2</v>
      </c>
      <c r="AJ316" s="2">
        <v>3</v>
      </c>
    </row>
    <row r="317" spans="1:36"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2"/>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3"/>
        <v>-5</v>
      </c>
      <c r="AI317" s="3">
        <f t="shared" si="24"/>
        <v>-2</v>
      </c>
      <c r="AJ317" s="3">
        <v>4</v>
      </c>
    </row>
    <row r="318" spans="1:36" x14ac:dyDescent="0.25">
      <c r="A318" s="4">
        <v>45618</v>
      </c>
      <c r="B318" s="4">
        <v>45618</v>
      </c>
      <c r="C318" s="7" t="s">
        <v>428</v>
      </c>
      <c r="D318" s="2" t="s">
        <v>22</v>
      </c>
      <c r="E318" s="2" t="s">
        <v>21</v>
      </c>
      <c r="F318" s="2">
        <v>5</v>
      </c>
      <c r="G318" s="2">
        <v>3</v>
      </c>
      <c r="H318" s="2" t="str">
        <f t="shared" si="20"/>
        <v>WPG</v>
      </c>
      <c r="I318" s="2" t="s">
        <v>40</v>
      </c>
      <c r="J318" s="2">
        <v>4</v>
      </c>
      <c r="K318" s="2">
        <v>1</v>
      </c>
      <c r="L318" s="13" t="str">
        <f t="shared" si="21"/>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2"/>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3"/>
        <v>-1</v>
      </c>
      <c r="AI318" s="2">
        <f t="shared" si="24"/>
        <v>-2</v>
      </c>
      <c r="AJ318" s="2">
        <v>1</v>
      </c>
    </row>
    <row r="319" spans="1:36" x14ac:dyDescent="0.25">
      <c r="A319" s="5">
        <v>45618</v>
      </c>
      <c r="B319" s="5">
        <v>45618</v>
      </c>
      <c r="C319" s="8" t="s">
        <v>429</v>
      </c>
      <c r="D319" s="3" t="s">
        <v>29</v>
      </c>
      <c r="E319" s="3" t="s">
        <v>47</v>
      </c>
      <c r="F319" s="3">
        <v>3</v>
      </c>
      <c r="G319" s="3">
        <v>2</v>
      </c>
      <c r="H319" s="3" t="str">
        <f t="shared" si="20"/>
        <v>BUF</v>
      </c>
      <c r="I319" s="3" t="s">
        <v>40</v>
      </c>
      <c r="J319" s="3">
        <v>3</v>
      </c>
      <c r="K319" s="3">
        <v>2</v>
      </c>
      <c r="L319" s="3" t="str">
        <f t="shared" si="21"/>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2"/>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3"/>
        <v>-1</v>
      </c>
      <c r="AI319" s="3">
        <f t="shared" si="24"/>
        <v>-2</v>
      </c>
      <c r="AJ319" s="3">
        <v>2</v>
      </c>
    </row>
    <row r="320" spans="1:36" x14ac:dyDescent="0.25">
      <c r="A320" s="4">
        <v>45619</v>
      </c>
      <c r="B320" s="4">
        <v>45619</v>
      </c>
      <c r="C320" s="7" t="s">
        <v>430</v>
      </c>
      <c r="D320" s="2" t="s">
        <v>17</v>
      </c>
      <c r="E320" s="2" t="s">
        <v>45</v>
      </c>
      <c r="F320" s="2">
        <v>3</v>
      </c>
      <c r="G320" s="2">
        <v>4</v>
      </c>
      <c r="H320" s="2" t="str">
        <f t="shared" si="20"/>
        <v>PHI</v>
      </c>
      <c r="I320" s="2" t="s">
        <v>77</v>
      </c>
      <c r="J320" s="2">
        <v>2</v>
      </c>
      <c r="K320" s="2">
        <v>3</v>
      </c>
      <c r="L320" s="2" t="str">
        <f t="shared" si="21"/>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2"/>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3"/>
        <v>-5</v>
      </c>
      <c r="AI320" s="2">
        <f t="shared" si="24"/>
        <v>-1</v>
      </c>
      <c r="AJ320" s="2">
        <v>1</v>
      </c>
    </row>
    <row r="321" spans="1:36" x14ac:dyDescent="0.25">
      <c r="A321" s="4">
        <v>45619</v>
      </c>
      <c r="B321" s="4">
        <v>45619</v>
      </c>
      <c r="C321" s="7" t="s">
        <v>431</v>
      </c>
      <c r="D321" s="2" t="s">
        <v>37</v>
      </c>
      <c r="E321" s="2" t="s">
        <v>24</v>
      </c>
      <c r="F321" s="2">
        <v>3</v>
      </c>
      <c r="G321" s="2">
        <v>4</v>
      </c>
      <c r="H321" s="2" t="str">
        <f t="shared" si="20"/>
        <v>CGY</v>
      </c>
      <c r="I321" s="2" t="s">
        <v>77</v>
      </c>
      <c r="J321" s="2">
        <v>3</v>
      </c>
      <c r="K321" s="2">
        <v>4</v>
      </c>
      <c r="L321" s="2" t="str">
        <f t="shared" si="21"/>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2"/>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-5</v>
      </c>
      <c r="AI321" s="2">
        <f t="shared" si="24"/>
        <v>-1</v>
      </c>
      <c r="AJ321" s="2">
        <v>2</v>
      </c>
    </row>
    <row r="322" spans="1:36" x14ac:dyDescent="0.25">
      <c r="A322" s="4">
        <v>45619</v>
      </c>
      <c r="B322" s="4">
        <v>45619</v>
      </c>
      <c r="C322" s="7" t="s">
        <v>432</v>
      </c>
      <c r="D322" s="2" t="s">
        <v>12</v>
      </c>
      <c r="E322" s="2" t="s">
        <v>28</v>
      </c>
      <c r="F322" s="2">
        <v>4</v>
      </c>
      <c r="G322" s="2">
        <v>2</v>
      </c>
      <c r="H322" s="2" t="str">
        <f t="shared" si="20"/>
        <v>SEA</v>
      </c>
      <c r="I322" s="2" t="s">
        <v>40</v>
      </c>
      <c r="J322" s="2">
        <v>1</v>
      </c>
      <c r="K322" s="2">
        <v>2</v>
      </c>
      <c r="L322" s="2" t="str">
        <f t="shared" si="21"/>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2"/>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3"/>
        <v>-5</v>
      </c>
      <c r="AI322" s="2">
        <f t="shared" si="24"/>
        <v>-1</v>
      </c>
      <c r="AJ322" s="2">
        <v>13</v>
      </c>
    </row>
    <row r="323" spans="1:36" x14ac:dyDescent="0.25">
      <c r="A323" s="4">
        <v>45619</v>
      </c>
      <c r="B323" s="4">
        <v>45619</v>
      </c>
      <c r="C323" s="7" t="s">
        <v>433</v>
      </c>
      <c r="D323" s="2" t="s">
        <v>26</v>
      </c>
      <c r="E323" s="2" t="s">
        <v>14</v>
      </c>
      <c r="F323" s="2">
        <v>4</v>
      </c>
      <c r="G323" s="2">
        <v>5</v>
      </c>
      <c r="H323" s="2" t="str">
        <f t="shared" ref="H323:H386" si="25">IF(AND(ISBLANK($F323),ISBLANK($G323)),"_",IF($F323&gt;$G323,$D323,$E323))</f>
        <v>FLA</v>
      </c>
      <c r="I323" s="2" t="s">
        <v>40</v>
      </c>
      <c r="J323" s="2">
        <v>7</v>
      </c>
      <c r="K323" s="2">
        <v>4</v>
      </c>
      <c r="L323" s="2" t="str">
        <f t="shared" ref="L323:L386" si="26">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7">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8">SUMIF($B$3:$B$1315, $B323, $AF$3:$AF$1315)</f>
        <v>-5</v>
      </c>
      <c r="AI323" s="2">
        <f t="shared" ref="AI323:AI386" si="29">SUMIF($B$3:$B$1315, $B323, $AG$3:$AG$1315)</f>
        <v>-1</v>
      </c>
      <c r="AJ323" s="2">
        <v>3</v>
      </c>
    </row>
    <row r="324" spans="1:36" x14ac:dyDescent="0.25">
      <c r="A324" s="4">
        <v>45619</v>
      </c>
      <c r="B324" s="4">
        <v>45619</v>
      </c>
      <c r="C324" s="7" t="s">
        <v>434</v>
      </c>
      <c r="D324" s="2" t="s">
        <v>27</v>
      </c>
      <c r="E324" s="2" t="s">
        <v>19</v>
      </c>
      <c r="F324" s="2">
        <v>4</v>
      </c>
      <c r="G324" s="2">
        <v>2</v>
      </c>
      <c r="H324" s="2" t="str">
        <f t="shared" si="25"/>
        <v>VGK</v>
      </c>
      <c r="I324" s="2" t="s">
        <v>40</v>
      </c>
      <c r="J324" s="2">
        <v>6</v>
      </c>
      <c r="K324" s="2">
        <v>2</v>
      </c>
      <c r="L324" s="2" t="str">
        <f t="shared" si="26"/>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7"/>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8"/>
        <v>-5</v>
      </c>
      <c r="AI324" s="2">
        <f t="shared" si="29"/>
        <v>-1</v>
      </c>
      <c r="AJ324" s="2">
        <v>8</v>
      </c>
    </row>
    <row r="325" spans="1:36" x14ac:dyDescent="0.25">
      <c r="A325" s="4">
        <v>45619</v>
      </c>
      <c r="B325" s="4">
        <v>45619</v>
      </c>
      <c r="C325" s="7" t="s">
        <v>435</v>
      </c>
      <c r="D325" s="2" t="s">
        <v>25</v>
      </c>
      <c r="E325" s="2" t="s">
        <v>30</v>
      </c>
      <c r="F325" s="2">
        <v>3</v>
      </c>
      <c r="G325" s="2">
        <v>5</v>
      </c>
      <c r="H325" s="2" t="str">
        <f t="shared" si="25"/>
        <v>OTT</v>
      </c>
      <c r="I325" s="2" t="s">
        <v>40</v>
      </c>
      <c r="J325" s="2">
        <v>4</v>
      </c>
      <c r="K325" s="2">
        <v>3</v>
      </c>
      <c r="L325" s="2" t="str">
        <f t="shared" si="26"/>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7"/>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8"/>
        <v>-5</v>
      </c>
      <c r="AI325" s="2">
        <f t="shared" si="29"/>
        <v>-1</v>
      </c>
      <c r="AJ325" s="2">
        <v>9</v>
      </c>
    </row>
    <row r="326" spans="1:36" x14ac:dyDescent="0.25">
      <c r="A326" s="4">
        <v>45619</v>
      </c>
      <c r="B326" s="4">
        <v>45619</v>
      </c>
      <c r="C326" s="7" t="s">
        <v>436</v>
      </c>
      <c r="D326" s="2" t="s">
        <v>16</v>
      </c>
      <c r="E326" s="2" t="s">
        <v>31</v>
      </c>
      <c r="F326" s="2">
        <v>2</v>
      </c>
      <c r="G326" s="2">
        <v>1</v>
      </c>
      <c r="H326" s="2" t="str">
        <f t="shared" si="25"/>
        <v>BOS</v>
      </c>
      <c r="I326" s="2" t="s">
        <v>40</v>
      </c>
      <c r="J326" s="2">
        <v>2</v>
      </c>
      <c r="K326" s="2">
        <v>1</v>
      </c>
      <c r="L326" s="2" t="str">
        <f t="shared" si="26"/>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7"/>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-5</v>
      </c>
      <c r="AI326" s="2">
        <f t="shared" si="29"/>
        <v>-1</v>
      </c>
      <c r="AJ326" s="2">
        <v>10</v>
      </c>
    </row>
    <row r="327" spans="1:36" x14ac:dyDescent="0.25">
      <c r="A327" s="4">
        <v>45619</v>
      </c>
      <c r="B327" s="4">
        <v>45619</v>
      </c>
      <c r="C327" s="7" t="s">
        <v>437</v>
      </c>
      <c r="D327" s="2" t="s">
        <v>34</v>
      </c>
      <c r="E327" s="2" t="s">
        <v>43</v>
      </c>
      <c r="F327" s="2">
        <v>4</v>
      </c>
      <c r="G327" s="2">
        <v>2</v>
      </c>
      <c r="H327" s="2" t="str">
        <f t="shared" si="25"/>
        <v>DAL</v>
      </c>
      <c r="I327" s="2" t="s">
        <v>40</v>
      </c>
      <c r="J327" s="2">
        <v>4</v>
      </c>
      <c r="K327" s="2">
        <v>2</v>
      </c>
      <c r="L327" s="2" t="str">
        <f t="shared" si="26"/>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7"/>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-5</v>
      </c>
      <c r="AI327" s="2">
        <f t="shared" si="29"/>
        <v>-1</v>
      </c>
      <c r="AJ327" s="2">
        <v>4</v>
      </c>
    </row>
    <row r="328" spans="1:36" x14ac:dyDescent="0.25">
      <c r="A328" s="4">
        <v>45619</v>
      </c>
      <c r="B328" s="4">
        <v>45619</v>
      </c>
      <c r="C328" s="7" t="s">
        <v>438</v>
      </c>
      <c r="D328" s="2" t="s">
        <v>15</v>
      </c>
      <c r="E328" s="2" t="s">
        <v>21</v>
      </c>
      <c r="F328" s="2">
        <v>3</v>
      </c>
      <c r="G328" s="2">
        <v>4</v>
      </c>
      <c r="H328" s="2" t="str">
        <f t="shared" si="25"/>
        <v>PIT</v>
      </c>
      <c r="I328" s="2" t="s">
        <v>40</v>
      </c>
      <c r="J328" s="2">
        <v>6</v>
      </c>
      <c r="K328" s="2">
        <v>1</v>
      </c>
      <c r="L328" s="2" t="str">
        <f t="shared" si="26"/>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7"/>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8"/>
        <v>-5</v>
      </c>
      <c r="AI328" s="2">
        <f t="shared" si="29"/>
        <v>-1</v>
      </c>
      <c r="AJ328" s="2">
        <v>7</v>
      </c>
    </row>
    <row r="329" spans="1:36" x14ac:dyDescent="0.25">
      <c r="A329" s="4">
        <v>45619</v>
      </c>
      <c r="B329" s="4">
        <v>45619</v>
      </c>
      <c r="C329" s="7" t="s">
        <v>439</v>
      </c>
      <c r="D329" s="2" t="s">
        <v>32</v>
      </c>
      <c r="E329" s="2" t="s">
        <v>46</v>
      </c>
      <c r="F329" s="2">
        <v>6</v>
      </c>
      <c r="G329" s="2">
        <v>4</v>
      </c>
      <c r="H329" s="2" t="str">
        <f t="shared" si="25"/>
        <v>NJD</v>
      </c>
      <c r="I329" s="2" t="s">
        <v>40</v>
      </c>
      <c r="J329" s="2">
        <v>3</v>
      </c>
      <c r="K329" s="2">
        <v>2</v>
      </c>
      <c r="L329" s="2" t="str">
        <f t="shared" si="26"/>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7"/>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8"/>
        <v>-5</v>
      </c>
      <c r="AI329" s="2">
        <f t="shared" si="29"/>
        <v>-1</v>
      </c>
      <c r="AJ329" s="2">
        <v>11</v>
      </c>
    </row>
    <row r="330" spans="1:36" x14ac:dyDescent="0.25">
      <c r="A330" s="4">
        <v>45619</v>
      </c>
      <c r="B330" s="4">
        <v>45619</v>
      </c>
      <c r="C330" s="7" t="s">
        <v>440</v>
      </c>
      <c r="D330" s="2" t="s">
        <v>44</v>
      </c>
      <c r="E330" s="2" t="s">
        <v>36</v>
      </c>
      <c r="F330" s="2">
        <v>4</v>
      </c>
      <c r="G330" s="2">
        <v>2</v>
      </c>
      <c r="H330" s="2" t="str">
        <f t="shared" si="25"/>
        <v>CAR</v>
      </c>
      <c r="I330" s="2" t="s">
        <v>40</v>
      </c>
      <c r="J330" s="2">
        <v>4</v>
      </c>
      <c r="K330" s="2">
        <v>5</v>
      </c>
      <c r="L330" s="2" t="str">
        <f t="shared" si="26"/>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7"/>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8"/>
        <v>-5</v>
      </c>
      <c r="AI330" s="2">
        <f t="shared" si="29"/>
        <v>-1</v>
      </c>
      <c r="AJ330" s="2">
        <v>12</v>
      </c>
    </row>
    <row r="331" spans="1:36" x14ac:dyDescent="0.25">
      <c r="A331" s="4">
        <v>45619</v>
      </c>
      <c r="B331" s="4">
        <v>45619</v>
      </c>
      <c r="C331" s="7" t="s">
        <v>441</v>
      </c>
      <c r="D331" s="2" t="s">
        <v>22</v>
      </c>
      <c r="E331" s="2" t="s">
        <v>35</v>
      </c>
      <c r="F331" s="2">
        <v>3</v>
      </c>
      <c r="G331" s="2">
        <v>2</v>
      </c>
      <c r="H331" s="2" t="str">
        <f t="shared" si="25"/>
        <v>WPG</v>
      </c>
      <c r="I331" s="2" t="s">
        <v>40</v>
      </c>
      <c r="J331" s="2">
        <v>1</v>
      </c>
      <c r="K331" s="2">
        <v>4</v>
      </c>
      <c r="L331" s="2" t="str">
        <f t="shared" si="26"/>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7"/>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8"/>
        <v>-5</v>
      </c>
      <c r="AI331" s="2">
        <f t="shared" si="29"/>
        <v>-1</v>
      </c>
      <c r="AJ331" s="2">
        <v>6</v>
      </c>
    </row>
    <row r="332" spans="1:36" x14ac:dyDescent="0.25">
      <c r="A332" s="4">
        <v>45619</v>
      </c>
      <c r="B332" s="4">
        <v>45619</v>
      </c>
      <c r="C332" s="7" t="s">
        <v>442</v>
      </c>
      <c r="D332" s="2" t="s">
        <v>13</v>
      </c>
      <c r="E332" s="2" t="s">
        <v>33</v>
      </c>
      <c r="F332" s="2">
        <v>3</v>
      </c>
      <c r="G332" s="2">
        <v>2</v>
      </c>
      <c r="H332" s="2" t="str">
        <f t="shared" si="25"/>
        <v>STL</v>
      </c>
      <c r="I332" s="2" t="s">
        <v>77</v>
      </c>
      <c r="J332" s="2">
        <v>1</v>
      </c>
      <c r="K332" s="2">
        <v>3</v>
      </c>
      <c r="L332" s="2" t="str">
        <f t="shared" si="26"/>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7"/>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8"/>
        <v>-5</v>
      </c>
      <c r="AI332" s="2">
        <f t="shared" si="29"/>
        <v>-1</v>
      </c>
      <c r="AJ332" s="2">
        <v>15</v>
      </c>
    </row>
    <row r="333" spans="1:36" x14ac:dyDescent="0.25">
      <c r="A333" s="4">
        <v>45619</v>
      </c>
      <c r="B333" s="4">
        <v>45619</v>
      </c>
      <c r="C333" s="7" t="s">
        <v>443</v>
      </c>
      <c r="D333" s="2" t="s">
        <v>29</v>
      </c>
      <c r="E333" s="2" t="s">
        <v>38</v>
      </c>
      <c r="F333" s="2">
        <v>5</v>
      </c>
      <c r="G333" s="2">
        <v>3</v>
      </c>
      <c r="H333" s="2" t="str">
        <f t="shared" si="25"/>
        <v>BUF</v>
      </c>
      <c r="I333" s="2" t="s">
        <v>40</v>
      </c>
      <c r="J333" s="2">
        <v>4</v>
      </c>
      <c r="K333" s="2">
        <v>2</v>
      </c>
      <c r="L333" s="2" t="str">
        <f t="shared" si="26"/>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7"/>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8"/>
        <v>-5</v>
      </c>
      <c r="AI333" s="2">
        <f t="shared" si="29"/>
        <v>-1</v>
      </c>
      <c r="AJ333" s="2">
        <v>14</v>
      </c>
    </row>
    <row r="334" spans="1:36" x14ac:dyDescent="0.25">
      <c r="A334" s="5">
        <v>45619</v>
      </c>
      <c r="B334" s="5">
        <v>45619</v>
      </c>
      <c r="C334" s="8" t="s">
        <v>444</v>
      </c>
      <c r="D334" s="3" t="s">
        <v>20</v>
      </c>
      <c r="E334" s="3" t="s">
        <v>23</v>
      </c>
      <c r="F334" s="3">
        <v>4</v>
      </c>
      <c r="G334" s="3">
        <v>3</v>
      </c>
      <c r="H334" s="3" t="str">
        <f t="shared" si="25"/>
        <v>NYR</v>
      </c>
      <c r="I334" s="3" t="s">
        <v>40</v>
      </c>
      <c r="J334" s="3">
        <v>2</v>
      </c>
      <c r="K334" s="3">
        <v>6</v>
      </c>
      <c r="L334" s="2" t="str">
        <f t="shared" si="26"/>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7"/>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8"/>
        <v>-5</v>
      </c>
      <c r="AI334" s="3">
        <f t="shared" si="29"/>
        <v>-1</v>
      </c>
      <c r="AJ334" s="3">
        <v>5</v>
      </c>
    </row>
    <row r="335" spans="1:36" x14ac:dyDescent="0.25">
      <c r="A335" s="25">
        <v>45619</v>
      </c>
      <c r="B335" s="25">
        <v>45620</v>
      </c>
      <c r="C335" s="11" t="s">
        <v>445</v>
      </c>
      <c r="D335" s="12" t="s">
        <v>15</v>
      </c>
      <c r="E335" s="12" t="s">
        <v>18</v>
      </c>
      <c r="F335" s="12">
        <v>2</v>
      </c>
      <c r="G335" s="12">
        <v>4</v>
      </c>
      <c r="H335" s="12" t="str">
        <f t="shared" si="25"/>
        <v>TOR</v>
      </c>
      <c r="I335" s="12" t="s">
        <v>40</v>
      </c>
      <c r="J335" s="12">
        <v>2</v>
      </c>
      <c r="K335" s="12">
        <v>3</v>
      </c>
      <c r="L335" s="12" t="str">
        <f t="shared" si="26"/>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7"/>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8"/>
        <v>0</v>
      </c>
      <c r="AI335" s="12">
        <f t="shared" si="29"/>
        <v>-1</v>
      </c>
      <c r="AJ335" s="12">
        <v>1</v>
      </c>
    </row>
    <row r="336" spans="1:36" x14ac:dyDescent="0.25">
      <c r="A336" s="4">
        <v>45621</v>
      </c>
      <c r="B336" s="4">
        <v>45621</v>
      </c>
      <c r="C336" s="7" t="s">
        <v>446</v>
      </c>
      <c r="D336" s="2" t="s">
        <v>26</v>
      </c>
      <c r="E336" s="2" t="s">
        <v>43</v>
      </c>
      <c r="F336" s="2">
        <v>4</v>
      </c>
      <c r="G336" s="2">
        <v>5</v>
      </c>
      <c r="H336" s="2" t="str">
        <f t="shared" si="25"/>
        <v>TBL</v>
      </c>
      <c r="I336" s="2" t="s">
        <v>39</v>
      </c>
      <c r="J336" s="2">
        <v>2</v>
      </c>
      <c r="K336" s="2">
        <v>8</v>
      </c>
      <c r="L336" s="13" t="str">
        <f t="shared" si="26"/>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7"/>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8"/>
        <v>9</v>
      </c>
      <c r="AI336" s="2">
        <f t="shared" si="29"/>
        <v>6</v>
      </c>
      <c r="AJ336" s="2">
        <v>5</v>
      </c>
    </row>
    <row r="337" spans="1:36" x14ac:dyDescent="0.25">
      <c r="A337" s="4">
        <v>45621</v>
      </c>
      <c r="B337" s="4">
        <v>45621</v>
      </c>
      <c r="C337" s="7" t="s">
        <v>447</v>
      </c>
      <c r="D337" s="2" t="s">
        <v>46</v>
      </c>
      <c r="E337" s="2" t="s">
        <v>14</v>
      </c>
      <c r="F337" s="2">
        <v>3</v>
      </c>
      <c r="G337" s="2">
        <v>4</v>
      </c>
      <c r="H337" s="2" t="str">
        <f t="shared" si="25"/>
        <v>FLA</v>
      </c>
      <c r="I337" s="2" t="s">
        <v>40</v>
      </c>
      <c r="J337" s="2">
        <v>4</v>
      </c>
      <c r="K337" s="2">
        <v>1</v>
      </c>
      <c r="L337" s="2" t="str">
        <f t="shared" si="26"/>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7"/>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8"/>
        <v>9</v>
      </c>
      <c r="AI337" s="2">
        <f t="shared" si="29"/>
        <v>6</v>
      </c>
      <c r="AJ337" s="2">
        <v>3</v>
      </c>
    </row>
    <row r="338" spans="1:36" x14ac:dyDescent="0.25">
      <c r="A338" s="4">
        <v>45621</v>
      </c>
      <c r="B338" s="4">
        <v>45621</v>
      </c>
      <c r="C338" s="7" t="s">
        <v>448</v>
      </c>
      <c r="D338" s="2" t="s">
        <v>35</v>
      </c>
      <c r="E338" s="2" t="s">
        <v>32</v>
      </c>
      <c r="F338" s="2">
        <v>1</v>
      </c>
      <c r="G338" s="2">
        <v>4</v>
      </c>
      <c r="H338" s="2" t="str">
        <f t="shared" si="25"/>
        <v>NJD</v>
      </c>
      <c r="I338" s="2" t="s">
        <v>40</v>
      </c>
      <c r="J338" s="2">
        <v>2</v>
      </c>
      <c r="K338" s="2">
        <v>5</v>
      </c>
      <c r="L338" s="2" t="str">
        <f t="shared" si="26"/>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7"/>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8"/>
        <v>9</v>
      </c>
      <c r="AI338" s="2">
        <f t="shared" si="29"/>
        <v>6</v>
      </c>
      <c r="AJ338" s="2">
        <v>7</v>
      </c>
    </row>
    <row r="339" spans="1:36" x14ac:dyDescent="0.25">
      <c r="A339" s="4">
        <v>45621</v>
      </c>
      <c r="B339" s="4">
        <v>45621</v>
      </c>
      <c r="C339" s="7" t="s">
        <v>449</v>
      </c>
      <c r="D339" s="2" t="s">
        <v>13</v>
      </c>
      <c r="E339" s="2" t="s">
        <v>20</v>
      </c>
      <c r="F339" s="2">
        <v>2</v>
      </c>
      <c r="G339" s="2">
        <v>4</v>
      </c>
      <c r="H339" s="2" t="str">
        <f t="shared" si="25"/>
        <v>NYR</v>
      </c>
      <c r="I339" s="2" t="s">
        <v>40</v>
      </c>
      <c r="J339" s="2">
        <v>5</v>
      </c>
      <c r="K339" s="2">
        <v>2</v>
      </c>
      <c r="L339" s="2" t="str">
        <f t="shared" si="26"/>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7"/>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8"/>
        <v>9</v>
      </c>
      <c r="AI339" s="2">
        <f t="shared" si="29"/>
        <v>6</v>
      </c>
      <c r="AJ339" s="2">
        <v>4</v>
      </c>
    </row>
    <row r="340" spans="1:36" x14ac:dyDescent="0.25">
      <c r="A340" s="4">
        <v>45621</v>
      </c>
      <c r="B340" s="4">
        <v>45621</v>
      </c>
      <c r="C340" s="7" t="s">
        <v>450</v>
      </c>
      <c r="D340" s="2" t="s">
        <v>27</v>
      </c>
      <c r="E340" s="2" t="s">
        <v>45</v>
      </c>
      <c r="F340" s="2">
        <v>5</v>
      </c>
      <c r="G340" s="2">
        <v>2</v>
      </c>
      <c r="H340" s="2" t="str">
        <f t="shared" si="25"/>
        <v>VGK</v>
      </c>
      <c r="I340" s="2" t="s">
        <v>40</v>
      </c>
      <c r="J340" s="2">
        <v>5</v>
      </c>
      <c r="K340" s="2">
        <v>4</v>
      </c>
      <c r="L340" s="2" t="str">
        <f t="shared" si="26"/>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7"/>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8"/>
        <v>9</v>
      </c>
      <c r="AI340" s="2">
        <f t="shared" si="29"/>
        <v>6</v>
      </c>
      <c r="AJ340" s="2">
        <v>8</v>
      </c>
    </row>
    <row r="341" spans="1:36" x14ac:dyDescent="0.25">
      <c r="A341" s="4">
        <v>45621</v>
      </c>
      <c r="B341" s="4">
        <v>45621</v>
      </c>
      <c r="C341" s="7" t="s">
        <v>451</v>
      </c>
      <c r="D341" s="2" t="s">
        <v>34</v>
      </c>
      <c r="E341" s="2" t="s">
        <v>44</v>
      </c>
      <c r="F341" s="2">
        <v>2</v>
      </c>
      <c r="G341" s="2">
        <v>3</v>
      </c>
      <c r="H341" s="2" t="str">
        <f t="shared" si="25"/>
        <v>CAR</v>
      </c>
      <c r="I341" s="2" t="s">
        <v>40</v>
      </c>
      <c r="J341" s="2">
        <v>4</v>
      </c>
      <c r="K341" s="2">
        <v>6</v>
      </c>
      <c r="L341" s="2" t="str">
        <f t="shared" si="26"/>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7"/>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8"/>
        <v>9</v>
      </c>
      <c r="AI341" s="2">
        <f t="shared" si="29"/>
        <v>6</v>
      </c>
      <c r="AJ341" s="2">
        <v>6</v>
      </c>
    </row>
    <row r="342" spans="1:36" x14ac:dyDescent="0.25">
      <c r="A342" s="4">
        <v>45621</v>
      </c>
      <c r="B342" s="4">
        <v>45621</v>
      </c>
      <c r="C342" s="7" t="s">
        <v>452</v>
      </c>
      <c r="D342" s="2" t="s">
        <v>24</v>
      </c>
      <c r="E342" s="2" t="s">
        <v>30</v>
      </c>
      <c r="F342" s="2">
        <v>3</v>
      </c>
      <c r="G342" s="2">
        <v>2</v>
      </c>
      <c r="H342" s="2" t="str">
        <f t="shared" si="25"/>
        <v>CGY</v>
      </c>
      <c r="I342" s="2" t="s">
        <v>40</v>
      </c>
      <c r="J342" s="2">
        <v>3</v>
      </c>
      <c r="K342" s="2">
        <v>4</v>
      </c>
      <c r="L342" s="2" t="str">
        <f t="shared" si="26"/>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7"/>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8"/>
        <v>9</v>
      </c>
      <c r="AI342" s="2">
        <f t="shared" si="29"/>
        <v>6</v>
      </c>
      <c r="AJ342" s="2">
        <v>1</v>
      </c>
    </row>
    <row r="343" spans="1:36" x14ac:dyDescent="0.25">
      <c r="A343" s="4">
        <v>45621</v>
      </c>
      <c r="B343" s="4">
        <v>45621</v>
      </c>
      <c r="C343" s="7" t="s">
        <v>453</v>
      </c>
      <c r="D343" s="2" t="s">
        <v>31</v>
      </c>
      <c r="E343" s="2" t="s">
        <v>33</v>
      </c>
      <c r="F343" s="2">
        <v>2</v>
      </c>
      <c r="G343" s="2">
        <v>3</v>
      </c>
      <c r="H343" s="2" t="str">
        <f t="shared" si="25"/>
        <v>NYI</v>
      </c>
      <c r="I343" s="2" t="s">
        <v>40</v>
      </c>
      <c r="J343" s="2">
        <v>4</v>
      </c>
      <c r="K343" s="2">
        <v>2</v>
      </c>
      <c r="L343" s="2" t="str">
        <f t="shared" si="26"/>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7"/>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8"/>
        <v>9</v>
      </c>
      <c r="AI343" s="2">
        <f t="shared" si="29"/>
        <v>6</v>
      </c>
      <c r="AJ343" s="2">
        <v>11</v>
      </c>
    </row>
    <row r="344" spans="1:36" x14ac:dyDescent="0.25">
      <c r="A344" s="4">
        <v>45621</v>
      </c>
      <c r="B344" s="4">
        <v>45621</v>
      </c>
      <c r="C344" s="7" t="s">
        <v>454</v>
      </c>
      <c r="D344" s="2" t="s">
        <v>22</v>
      </c>
      <c r="E344" s="2" t="s">
        <v>37</v>
      </c>
      <c r="F344" s="2">
        <v>2</v>
      </c>
      <c r="G344" s="2">
        <v>4</v>
      </c>
      <c r="H344" s="2" t="str">
        <f t="shared" si="25"/>
        <v>MIN</v>
      </c>
      <c r="I344" s="2" t="s">
        <v>40</v>
      </c>
      <c r="J344" s="2">
        <v>4</v>
      </c>
      <c r="K344" s="2">
        <v>1</v>
      </c>
      <c r="L344" s="2" t="str">
        <f t="shared" si="26"/>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7"/>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8"/>
        <v>9</v>
      </c>
      <c r="AI344" s="2">
        <f t="shared" si="29"/>
        <v>6</v>
      </c>
      <c r="AJ344" s="2">
        <v>2</v>
      </c>
    </row>
    <row r="345" spans="1:36" x14ac:dyDescent="0.25">
      <c r="A345" s="4">
        <v>45621</v>
      </c>
      <c r="B345" s="4">
        <v>45621</v>
      </c>
      <c r="C345" s="7" t="s">
        <v>455</v>
      </c>
      <c r="D345" s="2" t="s">
        <v>12</v>
      </c>
      <c r="E345" s="2" t="s">
        <v>47</v>
      </c>
      <c r="F345" s="2">
        <v>2</v>
      </c>
      <c r="G345" s="2">
        <v>4</v>
      </c>
      <c r="H345" s="2" t="str">
        <f t="shared" si="25"/>
        <v>ANA</v>
      </c>
      <c r="I345" s="2" t="s">
        <v>40</v>
      </c>
      <c r="J345" s="2">
        <v>3</v>
      </c>
      <c r="K345" s="2">
        <v>2</v>
      </c>
      <c r="L345" s="2" t="str">
        <f t="shared" si="26"/>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7"/>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8"/>
        <v>9</v>
      </c>
      <c r="AI345" s="2">
        <f t="shared" si="29"/>
        <v>6</v>
      </c>
      <c r="AJ345" s="2">
        <v>9</v>
      </c>
    </row>
    <row r="346" spans="1:36" x14ac:dyDescent="0.25">
      <c r="A346" s="5">
        <v>45621</v>
      </c>
      <c r="B346" s="5">
        <v>45621</v>
      </c>
      <c r="C346" s="8" t="s">
        <v>456</v>
      </c>
      <c r="D346" s="3" t="s">
        <v>28</v>
      </c>
      <c r="E346" s="3" t="s">
        <v>38</v>
      </c>
      <c r="F346" s="3">
        <v>3</v>
      </c>
      <c r="G346" s="3">
        <v>1</v>
      </c>
      <c r="H346" s="3" t="str">
        <f t="shared" si="25"/>
        <v>LAK</v>
      </c>
      <c r="I346" s="3" t="s">
        <v>40</v>
      </c>
      <c r="J346" s="3">
        <v>2</v>
      </c>
      <c r="K346" s="3">
        <v>7</v>
      </c>
      <c r="L346" s="2" t="str">
        <f t="shared" si="26"/>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7"/>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8"/>
        <v>9</v>
      </c>
      <c r="AI346" s="3">
        <f t="shared" si="29"/>
        <v>6</v>
      </c>
      <c r="AJ346" s="3">
        <v>10</v>
      </c>
    </row>
    <row r="347" spans="1:36" x14ac:dyDescent="0.25">
      <c r="A347" s="4">
        <v>45622</v>
      </c>
      <c r="B347" s="4">
        <v>45622</v>
      </c>
      <c r="C347" s="7" t="s">
        <v>457</v>
      </c>
      <c r="D347" s="2" t="s">
        <v>25</v>
      </c>
      <c r="E347" s="2" t="s">
        <v>16</v>
      </c>
      <c r="F347" s="2">
        <v>4</v>
      </c>
      <c r="G347" s="2">
        <v>2</v>
      </c>
      <c r="H347" s="2" t="str">
        <f t="shared" si="25"/>
        <v>VAN</v>
      </c>
      <c r="I347" s="2" t="s">
        <v>40</v>
      </c>
      <c r="J347" s="2">
        <v>2</v>
      </c>
      <c r="K347" s="2">
        <v>0</v>
      </c>
      <c r="L347" s="13" t="str">
        <f t="shared" si="26"/>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7"/>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8"/>
        <v>-2</v>
      </c>
      <c r="AI347" s="2">
        <f t="shared" si="29"/>
        <v>-5</v>
      </c>
      <c r="AJ347" s="2">
        <v>2</v>
      </c>
    </row>
    <row r="348" spans="1:36" x14ac:dyDescent="0.25">
      <c r="A348" s="5">
        <v>45622</v>
      </c>
      <c r="B348" s="5">
        <v>45622</v>
      </c>
      <c r="C348" s="8" t="s">
        <v>458</v>
      </c>
      <c r="D348" s="3" t="s">
        <v>15</v>
      </c>
      <c r="E348" s="3" t="s">
        <v>19</v>
      </c>
      <c r="F348" s="3">
        <v>3</v>
      </c>
      <c r="G348" s="3">
        <v>5</v>
      </c>
      <c r="H348" s="3" t="str">
        <f t="shared" si="25"/>
        <v>MTL</v>
      </c>
      <c r="I348" s="3" t="s">
        <v>40</v>
      </c>
      <c r="J348" s="3">
        <v>3</v>
      </c>
      <c r="K348" s="3">
        <v>2</v>
      </c>
      <c r="L348" s="3" t="str">
        <f t="shared" si="26"/>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7"/>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8"/>
        <v>-2</v>
      </c>
      <c r="AI348" s="3">
        <f t="shared" si="29"/>
        <v>-5</v>
      </c>
      <c r="AJ348" s="3">
        <v>1</v>
      </c>
    </row>
    <row r="349" spans="1:36" x14ac:dyDescent="0.25">
      <c r="A349" s="4">
        <v>45623</v>
      </c>
      <c r="B349" s="4">
        <v>45623</v>
      </c>
      <c r="C349" s="7" t="s">
        <v>459</v>
      </c>
      <c r="D349" s="2" t="s">
        <v>37</v>
      </c>
      <c r="E349" s="2" t="s">
        <v>29</v>
      </c>
      <c r="F349" s="2">
        <v>4</v>
      </c>
      <c r="G349" s="2">
        <v>1</v>
      </c>
      <c r="H349" s="2" t="str">
        <f t="shared" si="25"/>
        <v>MIN</v>
      </c>
      <c r="I349" s="2" t="s">
        <v>40</v>
      </c>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-4</v>
      </c>
      <c r="AG349" s="2">
        <f>Table2[[#This Row],[ActualHomeScore]]-Table2[[#This Row],[PredictedHomeScore]]</f>
        <v>-1</v>
      </c>
      <c r="AH349" s="2">
        <f t="shared" si="28"/>
        <v>-40</v>
      </c>
      <c r="AI349" s="2">
        <f t="shared" si="29"/>
        <v>-38</v>
      </c>
      <c r="AJ349" s="2"/>
    </row>
    <row r="350" spans="1:36" x14ac:dyDescent="0.25">
      <c r="A350" s="4">
        <v>45623</v>
      </c>
      <c r="B350" s="4">
        <v>45623</v>
      </c>
      <c r="C350" s="7" t="s">
        <v>460</v>
      </c>
      <c r="D350" s="2" t="s">
        <v>13</v>
      </c>
      <c r="E350" s="2" t="s">
        <v>32</v>
      </c>
      <c r="F350" s="2">
        <v>2</v>
      </c>
      <c r="G350" s="2">
        <v>5</v>
      </c>
      <c r="H350" s="2" t="str">
        <f t="shared" si="25"/>
        <v>NJD</v>
      </c>
      <c r="I350" s="2" t="s">
        <v>40</v>
      </c>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-2</v>
      </c>
      <c r="AG350" s="2">
        <f>Table2[[#This Row],[ActualHomeScore]]-Table2[[#This Row],[PredictedHomeScore]]</f>
        <v>-5</v>
      </c>
      <c r="AH350" s="2">
        <f t="shared" si="28"/>
        <v>-40</v>
      </c>
      <c r="AI350" s="2">
        <f t="shared" si="29"/>
        <v>-38</v>
      </c>
      <c r="AJ350" s="2"/>
    </row>
    <row r="351" spans="1:36" x14ac:dyDescent="0.25">
      <c r="A351" s="4">
        <v>45623</v>
      </c>
      <c r="B351" s="4">
        <v>45623</v>
      </c>
      <c r="C351" s="7" t="s">
        <v>461</v>
      </c>
      <c r="D351" s="2" t="s">
        <v>20</v>
      </c>
      <c r="E351" s="2" t="s">
        <v>44</v>
      </c>
      <c r="F351" s="2">
        <v>1</v>
      </c>
      <c r="G351" s="2">
        <v>4</v>
      </c>
      <c r="H351" s="2" t="str">
        <f t="shared" si="25"/>
        <v>CAR</v>
      </c>
      <c r="I351" s="2" t="s">
        <v>40</v>
      </c>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-1</v>
      </c>
      <c r="AG351" s="2">
        <f>Table2[[#This Row],[ActualHomeScore]]-Table2[[#This Row],[PredictedHomeScore]]</f>
        <v>-4</v>
      </c>
      <c r="AH351" s="2">
        <f t="shared" si="28"/>
        <v>-40</v>
      </c>
      <c r="AI351" s="2">
        <f t="shared" si="29"/>
        <v>-38</v>
      </c>
      <c r="AJ351" s="2"/>
    </row>
    <row r="352" spans="1:36" x14ac:dyDescent="0.25">
      <c r="A352" s="4">
        <v>45623</v>
      </c>
      <c r="B352" s="4">
        <v>45623</v>
      </c>
      <c r="C352" s="7" t="s">
        <v>462</v>
      </c>
      <c r="D352" s="2" t="s">
        <v>24</v>
      </c>
      <c r="E352" s="2" t="s">
        <v>31</v>
      </c>
      <c r="F352" s="2">
        <v>3</v>
      </c>
      <c r="G352" s="2">
        <v>1</v>
      </c>
      <c r="H352" s="2" t="str">
        <f t="shared" si="25"/>
        <v>CGY</v>
      </c>
      <c r="I352" s="2" t="s">
        <v>40</v>
      </c>
      <c r="J352" s="2">
        <v>1</v>
      </c>
      <c r="K352" s="2">
        <v>2</v>
      </c>
      <c r="L352" s="2" t="str">
        <f t="shared" si="26"/>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7"/>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8"/>
        <v>-40</v>
      </c>
      <c r="AI352" s="2">
        <f t="shared" si="29"/>
        <v>-38</v>
      </c>
      <c r="AJ352" s="2">
        <v>1</v>
      </c>
    </row>
    <row r="353" spans="1:36" x14ac:dyDescent="0.25">
      <c r="A353" s="4">
        <v>45623</v>
      </c>
      <c r="B353" s="4">
        <v>45623</v>
      </c>
      <c r="C353" s="7" t="s">
        <v>463</v>
      </c>
      <c r="D353" s="2" t="s">
        <v>46</v>
      </c>
      <c r="E353" s="2" t="s">
        <v>43</v>
      </c>
      <c r="F353" s="2">
        <v>3</v>
      </c>
      <c r="G353" s="2">
        <v>2</v>
      </c>
      <c r="H353" s="2" t="str">
        <f t="shared" si="25"/>
        <v>WSH</v>
      </c>
      <c r="I353" s="2" t="s">
        <v>77</v>
      </c>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-3</v>
      </c>
      <c r="AG353" s="2">
        <f>Table2[[#This Row],[ActualHomeScore]]-Table2[[#This Row],[PredictedHomeScore]]</f>
        <v>-2</v>
      </c>
      <c r="AH353" s="2">
        <f t="shared" si="28"/>
        <v>-40</v>
      </c>
      <c r="AI353" s="2">
        <f t="shared" si="29"/>
        <v>-38</v>
      </c>
      <c r="AJ353" s="2"/>
    </row>
    <row r="354" spans="1:36" x14ac:dyDescent="0.25">
      <c r="A354" s="4">
        <v>45623</v>
      </c>
      <c r="B354" s="4">
        <v>45623</v>
      </c>
      <c r="C354" s="7" t="s">
        <v>464</v>
      </c>
      <c r="D354" s="2" t="s">
        <v>18</v>
      </c>
      <c r="E354" s="2" t="s">
        <v>14</v>
      </c>
      <c r="F354" s="2">
        <v>3</v>
      </c>
      <c r="G354" s="2">
        <v>2</v>
      </c>
      <c r="H354" s="2" t="str">
        <f t="shared" si="25"/>
        <v>TOR</v>
      </c>
      <c r="I354" s="2" t="s">
        <v>77</v>
      </c>
      <c r="J354" s="2">
        <v>0</v>
      </c>
      <c r="K354" s="2">
        <v>0</v>
      </c>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v>1</v>
      </c>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-3</v>
      </c>
      <c r="AG354" s="2">
        <f>Table2[[#This Row],[ActualHomeScore]]-Table2[[#This Row],[PredictedHomeScore]]</f>
        <v>-2</v>
      </c>
      <c r="AH354" s="2">
        <f t="shared" si="28"/>
        <v>-40</v>
      </c>
      <c r="AI354" s="2">
        <f t="shared" si="29"/>
        <v>-38</v>
      </c>
      <c r="AJ354" s="2">
        <v>2</v>
      </c>
    </row>
    <row r="355" spans="1:36" x14ac:dyDescent="0.25">
      <c r="A355" s="4">
        <v>45623</v>
      </c>
      <c r="B355" s="4">
        <v>45623</v>
      </c>
      <c r="C355" s="7" t="s">
        <v>465</v>
      </c>
      <c r="D355" s="2" t="s">
        <v>16</v>
      </c>
      <c r="E355" s="2" t="s">
        <v>33</v>
      </c>
      <c r="F355" s="2">
        <v>4</v>
      </c>
      <c r="G355" s="2">
        <v>2</v>
      </c>
      <c r="H355" s="2" t="str">
        <f t="shared" si="25"/>
        <v>BOS</v>
      </c>
      <c r="I355" s="2" t="s">
        <v>40</v>
      </c>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-4</v>
      </c>
      <c r="AG355" s="2">
        <f>Table2[[#This Row],[ActualHomeScore]]-Table2[[#This Row],[PredictedHomeScore]]</f>
        <v>-2</v>
      </c>
      <c r="AH355" s="2">
        <f t="shared" si="28"/>
        <v>-40</v>
      </c>
      <c r="AI355" s="2">
        <f t="shared" si="29"/>
        <v>-38</v>
      </c>
      <c r="AJ355" s="2"/>
    </row>
    <row r="356" spans="1:36" x14ac:dyDescent="0.25">
      <c r="A356" s="4">
        <v>45623</v>
      </c>
      <c r="B356" s="4">
        <v>45623</v>
      </c>
      <c r="C356" s="7" t="s">
        <v>466</v>
      </c>
      <c r="D356" s="2" t="s">
        <v>25</v>
      </c>
      <c r="E356" s="2" t="s">
        <v>21</v>
      </c>
      <c r="F356" s="2">
        <v>3</v>
      </c>
      <c r="G356" s="2">
        <v>4</v>
      </c>
      <c r="H356" s="2" t="str">
        <f t="shared" si="25"/>
        <v>PIT</v>
      </c>
      <c r="I356" s="2" t="s">
        <v>39</v>
      </c>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-3</v>
      </c>
      <c r="AG356" s="2">
        <f>Table2[[#This Row],[ActualHomeScore]]-Table2[[#This Row],[PredictedHomeScore]]</f>
        <v>-4</v>
      </c>
      <c r="AH356" s="2">
        <f t="shared" si="28"/>
        <v>-40</v>
      </c>
      <c r="AI356" s="2">
        <f t="shared" si="29"/>
        <v>-38</v>
      </c>
      <c r="AJ356" s="2"/>
    </row>
    <row r="357" spans="1:36" x14ac:dyDescent="0.25">
      <c r="A357" s="4">
        <v>45623</v>
      </c>
      <c r="B357" s="4">
        <v>45623</v>
      </c>
      <c r="C357" s="7" t="s">
        <v>467</v>
      </c>
      <c r="D357" s="2" t="s">
        <v>19</v>
      </c>
      <c r="E357" s="2" t="s">
        <v>36</v>
      </c>
      <c r="F357" s="2">
        <v>2</v>
      </c>
      <c r="G357" s="2">
        <v>5</v>
      </c>
      <c r="H357" s="2" t="str">
        <f t="shared" si="25"/>
        <v>CBJ</v>
      </c>
      <c r="I357" s="2" t="s">
        <v>40</v>
      </c>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-5</v>
      </c>
      <c r="AH357" s="2">
        <f t="shared" si="28"/>
        <v>-40</v>
      </c>
      <c r="AI357" s="2">
        <f t="shared" si="29"/>
        <v>-38</v>
      </c>
      <c r="AJ357" s="2"/>
    </row>
    <row r="358" spans="1:36" x14ac:dyDescent="0.25">
      <c r="A358" s="4">
        <v>45623</v>
      </c>
      <c r="B358" s="4">
        <v>45623</v>
      </c>
      <c r="C358" s="7" t="s">
        <v>468</v>
      </c>
      <c r="D358" s="2" t="s">
        <v>45</v>
      </c>
      <c r="E358" s="2" t="s">
        <v>35</v>
      </c>
      <c r="F358" s="2">
        <v>3</v>
      </c>
      <c r="G358" s="2">
        <v>4</v>
      </c>
      <c r="H358" s="2" t="str">
        <f t="shared" si="25"/>
        <v>NSH</v>
      </c>
      <c r="I358" s="2" t="s">
        <v>40</v>
      </c>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-3</v>
      </c>
      <c r="AG358" s="2">
        <f>Table2[[#This Row],[ActualHomeScore]]-Table2[[#This Row],[PredictedHomeScore]]</f>
        <v>-4</v>
      </c>
      <c r="AH358" s="2">
        <f t="shared" si="28"/>
        <v>-40</v>
      </c>
      <c r="AI358" s="2">
        <f t="shared" si="29"/>
        <v>-38</v>
      </c>
      <c r="AJ358" s="2"/>
    </row>
    <row r="359" spans="1:36" x14ac:dyDescent="0.25">
      <c r="A359" s="4">
        <v>45623</v>
      </c>
      <c r="B359" s="4">
        <v>45623</v>
      </c>
      <c r="C359" s="7" t="s">
        <v>469</v>
      </c>
      <c r="D359" s="2" t="s">
        <v>34</v>
      </c>
      <c r="E359" s="2" t="s">
        <v>17</v>
      </c>
      <c r="F359" s="2">
        <v>2</v>
      </c>
      <c r="G359" s="2">
        <v>0</v>
      </c>
      <c r="H359" s="2" t="str">
        <f t="shared" si="25"/>
        <v>DAL</v>
      </c>
      <c r="I359" s="2" t="s">
        <v>40</v>
      </c>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-2</v>
      </c>
      <c r="AG359" s="2">
        <f>Table2[[#This Row],[ActualHomeScore]]-Table2[[#This Row],[PredictedHomeScore]]</f>
        <v>0</v>
      </c>
      <c r="AH359" s="2">
        <f t="shared" si="28"/>
        <v>-40</v>
      </c>
      <c r="AI359" s="2">
        <f t="shared" si="29"/>
        <v>-38</v>
      </c>
      <c r="AJ359" s="2"/>
    </row>
    <row r="360" spans="1:36" x14ac:dyDescent="0.25">
      <c r="A360" s="4">
        <v>45623</v>
      </c>
      <c r="B360" s="4">
        <v>45623</v>
      </c>
      <c r="C360" s="7" t="s">
        <v>470</v>
      </c>
      <c r="D360" s="2" t="s">
        <v>27</v>
      </c>
      <c r="E360" s="2" t="s">
        <v>26</v>
      </c>
      <c r="F360" s="2">
        <v>4</v>
      </c>
      <c r="G360" s="2">
        <v>2</v>
      </c>
      <c r="H360" s="2" t="str">
        <f t="shared" si="25"/>
        <v>VGK</v>
      </c>
      <c r="I360" s="2" t="s">
        <v>40</v>
      </c>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-4</v>
      </c>
      <c r="AG360" s="2">
        <f>Table2[[#This Row],[ActualHomeScore]]-Table2[[#This Row],[PredictedHomeScore]]</f>
        <v>-2</v>
      </c>
      <c r="AH360" s="2">
        <f t="shared" si="28"/>
        <v>-40</v>
      </c>
      <c r="AI360" s="2">
        <f t="shared" si="29"/>
        <v>-38</v>
      </c>
      <c r="AJ360" s="2"/>
    </row>
    <row r="361" spans="1:36" x14ac:dyDescent="0.25">
      <c r="A361" s="4">
        <v>45623</v>
      </c>
      <c r="B361" s="4">
        <v>45623</v>
      </c>
      <c r="C361" s="7" t="s">
        <v>471</v>
      </c>
      <c r="D361" s="2" t="s">
        <v>22</v>
      </c>
      <c r="E361" s="2" t="s">
        <v>28</v>
      </c>
      <c r="F361" s="2">
        <v>3</v>
      </c>
      <c r="G361" s="2">
        <v>1</v>
      </c>
      <c r="H361" s="2" t="str">
        <f t="shared" si="25"/>
        <v>WPG</v>
      </c>
      <c r="I361" s="2" t="s">
        <v>40</v>
      </c>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-3</v>
      </c>
      <c r="AG361" s="2">
        <f>Table2[[#This Row],[ActualHomeScore]]-Table2[[#This Row],[PredictedHomeScore]]</f>
        <v>-1</v>
      </c>
      <c r="AH361" s="2">
        <f t="shared" si="28"/>
        <v>-40</v>
      </c>
      <c r="AI361" s="2">
        <f t="shared" si="29"/>
        <v>-38</v>
      </c>
      <c r="AJ361" s="2"/>
    </row>
    <row r="362" spans="1:36" x14ac:dyDescent="0.25">
      <c r="A362" s="4">
        <v>45623</v>
      </c>
      <c r="B362" s="4">
        <v>45623</v>
      </c>
      <c r="C362" s="7" t="s">
        <v>472</v>
      </c>
      <c r="D362" s="2" t="s">
        <v>47</v>
      </c>
      <c r="E362" s="2" t="s">
        <v>12</v>
      </c>
      <c r="F362" s="2">
        <v>2</v>
      </c>
      <c r="G362" s="2">
        <v>4</v>
      </c>
      <c r="H362" s="2" t="str">
        <f t="shared" si="25"/>
        <v>SEA</v>
      </c>
      <c r="I362" s="2" t="s">
        <v>40</v>
      </c>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-2</v>
      </c>
      <c r="AG362" s="2">
        <f>Table2[[#This Row],[ActualHomeScore]]-Table2[[#This Row],[PredictedHomeScore]]</f>
        <v>-4</v>
      </c>
      <c r="AH362" s="2">
        <f t="shared" si="28"/>
        <v>-40</v>
      </c>
      <c r="AI362" s="2">
        <f t="shared" si="29"/>
        <v>-38</v>
      </c>
      <c r="AJ362" s="2"/>
    </row>
    <row r="363" spans="1:36" x14ac:dyDescent="0.25">
      <c r="A363" s="5">
        <v>45623</v>
      </c>
      <c r="B363" s="5">
        <v>45623</v>
      </c>
      <c r="C363" s="8" t="s">
        <v>473</v>
      </c>
      <c r="D363" s="3" t="s">
        <v>30</v>
      </c>
      <c r="E363" s="3" t="s">
        <v>38</v>
      </c>
      <c r="F363" s="3">
        <v>2</v>
      </c>
      <c r="G363" s="3">
        <v>3</v>
      </c>
      <c r="H363" s="3" t="str">
        <f t="shared" si="25"/>
        <v>SJS</v>
      </c>
      <c r="I363" s="3" t="s">
        <v>40</v>
      </c>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3"/>
      <c r="S363" s="3" t="str">
        <f t="shared" si="27"/>
        <v>_</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c r="Z363" s="3">
        <f>IF(AND(Table2[[#This Row],[GameIsOver]]=1,Table2[[#This Row],[ActualHomeScore]]*Table2[[#This Row],[ActualAwayScore]]=0), 1,0)</f>
        <v>0</v>
      </c>
      <c r="AA363" s="3">
        <f>IF(Table2[[#This Row],[GameIsOver]]=0,0, IF(Table2[[#This Row],[ActualWinner]]=Table2[[#This Row],[AwayTeam]], 2, IF(OR(Table2[[#This Row],[ActualResult]]="OT", Table2[[#This Row],[ActualResult]]="SO"), 1, 0)))</f>
        <v>0</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-3</v>
      </c>
      <c r="AH363" s="3">
        <f t="shared" si="28"/>
        <v>-40</v>
      </c>
      <c r="AI363" s="3">
        <f t="shared" si="29"/>
        <v>-38</v>
      </c>
      <c r="AJ363" s="3"/>
    </row>
    <row r="364" spans="1:36"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c r="AJ364" s="2"/>
    </row>
    <row r="365" spans="1:36"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c r="AJ365" s="2"/>
    </row>
    <row r="366" spans="1:36"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c r="AJ366" s="2"/>
    </row>
    <row r="367" spans="1:36"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c r="AJ367" s="2"/>
    </row>
    <row r="368" spans="1:36"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c r="AJ368" s="2"/>
    </row>
    <row r="369" spans="1:36"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c r="AJ369" s="2"/>
    </row>
    <row r="370" spans="1:36"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c r="AJ370" s="2"/>
    </row>
    <row r="371" spans="1:36"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c r="AJ371" s="2"/>
    </row>
    <row r="372" spans="1:36"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c r="AJ372" s="2"/>
    </row>
    <row r="373" spans="1:36"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c r="AJ373" s="2"/>
    </row>
    <row r="374" spans="1:36"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c r="AJ374" s="2"/>
    </row>
    <row r="375" spans="1:36"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c r="AJ375" s="2"/>
    </row>
    <row r="376" spans="1:36"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c r="AJ376" s="2"/>
    </row>
    <row r="377" spans="1:36"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3"/>
      <c r="S377" s="3" t="str">
        <f t="shared" si="27"/>
        <v>_</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0</v>
      </c>
      <c r="AB377" s="3">
        <f>IF(Table2[[#This Row],[GameIsOver]]= 0, 0, IF(Table2[[#This Row],[ActualWinner]]=Table2[[#This Row],[HomeTeam]], 2, IF(OR(Table2[[#This Row],[ActualResult]]="OT", Table2[[#This Row],[ActualResult]]="SO"), 1, 0)))</f>
        <v>0</v>
      </c>
      <c r="AC377" s="52">
        <f>(($AR$11)*IF(Table2[[#This Row],[CorrectWinnerPrediction]]="Y", 1, 0))+(($AR$12)*IF(Table2[[#This Row],[CorrectAwayScorePrediction]]="Y", 1, 0))+(($AR$13)*IF(Table2[[#This Row],[CorrectHomeScorePrediction]]="Y", 1, 0))</f>
        <v>0</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0</v>
      </c>
      <c r="AH377" s="3">
        <f t="shared" si="28"/>
        <v>0</v>
      </c>
      <c r="AI377" s="3">
        <f t="shared" si="29"/>
        <v>0</v>
      </c>
      <c r="AJ377" s="3"/>
    </row>
    <row r="378" spans="1:36"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c r="AJ378" s="2"/>
    </row>
    <row r="379" spans="1:36"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c r="AJ379" s="2"/>
    </row>
    <row r="380" spans="1:36"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c r="AJ380" s="2"/>
    </row>
    <row r="381" spans="1:36"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c r="AJ381" s="2"/>
    </row>
    <row r="382" spans="1:36"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c r="AJ382" s="2"/>
    </row>
    <row r="383" spans="1:36"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c r="AJ383" s="2"/>
    </row>
    <row r="384" spans="1:36"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c r="AJ384" s="2"/>
    </row>
    <row r="385" spans="1:36"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c r="AJ385" s="2"/>
    </row>
    <row r="386" spans="1:36"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c r="AJ386" s="2"/>
    </row>
    <row r="387" spans="1:36"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c r="AJ387" s="2"/>
    </row>
    <row r="388" spans="1:36"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c r="AJ388" s="2"/>
    </row>
    <row r="389" spans="1:36"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3"/>
      <c r="S389" s="3" t="str">
        <f t="shared" si="32"/>
        <v>_</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0</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0</v>
      </c>
      <c r="AG389" s="3">
        <f>Table2[[#This Row],[ActualHomeScore]]-Table2[[#This Row],[PredictedHomeScore]]</f>
        <v>0</v>
      </c>
      <c r="AH389" s="3">
        <f t="shared" si="33"/>
        <v>0</v>
      </c>
      <c r="AI389" s="3">
        <f t="shared" si="34"/>
        <v>0</v>
      </c>
      <c r="AJ389" s="3"/>
    </row>
    <row r="390" spans="1:36"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c r="AJ390" s="2"/>
    </row>
    <row r="391" spans="1:36"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c r="AJ391" s="2"/>
    </row>
    <row r="392" spans="1:36"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c r="AJ392" s="2"/>
    </row>
    <row r="393" spans="1:36"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c r="AJ393" s="2"/>
    </row>
    <row r="394" spans="1:36"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3"/>
      <c r="S394" s="3" t="str">
        <f t="shared" si="32"/>
        <v>_</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c r="Z394" s="3">
        <f>IF(AND(Table2[[#This Row],[GameIsOver]]=1,Table2[[#This Row],[ActualHomeScore]]*Table2[[#This Row],[ActualAwayScore]]=0), 1,0)</f>
        <v>0</v>
      </c>
      <c r="AA394" s="3">
        <f>IF(Table2[[#This Row],[GameIsOver]]=0,0, IF(Table2[[#This Row],[ActualWinner]]=Table2[[#This Row],[AwayTeam]], 2, IF(OR(Table2[[#This Row],[ActualResult]]="OT", Table2[[#This Row],[ActualResult]]="SO"), 1, 0)))</f>
        <v>0</v>
      </c>
      <c r="AB394" s="3">
        <f>IF(Table2[[#This Row],[GameIsOver]]= 0, 0, IF(Table2[[#This Row],[ActualWinner]]=Table2[[#This Row],[HomeTeam]], 2, IF(OR(Table2[[#This Row],[ActualResult]]="OT", Table2[[#This Row],[ActualResult]]="SO"), 1, 0)))</f>
        <v>0</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0</v>
      </c>
      <c r="AG394" s="3">
        <f>Table2[[#This Row],[ActualHomeScore]]-Table2[[#This Row],[PredictedHomeScore]]</f>
        <v>0</v>
      </c>
      <c r="AH394" s="3">
        <f t="shared" si="33"/>
        <v>0</v>
      </c>
      <c r="AI394" s="3">
        <f t="shared" si="34"/>
        <v>0</v>
      </c>
      <c r="AJ394" s="3"/>
    </row>
    <row r="395" spans="1:36"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c r="AJ395" s="2"/>
    </row>
    <row r="396" spans="1:36"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c r="AJ396" s="2"/>
    </row>
    <row r="397" spans="1:36"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2"/>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0</v>
      </c>
      <c r="AG397" s="3">
        <f>Table2[[#This Row],[ActualHomeScore]]-Table2[[#This Row],[PredictedHomeScore]]</f>
        <v>0</v>
      </c>
      <c r="AH397" s="3">
        <f t="shared" si="33"/>
        <v>0</v>
      </c>
      <c r="AI397" s="3">
        <f t="shared" si="34"/>
        <v>0</v>
      </c>
      <c r="AJ397" s="3"/>
    </row>
    <row r="398" spans="1:36"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c r="AJ398" s="2"/>
    </row>
    <row r="399" spans="1:36"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c r="AJ399" s="2"/>
    </row>
    <row r="400" spans="1:36"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c r="AJ400" s="2"/>
    </row>
    <row r="401" spans="1:36"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c r="AJ401" s="2"/>
    </row>
    <row r="402" spans="1:36"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c r="AJ402" s="2"/>
    </row>
    <row r="403" spans="1:36"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c r="AJ403" s="2"/>
    </row>
    <row r="404" spans="1:36"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c r="AJ404" s="2"/>
    </row>
    <row r="405" spans="1:36"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c r="AJ405" s="2"/>
    </row>
    <row r="406" spans="1:36"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c r="AJ406" s="2"/>
    </row>
    <row r="407" spans="1:36"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2"/>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0</v>
      </c>
      <c r="AG407" s="3">
        <f>Table2[[#This Row],[ActualHomeScore]]-Table2[[#This Row],[PredictedHomeScore]]</f>
        <v>0</v>
      </c>
      <c r="AH407" s="3">
        <f t="shared" si="33"/>
        <v>0</v>
      </c>
      <c r="AI407" s="3">
        <f t="shared" si="34"/>
        <v>0</v>
      </c>
      <c r="AJ407" s="3"/>
    </row>
    <row r="408" spans="1:36"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c r="AJ408" s="2"/>
    </row>
    <row r="409" spans="1:36"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c r="AJ409" s="2"/>
    </row>
    <row r="410" spans="1:36"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c r="AJ410" s="2"/>
    </row>
    <row r="411" spans="1:36"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2"/>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3"/>
        <v>0</v>
      </c>
      <c r="AI411" s="3">
        <f t="shared" si="34"/>
        <v>0</v>
      </c>
      <c r="AJ411" s="3"/>
    </row>
    <row r="412" spans="1:36"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c r="AJ412" s="2"/>
    </row>
    <row r="413" spans="1:36"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c r="AJ413" s="2"/>
    </row>
    <row r="414" spans="1:36"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c r="AJ414" s="2"/>
    </row>
    <row r="415" spans="1:36"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c r="AJ415" s="2"/>
    </row>
    <row r="416" spans="1:36"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c r="AJ416" s="2"/>
    </row>
    <row r="417" spans="1:36"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c r="AJ417" s="2"/>
    </row>
    <row r="418" spans="1:36"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c r="AJ418" s="2"/>
    </row>
    <row r="419" spans="1:36"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c r="AJ419" s="2"/>
    </row>
    <row r="420" spans="1:36"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2"/>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3"/>
        <v>0</v>
      </c>
      <c r="AI420" s="3">
        <f t="shared" si="34"/>
        <v>0</v>
      </c>
      <c r="AJ420" s="3"/>
    </row>
    <row r="421" spans="1:36"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c r="AJ421" s="2"/>
    </row>
    <row r="422" spans="1:36"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c r="AJ422" s="2"/>
    </row>
    <row r="423" spans="1:36"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c r="AJ423" s="2"/>
    </row>
    <row r="424" spans="1:36"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c r="AJ424" s="2"/>
    </row>
    <row r="425" spans="1:36"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c r="AJ425" s="2"/>
    </row>
    <row r="426" spans="1:36"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2"/>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3"/>
        <v>0</v>
      </c>
      <c r="AI426" s="3">
        <f t="shared" si="34"/>
        <v>0</v>
      </c>
      <c r="AJ426" s="3"/>
    </row>
    <row r="427" spans="1:36"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c r="AJ427" s="2"/>
    </row>
    <row r="428" spans="1:36"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c r="AJ428" s="2"/>
    </row>
    <row r="429" spans="1:36"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c r="AJ429" s="2"/>
    </row>
    <row r="430" spans="1:36"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c r="AJ430" s="2"/>
    </row>
    <row r="431" spans="1:36"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c r="AJ431" s="2"/>
    </row>
    <row r="432" spans="1:36"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c r="AJ432" s="2"/>
    </row>
    <row r="433" spans="1:36"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c r="AJ433" s="2"/>
    </row>
    <row r="434" spans="1:36"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c r="AJ434" s="2"/>
    </row>
    <row r="435" spans="1:36"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c r="AJ435" s="2"/>
    </row>
    <row r="436" spans="1:36"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c r="AJ436" s="2"/>
    </row>
    <row r="437" spans="1:36"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2"/>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3"/>
        <v>0</v>
      </c>
      <c r="AI437" s="3">
        <f t="shared" si="34"/>
        <v>0</v>
      </c>
      <c r="AJ437" s="3"/>
    </row>
    <row r="438" spans="1:36"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c r="AJ438" s="2"/>
    </row>
    <row r="439" spans="1:36"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c r="AJ439" s="2"/>
    </row>
    <row r="440" spans="1:36"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c r="AJ440" s="2"/>
    </row>
    <row r="441" spans="1:36"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c r="AJ441" s="2"/>
    </row>
    <row r="442" spans="1:36"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c r="AJ442" s="2"/>
    </row>
    <row r="443" spans="1:36"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c r="AJ443" s="2"/>
    </row>
    <row r="444" spans="1:36"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2"/>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3"/>
        <v>0</v>
      </c>
      <c r="AI444" s="3">
        <f t="shared" si="34"/>
        <v>0</v>
      </c>
      <c r="AJ444" s="3"/>
    </row>
    <row r="445" spans="1:36"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c r="AJ445" s="2"/>
    </row>
    <row r="446" spans="1:36"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c r="AJ446" s="2"/>
    </row>
    <row r="447" spans="1:36"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2"/>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3"/>
        <v>0</v>
      </c>
      <c r="AI447" s="3">
        <f t="shared" si="34"/>
        <v>0</v>
      </c>
      <c r="AJ447" s="3"/>
    </row>
    <row r="448" spans="1:36"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c r="AJ448" s="2"/>
    </row>
    <row r="449" spans="1:36"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c r="AJ449" s="2"/>
    </row>
    <row r="450" spans="1:36"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c r="AJ450" s="2"/>
    </row>
    <row r="451" spans="1:36"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c r="AJ451" s="2"/>
    </row>
    <row r="452" spans="1:36"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c r="AJ452" s="2"/>
    </row>
    <row r="453" spans="1:36"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c r="AJ453" s="2"/>
    </row>
    <row r="454" spans="1:36"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c r="AJ454" s="2"/>
    </row>
    <row r="455" spans="1:36"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c r="AJ455" s="2"/>
    </row>
    <row r="456" spans="1:36"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c r="AJ456" s="2"/>
    </row>
    <row r="457" spans="1:36"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c r="AJ457" s="2"/>
    </row>
    <row r="458" spans="1:36"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7"/>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8"/>
        <v>0</v>
      </c>
      <c r="AI458" s="3">
        <f t="shared" si="39"/>
        <v>0</v>
      </c>
      <c r="AJ458" s="3"/>
    </row>
    <row r="459" spans="1:36"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c r="AJ459" s="2"/>
    </row>
    <row r="460" spans="1:36"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7"/>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8"/>
        <v>0</v>
      </c>
      <c r="AI460" s="3">
        <f t="shared" si="39"/>
        <v>0</v>
      </c>
      <c r="AJ460" s="3"/>
    </row>
    <row r="461" spans="1:36"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c r="AJ461" s="2"/>
    </row>
    <row r="462" spans="1:36"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c r="AJ462" s="2"/>
    </row>
    <row r="463" spans="1:36"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c r="AJ463" s="2"/>
    </row>
    <row r="464" spans="1:36"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c r="AJ464" s="2"/>
    </row>
    <row r="465" spans="1:36"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c r="AJ465" s="2"/>
    </row>
    <row r="466" spans="1:36"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c r="AJ466" s="2"/>
    </row>
    <row r="467" spans="1:36"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c r="AJ467" s="2"/>
    </row>
    <row r="468" spans="1:36"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c r="AJ468" s="2"/>
    </row>
    <row r="469" spans="1:36"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c r="AJ469" s="2"/>
    </row>
    <row r="470" spans="1:36"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c r="AJ470" s="2"/>
    </row>
    <row r="471" spans="1:36"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c r="AJ471" s="2"/>
    </row>
    <row r="472" spans="1:36"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c r="AJ472" s="2"/>
    </row>
    <row r="473" spans="1:36"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c r="AJ473" s="2"/>
    </row>
    <row r="474" spans="1:36"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7"/>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8"/>
        <v>0</v>
      </c>
      <c r="AI474" s="3">
        <f t="shared" si="39"/>
        <v>0</v>
      </c>
      <c r="AJ474" s="3"/>
    </row>
    <row r="475" spans="1:36"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7"/>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8"/>
        <v>0</v>
      </c>
      <c r="AI475" s="12">
        <f t="shared" si="39"/>
        <v>0</v>
      </c>
      <c r="AJ475" s="12"/>
    </row>
    <row r="476" spans="1:36"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c r="AJ476" s="2"/>
    </row>
    <row r="477" spans="1:36"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c r="AJ477" s="2"/>
    </row>
    <row r="478" spans="1:36"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c r="AJ478" s="2"/>
    </row>
    <row r="479" spans="1:36"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c r="AJ479" s="2"/>
    </row>
    <row r="480" spans="1:36"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c r="AJ480" s="2"/>
    </row>
    <row r="481" spans="1:36"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c r="AJ481" s="2"/>
    </row>
    <row r="482" spans="1:36"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c r="AJ482" s="2"/>
    </row>
    <row r="483" spans="1:36"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c r="AJ483" s="2"/>
    </row>
    <row r="484" spans="1:36"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c r="AJ484" s="2"/>
    </row>
    <row r="485" spans="1:36"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c r="AJ485" s="2"/>
    </row>
    <row r="486" spans="1:36"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c r="AJ486" s="2"/>
    </row>
    <row r="487" spans="1:36"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c r="AJ487" s="2"/>
    </row>
    <row r="488" spans="1:36"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c r="AJ488" s="2"/>
    </row>
    <row r="489" spans="1:36"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c r="AJ489" s="2"/>
    </row>
    <row r="490" spans="1:36"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7"/>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8"/>
        <v>0</v>
      </c>
      <c r="AI490" s="3">
        <f t="shared" si="39"/>
        <v>0</v>
      </c>
      <c r="AJ490" s="3"/>
    </row>
    <row r="491" spans="1:36"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c r="AJ491" s="2"/>
    </row>
    <row r="492" spans="1:36"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c r="AJ492" s="2"/>
    </row>
    <row r="493" spans="1:36"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c r="AJ493" s="2"/>
    </row>
    <row r="494" spans="1:36"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c r="AJ494" s="2"/>
    </row>
    <row r="495" spans="1:36"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7"/>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8"/>
        <v>0</v>
      </c>
      <c r="AI495" s="3">
        <f t="shared" si="39"/>
        <v>0</v>
      </c>
      <c r="AJ495" s="3"/>
    </row>
    <row r="496" spans="1:36"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c r="AJ496" s="2"/>
    </row>
    <row r="497" spans="1:36"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c r="AJ497" s="2"/>
    </row>
    <row r="498" spans="1:36"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7"/>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8"/>
        <v>0</v>
      </c>
      <c r="AI498" s="3">
        <f t="shared" si="39"/>
        <v>0</v>
      </c>
      <c r="AJ498" s="3"/>
    </row>
    <row r="499" spans="1:36"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c r="AJ499" s="2"/>
    </row>
    <row r="500" spans="1:36"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c r="AJ500" s="2"/>
    </row>
    <row r="501" spans="1:36"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c r="AJ501" s="2"/>
    </row>
    <row r="502" spans="1:36"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c r="AJ502" s="2"/>
    </row>
    <row r="503" spans="1:36"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c r="AJ503" s="2"/>
    </row>
    <row r="504" spans="1:36"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c r="AJ504" s="2"/>
    </row>
    <row r="505" spans="1:36"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c r="AJ505" s="2"/>
    </row>
    <row r="506" spans="1:36"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c r="AJ506" s="2"/>
    </row>
    <row r="507" spans="1:36"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c r="AJ507" s="2"/>
    </row>
    <row r="508" spans="1:36"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7"/>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8"/>
        <v>0</v>
      </c>
      <c r="AI508" s="3">
        <f t="shared" si="39"/>
        <v>0</v>
      </c>
      <c r="AJ508" s="3"/>
    </row>
    <row r="509" spans="1:36"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c r="AJ509" s="2"/>
    </row>
    <row r="510" spans="1:36"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c r="AJ510" s="2"/>
    </row>
    <row r="511" spans="1:36"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c r="AJ511" s="2"/>
    </row>
    <row r="512" spans="1:36"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c r="AJ512" s="2"/>
    </row>
    <row r="513" spans="1:36"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7"/>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8"/>
        <v>0</v>
      </c>
      <c r="AI513" s="3">
        <f t="shared" si="39"/>
        <v>0</v>
      </c>
      <c r="AJ513" s="3"/>
    </row>
    <row r="514" spans="1:36"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c r="AJ514" s="2"/>
    </row>
    <row r="515" spans="1:36"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c r="AJ515" s="2"/>
    </row>
    <row r="516" spans="1:36"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c r="AJ516" s="2"/>
    </row>
    <row r="517" spans="1:36"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c r="AJ517" s="2"/>
    </row>
    <row r="518" spans="1:36"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c r="AJ518" s="2"/>
    </row>
    <row r="519" spans="1:36"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c r="AJ519" s="2"/>
    </row>
    <row r="520" spans="1:36"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c r="AJ520" s="2"/>
    </row>
    <row r="521" spans="1:36"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c r="AJ521" s="2"/>
    </row>
    <row r="522" spans="1:36"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2"/>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3"/>
        <v>0</v>
      </c>
      <c r="AI522" s="3">
        <f t="shared" si="44"/>
        <v>0</v>
      </c>
      <c r="AJ522" s="3"/>
    </row>
    <row r="523" spans="1:36"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c r="AJ523" s="2"/>
    </row>
    <row r="524" spans="1:36"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c r="AJ524" s="2"/>
    </row>
    <row r="525" spans="1:36"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c r="AJ525" s="2"/>
    </row>
    <row r="526" spans="1:36"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c r="AJ526" s="2"/>
    </row>
    <row r="527" spans="1:36"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c r="AJ527" s="2"/>
    </row>
    <row r="528" spans="1:36"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c r="AJ528" s="2"/>
    </row>
    <row r="529" spans="1:36"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2"/>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3"/>
        <v>0</v>
      </c>
      <c r="AI529" s="3">
        <f t="shared" si="44"/>
        <v>0</v>
      </c>
      <c r="AJ529" s="3"/>
    </row>
    <row r="530" spans="1:36"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c r="AJ530" s="2"/>
    </row>
    <row r="531" spans="1:36"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c r="AJ531" s="2"/>
    </row>
    <row r="532" spans="1:36"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c r="AJ532" s="2"/>
    </row>
    <row r="533" spans="1:36"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c r="AJ533" s="2"/>
    </row>
    <row r="534" spans="1:36"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c r="AJ534" s="2"/>
    </row>
    <row r="535" spans="1:36"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c r="AJ535" s="2"/>
    </row>
    <row r="536" spans="1:36"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c r="AJ536" s="2"/>
    </row>
    <row r="537" spans="1:36"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c r="AJ537" s="2"/>
    </row>
    <row r="538" spans="1:36"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c r="AJ538" s="2"/>
    </row>
    <row r="539" spans="1:36"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c r="AJ539" s="2"/>
    </row>
    <row r="540" spans="1:36"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2"/>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3"/>
        <v>0</v>
      </c>
      <c r="AI540" s="3">
        <f t="shared" si="44"/>
        <v>0</v>
      </c>
      <c r="AJ540" s="3"/>
    </row>
    <row r="541" spans="1:36"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c r="AJ541" s="2"/>
    </row>
    <row r="542" spans="1:36"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c r="AJ542" s="2"/>
    </row>
    <row r="543" spans="1:36"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c r="AJ543" s="2"/>
    </row>
    <row r="544" spans="1:36"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c r="AJ544" s="2"/>
    </row>
    <row r="545" spans="1:36"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c r="AJ545" s="2"/>
    </row>
    <row r="546" spans="1:36"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2"/>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3"/>
        <v>0</v>
      </c>
      <c r="AI546" s="3">
        <f t="shared" si="44"/>
        <v>0</v>
      </c>
      <c r="AJ546" s="3"/>
    </row>
    <row r="547" spans="1:36"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c r="AJ547" s="2"/>
    </row>
    <row r="548" spans="1:36"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c r="AJ548" s="2"/>
    </row>
    <row r="549" spans="1:36"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c r="AJ549" s="2"/>
    </row>
    <row r="550" spans="1:36"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c r="AJ550" s="2"/>
    </row>
    <row r="551" spans="1:36"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c r="AJ551" s="2"/>
    </row>
    <row r="552" spans="1:36"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c r="AJ552" s="2"/>
    </row>
    <row r="553" spans="1:36"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c r="AJ553" s="2"/>
    </row>
    <row r="554" spans="1:36"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c r="AJ554" s="2"/>
    </row>
    <row r="555" spans="1:36"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c r="AJ555" s="2"/>
    </row>
    <row r="556" spans="1:36"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c r="AJ556" s="2"/>
    </row>
    <row r="557" spans="1:36"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c r="AJ557" s="2"/>
    </row>
    <row r="558" spans="1:36"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c r="AJ558" s="2"/>
    </row>
    <row r="559" spans="1:36"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2"/>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3"/>
        <v>0</v>
      </c>
      <c r="AI559" s="3">
        <f t="shared" si="44"/>
        <v>0</v>
      </c>
      <c r="AJ559" s="3"/>
    </row>
    <row r="560" spans="1:36"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c r="AJ560" s="2"/>
    </row>
    <row r="561" spans="1:36"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c r="AJ561" s="2"/>
    </row>
    <row r="562" spans="1:36"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c r="AJ562" s="2"/>
    </row>
    <row r="563" spans="1:36"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c r="AJ563" s="2"/>
    </row>
    <row r="564" spans="1:36"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c r="AJ564" s="2"/>
    </row>
    <row r="565" spans="1:36"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c r="AJ565" s="2"/>
    </row>
    <row r="566" spans="1:36"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c r="AJ566" s="2"/>
    </row>
    <row r="567" spans="1:36"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2"/>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3"/>
        <v>0</v>
      </c>
      <c r="AI567" s="3">
        <f t="shared" si="44"/>
        <v>0</v>
      </c>
      <c r="AJ567" s="3"/>
    </row>
    <row r="568" spans="1:36"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c r="AJ568" s="2"/>
    </row>
    <row r="569" spans="1:36"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c r="AJ569" s="2"/>
    </row>
    <row r="570" spans="1:36"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c r="AJ570" s="2"/>
    </row>
    <row r="571" spans="1:36"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c r="AJ571" s="2"/>
    </row>
    <row r="572" spans="1:36"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c r="AJ572" s="2"/>
    </row>
    <row r="573" spans="1:36"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c r="AJ573" s="2"/>
    </row>
    <row r="574" spans="1:36"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c r="AJ574" s="2"/>
    </row>
    <row r="575" spans="1:36"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c r="AJ575" s="2"/>
    </row>
    <row r="576" spans="1:36"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c r="AJ576" s="2"/>
    </row>
    <row r="577" spans="1:36"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c r="AJ577" s="2"/>
    </row>
    <row r="578" spans="1:36"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2"/>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3"/>
        <v>0</v>
      </c>
      <c r="AI578" s="3">
        <f t="shared" si="44"/>
        <v>0</v>
      </c>
      <c r="AJ578" s="3"/>
    </row>
    <row r="579" spans="1:36"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c r="AJ579" s="2"/>
    </row>
    <row r="580" spans="1:36"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c r="AJ580" s="2"/>
    </row>
    <row r="581" spans="1:36"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c r="AJ581" s="2"/>
    </row>
    <row r="582" spans="1:36"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c r="AJ582" s="2"/>
    </row>
    <row r="583" spans="1:36"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c r="AJ583" s="2"/>
    </row>
    <row r="584" spans="1:36"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c r="AJ584" s="2"/>
    </row>
    <row r="585" spans="1:36"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c r="AJ585" s="2"/>
    </row>
    <row r="586" spans="1:36"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c r="AJ586" s="2"/>
    </row>
    <row r="587" spans="1:36"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7"/>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8"/>
        <v>0</v>
      </c>
      <c r="AI587" s="3">
        <f t="shared" si="49"/>
        <v>0</v>
      </c>
      <c r="AJ587" s="3"/>
    </row>
    <row r="588" spans="1:36"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c r="AJ588" s="2"/>
    </row>
    <row r="589" spans="1:36"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c r="AJ589" s="2"/>
    </row>
    <row r="590" spans="1:36"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7"/>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8"/>
        <v>0</v>
      </c>
      <c r="AI590" s="3">
        <f t="shared" si="49"/>
        <v>0</v>
      </c>
      <c r="AJ590" s="3"/>
    </row>
    <row r="591" spans="1:36"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c r="AJ591" s="2"/>
    </row>
    <row r="592" spans="1:36"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c r="AJ592" s="2"/>
    </row>
    <row r="593" spans="1:36"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c r="AJ593" s="2"/>
    </row>
    <row r="594" spans="1:36"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c r="AJ594" s="2"/>
    </row>
    <row r="595" spans="1:36"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c r="AJ595" s="2"/>
    </row>
    <row r="596" spans="1:36"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c r="AJ596" s="2"/>
    </row>
    <row r="597" spans="1:36"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c r="AJ597" s="2"/>
    </row>
    <row r="598" spans="1:36"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c r="AJ598" s="2"/>
    </row>
    <row r="599" spans="1:36"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c r="AJ599" s="2"/>
    </row>
    <row r="600" spans="1:36"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c r="AJ600" s="2"/>
    </row>
    <row r="601" spans="1:36"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c r="AJ601" s="2"/>
    </row>
    <row r="602" spans="1:36"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c r="AJ602" s="2"/>
    </row>
    <row r="603" spans="1:36"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7"/>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8"/>
        <v>0</v>
      </c>
      <c r="AI603" s="3">
        <f t="shared" si="49"/>
        <v>0</v>
      </c>
      <c r="AJ603" s="3"/>
    </row>
    <row r="604" spans="1:36"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7"/>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8"/>
        <v>0</v>
      </c>
      <c r="AI604" s="12">
        <f t="shared" si="49"/>
        <v>0</v>
      </c>
      <c r="AJ604" s="12"/>
    </row>
    <row r="605" spans="1:36"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c r="AJ605" s="2"/>
    </row>
    <row r="606" spans="1:36"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c r="AJ606" s="2"/>
    </row>
    <row r="607" spans="1:36"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c r="AJ607" s="2"/>
    </row>
    <row r="608" spans="1:36"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c r="AJ608" s="2"/>
    </row>
    <row r="609" spans="1:36"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c r="AJ609" s="2"/>
    </row>
    <row r="610" spans="1:36"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c r="AJ610" s="2"/>
    </row>
    <row r="611" spans="1:36"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c r="AJ611" s="2"/>
    </row>
    <row r="612" spans="1:36"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c r="AJ612" s="2"/>
    </row>
    <row r="613" spans="1:36"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c r="AJ613" s="2"/>
    </row>
    <row r="614" spans="1:36"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c r="AJ614" s="2"/>
    </row>
    <row r="615" spans="1:36"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c r="AJ615" s="2"/>
    </row>
    <row r="616" spans="1:36"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7"/>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8"/>
        <v>0</v>
      </c>
      <c r="AI616" s="3">
        <f t="shared" si="49"/>
        <v>0</v>
      </c>
      <c r="AJ616" s="3"/>
    </row>
    <row r="617" spans="1:36"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c r="AJ617" s="2"/>
    </row>
    <row r="618" spans="1:36"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c r="AJ618" s="2"/>
    </row>
    <row r="619" spans="1:36"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c r="AJ619" s="2"/>
    </row>
    <row r="620" spans="1:36"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c r="AJ620" s="2"/>
    </row>
    <row r="621" spans="1:36"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7"/>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8"/>
        <v>0</v>
      </c>
      <c r="AI621" s="3">
        <f t="shared" si="49"/>
        <v>0</v>
      </c>
      <c r="AJ621" s="3"/>
    </row>
    <row r="622" spans="1:36"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c r="AJ622" s="2"/>
    </row>
    <row r="623" spans="1:36"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c r="AJ623" s="2"/>
    </row>
    <row r="624" spans="1:36"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c r="AJ624" s="2"/>
    </row>
    <row r="625" spans="1:36"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c r="AJ625" s="2"/>
    </row>
    <row r="626" spans="1:36"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c r="AJ626" s="2"/>
    </row>
    <row r="627" spans="1:36"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c r="AJ627" s="2"/>
    </row>
    <row r="628" spans="1:36"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c r="AJ628" s="2"/>
    </row>
    <row r="629" spans="1:36"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c r="AJ629" s="2"/>
    </row>
    <row r="630" spans="1:36"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c r="AJ630" s="2"/>
    </row>
    <row r="631" spans="1:36"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c r="AJ631" s="2"/>
    </row>
    <row r="632" spans="1:36"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c r="AJ632" s="2"/>
    </row>
    <row r="633" spans="1:36"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7"/>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8"/>
        <v>0</v>
      </c>
      <c r="AI633" s="3">
        <f t="shared" si="49"/>
        <v>0</v>
      </c>
      <c r="AJ633" s="3"/>
    </row>
    <row r="634" spans="1:36"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c r="AJ634" s="2"/>
    </row>
    <row r="635" spans="1:36"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c r="AJ635" s="2"/>
    </row>
    <row r="636" spans="1:36"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c r="AJ636" s="2"/>
    </row>
    <row r="637" spans="1:36"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c r="AJ637" s="2"/>
    </row>
    <row r="638" spans="1:36"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7"/>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8"/>
        <v>0</v>
      </c>
      <c r="AI638" s="3">
        <f t="shared" si="49"/>
        <v>0</v>
      </c>
      <c r="AJ638" s="3"/>
    </row>
    <row r="639" spans="1:36"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c r="AJ639" s="2"/>
    </row>
    <row r="640" spans="1:36"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c r="AJ640" s="2"/>
    </row>
    <row r="641" spans="1:36"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c r="AJ641" s="2"/>
    </row>
    <row r="642" spans="1:36"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7"/>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8"/>
        <v>0</v>
      </c>
      <c r="AI642" s="3">
        <f t="shared" si="49"/>
        <v>0</v>
      </c>
      <c r="AJ642" s="3"/>
    </row>
    <row r="643" spans="1:36"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c r="AJ643" s="2"/>
    </row>
    <row r="644" spans="1:36"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c r="AJ644" s="2"/>
    </row>
    <row r="645" spans="1:36"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c r="AJ645" s="2"/>
    </row>
    <row r="646" spans="1:36"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c r="AJ646" s="2"/>
    </row>
    <row r="647" spans="1:36"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c r="AJ647" s="2"/>
    </row>
    <row r="648" spans="1:36"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c r="AJ648" s="2"/>
    </row>
    <row r="649" spans="1:36"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c r="AJ649" s="2"/>
    </row>
    <row r="650" spans="1:36"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c r="AJ650" s="2"/>
    </row>
    <row r="651" spans="1:36"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2"/>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3"/>
        <v>0</v>
      </c>
      <c r="AI651" s="3">
        <f t="shared" si="54"/>
        <v>0</v>
      </c>
      <c r="AJ651" s="3"/>
    </row>
    <row r="652" spans="1:36"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c r="AJ652" s="2"/>
    </row>
    <row r="653" spans="1:36"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c r="AJ653" s="2"/>
    </row>
    <row r="654" spans="1:36"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c r="AJ654" s="2"/>
    </row>
    <row r="655" spans="1:36"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2"/>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3"/>
        <v>0</v>
      </c>
      <c r="AI655" s="3">
        <f t="shared" si="54"/>
        <v>0</v>
      </c>
      <c r="AJ655" s="3"/>
    </row>
    <row r="656" spans="1:36"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c r="AJ656" s="2"/>
    </row>
    <row r="657" spans="1:36"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c r="AJ657" s="2"/>
    </row>
    <row r="658" spans="1:36"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c r="AJ658" s="2"/>
    </row>
    <row r="659" spans="1:36"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c r="AJ659" s="2"/>
    </row>
    <row r="660" spans="1:36"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c r="AJ660" s="2"/>
    </row>
    <row r="661" spans="1:36"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c r="AJ661" s="2"/>
    </row>
    <row r="662" spans="1:36"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c r="AJ662" s="2"/>
    </row>
    <row r="663" spans="1:36"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c r="AJ663" s="2"/>
    </row>
    <row r="664" spans="1:36"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c r="AJ664" s="2"/>
    </row>
    <row r="665" spans="1:36"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2"/>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3"/>
        <v>0</v>
      </c>
      <c r="AI665" s="3">
        <f t="shared" si="54"/>
        <v>0</v>
      </c>
      <c r="AJ665" s="3"/>
    </row>
    <row r="666" spans="1:36"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c r="AJ666" s="2"/>
    </row>
    <row r="667" spans="1:36"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c r="AJ667" s="2"/>
    </row>
    <row r="668" spans="1:36"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c r="AJ668" s="2"/>
    </row>
    <row r="669" spans="1:36"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c r="AJ669" s="2"/>
    </row>
    <row r="670" spans="1:36"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2"/>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3"/>
        <v>0</v>
      </c>
      <c r="AI670" s="3">
        <f t="shared" si="54"/>
        <v>0</v>
      </c>
      <c r="AJ670" s="3"/>
    </row>
    <row r="671" spans="1:36"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c r="AJ671" s="2"/>
    </row>
    <row r="672" spans="1:36"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c r="AJ672" s="2"/>
    </row>
    <row r="673" spans="1:36"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c r="AJ673" s="2"/>
    </row>
    <row r="674" spans="1:36"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c r="AJ674" s="2"/>
    </row>
    <row r="675" spans="1:36"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c r="AJ675" s="2"/>
    </row>
    <row r="676" spans="1:36"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c r="AJ676" s="2"/>
    </row>
    <row r="677" spans="1:36"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c r="AJ677" s="2"/>
    </row>
    <row r="678" spans="1:36"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c r="AJ678" s="2"/>
    </row>
    <row r="679" spans="1:36"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c r="AJ679" s="2"/>
    </row>
    <row r="680" spans="1:36"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c r="AJ680" s="2"/>
    </row>
    <row r="681" spans="1:36"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c r="AJ681" s="2"/>
    </row>
    <row r="682" spans="1:36"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c r="AJ682" s="2"/>
    </row>
    <row r="683" spans="1:36"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c r="AJ683" s="2"/>
    </row>
    <row r="684" spans="1:36"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c r="AJ684" s="2"/>
    </row>
    <row r="685" spans="1:36"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2"/>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3"/>
        <v>0</v>
      </c>
      <c r="AI685" s="3">
        <f t="shared" si="54"/>
        <v>0</v>
      </c>
      <c r="AJ685" s="3"/>
    </row>
    <row r="686" spans="1:36"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c r="AJ686" s="2"/>
    </row>
    <row r="687" spans="1:36"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c r="AJ687" s="2"/>
    </row>
    <row r="688" spans="1:36"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c r="AJ688" s="2"/>
    </row>
    <row r="689" spans="1:36"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c r="AJ689" s="2"/>
    </row>
    <row r="690" spans="1:36"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2"/>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3"/>
        <v>0</v>
      </c>
      <c r="AI690" s="3">
        <f t="shared" si="54"/>
        <v>0</v>
      </c>
      <c r="AJ690" s="3"/>
    </row>
    <row r="691" spans="1:36"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c r="AJ691" s="2"/>
    </row>
    <row r="692" spans="1:36"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c r="AJ692" s="2"/>
    </row>
    <row r="693" spans="1:36"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2"/>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3"/>
        <v>0</v>
      </c>
      <c r="AI693" s="3">
        <f t="shared" si="54"/>
        <v>0</v>
      </c>
      <c r="AJ693" s="3"/>
    </row>
    <row r="694" spans="1:36"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c r="AJ694" s="2"/>
    </row>
    <row r="695" spans="1:36"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c r="AJ695" s="2"/>
    </row>
    <row r="696" spans="1:36"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c r="AJ696" s="2"/>
    </row>
    <row r="697" spans="1:36"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c r="AJ697" s="2"/>
    </row>
    <row r="698" spans="1:36"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c r="AJ698" s="2"/>
    </row>
    <row r="699" spans="1:36"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c r="AJ699" s="2"/>
    </row>
    <row r="700" spans="1:36"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c r="AJ700" s="2"/>
    </row>
    <row r="701" spans="1:36"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c r="AJ701" s="2"/>
    </row>
    <row r="702" spans="1:36"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c r="AJ702" s="2"/>
    </row>
    <row r="703" spans="1:36"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c r="AJ703" s="2"/>
    </row>
    <row r="704" spans="1:36"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c r="AJ704" s="2"/>
    </row>
    <row r="705" spans="1:36"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c r="AJ705" s="2"/>
    </row>
    <row r="706" spans="1:36"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2"/>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3"/>
        <v>0</v>
      </c>
      <c r="AI706" s="3">
        <f t="shared" si="54"/>
        <v>0</v>
      </c>
      <c r="AJ706" s="3"/>
    </row>
    <row r="707" spans="1:36"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c r="AJ707" s="2"/>
    </row>
    <row r="708" spans="1:36"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7"/>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8"/>
        <v>0</v>
      </c>
      <c r="AI708" s="3">
        <f t="shared" si="59"/>
        <v>0</v>
      </c>
      <c r="AJ708" s="3"/>
    </row>
    <row r="709" spans="1:36"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c r="AJ709" s="2"/>
    </row>
    <row r="710" spans="1:36"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c r="AJ710" s="2"/>
    </row>
    <row r="711" spans="1:36"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c r="AJ711" s="2"/>
    </row>
    <row r="712" spans="1:36"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c r="AJ712" s="2"/>
    </row>
    <row r="713" spans="1:36"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c r="AJ713" s="2"/>
    </row>
    <row r="714" spans="1:36"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c r="AJ714" s="2"/>
    </row>
    <row r="715" spans="1:36"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c r="AJ715" s="2"/>
    </row>
    <row r="716" spans="1:36"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c r="AJ716" s="2"/>
    </row>
    <row r="717" spans="1:36"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c r="AJ717" s="2"/>
    </row>
    <row r="718" spans="1:36"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c r="AJ718" s="2"/>
    </row>
    <row r="719" spans="1:36"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c r="AJ719" s="2"/>
    </row>
    <row r="720" spans="1:36"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c r="AJ720" s="2"/>
    </row>
    <row r="721" spans="1:36"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7"/>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8"/>
        <v>0</v>
      </c>
      <c r="AI721" s="3">
        <f t="shared" si="59"/>
        <v>0</v>
      </c>
      <c r="AJ721" s="3"/>
    </row>
    <row r="722" spans="1:36"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c r="AJ722" s="2"/>
    </row>
    <row r="723" spans="1:36"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7"/>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8"/>
        <v>0</v>
      </c>
      <c r="AI723" s="3">
        <f t="shared" si="59"/>
        <v>0</v>
      </c>
      <c r="AJ723" s="3"/>
    </row>
    <row r="724" spans="1:36"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c r="AJ724" s="2"/>
    </row>
    <row r="725" spans="1:36"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c r="AJ725" s="2"/>
    </row>
    <row r="726" spans="1:36"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c r="AJ726" s="2"/>
    </row>
    <row r="727" spans="1:36"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c r="AJ727" s="2"/>
    </row>
    <row r="728" spans="1:36"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c r="AJ728" s="2"/>
    </row>
    <row r="729" spans="1:36"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c r="AJ729" s="2"/>
    </row>
    <row r="730" spans="1:36"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c r="AJ730" s="2"/>
    </row>
    <row r="731" spans="1:36"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c r="AJ731" s="2"/>
    </row>
    <row r="732" spans="1:36"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c r="AJ732" s="2"/>
    </row>
    <row r="733" spans="1:36"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c r="AJ733" s="2"/>
    </row>
    <row r="734" spans="1:36"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c r="AJ734" s="2"/>
    </row>
    <row r="735" spans="1:36"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c r="AJ735" s="2"/>
    </row>
    <row r="736" spans="1:36"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c r="AJ736" s="2"/>
    </row>
    <row r="737" spans="1:36"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c r="AJ737" s="2"/>
    </row>
    <row r="738" spans="1:36"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7"/>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8"/>
        <v>0</v>
      </c>
      <c r="AI738" s="3">
        <f t="shared" si="59"/>
        <v>0</v>
      </c>
      <c r="AJ738" s="3"/>
    </row>
    <row r="739" spans="1:36"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c r="AJ739" s="2"/>
    </row>
    <row r="740" spans="1:36"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c r="AJ740" s="2"/>
    </row>
    <row r="741" spans="1:36"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7"/>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8"/>
        <v>0</v>
      </c>
      <c r="AI741" s="3">
        <f t="shared" si="59"/>
        <v>0</v>
      </c>
      <c r="AJ741" s="3"/>
    </row>
    <row r="742" spans="1:36"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c r="AJ742" s="2"/>
    </row>
    <row r="743" spans="1:36"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c r="AJ743" s="2"/>
    </row>
    <row r="744" spans="1:36"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c r="AJ744" s="2"/>
    </row>
    <row r="745" spans="1:36"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c r="AJ745" s="2"/>
    </row>
    <row r="746" spans="1:36"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c r="AJ746" s="2"/>
    </row>
    <row r="747" spans="1:36"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c r="AJ747" s="2"/>
    </row>
    <row r="748" spans="1:36"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c r="AJ748" s="2"/>
    </row>
    <row r="749" spans="1:36"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c r="AJ749" s="2"/>
    </row>
    <row r="750" spans="1:36"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7"/>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8"/>
        <v>0</v>
      </c>
      <c r="AI750" s="3">
        <f t="shared" si="59"/>
        <v>0</v>
      </c>
      <c r="AJ750" s="3"/>
    </row>
    <row r="751" spans="1:36"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c r="AJ751" s="2"/>
    </row>
    <row r="752" spans="1:36"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c r="AJ752" s="2"/>
    </row>
    <row r="753" spans="1:36"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c r="AJ753" s="2"/>
    </row>
    <row r="754" spans="1:36"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c r="AJ754" s="2"/>
    </row>
    <row r="755" spans="1:36"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c r="AJ755" s="2"/>
    </row>
    <row r="756" spans="1:36"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c r="AJ756" s="2"/>
    </row>
    <row r="757" spans="1:36"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c r="AJ757" s="2"/>
    </row>
    <row r="758" spans="1:36"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7"/>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8"/>
        <v>0</v>
      </c>
      <c r="AI758" s="3">
        <f t="shared" si="59"/>
        <v>0</v>
      </c>
      <c r="AJ758" s="3"/>
    </row>
    <row r="759" spans="1:36"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c r="AJ759" s="2"/>
    </row>
    <row r="760" spans="1:36"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c r="AJ760" s="2"/>
    </row>
    <row r="761" spans="1:36"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c r="AJ761" s="2"/>
    </row>
    <row r="762" spans="1:36"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7"/>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8"/>
        <v>0</v>
      </c>
      <c r="AI762" s="3">
        <f t="shared" si="59"/>
        <v>0</v>
      </c>
      <c r="AJ762" s="3"/>
    </row>
    <row r="763" spans="1:36"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c r="AJ763" s="2"/>
    </row>
    <row r="764" spans="1:36"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c r="AJ764" s="2"/>
    </row>
    <row r="765" spans="1:36"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c r="AJ765" s="2"/>
    </row>
    <row r="766" spans="1:36"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c r="AJ766" s="2"/>
    </row>
    <row r="767" spans="1:36"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c r="AJ767" s="2"/>
    </row>
    <row r="768" spans="1:36"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c r="AJ768" s="2"/>
    </row>
    <row r="769" spans="1:36"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c r="AJ769" s="2"/>
    </row>
    <row r="770" spans="1:36"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c r="AJ770" s="2"/>
    </row>
    <row r="771" spans="1:36"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c r="AJ771" s="2"/>
    </row>
    <row r="772" spans="1:36"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c r="AJ772" s="2"/>
    </row>
    <row r="773" spans="1:36"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2"/>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3"/>
        <v>0</v>
      </c>
      <c r="AI773" s="3">
        <f t="shared" si="64"/>
        <v>0</v>
      </c>
      <c r="AJ773" s="3"/>
    </row>
    <row r="774" spans="1:36"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c r="AJ774" s="2"/>
    </row>
    <row r="775" spans="1:36"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c r="AJ775" s="2"/>
    </row>
    <row r="776" spans="1:36"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c r="AJ776" s="2"/>
    </row>
    <row r="777" spans="1:36"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2"/>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3"/>
        <v>0</v>
      </c>
      <c r="AI777" s="3">
        <f t="shared" si="64"/>
        <v>0</v>
      </c>
      <c r="AJ777" s="3"/>
    </row>
    <row r="778" spans="1:36"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c r="AJ778" s="2"/>
    </row>
    <row r="779" spans="1:36"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c r="AJ779" s="2"/>
    </row>
    <row r="780" spans="1:36"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c r="AJ780" s="2"/>
    </row>
    <row r="781" spans="1:36"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c r="AJ781" s="2"/>
    </row>
    <row r="782" spans="1:36"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c r="AJ782" s="2"/>
    </row>
    <row r="783" spans="1:36"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c r="AJ783" s="2"/>
    </row>
    <row r="784" spans="1:36"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c r="AJ784" s="2"/>
    </row>
    <row r="785" spans="1:36"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c r="AJ785" s="2"/>
    </row>
    <row r="786" spans="1:36"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c r="AJ786" s="2"/>
    </row>
    <row r="787" spans="1:36"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c r="AJ787" s="2"/>
    </row>
    <row r="788" spans="1:36"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c r="AJ788" s="2"/>
    </row>
    <row r="789" spans="1:36"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c r="AJ789" s="2"/>
    </row>
    <row r="790" spans="1:36"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2"/>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3"/>
        <v>0</v>
      </c>
      <c r="AI790" s="3">
        <f t="shared" si="64"/>
        <v>0</v>
      </c>
      <c r="AJ790" s="3"/>
    </row>
    <row r="791" spans="1:36"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c r="AJ791" s="2"/>
    </row>
    <row r="792" spans="1:36"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c r="AJ792" s="2"/>
    </row>
    <row r="793" spans="1:36"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c r="AJ793" s="2"/>
    </row>
    <row r="794" spans="1:36"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c r="AJ794" s="2"/>
    </row>
    <row r="795" spans="1:36"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2"/>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3"/>
        <v>0</v>
      </c>
      <c r="AI795" s="3">
        <f t="shared" si="64"/>
        <v>0</v>
      </c>
      <c r="AJ795" s="3"/>
    </row>
    <row r="796" spans="1:36"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c r="AJ796" s="2"/>
    </row>
    <row r="797" spans="1:36"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c r="AJ797" s="2"/>
    </row>
    <row r="798" spans="1:36"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c r="AJ798" s="2"/>
    </row>
    <row r="799" spans="1:36"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c r="AJ799" s="2"/>
    </row>
    <row r="800" spans="1:36"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2"/>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3"/>
        <v>0</v>
      </c>
      <c r="AI800" s="3">
        <f t="shared" si="64"/>
        <v>0</v>
      </c>
      <c r="AJ800" s="3"/>
    </row>
    <row r="801" spans="1:36"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c r="AJ801" s="2"/>
    </row>
    <row r="802" spans="1:36"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c r="AJ802" s="2"/>
    </row>
    <row r="803" spans="1:36"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c r="AJ803" s="2"/>
    </row>
    <row r="804" spans="1:36"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c r="AJ804" s="2"/>
    </row>
    <row r="805" spans="1:36"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c r="AJ805" s="2"/>
    </row>
    <row r="806" spans="1:36"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c r="AJ806" s="2"/>
    </row>
    <row r="807" spans="1:36"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c r="AJ807" s="2"/>
    </row>
    <row r="808" spans="1:36"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2"/>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3"/>
        <v>0</v>
      </c>
      <c r="AI808" s="3">
        <f t="shared" si="64"/>
        <v>0</v>
      </c>
      <c r="AJ808" s="3"/>
    </row>
    <row r="809" spans="1:36"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c r="AJ809" s="2"/>
    </row>
    <row r="810" spans="1:36"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c r="AJ810" s="2"/>
    </row>
    <row r="811" spans="1:36"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c r="AJ811" s="2"/>
    </row>
    <row r="812" spans="1:36"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c r="AJ812" s="2"/>
    </row>
    <row r="813" spans="1:36"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2"/>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3"/>
        <v>0</v>
      </c>
      <c r="AI813" s="3">
        <f t="shared" si="64"/>
        <v>0</v>
      </c>
      <c r="AJ813" s="3"/>
    </row>
    <row r="814" spans="1:36"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c r="AJ814" s="2"/>
    </row>
    <row r="815" spans="1:36"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c r="AJ815" s="2"/>
    </row>
    <row r="816" spans="1:36"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c r="AJ816" s="2"/>
    </row>
    <row r="817" spans="1:36"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c r="AJ817" s="2"/>
    </row>
    <row r="818" spans="1:36"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c r="AJ818" s="2"/>
    </row>
    <row r="819" spans="1:36"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c r="AJ819" s="2"/>
    </row>
    <row r="820" spans="1:36"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c r="AJ820" s="2"/>
    </row>
    <row r="821" spans="1:36"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c r="AJ821" s="2"/>
    </row>
    <row r="822" spans="1:36"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c r="AJ822" s="2"/>
    </row>
    <row r="823" spans="1:36"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2"/>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3"/>
        <v>0</v>
      </c>
      <c r="AI823" s="3">
        <f t="shared" si="64"/>
        <v>0</v>
      </c>
      <c r="AJ823" s="3"/>
    </row>
    <row r="824" spans="1:36"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c r="AJ824" s="2"/>
    </row>
    <row r="825" spans="1:36"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c r="AJ825" s="2"/>
    </row>
    <row r="826" spans="1:36"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c r="AJ826" s="2"/>
    </row>
    <row r="827" spans="1:36"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2"/>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3"/>
        <v>0</v>
      </c>
      <c r="AI827" s="3">
        <f t="shared" si="64"/>
        <v>0</v>
      </c>
      <c r="AJ827" s="3"/>
    </row>
    <row r="828" spans="1:36"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c r="AJ828" s="2"/>
    </row>
    <row r="829" spans="1:36"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c r="AJ829" s="2"/>
    </row>
    <row r="830" spans="1:36"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c r="AJ830" s="2"/>
    </row>
    <row r="831" spans="1:36"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c r="AJ831" s="2"/>
    </row>
    <row r="832" spans="1:36"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c r="AJ832" s="2"/>
    </row>
    <row r="833" spans="1:36"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c r="AJ833" s="2"/>
    </row>
    <row r="834" spans="1:36"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c r="AJ834" s="2"/>
    </row>
    <row r="835" spans="1:36"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c r="AJ835" s="2"/>
    </row>
    <row r="836" spans="1:36"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7"/>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8"/>
        <v>0</v>
      </c>
      <c r="AI836" s="3">
        <f t="shared" si="69"/>
        <v>0</v>
      </c>
      <c r="AJ836" s="3"/>
    </row>
    <row r="837" spans="1:36"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c r="AJ837" s="2"/>
    </row>
    <row r="838" spans="1:36"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c r="AJ838" s="2"/>
    </row>
    <row r="839" spans="1:36"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c r="AJ839" s="2"/>
    </row>
    <row r="840" spans="1:36"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c r="AJ840" s="2"/>
    </row>
    <row r="841" spans="1:36"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c r="AJ841" s="2"/>
    </row>
    <row r="842" spans="1:36"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c r="AJ842" s="2"/>
    </row>
    <row r="843" spans="1:36"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c r="AJ843" s="2"/>
    </row>
    <row r="844" spans="1:36"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c r="AJ844" s="2"/>
    </row>
    <row r="845" spans="1:36"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7"/>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8"/>
        <v>0</v>
      </c>
      <c r="AI845" s="3">
        <f t="shared" si="69"/>
        <v>0</v>
      </c>
      <c r="AJ845" s="3"/>
    </row>
    <row r="846" spans="1:36"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7"/>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8"/>
        <v>0</v>
      </c>
      <c r="AI846" s="12">
        <f t="shared" si="69"/>
        <v>0</v>
      </c>
      <c r="AJ846" s="12"/>
    </row>
    <row r="847" spans="1:36"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c r="AJ847" s="2"/>
    </row>
    <row r="848" spans="1:36"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c r="AJ848" s="2"/>
    </row>
    <row r="849" spans="1:36"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c r="AJ849" s="2"/>
    </row>
    <row r="850" spans="1:36"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c r="AJ850" s="2"/>
    </row>
    <row r="851" spans="1:36"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c r="AJ851" s="2"/>
    </row>
    <row r="852" spans="1:36"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c r="AJ852" s="2"/>
    </row>
    <row r="853" spans="1:36"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c r="AJ853" s="2"/>
    </row>
    <row r="854" spans="1:36"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c r="AJ854" s="2"/>
    </row>
    <row r="855" spans="1:36"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c r="AJ855" s="2"/>
    </row>
    <row r="856" spans="1:36"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c r="AJ856" s="2"/>
    </row>
    <row r="857" spans="1:36"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c r="AJ857" s="2"/>
    </row>
    <row r="858" spans="1:36"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c r="AJ858" s="2"/>
    </row>
    <row r="859" spans="1:36"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c r="AJ859" s="2"/>
    </row>
    <row r="860" spans="1:36"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7"/>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8"/>
        <v>0</v>
      </c>
      <c r="AI860" s="3">
        <f t="shared" si="69"/>
        <v>0</v>
      </c>
      <c r="AJ860" s="3"/>
    </row>
    <row r="861" spans="1:36"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c r="AJ861" s="2"/>
    </row>
    <row r="862" spans="1:36"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c r="AJ862" s="2"/>
    </row>
    <row r="863" spans="1:36"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7"/>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8"/>
        <v>0</v>
      </c>
      <c r="AI863" s="3">
        <f t="shared" si="69"/>
        <v>0</v>
      </c>
      <c r="AJ863" s="3"/>
    </row>
    <row r="864" spans="1:36"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c r="AJ864" s="2"/>
    </row>
    <row r="865" spans="1:36"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c r="AJ865" s="2"/>
    </row>
    <row r="866" spans="1:36"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c r="AJ866" s="2"/>
    </row>
    <row r="867" spans="1:36"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c r="AJ867" s="2"/>
    </row>
    <row r="868" spans="1:36"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c r="AJ868" s="2"/>
    </row>
    <row r="869" spans="1:36"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c r="AJ869" s="2"/>
    </row>
    <row r="870" spans="1:36"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c r="AJ870" s="2"/>
    </row>
    <row r="871" spans="1:36"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c r="AJ871" s="2"/>
    </row>
    <row r="872" spans="1:36"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7"/>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8"/>
        <v>0</v>
      </c>
      <c r="AI872" s="3">
        <f t="shared" si="69"/>
        <v>0</v>
      </c>
      <c r="AJ872" s="3"/>
    </row>
    <row r="873" spans="1:36"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c r="AJ873" s="2"/>
    </row>
    <row r="874" spans="1:36"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c r="AJ874" s="2"/>
    </row>
    <row r="875" spans="1:36"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c r="AJ875" s="2"/>
    </row>
    <row r="876" spans="1:36"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c r="AJ876" s="2"/>
    </row>
    <row r="877" spans="1:36"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7"/>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8"/>
        <v>0</v>
      </c>
      <c r="AI877" s="3">
        <f t="shared" si="69"/>
        <v>0</v>
      </c>
      <c r="AJ877" s="3"/>
    </row>
    <row r="878" spans="1:36"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c r="AJ878" s="2"/>
    </row>
    <row r="879" spans="1:36"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c r="AJ879" s="2"/>
    </row>
    <row r="880" spans="1:36"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c r="AJ880" s="2"/>
    </row>
    <row r="881" spans="1:36"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c r="AJ881" s="2"/>
    </row>
    <row r="882" spans="1:36"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c r="AJ882" s="2"/>
    </row>
    <row r="883" spans="1:36"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c r="AJ883" s="2"/>
    </row>
    <row r="884" spans="1:36"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c r="AJ884" s="2"/>
    </row>
    <row r="885" spans="1:36"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c r="AJ885" s="2"/>
    </row>
    <row r="886" spans="1:36"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c r="AJ886" s="2"/>
    </row>
    <row r="887" spans="1:36"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c r="AJ887" s="2"/>
    </row>
    <row r="888" spans="1:36"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c r="AJ888" s="2"/>
    </row>
    <row r="889" spans="1:36"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c r="AJ889" s="2"/>
    </row>
    <row r="890" spans="1:36"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c r="AJ890" s="2"/>
    </row>
    <row r="891" spans="1:36"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7"/>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8"/>
        <v>0</v>
      </c>
      <c r="AI891" s="3">
        <f t="shared" si="69"/>
        <v>0</v>
      </c>
      <c r="AJ891" s="3"/>
    </row>
    <row r="892" spans="1:36"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c r="AJ892" s="2"/>
    </row>
    <row r="893" spans="1:36"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7"/>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8"/>
        <v>0</v>
      </c>
      <c r="AI893" s="3">
        <f t="shared" si="69"/>
        <v>0</v>
      </c>
      <c r="AJ893" s="3"/>
    </row>
    <row r="894" spans="1:36"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c r="AJ894" s="2"/>
    </row>
    <row r="895" spans="1:36"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c r="AJ895" s="2"/>
    </row>
    <row r="896" spans="1:36"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c r="AJ896" s="2"/>
    </row>
    <row r="897" spans="1:36"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c r="AJ897" s="2"/>
    </row>
    <row r="898" spans="1:36"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c r="AJ898" s="2"/>
    </row>
    <row r="899" spans="1:36"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c r="AJ899" s="2"/>
    </row>
    <row r="900" spans="1:36"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c r="AJ900" s="2"/>
    </row>
    <row r="901" spans="1:36"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c r="AJ901" s="2"/>
    </row>
    <row r="902" spans="1:36"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c r="AJ902" s="2"/>
    </row>
    <row r="903" spans="1:36"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c r="AJ903" s="2"/>
    </row>
    <row r="904" spans="1:36"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c r="AJ904" s="2"/>
    </row>
    <row r="905" spans="1:36"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c r="AJ905" s="2"/>
    </row>
    <row r="906" spans="1:36"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c r="AJ906" s="2"/>
    </row>
    <row r="907" spans="1:36"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2"/>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3"/>
        <v>0</v>
      </c>
      <c r="AI907" s="3">
        <f t="shared" si="74"/>
        <v>0</v>
      </c>
      <c r="AJ907" s="3"/>
    </row>
    <row r="908" spans="1:36"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c r="AJ908" s="2"/>
    </row>
    <row r="909" spans="1:36"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c r="AJ909" s="2"/>
    </row>
    <row r="910" spans="1:36"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c r="AJ910" s="2"/>
    </row>
    <row r="911" spans="1:36"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c r="AJ911" s="2"/>
    </row>
    <row r="912" spans="1:36"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c r="AJ912" s="2"/>
    </row>
    <row r="913" spans="1:36"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c r="AJ913" s="2"/>
    </row>
    <row r="914" spans="1:36"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c r="AJ914" s="2"/>
    </row>
    <row r="915" spans="1:36"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c r="AJ915" s="2"/>
    </row>
    <row r="916" spans="1:36"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c r="AJ916" s="2"/>
    </row>
    <row r="917" spans="1:36"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2"/>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3"/>
        <v>0</v>
      </c>
      <c r="AI917" s="3">
        <f t="shared" si="74"/>
        <v>0</v>
      </c>
      <c r="AJ917" s="3"/>
    </row>
    <row r="918" spans="1:36"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c r="AJ918" s="2"/>
    </row>
    <row r="919" spans="1:36"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2"/>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3"/>
        <v>0</v>
      </c>
      <c r="AI919" s="3">
        <f t="shared" si="74"/>
        <v>0</v>
      </c>
      <c r="AJ919" s="3"/>
    </row>
    <row r="920" spans="1:36"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c r="AJ920" s="2"/>
    </row>
    <row r="921" spans="1:36"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c r="AJ921" s="2"/>
    </row>
    <row r="922" spans="1:36"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c r="AJ922" s="2"/>
    </row>
    <row r="923" spans="1:36"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c r="AJ923" s="2"/>
    </row>
    <row r="924" spans="1:36"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c r="AJ924" s="2"/>
    </row>
    <row r="925" spans="1:36"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c r="AJ925" s="2"/>
    </row>
    <row r="926" spans="1:36"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c r="AJ926" s="2"/>
    </row>
    <row r="927" spans="1:36"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c r="AJ927" s="2"/>
    </row>
    <row r="928" spans="1:36"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c r="AJ928" s="2"/>
    </row>
    <row r="929" spans="1:36"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c r="AJ929" s="2"/>
    </row>
    <row r="930" spans="1:36"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c r="AJ930" s="2"/>
    </row>
    <row r="931" spans="1:36"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2"/>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3"/>
        <v>0</v>
      </c>
      <c r="AI931" s="3">
        <f t="shared" si="74"/>
        <v>0</v>
      </c>
      <c r="AJ931" s="3"/>
    </row>
    <row r="932" spans="1:36"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c r="AJ932" s="2"/>
    </row>
    <row r="933" spans="1:36"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c r="AJ933" s="2"/>
    </row>
    <row r="934" spans="1:36"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2"/>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3"/>
        <v>0</v>
      </c>
      <c r="AI934" s="3">
        <f t="shared" si="74"/>
        <v>0</v>
      </c>
      <c r="AJ934" s="3"/>
    </row>
    <row r="935" spans="1:36"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c r="AJ935" s="2"/>
    </row>
    <row r="936" spans="1:36"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c r="AJ936" s="2"/>
    </row>
    <row r="937" spans="1:36"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c r="AJ937" s="2"/>
    </row>
    <row r="938" spans="1:36"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c r="AJ938" s="2"/>
    </row>
    <row r="939" spans="1:36"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c r="AJ939" s="2"/>
    </row>
    <row r="940" spans="1:36"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c r="AJ940" s="2"/>
    </row>
    <row r="941" spans="1:36"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c r="AJ941" s="2"/>
    </row>
    <row r="942" spans="1:36"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c r="AJ942" s="2"/>
    </row>
    <row r="943" spans="1:36"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c r="AJ943" s="2"/>
    </row>
    <row r="944" spans="1:36"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c r="AJ944" s="2"/>
    </row>
    <row r="945" spans="1:36"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c r="AJ945" s="2"/>
    </row>
    <row r="946" spans="1:36"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2"/>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3"/>
        <v>0</v>
      </c>
      <c r="AI946" s="3">
        <f t="shared" si="74"/>
        <v>0</v>
      </c>
      <c r="AJ946" s="3"/>
    </row>
    <row r="947" spans="1:36"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c r="AJ947" s="2"/>
    </row>
    <row r="948" spans="1:36"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c r="AJ948" s="2"/>
    </row>
    <row r="949" spans="1:36"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2"/>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3"/>
        <v>0</v>
      </c>
      <c r="AI949" s="3">
        <f t="shared" si="74"/>
        <v>0</v>
      </c>
      <c r="AJ949" s="3"/>
    </row>
    <row r="950" spans="1:36"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c r="AJ950" s="2"/>
    </row>
    <row r="951" spans="1:36"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c r="AJ951" s="2"/>
    </row>
    <row r="952" spans="1:36"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c r="AJ952" s="2"/>
    </row>
    <row r="953" spans="1:36"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c r="AJ953" s="2"/>
    </row>
    <row r="954" spans="1:36"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c r="AJ954" s="2"/>
    </row>
    <row r="955" spans="1:36"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c r="AJ955" s="2"/>
    </row>
    <row r="956" spans="1:36"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c r="AJ956" s="2"/>
    </row>
    <row r="957" spans="1:36"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c r="AJ957" s="2"/>
    </row>
    <row r="958" spans="1:36"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c r="AJ958" s="2"/>
    </row>
    <row r="959" spans="1:36"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c r="AJ959" s="2"/>
    </row>
    <row r="960" spans="1:36"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c r="AJ960" s="2"/>
    </row>
    <row r="961" spans="1:36"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c r="AJ961" s="2"/>
    </row>
    <row r="962" spans="1:36"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2"/>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3"/>
        <v>0</v>
      </c>
      <c r="AI962" s="3">
        <f t="shared" si="74"/>
        <v>0</v>
      </c>
      <c r="AJ962" s="3"/>
    </row>
    <row r="963" spans="1:36"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c r="AJ963" s="2"/>
    </row>
    <row r="964" spans="1:36"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c r="AJ964" s="2"/>
    </row>
    <row r="965" spans="1:36"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c r="AJ965" s="2"/>
    </row>
    <row r="966" spans="1:36"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c r="AJ966" s="2"/>
    </row>
    <row r="967" spans="1:36"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c r="AJ967" s="2"/>
    </row>
    <row r="968" spans="1:36"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7"/>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8"/>
        <v>0</v>
      </c>
      <c r="AI968" s="3">
        <f t="shared" si="79"/>
        <v>0</v>
      </c>
      <c r="AJ968" s="3"/>
    </row>
    <row r="969" spans="1:36"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c r="AJ969" s="2"/>
    </row>
    <row r="970" spans="1:36"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c r="AJ970" s="2"/>
    </row>
    <row r="971" spans="1:36"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c r="AJ971" s="2"/>
    </row>
    <row r="972" spans="1:36"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c r="AJ972" s="2"/>
    </row>
    <row r="973" spans="1:36"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c r="AJ973" s="2"/>
    </row>
    <row r="974" spans="1:36"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7"/>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8"/>
        <v>0</v>
      </c>
      <c r="AI974" s="3">
        <f t="shared" si="79"/>
        <v>0</v>
      </c>
      <c r="AJ974" s="3"/>
    </row>
    <row r="975" spans="1:36"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c r="AJ975" s="2"/>
    </row>
    <row r="976" spans="1:36"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c r="AJ976" s="2"/>
    </row>
    <row r="977" spans="1:36"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c r="AJ977" s="2"/>
    </row>
    <row r="978" spans="1:36"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c r="AJ978" s="2"/>
    </row>
    <row r="979" spans="1:36"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c r="AJ979" s="2"/>
    </row>
    <row r="980" spans="1:36"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c r="AJ980" s="2"/>
    </row>
    <row r="981" spans="1:36"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c r="AJ981" s="2"/>
    </row>
    <row r="982" spans="1:36"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c r="AJ982" s="2"/>
    </row>
    <row r="983" spans="1:36"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c r="AJ983" s="2"/>
    </row>
    <row r="984" spans="1:36"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7"/>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8"/>
        <v>0</v>
      </c>
      <c r="AI984" s="3">
        <f t="shared" si="79"/>
        <v>0</v>
      </c>
      <c r="AJ984" s="3"/>
    </row>
    <row r="985" spans="1:36"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c r="AJ985" s="2"/>
    </row>
    <row r="986" spans="1:36"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c r="AJ986" s="2"/>
    </row>
    <row r="987" spans="1:36"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c r="AJ987" s="2"/>
    </row>
    <row r="988" spans="1:36"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c r="AJ988" s="2"/>
    </row>
    <row r="989" spans="1:36"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7"/>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8"/>
        <v>0</v>
      </c>
      <c r="AI989" s="3">
        <f t="shared" si="79"/>
        <v>0</v>
      </c>
      <c r="AJ989" s="3"/>
    </row>
    <row r="990" spans="1:36"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c r="AJ990" s="2"/>
    </row>
    <row r="991" spans="1:36"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c r="AJ991" s="2"/>
    </row>
    <row r="992" spans="1:36"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c r="AJ992" s="2"/>
    </row>
    <row r="993" spans="1:36"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c r="AJ993" s="2"/>
    </row>
    <row r="994" spans="1:36"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c r="AJ994" s="2"/>
    </row>
    <row r="995" spans="1:36"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c r="AJ995" s="2"/>
    </row>
    <row r="996" spans="1:36"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c r="AJ996" s="2"/>
    </row>
    <row r="997" spans="1:36"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c r="AJ997" s="2"/>
    </row>
    <row r="998" spans="1:36"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7"/>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8"/>
        <v>0</v>
      </c>
      <c r="AI998" s="3">
        <f t="shared" si="79"/>
        <v>0</v>
      </c>
      <c r="AJ998" s="3"/>
    </row>
    <row r="999" spans="1:36"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c r="AJ999" s="2"/>
    </row>
    <row r="1000" spans="1:36"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c r="AJ1000" s="2"/>
    </row>
    <row r="1001" spans="1:36"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c r="AJ1001" s="2"/>
    </row>
    <row r="1002" spans="1:36"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c r="AJ1002" s="2"/>
    </row>
    <row r="1003" spans="1:36"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c r="AJ1003" s="2"/>
    </row>
    <row r="1004" spans="1:36"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7"/>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8"/>
        <v>0</v>
      </c>
      <c r="AI1004" s="3">
        <f t="shared" si="79"/>
        <v>0</v>
      </c>
      <c r="AJ1004" s="3"/>
    </row>
    <row r="1005" spans="1:36"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c r="AJ1005" s="2"/>
    </row>
    <row r="1006" spans="1:36"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c r="AJ1006" s="2"/>
    </row>
    <row r="1007" spans="1:36"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c r="AJ1007" s="2"/>
    </row>
    <row r="1008" spans="1:36"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c r="AJ1008" s="2"/>
    </row>
    <row r="1009" spans="1:36"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c r="AJ1009" s="2"/>
    </row>
    <row r="1010" spans="1:36"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c r="AJ1010" s="2"/>
    </row>
    <row r="1011" spans="1:36"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c r="AJ1011" s="2"/>
    </row>
    <row r="1012" spans="1:36"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c r="AJ1012" s="2"/>
    </row>
    <row r="1013" spans="1:36"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c r="AJ1013" s="2"/>
    </row>
    <row r="1014" spans="1:36"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7"/>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8"/>
        <v>0</v>
      </c>
      <c r="AI1014" s="3">
        <f t="shared" si="79"/>
        <v>0</v>
      </c>
      <c r="AJ1014" s="3"/>
    </row>
    <row r="1015" spans="1:36"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c r="AJ1015" s="2"/>
    </row>
    <row r="1016" spans="1:36"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c r="AJ1016" s="2"/>
    </row>
    <row r="1017" spans="1:36"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c r="AJ1017" s="2"/>
    </row>
    <row r="1018" spans="1:36"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c r="AJ1018" s="2"/>
    </row>
    <row r="1019" spans="1:36"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c r="AJ1019" s="2"/>
    </row>
    <row r="1020" spans="1:36"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c r="AJ1020" s="2"/>
    </row>
    <row r="1021" spans="1:36"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c r="AJ1021" s="2"/>
    </row>
    <row r="1022" spans="1:36"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7"/>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8"/>
        <v>0</v>
      </c>
      <c r="AI1022" s="3">
        <f t="shared" si="79"/>
        <v>0</v>
      </c>
      <c r="AJ1022" s="3"/>
    </row>
    <row r="1023" spans="1:36"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c r="AJ1023" s="2"/>
    </row>
    <row r="1024" spans="1:36"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c r="AJ1024" s="2"/>
    </row>
    <row r="1025" spans="1:36"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c r="AJ1025" s="2"/>
    </row>
    <row r="1026" spans="1:36"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7"/>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8"/>
        <v>0</v>
      </c>
      <c r="AI1026" s="3">
        <f t="shared" si="79"/>
        <v>0</v>
      </c>
      <c r="AJ1026" s="3"/>
    </row>
    <row r="1027" spans="1:36"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c r="AJ1027" s="2"/>
    </row>
    <row r="1028" spans="1:36"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c r="AJ1028" s="2"/>
    </row>
    <row r="1029" spans="1:36"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c r="AJ1029" s="2"/>
    </row>
    <row r="1030" spans="1:36"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c r="AJ1030" s="2"/>
    </row>
    <row r="1031" spans="1:36"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c r="AJ1031" s="2"/>
    </row>
    <row r="1032" spans="1:36"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c r="AJ1032" s="2"/>
    </row>
    <row r="1033" spans="1:36"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c r="AJ1033" s="2"/>
    </row>
    <row r="1034" spans="1:36"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c r="AJ1034" s="2"/>
    </row>
    <row r="1035" spans="1:36"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c r="AJ1035" s="2"/>
    </row>
    <row r="1036" spans="1:36"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c r="AJ1036" s="2"/>
    </row>
    <row r="1037" spans="1:36"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2"/>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3"/>
        <v>0</v>
      </c>
      <c r="AI1037" s="3">
        <f t="shared" si="84"/>
        <v>0</v>
      </c>
      <c r="AJ1037" s="3"/>
    </row>
    <row r="1038" spans="1:36"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c r="AJ1038" s="2"/>
    </row>
    <row r="1039" spans="1:36"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c r="AJ1039" s="2"/>
    </row>
    <row r="1040" spans="1:36"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c r="AJ1040" s="2"/>
    </row>
    <row r="1041" spans="1:36"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2"/>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3"/>
        <v>0</v>
      </c>
      <c r="AI1041" s="3">
        <f t="shared" si="84"/>
        <v>0</v>
      </c>
      <c r="AJ1041" s="3"/>
    </row>
    <row r="1042" spans="1:36"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c r="AJ1042" s="2"/>
    </row>
    <row r="1043" spans="1:36"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c r="AJ1043" s="2"/>
    </row>
    <row r="1044" spans="1:36"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c r="AJ1044" s="2"/>
    </row>
    <row r="1045" spans="1:36"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c r="AJ1045" s="2"/>
    </row>
    <row r="1046" spans="1:36"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c r="AJ1046" s="2"/>
    </row>
    <row r="1047" spans="1:36"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c r="AJ1047" s="2"/>
    </row>
    <row r="1048" spans="1:36"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c r="AJ1048" s="2"/>
    </row>
    <row r="1049" spans="1:36"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c r="AJ1049" s="2"/>
    </row>
    <row r="1050" spans="1:36"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2"/>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3"/>
        <v>0</v>
      </c>
      <c r="AI1050" s="3">
        <f t="shared" si="84"/>
        <v>0</v>
      </c>
      <c r="AJ1050" s="3"/>
    </row>
    <row r="1051" spans="1:36"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c r="AJ1051" s="2"/>
    </row>
    <row r="1052" spans="1:36"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c r="AJ1052" s="2"/>
    </row>
    <row r="1053" spans="1:36"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c r="AJ1053" s="2"/>
    </row>
    <row r="1054" spans="1:36"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c r="AJ1054" s="2"/>
    </row>
    <row r="1055" spans="1:36"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c r="AJ1055" s="2"/>
    </row>
    <row r="1056" spans="1:36"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2"/>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3"/>
        <v>0</v>
      </c>
      <c r="AI1056" s="3">
        <f t="shared" si="84"/>
        <v>0</v>
      </c>
      <c r="AJ1056" s="3"/>
    </row>
    <row r="1057" spans="1:36"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c r="AJ1057" s="2"/>
    </row>
    <row r="1058" spans="1:36"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c r="AJ1058" s="2"/>
    </row>
    <row r="1059" spans="1:36"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c r="AJ1059" s="2"/>
    </row>
    <row r="1060" spans="1:36"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c r="AJ1060" s="2"/>
    </row>
    <row r="1061" spans="1:36"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c r="AJ1061" s="2"/>
    </row>
    <row r="1062" spans="1:36"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c r="AJ1062" s="2"/>
    </row>
    <row r="1063" spans="1:36"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c r="AJ1063" s="2"/>
    </row>
    <row r="1064" spans="1:36"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c r="AJ1064" s="2"/>
    </row>
    <row r="1065" spans="1:36"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c r="AJ1065" s="2"/>
    </row>
    <row r="1066" spans="1:36"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c r="AJ1066" s="2"/>
    </row>
    <row r="1067" spans="1:36"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2"/>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3"/>
        <v>0</v>
      </c>
      <c r="AI1067" s="3">
        <f t="shared" si="84"/>
        <v>0</v>
      </c>
      <c r="AJ1067" s="3"/>
    </row>
    <row r="1068" spans="1:36"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c r="AJ1068" s="2"/>
    </row>
    <row r="1069" spans="1:36"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c r="AJ1069" s="2"/>
    </row>
    <row r="1070" spans="1:36"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c r="AJ1070" s="2"/>
    </row>
    <row r="1071" spans="1:36"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c r="AJ1071" s="2"/>
    </row>
    <row r="1072" spans="1:36"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c r="AJ1072" s="2"/>
    </row>
    <row r="1073" spans="1:36"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c r="AJ1073" s="2"/>
    </row>
    <row r="1074" spans="1:36"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2"/>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3"/>
        <v>0</v>
      </c>
      <c r="AI1074" s="3">
        <f t="shared" si="84"/>
        <v>0</v>
      </c>
      <c r="AJ1074" s="3"/>
    </row>
    <row r="1075" spans="1:36"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c r="AJ1075" s="2"/>
    </row>
    <row r="1076" spans="1:36"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c r="AJ1076" s="2"/>
    </row>
    <row r="1077" spans="1:36"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c r="AJ1077" s="2"/>
    </row>
    <row r="1078" spans="1:36"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c r="AJ1078" s="2"/>
    </row>
    <row r="1079" spans="1:36"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2"/>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3"/>
        <v>0</v>
      </c>
      <c r="AI1079" s="3">
        <f t="shared" si="84"/>
        <v>0</v>
      </c>
      <c r="AJ1079" s="3"/>
    </row>
    <row r="1080" spans="1:36"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c r="AJ1080" s="2"/>
    </row>
    <row r="1081" spans="1:36"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c r="AJ1081" s="2"/>
    </row>
    <row r="1082" spans="1:36"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c r="AJ1082" s="2"/>
    </row>
    <row r="1083" spans="1:36"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c r="AJ1083" s="2"/>
    </row>
    <row r="1084" spans="1:36"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c r="AJ1084" s="2"/>
    </row>
    <row r="1085" spans="1:36"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c r="AJ1085" s="2"/>
    </row>
    <row r="1086" spans="1:36"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c r="AJ1086" s="2"/>
    </row>
    <row r="1087" spans="1:36"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c r="AJ1087" s="2"/>
    </row>
    <row r="1088" spans="1:36"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2"/>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3"/>
        <v>0</v>
      </c>
      <c r="AI1088" s="3">
        <f t="shared" si="84"/>
        <v>0</v>
      </c>
      <c r="AJ1088" s="3"/>
    </row>
    <row r="1089" spans="1:36"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c r="AJ1089" s="2"/>
    </row>
    <row r="1090" spans="1:36"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2"/>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3"/>
        <v>0</v>
      </c>
      <c r="AI1090" s="3">
        <f t="shared" si="84"/>
        <v>0</v>
      </c>
      <c r="AJ1090" s="3"/>
    </row>
    <row r="1091" spans="1:36"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c r="AJ1091" s="2"/>
    </row>
    <row r="1092" spans="1:36"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c r="AJ1092" s="2"/>
    </row>
    <row r="1093" spans="1:36"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c r="AJ1093" s="2"/>
    </row>
    <row r="1094" spans="1:36"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c r="AJ1094" s="2"/>
    </row>
    <row r="1095" spans="1:36"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c r="AJ1095" s="2"/>
    </row>
    <row r="1096" spans="1:36"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c r="AJ1096" s="2"/>
    </row>
    <row r="1097" spans="1:36"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c r="AJ1097" s="2"/>
    </row>
    <row r="1098" spans="1:36"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c r="AJ1098" s="2"/>
    </row>
    <row r="1099" spans="1:36"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c r="AJ1099" s="2"/>
    </row>
    <row r="1100" spans="1:36"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c r="AJ1100" s="2"/>
    </row>
    <row r="1101" spans="1:36"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c r="AJ1101" s="2"/>
    </row>
    <row r="1102" spans="1:36"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c r="AJ1102" s="2"/>
    </row>
    <row r="1103" spans="1:36"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c r="AJ1103" s="2"/>
    </row>
    <row r="1104" spans="1:36"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7"/>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8"/>
        <v>0</v>
      </c>
      <c r="AI1104" s="3">
        <f t="shared" si="89"/>
        <v>0</v>
      </c>
      <c r="AJ1104" s="3"/>
    </row>
    <row r="1105" spans="1:36"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7"/>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8"/>
        <v>0</v>
      </c>
      <c r="AI1105" s="12">
        <f t="shared" si="89"/>
        <v>0</v>
      </c>
      <c r="AJ1105" s="12"/>
    </row>
    <row r="1106" spans="1:36"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c r="AJ1106" s="2"/>
    </row>
    <row r="1107" spans="1:36"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c r="AJ1107" s="2"/>
    </row>
    <row r="1108" spans="1:36"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c r="AJ1108" s="2"/>
    </row>
    <row r="1109" spans="1:36"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c r="AJ1109" s="2"/>
    </row>
    <row r="1110" spans="1:36"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c r="AJ1110" s="2"/>
    </row>
    <row r="1111" spans="1:36"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c r="AJ1111" s="2"/>
    </row>
    <row r="1112" spans="1:36"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c r="AJ1112" s="2"/>
    </row>
    <row r="1113" spans="1:36"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c r="AJ1113" s="2"/>
    </row>
    <row r="1114" spans="1:36"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c r="AJ1114" s="2"/>
    </row>
    <row r="1115" spans="1:36"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c r="AJ1115" s="2"/>
    </row>
    <row r="1116" spans="1:36"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c r="AJ1116" s="2"/>
    </row>
    <row r="1117" spans="1:36"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c r="AJ1117" s="2"/>
    </row>
    <row r="1118" spans="1:36"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c r="AJ1118" s="2"/>
    </row>
    <row r="1119" spans="1:36"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7"/>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8"/>
        <v>0</v>
      </c>
      <c r="AI1119" s="3">
        <f t="shared" si="89"/>
        <v>0</v>
      </c>
      <c r="AJ1119" s="3"/>
    </row>
    <row r="1120" spans="1:36"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c r="AJ1120" s="2"/>
    </row>
    <row r="1121" spans="1:36"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c r="AJ1121" s="2"/>
    </row>
    <row r="1122" spans="1:36"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c r="AJ1122" s="2"/>
    </row>
    <row r="1123" spans="1:36"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c r="AJ1123" s="2"/>
    </row>
    <row r="1124" spans="1:36"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c r="AJ1124" s="2"/>
    </row>
    <row r="1125" spans="1:36"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c r="AJ1125" s="2"/>
    </row>
    <row r="1126" spans="1:36"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7"/>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8"/>
        <v>0</v>
      </c>
      <c r="AI1126" s="3">
        <f t="shared" si="89"/>
        <v>0</v>
      </c>
      <c r="AJ1126" s="3"/>
    </row>
    <row r="1127" spans="1:36"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c r="AJ1127" s="2"/>
    </row>
    <row r="1128" spans="1:36"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c r="AJ1128" s="2"/>
    </row>
    <row r="1129" spans="1:36"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c r="AJ1129" s="2"/>
    </row>
    <row r="1130" spans="1:36"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7"/>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8"/>
        <v>0</v>
      </c>
      <c r="AI1130" s="3">
        <f t="shared" si="89"/>
        <v>0</v>
      </c>
      <c r="AJ1130" s="3"/>
    </row>
    <row r="1131" spans="1:36"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c r="AJ1131" s="2"/>
    </row>
    <row r="1132" spans="1:36"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c r="AJ1132" s="2"/>
    </row>
    <row r="1133" spans="1:36"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c r="AJ1133" s="2"/>
    </row>
    <row r="1134" spans="1:36"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c r="AJ1134" s="2"/>
    </row>
    <row r="1135" spans="1:36"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c r="AJ1135" s="2"/>
    </row>
    <row r="1136" spans="1:36"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c r="AJ1136" s="2"/>
    </row>
    <row r="1137" spans="1:36"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c r="AJ1137" s="2"/>
    </row>
    <row r="1138" spans="1:36"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c r="AJ1138" s="2"/>
    </row>
    <row r="1139" spans="1:36"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c r="AJ1139" s="2"/>
    </row>
    <row r="1140" spans="1:36"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7"/>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8"/>
        <v>0</v>
      </c>
      <c r="AI1140" s="3">
        <f t="shared" si="89"/>
        <v>0</v>
      </c>
      <c r="AJ1140" s="3"/>
    </row>
    <row r="1141" spans="1:36"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c r="AJ1141" s="2"/>
    </row>
    <row r="1142" spans="1:36"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c r="AJ1142" s="2"/>
    </row>
    <row r="1143" spans="1:36"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c r="AJ1143" s="2"/>
    </row>
    <row r="1144" spans="1:36"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7"/>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8"/>
        <v>0</v>
      </c>
      <c r="AI1144" s="3">
        <f t="shared" si="89"/>
        <v>0</v>
      </c>
      <c r="AJ1144" s="3"/>
    </row>
    <row r="1145" spans="1:36"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c r="AJ1145" s="2"/>
    </row>
    <row r="1146" spans="1:36"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c r="AJ1146" s="2"/>
    </row>
    <row r="1147" spans="1:36"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c r="AJ1147" s="2"/>
    </row>
    <row r="1148" spans="1:36"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c r="AJ1148" s="2"/>
    </row>
    <row r="1149" spans="1:36"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c r="AJ1149" s="2"/>
    </row>
    <row r="1150" spans="1:36"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c r="AJ1150" s="2"/>
    </row>
    <row r="1151" spans="1:36"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c r="AJ1151" s="2"/>
    </row>
    <row r="1152" spans="1:36"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c r="AJ1152" s="2"/>
    </row>
    <row r="1153" spans="1:36"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c r="AJ1153" s="2"/>
    </row>
    <row r="1154" spans="1:36"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7"/>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8"/>
        <v>0</v>
      </c>
      <c r="AI1154" s="3">
        <f t="shared" si="89"/>
        <v>0</v>
      </c>
      <c r="AJ1154" s="3"/>
    </row>
    <row r="1155" spans="1:36"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c r="AJ1155" s="2"/>
    </row>
    <row r="1156" spans="1:36"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c r="AJ1156" s="2"/>
    </row>
    <row r="1157" spans="1:36"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c r="AJ1157" s="2"/>
    </row>
    <row r="1158" spans="1:36"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c r="AJ1158" s="2"/>
    </row>
    <row r="1159" spans="1:36"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c r="AJ1159" s="2"/>
    </row>
    <row r="1160" spans="1:36"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2"/>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3"/>
        <v>0</v>
      </c>
      <c r="AI1160" s="3">
        <f t="shared" si="94"/>
        <v>0</v>
      </c>
      <c r="AJ1160" s="3"/>
    </row>
    <row r="1161" spans="1:36"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c r="AJ1161" s="2"/>
    </row>
    <row r="1162" spans="1:36"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c r="AJ1162" s="2"/>
    </row>
    <row r="1163" spans="1:36"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c r="AJ1163" s="2"/>
    </row>
    <row r="1164" spans="1:36"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c r="AJ1164" s="2"/>
    </row>
    <row r="1165" spans="1:36"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c r="AJ1165" s="2"/>
    </row>
    <row r="1166" spans="1:36"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c r="AJ1166" s="2"/>
    </row>
    <row r="1167" spans="1:36"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c r="AJ1167" s="2"/>
    </row>
    <row r="1168" spans="1:36"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c r="AJ1168" s="2"/>
    </row>
    <row r="1169" spans="1:36"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c r="AJ1169" s="2"/>
    </row>
    <row r="1170" spans="1:36"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c r="AJ1170" s="2"/>
    </row>
    <row r="1171" spans="1:36"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2"/>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3"/>
        <v>0</v>
      </c>
      <c r="AI1171" s="3">
        <f t="shared" si="94"/>
        <v>0</v>
      </c>
      <c r="AJ1171" s="3"/>
    </row>
    <row r="1172" spans="1:36"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c r="AJ1172" s="2"/>
    </row>
    <row r="1173" spans="1:36"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c r="AJ1173" s="2"/>
    </row>
    <row r="1174" spans="1:36"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c r="AJ1174" s="2"/>
    </row>
    <row r="1175" spans="1:36"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c r="AJ1175" s="2"/>
    </row>
    <row r="1176" spans="1:36"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c r="AJ1176" s="2"/>
    </row>
    <row r="1177" spans="1:36"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c r="AJ1177" s="2"/>
    </row>
    <row r="1178" spans="1:36"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c r="AJ1178" s="2"/>
    </row>
    <row r="1179" spans="1:36"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2"/>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3"/>
        <v>0</v>
      </c>
      <c r="AI1179" s="3">
        <f t="shared" si="94"/>
        <v>0</v>
      </c>
      <c r="AJ1179" s="3"/>
    </row>
    <row r="1180" spans="1:36"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c r="AJ1180" s="2"/>
    </row>
    <row r="1181" spans="1:36"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c r="AJ1181" s="2"/>
    </row>
    <row r="1182" spans="1:36"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c r="AJ1182" s="2"/>
    </row>
    <row r="1183" spans="1:36"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2"/>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3"/>
        <v>0</v>
      </c>
      <c r="AI1183" s="3">
        <f t="shared" si="94"/>
        <v>0</v>
      </c>
      <c r="AJ1183" s="3"/>
    </row>
    <row r="1184" spans="1:36"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c r="AJ1184" s="2"/>
    </row>
    <row r="1185" spans="1:36"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c r="AJ1185" s="2"/>
    </row>
    <row r="1186" spans="1:36"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c r="AJ1186" s="2"/>
    </row>
    <row r="1187" spans="1:36"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c r="AJ1187" s="2"/>
    </row>
    <row r="1188" spans="1:36"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c r="AJ1188" s="2"/>
    </row>
    <row r="1189" spans="1:36"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c r="AJ1189" s="2"/>
    </row>
    <row r="1190" spans="1:36"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c r="AJ1190" s="2"/>
    </row>
    <row r="1191" spans="1:36"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c r="AJ1191" s="2"/>
    </row>
    <row r="1192" spans="1:36"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c r="AJ1192" s="2"/>
    </row>
    <row r="1193" spans="1:36"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2"/>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3"/>
        <v>0</v>
      </c>
      <c r="AI1193" s="3">
        <f t="shared" si="94"/>
        <v>0</v>
      </c>
      <c r="AJ1193" s="3"/>
    </row>
    <row r="1194" spans="1:36"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c r="AJ1194" s="2"/>
    </row>
    <row r="1195" spans="1:36"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c r="AJ1195" s="2"/>
    </row>
    <row r="1196" spans="1:36"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c r="AJ1196" s="2"/>
    </row>
    <row r="1197" spans="1:36"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c r="AJ1197" s="2"/>
    </row>
    <row r="1198" spans="1:36"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2"/>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3"/>
        <v>0</v>
      </c>
      <c r="AI1198" s="3">
        <f t="shared" si="94"/>
        <v>0</v>
      </c>
      <c r="AJ1198" s="3"/>
    </row>
    <row r="1199" spans="1:36"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c r="AJ1199" s="2"/>
    </row>
    <row r="1200" spans="1:36"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c r="AJ1200" s="2"/>
    </row>
    <row r="1201" spans="1:36"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c r="AJ1201" s="2"/>
    </row>
    <row r="1202" spans="1:36"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c r="AJ1202" s="2"/>
    </row>
    <row r="1203" spans="1:36"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c r="AJ1203" s="2"/>
    </row>
    <row r="1204" spans="1:36"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c r="AJ1204" s="2"/>
    </row>
    <row r="1205" spans="1:36"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c r="AJ1205" s="2"/>
    </row>
    <row r="1206" spans="1:36"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c r="AJ1206" s="2"/>
    </row>
    <row r="1207" spans="1:36"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2"/>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3"/>
        <v>0</v>
      </c>
      <c r="AI1207" s="3">
        <f t="shared" si="94"/>
        <v>0</v>
      </c>
      <c r="AJ1207" s="3"/>
    </row>
    <row r="1208" spans="1:36"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c r="AJ1208" s="2"/>
    </row>
    <row r="1209" spans="1:36"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c r="AJ1209" s="2"/>
    </row>
    <row r="1210" spans="1:36"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2"/>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3"/>
        <v>0</v>
      </c>
      <c r="AI1210" s="3">
        <f t="shared" si="94"/>
        <v>0</v>
      </c>
      <c r="AJ1210" s="3"/>
    </row>
    <row r="1211" spans="1:36"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c r="AJ1211" s="2"/>
    </row>
    <row r="1212" spans="1:36"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c r="AJ1212" s="2"/>
    </row>
    <row r="1213" spans="1:36"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c r="AJ1213" s="2"/>
    </row>
    <row r="1214" spans="1:36"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c r="AJ1214" s="2"/>
    </row>
    <row r="1215" spans="1:36"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c r="AJ1215" s="2"/>
    </row>
    <row r="1216" spans="1:36"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c r="AJ1216" s="2"/>
    </row>
    <row r="1217" spans="1:36"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c r="AJ1217" s="2"/>
    </row>
    <row r="1218" spans="1:36"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c r="AJ1218" s="2"/>
    </row>
    <row r="1219" spans="1:36"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c r="AJ1219" s="2"/>
    </row>
    <row r="1220" spans="1:36"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c r="AJ1220" s="2"/>
    </row>
    <row r="1221" spans="1:36"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c r="AJ1221" s="2"/>
    </row>
    <row r="1222" spans="1:36"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c r="AJ1222" s="2"/>
    </row>
    <row r="1223" spans="1:36"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7"/>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8"/>
        <v>0</v>
      </c>
      <c r="AI1223" s="3">
        <f t="shared" si="99"/>
        <v>0</v>
      </c>
      <c r="AJ1223" s="3"/>
    </row>
    <row r="1224" spans="1:36"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c r="AJ1224" s="2"/>
    </row>
    <row r="1225" spans="1:36"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c r="AJ1225" s="2"/>
    </row>
    <row r="1226" spans="1:36"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c r="AJ1226" s="2"/>
    </row>
    <row r="1227" spans="1:36"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c r="AJ1227" s="2"/>
    </row>
    <row r="1228" spans="1:36"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c r="AJ1228" s="2"/>
    </row>
    <row r="1229" spans="1:36"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c r="AJ1229" s="2"/>
    </row>
    <row r="1230" spans="1:36"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c r="AJ1230" s="2"/>
    </row>
    <row r="1231" spans="1:36"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7"/>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8"/>
        <v>0</v>
      </c>
      <c r="AI1231" s="3">
        <f t="shared" si="99"/>
        <v>0</v>
      </c>
      <c r="AJ1231" s="3"/>
    </row>
    <row r="1232" spans="1:36"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c r="AJ1232" s="2"/>
    </row>
    <row r="1233" spans="1:36"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c r="AJ1233" s="2"/>
    </row>
    <row r="1234" spans="1:36"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c r="AJ1234" s="2"/>
    </row>
    <row r="1235" spans="1:36"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c r="AJ1235" s="2"/>
    </row>
    <row r="1236" spans="1:36"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7"/>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8"/>
        <v>0</v>
      </c>
      <c r="AI1236" s="3">
        <f t="shared" si="99"/>
        <v>0</v>
      </c>
      <c r="AJ1236" s="3"/>
    </row>
    <row r="1237" spans="1:36"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c r="AJ1237" s="2"/>
    </row>
    <row r="1238" spans="1:36"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c r="AJ1238" s="2"/>
    </row>
    <row r="1239" spans="1:36"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c r="AJ1239" s="2"/>
    </row>
    <row r="1240" spans="1:36"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c r="AJ1240" s="2"/>
    </row>
    <row r="1241" spans="1:36"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c r="AJ1241" s="2"/>
    </row>
    <row r="1242" spans="1:36"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c r="AJ1242" s="2"/>
    </row>
    <row r="1243" spans="1:36"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c r="AJ1243" s="2"/>
    </row>
    <row r="1244" spans="1:36"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c r="AJ1244" s="2"/>
    </row>
    <row r="1245" spans="1:36"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c r="AJ1245" s="2"/>
    </row>
    <row r="1246" spans="1:36"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7"/>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8"/>
        <v>0</v>
      </c>
      <c r="AI1246" s="3">
        <f t="shared" si="99"/>
        <v>0</v>
      </c>
      <c r="AJ1246" s="3"/>
    </row>
    <row r="1247" spans="1:36"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c r="AJ1247" s="2"/>
    </row>
    <row r="1248" spans="1:36"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c r="AJ1248" s="2"/>
    </row>
    <row r="1249" spans="1:36"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c r="AJ1249" s="2"/>
    </row>
    <row r="1250" spans="1:36"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c r="AJ1250" s="2"/>
    </row>
    <row r="1251" spans="1:36"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7"/>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8"/>
        <v>0</v>
      </c>
      <c r="AI1251" s="3">
        <f t="shared" si="99"/>
        <v>0</v>
      </c>
      <c r="AJ1251" s="3"/>
    </row>
    <row r="1252" spans="1:36"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c r="AJ1252" s="2"/>
    </row>
    <row r="1253" spans="1:36"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c r="AJ1253" s="2"/>
    </row>
    <row r="1254" spans="1:36"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c r="AJ1254" s="2"/>
    </row>
    <row r="1255" spans="1:36"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c r="AJ1255" s="2"/>
    </row>
    <row r="1256" spans="1:36"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c r="AJ1256" s="2"/>
    </row>
    <row r="1257" spans="1:36"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c r="AJ1257" s="2"/>
    </row>
    <row r="1258" spans="1:36"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c r="AJ1258" s="2"/>
    </row>
    <row r="1259" spans="1:36"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c r="AJ1259" s="2"/>
    </row>
    <row r="1260" spans="1:36"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c r="AJ1260" s="2"/>
    </row>
    <row r="1261" spans="1:36"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7"/>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8"/>
        <v>0</v>
      </c>
      <c r="AI1261" s="3">
        <f t="shared" si="99"/>
        <v>0</v>
      </c>
      <c r="AJ1261" s="3"/>
    </row>
    <row r="1262" spans="1:36"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c r="AJ1262" s="2"/>
    </row>
    <row r="1263" spans="1:36"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c r="AJ1263" s="2"/>
    </row>
    <row r="1264" spans="1:36"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c r="AJ1264" s="2"/>
    </row>
    <row r="1265" spans="1:36"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c r="AJ1265" s="2"/>
    </row>
    <row r="1266" spans="1:36"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7"/>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8"/>
        <v>0</v>
      </c>
      <c r="AI1266" s="3">
        <f t="shared" si="99"/>
        <v>0</v>
      </c>
      <c r="AJ1266" s="3"/>
    </row>
    <row r="1267" spans="1:36"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c r="AJ1267" s="2"/>
    </row>
    <row r="1268" spans="1:36"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c r="AJ1268" s="2"/>
    </row>
    <row r="1269" spans="1:36"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c r="AJ1269" s="2"/>
    </row>
    <row r="1270" spans="1:36"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c r="AJ1270" s="2"/>
    </row>
    <row r="1271" spans="1:36"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c r="AJ1271" s="2"/>
    </row>
    <row r="1272" spans="1:36"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c r="AJ1272" s="2"/>
    </row>
    <row r="1273" spans="1:36"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c r="AJ1273" s="2"/>
    </row>
    <row r="1274" spans="1:36"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c r="AJ1274" s="2"/>
    </row>
    <row r="1275" spans="1:36"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c r="AJ1275" s="2"/>
    </row>
    <row r="1276" spans="1:36"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c r="AJ1276" s="2"/>
    </row>
    <row r="1277" spans="1:36"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7"/>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8"/>
        <v>0</v>
      </c>
      <c r="AI1277" s="3">
        <f t="shared" si="99"/>
        <v>0</v>
      </c>
      <c r="AJ1277" s="3"/>
    </row>
    <row r="1278" spans="1:36"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c r="AJ1278" s="2"/>
    </row>
    <row r="1279" spans="1:36"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c r="AJ1279" s="2"/>
    </row>
    <row r="1280" spans="1:36"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c r="AJ1280" s="2"/>
    </row>
    <row r="1281" spans="1:36"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c r="AJ1281" s="2"/>
    </row>
    <row r="1282" spans="1:36"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c r="AJ1282" s="2"/>
    </row>
    <row r="1283" spans="1:36"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c r="AJ1283" s="2"/>
    </row>
    <row r="1284" spans="1:36"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c r="AJ1284" s="2"/>
    </row>
    <row r="1285" spans="1:36"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c r="AJ1285" s="2"/>
    </row>
    <row r="1286" spans="1:36"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2"/>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3"/>
        <v>0</v>
      </c>
      <c r="AI1286" s="3">
        <f t="shared" si="104"/>
        <v>0</v>
      </c>
      <c r="AJ1286" s="3"/>
    </row>
    <row r="1287" spans="1:36"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c r="AJ1287" s="2"/>
    </row>
    <row r="1288" spans="1:36"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c r="AJ1288" s="2"/>
    </row>
    <row r="1289" spans="1:36"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c r="AJ1289" s="2"/>
    </row>
    <row r="1290" spans="1:36"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c r="AJ1290" s="2"/>
    </row>
    <row r="1291" spans="1:36"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c r="AJ1291" s="2"/>
    </row>
    <row r="1292" spans="1:36"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2"/>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3"/>
        <v>0</v>
      </c>
      <c r="AI1292" s="3">
        <f t="shared" si="104"/>
        <v>0</v>
      </c>
      <c r="AJ1292" s="3"/>
    </row>
    <row r="1293" spans="1:36"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c r="AJ1293" s="2"/>
    </row>
    <row r="1294" spans="1:36"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c r="AJ1294" s="2"/>
    </row>
    <row r="1295" spans="1:36"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c r="AJ1295" s="2"/>
    </row>
    <row r="1296" spans="1:36"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c r="AJ1296" s="2"/>
    </row>
    <row r="1297" spans="1:36"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c r="AJ1297" s="2"/>
    </row>
    <row r="1298" spans="1:36"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c r="AJ1298" s="2"/>
    </row>
    <row r="1299" spans="1:36"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c r="AJ1299" s="2"/>
    </row>
    <row r="1300" spans="1:36"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c r="AJ1300" s="2"/>
    </row>
    <row r="1301" spans="1:36"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c r="AJ1301" s="2"/>
    </row>
    <row r="1302" spans="1:36"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2"/>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3"/>
        <v>0</v>
      </c>
      <c r="AI1302" s="3">
        <f t="shared" si="104"/>
        <v>0</v>
      </c>
      <c r="AJ1302" s="3"/>
    </row>
    <row r="1303" spans="1:36"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c r="AJ1303" s="2"/>
    </row>
    <row r="1304" spans="1:36"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c r="AJ1304" s="2"/>
    </row>
    <row r="1305" spans="1:36"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c r="AJ1305" s="2"/>
    </row>
    <row r="1306" spans="1:36"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c r="AJ1306" s="2"/>
    </row>
    <row r="1307" spans="1:36"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c r="AJ1307" s="2"/>
    </row>
    <row r="1308" spans="1:36"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2"/>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3"/>
        <v>0</v>
      </c>
      <c r="AI1308" s="3">
        <f t="shared" si="104"/>
        <v>0</v>
      </c>
      <c r="AJ1308" s="3"/>
    </row>
    <row r="1309" spans="1:36"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c r="AJ1309" s="2"/>
    </row>
    <row r="1310" spans="1:36"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c r="AJ1310" s="2"/>
    </row>
    <row r="1311" spans="1:36"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c r="AJ1311" s="2"/>
    </row>
    <row r="1312" spans="1:36"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c r="AJ1312" s="2"/>
    </row>
    <row r="1313" spans="2:36"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c r="AJ1313" s="2"/>
    </row>
    <row r="1314" spans="2:36"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19</v>
      </c>
      <c r="C57" s="2">
        <f>SUMIFS(DataRegularSeason20242025!$AA$3:$AA$1315,DataRegularSeason20242025!$B$3:$B$1315, "&lt;=" &amp; $A57, DataRegularSeason20242025!$D$3:$D$1315, C$1)+SUMIFS(DataRegularSeason20242025!$AB$3:$AB$1315,DataRegularSeason20242025!$B$3:$B$1315, "&lt;=" &amp; $A57, DataRegularSeason20242025!$E$3:$E$1315, C$1)</f>
        <v>23</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31</v>
      </c>
      <c r="F57" s="2">
        <f>SUMIFS(DataRegularSeason20242025!$AA$3:$AA$1315,DataRegularSeason20242025!$B$3:$B$1315, "&lt;=" &amp; $A57, DataRegularSeason20242025!$D$3:$D$1315, F$1)+SUMIFS(DataRegularSeason20242025!$AB$3:$AB$1315,DataRegularSeason20242025!$B$3:$B$1315, "&lt;=" &amp; $A57, DataRegularSeason20242025!$E$3:$E$1315, F$1)</f>
        <v>20</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16</v>
      </c>
      <c r="I57" s="2">
        <f>SUMIFS(DataRegularSeason20242025!$AA$3:$AA$1315,DataRegularSeason20242025!$B$3:$B$1315, "&lt;=" &amp; $A57, DataRegularSeason20242025!$D$3:$D$1315, I$1)+SUMIFS(DataRegularSeason20242025!$AB$3:$AB$1315,DataRegularSeason20242025!$B$3:$B$1315, "&lt;=" &amp; $A57, DataRegularSeason20242025!$E$3:$E$1315, I$1)</f>
        <v>24</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25</v>
      </c>
      <c r="O57" s="2">
        <f>SUMIFS(DataRegularSeason20242025!$AA$3:$AA$1315,DataRegularSeason20242025!$B$3:$B$1315, "&lt;=" &amp; $A57, DataRegularSeason20242025!$D$3:$D$1315, O$1)+SUMIFS(DataRegularSeason20242025!$AB$3:$AB$1315,DataRegularSeason20242025!$B$3:$B$1315, "&lt;=" &amp; $A57, DataRegularSeason20242025!$E$3:$E$1315, O$1)</f>
        <v>30</v>
      </c>
      <c r="P57" s="2">
        <f>SUMIFS(DataRegularSeason20242025!$AA$3:$AA$1315,DataRegularSeason20242025!$B$3:$B$1315, "&lt;=" &amp; $A57, DataRegularSeason20242025!$D$3:$D$1315, P$1)+SUMIFS(DataRegularSeason20242025!$AB$3:$AB$1315,DataRegularSeason20242025!$B$3:$B$1315, "&lt;=" &amp; $A57, DataRegularSeason20242025!$E$3:$E$1315, P$1)</f>
        <v>17</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17</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19</v>
      </c>
      <c r="V57" s="2">
        <f>SUMIFS(DataRegularSeason20242025!$AA$3:$AA$1315,DataRegularSeason20242025!$B$3:$B$1315, "&lt;=" &amp; $A57, DataRegularSeason20242025!$D$3:$D$1315, V$1)+SUMIFS(DataRegularSeason20242025!$AB$3:$AB$1315,DataRegularSeason20242025!$B$3:$B$1315, "&lt;=" &amp; $A57, DataRegularSeason20242025!$E$3:$E$1315, V$1)</f>
        <v>21</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21</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30</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29</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19</v>
      </c>
      <c r="C58" s="2">
        <f>SUMIFS(DataRegularSeason20242025!$AA$3:$AA$1315,DataRegularSeason20242025!$B$3:$B$1315, "&lt;=" &amp; $A58, DataRegularSeason20242025!$D$3:$D$1315, C$1)+SUMIFS(DataRegularSeason20242025!$AB$3:$AB$1315,DataRegularSeason20242025!$B$3:$B$1315, "&lt;=" &amp; $A58, DataRegularSeason20242025!$E$3:$E$1315, C$1)</f>
        <v>23</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31</v>
      </c>
      <c r="F58" s="2">
        <f>SUMIFS(DataRegularSeason20242025!$AA$3:$AA$1315,DataRegularSeason20242025!$B$3:$B$1315, "&lt;=" &amp; $A58, DataRegularSeason20242025!$D$3:$D$1315, F$1)+SUMIFS(DataRegularSeason20242025!$AB$3:$AB$1315,DataRegularSeason20242025!$B$3:$B$1315, "&lt;=" &amp; $A58, DataRegularSeason20242025!$E$3:$E$1315, F$1)</f>
        <v>20</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16</v>
      </c>
      <c r="I58" s="2">
        <f>SUMIFS(DataRegularSeason20242025!$AA$3:$AA$1315,DataRegularSeason20242025!$B$3:$B$1315, "&lt;=" &amp; $A58, DataRegularSeason20242025!$D$3:$D$1315, I$1)+SUMIFS(DataRegularSeason20242025!$AB$3:$AB$1315,DataRegularSeason20242025!$B$3:$B$1315, "&lt;=" &amp; $A58, DataRegularSeason20242025!$E$3:$E$1315, I$1)</f>
        <v>24</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25</v>
      </c>
      <c r="O58" s="2">
        <f>SUMIFS(DataRegularSeason20242025!$AA$3:$AA$1315,DataRegularSeason20242025!$B$3:$B$1315, "&lt;=" &amp; $A58, DataRegularSeason20242025!$D$3:$D$1315, O$1)+SUMIFS(DataRegularSeason20242025!$AB$3:$AB$1315,DataRegularSeason20242025!$B$3:$B$1315, "&lt;=" &amp; $A58, DataRegularSeason20242025!$E$3:$E$1315, O$1)</f>
        <v>30</v>
      </c>
      <c r="P58" s="2">
        <f>SUMIFS(DataRegularSeason20242025!$AA$3:$AA$1315,DataRegularSeason20242025!$B$3:$B$1315, "&lt;=" &amp; $A58, DataRegularSeason20242025!$D$3:$D$1315, P$1)+SUMIFS(DataRegularSeason20242025!$AB$3:$AB$1315,DataRegularSeason20242025!$B$3:$B$1315, "&lt;=" &amp; $A58, DataRegularSeason20242025!$E$3:$E$1315, P$1)</f>
        <v>17</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17</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19</v>
      </c>
      <c r="V58" s="2">
        <f>SUMIFS(DataRegularSeason20242025!$AA$3:$AA$1315,DataRegularSeason20242025!$B$3:$B$1315, "&lt;=" &amp; $A58, DataRegularSeason20242025!$D$3:$D$1315, V$1)+SUMIFS(DataRegularSeason20242025!$AB$3:$AB$1315,DataRegularSeason20242025!$B$3:$B$1315, "&lt;=" &amp; $A58, DataRegularSeason20242025!$E$3:$E$1315, V$1)</f>
        <v>21</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21</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30</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29</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19</v>
      </c>
      <c r="C59" s="2">
        <f>SUMIFS(DataRegularSeason20242025!$AA$3:$AA$1315,DataRegularSeason20242025!$B$3:$B$1315, "&lt;=" &amp; $A59, DataRegularSeason20242025!$D$3:$D$1315, C$1)+SUMIFS(DataRegularSeason20242025!$AB$3:$AB$1315,DataRegularSeason20242025!$B$3:$B$1315, "&lt;=" &amp; $A59, DataRegularSeason20242025!$E$3:$E$1315, C$1)</f>
        <v>23</v>
      </c>
      <c r="D59" s="2">
        <f>SUMIFS(DataRegularSeason20242025!$AA$3:$AA$1315,DataRegularSeason20242025!$B$3:$B$1315, "&lt;=" &amp; $A59, DataRegularSeason20242025!$D$3:$D$1315, D$1)+SUMIFS(DataRegularSeason20242025!$AB$3:$AB$1315,DataRegularSeason20242025!$B$3:$B$1315, "&lt;=" &amp; $A59, DataRegularSeason20242025!$E$3:$E$1315, D$1)</f>
        <v>23</v>
      </c>
      <c r="E59" s="2">
        <f>SUMIFS(DataRegularSeason20242025!$AA$3:$AA$1315,DataRegularSeason20242025!$B$3:$B$1315, "&lt;=" &amp; $A59, DataRegularSeason20242025!$D$3:$D$1315, E$1)+SUMIFS(DataRegularSeason20242025!$AB$3:$AB$1315,DataRegularSeason20242025!$B$3:$B$1315, "&lt;=" &amp; $A59, DataRegularSeason20242025!$E$3:$E$1315, E$1)</f>
        <v>31</v>
      </c>
      <c r="F59" s="2">
        <f>SUMIFS(DataRegularSeason20242025!$AA$3:$AA$1315,DataRegularSeason20242025!$B$3:$B$1315, "&lt;=" &amp; $A59, DataRegularSeason20242025!$D$3:$D$1315, F$1)+SUMIFS(DataRegularSeason20242025!$AB$3:$AB$1315,DataRegularSeason20242025!$B$3:$B$1315, "&lt;=" &amp; $A59, DataRegularSeason20242025!$E$3:$E$1315, F$1)</f>
        <v>20</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16</v>
      </c>
      <c r="I59" s="2">
        <f>SUMIFS(DataRegularSeason20242025!$AA$3:$AA$1315,DataRegularSeason20242025!$B$3:$B$1315, "&lt;=" &amp; $A59, DataRegularSeason20242025!$D$3:$D$1315, I$1)+SUMIFS(DataRegularSeason20242025!$AB$3:$AB$1315,DataRegularSeason20242025!$B$3:$B$1315, "&lt;=" &amp; $A59, DataRegularSeason20242025!$E$3:$E$1315, I$1)</f>
        <v>24</v>
      </c>
      <c r="J59" s="2">
        <f>SUMIFS(DataRegularSeason20242025!$AA$3:$AA$1315,DataRegularSeason20242025!$B$3:$B$1315, "&lt;=" &amp; $A59, DataRegularSeason20242025!$D$3:$D$1315, J$1)+SUMIFS(DataRegularSeason20242025!$AB$3:$AB$1315,DataRegularSeason20242025!$B$3:$B$1315, "&lt;=" &amp; $A59, DataRegularSeason20242025!$E$3:$E$1315, J$1)</f>
        <v>26</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24</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25</v>
      </c>
      <c r="O59" s="2">
        <f>SUMIFS(DataRegularSeason20242025!$AA$3:$AA$1315,DataRegularSeason20242025!$B$3:$B$1315, "&lt;=" &amp; $A59, DataRegularSeason20242025!$D$3:$D$1315, O$1)+SUMIFS(DataRegularSeason20242025!$AB$3:$AB$1315,DataRegularSeason20242025!$B$3:$B$1315, "&lt;=" &amp; $A59, DataRegularSeason20242025!$E$3:$E$1315, O$1)</f>
        <v>30</v>
      </c>
      <c r="P59" s="2">
        <f>SUMIFS(DataRegularSeason20242025!$AA$3:$AA$1315,DataRegularSeason20242025!$B$3:$B$1315, "&lt;=" &amp; $A59, DataRegularSeason20242025!$D$3:$D$1315, P$1)+SUMIFS(DataRegularSeason20242025!$AB$3:$AB$1315,DataRegularSeason20242025!$B$3:$B$1315, "&lt;=" &amp; $A59, DataRegularSeason20242025!$E$3:$E$1315, P$1)</f>
        <v>17</v>
      </c>
      <c r="Q59" s="2">
        <f>SUMIFS(DataRegularSeason20242025!$AA$3:$AA$1315,DataRegularSeason20242025!$B$3:$B$1315, "&lt;=" &amp; $A59, DataRegularSeason20242025!$D$3:$D$1315, Q$1)+SUMIFS(DataRegularSeason20242025!$AB$3:$AB$1315,DataRegularSeason20242025!$B$3:$B$1315, "&lt;=" &amp; $A59, DataRegularSeason20242025!$E$3:$E$1315, Q$1)</f>
        <v>32</v>
      </c>
      <c r="R59" s="2">
        <f>SUMIFS(DataRegularSeason20242025!$AA$3:$AA$1315,DataRegularSeason20242025!$B$3:$B$1315, "&lt;=" &amp; $A59, DataRegularSeason20242025!$D$3:$D$1315, R$1)+SUMIFS(DataRegularSeason20242025!$AB$3:$AB$1315,DataRegularSeason20242025!$B$3:$B$1315, "&lt;=" &amp; $A59, DataRegularSeason20242025!$E$3:$E$1315, R$1)</f>
        <v>17</v>
      </c>
      <c r="S59" s="2">
        <f>SUMIFS(DataRegularSeason20242025!$AA$3:$AA$1315,DataRegularSeason20242025!$B$3:$B$1315, "&lt;=" &amp; $A59, DataRegularSeason20242025!$D$3:$D$1315, S$1)+SUMIFS(DataRegularSeason20242025!$AB$3:$AB$1315,DataRegularSeason20242025!$B$3:$B$1315, "&lt;=" &amp; $A59, DataRegularSeason20242025!$E$3:$E$1315, S$1)</f>
        <v>21</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19</v>
      </c>
      <c r="V59" s="2">
        <f>SUMIFS(DataRegularSeason20242025!$AA$3:$AA$1315,DataRegularSeason20242025!$B$3:$B$1315, "&lt;=" &amp; $A59, DataRegularSeason20242025!$D$3:$D$1315, V$1)+SUMIFS(DataRegularSeason20242025!$AB$3:$AB$1315,DataRegularSeason20242025!$B$3:$B$1315, "&lt;=" &amp; $A59, DataRegularSeason20242025!$E$3:$E$1315, V$1)</f>
        <v>21</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19</v>
      </c>
      <c r="Z59" s="2">
        <f>SUMIFS(DataRegularSeason20242025!$AA$3:$AA$1315,DataRegularSeason20242025!$B$3:$B$1315, "&lt;=" &amp; $A59, DataRegularSeason20242025!$D$3:$D$1315, Z$1)+SUMIFS(DataRegularSeason20242025!$AB$3:$AB$1315,DataRegularSeason20242025!$B$3:$B$1315, "&lt;=" &amp; $A59, DataRegularSeason20242025!$E$3:$E$1315, Z$1)</f>
        <v>21</v>
      </c>
      <c r="AA59" s="2">
        <f>SUMIFS(DataRegularSeason20242025!$AA$3:$AA$1315,DataRegularSeason20242025!$B$3:$B$1315, "&lt;=" &amp; $A59, DataRegularSeason20242025!$D$3:$D$1315, AA$1)+SUMIFS(DataRegularSeason20242025!$AB$3:$AB$1315,DataRegularSeason20242025!$B$3:$B$1315, "&lt;=" &amp; $A59, DataRegularSeason20242025!$E$3:$E$1315, AA$1)</f>
        <v>24</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21</v>
      </c>
      <c r="AD59" s="2">
        <f>SUMIFS(DataRegularSeason20242025!$AA$3:$AA$1315,DataRegularSeason20242025!$B$3:$B$1315, "&lt;=" &amp; $A59, DataRegularSeason20242025!$D$3:$D$1315, AD$1)+SUMIFS(DataRegularSeason20242025!$AB$3:$AB$1315,DataRegularSeason20242025!$B$3:$B$1315, "&lt;=" &amp; $A59, DataRegularSeason20242025!$E$3:$E$1315, AD$1)</f>
        <v>25</v>
      </c>
      <c r="AE59" s="2">
        <f>SUMIFS(DataRegularSeason20242025!$AA$3:$AA$1315,DataRegularSeason20242025!$B$3:$B$1315, "&lt;=" &amp; $A59, DataRegularSeason20242025!$D$3:$D$1315, AE$1)+SUMIFS(DataRegularSeason20242025!$AB$3:$AB$1315,DataRegularSeason20242025!$B$3:$B$1315, "&lt;=" &amp; $A59, DataRegularSeason20242025!$E$3:$E$1315, AE$1)</f>
        <v>30</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29</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19</v>
      </c>
      <c r="C60" s="2">
        <f>SUMIFS(DataRegularSeason20242025!$AA$3:$AA$1315,DataRegularSeason20242025!$B$3:$B$1315, "&lt;=" &amp; $A60, DataRegularSeason20242025!$D$3:$D$1315, C$1)+SUMIFS(DataRegularSeason20242025!$AB$3:$AB$1315,DataRegularSeason20242025!$B$3:$B$1315, "&lt;=" &amp; $A60, DataRegularSeason20242025!$E$3:$E$1315, C$1)</f>
        <v>23</v>
      </c>
      <c r="D60" s="2">
        <f>SUMIFS(DataRegularSeason20242025!$AA$3:$AA$1315,DataRegularSeason20242025!$B$3:$B$1315, "&lt;=" &amp; $A60, DataRegularSeason20242025!$D$3:$D$1315, D$1)+SUMIFS(DataRegularSeason20242025!$AB$3:$AB$1315,DataRegularSeason20242025!$B$3:$B$1315, "&lt;=" &amp; $A60, DataRegularSeason20242025!$E$3:$E$1315, D$1)</f>
        <v>23</v>
      </c>
      <c r="E60" s="2">
        <f>SUMIFS(DataRegularSeason20242025!$AA$3:$AA$1315,DataRegularSeason20242025!$B$3:$B$1315, "&lt;=" &amp; $A60, DataRegularSeason20242025!$D$3:$D$1315, E$1)+SUMIFS(DataRegularSeason20242025!$AB$3:$AB$1315,DataRegularSeason20242025!$B$3:$B$1315, "&lt;=" &amp; $A60, DataRegularSeason20242025!$E$3:$E$1315, E$1)</f>
        <v>31</v>
      </c>
      <c r="F60" s="2">
        <f>SUMIFS(DataRegularSeason20242025!$AA$3:$AA$1315,DataRegularSeason20242025!$B$3:$B$1315, "&lt;=" &amp; $A60, DataRegularSeason20242025!$D$3:$D$1315, F$1)+SUMIFS(DataRegularSeason20242025!$AB$3:$AB$1315,DataRegularSeason20242025!$B$3:$B$1315, "&lt;=" &amp; $A60, DataRegularSeason20242025!$E$3:$E$1315, F$1)</f>
        <v>20</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16</v>
      </c>
      <c r="I60" s="2">
        <f>SUMIFS(DataRegularSeason20242025!$AA$3:$AA$1315,DataRegularSeason20242025!$B$3:$B$1315, "&lt;=" &amp; $A60, DataRegularSeason20242025!$D$3:$D$1315, I$1)+SUMIFS(DataRegularSeason20242025!$AB$3:$AB$1315,DataRegularSeason20242025!$B$3:$B$1315, "&lt;=" &amp; $A60, DataRegularSeason20242025!$E$3:$E$1315, I$1)</f>
        <v>24</v>
      </c>
      <c r="J60" s="2">
        <f>SUMIFS(DataRegularSeason20242025!$AA$3:$AA$1315,DataRegularSeason20242025!$B$3:$B$1315, "&lt;=" &amp; $A60, DataRegularSeason20242025!$D$3:$D$1315, J$1)+SUMIFS(DataRegularSeason20242025!$AB$3:$AB$1315,DataRegularSeason20242025!$B$3:$B$1315, "&lt;=" &amp; $A60, DataRegularSeason20242025!$E$3:$E$1315, J$1)</f>
        <v>26</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24</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25</v>
      </c>
      <c r="O60" s="2">
        <f>SUMIFS(DataRegularSeason20242025!$AA$3:$AA$1315,DataRegularSeason20242025!$B$3:$B$1315, "&lt;=" &amp; $A60, DataRegularSeason20242025!$D$3:$D$1315, O$1)+SUMIFS(DataRegularSeason20242025!$AB$3:$AB$1315,DataRegularSeason20242025!$B$3:$B$1315, "&lt;=" &amp; $A60, DataRegularSeason20242025!$E$3:$E$1315, O$1)</f>
        <v>30</v>
      </c>
      <c r="P60" s="2">
        <f>SUMIFS(DataRegularSeason20242025!$AA$3:$AA$1315,DataRegularSeason20242025!$B$3:$B$1315, "&lt;=" &amp; $A60, DataRegularSeason20242025!$D$3:$D$1315, P$1)+SUMIFS(DataRegularSeason20242025!$AB$3:$AB$1315,DataRegularSeason20242025!$B$3:$B$1315, "&lt;=" &amp; $A60, DataRegularSeason20242025!$E$3:$E$1315, P$1)</f>
        <v>17</v>
      </c>
      <c r="Q60" s="2">
        <f>SUMIFS(DataRegularSeason20242025!$AA$3:$AA$1315,DataRegularSeason20242025!$B$3:$B$1315, "&lt;=" &amp; $A60, DataRegularSeason20242025!$D$3:$D$1315, Q$1)+SUMIFS(DataRegularSeason20242025!$AB$3:$AB$1315,DataRegularSeason20242025!$B$3:$B$1315, "&lt;=" &amp; $A60, DataRegularSeason20242025!$E$3:$E$1315, Q$1)</f>
        <v>32</v>
      </c>
      <c r="R60" s="2">
        <f>SUMIFS(DataRegularSeason20242025!$AA$3:$AA$1315,DataRegularSeason20242025!$B$3:$B$1315, "&lt;=" &amp; $A60, DataRegularSeason20242025!$D$3:$D$1315, R$1)+SUMIFS(DataRegularSeason20242025!$AB$3:$AB$1315,DataRegularSeason20242025!$B$3:$B$1315, "&lt;=" &amp; $A60, DataRegularSeason20242025!$E$3:$E$1315, R$1)</f>
        <v>17</v>
      </c>
      <c r="S60" s="2">
        <f>SUMIFS(DataRegularSeason20242025!$AA$3:$AA$1315,DataRegularSeason20242025!$B$3:$B$1315, "&lt;=" &amp; $A60, DataRegularSeason20242025!$D$3:$D$1315, S$1)+SUMIFS(DataRegularSeason20242025!$AB$3:$AB$1315,DataRegularSeason20242025!$B$3:$B$1315, "&lt;=" &amp; $A60, DataRegularSeason20242025!$E$3:$E$1315, S$1)</f>
        <v>21</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19</v>
      </c>
      <c r="V60" s="2">
        <f>SUMIFS(DataRegularSeason20242025!$AA$3:$AA$1315,DataRegularSeason20242025!$B$3:$B$1315, "&lt;=" &amp; $A60, DataRegularSeason20242025!$D$3:$D$1315, V$1)+SUMIFS(DataRegularSeason20242025!$AB$3:$AB$1315,DataRegularSeason20242025!$B$3:$B$1315, "&lt;=" &amp; $A60, DataRegularSeason20242025!$E$3:$E$1315, V$1)</f>
        <v>21</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19</v>
      </c>
      <c r="Z60" s="2">
        <f>SUMIFS(DataRegularSeason20242025!$AA$3:$AA$1315,DataRegularSeason20242025!$B$3:$B$1315, "&lt;=" &amp; $A60, DataRegularSeason20242025!$D$3:$D$1315, Z$1)+SUMIFS(DataRegularSeason20242025!$AB$3:$AB$1315,DataRegularSeason20242025!$B$3:$B$1315, "&lt;=" &amp; $A60, DataRegularSeason20242025!$E$3:$E$1315, Z$1)</f>
        <v>21</v>
      </c>
      <c r="AA60" s="2">
        <f>SUMIFS(DataRegularSeason20242025!$AA$3:$AA$1315,DataRegularSeason20242025!$B$3:$B$1315, "&lt;=" &amp; $A60, DataRegularSeason20242025!$D$3:$D$1315, AA$1)+SUMIFS(DataRegularSeason20242025!$AB$3:$AB$1315,DataRegularSeason20242025!$B$3:$B$1315, "&lt;=" &amp; $A60, DataRegularSeason20242025!$E$3:$E$1315, AA$1)</f>
        <v>24</v>
      </c>
      <c r="AB60" s="2">
        <f>SUMIFS(DataRegularSeason20242025!$AA$3:$AA$1315,DataRegularSeason20242025!$B$3:$B$1315, "&lt;=" &amp; $A60, DataRegularSeason20242025!$D$3:$D$1315, AB$1)+SUMIFS(DataRegularSeason20242025!$AB$3:$AB$1315,DataRegularSeason20242025!$B$3:$B$1315, "&lt;=" &amp; $A60, DataRegularSeason20242025!$E$3:$E$1315, AB$1)</f>
        <v>28</v>
      </c>
      <c r="AC60" s="2">
        <f>SUMIFS(DataRegularSeason20242025!$AA$3:$AA$1315,DataRegularSeason20242025!$B$3:$B$1315, "&lt;=" &amp; $A60, DataRegularSeason20242025!$D$3:$D$1315, AC$1)+SUMIFS(DataRegularSeason20242025!$AB$3:$AB$1315,DataRegularSeason20242025!$B$3:$B$1315, "&lt;=" &amp; $A60, DataRegularSeason20242025!$E$3:$E$1315, AC$1)</f>
        <v>21</v>
      </c>
      <c r="AD60" s="2">
        <f>SUMIFS(DataRegularSeason20242025!$AA$3:$AA$1315,DataRegularSeason20242025!$B$3:$B$1315, "&lt;=" &amp; $A60, DataRegularSeason20242025!$D$3:$D$1315, AD$1)+SUMIFS(DataRegularSeason20242025!$AB$3:$AB$1315,DataRegularSeason20242025!$B$3:$B$1315, "&lt;=" &amp; $A60, DataRegularSeason20242025!$E$3:$E$1315, AD$1)</f>
        <v>25</v>
      </c>
      <c r="AE60" s="2">
        <f>SUMIFS(DataRegularSeason20242025!$AA$3:$AA$1315,DataRegularSeason20242025!$B$3:$B$1315, "&lt;=" &amp; $A60, DataRegularSeason20242025!$D$3:$D$1315, AE$1)+SUMIFS(DataRegularSeason20242025!$AB$3:$AB$1315,DataRegularSeason20242025!$B$3:$B$1315, "&lt;=" &amp; $A60, DataRegularSeason20242025!$E$3:$E$1315, AE$1)</f>
        <v>30</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29</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19</v>
      </c>
      <c r="C61" s="2">
        <f>SUMIFS(DataRegularSeason20242025!$AA$3:$AA$1315,DataRegularSeason20242025!$B$3:$B$1315, "&lt;=" &amp; $A61, DataRegularSeason20242025!$D$3:$D$1315, C$1)+SUMIFS(DataRegularSeason20242025!$AB$3:$AB$1315,DataRegularSeason20242025!$B$3:$B$1315, "&lt;=" &amp; $A61, DataRegularSeason20242025!$E$3:$E$1315, C$1)</f>
        <v>23</v>
      </c>
      <c r="D61" s="2">
        <f>SUMIFS(DataRegularSeason20242025!$AA$3:$AA$1315,DataRegularSeason20242025!$B$3:$B$1315, "&lt;=" &amp; $A61, DataRegularSeason20242025!$D$3:$D$1315, D$1)+SUMIFS(DataRegularSeason20242025!$AB$3:$AB$1315,DataRegularSeason20242025!$B$3:$B$1315, "&lt;=" &amp; $A61, DataRegularSeason20242025!$E$3:$E$1315, D$1)</f>
        <v>23</v>
      </c>
      <c r="E61" s="2">
        <f>SUMIFS(DataRegularSeason20242025!$AA$3:$AA$1315,DataRegularSeason20242025!$B$3:$B$1315, "&lt;=" &amp; $A61, DataRegularSeason20242025!$D$3:$D$1315, E$1)+SUMIFS(DataRegularSeason20242025!$AB$3:$AB$1315,DataRegularSeason20242025!$B$3:$B$1315, "&lt;=" &amp; $A61, DataRegularSeason20242025!$E$3:$E$1315, E$1)</f>
        <v>31</v>
      </c>
      <c r="F61" s="2">
        <f>SUMIFS(DataRegularSeason20242025!$AA$3:$AA$1315,DataRegularSeason20242025!$B$3:$B$1315, "&lt;=" &amp; $A61, DataRegularSeason20242025!$D$3:$D$1315, F$1)+SUMIFS(DataRegularSeason20242025!$AB$3:$AB$1315,DataRegularSeason20242025!$B$3:$B$1315, "&lt;=" &amp; $A61, DataRegularSeason20242025!$E$3:$E$1315, F$1)</f>
        <v>20</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16</v>
      </c>
      <c r="I61" s="2">
        <f>SUMIFS(DataRegularSeason20242025!$AA$3:$AA$1315,DataRegularSeason20242025!$B$3:$B$1315, "&lt;=" &amp; $A61, DataRegularSeason20242025!$D$3:$D$1315, I$1)+SUMIFS(DataRegularSeason20242025!$AB$3:$AB$1315,DataRegularSeason20242025!$B$3:$B$1315, "&lt;=" &amp; $A61, DataRegularSeason20242025!$E$3:$E$1315, I$1)</f>
        <v>24</v>
      </c>
      <c r="J61" s="2">
        <f>SUMIFS(DataRegularSeason20242025!$AA$3:$AA$1315,DataRegularSeason20242025!$B$3:$B$1315, "&lt;=" &amp; $A61, DataRegularSeason20242025!$D$3:$D$1315, J$1)+SUMIFS(DataRegularSeason20242025!$AB$3:$AB$1315,DataRegularSeason20242025!$B$3:$B$1315, "&lt;=" &amp; $A61, DataRegularSeason20242025!$E$3:$E$1315, J$1)</f>
        <v>26</v>
      </c>
      <c r="K61" s="2">
        <f>SUMIFS(DataRegularSeason20242025!$AA$3:$AA$1315,DataRegularSeason20242025!$B$3:$B$1315, "&lt;=" &amp; $A61, DataRegularSeason20242025!$D$3:$D$1315, K$1)+SUMIFS(DataRegularSeason20242025!$AB$3:$AB$1315,DataRegularSeason20242025!$B$3:$B$1315, "&lt;=" &amp; $A61, DataRegularSeason20242025!$E$3:$E$1315, K$1)</f>
        <v>22</v>
      </c>
      <c r="L61" s="2">
        <f>SUMIFS(DataRegularSeason20242025!$AA$3:$AA$1315,DataRegularSeason20242025!$B$3:$B$1315, "&lt;=" &amp; $A61, DataRegularSeason20242025!$D$3:$D$1315, L$1)+SUMIFS(DataRegularSeason20242025!$AB$3:$AB$1315,DataRegularSeason20242025!$B$3:$B$1315, "&lt;=" &amp; $A61, DataRegularSeason20242025!$E$3:$E$1315, L$1)</f>
        <v>24</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25</v>
      </c>
      <c r="O61" s="2">
        <f>SUMIFS(DataRegularSeason20242025!$AA$3:$AA$1315,DataRegularSeason20242025!$B$3:$B$1315, "&lt;=" &amp; $A61, DataRegularSeason20242025!$D$3:$D$1315, O$1)+SUMIFS(DataRegularSeason20242025!$AB$3:$AB$1315,DataRegularSeason20242025!$B$3:$B$1315, "&lt;=" &amp; $A61, DataRegularSeason20242025!$E$3:$E$1315, O$1)</f>
        <v>30</v>
      </c>
      <c r="P61" s="2">
        <f>SUMIFS(DataRegularSeason20242025!$AA$3:$AA$1315,DataRegularSeason20242025!$B$3:$B$1315, "&lt;=" &amp; $A61, DataRegularSeason20242025!$D$3:$D$1315, P$1)+SUMIFS(DataRegularSeason20242025!$AB$3:$AB$1315,DataRegularSeason20242025!$B$3:$B$1315, "&lt;=" &amp; $A61, DataRegularSeason20242025!$E$3:$E$1315, P$1)</f>
        <v>17</v>
      </c>
      <c r="Q61" s="2">
        <f>SUMIFS(DataRegularSeason20242025!$AA$3:$AA$1315,DataRegularSeason20242025!$B$3:$B$1315, "&lt;=" &amp; $A61, DataRegularSeason20242025!$D$3:$D$1315, Q$1)+SUMIFS(DataRegularSeason20242025!$AB$3:$AB$1315,DataRegularSeason20242025!$B$3:$B$1315, "&lt;=" &amp; $A61, DataRegularSeason20242025!$E$3:$E$1315, Q$1)</f>
        <v>32</v>
      </c>
      <c r="R61" s="2">
        <f>SUMIFS(DataRegularSeason20242025!$AA$3:$AA$1315,DataRegularSeason20242025!$B$3:$B$1315, "&lt;=" &amp; $A61, DataRegularSeason20242025!$D$3:$D$1315, R$1)+SUMIFS(DataRegularSeason20242025!$AB$3:$AB$1315,DataRegularSeason20242025!$B$3:$B$1315, "&lt;=" &amp; $A61, DataRegularSeason20242025!$E$3:$E$1315, R$1)</f>
        <v>17</v>
      </c>
      <c r="S61" s="2">
        <f>SUMIFS(DataRegularSeason20242025!$AA$3:$AA$1315,DataRegularSeason20242025!$B$3:$B$1315, "&lt;=" &amp; $A61, DataRegularSeason20242025!$D$3:$D$1315, S$1)+SUMIFS(DataRegularSeason20242025!$AB$3:$AB$1315,DataRegularSeason20242025!$B$3:$B$1315, "&lt;=" &amp; $A61, DataRegularSeason20242025!$E$3:$E$1315, S$1)</f>
        <v>21</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19</v>
      </c>
      <c r="V61" s="2">
        <f>SUMIFS(DataRegularSeason20242025!$AA$3:$AA$1315,DataRegularSeason20242025!$B$3:$B$1315, "&lt;=" &amp; $A61, DataRegularSeason20242025!$D$3:$D$1315, V$1)+SUMIFS(DataRegularSeason20242025!$AB$3:$AB$1315,DataRegularSeason20242025!$B$3:$B$1315, "&lt;=" &amp; $A61, DataRegularSeason20242025!$E$3:$E$1315, V$1)</f>
        <v>21</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19</v>
      </c>
      <c r="Z61" s="2">
        <f>SUMIFS(DataRegularSeason20242025!$AA$3:$AA$1315,DataRegularSeason20242025!$B$3:$B$1315, "&lt;=" &amp; $A61, DataRegularSeason20242025!$D$3:$D$1315, Z$1)+SUMIFS(DataRegularSeason20242025!$AB$3:$AB$1315,DataRegularSeason20242025!$B$3:$B$1315, "&lt;=" &amp; $A61, DataRegularSeason20242025!$E$3:$E$1315, Z$1)</f>
        <v>21</v>
      </c>
      <c r="AA61" s="2">
        <f>SUMIFS(DataRegularSeason20242025!$AA$3:$AA$1315,DataRegularSeason20242025!$B$3:$B$1315, "&lt;=" &amp; $A61, DataRegularSeason20242025!$D$3:$D$1315, AA$1)+SUMIFS(DataRegularSeason20242025!$AB$3:$AB$1315,DataRegularSeason20242025!$B$3:$B$1315, "&lt;=" &amp; $A61, DataRegularSeason20242025!$E$3:$E$1315, AA$1)</f>
        <v>24</v>
      </c>
      <c r="AB61" s="2">
        <f>SUMIFS(DataRegularSeason20242025!$AA$3:$AA$1315,DataRegularSeason20242025!$B$3:$B$1315, "&lt;=" &amp; $A61, DataRegularSeason20242025!$D$3:$D$1315, AB$1)+SUMIFS(DataRegularSeason20242025!$AB$3:$AB$1315,DataRegularSeason20242025!$B$3:$B$1315, "&lt;=" &amp; $A61, DataRegularSeason20242025!$E$3:$E$1315, AB$1)</f>
        <v>28</v>
      </c>
      <c r="AC61" s="2">
        <f>SUMIFS(DataRegularSeason20242025!$AA$3:$AA$1315,DataRegularSeason20242025!$B$3:$B$1315, "&lt;=" &amp; $A61, DataRegularSeason20242025!$D$3:$D$1315, AC$1)+SUMIFS(DataRegularSeason20242025!$AB$3:$AB$1315,DataRegularSeason20242025!$B$3:$B$1315, "&lt;=" &amp; $A61, DataRegularSeason20242025!$E$3:$E$1315, AC$1)</f>
        <v>21</v>
      </c>
      <c r="AD61" s="2">
        <f>SUMIFS(DataRegularSeason20242025!$AA$3:$AA$1315,DataRegularSeason20242025!$B$3:$B$1315, "&lt;=" &amp; $A61, DataRegularSeason20242025!$D$3:$D$1315, AD$1)+SUMIFS(DataRegularSeason20242025!$AB$3:$AB$1315,DataRegularSeason20242025!$B$3:$B$1315, "&lt;=" &amp; $A61, DataRegularSeason20242025!$E$3:$E$1315, AD$1)</f>
        <v>25</v>
      </c>
      <c r="AE61" s="2">
        <f>SUMIFS(DataRegularSeason20242025!$AA$3:$AA$1315,DataRegularSeason20242025!$B$3:$B$1315, "&lt;=" &amp; $A61, DataRegularSeason20242025!$D$3:$D$1315, AE$1)+SUMIFS(DataRegularSeason20242025!$AB$3:$AB$1315,DataRegularSeason20242025!$B$3:$B$1315, "&lt;=" &amp; $A61, DataRegularSeason20242025!$E$3:$E$1315, AE$1)</f>
        <v>30</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29</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19</v>
      </c>
      <c r="C62" s="2">
        <f>SUMIFS(DataRegularSeason20242025!$AA$3:$AA$1315,DataRegularSeason20242025!$B$3:$B$1315, "&lt;=" &amp; $A62, DataRegularSeason20242025!$D$3:$D$1315, C$1)+SUMIFS(DataRegularSeason20242025!$AB$3:$AB$1315,DataRegularSeason20242025!$B$3:$B$1315, "&lt;=" &amp; $A62, DataRegularSeason20242025!$E$3:$E$1315, C$1)</f>
        <v>23</v>
      </c>
      <c r="D62" s="2">
        <f>SUMIFS(DataRegularSeason20242025!$AA$3:$AA$1315,DataRegularSeason20242025!$B$3:$B$1315, "&lt;=" &amp; $A62, DataRegularSeason20242025!$D$3:$D$1315, D$1)+SUMIFS(DataRegularSeason20242025!$AB$3:$AB$1315,DataRegularSeason20242025!$B$3:$B$1315, "&lt;=" &amp; $A62, DataRegularSeason20242025!$E$3:$E$1315, D$1)</f>
        <v>23</v>
      </c>
      <c r="E62" s="2">
        <f>SUMIFS(DataRegularSeason20242025!$AA$3:$AA$1315,DataRegularSeason20242025!$B$3:$B$1315, "&lt;=" &amp; $A62, DataRegularSeason20242025!$D$3:$D$1315, E$1)+SUMIFS(DataRegularSeason20242025!$AB$3:$AB$1315,DataRegularSeason20242025!$B$3:$B$1315, "&lt;=" &amp; $A62, DataRegularSeason20242025!$E$3:$E$1315, E$1)</f>
        <v>31</v>
      </c>
      <c r="F62" s="2">
        <f>SUMIFS(DataRegularSeason20242025!$AA$3:$AA$1315,DataRegularSeason20242025!$B$3:$B$1315, "&lt;=" &amp; $A62, DataRegularSeason20242025!$D$3:$D$1315, F$1)+SUMIFS(DataRegularSeason20242025!$AB$3:$AB$1315,DataRegularSeason20242025!$B$3:$B$1315, "&lt;=" &amp; $A62, DataRegularSeason20242025!$E$3:$E$1315, F$1)</f>
        <v>20</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16</v>
      </c>
      <c r="I62" s="2">
        <f>SUMIFS(DataRegularSeason20242025!$AA$3:$AA$1315,DataRegularSeason20242025!$B$3:$B$1315, "&lt;=" &amp; $A62, DataRegularSeason20242025!$D$3:$D$1315, I$1)+SUMIFS(DataRegularSeason20242025!$AB$3:$AB$1315,DataRegularSeason20242025!$B$3:$B$1315, "&lt;=" &amp; $A62, DataRegularSeason20242025!$E$3:$E$1315, I$1)</f>
        <v>24</v>
      </c>
      <c r="J62" s="2">
        <f>SUMIFS(DataRegularSeason20242025!$AA$3:$AA$1315,DataRegularSeason20242025!$B$3:$B$1315, "&lt;=" &amp; $A62, DataRegularSeason20242025!$D$3:$D$1315, J$1)+SUMIFS(DataRegularSeason20242025!$AB$3:$AB$1315,DataRegularSeason20242025!$B$3:$B$1315, "&lt;=" &amp; $A62, DataRegularSeason20242025!$E$3:$E$1315, J$1)</f>
        <v>26</v>
      </c>
      <c r="K62" s="2">
        <f>SUMIFS(DataRegularSeason20242025!$AA$3:$AA$1315,DataRegularSeason20242025!$B$3:$B$1315, "&lt;=" &amp; $A62, DataRegularSeason20242025!$D$3:$D$1315, K$1)+SUMIFS(DataRegularSeason20242025!$AB$3:$AB$1315,DataRegularSeason20242025!$B$3:$B$1315, "&lt;=" &amp; $A62, DataRegularSeason20242025!$E$3:$E$1315, K$1)</f>
        <v>22</v>
      </c>
      <c r="L62" s="2">
        <f>SUMIFS(DataRegularSeason20242025!$AA$3:$AA$1315,DataRegularSeason20242025!$B$3:$B$1315, "&lt;=" &amp; $A62, DataRegularSeason20242025!$D$3:$D$1315, L$1)+SUMIFS(DataRegularSeason20242025!$AB$3:$AB$1315,DataRegularSeason20242025!$B$3:$B$1315, "&lt;=" &amp; $A62, DataRegularSeason20242025!$E$3:$E$1315, L$1)</f>
        <v>24</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25</v>
      </c>
      <c r="O62" s="2">
        <f>SUMIFS(DataRegularSeason20242025!$AA$3:$AA$1315,DataRegularSeason20242025!$B$3:$B$1315, "&lt;=" &amp; $A62, DataRegularSeason20242025!$D$3:$D$1315, O$1)+SUMIFS(DataRegularSeason20242025!$AB$3:$AB$1315,DataRegularSeason20242025!$B$3:$B$1315, "&lt;=" &amp; $A62, DataRegularSeason20242025!$E$3:$E$1315, O$1)</f>
        <v>30</v>
      </c>
      <c r="P62" s="2">
        <f>SUMIFS(DataRegularSeason20242025!$AA$3:$AA$1315,DataRegularSeason20242025!$B$3:$B$1315, "&lt;=" &amp; $A62, DataRegularSeason20242025!$D$3:$D$1315, P$1)+SUMIFS(DataRegularSeason20242025!$AB$3:$AB$1315,DataRegularSeason20242025!$B$3:$B$1315, "&lt;=" &amp; $A62, DataRegularSeason20242025!$E$3:$E$1315, P$1)</f>
        <v>17</v>
      </c>
      <c r="Q62" s="2">
        <f>SUMIFS(DataRegularSeason20242025!$AA$3:$AA$1315,DataRegularSeason20242025!$B$3:$B$1315, "&lt;=" &amp; $A62, DataRegularSeason20242025!$D$3:$D$1315, Q$1)+SUMIFS(DataRegularSeason20242025!$AB$3:$AB$1315,DataRegularSeason20242025!$B$3:$B$1315, "&lt;=" &amp; $A62, DataRegularSeason20242025!$E$3:$E$1315, Q$1)</f>
        <v>32</v>
      </c>
      <c r="R62" s="2">
        <f>SUMIFS(DataRegularSeason20242025!$AA$3:$AA$1315,DataRegularSeason20242025!$B$3:$B$1315, "&lt;=" &amp; $A62, DataRegularSeason20242025!$D$3:$D$1315, R$1)+SUMIFS(DataRegularSeason20242025!$AB$3:$AB$1315,DataRegularSeason20242025!$B$3:$B$1315, "&lt;=" &amp; $A62, DataRegularSeason20242025!$E$3:$E$1315, R$1)</f>
        <v>17</v>
      </c>
      <c r="S62" s="2">
        <f>SUMIFS(DataRegularSeason20242025!$AA$3:$AA$1315,DataRegularSeason20242025!$B$3:$B$1315, "&lt;=" &amp; $A62, DataRegularSeason20242025!$D$3:$D$1315, S$1)+SUMIFS(DataRegularSeason20242025!$AB$3:$AB$1315,DataRegularSeason20242025!$B$3:$B$1315, "&lt;=" &amp; $A62, DataRegularSeason20242025!$E$3:$E$1315, S$1)</f>
        <v>21</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19</v>
      </c>
      <c r="V62" s="2">
        <f>SUMIFS(DataRegularSeason20242025!$AA$3:$AA$1315,DataRegularSeason20242025!$B$3:$B$1315, "&lt;=" &amp; $A62, DataRegularSeason20242025!$D$3:$D$1315, V$1)+SUMIFS(DataRegularSeason20242025!$AB$3:$AB$1315,DataRegularSeason20242025!$B$3:$B$1315, "&lt;=" &amp; $A62, DataRegularSeason20242025!$E$3:$E$1315, V$1)</f>
        <v>21</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19</v>
      </c>
      <c r="Z62" s="2">
        <f>SUMIFS(DataRegularSeason20242025!$AA$3:$AA$1315,DataRegularSeason20242025!$B$3:$B$1315, "&lt;=" &amp; $A62, DataRegularSeason20242025!$D$3:$D$1315, Z$1)+SUMIFS(DataRegularSeason20242025!$AB$3:$AB$1315,DataRegularSeason20242025!$B$3:$B$1315, "&lt;=" &amp; $A62, DataRegularSeason20242025!$E$3:$E$1315, Z$1)</f>
        <v>21</v>
      </c>
      <c r="AA62" s="2">
        <f>SUMIFS(DataRegularSeason20242025!$AA$3:$AA$1315,DataRegularSeason20242025!$B$3:$B$1315, "&lt;=" &amp; $A62, DataRegularSeason20242025!$D$3:$D$1315, AA$1)+SUMIFS(DataRegularSeason20242025!$AB$3:$AB$1315,DataRegularSeason20242025!$B$3:$B$1315, "&lt;=" &amp; $A62, DataRegularSeason20242025!$E$3:$E$1315, AA$1)</f>
        <v>24</v>
      </c>
      <c r="AB62" s="2">
        <f>SUMIFS(DataRegularSeason20242025!$AA$3:$AA$1315,DataRegularSeason20242025!$B$3:$B$1315, "&lt;=" &amp; $A62, DataRegularSeason20242025!$D$3:$D$1315, AB$1)+SUMIFS(DataRegularSeason20242025!$AB$3:$AB$1315,DataRegularSeason20242025!$B$3:$B$1315, "&lt;=" &amp; $A62, DataRegularSeason20242025!$E$3:$E$1315, AB$1)</f>
        <v>28</v>
      </c>
      <c r="AC62" s="2">
        <f>SUMIFS(DataRegularSeason20242025!$AA$3:$AA$1315,DataRegularSeason20242025!$B$3:$B$1315, "&lt;=" &amp; $A62, DataRegularSeason20242025!$D$3:$D$1315, AC$1)+SUMIFS(DataRegularSeason20242025!$AB$3:$AB$1315,DataRegularSeason20242025!$B$3:$B$1315, "&lt;=" &amp; $A62, DataRegularSeason20242025!$E$3:$E$1315, AC$1)</f>
        <v>21</v>
      </c>
      <c r="AD62" s="2">
        <f>SUMIFS(DataRegularSeason20242025!$AA$3:$AA$1315,DataRegularSeason20242025!$B$3:$B$1315, "&lt;=" &amp; $A62, DataRegularSeason20242025!$D$3:$D$1315, AD$1)+SUMIFS(DataRegularSeason20242025!$AB$3:$AB$1315,DataRegularSeason20242025!$B$3:$B$1315, "&lt;=" &amp; $A62, DataRegularSeason20242025!$E$3:$E$1315, AD$1)</f>
        <v>25</v>
      </c>
      <c r="AE62" s="2">
        <f>SUMIFS(DataRegularSeason20242025!$AA$3:$AA$1315,DataRegularSeason20242025!$B$3:$B$1315, "&lt;=" &amp; $A62, DataRegularSeason20242025!$D$3:$D$1315, AE$1)+SUMIFS(DataRegularSeason20242025!$AB$3:$AB$1315,DataRegularSeason20242025!$B$3:$B$1315, "&lt;=" &amp; $A62, DataRegularSeason20242025!$E$3:$E$1315, AE$1)</f>
        <v>30</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29</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19</v>
      </c>
      <c r="C63" s="2">
        <f>SUMIFS(DataRegularSeason20242025!$AA$3:$AA$1315,DataRegularSeason20242025!$B$3:$B$1315, "&lt;=" &amp; $A63, DataRegularSeason20242025!$D$3:$D$1315, C$1)+SUMIFS(DataRegularSeason20242025!$AB$3:$AB$1315,DataRegularSeason20242025!$B$3:$B$1315, "&lt;=" &amp; $A63, DataRegularSeason20242025!$E$3:$E$1315, C$1)</f>
        <v>23</v>
      </c>
      <c r="D63" s="2">
        <f>SUMIFS(DataRegularSeason20242025!$AA$3:$AA$1315,DataRegularSeason20242025!$B$3:$B$1315, "&lt;=" &amp; $A63, DataRegularSeason20242025!$D$3:$D$1315, D$1)+SUMIFS(DataRegularSeason20242025!$AB$3:$AB$1315,DataRegularSeason20242025!$B$3:$B$1315, "&lt;=" &amp; $A63, DataRegularSeason20242025!$E$3:$E$1315, D$1)</f>
        <v>23</v>
      </c>
      <c r="E63" s="2">
        <f>SUMIFS(DataRegularSeason20242025!$AA$3:$AA$1315,DataRegularSeason20242025!$B$3:$B$1315, "&lt;=" &amp; $A63, DataRegularSeason20242025!$D$3:$D$1315, E$1)+SUMIFS(DataRegularSeason20242025!$AB$3:$AB$1315,DataRegularSeason20242025!$B$3:$B$1315, "&lt;=" &amp; $A63, DataRegularSeason20242025!$E$3:$E$1315, E$1)</f>
        <v>31</v>
      </c>
      <c r="F63" s="2">
        <f>SUMIFS(DataRegularSeason20242025!$AA$3:$AA$1315,DataRegularSeason20242025!$B$3:$B$1315, "&lt;=" &amp; $A63, DataRegularSeason20242025!$D$3:$D$1315, F$1)+SUMIFS(DataRegularSeason20242025!$AB$3:$AB$1315,DataRegularSeason20242025!$B$3:$B$1315, "&lt;=" &amp; $A63, DataRegularSeason20242025!$E$3:$E$1315, F$1)</f>
        <v>20</v>
      </c>
      <c r="G63" s="2">
        <f>SUMIFS(DataRegularSeason20242025!$AA$3:$AA$1315,DataRegularSeason20242025!$B$3:$B$1315, "&lt;=" &amp; $A63, DataRegularSeason20242025!$D$3:$D$1315, G$1)+SUMIFS(DataRegularSeason20242025!$AB$3:$AB$1315,DataRegularSeason20242025!$B$3:$B$1315, "&lt;=" &amp; $A63, DataRegularSeason20242025!$E$3:$E$1315, G$1)</f>
        <v>28</v>
      </c>
      <c r="H63" s="2">
        <f>SUMIFS(DataRegularSeason20242025!$AA$3:$AA$1315,DataRegularSeason20242025!$B$3:$B$1315, "&lt;=" &amp; $A63, DataRegularSeason20242025!$D$3:$D$1315, H$1)+SUMIFS(DataRegularSeason20242025!$AB$3:$AB$1315,DataRegularSeason20242025!$B$3:$B$1315, "&lt;=" &amp; $A63, DataRegularSeason20242025!$E$3:$E$1315, H$1)</f>
        <v>16</v>
      </c>
      <c r="I63" s="2">
        <f>SUMIFS(DataRegularSeason20242025!$AA$3:$AA$1315,DataRegularSeason20242025!$B$3:$B$1315, "&lt;=" &amp; $A63, DataRegularSeason20242025!$D$3:$D$1315, I$1)+SUMIFS(DataRegularSeason20242025!$AB$3:$AB$1315,DataRegularSeason20242025!$B$3:$B$1315, "&lt;=" &amp; $A63, DataRegularSeason20242025!$E$3:$E$1315, I$1)</f>
        <v>24</v>
      </c>
      <c r="J63" s="2">
        <f>SUMIFS(DataRegularSeason20242025!$AA$3:$AA$1315,DataRegularSeason20242025!$B$3:$B$1315, "&lt;=" &amp; $A63, DataRegularSeason20242025!$D$3:$D$1315, J$1)+SUMIFS(DataRegularSeason20242025!$AB$3:$AB$1315,DataRegularSeason20242025!$B$3:$B$1315, "&lt;=" &amp; $A63, DataRegularSeason20242025!$E$3:$E$1315, J$1)</f>
        <v>26</v>
      </c>
      <c r="K63" s="2">
        <f>SUMIFS(DataRegularSeason20242025!$AA$3:$AA$1315,DataRegularSeason20242025!$B$3:$B$1315, "&lt;=" &amp; $A63, DataRegularSeason20242025!$D$3:$D$1315, K$1)+SUMIFS(DataRegularSeason20242025!$AB$3:$AB$1315,DataRegularSeason20242025!$B$3:$B$1315, "&lt;=" &amp; $A63, DataRegularSeason20242025!$E$3:$E$1315, K$1)</f>
        <v>22</v>
      </c>
      <c r="L63" s="2">
        <f>SUMIFS(DataRegularSeason20242025!$AA$3:$AA$1315,DataRegularSeason20242025!$B$3:$B$1315, "&lt;=" &amp; $A63, DataRegularSeason20242025!$D$3:$D$1315, L$1)+SUMIFS(DataRegularSeason20242025!$AB$3:$AB$1315,DataRegularSeason20242025!$B$3:$B$1315, "&lt;=" &amp; $A63, DataRegularSeason20242025!$E$3:$E$1315, L$1)</f>
        <v>24</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25</v>
      </c>
      <c r="O63" s="2">
        <f>SUMIFS(DataRegularSeason20242025!$AA$3:$AA$1315,DataRegularSeason20242025!$B$3:$B$1315, "&lt;=" &amp; $A63, DataRegularSeason20242025!$D$3:$D$1315, O$1)+SUMIFS(DataRegularSeason20242025!$AB$3:$AB$1315,DataRegularSeason20242025!$B$3:$B$1315, "&lt;=" &amp; $A63, DataRegularSeason20242025!$E$3:$E$1315, O$1)</f>
        <v>30</v>
      </c>
      <c r="P63" s="2">
        <f>SUMIFS(DataRegularSeason20242025!$AA$3:$AA$1315,DataRegularSeason20242025!$B$3:$B$1315, "&lt;=" &amp; $A63, DataRegularSeason20242025!$D$3:$D$1315, P$1)+SUMIFS(DataRegularSeason20242025!$AB$3:$AB$1315,DataRegularSeason20242025!$B$3:$B$1315, "&lt;=" &amp; $A63, DataRegularSeason20242025!$E$3:$E$1315, P$1)</f>
        <v>17</v>
      </c>
      <c r="Q63" s="2">
        <f>SUMIFS(DataRegularSeason20242025!$AA$3:$AA$1315,DataRegularSeason20242025!$B$3:$B$1315, "&lt;=" &amp; $A63, DataRegularSeason20242025!$D$3:$D$1315, Q$1)+SUMIFS(DataRegularSeason20242025!$AB$3:$AB$1315,DataRegularSeason20242025!$B$3:$B$1315, "&lt;=" &amp; $A63, DataRegularSeason20242025!$E$3:$E$1315, Q$1)</f>
        <v>32</v>
      </c>
      <c r="R63" s="2">
        <f>SUMIFS(DataRegularSeason20242025!$AA$3:$AA$1315,DataRegularSeason20242025!$B$3:$B$1315, "&lt;=" &amp; $A63, DataRegularSeason20242025!$D$3:$D$1315, R$1)+SUMIFS(DataRegularSeason20242025!$AB$3:$AB$1315,DataRegularSeason20242025!$B$3:$B$1315, "&lt;=" &amp; $A63, DataRegularSeason20242025!$E$3:$E$1315, R$1)</f>
        <v>17</v>
      </c>
      <c r="S63" s="2">
        <f>SUMIFS(DataRegularSeason20242025!$AA$3:$AA$1315,DataRegularSeason20242025!$B$3:$B$1315, "&lt;=" &amp; $A63, DataRegularSeason20242025!$D$3:$D$1315, S$1)+SUMIFS(DataRegularSeason20242025!$AB$3:$AB$1315,DataRegularSeason20242025!$B$3:$B$1315, "&lt;=" &amp; $A63, DataRegularSeason20242025!$E$3:$E$1315, S$1)</f>
        <v>21</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19</v>
      </c>
      <c r="V63" s="2">
        <f>SUMIFS(DataRegularSeason20242025!$AA$3:$AA$1315,DataRegularSeason20242025!$B$3:$B$1315, "&lt;=" &amp; $A63, DataRegularSeason20242025!$D$3:$D$1315, V$1)+SUMIFS(DataRegularSeason20242025!$AB$3:$AB$1315,DataRegularSeason20242025!$B$3:$B$1315, "&lt;=" &amp; $A63, DataRegularSeason20242025!$E$3:$E$1315, V$1)</f>
        <v>21</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19</v>
      </c>
      <c r="Z63" s="2">
        <f>SUMIFS(DataRegularSeason20242025!$AA$3:$AA$1315,DataRegularSeason20242025!$B$3:$B$1315, "&lt;=" &amp; $A63, DataRegularSeason20242025!$D$3:$D$1315, Z$1)+SUMIFS(DataRegularSeason20242025!$AB$3:$AB$1315,DataRegularSeason20242025!$B$3:$B$1315, "&lt;=" &amp; $A63, DataRegularSeason20242025!$E$3:$E$1315, Z$1)</f>
        <v>21</v>
      </c>
      <c r="AA63" s="2">
        <f>SUMIFS(DataRegularSeason20242025!$AA$3:$AA$1315,DataRegularSeason20242025!$B$3:$B$1315, "&lt;=" &amp; $A63, DataRegularSeason20242025!$D$3:$D$1315, AA$1)+SUMIFS(DataRegularSeason20242025!$AB$3:$AB$1315,DataRegularSeason20242025!$B$3:$B$1315, "&lt;=" &amp; $A63, DataRegularSeason20242025!$E$3:$E$1315, AA$1)</f>
        <v>24</v>
      </c>
      <c r="AB63" s="2">
        <f>SUMIFS(DataRegularSeason20242025!$AA$3:$AA$1315,DataRegularSeason20242025!$B$3:$B$1315, "&lt;=" &amp; $A63, DataRegularSeason20242025!$D$3:$D$1315, AB$1)+SUMIFS(DataRegularSeason20242025!$AB$3:$AB$1315,DataRegularSeason20242025!$B$3:$B$1315, "&lt;=" &amp; $A63, DataRegularSeason20242025!$E$3:$E$1315, AB$1)</f>
        <v>28</v>
      </c>
      <c r="AC63" s="2">
        <f>SUMIFS(DataRegularSeason20242025!$AA$3:$AA$1315,DataRegularSeason20242025!$B$3:$B$1315, "&lt;=" &amp; $A63, DataRegularSeason20242025!$D$3:$D$1315, AC$1)+SUMIFS(DataRegularSeason20242025!$AB$3:$AB$1315,DataRegularSeason20242025!$B$3:$B$1315, "&lt;=" &amp; $A63, DataRegularSeason20242025!$E$3:$E$1315, AC$1)</f>
        <v>21</v>
      </c>
      <c r="AD63" s="2">
        <f>SUMIFS(DataRegularSeason20242025!$AA$3:$AA$1315,DataRegularSeason20242025!$B$3:$B$1315, "&lt;=" &amp; $A63, DataRegularSeason20242025!$D$3:$D$1315, AD$1)+SUMIFS(DataRegularSeason20242025!$AB$3:$AB$1315,DataRegularSeason20242025!$B$3:$B$1315, "&lt;=" &amp; $A63, DataRegularSeason20242025!$E$3:$E$1315, AD$1)</f>
        <v>25</v>
      </c>
      <c r="AE63" s="2">
        <f>SUMIFS(DataRegularSeason20242025!$AA$3:$AA$1315,DataRegularSeason20242025!$B$3:$B$1315, "&lt;=" &amp; $A63, DataRegularSeason20242025!$D$3:$D$1315, AE$1)+SUMIFS(DataRegularSeason20242025!$AB$3:$AB$1315,DataRegularSeason20242025!$B$3:$B$1315, "&lt;=" &amp; $A63, DataRegularSeason20242025!$E$3:$E$1315, AE$1)</f>
        <v>30</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29</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19</v>
      </c>
      <c r="C64" s="2">
        <f>SUMIFS(DataRegularSeason20242025!$AA$3:$AA$1315,DataRegularSeason20242025!$B$3:$B$1315, "&lt;=" &amp; $A64, DataRegularSeason20242025!$D$3:$D$1315, C$1)+SUMIFS(DataRegularSeason20242025!$AB$3:$AB$1315,DataRegularSeason20242025!$B$3:$B$1315, "&lt;=" &amp; $A64, DataRegularSeason20242025!$E$3:$E$1315, C$1)</f>
        <v>23</v>
      </c>
      <c r="D64" s="2">
        <f>SUMIFS(DataRegularSeason20242025!$AA$3:$AA$1315,DataRegularSeason20242025!$B$3:$B$1315, "&lt;=" &amp; $A64, DataRegularSeason20242025!$D$3:$D$1315, D$1)+SUMIFS(DataRegularSeason20242025!$AB$3:$AB$1315,DataRegularSeason20242025!$B$3:$B$1315, "&lt;=" &amp; $A64, DataRegularSeason20242025!$E$3:$E$1315, D$1)</f>
        <v>23</v>
      </c>
      <c r="E64" s="2">
        <f>SUMIFS(DataRegularSeason20242025!$AA$3:$AA$1315,DataRegularSeason20242025!$B$3:$B$1315, "&lt;=" &amp; $A64, DataRegularSeason20242025!$D$3:$D$1315, E$1)+SUMIFS(DataRegularSeason20242025!$AB$3:$AB$1315,DataRegularSeason20242025!$B$3:$B$1315, "&lt;=" &amp; $A64, DataRegularSeason20242025!$E$3:$E$1315, E$1)</f>
        <v>31</v>
      </c>
      <c r="F64" s="2">
        <f>SUMIFS(DataRegularSeason20242025!$AA$3:$AA$1315,DataRegularSeason20242025!$B$3:$B$1315, "&lt;=" &amp; $A64, DataRegularSeason20242025!$D$3:$D$1315, F$1)+SUMIFS(DataRegularSeason20242025!$AB$3:$AB$1315,DataRegularSeason20242025!$B$3:$B$1315, "&lt;=" &amp; $A64, DataRegularSeason20242025!$E$3:$E$1315, F$1)</f>
        <v>20</v>
      </c>
      <c r="G64" s="2">
        <f>SUMIFS(DataRegularSeason20242025!$AA$3:$AA$1315,DataRegularSeason20242025!$B$3:$B$1315, "&lt;=" &amp; $A64, DataRegularSeason20242025!$D$3:$D$1315, G$1)+SUMIFS(DataRegularSeason20242025!$AB$3:$AB$1315,DataRegularSeason20242025!$B$3:$B$1315, "&lt;=" &amp; $A64, DataRegularSeason20242025!$E$3:$E$1315, G$1)</f>
        <v>28</v>
      </c>
      <c r="H64" s="2">
        <f>SUMIFS(DataRegularSeason20242025!$AA$3:$AA$1315,DataRegularSeason20242025!$B$3:$B$1315, "&lt;=" &amp; $A64, DataRegularSeason20242025!$D$3:$D$1315, H$1)+SUMIFS(DataRegularSeason20242025!$AB$3:$AB$1315,DataRegularSeason20242025!$B$3:$B$1315, "&lt;=" &amp; $A64, DataRegularSeason20242025!$E$3:$E$1315, H$1)</f>
        <v>16</v>
      </c>
      <c r="I64" s="2">
        <f>SUMIFS(DataRegularSeason20242025!$AA$3:$AA$1315,DataRegularSeason20242025!$B$3:$B$1315, "&lt;=" &amp; $A64, DataRegularSeason20242025!$D$3:$D$1315, I$1)+SUMIFS(DataRegularSeason20242025!$AB$3:$AB$1315,DataRegularSeason20242025!$B$3:$B$1315, "&lt;=" &amp; $A64, DataRegularSeason20242025!$E$3:$E$1315, I$1)</f>
        <v>24</v>
      </c>
      <c r="J64" s="2">
        <f>SUMIFS(DataRegularSeason20242025!$AA$3:$AA$1315,DataRegularSeason20242025!$B$3:$B$1315, "&lt;=" &amp; $A64, DataRegularSeason20242025!$D$3:$D$1315, J$1)+SUMIFS(DataRegularSeason20242025!$AB$3:$AB$1315,DataRegularSeason20242025!$B$3:$B$1315, "&lt;=" &amp; $A64, DataRegularSeason20242025!$E$3:$E$1315, J$1)</f>
        <v>26</v>
      </c>
      <c r="K64" s="2">
        <f>SUMIFS(DataRegularSeason20242025!$AA$3:$AA$1315,DataRegularSeason20242025!$B$3:$B$1315, "&lt;=" &amp; $A64, DataRegularSeason20242025!$D$3:$D$1315, K$1)+SUMIFS(DataRegularSeason20242025!$AB$3:$AB$1315,DataRegularSeason20242025!$B$3:$B$1315, "&lt;=" &amp; $A64, DataRegularSeason20242025!$E$3:$E$1315, K$1)</f>
        <v>22</v>
      </c>
      <c r="L64" s="2">
        <f>SUMIFS(DataRegularSeason20242025!$AA$3:$AA$1315,DataRegularSeason20242025!$B$3:$B$1315, "&lt;=" &amp; $A64, DataRegularSeason20242025!$D$3:$D$1315, L$1)+SUMIFS(DataRegularSeason20242025!$AB$3:$AB$1315,DataRegularSeason20242025!$B$3:$B$1315, "&lt;=" &amp; $A64, DataRegularSeason20242025!$E$3:$E$1315, L$1)</f>
        <v>24</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25</v>
      </c>
      <c r="O64" s="2">
        <f>SUMIFS(DataRegularSeason20242025!$AA$3:$AA$1315,DataRegularSeason20242025!$B$3:$B$1315, "&lt;=" &amp; $A64, DataRegularSeason20242025!$D$3:$D$1315, O$1)+SUMIFS(DataRegularSeason20242025!$AB$3:$AB$1315,DataRegularSeason20242025!$B$3:$B$1315, "&lt;=" &amp; $A64, DataRegularSeason20242025!$E$3:$E$1315, O$1)</f>
        <v>30</v>
      </c>
      <c r="P64" s="2">
        <f>SUMIFS(DataRegularSeason20242025!$AA$3:$AA$1315,DataRegularSeason20242025!$B$3:$B$1315, "&lt;=" &amp; $A64, DataRegularSeason20242025!$D$3:$D$1315, P$1)+SUMIFS(DataRegularSeason20242025!$AB$3:$AB$1315,DataRegularSeason20242025!$B$3:$B$1315, "&lt;=" &amp; $A64, DataRegularSeason20242025!$E$3:$E$1315, P$1)</f>
        <v>17</v>
      </c>
      <c r="Q64" s="2">
        <f>SUMIFS(DataRegularSeason20242025!$AA$3:$AA$1315,DataRegularSeason20242025!$B$3:$B$1315, "&lt;=" &amp; $A64, DataRegularSeason20242025!$D$3:$D$1315, Q$1)+SUMIFS(DataRegularSeason20242025!$AB$3:$AB$1315,DataRegularSeason20242025!$B$3:$B$1315, "&lt;=" &amp; $A64, DataRegularSeason20242025!$E$3:$E$1315, Q$1)</f>
        <v>32</v>
      </c>
      <c r="R64" s="2">
        <f>SUMIFS(DataRegularSeason20242025!$AA$3:$AA$1315,DataRegularSeason20242025!$B$3:$B$1315, "&lt;=" &amp; $A64, DataRegularSeason20242025!$D$3:$D$1315, R$1)+SUMIFS(DataRegularSeason20242025!$AB$3:$AB$1315,DataRegularSeason20242025!$B$3:$B$1315, "&lt;=" &amp; $A64, DataRegularSeason20242025!$E$3:$E$1315, R$1)</f>
        <v>17</v>
      </c>
      <c r="S64" s="2">
        <f>SUMIFS(DataRegularSeason20242025!$AA$3:$AA$1315,DataRegularSeason20242025!$B$3:$B$1315, "&lt;=" &amp; $A64, DataRegularSeason20242025!$D$3:$D$1315, S$1)+SUMIFS(DataRegularSeason20242025!$AB$3:$AB$1315,DataRegularSeason20242025!$B$3:$B$1315, "&lt;=" &amp; $A64, DataRegularSeason20242025!$E$3:$E$1315, S$1)</f>
        <v>21</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19</v>
      </c>
      <c r="V64" s="2">
        <f>SUMIFS(DataRegularSeason20242025!$AA$3:$AA$1315,DataRegularSeason20242025!$B$3:$B$1315, "&lt;=" &amp; $A64, DataRegularSeason20242025!$D$3:$D$1315, V$1)+SUMIFS(DataRegularSeason20242025!$AB$3:$AB$1315,DataRegularSeason20242025!$B$3:$B$1315, "&lt;=" &amp; $A64, DataRegularSeason20242025!$E$3:$E$1315, V$1)</f>
        <v>21</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19</v>
      </c>
      <c r="Z64" s="2">
        <f>SUMIFS(DataRegularSeason20242025!$AA$3:$AA$1315,DataRegularSeason20242025!$B$3:$B$1315, "&lt;=" &amp; $A64, DataRegularSeason20242025!$D$3:$D$1315, Z$1)+SUMIFS(DataRegularSeason20242025!$AB$3:$AB$1315,DataRegularSeason20242025!$B$3:$B$1315, "&lt;=" &amp; $A64, DataRegularSeason20242025!$E$3:$E$1315, Z$1)</f>
        <v>21</v>
      </c>
      <c r="AA64" s="2">
        <f>SUMIFS(DataRegularSeason20242025!$AA$3:$AA$1315,DataRegularSeason20242025!$B$3:$B$1315, "&lt;=" &amp; $A64, DataRegularSeason20242025!$D$3:$D$1315, AA$1)+SUMIFS(DataRegularSeason20242025!$AB$3:$AB$1315,DataRegularSeason20242025!$B$3:$B$1315, "&lt;=" &amp; $A64, DataRegularSeason20242025!$E$3:$E$1315, AA$1)</f>
        <v>24</v>
      </c>
      <c r="AB64" s="2">
        <f>SUMIFS(DataRegularSeason20242025!$AA$3:$AA$1315,DataRegularSeason20242025!$B$3:$B$1315, "&lt;=" &amp; $A64, DataRegularSeason20242025!$D$3:$D$1315, AB$1)+SUMIFS(DataRegularSeason20242025!$AB$3:$AB$1315,DataRegularSeason20242025!$B$3:$B$1315, "&lt;=" &amp; $A64, DataRegularSeason20242025!$E$3:$E$1315, AB$1)</f>
        <v>28</v>
      </c>
      <c r="AC64" s="2">
        <f>SUMIFS(DataRegularSeason20242025!$AA$3:$AA$1315,DataRegularSeason20242025!$B$3:$B$1315, "&lt;=" &amp; $A64, DataRegularSeason20242025!$D$3:$D$1315, AC$1)+SUMIFS(DataRegularSeason20242025!$AB$3:$AB$1315,DataRegularSeason20242025!$B$3:$B$1315, "&lt;=" &amp; $A64, DataRegularSeason20242025!$E$3:$E$1315, AC$1)</f>
        <v>21</v>
      </c>
      <c r="AD64" s="2">
        <f>SUMIFS(DataRegularSeason20242025!$AA$3:$AA$1315,DataRegularSeason20242025!$B$3:$B$1315, "&lt;=" &amp; $A64, DataRegularSeason20242025!$D$3:$D$1315, AD$1)+SUMIFS(DataRegularSeason20242025!$AB$3:$AB$1315,DataRegularSeason20242025!$B$3:$B$1315, "&lt;=" &amp; $A64, DataRegularSeason20242025!$E$3:$E$1315, AD$1)</f>
        <v>25</v>
      </c>
      <c r="AE64" s="2">
        <f>SUMIFS(DataRegularSeason20242025!$AA$3:$AA$1315,DataRegularSeason20242025!$B$3:$B$1315, "&lt;=" &amp; $A64, DataRegularSeason20242025!$D$3:$D$1315, AE$1)+SUMIFS(DataRegularSeason20242025!$AB$3:$AB$1315,DataRegularSeason20242025!$B$3:$B$1315, "&lt;=" &amp; $A64, DataRegularSeason20242025!$E$3:$E$1315, AE$1)</f>
        <v>30</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29</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19</v>
      </c>
      <c r="C65" s="2">
        <f>SUMIFS(DataRegularSeason20242025!$AA$3:$AA$1315,DataRegularSeason20242025!$B$3:$B$1315, "&lt;=" &amp; $A65, DataRegularSeason20242025!$D$3:$D$1315, C$1)+SUMIFS(DataRegularSeason20242025!$AB$3:$AB$1315,DataRegularSeason20242025!$B$3:$B$1315, "&lt;=" &amp; $A65, DataRegularSeason20242025!$E$3:$E$1315, C$1)</f>
        <v>23</v>
      </c>
      <c r="D65" s="2">
        <f>SUMIFS(DataRegularSeason20242025!$AA$3:$AA$1315,DataRegularSeason20242025!$B$3:$B$1315, "&lt;=" &amp; $A65, DataRegularSeason20242025!$D$3:$D$1315, D$1)+SUMIFS(DataRegularSeason20242025!$AB$3:$AB$1315,DataRegularSeason20242025!$B$3:$B$1315, "&lt;=" &amp; $A65, DataRegularSeason20242025!$E$3:$E$1315, D$1)</f>
        <v>23</v>
      </c>
      <c r="E65" s="2">
        <f>SUMIFS(DataRegularSeason20242025!$AA$3:$AA$1315,DataRegularSeason20242025!$B$3:$B$1315, "&lt;=" &amp; $A65, DataRegularSeason20242025!$D$3:$D$1315, E$1)+SUMIFS(DataRegularSeason20242025!$AB$3:$AB$1315,DataRegularSeason20242025!$B$3:$B$1315, "&lt;=" &amp; $A65, DataRegularSeason20242025!$E$3:$E$1315, E$1)</f>
        <v>31</v>
      </c>
      <c r="F65" s="2">
        <f>SUMIFS(DataRegularSeason20242025!$AA$3:$AA$1315,DataRegularSeason20242025!$B$3:$B$1315, "&lt;=" &amp; $A65, DataRegularSeason20242025!$D$3:$D$1315, F$1)+SUMIFS(DataRegularSeason20242025!$AB$3:$AB$1315,DataRegularSeason20242025!$B$3:$B$1315, "&lt;=" &amp; $A65, DataRegularSeason20242025!$E$3:$E$1315, F$1)</f>
        <v>20</v>
      </c>
      <c r="G65" s="2">
        <f>SUMIFS(DataRegularSeason20242025!$AA$3:$AA$1315,DataRegularSeason20242025!$B$3:$B$1315, "&lt;=" &amp; $A65, DataRegularSeason20242025!$D$3:$D$1315, G$1)+SUMIFS(DataRegularSeason20242025!$AB$3:$AB$1315,DataRegularSeason20242025!$B$3:$B$1315, "&lt;=" &amp; $A65, DataRegularSeason20242025!$E$3:$E$1315, G$1)</f>
        <v>28</v>
      </c>
      <c r="H65" s="2">
        <f>SUMIFS(DataRegularSeason20242025!$AA$3:$AA$1315,DataRegularSeason20242025!$B$3:$B$1315, "&lt;=" &amp; $A65, DataRegularSeason20242025!$D$3:$D$1315, H$1)+SUMIFS(DataRegularSeason20242025!$AB$3:$AB$1315,DataRegularSeason20242025!$B$3:$B$1315, "&lt;=" &amp; $A65, DataRegularSeason20242025!$E$3:$E$1315, H$1)</f>
        <v>16</v>
      </c>
      <c r="I65" s="2">
        <f>SUMIFS(DataRegularSeason20242025!$AA$3:$AA$1315,DataRegularSeason20242025!$B$3:$B$1315, "&lt;=" &amp; $A65, DataRegularSeason20242025!$D$3:$D$1315, I$1)+SUMIFS(DataRegularSeason20242025!$AB$3:$AB$1315,DataRegularSeason20242025!$B$3:$B$1315, "&lt;=" &amp; $A65, DataRegularSeason20242025!$E$3:$E$1315, I$1)</f>
        <v>24</v>
      </c>
      <c r="J65" s="2">
        <f>SUMIFS(DataRegularSeason20242025!$AA$3:$AA$1315,DataRegularSeason20242025!$B$3:$B$1315, "&lt;=" &amp; $A65, DataRegularSeason20242025!$D$3:$D$1315, J$1)+SUMIFS(DataRegularSeason20242025!$AB$3:$AB$1315,DataRegularSeason20242025!$B$3:$B$1315, "&lt;=" &amp; $A65, DataRegularSeason20242025!$E$3:$E$1315, J$1)</f>
        <v>26</v>
      </c>
      <c r="K65" s="2">
        <f>SUMIFS(DataRegularSeason20242025!$AA$3:$AA$1315,DataRegularSeason20242025!$B$3:$B$1315, "&lt;=" &amp; $A65, DataRegularSeason20242025!$D$3:$D$1315, K$1)+SUMIFS(DataRegularSeason20242025!$AB$3:$AB$1315,DataRegularSeason20242025!$B$3:$B$1315, "&lt;=" &amp; $A65, DataRegularSeason20242025!$E$3:$E$1315, K$1)</f>
        <v>22</v>
      </c>
      <c r="L65" s="2">
        <f>SUMIFS(DataRegularSeason20242025!$AA$3:$AA$1315,DataRegularSeason20242025!$B$3:$B$1315, "&lt;=" &amp; $A65, DataRegularSeason20242025!$D$3:$D$1315, L$1)+SUMIFS(DataRegularSeason20242025!$AB$3:$AB$1315,DataRegularSeason20242025!$B$3:$B$1315, "&lt;=" &amp; $A65, DataRegularSeason20242025!$E$3:$E$1315, L$1)</f>
        <v>24</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25</v>
      </c>
      <c r="O65" s="2">
        <f>SUMIFS(DataRegularSeason20242025!$AA$3:$AA$1315,DataRegularSeason20242025!$B$3:$B$1315, "&lt;=" &amp; $A65, DataRegularSeason20242025!$D$3:$D$1315, O$1)+SUMIFS(DataRegularSeason20242025!$AB$3:$AB$1315,DataRegularSeason20242025!$B$3:$B$1315, "&lt;=" &amp; $A65, DataRegularSeason20242025!$E$3:$E$1315, O$1)</f>
        <v>30</v>
      </c>
      <c r="P65" s="2">
        <f>SUMIFS(DataRegularSeason20242025!$AA$3:$AA$1315,DataRegularSeason20242025!$B$3:$B$1315, "&lt;=" &amp; $A65, DataRegularSeason20242025!$D$3:$D$1315, P$1)+SUMIFS(DataRegularSeason20242025!$AB$3:$AB$1315,DataRegularSeason20242025!$B$3:$B$1315, "&lt;=" &amp; $A65, DataRegularSeason20242025!$E$3:$E$1315, P$1)</f>
        <v>17</v>
      </c>
      <c r="Q65" s="2">
        <f>SUMIFS(DataRegularSeason20242025!$AA$3:$AA$1315,DataRegularSeason20242025!$B$3:$B$1315, "&lt;=" &amp; $A65, DataRegularSeason20242025!$D$3:$D$1315, Q$1)+SUMIFS(DataRegularSeason20242025!$AB$3:$AB$1315,DataRegularSeason20242025!$B$3:$B$1315, "&lt;=" &amp; $A65, DataRegularSeason20242025!$E$3:$E$1315, Q$1)</f>
        <v>32</v>
      </c>
      <c r="R65" s="2">
        <f>SUMIFS(DataRegularSeason20242025!$AA$3:$AA$1315,DataRegularSeason20242025!$B$3:$B$1315, "&lt;=" &amp; $A65, DataRegularSeason20242025!$D$3:$D$1315, R$1)+SUMIFS(DataRegularSeason20242025!$AB$3:$AB$1315,DataRegularSeason20242025!$B$3:$B$1315, "&lt;=" &amp; $A65, DataRegularSeason20242025!$E$3:$E$1315, R$1)</f>
        <v>17</v>
      </c>
      <c r="S65" s="2">
        <f>SUMIFS(DataRegularSeason20242025!$AA$3:$AA$1315,DataRegularSeason20242025!$B$3:$B$1315, "&lt;=" &amp; $A65, DataRegularSeason20242025!$D$3:$D$1315, S$1)+SUMIFS(DataRegularSeason20242025!$AB$3:$AB$1315,DataRegularSeason20242025!$B$3:$B$1315, "&lt;=" &amp; $A65, DataRegularSeason20242025!$E$3:$E$1315, S$1)</f>
        <v>21</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19</v>
      </c>
      <c r="V65" s="2">
        <f>SUMIFS(DataRegularSeason20242025!$AA$3:$AA$1315,DataRegularSeason20242025!$B$3:$B$1315, "&lt;=" &amp; $A65, DataRegularSeason20242025!$D$3:$D$1315, V$1)+SUMIFS(DataRegularSeason20242025!$AB$3:$AB$1315,DataRegularSeason20242025!$B$3:$B$1315, "&lt;=" &amp; $A65, DataRegularSeason20242025!$E$3:$E$1315, V$1)</f>
        <v>21</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19</v>
      </c>
      <c r="Z65" s="2">
        <f>SUMIFS(DataRegularSeason20242025!$AA$3:$AA$1315,DataRegularSeason20242025!$B$3:$B$1315, "&lt;=" &amp; $A65, DataRegularSeason20242025!$D$3:$D$1315, Z$1)+SUMIFS(DataRegularSeason20242025!$AB$3:$AB$1315,DataRegularSeason20242025!$B$3:$B$1315, "&lt;=" &amp; $A65, DataRegularSeason20242025!$E$3:$E$1315, Z$1)</f>
        <v>21</v>
      </c>
      <c r="AA65" s="2">
        <f>SUMIFS(DataRegularSeason20242025!$AA$3:$AA$1315,DataRegularSeason20242025!$B$3:$B$1315, "&lt;=" &amp; $A65, DataRegularSeason20242025!$D$3:$D$1315, AA$1)+SUMIFS(DataRegularSeason20242025!$AB$3:$AB$1315,DataRegularSeason20242025!$B$3:$B$1315, "&lt;=" &amp; $A65, DataRegularSeason20242025!$E$3:$E$1315, AA$1)</f>
        <v>24</v>
      </c>
      <c r="AB65" s="2">
        <f>SUMIFS(DataRegularSeason20242025!$AA$3:$AA$1315,DataRegularSeason20242025!$B$3:$B$1315, "&lt;=" &amp; $A65, DataRegularSeason20242025!$D$3:$D$1315, AB$1)+SUMIFS(DataRegularSeason20242025!$AB$3:$AB$1315,DataRegularSeason20242025!$B$3:$B$1315, "&lt;=" &amp; $A65, DataRegularSeason20242025!$E$3:$E$1315, AB$1)</f>
        <v>28</v>
      </c>
      <c r="AC65" s="2">
        <f>SUMIFS(DataRegularSeason20242025!$AA$3:$AA$1315,DataRegularSeason20242025!$B$3:$B$1315, "&lt;=" &amp; $A65, DataRegularSeason20242025!$D$3:$D$1315, AC$1)+SUMIFS(DataRegularSeason20242025!$AB$3:$AB$1315,DataRegularSeason20242025!$B$3:$B$1315, "&lt;=" &amp; $A65, DataRegularSeason20242025!$E$3:$E$1315, AC$1)</f>
        <v>21</v>
      </c>
      <c r="AD65" s="2">
        <f>SUMIFS(DataRegularSeason20242025!$AA$3:$AA$1315,DataRegularSeason20242025!$B$3:$B$1315, "&lt;=" &amp; $A65, DataRegularSeason20242025!$D$3:$D$1315, AD$1)+SUMIFS(DataRegularSeason20242025!$AB$3:$AB$1315,DataRegularSeason20242025!$B$3:$B$1315, "&lt;=" &amp; $A65, DataRegularSeason20242025!$E$3:$E$1315, AD$1)</f>
        <v>25</v>
      </c>
      <c r="AE65" s="2">
        <f>SUMIFS(DataRegularSeason20242025!$AA$3:$AA$1315,DataRegularSeason20242025!$B$3:$B$1315, "&lt;=" &amp; $A65, DataRegularSeason20242025!$D$3:$D$1315, AE$1)+SUMIFS(DataRegularSeason20242025!$AB$3:$AB$1315,DataRegularSeason20242025!$B$3:$B$1315, "&lt;=" &amp; $A65, DataRegularSeason20242025!$E$3:$E$1315, AE$1)</f>
        <v>30</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29</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19</v>
      </c>
      <c r="C66" s="2">
        <f>SUMIFS(DataRegularSeason20242025!$AA$3:$AA$1315,DataRegularSeason20242025!$B$3:$B$1315, "&lt;=" &amp; $A66, DataRegularSeason20242025!$D$3:$D$1315, C$1)+SUMIFS(DataRegularSeason20242025!$AB$3:$AB$1315,DataRegularSeason20242025!$B$3:$B$1315, "&lt;=" &amp; $A66, DataRegularSeason20242025!$E$3:$E$1315, C$1)</f>
        <v>23</v>
      </c>
      <c r="D66" s="2">
        <f>SUMIFS(DataRegularSeason20242025!$AA$3:$AA$1315,DataRegularSeason20242025!$B$3:$B$1315, "&lt;=" &amp; $A66, DataRegularSeason20242025!$D$3:$D$1315, D$1)+SUMIFS(DataRegularSeason20242025!$AB$3:$AB$1315,DataRegularSeason20242025!$B$3:$B$1315, "&lt;=" &amp; $A66, DataRegularSeason20242025!$E$3:$E$1315, D$1)</f>
        <v>23</v>
      </c>
      <c r="E66" s="2">
        <f>SUMIFS(DataRegularSeason20242025!$AA$3:$AA$1315,DataRegularSeason20242025!$B$3:$B$1315, "&lt;=" &amp; $A66, DataRegularSeason20242025!$D$3:$D$1315, E$1)+SUMIFS(DataRegularSeason20242025!$AB$3:$AB$1315,DataRegularSeason20242025!$B$3:$B$1315, "&lt;=" &amp; $A66, DataRegularSeason20242025!$E$3:$E$1315, E$1)</f>
        <v>31</v>
      </c>
      <c r="F66" s="2">
        <f>SUMIFS(DataRegularSeason20242025!$AA$3:$AA$1315,DataRegularSeason20242025!$B$3:$B$1315, "&lt;=" &amp; $A66, DataRegularSeason20242025!$D$3:$D$1315, F$1)+SUMIFS(DataRegularSeason20242025!$AB$3:$AB$1315,DataRegularSeason20242025!$B$3:$B$1315, "&lt;=" &amp; $A66, DataRegularSeason20242025!$E$3:$E$1315, F$1)</f>
        <v>20</v>
      </c>
      <c r="G66" s="2">
        <f>SUMIFS(DataRegularSeason20242025!$AA$3:$AA$1315,DataRegularSeason20242025!$B$3:$B$1315, "&lt;=" &amp; $A66, DataRegularSeason20242025!$D$3:$D$1315, G$1)+SUMIFS(DataRegularSeason20242025!$AB$3:$AB$1315,DataRegularSeason20242025!$B$3:$B$1315, "&lt;=" &amp; $A66, DataRegularSeason20242025!$E$3:$E$1315, G$1)</f>
        <v>28</v>
      </c>
      <c r="H66" s="2">
        <f>SUMIFS(DataRegularSeason20242025!$AA$3:$AA$1315,DataRegularSeason20242025!$B$3:$B$1315, "&lt;=" &amp; $A66, DataRegularSeason20242025!$D$3:$D$1315, H$1)+SUMIFS(DataRegularSeason20242025!$AB$3:$AB$1315,DataRegularSeason20242025!$B$3:$B$1315, "&lt;=" &amp; $A66, DataRegularSeason20242025!$E$3:$E$1315, H$1)</f>
        <v>16</v>
      </c>
      <c r="I66" s="2">
        <f>SUMIFS(DataRegularSeason20242025!$AA$3:$AA$1315,DataRegularSeason20242025!$B$3:$B$1315, "&lt;=" &amp; $A66, DataRegularSeason20242025!$D$3:$D$1315, I$1)+SUMIFS(DataRegularSeason20242025!$AB$3:$AB$1315,DataRegularSeason20242025!$B$3:$B$1315, "&lt;=" &amp; $A66, DataRegularSeason20242025!$E$3:$E$1315, I$1)</f>
        <v>24</v>
      </c>
      <c r="J66" s="2">
        <f>SUMIFS(DataRegularSeason20242025!$AA$3:$AA$1315,DataRegularSeason20242025!$B$3:$B$1315, "&lt;=" &amp; $A66, DataRegularSeason20242025!$D$3:$D$1315, J$1)+SUMIFS(DataRegularSeason20242025!$AB$3:$AB$1315,DataRegularSeason20242025!$B$3:$B$1315, "&lt;=" &amp; $A66, DataRegularSeason20242025!$E$3:$E$1315, J$1)</f>
        <v>26</v>
      </c>
      <c r="K66" s="2">
        <f>SUMIFS(DataRegularSeason20242025!$AA$3:$AA$1315,DataRegularSeason20242025!$B$3:$B$1315, "&lt;=" &amp; $A66, DataRegularSeason20242025!$D$3:$D$1315, K$1)+SUMIFS(DataRegularSeason20242025!$AB$3:$AB$1315,DataRegularSeason20242025!$B$3:$B$1315, "&lt;=" &amp; $A66, DataRegularSeason20242025!$E$3:$E$1315, K$1)</f>
        <v>22</v>
      </c>
      <c r="L66" s="2">
        <f>SUMIFS(DataRegularSeason20242025!$AA$3:$AA$1315,DataRegularSeason20242025!$B$3:$B$1315, "&lt;=" &amp; $A66, DataRegularSeason20242025!$D$3:$D$1315, L$1)+SUMIFS(DataRegularSeason20242025!$AB$3:$AB$1315,DataRegularSeason20242025!$B$3:$B$1315, "&lt;=" &amp; $A66, DataRegularSeason20242025!$E$3:$E$1315, L$1)</f>
        <v>24</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25</v>
      </c>
      <c r="O66" s="2">
        <f>SUMIFS(DataRegularSeason20242025!$AA$3:$AA$1315,DataRegularSeason20242025!$B$3:$B$1315, "&lt;=" &amp; $A66, DataRegularSeason20242025!$D$3:$D$1315, O$1)+SUMIFS(DataRegularSeason20242025!$AB$3:$AB$1315,DataRegularSeason20242025!$B$3:$B$1315, "&lt;=" &amp; $A66, DataRegularSeason20242025!$E$3:$E$1315, O$1)</f>
        <v>30</v>
      </c>
      <c r="P66" s="2">
        <f>SUMIFS(DataRegularSeason20242025!$AA$3:$AA$1315,DataRegularSeason20242025!$B$3:$B$1315, "&lt;=" &amp; $A66, DataRegularSeason20242025!$D$3:$D$1315, P$1)+SUMIFS(DataRegularSeason20242025!$AB$3:$AB$1315,DataRegularSeason20242025!$B$3:$B$1315, "&lt;=" &amp; $A66, DataRegularSeason20242025!$E$3:$E$1315, P$1)</f>
        <v>17</v>
      </c>
      <c r="Q66" s="2">
        <f>SUMIFS(DataRegularSeason20242025!$AA$3:$AA$1315,DataRegularSeason20242025!$B$3:$B$1315, "&lt;=" &amp; $A66, DataRegularSeason20242025!$D$3:$D$1315, Q$1)+SUMIFS(DataRegularSeason20242025!$AB$3:$AB$1315,DataRegularSeason20242025!$B$3:$B$1315, "&lt;=" &amp; $A66, DataRegularSeason20242025!$E$3:$E$1315, Q$1)</f>
        <v>32</v>
      </c>
      <c r="R66" s="2">
        <f>SUMIFS(DataRegularSeason20242025!$AA$3:$AA$1315,DataRegularSeason20242025!$B$3:$B$1315, "&lt;=" &amp; $A66, DataRegularSeason20242025!$D$3:$D$1315, R$1)+SUMIFS(DataRegularSeason20242025!$AB$3:$AB$1315,DataRegularSeason20242025!$B$3:$B$1315, "&lt;=" &amp; $A66, DataRegularSeason20242025!$E$3:$E$1315, R$1)</f>
        <v>17</v>
      </c>
      <c r="S66" s="2">
        <f>SUMIFS(DataRegularSeason20242025!$AA$3:$AA$1315,DataRegularSeason20242025!$B$3:$B$1315, "&lt;=" &amp; $A66, DataRegularSeason20242025!$D$3:$D$1315, S$1)+SUMIFS(DataRegularSeason20242025!$AB$3:$AB$1315,DataRegularSeason20242025!$B$3:$B$1315, "&lt;=" &amp; $A66, DataRegularSeason20242025!$E$3:$E$1315, S$1)</f>
        <v>21</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19</v>
      </c>
      <c r="V66" s="2">
        <f>SUMIFS(DataRegularSeason20242025!$AA$3:$AA$1315,DataRegularSeason20242025!$B$3:$B$1315, "&lt;=" &amp; $A66, DataRegularSeason20242025!$D$3:$D$1315, V$1)+SUMIFS(DataRegularSeason20242025!$AB$3:$AB$1315,DataRegularSeason20242025!$B$3:$B$1315, "&lt;=" &amp; $A66, DataRegularSeason20242025!$E$3:$E$1315, V$1)</f>
        <v>21</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19</v>
      </c>
      <c r="Z66" s="2">
        <f>SUMIFS(DataRegularSeason20242025!$AA$3:$AA$1315,DataRegularSeason20242025!$B$3:$B$1315, "&lt;=" &amp; $A66, DataRegularSeason20242025!$D$3:$D$1315, Z$1)+SUMIFS(DataRegularSeason20242025!$AB$3:$AB$1315,DataRegularSeason20242025!$B$3:$B$1315, "&lt;=" &amp; $A66, DataRegularSeason20242025!$E$3:$E$1315, Z$1)</f>
        <v>21</v>
      </c>
      <c r="AA66" s="2">
        <f>SUMIFS(DataRegularSeason20242025!$AA$3:$AA$1315,DataRegularSeason20242025!$B$3:$B$1315, "&lt;=" &amp; $A66, DataRegularSeason20242025!$D$3:$D$1315, AA$1)+SUMIFS(DataRegularSeason20242025!$AB$3:$AB$1315,DataRegularSeason20242025!$B$3:$B$1315, "&lt;=" &amp; $A66, DataRegularSeason20242025!$E$3:$E$1315, AA$1)</f>
        <v>24</v>
      </c>
      <c r="AB66" s="2">
        <f>SUMIFS(DataRegularSeason20242025!$AA$3:$AA$1315,DataRegularSeason20242025!$B$3:$B$1315, "&lt;=" &amp; $A66, DataRegularSeason20242025!$D$3:$D$1315, AB$1)+SUMIFS(DataRegularSeason20242025!$AB$3:$AB$1315,DataRegularSeason20242025!$B$3:$B$1315, "&lt;=" &amp; $A66, DataRegularSeason20242025!$E$3:$E$1315, AB$1)</f>
        <v>28</v>
      </c>
      <c r="AC66" s="2">
        <f>SUMIFS(DataRegularSeason20242025!$AA$3:$AA$1315,DataRegularSeason20242025!$B$3:$B$1315, "&lt;=" &amp; $A66, DataRegularSeason20242025!$D$3:$D$1315, AC$1)+SUMIFS(DataRegularSeason20242025!$AB$3:$AB$1315,DataRegularSeason20242025!$B$3:$B$1315, "&lt;=" &amp; $A66, DataRegularSeason20242025!$E$3:$E$1315, AC$1)</f>
        <v>21</v>
      </c>
      <c r="AD66" s="2">
        <f>SUMIFS(DataRegularSeason20242025!$AA$3:$AA$1315,DataRegularSeason20242025!$B$3:$B$1315, "&lt;=" &amp; $A66, DataRegularSeason20242025!$D$3:$D$1315, AD$1)+SUMIFS(DataRegularSeason20242025!$AB$3:$AB$1315,DataRegularSeason20242025!$B$3:$B$1315, "&lt;=" &amp; $A66, DataRegularSeason20242025!$E$3:$E$1315, AD$1)</f>
        <v>25</v>
      </c>
      <c r="AE66" s="2">
        <f>SUMIFS(DataRegularSeason20242025!$AA$3:$AA$1315,DataRegularSeason20242025!$B$3:$B$1315, "&lt;=" &amp; $A66, DataRegularSeason20242025!$D$3:$D$1315, AE$1)+SUMIFS(DataRegularSeason20242025!$AB$3:$AB$1315,DataRegularSeason20242025!$B$3:$B$1315, "&lt;=" &amp; $A66, DataRegularSeason20242025!$E$3:$E$1315, AE$1)</f>
        <v>30</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29</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19</v>
      </c>
      <c r="C67" s="2">
        <f>SUMIFS(DataRegularSeason20242025!$AA$3:$AA$1315,DataRegularSeason20242025!$B$3:$B$1315, "&lt;=" &amp; $A67, DataRegularSeason20242025!$D$3:$D$1315, C$1)+SUMIFS(DataRegularSeason20242025!$AB$3:$AB$1315,DataRegularSeason20242025!$B$3:$B$1315, "&lt;=" &amp; $A67, DataRegularSeason20242025!$E$3:$E$1315, C$1)</f>
        <v>23</v>
      </c>
      <c r="D67" s="2">
        <f>SUMIFS(DataRegularSeason20242025!$AA$3:$AA$1315,DataRegularSeason20242025!$B$3:$B$1315, "&lt;=" &amp; $A67, DataRegularSeason20242025!$D$3:$D$1315, D$1)+SUMIFS(DataRegularSeason20242025!$AB$3:$AB$1315,DataRegularSeason20242025!$B$3:$B$1315, "&lt;=" &amp; $A67, DataRegularSeason20242025!$E$3:$E$1315, D$1)</f>
        <v>23</v>
      </c>
      <c r="E67" s="2">
        <f>SUMIFS(DataRegularSeason20242025!$AA$3:$AA$1315,DataRegularSeason20242025!$B$3:$B$1315, "&lt;=" &amp; $A67, DataRegularSeason20242025!$D$3:$D$1315, E$1)+SUMIFS(DataRegularSeason20242025!$AB$3:$AB$1315,DataRegularSeason20242025!$B$3:$B$1315, "&lt;=" &amp; $A67, DataRegularSeason20242025!$E$3:$E$1315, E$1)</f>
        <v>31</v>
      </c>
      <c r="F67" s="2">
        <f>SUMIFS(DataRegularSeason20242025!$AA$3:$AA$1315,DataRegularSeason20242025!$B$3:$B$1315, "&lt;=" &amp; $A67, DataRegularSeason20242025!$D$3:$D$1315, F$1)+SUMIFS(DataRegularSeason20242025!$AB$3:$AB$1315,DataRegularSeason20242025!$B$3:$B$1315, "&lt;=" &amp; $A67, DataRegularSeason20242025!$E$3:$E$1315, F$1)</f>
        <v>20</v>
      </c>
      <c r="G67" s="2">
        <f>SUMIFS(DataRegularSeason20242025!$AA$3:$AA$1315,DataRegularSeason20242025!$B$3:$B$1315, "&lt;=" &amp; $A67, DataRegularSeason20242025!$D$3:$D$1315, G$1)+SUMIFS(DataRegularSeason20242025!$AB$3:$AB$1315,DataRegularSeason20242025!$B$3:$B$1315, "&lt;=" &amp; $A67, DataRegularSeason20242025!$E$3:$E$1315, G$1)</f>
        <v>28</v>
      </c>
      <c r="H67" s="2">
        <f>SUMIFS(DataRegularSeason20242025!$AA$3:$AA$1315,DataRegularSeason20242025!$B$3:$B$1315, "&lt;=" &amp; $A67, DataRegularSeason20242025!$D$3:$D$1315, H$1)+SUMIFS(DataRegularSeason20242025!$AB$3:$AB$1315,DataRegularSeason20242025!$B$3:$B$1315, "&lt;=" &amp; $A67, DataRegularSeason20242025!$E$3:$E$1315, H$1)</f>
        <v>16</v>
      </c>
      <c r="I67" s="2">
        <f>SUMIFS(DataRegularSeason20242025!$AA$3:$AA$1315,DataRegularSeason20242025!$B$3:$B$1315, "&lt;=" &amp; $A67, DataRegularSeason20242025!$D$3:$D$1315, I$1)+SUMIFS(DataRegularSeason20242025!$AB$3:$AB$1315,DataRegularSeason20242025!$B$3:$B$1315, "&lt;=" &amp; $A67, DataRegularSeason20242025!$E$3:$E$1315, I$1)</f>
        <v>24</v>
      </c>
      <c r="J67" s="2">
        <f>SUMIFS(DataRegularSeason20242025!$AA$3:$AA$1315,DataRegularSeason20242025!$B$3:$B$1315, "&lt;=" &amp; $A67, DataRegularSeason20242025!$D$3:$D$1315, J$1)+SUMIFS(DataRegularSeason20242025!$AB$3:$AB$1315,DataRegularSeason20242025!$B$3:$B$1315, "&lt;=" &amp; $A67, DataRegularSeason20242025!$E$3:$E$1315, J$1)</f>
        <v>26</v>
      </c>
      <c r="K67" s="2">
        <f>SUMIFS(DataRegularSeason20242025!$AA$3:$AA$1315,DataRegularSeason20242025!$B$3:$B$1315, "&lt;=" &amp; $A67, DataRegularSeason20242025!$D$3:$D$1315, K$1)+SUMIFS(DataRegularSeason20242025!$AB$3:$AB$1315,DataRegularSeason20242025!$B$3:$B$1315, "&lt;=" &amp; $A67, DataRegularSeason20242025!$E$3:$E$1315, K$1)</f>
        <v>22</v>
      </c>
      <c r="L67" s="2">
        <f>SUMIFS(DataRegularSeason20242025!$AA$3:$AA$1315,DataRegularSeason20242025!$B$3:$B$1315, "&lt;=" &amp; $A67, DataRegularSeason20242025!$D$3:$D$1315, L$1)+SUMIFS(DataRegularSeason20242025!$AB$3:$AB$1315,DataRegularSeason20242025!$B$3:$B$1315, "&lt;=" &amp; $A67, DataRegularSeason20242025!$E$3:$E$1315, L$1)</f>
        <v>24</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25</v>
      </c>
      <c r="O67" s="2">
        <f>SUMIFS(DataRegularSeason20242025!$AA$3:$AA$1315,DataRegularSeason20242025!$B$3:$B$1315, "&lt;=" &amp; $A67, DataRegularSeason20242025!$D$3:$D$1315, O$1)+SUMIFS(DataRegularSeason20242025!$AB$3:$AB$1315,DataRegularSeason20242025!$B$3:$B$1315, "&lt;=" &amp; $A67, DataRegularSeason20242025!$E$3:$E$1315, O$1)</f>
        <v>30</v>
      </c>
      <c r="P67" s="2">
        <f>SUMIFS(DataRegularSeason20242025!$AA$3:$AA$1315,DataRegularSeason20242025!$B$3:$B$1315, "&lt;=" &amp; $A67, DataRegularSeason20242025!$D$3:$D$1315, P$1)+SUMIFS(DataRegularSeason20242025!$AB$3:$AB$1315,DataRegularSeason20242025!$B$3:$B$1315, "&lt;=" &amp; $A67, DataRegularSeason20242025!$E$3:$E$1315, P$1)</f>
        <v>17</v>
      </c>
      <c r="Q67" s="2">
        <f>SUMIFS(DataRegularSeason20242025!$AA$3:$AA$1315,DataRegularSeason20242025!$B$3:$B$1315, "&lt;=" &amp; $A67, DataRegularSeason20242025!$D$3:$D$1315, Q$1)+SUMIFS(DataRegularSeason20242025!$AB$3:$AB$1315,DataRegularSeason20242025!$B$3:$B$1315, "&lt;=" &amp; $A67, DataRegularSeason20242025!$E$3:$E$1315, Q$1)</f>
        <v>32</v>
      </c>
      <c r="R67" s="2">
        <f>SUMIFS(DataRegularSeason20242025!$AA$3:$AA$1315,DataRegularSeason20242025!$B$3:$B$1315, "&lt;=" &amp; $A67, DataRegularSeason20242025!$D$3:$D$1315, R$1)+SUMIFS(DataRegularSeason20242025!$AB$3:$AB$1315,DataRegularSeason20242025!$B$3:$B$1315, "&lt;=" &amp; $A67, DataRegularSeason20242025!$E$3:$E$1315, R$1)</f>
        <v>17</v>
      </c>
      <c r="S67" s="2">
        <f>SUMIFS(DataRegularSeason20242025!$AA$3:$AA$1315,DataRegularSeason20242025!$B$3:$B$1315, "&lt;=" &amp; $A67, DataRegularSeason20242025!$D$3:$D$1315, S$1)+SUMIFS(DataRegularSeason20242025!$AB$3:$AB$1315,DataRegularSeason20242025!$B$3:$B$1315, "&lt;=" &amp; $A67, DataRegularSeason20242025!$E$3:$E$1315, S$1)</f>
        <v>21</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19</v>
      </c>
      <c r="V67" s="2">
        <f>SUMIFS(DataRegularSeason20242025!$AA$3:$AA$1315,DataRegularSeason20242025!$B$3:$B$1315, "&lt;=" &amp; $A67, DataRegularSeason20242025!$D$3:$D$1315, V$1)+SUMIFS(DataRegularSeason20242025!$AB$3:$AB$1315,DataRegularSeason20242025!$B$3:$B$1315, "&lt;=" &amp; $A67, DataRegularSeason20242025!$E$3:$E$1315, V$1)</f>
        <v>21</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19</v>
      </c>
      <c r="Z67" s="2">
        <f>SUMIFS(DataRegularSeason20242025!$AA$3:$AA$1315,DataRegularSeason20242025!$B$3:$B$1315, "&lt;=" &amp; $A67, DataRegularSeason20242025!$D$3:$D$1315, Z$1)+SUMIFS(DataRegularSeason20242025!$AB$3:$AB$1315,DataRegularSeason20242025!$B$3:$B$1315, "&lt;=" &amp; $A67, DataRegularSeason20242025!$E$3:$E$1315, Z$1)</f>
        <v>21</v>
      </c>
      <c r="AA67" s="2">
        <f>SUMIFS(DataRegularSeason20242025!$AA$3:$AA$1315,DataRegularSeason20242025!$B$3:$B$1315, "&lt;=" &amp; $A67, DataRegularSeason20242025!$D$3:$D$1315, AA$1)+SUMIFS(DataRegularSeason20242025!$AB$3:$AB$1315,DataRegularSeason20242025!$B$3:$B$1315, "&lt;=" &amp; $A67, DataRegularSeason20242025!$E$3:$E$1315, AA$1)</f>
        <v>24</v>
      </c>
      <c r="AB67" s="2">
        <f>SUMIFS(DataRegularSeason20242025!$AA$3:$AA$1315,DataRegularSeason20242025!$B$3:$B$1315, "&lt;=" &amp; $A67, DataRegularSeason20242025!$D$3:$D$1315, AB$1)+SUMIFS(DataRegularSeason20242025!$AB$3:$AB$1315,DataRegularSeason20242025!$B$3:$B$1315, "&lt;=" &amp; $A67, DataRegularSeason20242025!$E$3:$E$1315, AB$1)</f>
        <v>28</v>
      </c>
      <c r="AC67" s="2">
        <f>SUMIFS(DataRegularSeason20242025!$AA$3:$AA$1315,DataRegularSeason20242025!$B$3:$B$1315, "&lt;=" &amp; $A67, DataRegularSeason20242025!$D$3:$D$1315, AC$1)+SUMIFS(DataRegularSeason20242025!$AB$3:$AB$1315,DataRegularSeason20242025!$B$3:$B$1315, "&lt;=" &amp; $A67, DataRegularSeason20242025!$E$3:$E$1315, AC$1)</f>
        <v>21</v>
      </c>
      <c r="AD67" s="2">
        <f>SUMIFS(DataRegularSeason20242025!$AA$3:$AA$1315,DataRegularSeason20242025!$B$3:$B$1315, "&lt;=" &amp; $A67, DataRegularSeason20242025!$D$3:$D$1315, AD$1)+SUMIFS(DataRegularSeason20242025!$AB$3:$AB$1315,DataRegularSeason20242025!$B$3:$B$1315, "&lt;=" &amp; $A67, DataRegularSeason20242025!$E$3:$E$1315, AD$1)</f>
        <v>25</v>
      </c>
      <c r="AE67" s="2">
        <f>SUMIFS(DataRegularSeason20242025!$AA$3:$AA$1315,DataRegularSeason20242025!$B$3:$B$1315, "&lt;=" &amp; $A67, DataRegularSeason20242025!$D$3:$D$1315, AE$1)+SUMIFS(DataRegularSeason20242025!$AB$3:$AB$1315,DataRegularSeason20242025!$B$3:$B$1315, "&lt;=" &amp; $A67, DataRegularSeason20242025!$E$3:$E$1315, AE$1)</f>
        <v>30</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29</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19</v>
      </c>
      <c r="C68" s="2">
        <f>SUMIFS(DataRegularSeason20242025!$AA$3:$AA$1315,DataRegularSeason20242025!$B$3:$B$1315, "&lt;=" &amp; $A68, DataRegularSeason20242025!$D$3:$D$1315, C$1)+SUMIFS(DataRegularSeason20242025!$AB$3:$AB$1315,DataRegularSeason20242025!$B$3:$B$1315, "&lt;=" &amp; $A68, DataRegularSeason20242025!$E$3:$E$1315, C$1)</f>
        <v>23</v>
      </c>
      <c r="D68" s="2">
        <f>SUMIFS(DataRegularSeason20242025!$AA$3:$AA$1315,DataRegularSeason20242025!$B$3:$B$1315, "&lt;=" &amp; $A68, DataRegularSeason20242025!$D$3:$D$1315, D$1)+SUMIFS(DataRegularSeason20242025!$AB$3:$AB$1315,DataRegularSeason20242025!$B$3:$B$1315, "&lt;=" &amp; $A68, DataRegularSeason20242025!$E$3:$E$1315, D$1)</f>
        <v>23</v>
      </c>
      <c r="E68" s="2">
        <f>SUMIFS(DataRegularSeason20242025!$AA$3:$AA$1315,DataRegularSeason20242025!$B$3:$B$1315, "&lt;=" &amp; $A68, DataRegularSeason20242025!$D$3:$D$1315, E$1)+SUMIFS(DataRegularSeason20242025!$AB$3:$AB$1315,DataRegularSeason20242025!$B$3:$B$1315, "&lt;=" &amp; $A68, DataRegularSeason20242025!$E$3:$E$1315, E$1)</f>
        <v>31</v>
      </c>
      <c r="F68" s="2">
        <f>SUMIFS(DataRegularSeason20242025!$AA$3:$AA$1315,DataRegularSeason20242025!$B$3:$B$1315, "&lt;=" &amp; $A68, DataRegularSeason20242025!$D$3:$D$1315, F$1)+SUMIFS(DataRegularSeason20242025!$AB$3:$AB$1315,DataRegularSeason20242025!$B$3:$B$1315, "&lt;=" &amp; $A68, DataRegularSeason20242025!$E$3:$E$1315, F$1)</f>
        <v>20</v>
      </c>
      <c r="G68" s="2">
        <f>SUMIFS(DataRegularSeason20242025!$AA$3:$AA$1315,DataRegularSeason20242025!$B$3:$B$1315, "&lt;=" &amp; $A68, DataRegularSeason20242025!$D$3:$D$1315, G$1)+SUMIFS(DataRegularSeason20242025!$AB$3:$AB$1315,DataRegularSeason20242025!$B$3:$B$1315, "&lt;=" &amp; $A68, DataRegularSeason20242025!$E$3:$E$1315, G$1)</f>
        <v>28</v>
      </c>
      <c r="H68" s="2">
        <f>SUMIFS(DataRegularSeason20242025!$AA$3:$AA$1315,DataRegularSeason20242025!$B$3:$B$1315, "&lt;=" &amp; $A68, DataRegularSeason20242025!$D$3:$D$1315, H$1)+SUMIFS(DataRegularSeason20242025!$AB$3:$AB$1315,DataRegularSeason20242025!$B$3:$B$1315, "&lt;=" &amp; $A68, DataRegularSeason20242025!$E$3:$E$1315, H$1)</f>
        <v>16</v>
      </c>
      <c r="I68" s="2">
        <f>SUMIFS(DataRegularSeason20242025!$AA$3:$AA$1315,DataRegularSeason20242025!$B$3:$B$1315, "&lt;=" &amp; $A68, DataRegularSeason20242025!$D$3:$D$1315, I$1)+SUMIFS(DataRegularSeason20242025!$AB$3:$AB$1315,DataRegularSeason20242025!$B$3:$B$1315, "&lt;=" &amp; $A68, DataRegularSeason20242025!$E$3:$E$1315, I$1)</f>
        <v>24</v>
      </c>
      <c r="J68" s="2">
        <f>SUMIFS(DataRegularSeason20242025!$AA$3:$AA$1315,DataRegularSeason20242025!$B$3:$B$1315, "&lt;=" &amp; $A68, DataRegularSeason20242025!$D$3:$D$1315, J$1)+SUMIFS(DataRegularSeason20242025!$AB$3:$AB$1315,DataRegularSeason20242025!$B$3:$B$1315, "&lt;=" &amp; $A68, DataRegularSeason20242025!$E$3:$E$1315, J$1)</f>
        <v>26</v>
      </c>
      <c r="K68" s="2">
        <f>SUMIFS(DataRegularSeason20242025!$AA$3:$AA$1315,DataRegularSeason20242025!$B$3:$B$1315, "&lt;=" &amp; $A68, DataRegularSeason20242025!$D$3:$D$1315, K$1)+SUMIFS(DataRegularSeason20242025!$AB$3:$AB$1315,DataRegularSeason20242025!$B$3:$B$1315, "&lt;=" &amp; $A68, DataRegularSeason20242025!$E$3:$E$1315, K$1)</f>
        <v>22</v>
      </c>
      <c r="L68" s="2">
        <f>SUMIFS(DataRegularSeason20242025!$AA$3:$AA$1315,DataRegularSeason20242025!$B$3:$B$1315, "&lt;=" &amp; $A68, DataRegularSeason20242025!$D$3:$D$1315, L$1)+SUMIFS(DataRegularSeason20242025!$AB$3:$AB$1315,DataRegularSeason20242025!$B$3:$B$1315, "&lt;=" &amp; $A68, DataRegularSeason20242025!$E$3:$E$1315, L$1)</f>
        <v>24</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25</v>
      </c>
      <c r="O68" s="2">
        <f>SUMIFS(DataRegularSeason20242025!$AA$3:$AA$1315,DataRegularSeason20242025!$B$3:$B$1315, "&lt;=" &amp; $A68, DataRegularSeason20242025!$D$3:$D$1315, O$1)+SUMIFS(DataRegularSeason20242025!$AB$3:$AB$1315,DataRegularSeason20242025!$B$3:$B$1315, "&lt;=" &amp; $A68, DataRegularSeason20242025!$E$3:$E$1315, O$1)</f>
        <v>30</v>
      </c>
      <c r="P68" s="2">
        <f>SUMIFS(DataRegularSeason20242025!$AA$3:$AA$1315,DataRegularSeason20242025!$B$3:$B$1315, "&lt;=" &amp; $A68, DataRegularSeason20242025!$D$3:$D$1315, P$1)+SUMIFS(DataRegularSeason20242025!$AB$3:$AB$1315,DataRegularSeason20242025!$B$3:$B$1315, "&lt;=" &amp; $A68, DataRegularSeason20242025!$E$3:$E$1315, P$1)</f>
        <v>17</v>
      </c>
      <c r="Q68" s="2">
        <f>SUMIFS(DataRegularSeason20242025!$AA$3:$AA$1315,DataRegularSeason20242025!$B$3:$B$1315, "&lt;=" &amp; $A68, DataRegularSeason20242025!$D$3:$D$1315, Q$1)+SUMIFS(DataRegularSeason20242025!$AB$3:$AB$1315,DataRegularSeason20242025!$B$3:$B$1315, "&lt;=" &amp; $A68, DataRegularSeason20242025!$E$3:$E$1315, Q$1)</f>
        <v>32</v>
      </c>
      <c r="R68" s="2">
        <f>SUMIFS(DataRegularSeason20242025!$AA$3:$AA$1315,DataRegularSeason20242025!$B$3:$B$1315, "&lt;=" &amp; $A68, DataRegularSeason20242025!$D$3:$D$1315, R$1)+SUMIFS(DataRegularSeason20242025!$AB$3:$AB$1315,DataRegularSeason20242025!$B$3:$B$1315, "&lt;=" &amp; $A68, DataRegularSeason20242025!$E$3:$E$1315, R$1)</f>
        <v>17</v>
      </c>
      <c r="S68" s="2">
        <f>SUMIFS(DataRegularSeason20242025!$AA$3:$AA$1315,DataRegularSeason20242025!$B$3:$B$1315, "&lt;=" &amp; $A68, DataRegularSeason20242025!$D$3:$D$1315, S$1)+SUMIFS(DataRegularSeason20242025!$AB$3:$AB$1315,DataRegularSeason20242025!$B$3:$B$1315, "&lt;=" &amp; $A68, DataRegularSeason20242025!$E$3:$E$1315, S$1)</f>
        <v>21</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19</v>
      </c>
      <c r="V68" s="2">
        <f>SUMIFS(DataRegularSeason20242025!$AA$3:$AA$1315,DataRegularSeason20242025!$B$3:$B$1315, "&lt;=" &amp; $A68, DataRegularSeason20242025!$D$3:$D$1315, V$1)+SUMIFS(DataRegularSeason20242025!$AB$3:$AB$1315,DataRegularSeason20242025!$B$3:$B$1315, "&lt;=" &amp; $A68, DataRegularSeason20242025!$E$3:$E$1315, V$1)</f>
        <v>21</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19</v>
      </c>
      <c r="Z68" s="2">
        <f>SUMIFS(DataRegularSeason20242025!$AA$3:$AA$1315,DataRegularSeason20242025!$B$3:$B$1315, "&lt;=" &amp; $A68, DataRegularSeason20242025!$D$3:$D$1315, Z$1)+SUMIFS(DataRegularSeason20242025!$AB$3:$AB$1315,DataRegularSeason20242025!$B$3:$B$1315, "&lt;=" &amp; $A68, DataRegularSeason20242025!$E$3:$E$1315, Z$1)</f>
        <v>21</v>
      </c>
      <c r="AA68" s="2">
        <f>SUMIFS(DataRegularSeason20242025!$AA$3:$AA$1315,DataRegularSeason20242025!$B$3:$B$1315, "&lt;=" &amp; $A68, DataRegularSeason20242025!$D$3:$D$1315, AA$1)+SUMIFS(DataRegularSeason20242025!$AB$3:$AB$1315,DataRegularSeason20242025!$B$3:$B$1315, "&lt;=" &amp; $A68, DataRegularSeason20242025!$E$3:$E$1315, AA$1)</f>
        <v>24</v>
      </c>
      <c r="AB68" s="2">
        <f>SUMIFS(DataRegularSeason20242025!$AA$3:$AA$1315,DataRegularSeason20242025!$B$3:$B$1315, "&lt;=" &amp; $A68, DataRegularSeason20242025!$D$3:$D$1315, AB$1)+SUMIFS(DataRegularSeason20242025!$AB$3:$AB$1315,DataRegularSeason20242025!$B$3:$B$1315, "&lt;=" &amp; $A68, DataRegularSeason20242025!$E$3:$E$1315, AB$1)</f>
        <v>28</v>
      </c>
      <c r="AC68" s="2">
        <f>SUMIFS(DataRegularSeason20242025!$AA$3:$AA$1315,DataRegularSeason20242025!$B$3:$B$1315, "&lt;=" &amp; $A68, DataRegularSeason20242025!$D$3:$D$1315, AC$1)+SUMIFS(DataRegularSeason20242025!$AB$3:$AB$1315,DataRegularSeason20242025!$B$3:$B$1315, "&lt;=" &amp; $A68, DataRegularSeason20242025!$E$3:$E$1315, AC$1)</f>
        <v>21</v>
      </c>
      <c r="AD68" s="2">
        <f>SUMIFS(DataRegularSeason20242025!$AA$3:$AA$1315,DataRegularSeason20242025!$B$3:$B$1315, "&lt;=" &amp; $A68, DataRegularSeason20242025!$D$3:$D$1315, AD$1)+SUMIFS(DataRegularSeason20242025!$AB$3:$AB$1315,DataRegularSeason20242025!$B$3:$B$1315, "&lt;=" &amp; $A68, DataRegularSeason20242025!$E$3:$E$1315, AD$1)</f>
        <v>25</v>
      </c>
      <c r="AE68" s="2">
        <f>SUMIFS(DataRegularSeason20242025!$AA$3:$AA$1315,DataRegularSeason20242025!$B$3:$B$1315, "&lt;=" &amp; $A68, DataRegularSeason20242025!$D$3:$D$1315, AE$1)+SUMIFS(DataRegularSeason20242025!$AB$3:$AB$1315,DataRegularSeason20242025!$B$3:$B$1315, "&lt;=" &amp; $A68, DataRegularSeason20242025!$E$3:$E$1315, AE$1)</f>
        <v>30</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29</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19</v>
      </c>
      <c r="C69" s="2">
        <f>SUMIFS(DataRegularSeason20242025!$AA$3:$AA$1315,DataRegularSeason20242025!$B$3:$B$1315, "&lt;=" &amp; $A69, DataRegularSeason20242025!$D$3:$D$1315, C$1)+SUMIFS(DataRegularSeason20242025!$AB$3:$AB$1315,DataRegularSeason20242025!$B$3:$B$1315, "&lt;=" &amp; $A69, DataRegularSeason20242025!$E$3:$E$1315, C$1)</f>
        <v>23</v>
      </c>
      <c r="D69" s="2">
        <f>SUMIFS(DataRegularSeason20242025!$AA$3:$AA$1315,DataRegularSeason20242025!$B$3:$B$1315, "&lt;=" &amp; $A69, DataRegularSeason20242025!$D$3:$D$1315, D$1)+SUMIFS(DataRegularSeason20242025!$AB$3:$AB$1315,DataRegularSeason20242025!$B$3:$B$1315, "&lt;=" &amp; $A69, DataRegularSeason20242025!$E$3:$E$1315, D$1)</f>
        <v>23</v>
      </c>
      <c r="E69" s="2">
        <f>SUMIFS(DataRegularSeason20242025!$AA$3:$AA$1315,DataRegularSeason20242025!$B$3:$B$1315, "&lt;=" &amp; $A69, DataRegularSeason20242025!$D$3:$D$1315, E$1)+SUMIFS(DataRegularSeason20242025!$AB$3:$AB$1315,DataRegularSeason20242025!$B$3:$B$1315, "&lt;=" &amp; $A69, DataRegularSeason20242025!$E$3:$E$1315, E$1)</f>
        <v>31</v>
      </c>
      <c r="F69" s="2">
        <f>SUMIFS(DataRegularSeason20242025!$AA$3:$AA$1315,DataRegularSeason20242025!$B$3:$B$1315, "&lt;=" &amp; $A69, DataRegularSeason20242025!$D$3:$D$1315, F$1)+SUMIFS(DataRegularSeason20242025!$AB$3:$AB$1315,DataRegularSeason20242025!$B$3:$B$1315, "&lt;=" &amp; $A69, DataRegularSeason20242025!$E$3:$E$1315, F$1)</f>
        <v>20</v>
      </c>
      <c r="G69" s="2">
        <f>SUMIFS(DataRegularSeason20242025!$AA$3:$AA$1315,DataRegularSeason20242025!$B$3:$B$1315, "&lt;=" &amp; $A69, DataRegularSeason20242025!$D$3:$D$1315, G$1)+SUMIFS(DataRegularSeason20242025!$AB$3:$AB$1315,DataRegularSeason20242025!$B$3:$B$1315, "&lt;=" &amp; $A69, DataRegularSeason20242025!$E$3:$E$1315, G$1)</f>
        <v>28</v>
      </c>
      <c r="H69" s="2">
        <f>SUMIFS(DataRegularSeason20242025!$AA$3:$AA$1315,DataRegularSeason20242025!$B$3:$B$1315, "&lt;=" &amp; $A69, DataRegularSeason20242025!$D$3:$D$1315, H$1)+SUMIFS(DataRegularSeason20242025!$AB$3:$AB$1315,DataRegularSeason20242025!$B$3:$B$1315, "&lt;=" &amp; $A69, DataRegularSeason20242025!$E$3:$E$1315, H$1)</f>
        <v>16</v>
      </c>
      <c r="I69" s="2">
        <f>SUMIFS(DataRegularSeason20242025!$AA$3:$AA$1315,DataRegularSeason20242025!$B$3:$B$1315, "&lt;=" &amp; $A69, DataRegularSeason20242025!$D$3:$D$1315, I$1)+SUMIFS(DataRegularSeason20242025!$AB$3:$AB$1315,DataRegularSeason20242025!$B$3:$B$1315, "&lt;=" &amp; $A69, DataRegularSeason20242025!$E$3:$E$1315, I$1)</f>
        <v>24</v>
      </c>
      <c r="J69" s="2">
        <f>SUMIFS(DataRegularSeason20242025!$AA$3:$AA$1315,DataRegularSeason20242025!$B$3:$B$1315, "&lt;=" &amp; $A69, DataRegularSeason20242025!$D$3:$D$1315, J$1)+SUMIFS(DataRegularSeason20242025!$AB$3:$AB$1315,DataRegularSeason20242025!$B$3:$B$1315, "&lt;=" &amp; $A69, DataRegularSeason20242025!$E$3:$E$1315, J$1)</f>
        <v>26</v>
      </c>
      <c r="K69" s="2">
        <f>SUMIFS(DataRegularSeason20242025!$AA$3:$AA$1315,DataRegularSeason20242025!$B$3:$B$1315, "&lt;=" &amp; $A69, DataRegularSeason20242025!$D$3:$D$1315, K$1)+SUMIFS(DataRegularSeason20242025!$AB$3:$AB$1315,DataRegularSeason20242025!$B$3:$B$1315, "&lt;=" &amp; $A69, DataRegularSeason20242025!$E$3:$E$1315, K$1)</f>
        <v>22</v>
      </c>
      <c r="L69" s="2">
        <f>SUMIFS(DataRegularSeason20242025!$AA$3:$AA$1315,DataRegularSeason20242025!$B$3:$B$1315, "&lt;=" &amp; $A69, DataRegularSeason20242025!$D$3:$D$1315, L$1)+SUMIFS(DataRegularSeason20242025!$AB$3:$AB$1315,DataRegularSeason20242025!$B$3:$B$1315, "&lt;=" &amp; $A69, DataRegularSeason20242025!$E$3:$E$1315, L$1)</f>
        <v>24</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25</v>
      </c>
      <c r="O69" s="2">
        <f>SUMIFS(DataRegularSeason20242025!$AA$3:$AA$1315,DataRegularSeason20242025!$B$3:$B$1315, "&lt;=" &amp; $A69, DataRegularSeason20242025!$D$3:$D$1315, O$1)+SUMIFS(DataRegularSeason20242025!$AB$3:$AB$1315,DataRegularSeason20242025!$B$3:$B$1315, "&lt;=" &amp; $A69, DataRegularSeason20242025!$E$3:$E$1315, O$1)</f>
        <v>30</v>
      </c>
      <c r="P69" s="2">
        <f>SUMIFS(DataRegularSeason20242025!$AA$3:$AA$1315,DataRegularSeason20242025!$B$3:$B$1315, "&lt;=" &amp; $A69, DataRegularSeason20242025!$D$3:$D$1315, P$1)+SUMIFS(DataRegularSeason20242025!$AB$3:$AB$1315,DataRegularSeason20242025!$B$3:$B$1315, "&lt;=" &amp; $A69, DataRegularSeason20242025!$E$3:$E$1315, P$1)</f>
        <v>17</v>
      </c>
      <c r="Q69" s="2">
        <f>SUMIFS(DataRegularSeason20242025!$AA$3:$AA$1315,DataRegularSeason20242025!$B$3:$B$1315, "&lt;=" &amp; $A69, DataRegularSeason20242025!$D$3:$D$1315, Q$1)+SUMIFS(DataRegularSeason20242025!$AB$3:$AB$1315,DataRegularSeason20242025!$B$3:$B$1315, "&lt;=" &amp; $A69, DataRegularSeason20242025!$E$3:$E$1315, Q$1)</f>
        <v>32</v>
      </c>
      <c r="R69" s="2">
        <f>SUMIFS(DataRegularSeason20242025!$AA$3:$AA$1315,DataRegularSeason20242025!$B$3:$B$1315, "&lt;=" &amp; $A69, DataRegularSeason20242025!$D$3:$D$1315, R$1)+SUMIFS(DataRegularSeason20242025!$AB$3:$AB$1315,DataRegularSeason20242025!$B$3:$B$1315, "&lt;=" &amp; $A69, DataRegularSeason20242025!$E$3:$E$1315, R$1)</f>
        <v>17</v>
      </c>
      <c r="S69" s="2">
        <f>SUMIFS(DataRegularSeason20242025!$AA$3:$AA$1315,DataRegularSeason20242025!$B$3:$B$1315, "&lt;=" &amp; $A69, DataRegularSeason20242025!$D$3:$D$1315, S$1)+SUMIFS(DataRegularSeason20242025!$AB$3:$AB$1315,DataRegularSeason20242025!$B$3:$B$1315, "&lt;=" &amp; $A69, DataRegularSeason20242025!$E$3:$E$1315, S$1)</f>
        <v>21</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19</v>
      </c>
      <c r="V69" s="2">
        <f>SUMIFS(DataRegularSeason20242025!$AA$3:$AA$1315,DataRegularSeason20242025!$B$3:$B$1315, "&lt;=" &amp; $A69, DataRegularSeason20242025!$D$3:$D$1315, V$1)+SUMIFS(DataRegularSeason20242025!$AB$3:$AB$1315,DataRegularSeason20242025!$B$3:$B$1315, "&lt;=" &amp; $A69, DataRegularSeason20242025!$E$3:$E$1315, V$1)</f>
        <v>21</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19</v>
      </c>
      <c r="Z69" s="2">
        <f>SUMIFS(DataRegularSeason20242025!$AA$3:$AA$1315,DataRegularSeason20242025!$B$3:$B$1315, "&lt;=" &amp; $A69, DataRegularSeason20242025!$D$3:$D$1315, Z$1)+SUMIFS(DataRegularSeason20242025!$AB$3:$AB$1315,DataRegularSeason20242025!$B$3:$B$1315, "&lt;=" &amp; $A69, DataRegularSeason20242025!$E$3:$E$1315, Z$1)</f>
        <v>21</v>
      </c>
      <c r="AA69" s="2">
        <f>SUMIFS(DataRegularSeason20242025!$AA$3:$AA$1315,DataRegularSeason20242025!$B$3:$B$1315, "&lt;=" &amp; $A69, DataRegularSeason20242025!$D$3:$D$1315, AA$1)+SUMIFS(DataRegularSeason20242025!$AB$3:$AB$1315,DataRegularSeason20242025!$B$3:$B$1315, "&lt;=" &amp; $A69, DataRegularSeason20242025!$E$3:$E$1315, AA$1)</f>
        <v>24</v>
      </c>
      <c r="AB69" s="2">
        <f>SUMIFS(DataRegularSeason20242025!$AA$3:$AA$1315,DataRegularSeason20242025!$B$3:$B$1315, "&lt;=" &amp; $A69, DataRegularSeason20242025!$D$3:$D$1315, AB$1)+SUMIFS(DataRegularSeason20242025!$AB$3:$AB$1315,DataRegularSeason20242025!$B$3:$B$1315, "&lt;=" &amp; $A69, DataRegularSeason20242025!$E$3:$E$1315, AB$1)</f>
        <v>28</v>
      </c>
      <c r="AC69" s="2">
        <f>SUMIFS(DataRegularSeason20242025!$AA$3:$AA$1315,DataRegularSeason20242025!$B$3:$B$1315, "&lt;=" &amp; $A69, DataRegularSeason20242025!$D$3:$D$1315, AC$1)+SUMIFS(DataRegularSeason20242025!$AB$3:$AB$1315,DataRegularSeason20242025!$B$3:$B$1315, "&lt;=" &amp; $A69, DataRegularSeason20242025!$E$3:$E$1315, AC$1)</f>
        <v>21</v>
      </c>
      <c r="AD69" s="2">
        <f>SUMIFS(DataRegularSeason20242025!$AA$3:$AA$1315,DataRegularSeason20242025!$B$3:$B$1315, "&lt;=" &amp; $A69, DataRegularSeason20242025!$D$3:$D$1315, AD$1)+SUMIFS(DataRegularSeason20242025!$AB$3:$AB$1315,DataRegularSeason20242025!$B$3:$B$1315, "&lt;=" &amp; $A69, DataRegularSeason20242025!$E$3:$E$1315, AD$1)</f>
        <v>25</v>
      </c>
      <c r="AE69" s="2">
        <f>SUMIFS(DataRegularSeason20242025!$AA$3:$AA$1315,DataRegularSeason20242025!$B$3:$B$1315, "&lt;=" &amp; $A69, DataRegularSeason20242025!$D$3:$D$1315, AE$1)+SUMIFS(DataRegularSeason20242025!$AB$3:$AB$1315,DataRegularSeason20242025!$B$3:$B$1315, "&lt;=" &amp; $A69, DataRegularSeason20242025!$E$3:$E$1315, AE$1)</f>
        <v>30</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29</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19</v>
      </c>
      <c r="C70" s="2">
        <f>SUMIFS(DataRegularSeason20242025!$AA$3:$AA$1315,DataRegularSeason20242025!$B$3:$B$1315, "&lt;=" &amp; $A70, DataRegularSeason20242025!$D$3:$D$1315, C$1)+SUMIFS(DataRegularSeason20242025!$AB$3:$AB$1315,DataRegularSeason20242025!$B$3:$B$1315, "&lt;=" &amp; $A70, DataRegularSeason20242025!$E$3:$E$1315, C$1)</f>
        <v>23</v>
      </c>
      <c r="D70" s="2">
        <f>SUMIFS(DataRegularSeason20242025!$AA$3:$AA$1315,DataRegularSeason20242025!$B$3:$B$1315, "&lt;=" &amp; $A70, DataRegularSeason20242025!$D$3:$D$1315, D$1)+SUMIFS(DataRegularSeason20242025!$AB$3:$AB$1315,DataRegularSeason20242025!$B$3:$B$1315, "&lt;=" &amp; $A70, DataRegularSeason20242025!$E$3:$E$1315, D$1)</f>
        <v>23</v>
      </c>
      <c r="E70" s="2">
        <f>SUMIFS(DataRegularSeason20242025!$AA$3:$AA$1315,DataRegularSeason20242025!$B$3:$B$1315, "&lt;=" &amp; $A70, DataRegularSeason20242025!$D$3:$D$1315, E$1)+SUMIFS(DataRegularSeason20242025!$AB$3:$AB$1315,DataRegularSeason20242025!$B$3:$B$1315, "&lt;=" &amp; $A70, DataRegularSeason20242025!$E$3:$E$1315, E$1)</f>
        <v>31</v>
      </c>
      <c r="F70" s="2">
        <f>SUMIFS(DataRegularSeason20242025!$AA$3:$AA$1315,DataRegularSeason20242025!$B$3:$B$1315, "&lt;=" &amp; $A70, DataRegularSeason20242025!$D$3:$D$1315, F$1)+SUMIFS(DataRegularSeason20242025!$AB$3:$AB$1315,DataRegularSeason20242025!$B$3:$B$1315, "&lt;=" &amp; $A70, DataRegularSeason20242025!$E$3:$E$1315, F$1)</f>
        <v>20</v>
      </c>
      <c r="G70" s="2">
        <f>SUMIFS(DataRegularSeason20242025!$AA$3:$AA$1315,DataRegularSeason20242025!$B$3:$B$1315, "&lt;=" &amp; $A70, DataRegularSeason20242025!$D$3:$D$1315, G$1)+SUMIFS(DataRegularSeason20242025!$AB$3:$AB$1315,DataRegularSeason20242025!$B$3:$B$1315, "&lt;=" &amp; $A70, DataRegularSeason20242025!$E$3:$E$1315, G$1)</f>
        <v>28</v>
      </c>
      <c r="H70" s="2">
        <f>SUMIFS(DataRegularSeason20242025!$AA$3:$AA$1315,DataRegularSeason20242025!$B$3:$B$1315, "&lt;=" &amp; $A70, DataRegularSeason20242025!$D$3:$D$1315, H$1)+SUMIFS(DataRegularSeason20242025!$AB$3:$AB$1315,DataRegularSeason20242025!$B$3:$B$1315, "&lt;=" &amp; $A70, DataRegularSeason20242025!$E$3:$E$1315, H$1)</f>
        <v>16</v>
      </c>
      <c r="I70" s="2">
        <f>SUMIFS(DataRegularSeason20242025!$AA$3:$AA$1315,DataRegularSeason20242025!$B$3:$B$1315, "&lt;=" &amp; $A70, DataRegularSeason20242025!$D$3:$D$1315, I$1)+SUMIFS(DataRegularSeason20242025!$AB$3:$AB$1315,DataRegularSeason20242025!$B$3:$B$1315, "&lt;=" &amp; $A70, DataRegularSeason20242025!$E$3:$E$1315, I$1)</f>
        <v>24</v>
      </c>
      <c r="J70" s="2">
        <f>SUMIFS(DataRegularSeason20242025!$AA$3:$AA$1315,DataRegularSeason20242025!$B$3:$B$1315, "&lt;=" &amp; $A70, DataRegularSeason20242025!$D$3:$D$1315, J$1)+SUMIFS(DataRegularSeason20242025!$AB$3:$AB$1315,DataRegularSeason20242025!$B$3:$B$1315, "&lt;=" &amp; $A70, DataRegularSeason20242025!$E$3:$E$1315, J$1)</f>
        <v>26</v>
      </c>
      <c r="K70" s="2">
        <f>SUMIFS(DataRegularSeason20242025!$AA$3:$AA$1315,DataRegularSeason20242025!$B$3:$B$1315, "&lt;=" &amp; $A70, DataRegularSeason20242025!$D$3:$D$1315, K$1)+SUMIFS(DataRegularSeason20242025!$AB$3:$AB$1315,DataRegularSeason20242025!$B$3:$B$1315, "&lt;=" &amp; $A70, DataRegularSeason20242025!$E$3:$E$1315, K$1)</f>
        <v>22</v>
      </c>
      <c r="L70" s="2">
        <f>SUMIFS(DataRegularSeason20242025!$AA$3:$AA$1315,DataRegularSeason20242025!$B$3:$B$1315, "&lt;=" &amp; $A70, DataRegularSeason20242025!$D$3:$D$1315, L$1)+SUMIFS(DataRegularSeason20242025!$AB$3:$AB$1315,DataRegularSeason20242025!$B$3:$B$1315, "&lt;=" &amp; $A70, DataRegularSeason20242025!$E$3:$E$1315, L$1)</f>
        <v>24</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25</v>
      </c>
      <c r="O70" s="2">
        <f>SUMIFS(DataRegularSeason20242025!$AA$3:$AA$1315,DataRegularSeason20242025!$B$3:$B$1315, "&lt;=" &amp; $A70, DataRegularSeason20242025!$D$3:$D$1315, O$1)+SUMIFS(DataRegularSeason20242025!$AB$3:$AB$1315,DataRegularSeason20242025!$B$3:$B$1315, "&lt;=" &amp; $A70, DataRegularSeason20242025!$E$3:$E$1315, O$1)</f>
        <v>30</v>
      </c>
      <c r="P70" s="2">
        <f>SUMIFS(DataRegularSeason20242025!$AA$3:$AA$1315,DataRegularSeason20242025!$B$3:$B$1315, "&lt;=" &amp; $A70, DataRegularSeason20242025!$D$3:$D$1315, P$1)+SUMIFS(DataRegularSeason20242025!$AB$3:$AB$1315,DataRegularSeason20242025!$B$3:$B$1315, "&lt;=" &amp; $A70, DataRegularSeason20242025!$E$3:$E$1315, P$1)</f>
        <v>17</v>
      </c>
      <c r="Q70" s="2">
        <f>SUMIFS(DataRegularSeason20242025!$AA$3:$AA$1315,DataRegularSeason20242025!$B$3:$B$1315, "&lt;=" &amp; $A70, DataRegularSeason20242025!$D$3:$D$1315, Q$1)+SUMIFS(DataRegularSeason20242025!$AB$3:$AB$1315,DataRegularSeason20242025!$B$3:$B$1315, "&lt;=" &amp; $A70, DataRegularSeason20242025!$E$3:$E$1315, Q$1)</f>
        <v>32</v>
      </c>
      <c r="R70" s="2">
        <f>SUMIFS(DataRegularSeason20242025!$AA$3:$AA$1315,DataRegularSeason20242025!$B$3:$B$1315, "&lt;=" &amp; $A70, DataRegularSeason20242025!$D$3:$D$1315, R$1)+SUMIFS(DataRegularSeason20242025!$AB$3:$AB$1315,DataRegularSeason20242025!$B$3:$B$1315, "&lt;=" &amp; $A70, DataRegularSeason20242025!$E$3:$E$1315, R$1)</f>
        <v>17</v>
      </c>
      <c r="S70" s="2">
        <f>SUMIFS(DataRegularSeason20242025!$AA$3:$AA$1315,DataRegularSeason20242025!$B$3:$B$1315, "&lt;=" &amp; $A70, DataRegularSeason20242025!$D$3:$D$1315, S$1)+SUMIFS(DataRegularSeason20242025!$AB$3:$AB$1315,DataRegularSeason20242025!$B$3:$B$1315, "&lt;=" &amp; $A70, DataRegularSeason20242025!$E$3:$E$1315, S$1)</f>
        <v>21</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19</v>
      </c>
      <c r="V70" s="2">
        <f>SUMIFS(DataRegularSeason20242025!$AA$3:$AA$1315,DataRegularSeason20242025!$B$3:$B$1315, "&lt;=" &amp; $A70, DataRegularSeason20242025!$D$3:$D$1315, V$1)+SUMIFS(DataRegularSeason20242025!$AB$3:$AB$1315,DataRegularSeason20242025!$B$3:$B$1315, "&lt;=" &amp; $A70, DataRegularSeason20242025!$E$3:$E$1315, V$1)</f>
        <v>21</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19</v>
      </c>
      <c r="Z70" s="2">
        <f>SUMIFS(DataRegularSeason20242025!$AA$3:$AA$1315,DataRegularSeason20242025!$B$3:$B$1315, "&lt;=" &amp; $A70, DataRegularSeason20242025!$D$3:$D$1315, Z$1)+SUMIFS(DataRegularSeason20242025!$AB$3:$AB$1315,DataRegularSeason20242025!$B$3:$B$1315, "&lt;=" &amp; $A70, DataRegularSeason20242025!$E$3:$E$1315, Z$1)</f>
        <v>21</v>
      </c>
      <c r="AA70" s="2">
        <f>SUMIFS(DataRegularSeason20242025!$AA$3:$AA$1315,DataRegularSeason20242025!$B$3:$B$1315, "&lt;=" &amp; $A70, DataRegularSeason20242025!$D$3:$D$1315, AA$1)+SUMIFS(DataRegularSeason20242025!$AB$3:$AB$1315,DataRegularSeason20242025!$B$3:$B$1315, "&lt;=" &amp; $A70, DataRegularSeason20242025!$E$3:$E$1315, AA$1)</f>
        <v>24</v>
      </c>
      <c r="AB70" s="2">
        <f>SUMIFS(DataRegularSeason20242025!$AA$3:$AA$1315,DataRegularSeason20242025!$B$3:$B$1315, "&lt;=" &amp; $A70, DataRegularSeason20242025!$D$3:$D$1315, AB$1)+SUMIFS(DataRegularSeason20242025!$AB$3:$AB$1315,DataRegularSeason20242025!$B$3:$B$1315, "&lt;=" &amp; $A70, DataRegularSeason20242025!$E$3:$E$1315, AB$1)</f>
        <v>28</v>
      </c>
      <c r="AC70" s="2">
        <f>SUMIFS(DataRegularSeason20242025!$AA$3:$AA$1315,DataRegularSeason20242025!$B$3:$B$1315, "&lt;=" &amp; $A70, DataRegularSeason20242025!$D$3:$D$1315, AC$1)+SUMIFS(DataRegularSeason20242025!$AB$3:$AB$1315,DataRegularSeason20242025!$B$3:$B$1315, "&lt;=" &amp; $A70, DataRegularSeason20242025!$E$3:$E$1315, AC$1)</f>
        <v>21</v>
      </c>
      <c r="AD70" s="2">
        <f>SUMIFS(DataRegularSeason20242025!$AA$3:$AA$1315,DataRegularSeason20242025!$B$3:$B$1315, "&lt;=" &amp; $A70, DataRegularSeason20242025!$D$3:$D$1315, AD$1)+SUMIFS(DataRegularSeason20242025!$AB$3:$AB$1315,DataRegularSeason20242025!$B$3:$B$1315, "&lt;=" &amp; $A70, DataRegularSeason20242025!$E$3:$E$1315, AD$1)</f>
        <v>25</v>
      </c>
      <c r="AE70" s="2">
        <f>SUMIFS(DataRegularSeason20242025!$AA$3:$AA$1315,DataRegularSeason20242025!$B$3:$B$1315, "&lt;=" &amp; $A70, DataRegularSeason20242025!$D$3:$D$1315, AE$1)+SUMIFS(DataRegularSeason20242025!$AB$3:$AB$1315,DataRegularSeason20242025!$B$3:$B$1315, "&lt;=" &amp; $A70, DataRegularSeason20242025!$E$3:$E$1315, AE$1)</f>
        <v>30</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29</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19</v>
      </c>
      <c r="C71" s="2">
        <f>SUMIFS(DataRegularSeason20242025!$AA$3:$AA$1315,DataRegularSeason20242025!$B$3:$B$1315, "&lt;=" &amp; $A71, DataRegularSeason20242025!$D$3:$D$1315, C$1)+SUMIFS(DataRegularSeason20242025!$AB$3:$AB$1315,DataRegularSeason20242025!$B$3:$B$1315, "&lt;=" &amp; $A71, DataRegularSeason20242025!$E$3:$E$1315, C$1)</f>
        <v>23</v>
      </c>
      <c r="D71" s="2">
        <f>SUMIFS(DataRegularSeason20242025!$AA$3:$AA$1315,DataRegularSeason20242025!$B$3:$B$1315, "&lt;=" &amp; $A71, DataRegularSeason20242025!$D$3:$D$1315, D$1)+SUMIFS(DataRegularSeason20242025!$AB$3:$AB$1315,DataRegularSeason20242025!$B$3:$B$1315, "&lt;=" &amp; $A71, DataRegularSeason20242025!$E$3:$E$1315, D$1)</f>
        <v>23</v>
      </c>
      <c r="E71" s="2">
        <f>SUMIFS(DataRegularSeason20242025!$AA$3:$AA$1315,DataRegularSeason20242025!$B$3:$B$1315, "&lt;=" &amp; $A71, DataRegularSeason20242025!$D$3:$D$1315, E$1)+SUMIFS(DataRegularSeason20242025!$AB$3:$AB$1315,DataRegularSeason20242025!$B$3:$B$1315, "&lt;=" &amp; $A71, DataRegularSeason20242025!$E$3:$E$1315, E$1)</f>
        <v>31</v>
      </c>
      <c r="F71" s="2">
        <f>SUMIFS(DataRegularSeason20242025!$AA$3:$AA$1315,DataRegularSeason20242025!$B$3:$B$1315, "&lt;=" &amp; $A71, DataRegularSeason20242025!$D$3:$D$1315, F$1)+SUMIFS(DataRegularSeason20242025!$AB$3:$AB$1315,DataRegularSeason20242025!$B$3:$B$1315, "&lt;=" &amp; $A71, DataRegularSeason20242025!$E$3:$E$1315, F$1)</f>
        <v>20</v>
      </c>
      <c r="G71" s="2">
        <f>SUMIFS(DataRegularSeason20242025!$AA$3:$AA$1315,DataRegularSeason20242025!$B$3:$B$1315, "&lt;=" &amp; $A71, DataRegularSeason20242025!$D$3:$D$1315, G$1)+SUMIFS(DataRegularSeason20242025!$AB$3:$AB$1315,DataRegularSeason20242025!$B$3:$B$1315, "&lt;=" &amp; $A71, DataRegularSeason20242025!$E$3:$E$1315, G$1)</f>
        <v>28</v>
      </c>
      <c r="H71" s="2">
        <f>SUMIFS(DataRegularSeason20242025!$AA$3:$AA$1315,DataRegularSeason20242025!$B$3:$B$1315, "&lt;=" &amp; $A71, DataRegularSeason20242025!$D$3:$D$1315, H$1)+SUMIFS(DataRegularSeason20242025!$AB$3:$AB$1315,DataRegularSeason20242025!$B$3:$B$1315, "&lt;=" &amp; $A71, DataRegularSeason20242025!$E$3:$E$1315, H$1)</f>
        <v>16</v>
      </c>
      <c r="I71" s="2">
        <f>SUMIFS(DataRegularSeason20242025!$AA$3:$AA$1315,DataRegularSeason20242025!$B$3:$B$1315, "&lt;=" &amp; $A71, DataRegularSeason20242025!$D$3:$D$1315, I$1)+SUMIFS(DataRegularSeason20242025!$AB$3:$AB$1315,DataRegularSeason20242025!$B$3:$B$1315, "&lt;=" &amp; $A71, DataRegularSeason20242025!$E$3:$E$1315, I$1)</f>
        <v>24</v>
      </c>
      <c r="J71" s="2">
        <f>SUMIFS(DataRegularSeason20242025!$AA$3:$AA$1315,DataRegularSeason20242025!$B$3:$B$1315, "&lt;=" &amp; $A71, DataRegularSeason20242025!$D$3:$D$1315, J$1)+SUMIFS(DataRegularSeason20242025!$AB$3:$AB$1315,DataRegularSeason20242025!$B$3:$B$1315, "&lt;=" &amp; $A71, DataRegularSeason20242025!$E$3:$E$1315, J$1)</f>
        <v>26</v>
      </c>
      <c r="K71" s="2">
        <f>SUMIFS(DataRegularSeason20242025!$AA$3:$AA$1315,DataRegularSeason20242025!$B$3:$B$1315, "&lt;=" &amp; $A71, DataRegularSeason20242025!$D$3:$D$1315, K$1)+SUMIFS(DataRegularSeason20242025!$AB$3:$AB$1315,DataRegularSeason20242025!$B$3:$B$1315, "&lt;=" &amp; $A71, DataRegularSeason20242025!$E$3:$E$1315, K$1)</f>
        <v>22</v>
      </c>
      <c r="L71" s="2">
        <f>SUMIFS(DataRegularSeason20242025!$AA$3:$AA$1315,DataRegularSeason20242025!$B$3:$B$1315, "&lt;=" &amp; $A71, DataRegularSeason20242025!$D$3:$D$1315, L$1)+SUMIFS(DataRegularSeason20242025!$AB$3:$AB$1315,DataRegularSeason20242025!$B$3:$B$1315, "&lt;=" &amp; $A71, DataRegularSeason20242025!$E$3:$E$1315, L$1)</f>
        <v>24</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25</v>
      </c>
      <c r="O71" s="2">
        <f>SUMIFS(DataRegularSeason20242025!$AA$3:$AA$1315,DataRegularSeason20242025!$B$3:$B$1315, "&lt;=" &amp; $A71, DataRegularSeason20242025!$D$3:$D$1315, O$1)+SUMIFS(DataRegularSeason20242025!$AB$3:$AB$1315,DataRegularSeason20242025!$B$3:$B$1315, "&lt;=" &amp; $A71, DataRegularSeason20242025!$E$3:$E$1315, O$1)</f>
        <v>30</v>
      </c>
      <c r="P71" s="2">
        <f>SUMIFS(DataRegularSeason20242025!$AA$3:$AA$1315,DataRegularSeason20242025!$B$3:$B$1315, "&lt;=" &amp; $A71, DataRegularSeason20242025!$D$3:$D$1315, P$1)+SUMIFS(DataRegularSeason20242025!$AB$3:$AB$1315,DataRegularSeason20242025!$B$3:$B$1315, "&lt;=" &amp; $A71, DataRegularSeason20242025!$E$3:$E$1315, P$1)</f>
        <v>17</v>
      </c>
      <c r="Q71" s="2">
        <f>SUMIFS(DataRegularSeason20242025!$AA$3:$AA$1315,DataRegularSeason20242025!$B$3:$B$1315, "&lt;=" &amp; $A71, DataRegularSeason20242025!$D$3:$D$1315, Q$1)+SUMIFS(DataRegularSeason20242025!$AB$3:$AB$1315,DataRegularSeason20242025!$B$3:$B$1315, "&lt;=" &amp; $A71, DataRegularSeason20242025!$E$3:$E$1315, Q$1)</f>
        <v>32</v>
      </c>
      <c r="R71" s="2">
        <f>SUMIFS(DataRegularSeason20242025!$AA$3:$AA$1315,DataRegularSeason20242025!$B$3:$B$1315, "&lt;=" &amp; $A71, DataRegularSeason20242025!$D$3:$D$1315, R$1)+SUMIFS(DataRegularSeason20242025!$AB$3:$AB$1315,DataRegularSeason20242025!$B$3:$B$1315, "&lt;=" &amp; $A71, DataRegularSeason20242025!$E$3:$E$1315, R$1)</f>
        <v>17</v>
      </c>
      <c r="S71" s="2">
        <f>SUMIFS(DataRegularSeason20242025!$AA$3:$AA$1315,DataRegularSeason20242025!$B$3:$B$1315, "&lt;=" &amp; $A71, DataRegularSeason20242025!$D$3:$D$1315, S$1)+SUMIFS(DataRegularSeason20242025!$AB$3:$AB$1315,DataRegularSeason20242025!$B$3:$B$1315, "&lt;=" &amp; $A71, DataRegularSeason20242025!$E$3:$E$1315, S$1)</f>
        <v>21</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19</v>
      </c>
      <c r="V71" s="2">
        <f>SUMIFS(DataRegularSeason20242025!$AA$3:$AA$1315,DataRegularSeason20242025!$B$3:$B$1315, "&lt;=" &amp; $A71, DataRegularSeason20242025!$D$3:$D$1315, V$1)+SUMIFS(DataRegularSeason20242025!$AB$3:$AB$1315,DataRegularSeason20242025!$B$3:$B$1315, "&lt;=" &amp; $A71, DataRegularSeason20242025!$E$3:$E$1315, V$1)</f>
        <v>21</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19</v>
      </c>
      <c r="Z71" s="2">
        <f>SUMIFS(DataRegularSeason20242025!$AA$3:$AA$1315,DataRegularSeason20242025!$B$3:$B$1315, "&lt;=" &amp; $A71, DataRegularSeason20242025!$D$3:$D$1315, Z$1)+SUMIFS(DataRegularSeason20242025!$AB$3:$AB$1315,DataRegularSeason20242025!$B$3:$B$1315, "&lt;=" &amp; $A71, DataRegularSeason20242025!$E$3:$E$1315, Z$1)</f>
        <v>21</v>
      </c>
      <c r="AA71" s="2">
        <f>SUMIFS(DataRegularSeason20242025!$AA$3:$AA$1315,DataRegularSeason20242025!$B$3:$B$1315, "&lt;=" &amp; $A71, DataRegularSeason20242025!$D$3:$D$1315, AA$1)+SUMIFS(DataRegularSeason20242025!$AB$3:$AB$1315,DataRegularSeason20242025!$B$3:$B$1315, "&lt;=" &amp; $A71, DataRegularSeason20242025!$E$3:$E$1315, AA$1)</f>
        <v>24</v>
      </c>
      <c r="AB71" s="2">
        <f>SUMIFS(DataRegularSeason20242025!$AA$3:$AA$1315,DataRegularSeason20242025!$B$3:$B$1315, "&lt;=" &amp; $A71, DataRegularSeason20242025!$D$3:$D$1315, AB$1)+SUMIFS(DataRegularSeason20242025!$AB$3:$AB$1315,DataRegularSeason20242025!$B$3:$B$1315, "&lt;=" &amp; $A71, DataRegularSeason20242025!$E$3:$E$1315, AB$1)</f>
        <v>28</v>
      </c>
      <c r="AC71" s="2">
        <f>SUMIFS(DataRegularSeason20242025!$AA$3:$AA$1315,DataRegularSeason20242025!$B$3:$B$1315, "&lt;=" &amp; $A71, DataRegularSeason20242025!$D$3:$D$1315, AC$1)+SUMIFS(DataRegularSeason20242025!$AB$3:$AB$1315,DataRegularSeason20242025!$B$3:$B$1315, "&lt;=" &amp; $A71, DataRegularSeason20242025!$E$3:$E$1315, AC$1)</f>
        <v>21</v>
      </c>
      <c r="AD71" s="2">
        <f>SUMIFS(DataRegularSeason20242025!$AA$3:$AA$1315,DataRegularSeason20242025!$B$3:$B$1315, "&lt;=" &amp; $A71, DataRegularSeason20242025!$D$3:$D$1315, AD$1)+SUMIFS(DataRegularSeason20242025!$AB$3:$AB$1315,DataRegularSeason20242025!$B$3:$B$1315, "&lt;=" &amp; $A71, DataRegularSeason20242025!$E$3:$E$1315, AD$1)</f>
        <v>25</v>
      </c>
      <c r="AE71" s="2">
        <f>SUMIFS(DataRegularSeason20242025!$AA$3:$AA$1315,DataRegularSeason20242025!$B$3:$B$1315, "&lt;=" &amp; $A71, DataRegularSeason20242025!$D$3:$D$1315, AE$1)+SUMIFS(DataRegularSeason20242025!$AB$3:$AB$1315,DataRegularSeason20242025!$B$3:$B$1315, "&lt;=" &amp; $A71, DataRegularSeason20242025!$E$3:$E$1315, AE$1)</f>
        <v>30</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29</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19</v>
      </c>
      <c r="C72" s="2">
        <f>SUMIFS(DataRegularSeason20242025!$AA$3:$AA$1315,DataRegularSeason20242025!$B$3:$B$1315, "&lt;=" &amp; $A72, DataRegularSeason20242025!$D$3:$D$1315, C$1)+SUMIFS(DataRegularSeason20242025!$AB$3:$AB$1315,DataRegularSeason20242025!$B$3:$B$1315, "&lt;=" &amp; $A72, DataRegularSeason20242025!$E$3:$E$1315, C$1)</f>
        <v>23</v>
      </c>
      <c r="D72" s="2">
        <f>SUMIFS(DataRegularSeason20242025!$AA$3:$AA$1315,DataRegularSeason20242025!$B$3:$B$1315, "&lt;=" &amp; $A72, DataRegularSeason20242025!$D$3:$D$1315, D$1)+SUMIFS(DataRegularSeason20242025!$AB$3:$AB$1315,DataRegularSeason20242025!$B$3:$B$1315, "&lt;=" &amp; $A72, DataRegularSeason20242025!$E$3:$E$1315, D$1)</f>
        <v>23</v>
      </c>
      <c r="E72" s="2">
        <f>SUMIFS(DataRegularSeason20242025!$AA$3:$AA$1315,DataRegularSeason20242025!$B$3:$B$1315, "&lt;=" &amp; $A72, DataRegularSeason20242025!$D$3:$D$1315, E$1)+SUMIFS(DataRegularSeason20242025!$AB$3:$AB$1315,DataRegularSeason20242025!$B$3:$B$1315, "&lt;=" &amp; $A72, DataRegularSeason20242025!$E$3:$E$1315, E$1)</f>
        <v>31</v>
      </c>
      <c r="F72" s="2">
        <f>SUMIFS(DataRegularSeason20242025!$AA$3:$AA$1315,DataRegularSeason20242025!$B$3:$B$1315, "&lt;=" &amp; $A72, DataRegularSeason20242025!$D$3:$D$1315, F$1)+SUMIFS(DataRegularSeason20242025!$AB$3:$AB$1315,DataRegularSeason20242025!$B$3:$B$1315, "&lt;=" &amp; $A72, DataRegularSeason20242025!$E$3:$E$1315, F$1)</f>
        <v>20</v>
      </c>
      <c r="G72" s="2">
        <f>SUMIFS(DataRegularSeason20242025!$AA$3:$AA$1315,DataRegularSeason20242025!$B$3:$B$1315, "&lt;=" &amp; $A72, DataRegularSeason20242025!$D$3:$D$1315, G$1)+SUMIFS(DataRegularSeason20242025!$AB$3:$AB$1315,DataRegularSeason20242025!$B$3:$B$1315, "&lt;=" &amp; $A72, DataRegularSeason20242025!$E$3:$E$1315, G$1)</f>
        <v>28</v>
      </c>
      <c r="H72" s="2">
        <f>SUMIFS(DataRegularSeason20242025!$AA$3:$AA$1315,DataRegularSeason20242025!$B$3:$B$1315, "&lt;=" &amp; $A72, DataRegularSeason20242025!$D$3:$D$1315, H$1)+SUMIFS(DataRegularSeason20242025!$AB$3:$AB$1315,DataRegularSeason20242025!$B$3:$B$1315, "&lt;=" &amp; $A72, DataRegularSeason20242025!$E$3:$E$1315, H$1)</f>
        <v>16</v>
      </c>
      <c r="I72" s="2">
        <f>SUMIFS(DataRegularSeason20242025!$AA$3:$AA$1315,DataRegularSeason20242025!$B$3:$B$1315, "&lt;=" &amp; $A72, DataRegularSeason20242025!$D$3:$D$1315, I$1)+SUMIFS(DataRegularSeason20242025!$AB$3:$AB$1315,DataRegularSeason20242025!$B$3:$B$1315, "&lt;=" &amp; $A72, DataRegularSeason20242025!$E$3:$E$1315, I$1)</f>
        <v>24</v>
      </c>
      <c r="J72" s="2">
        <f>SUMIFS(DataRegularSeason20242025!$AA$3:$AA$1315,DataRegularSeason20242025!$B$3:$B$1315, "&lt;=" &amp; $A72, DataRegularSeason20242025!$D$3:$D$1315, J$1)+SUMIFS(DataRegularSeason20242025!$AB$3:$AB$1315,DataRegularSeason20242025!$B$3:$B$1315, "&lt;=" &amp; $A72, DataRegularSeason20242025!$E$3:$E$1315, J$1)</f>
        <v>26</v>
      </c>
      <c r="K72" s="2">
        <f>SUMIFS(DataRegularSeason20242025!$AA$3:$AA$1315,DataRegularSeason20242025!$B$3:$B$1315, "&lt;=" &amp; $A72, DataRegularSeason20242025!$D$3:$D$1315, K$1)+SUMIFS(DataRegularSeason20242025!$AB$3:$AB$1315,DataRegularSeason20242025!$B$3:$B$1315, "&lt;=" &amp; $A72, DataRegularSeason20242025!$E$3:$E$1315, K$1)</f>
        <v>22</v>
      </c>
      <c r="L72" s="2">
        <f>SUMIFS(DataRegularSeason20242025!$AA$3:$AA$1315,DataRegularSeason20242025!$B$3:$B$1315, "&lt;=" &amp; $A72, DataRegularSeason20242025!$D$3:$D$1315, L$1)+SUMIFS(DataRegularSeason20242025!$AB$3:$AB$1315,DataRegularSeason20242025!$B$3:$B$1315, "&lt;=" &amp; $A72, DataRegularSeason20242025!$E$3:$E$1315, L$1)</f>
        <v>24</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25</v>
      </c>
      <c r="O72" s="2">
        <f>SUMIFS(DataRegularSeason20242025!$AA$3:$AA$1315,DataRegularSeason20242025!$B$3:$B$1315, "&lt;=" &amp; $A72, DataRegularSeason20242025!$D$3:$D$1315, O$1)+SUMIFS(DataRegularSeason20242025!$AB$3:$AB$1315,DataRegularSeason20242025!$B$3:$B$1315, "&lt;=" &amp; $A72, DataRegularSeason20242025!$E$3:$E$1315, O$1)</f>
        <v>30</v>
      </c>
      <c r="P72" s="2">
        <f>SUMIFS(DataRegularSeason20242025!$AA$3:$AA$1315,DataRegularSeason20242025!$B$3:$B$1315, "&lt;=" &amp; $A72, DataRegularSeason20242025!$D$3:$D$1315, P$1)+SUMIFS(DataRegularSeason20242025!$AB$3:$AB$1315,DataRegularSeason20242025!$B$3:$B$1315, "&lt;=" &amp; $A72, DataRegularSeason20242025!$E$3:$E$1315, P$1)</f>
        <v>17</v>
      </c>
      <c r="Q72" s="2">
        <f>SUMIFS(DataRegularSeason20242025!$AA$3:$AA$1315,DataRegularSeason20242025!$B$3:$B$1315, "&lt;=" &amp; $A72, DataRegularSeason20242025!$D$3:$D$1315, Q$1)+SUMIFS(DataRegularSeason20242025!$AB$3:$AB$1315,DataRegularSeason20242025!$B$3:$B$1315, "&lt;=" &amp; $A72, DataRegularSeason20242025!$E$3:$E$1315, Q$1)</f>
        <v>32</v>
      </c>
      <c r="R72" s="2">
        <f>SUMIFS(DataRegularSeason20242025!$AA$3:$AA$1315,DataRegularSeason20242025!$B$3:$B$1315, "&lt;=" &amp; $A72, DataRegularSeason20242025!$D$3:$D$1315, R$1)+SUMIFS(DataRegularSeason20242025!$AB$3:$AB$1315,DataRegularSeason20242025!$B$3:$B$1315, "&lt;=" &amp; $A72, DataRegularSeason20242025!$E$3:$E$1315, R$1)</f>
        <v>17</v>
      </c>
      <c r="S72" s="2">
        <f>SUMIFS(DataRegularSeason20242025!$AA$3:$AA$1315,DataRegularSeason20242025!$B$3:$B$1315, "&lt;=" &amp; $A72, DataRegularSeason20242025!$D$3:$D$1315, S$1)+SUMIFS(DataRegularSeason20242025!$AB$3:$AB$1315,DataRegularSeason20242025!$B$3:$B$1315, "&lt;=" &amp; $A72, DataRegularSeason20242025!$E$3:$E$1315, S$1)</f>
        <v>21</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19</v>
      </c>
      <c r="V72" s="2">
        <f>SUMIFS(DataRegularSeason20242025!$AA$3:$AA$1315,DataRegularSeason20242025!$B$3:$B$1315, "&lt;=" &amp; $A72, DataRegularSeason20242025!$D$3:$D$1315, V$1)+SUMIFS(DataRegularSeason20242025!$AB$3:$AB$1315,DataRegularSeason20242025!$B$3:$B$1315, "&lt;=" &amp; $A72, DataRegularSeason20242025!$E$3:$E$1315, V$1)</f>
        <v>21</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19</v>
      </c>
      <c r="Z72" s="2">
        <f>SUMIFS(DataRegularSeason20242025!$AA$3:$AA$1315,DataRegularSeason20242025!$B$3:$B$1315, "&lt;=" &amp; $A72, DataRegularSeason20242025!$D$3:$D$1315, Z$1)+SUMIFS(DataRegularSeason20242025!$AB$3:$AB$1315,DataRegularSeason20242025!$B$3:$B$1315, "&lt;=" &amp; $A72, DataRegularSeason20242025!$E$3:$E$1315, Z$1)</f>
        <v>21</v>
      </c>
      <c r="AA72" s="2">
        <f>SUMIFS(DataRegularSeason20242025!$AA$3:$AA$1315,DataRegularSeason20242025!$B$3:$B$1315, "&lt;=" &amp; $A72, DataRegularSeason20242025!$D$3:$D$1315, AA$1)+SUMIFS(DataRegularSeason20242025!$AB$3:$AB$1315,DataRegularSeason20242025!$B$3:$B$1315, "&lt;=" &amp; $A72, DataRegularSeason20242025!$E$3:$E$1315, AA$1)</f>
        <v>24</v>
      </c>
      <c r="AB72" s="2">
        <f>SUMIFS(DataRegularSeason20242025!$AA$3:$AA$1315,DataRegularSeason20242025!$B$3:$B$1315, "&lt;=" &amp; $A72, DataRegularSeason20242025!$D$3:$D$1315, AB$1)+SUMIFS(DataRegularSeason20242025!$AB$3:$AB$1315,DataRegularSeason20242025!$B$3:$B$1315, "&lt;=" &amp; $A72, DataRegularSeason20242025!$E$3:$E$1315, AB$1)</f>
        <v>28</v>
      </c>
      <c r="AC72" s="2">
        <f>SUMIFS(DataRegularSeason20242025!$AA$3:$AA$1315,DataRegularSeason20242025!$B$3:$B$1315, "&lt;=" &amp; $A72, DataRegularSeason20242025!$D$3:$D$1315, AC$1)+SUMIFS(DataRegularSeason20242025!$AB$3:$AB$1315,DataRegularSeason20242025!$B$3:$B$1315, "&lt;=" &amp; $A72, DataRegularSeason20242025!$E$3:$E$1315, AC$1)</f>
        <v>21</v>
      </c>
      <c r="AD72" s="2">
        <f>SUMIFS(DataRegularSeason20242025!$AA$3:$AA$1315,DataRegularSeason20242025!$B$3:$B$1315, "&lt;=" &amp; $A72, DataRegularSeason20242025!$D$3:$D$1315, AD$1)+SUMIFS(DataRegularSeason20242025!$AB$3:$AB$1315,DataRegularSeason20242025!$B$3:$B$1315, "&lt;=" &amp; $A72, DataRegularSeason20242025!$E$3:$E$1315, AD$1)</f>
        <v>25</v>
      </c>
      <c r="AE72" s="2">
        <f>SUMIFS(DataRegularSeason20242025!$AA$3:$AA$1315,DataRegularSeason20242025!$B$3:$B$1315, "&lt;=" &amp; $A72, DataRegularSeason20242025!$D$3:$D$1315, AE$1)+SUMIFS(DataRegularSeason20242025!$AB$3:$AB$1315,DataRegularSeason20242025!$B$3:$B$1315, "&lt;=" &amp; $A72, DataRegularSeason20242025!$E$3:$E$1315, AE$1)</f>
        <v>30</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29</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19</v>
      </c>
      <c r="C73" s="2">
        <f>SUMIFS(DataRegularSeason20242025!$AA$3:$AA$1315,DataRegularSeason20242025!$B$3:$B$1315, "&lt;=" &amp; $A73, DataRegularSeason20242025!$D$3:$D$1315, C$1)+SUMIFS(DataRegularSeason20242025!$AB$3:$AB$1315,DataRegularSeason20242025!$B$3:$B$1315, "&lt;=" &amp; $A73, DataRegularSeason20242025!$E$3:$E$1315, C$1)</f>
        <v>23</v>
      </c>
      <c r="D73" s="2">
        <f>SUMIFS(DataRegularSeason20242025!$AA$3:$AA$1315,DataRegularSeason20242025!$B$3:$B$1315, "&lt;=" &amp; $A73, DataRegularSeason20242025!$D$3:$D$1315, D$1)+SUMIFS(DataRegularSeason20242025!$AB$3:$AB$1315,DataRegularSeason20242025!$B$3:$B$1315, "&lt;=" &amp; $A73, DataRegularSeason20242025!$E$3:$E$1315, D$1)</f>
        <v>23</v>
      </c>
      <c r="E73" s="2">
        <f>SUMIFS(DataRegularSeason20242025!$AA$3:$AA$1315,DataRegularSeason20242025!$B$3:$B$1315, "&lt;=" &amp; $A73, DataRegularSeason20242025!$D$3:$D$1315, E$1)+SUMIFS(DataRegularSeason20242025!$AB$3:$AB$1315,DataRegularSeason20242025!$B$3:$B$1315, "&lt;=" &amp; $A73, DataRegularSeason20242025!$E$3:$E$1315, E$1)</f>
        <v>31</v>
      </c>
      <c r="F73" s="2">
        <f>SUMIFS(DataRegularSeason20242025!$AA$3:$AA$1315,DataRegularSeason20242025!$B$3:$B$1315, "&lt;=" &amp; $A73, DataRegularSeason20242025!$D$3:$D$1315, F$1)+SUMIFS(DataRegularSeason20242025!$AB$3:$AB$1315,DataRegularSeason20242025!$B$3:$B$1315, "&lt;=" &amp; $A73, DataRegularSeason20242025!$E$3:$E$1315, F$1)</f>
        <v>20</v>
      </c>
      <c r="G73" s="2">
        <f>SUMIFS(DataRegularSeason20242025!$AA$3:$AA$1315,DataRegularSeason20242025!$B$3:$B$1315, "&lt;=" &amp; $A73, DataRegularSeason20242025!$D$3:$D$1315, G$1)+SUMIFS(DataRegularSeason20242025!$AB$3:$AB$1315,DataRegularSeason20242025!$B$3:$B$1315, "&lt;=" &amp; $A73, DataRegularSeason20242025!$E$3:$E$1315, G$1)</f>
        <v>28</v>
      </c>
      <c r="H73" s="2">
        <f>SUMIFS(DataRegularSeason20242025!$AA$3:$AA$1315,DataRegularSeason20242025!$B$3:$B$1315, "&lt;=" &amp; $A73, DataRegularSeason20242025!$D$3:$D$1315, H$1)+SUMIFS(DataRegularSeason20242025!$AB$3:$AB$1315,DataRegularSeason20242025!$B$3:$B$1315, "&lt;=" &amp; $A73, DataRegularSeason20242025!$E$3:$E$1315, H$1)</f>
        <v>16</v>
      </c>
      <c r="I73" s="2">
        <f>SUMIFS(DataRegularSeason20242025!$AA$3:$AA$1315,DataRegularSeason20242025!$B$3:$B$1315, "&lt;=" &amp; $A73, DataRegularSeason20242025!$D$3:$D$1315, I$1)+SUMIFS(DataRegularSeason20242025!$AB$3:$AB$1315,DataRegularSeason20242025!$B$3:$B$1315, "&lt;=" &amp; $A73, DataRegularSeason20242025!$E$3:$E$1315, I$1)</f>
        <v>24</v>
      </c>
      <c r="J73" s="2">
        <f>SUMIFS(DataRegularSeason20242025!$AA$3:$AA$1315,DataRegularSeason20242025!$B$3:$B$1315, "&lt;=" &amp; $A73, DataRegularSeason20242025!$D$3:$D$1315, J$1)+SUMIFS(DataRegularSeason20242025!$AB$3:$AB$1315,DataRegularSeason20242025!$B$3:$B$1315, "&lt;=" &amp; $A73, DataRegularSeason20242025!$E$3:$E$1315, J$1)</f>
        <v>26</v>
      </c>
      <c r="K73" s="2">
        <f>SUMIFS(DataRegularSeason20242025!$AA$3:$AA$1315,DataRegularSeason20242025!$B$3:$B$1315, "&lt;=" &amp; $A73, DataRegularSeason20242025!$D$3:$D$1315, K$1)+SUMIFS(DataRegularSeason20242025!$AB$3:$AB$1315,DataRegularSeason20242025!$B$3:$B$1315, "&lt;=" &amp; $A73, DataRegularSeason20242025!$E$3:$E$1315, K$1)</f>
        <v>22</v>
      </c>
      <c r="L73" s="2">
        <f>SUMIFS(DataRegularSeason20242025!$AA$3:$AA$1315,DataRegularSeason20242025!$B$3:$B$1315, "&lt;=" &amp; $A73, DataRegularSeason20242025!$D$3:$D$1315, L$1)+SUMIFS(DataRegularSeason20242025!$AB$3:$AB$1315,DataRegularSeason20242025!$B$3:$B$1315, "&lt;=" &amp; $A73, DataRegularSeason20242025!$E$3:$E$1315, L$1)</f>
        <v>24</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25</v>
      </c>
      <c r="O73" s="2">
        <f>SUMIFS(DataRegularSeason20242025!$AA$3:$AA$1315,DataRegularSeason20242025!$B$3:$B$1315, "&lt;=" &amp; $A73, DataRegularSeason20242025!$D$3:$D$1315, O$1)+SUMIFS(DataRegularSeason20242025!$AB$3:$AB$1315,DataRegularSeason20242025!$B$3:$B$1315, "&lt;=" &amp; $A73, DataRegularSeason20242025!$E$3:$E$1315, O$1)</f>
        <v>30</v>
      </c>
      <c r="P73" s="2">
        <f>SUMIFS(DataRegularSeason20242025!$AA$3:$AA$1315,DataRegularSeason20242025!$B$3:$B$1315, "&lt;=" &amp; $A73, DataRegularSeason20242025!$D$3:$D$1315, P$1)+SUMIFS(DataRegularSeason20242025!$AB$3:$AB$1315,DataRegularSeason20242025!$B$3:$B$1315, "&lt;=" &amp; $A73, DataRegularSeason20242025!$E$3:$E$1315, P$1)</f>
        <v>17</v>
      </c>
      <c r="Q73" s="2">
        <f>SUMIFS(DataRegularSeason20242025!$AA$3:$AA$1315,DataRegularSeason20242025!$B$3:$B$1315, "&lt;=" &amp; $A73, DataRegularSeason20242025!$D$3:$D$1315, Q$1)+SUMIFS(DataRegularSeason20242025!$AB$3:$AB$1315,DataRegularSeason20242025!$B$3:$B$1315, "&lt;=" &amp; $A73, DataRegularSeason20242025!$E$3:$E$1315, Q$1)</f>
        <v>32</v>
      </c>
      <c r="R73" s="2">
        <f>SUMIFS(DataRegularSeason20242025!$AA$3:$AA$1315,DataRegularSeason20242025!$B$3:$B$1315, "&lt;=" &amp; $A73, DataRegularSeason20242025!$D$3:$D$1315, R$1)+SUMIFS(DataRegularSeason20242025!$AB$3:$AB$1315,DataRegularSeason20242025!$B$3:$B$1315, "&lt;=" &amp; $A73, DataRegularSeason20242025!$E$3:$E$1315, R$1)</f>
        <v>17</v>
      </c>
      <c r="S73" s="2">
        <f>SUMIFS(DataRegularSeason20242025!$AA$3:$AA$1315,DataRegularSeason20242025!$B$3:$B$1315, "&lt;=" &amp; $A73, DataRegularSeason20242025!$D$3:$D$1315, S$1)+SUMIFS(DataRegularSeason20242025!$AB$3:$AB$1315,DataRegularSeason20242025!$B$3:$B$1315, "&lt;=" &amp; $A73, DataRegularSeason20242025!$E$3:$E$1315, S$1)</f>
        <v>21</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19</v>
      </c>
      <c r="V73" s="2">
        <f>SUMIFS(DataRegularSeason20242025!$AA$3:$AA$1315,DataRegularSeason20242025!$B$3:$B$1315, "&lt;=" &amp; $A73, DataRegularSeason20242025!$D$3:$D$1315, V$1)+SUMIFS(DataRegularSeason20242025!$AB$3:$AB$1315,DataRegularSeason20242025!$B$3:$B$1315, "&lt;=" &amp; $A73, DataRegularSeason20242025!$E$3:$E$1315, V$1)</f>
        <v>21</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19</v>
      </c>
      <c r="Z73" s="2">
        <f>SUMIFS(DataRegularSeason20242025!$AA$3:$AA$1315,DataRegularSeason20242025!$B$3:$B$1315, "&lt;=" &amp; $A73, DataRegularSeason20242025!$D$3:$D$1315, Z$1)+SUMIFS(DataRegularSeason20242025!$AB$3:$AB$1315,DataRegularSeason20242025!$B$3:$B$1315, "&lt;=" &amp; $A73, DataRegularSeason20242025!$E$3:$E$1315, Z$1)</f>
        <v>21</v>
      </c>
      <c r="AA73" s="2">
        <f>SUMIFS(DataRegularSeason20242025!$AA$3:$AA$1315,DataRegularSeason20242025!$B$3:$B$1315, "&lt;=" &amp; $A73, DataRegularSeason20242025!$D$3:$D$1315, AA$1)+SUMIFS(DataRegularSeason20242025!$AB$3:$AB$1315,DataRegularSeason20242025!$B$3:$B$1315, "&lt;=" &amp; $A73, DataRegularSeason20242025!$E$3:$E$1315, AA$1)</f>
        <v>24</v>
      </c>
      <c r="AB73" s="2">
        <f>SUMIFS(DataRegularSeason20242025!$AA$3:$AA$1315,DataRegularSeason20242025!$B$3:$B$1315, "&lt;=" &amp; $A73, DataRegularSeason20242025!$D$3:$D$1315, AB$1)+SUMIFS(DataRegularSeason20242025!$AB$3:$AB$1315,DataRegularSeason20242025!$B$3:$B$1315, "&lt;=" &amp; $A73, DataRegularSeason20242025!$E$3:$E$1315, AB$1)</f>
        <v>28</v>
      </c>
      <c r="AC73" s="2">
        <f>SUMIFS(DataRegularSeason20242025!$AA$3:$AA$1315,DataRegularSeason20242025!$B$3:$B$1315, "&lt;=" &amp; $A73, DataRegularSeason20242025!$D$3:$D$1315, AC$1)+SUMIFS(DataRegularSeason20242025!$AB$3:$AB$1315,DataRegularSeason20242025!$B$3:$B$1315, "&lt;=" &amp; $A73, DataRegularSeason20242025!$E$3:$E$1315, AC$1)</f>
        <v>21</v>
      </c>
      <c r="AD73" s="2">
        <f>SUMIFS(DataRegularSeason20242025!$AA$3:$AA$1315,DataRegularSeason20242025!$B$3:$B$1315, "&lt;=" &amp; $A73, DataRegularSeason20242025!$D$3:$D$1315, AD$1)+SUMIFS(DataRegularSeason20242025!$AB$3:$AB$1315,DataRegularSeason20242025!$B$3:$B$1315, "&lt;=" &amp; $A73, DataRegularSeason20242025!$E$3:$E$1315, AD$1)</f>
        <v>25</v>
      </c>
      <c r="AE73" s="2">
        <f>SUMIFS(DataRegularSeason20242025!$AA$3:$AA$1315,DataRegularSeason20242025!$B$3:$B$1315, "&lt;=" &amp; $A73, DataRegularSeason20242025!$D$3:$D$1315, AE$1)+SUMIFS(DataRegularSeason20242025!$AB$3:$AB$1315,DataRegularSeason20242025!$B$3:$B$1315, "&lt;=" &amp; $A73, DataRegularSeason20242025!$E$3:$E$1315, AE$1)</f>
        <v>30</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29</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19</v>
      </c>
      <c r="C74" s="2">
        <f>SUMIFS(DataRegularSeason20242025!$AA$3:$AA$1315,DataRegularSeason20242025!$B$3:$B$1315, "&lt;=" &amp; $A74, DataRegularSeason20242025!$D$3:$D$1315, C$1)+SUMIFS(DataRegularSeason20242025!$AB$3:$AB$1315,DataRegularSeason20242025!$B$3:$B$1315, "&lt;=" &amp; $A74, DataRegularSeason20242025!$E$3:$E$1315, C$1)</f>
        <v>23</v>
      </c>
      <c r="D74" s="2">
        <f>SUMIFS(DataRegularSeason20242025!$AA$3:$AA$1315,DataRegularSeason20242025!$B$3:$B$1315, "&lt;=" &amp; $A74, DataRegularSeason20242025!$D$3:$D$1315, D$1)+SUMIFS(DataRegularSeason20242025!$AB$3:$AB$1315,DataRegularSeason20242025!$B$3:$B$1315, "&lt;=" &amp; $A74, DataRegularSeason20242025!$E$3:$E$1315, D$1)</f>
        <v>23</v>
      </c>
      <c r="E74" s="2">
        <f>SUMIFS(DataRegularSeason20242025!$AA$3:$AA$1315,DataRegularSeason20242025!$B$3:$B$1315, "&lt;=" &amp; $A74, DataRegularSeason20242025!$D$3:$D$1315, E$1)+SUMIFS(DataRegularSeason20242025!$AB$3:$AB$1315,DataRegularSeason20242025!$B$3:$B$1315, "&lt;=" &amp; $A74, DataRegularSeason20242025!$E$3:$E$1315, E$1)</f>
        <v>31</v>
      </c>
      <c r="F74" s="2">
        <f>SUMIFS(DataRegularSeason20242025!$AA$3:$AA$1315,DataRegularSeason20242025!$B$3:$B$1315, "&lt;=" &amp; $A74, DataRegularSeason20242025!$D$3:$D$1315, F$1)+SUMIFS(DataRegularSeason20242025!$AB$3:$AB$1315,DataRegularSeason20242025!$B$3:$B$1315, "&lt;=" &amp; $A74, DataRegularSeason20242025!$E$3:$E$1315, F$1)</f>
        <v>20</v>
      </c>
      <c r="G74" s="2">
        <f>SUMIFS(DataRegularSeason20242025!$AA$3:$AA$1315,DataRegularSeason20242025!$B$3:$B$1315, "&lt;=" &amp; $A74, DataRegularSeason20242025!$D$3:$D$1315, G$1)+SUMIFS(DataRegularSeason20242025!$AB$3:$AB$1315,DataRegularSeason20242025!$B$3:$B$1315, "&lt;=" &amp; $A74, DataRegularSeason20242025!$E$3:$E$1315, G$1)</f>
        <v>28</v>
      </c>
      <c r="H74" s="2">
        <f>SUMIFS(DataRegularSeason20242025!$AA$3:$AA$1315,DataRegularSeason20242025!$B$3:$B$1315, "&lt;=" &amp; $A74, DataRegularSeason20242025!$D$3:$D$1315, H$1)+SUMIFS(DataRegularSeason20242025!$AB$3:$AB$1315,DataRegularSeason20242025!$B$3:$B$1315, "&lt;=" &amp; $A74, DataRegularSeason20242025!$E$3:$E$1315, H$1)</f>
        <v>16</v>
      </c>
      <c r="I74" s="2">
        <f>SUMIFS(DataRegularSeason20242025!$AA$3:$AA$1315,DataRegularSeason20242025!$B$3:$B$1315, "&lt;=" &amp; $A74, DataRegularSeason20242025!$D$3:$D$1315, I$1)+SUMIFS(DataRegularSeason20242025!$AB$3:$AB$1315,DataRegularSeason20242025!$B$3:$B$1315, "&lt;=" &amp; $A74, DataRegularSeason20242025!$E$3:$E$1315, I$1)</f>
        <v>24</v>
      </c>
      <c r="J74" s="2">
        <f>SUMIFS(DataRegularSeason20242025!$AA$3:$AA$1315,DataRegularSeason20242025!$B$3:$B$1315, "&lt;=" &amp; $A74, DataRegularSeason20242025!$D$3:$D$1315, J$1)+SUMIFS(DataRegularSeason20242025!$AB$3:$AB$1315,DataRegularSeason20242025!$B$3:$B$1315, "&lt;=" &amp; $A74, DataRegularSeason20242025!$E$3:$E$1315, J$1)</f>
        <v>26</v>
      </c>
      <c r="K74" s="2">
        <f>SUMIFS(DataRegularSeason20242025!$AA$3:$AA$1315,DataRegularSeason20242025!$B$3:$B$1315, "&lt;=" &amp; $A74, DataRegularSeason20242025!$D$3:$D$1315, K$1)+SUMIFS(DataRegularSeason20242025!$AB$3:$AB$1315,DataRegularSeason20242025!$B$3:$B$1315, "&lt;=" &amp; $A74, DataRegularSeason20242025!$E$3:$E$1315, K$1)</f>
        <v>22</v>
      </c>
      <c r="L74" s="2">
        <f>SUMIFS(DataRegularSeason20242025!$AA$3:$AA$1315,DataRegularSeason20242025!$B$3:$B$1315, "&lt;=" &amp; $A74, DataRegularSeason20242025!$D$3:$D$1315, L$1)+SUMIFS(DataRegularSeason20242025!$AB$3:$AB$1315,DataRegularSeason20242025!$B$3:$B$1315, "&lt;=" &amp; $A74, DataRegularSeason20242025!$E$3:$E$1315, L$1)</f>
        <v>24</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25</v>
      </c>
      <c r="O74" s="2">
        <f>SUMIFS(DataRegularSeason20242025!$AA$3:$AA$1315,DataRegularSeason20242025!$B$3:$B$1315, "&lt;=" &amp; $A74, DataRegularSeason20242025!$D$3:$D$1315, O$1)+SUMIFS(DataRegularSeason20242025!$AB$3:$AB$1315,DataRegularSeason20242025!$B$3:$B$1315, "&lt;=" &amp; $A74, DataRegularSeason20242025!$E$3:$E$1315, O$1)</f>
        <v>30</v>
      </c>
      <c r="P74" s="2">
        <f>SUMIFS(DataRegularSeason20242025!$AA$3:$AA$1315,DataRegularSeason20242025!$B$3:$B$1315, "&lt;=" &amp; $A74, DataRegularSeason20242025!$D$3:$D$1315, P$1)+SUMIFS(DataRegularSeason20242025!$AB$3:$AB$1315,DataRegularSeason20242025!$B$3:$B$1315, "&lt;=" &amp; $A74, DataRegularSeason20242025!$E$3:$E$1315, P$1)</f>
        <v>17</v>
      </c>
      <c r="Q74" s="2">
        <f>SUMIFS(DataRegularSeason20242025!$AA$3:$AA$1315,DataRegularSeason20242025!$B$3:$B$1315, "&lt;=" &amp; $A74, DataRegularSeason20242025!$D$3:$D$1315, Q$1)+SUMIFS(DataRegularSeason20242025!$AB$3:$AB$1315,DataRegularSeason20242025!$B$3:$B$1315, "&lt;=" &amp; $A74, DataRegularSeason20242025!$E$3:$E$1315, Q$1)</f>
        <v>32</v>
      </c>
      <c r="R74" s="2">
        <f>SUMIFS(DataRegularSeason20242025!$AA$3:$AA$1315,DataRegularSeason20242025!$B$3:$B$1315, "&lt;=" &amp; $A74, DataRegularSeason20242025!$D$3:$D$1315, R$1)+SUMIFS(DataRegularSeason20242025!$AB$3:$AB$1315,DataRegularSeason20242025!$B$3:$B$1315, "&lt;=" &amp; $A74, DataRegularSeason20242025!$E$3:$E$1315, R$1)</f>
        <v>17</v>
      </c>
      <c r="S74" s="2">
        <f>SUMIFS(DataRegularSeason20242025!$AA$3:$AA$1315,DataRegularSeason20242025!$B$3:$B$1315, "&lt;=" &amp; $A74, DataRegularSeason20242025!$D$3:$D$1315, S$1)+SUMIFS(DataRegularSeason20242025!$AB$3:$AB$1315,DataRegularSeason20242025!$B$3:$B$1315, "&lt;=" &amp; $A74, DataRegularSeason20242025!$E$3:$E$1315, S$1)</f>
        <v>21</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19</v>
      </c>
      <c r="V74" s="2">
        <f>SUMIFS(DataRegularSeason20242025!$AA$3:$AA$1315,DataRegularSeason20242025!$B$3:$B$1315, "&lt;=" &amp; $A74, DataRegularSeason20242025!$D$3:$D$1315, V$1)+SUMIFS(DataRegularSeason20242025!$AB$3:$AB$1315,DataRegularSeason20242025!$B$3:$B$1315, "&lt;=" &amp; $A74, DataRegularSeason20242025!$E$3:$E$1315, V$1)</f>
        <v>21</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19</v>
      </c>
      <c r="Z74" s="2">
        <f>SUMIFS(DataRegularSeason20242025!$AA$3:$AA$1315,DataRegularSeason20242025!$B$3:$B$1315, "&lt;=" &amp; $A74, DataRegularSeason20242025!$D$3:$D$1315, Z$1)+SUMIFS(DataRegularSeason20242025!$AB$3:$AB$1315,DataRegularSeason20242025!$B$3:$B$1315, "&lt;=" &amp; $A74, DataRegularSeason20242025!$E$3:$E$1315, Z$1)</f>
        <v>21</v>
      </c>
      <c r="AA74" s="2">
        <f>SUMIFS(DataRegularSeason20242025!$AA$3:$AA$1315,DataRegularSeason20242025!$B$3:$B$1315, "&lt;=" &amp; $A74, DataRegularSeason20242025!$D$3:$D$1315, AA$1)+SUMIFS(DataRegularSeason20242025!$AB$3:$AB$1315,DataRegularSeason20242025!$B$3:$B$1315, "&lt;=" &amp; $A74, DataRegularSeason20242025!$E$3:$E$1315, AA$1)</f>
        <v>24</v>
      </c>
      <c r="AB74" s="2">
        <f>SUMIFS(DataRegularSeason20242025!$AA$3:$AA$1315,DataRegularSeason20242025!$B$3:$B$1315, "&lt;=" &amp; $A74, DataRegularSeason20242025!$D$3:$D$1315, AB$1)+SUMIFS(DataRegularSeason20242025!$AB$3:$AB$1315,DataRegularSeason20242025!$B$3:$B$1315, "&lt;=" &amp; $A74, DataRegularSeason20242025!$E$3:$E$1315, AB$1)</f>
        <v>28</v>
      </c>
      <c r="AC74" s="2">
        <f>SUMIFS(DataRegularSeason20242025!$AA$3:$AA$1315,DataRegularSeason20242025!$B$3:$B$1315, "&lt;=" &amp; $A74, DataRegularSeason20242025!$D$3:$D$1315, AC$1)+SUMIFS(DataRegularSeason20242025!$AB$3:$AB$1315,DataRegularSeason20242025!$B$3:$B$1315, "&lt;=" &amp; $A74, DataRegularSeason20242025!$E$3:$E$1315, AC$1)</f>
        <v>21</v>
      </c>
      <c r="AD74" s="2">
        <f>SUMIFS(DataRegularSeason20242025!$AA$3:$AA$1315,DataRegularSeason20242025!$B$3:$B$1315, "&lt;=" &amp; $A74, DataRegularSeason20242025!$D$3:$D$1315, AD$1)+SUMIFS(DataRegularSeason20242025!$AB$3:$AB$1315,DataRegularSeason20242025!$B$3:$B$1315, "&lt;=" &amp; $A74, DataRegularSeason20242025!$E$3:$E$1315, AD$1)</f>
        <v>25</v>
      </c>
      <c r="AE74" s="2">
        <f>SUMIFS(DataRegularSeason20242025!$AA$3:$AA$1315,DataRegularSeason20242025!$B$3:$B$1315, "&lt;=" &amp; $A74, DataRegularSeason20242025!$D$3:$D$1315, AE$1)+SUMIFS(DataRegularSeason20242025!$AB$3:$AB$1315,DataRegularSeason20242025!$B$3:$B$1315, "&lt;=" &amp; $A74, DataRegularSeason20242025!$E$3:$E$1315, AE$1)</f>
        <v>30</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29</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19</v>
      </c>
      <c r="C75" s="2">
        <f>SUMIFS(DataRegularSeason20242025!$AA$3:$AA$1315,DataRegularSeason20242025!$B$3:$B$1315, "&lt;=" &amp; $A75, DataRegularSeason20242025!$D$3:$D$1315, C$1)+SUMIFS(DataRegularSeason20242025!$AB$3:$AB$1315,DataRegularSeason20242025!$B$3:$B$1315, "&lt;=" &amp; $A75, DataRegularSeason20242025!$E$3:$E$1315, C$1)</f>
        <v>23</v>
      </c>
      <c r="D75" s="2">
        <f>SUMIFS(DataRegularSeason20242025!$AA$3:$AA$1315,DataRegularSeason20242025!$B$3:$B$1315, "&lt;=" &amp; $A75, DataRegularSeason20242025!$D$3:$D$1315, D$1)+SUMIFS(DataRegularSeason20242025!$AB$3:$AB$1315,DataRegularSeason20242025!$B$3:$B$1315, "&lt;=" &amp; $A75, DataRegularSeason20242025!$E$3:$E$1315, D$1)</f>
        <v>23</v>
      </c>
      <c r="E75" s="2">
        <f>SUMIFS(DataRegularSeason20242025!$AA$3:$AA$1315,DataRegularSeason20242025!$B$3:$B$1315, "&lt;=" &amp; $A75, DataRegularSeason20242025!$D$3:$D$1315, E$1)+SUMIFS(DataRegularSeason20242025!$AB$3:$AB$1315,DataRegularSeason20242025!$B$3:$B$1315, "&lt;=" &amp; $A75, DataRegularSeason20242025!$E$3:$E$1315, E$1)</f>
        <v>31</v>
      </c>
      <c r="F75" s="2">
        <f>SUMIFS(DataRegularSeason20242025!$AA$3:$AA$1315,DataRegularSeason20242025!$B$3:$B$1315, "&lt;=" &amp; $A75, DataRegularSeason20242025!$D$3:$D$1315, F$1)+SUMIFS(DataRegularSeason20242025!$AB$3:$AB$1315,DataRegularSeason20242025!$B$3:$B$1315, "&lt;=" &amp; $A75, DataRegularSeason20242025!$E$3:$E$1315, F$1)</f>
        <v>20</v>
      </c>
      <c r="G75" s="2">
        <f>SUMIFS(DataRegularSeason20242025!$AA$3:$AA$1315,DataRegularSeason20242025!$B$3:$B$1315, "&lt;=" &amp; $A75, DataRegularSeason20242025!$D$3:$D$1315, G$1)+SUMIFS(DataRegularSeason20242025!$AB$3:$AB$1315,DataRegularSeason20242025!$B$3:$B$1315, "&lt;=" &amp; $A75, DataRegularSeason20242025!$E$3:$E$1315, G$1)</f>
        <v>28</v>
      </c>
      <c r="H75" s="2">
        <f>SUMIFS(DataRegularSeason20242025!$AA$3:$AA$1315,DataRegularSeason20242025!$B$3:$B$1315, "&lt;=" &amp; $A75, DataRegularSeason20242025!$D$3:$D$1315, H$1)+SUMIFS(DataRegularSeason20242025!$AB$3:$AB$1315,DataRegularSeason20242025!$B$3:$B$1315, "&lt;=" &amp; $A75, DataRegularSeason20242025!$E$3:$E$1315, H$1)</f>
        <v>16</v>
      </c>
      <c r="I75" s="2">
        <f>SUMIFS(DataRegularSeason20242025!$AA$3:$AA$1315,DataRegularSeason20242025!$B$3:$B$1315, "&lt;=" &amp; $A75, DataRegularSeason20242025!$D$3:$D$1315, I$1)+SUMIFS(DataRegularSeason20242025!$AB$3:$AB$1315,DataRegularSeason20242025!$B$3:$B$1315, "&lt;=" &amp; $A75, DataRegularSeason20242025!$E$3:$E$1315, I$1)</f>
        <v>24</v>
      </c>
      <c r="J75" s="2">
        <f>SUMIFS(DataRegularSeason20242025!$AA$3:$AA$1315,DataRegularSeason20242025!$B$3:$B$1315, "&lt;=" &amp; $A75, DataRegularSeason20242025!$D$3:$D$1315, J$1)+SUMIFS(DataRegularSeason20242025!$AB$3:$AB$1315,DataRegularSeason20242025!$B$3:$B$1315, "&lt;=" &amp; $A75, DataRegularSeason20242025!$E$3:$E$1315, J$1)</f>
        <v>26</v>
      </c>
      <c r="K75" s="2">
        <f>SUMIFS(DataRegularSeason20242025!$AA$3:$AA$1315,DataRegularSeason20242025!$B$3:$B$1315, "&lt;=" &amp; $A75, DataRegularSeason20242025!$D$3:$D$1315, K$1)+SUMIFS(DataRegularSeason20242025!$AB$3:$AB$1315,DataRegularSeason20242025!$B$3:$B$1315, "&lt;=" &amp; $A75, DataRegularSeason20242025!$E$3:$E$1315, K$1)</f>
        <v>22</v>
      </c>
      <c r="L75" s="2">
        <f>SUMIFS(DataRegularSeason20242025!$AA$3:$AA$1315,DataRegularSeason20242025!$B$3:$B$1315, "&lt;=" &amp; $A75, DataRegularSeason20242025!$D$3:$D$1315, L$1)+SUMIFS(DataRegularSeason20242025!$AB$3:$AB$1315,DataRegularSeason20242025!$B$3:$B$1315, "&lt;=" &amp; $A75, DataRegularSeason20242025!$E$3:$E$1315, L$1)</f>
        <v>24</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25</v>
      </c>
      <c r="O75" s="2">
        <f>SUMIFS(DataRegularSeason20242025!$AA$3:$AA$1315,DataRegularSeason20242025!$B$3:$B$1315, "&lt;=" &amp; $A75, DataRegularSeason20242025!$D$3:$D$1315, O$1)+SUMIFS(DataRegularSeason20242025!$AB$3:$AB$1315,DataRegularSeason20242025!$B$3:$B$1315, "&lt;=" &amp; $A75, DataRegularSeason20242025!$E$3:$E$1315, O$1)</f>
        <v>30</v>
      </c>
      <c r="P75" s="2">
        <f>SUMIFS(DataRegularSeason20242025!$AA$3:$AA$1315,DataRegularSeason20242025!$B$3:$B$1315, "&lt;=" &amp; $A75, DataRegularSeason20242025!$D$3:$D$1315, P$1)+SUMIFS(DataRegularSeason20242025!$AB$3:$AB$1315,DataRegularSeason20242025!$B$3:$B$1315, "&lt;=" &amp; $A75, DataRegularSeason20242025!$E$3:$E$1315, P$1)</f>
        <v>17</v>
      </c>
      <c r="Q75" s="2">
        <f>SUMIFS(DataRegularSeason20242025!$AA$3:$AA$1315,DataRegularSeason20242025!$B$3:$B$1315, "&lt;=" &amp; $A75, DataRegularSeason20242025!$D$3:$D$1315, Q$1)+SUMIFS(DataRegularSeason20242025!$AB$3:$AB$1315,DataRegularSeason20242025!$B$3:$B$1315, "&lt;=" &amp; $A75, DataRegularSeason20242025!$E$3:$E$1315, Q$1)</f>
        <v>32</v>
      </c>
      <c r="R75" s="2">
        <f>SUMIFS(DataRegularSeason20242025!$AA$3:$AA$1315,DataRegularSeason20242025!$B$3:$B$1315, "&lt;=" &amp; $A75, DataRegularSeason20242025!$D$3:$D$1315, R$1)+SUMIFS(DataRegularSeason20242025!$AB$3:$AB$1315,DataRegularSeason20242025!$B$3:$B$1315, "&lt;=" &amp; $A75, DataRegularSeason20242025!$E$3:$E$1315, R$1)</f>
        <v>17</v>
      </c>
      <c r="S75" s="2">
        <f>SUMIFS(DataRegularSeason20242025!$AA$3:$AA$1315,DataRegularSeason20242025!$B$3:$B$1315, "&lt;=" &amp; $A75, DataRegularSeason20242025!$D$3:$D$1315, S$1)+SUMIFS(DataRegularSeason20242025!$AB$3:$AB$1315,DataRegularSeason20242025!$B$3:$B$1315, "&lt;=" &amp; $A75, DataRegularSeason20242025!$E$3:$E$1315, S$1)</f>
        <v>21</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19</v>
      </c>
      <c r="V75" s="2">
        <f>SUMIFS(DataRegularSeason20242025!$AA$3:$AA$1315,DataRegularSeason20242025!$B$3:$B$1315, "&lt;=" &amp; $A75, DataRegularSeason20242025!$D$3:$D$1315, V$1)+SUMIFS(DataRegularSeason20242025!$AB$3:$AB$1315,DataRegularSeason20242025!$B$3:$B$1315, "&lt;=" &amp; $A75, DataRegularSeason20242025!$E$3:$E$1315, V$1)</f>
        <v>21</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19</v>
      </c>
      <c r="Z75" s="2">
        <f>SUMIFS(DataRegularSeason20242025!$AA$3:$AA$1315,DataRegularSeason20242025!$B$3:$B$1315, "&lt;=" &amp; $A75, DataRegularSeason20242025!$D$3:$D$1315, Z$1)+SUMIFS(DataRegularSeason20242025!$AB$3:$AB$1315,DataRegularSeason20242025!$B$3:$B$1315, "&lt;=" &amp; $A75, DataRegularSeason20242025!$E$3:$E$1315, Z$1)</f>
        <v>21</v>
      </c>
      <c r="AA75" s="2">
        <f>SUMIFS(DataRegularSeason20242025!$AA$3:$AA$1315,DataRegularSeason20242025!$B$3:$B$1315, "&lt;=" &amp; $A75, DataRegularSeason20242025!$D$3:$D$1315, AA$1)+SUMIFS(DataRegularSeason20242025!$AB$3:$AB$1315,DataRegularSeason20242025!$B$3:$B$1315, "&lt;=" &amp; $A75, DataRegularSeason20242025!$E$3:$E$1315, AA$1)</f>
        <v>24</v>
      </c>
      <c r="AB75" s="2">
        <f>SUMIFS(DataRegularSeason20242025!$AA$3:$AA$1315,DataRegularSeason20242025!$B$3:$B$1315, "&lt;=" &amp; $A75, DataRegularSeason20242025!$D$3:$D$1315, AB$1)+SUMIFS(DataRegularSeason20242025!$AB$3:$AB$1315,DataRegularSeason20242025!$B$3:$B$1315, "&lt;=" &amp; $A75, DataRegularSeason20242025!$E$3:$E$1315, AB$1)</f>
        <v>28</v>
      </c>
      <c r="AC75" s="2">
        <f>SUMIFS(DataRegularSeason20242025!$AA$3:$AA$1315,DataRegularSeason20242025!$B$3:$B$1315, "&lt;=" &amp; $A75, DataRegularSeason20242025!$D$3:$D$1315, AC$1)+SUMIFS(DataRegularSeason20242025!$AB$3:$AB$1315,DataRegularSeason20242025!$B$3:$B$1315, "&lt;=" &amp; $A75, DataRegularSeason20242025!$E$3:$E$1315, AC$1)</f>
        <v>21</v>
      </c>
      <c r="AD75" s="2">
        <f>SUMIFS(DataRegularSeason20242025!$AA$3:$AA$1315,DataRegularSeason20242025!$B$3:$B$1315, "&lt;=" &amp; $A75, DataRegularSeason20242025!$D$3:$D$1315, AD$1)+SUMIFS(DataRegularSeason20242025!$AB$3:$AB$1315,DataRegularSeason20242025!$B$3:$B$1315, "&lt;=" &amp; $A75, DataRegularSeason20242025!$E$3:$E$1315, AD$1)</f>
        <v>25</v>
      </c>
      <c r="AE75" s="2">
        <f>SUMIFS(DataRegularSeason20242025!$AA$3:$AA$1315,DataRegularSeason20242025!$B$3:$B$1315, "&lt;=" &amp; $A75, DataRegularSeason20242025!$D$3:$D$1315, AE$1)+SUMIFS(DataRegularSeason20242025!$AB$3:$AB$1315,DataRegularSeason20242025!$B$3:$B$1315, "&lt;=" &amp; $A75, DataRegularSeason20242025!$E$3:$E$1315, AE$1)</f>
        <v>30</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29</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19</v>
      </c>
      <c r="C76" s="2">
        <f>SUMIFS(DataRegularSeason20242025!$AA$3:$AA$1315,DataRegularSeason20242025!$B$3:$B$1315, "&lt;=" &amp; $A76, DataRegularSeason20242025!$D$3:$D$1315, C$1)+SUMIFS(DataRegularSeason20242025!$AB$3:$AB$1315,DataRegularSeason20242025!$B$3:$B$1315, "&lt;=" &amp; $A76, DataRegularSeason20242025!$E$3:$E$1315, C$1)</f>
        <v>23</v>
      </c>
      <c r="D76" s="2">
        <f>SUMIFS(DataRegularSeason20242025!$AA$3:$AA$1315,DataRegularSeason20242025!$B$3:$B$1315, "&lt;=" &amp; $A76, DataRegularSeason20242025!$D$3:$D$1315, D$1)+SUMIFS(DataRegularSeason20242025!$AB$3:$AB$1315,DataRegularSeason20242025!$B$3:$B$1315, "&lt;=" &amp; $A76, DataRegularSeason20242025!$E$3:$E$1315, D$1)</f>
        <v>23</v>
      </c>
      <c r="E76" s="2">
        <f>SUMIFS(DataRegularSeason20242025!$AA$3:$AA$1315,DataRegularSeason20242025!$B$3:$B$1315, "&lt;=" &amp; $A76, DataRegularSeason20242025!$D$3:$D$1315, E$1)+SUMIFS(DataRegularSeason20242025!$AB$3:$AB$1315,DataRegularSeason20242025!$B$3:$B$1315, "&lt;=" &amp; $A76, DataRegularSeason20242025!$E$3:$E$1315, E$1)</f>
        <v>31</v>
      </c>
      <c r="F76" s="2">
        <f>SUMIFS(DataRegularSeason20242025!$AA$3:$AA$1315,DataRegularSeason20242025!$B$3:$B$1315, "&lt;=" &amp; $A76, DataRegularSeason20242025!$D$3:$D$1315, F$1)+SUMIFS(DataRegularSeason20242025!$AB$3:$AB$1315,DataRegularSeason20242025!$B$3:$B$1315, "&lt;=" &amp; $A76, DataRegularSeason20242025!$E$3:$E$1315, F$1)</f>
        <v>20</v>
      </c>
      <c r="G76" s="2">
        <f>SUMIFS(DataRegularSeason20242025!$AA$3:$AA$1315,DataRegularSeason20242025!$B$3:$B$1315, "&lt;=" &amp; $A76, DataRegularSeason20242025!$D$3:$D$1315, G$1)+SUMIFS(DataRegularSeason20242025!$AB$3:$AB$1315,DataRegularSeason20242025!$B$3:$B$1315, "&lt;=" &amp; $A76, DataRegularSeason20242025!$E$3:$E$1315, G$1)</f>
        <v>28</v>
      </c>
      <c r="H76" s="2">
        <f>SUMIFS(DataRegularSeason20242025!$AA$3:$AA$1315,DataRegularSeason20242025!$B$3:$B$1315, "&lt;=" &amp; $A76, DataRegularSeason20242025!$D$3:$D$1315, H$1)+SUMIFS(DataRegularSeason20242025!$AB$3:$AB$1315,DataRegularSeason20242025!$B$3:$B$1315, "&lt;=" &amp; $A76, DataRegularSeason20242025!$E$3:$E$1315, H$1)</f>
        <v>16</v>
      </c>
      <c r="I76" s="2">
        <f>SUMIFS(DataRegularSeason20242025!$AA$3:$AA$1315,DataRegularSeason20242025!$B$3:$B$1315, "&lt;=" &amp; $A76, DataRegularSeason20242025!$D$3:$D$1315, I$1)+SUMIFS(DataRegularSeason20242025!$AB$3:$AB$1315,DataRegularSeason20242025!$B$3:$B$1315, "&lt;=" &amp; $A76, DataRegularSeason20242025!$E$3:$E$1315, I$1)</f>
        <v>24</v>
      </c>
      <c r="J76" s="2">
        <f>SUMIFS(DataRegularSeason20242025!$AA$3:$AA$1315,DataRegularSeason20242025!$B$3:$B$1315, "&lt;=" &amp; $A76, DataRegularSeason20242025!$D$3:$D$1315, J$1)+SUMIFS(DataRegularSeason20242025!$AB$3:$AB$1315,DataRegularSeason20242025!$B$3:$B$1315, "&lt;=" &amp; $A76, DataRegularSeason20242025!$E$3:$E$1315, J$1)</f>
        <v>26</v>
      </c>
      <c r="K76" s="2">
        <f>SUMIFS(DataRegularSeason20242025!$AA$3:$AA$1315,DataRegularSeason20242025!$B$3:$B$1315, "&lt;=" &amp; $A76, DataRegularSeason20242025!$D$3:$D$1315, K$1)+SUMIFS(DataRegularSeason20242025!$AB$3:$AB$1315,DataRegularSeason20242025!$B$3:$B$1315, "&lt;=" &amp; $A76, DataRegularSeason20242025!$E$3:$E$1315, K$1)</f>
        <v>22</v>
      </c>
      <c r="L76" s="2">
        <f>SUMIFS(DataRegularSeason20242025!$AA$3:$AA$1315,DataRegularSeason20242025!$B$3:$B$1315, "&lt;=" &amp; $A76, DataRegularSeason20242025!$D$3:$D$1315, L$1)+SUMIFS(DataRegularSeason20242025!$AB$3:$AB$1315,DataRegularSeason20242025!$B$3:$B$1315, "&lt;=" &amp; $A76, DataRegularSeason20242025!$E$3:$E$1315, L$1)</f>
        <v>24</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25</v>
      </c>
      <c r="O76" s="2">
        <f>SUMIFS(DataRegularSeason20242025!$AA$3:$AA$1315,DataRegularSeason20242025!$B$3:$B$1315, "&lt;=" &amp; $A76, DataRegularSeason20242025!$D$3:$D$1315, O$1)+SUMIFS(DataRegularSeason20242025!$AB$3:$AB$1315,DataRegularSeason20242025!$B$3:$B$1315, "&lt;=" &amp; $A76, DataRegularSeason20242025!$E$3:$E$1315, O$1)</f>
        <v>30</v>
      </c>
      <c r="P76" s="2">
        <f>SUMIFS(DataRegularSeason20242025!$AA$3:$AA$1315,DataRegularSeason20242025!$B$3:$B$1315, "&lt;=" &amp; $A76, DataRegularSeason20242025!$D$3:$D$1315, P$1)+SUMIFS(DataRegularSeason20242025!$AB$3:$AB$1315,DataRegularSeason20242025!$B$3:$B$1315, "&lt;=" &amp; $A76, DataRegularSeason20242025!$E$3:$E$1315, P$1)</f>
        <v>17</v>
      </c>
      <c r="Q76" s="2">
        <f>SUMIFS(DataRegularSeason20242025!$AA$3:$AA$1315,DataRegularSeason20242025!$B$3:$B$1315, "&lt;=" &amp; $A76, DataRegularSeason20242025!$D$3:$D$1315, Q$1)+SUMIFS(DataRegularSeason20242025!$AB$3:$AB$1315,DataRegularSeason20242025!$B$3:$B$1315, "&lt;=" &amp; $A76, DataRegularSeason20242025!$E$3:$E$1315, Q$1)</f>
        <v>32</v>
      </c>
      <c r="R76" s="2">
        <f>SUMIFS(DataRegularSeason20242025!$AA$3:$AA$1315,DataRegularSeason20242025!$B$3:$B$1315, "&lt;=" &amp; $A76, DataRegularSeason20242025!$D$3:$D$1315, R$1)+SUMIFS(DataRegularSeason20242025!$AB$3:$AB$1315,DataRegularSeason20242025!$B$3:$B$1315, "&lt;=" &amp; $A76, DataRegularSeason20242025!$E$3:$E$1315, R$1)</f>
        <v>17</v>
      </c>
      <c r="S76" s="2">
        <f>SUMIFS(DataRegularSeason20242025!$AA$3:$AA$1315,DataRegularSeason20242025!$B$3:$B$1315, "&lt;=" &amp; $A76, DataRegularSeason20242025!$D$3:$D$1315, S$1)+SUMIFS(DataRegularSeason20242025!$AB$3:$AB$1315,DataRegularSeason20242025!$B$3:$B$1315, "&lt;=" &amp; $A76, DataRegularSeason20242025!$E$3:$E$1315, S$1)</f>
        <v>21</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19</v>
      </c>
      <c r="V76" s="2">
        <f>SUMIFS(DataRegularSeason20242025!$AA$3:$AA$1315,DataRegularSeason20242025!$B$3:$B$1315, "&lt;=" &amp; $A76, DataRegularSeason20242025!$D$3:$D$1315, V$1)+SUMIFS(DataRegularSeason20242025!$AB$3:$AB$1315,DataRegularSeason20242025!$B$3:$B$1315, "&lt;=" &amp; $A76, DataRegularSeason20242025!$E$3:$E$1315, V$1)</f>
        <v>21</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19</v>
      </c>
      <c r="Z76" s="2">
        <f>SUMIFS(DataRegularSeason20242025!$AA$3:$AA$1315,DataRegularSeason20242025!$B$3:$B$1315, "&lt;=" &amp; $A76, DataRegularSeason20242025!$D$3:$D$1315, Z$1)+SUMIFS(DataRegularSeason20242025!$AB$3:$AB$1315,DataRegularSeason20242025!$B$3:$B$1315, "&lt;=" &amp; $A76, DataRegularSeason20242025!$E$3:$E$1315, Z$1)</f>
        <v>21</v>
      </c>
      <c r="AA76" s="2">
        <f>SUMIFS(DataRegularSeason20242025!$AA$3:$AA$1315,DataRegularSeason20242025!$B$3:$B$1315, "&lt;=" &amp; $A76, DataRegularSeason20242025!$D$3:$D$1315, AA$1)+SUMIFS(DataRegularSeason20242025!$AB$3:$AB$1315,DataRegularSeason20242025!$B$3:$B$1315, "&lt;=" &amp; $A76, DataRegularSeason20242025!$E$3:$E$1315, AA$1)</f>
        <v>24</v>
      </c>
      <c r="AB76" s="2">
        <f>SUMIFS(DataRegularSeason20242025!$AA$3:$AA$1315,DataRegularSeason20242025!$B$3:$B$1315, "&lt;=" &amp; $A76, DataRegularSeason20242025!$D$3:$D$1315, AB$1)+SUMIFS(DataRegularSeason20242025!$AB$3:$AB$1315,DataRegularSeason20242025!$B$3:$B$1315, "&lt;=" &amp; $A76, DataRegularSeason20242025!$E$3:$E$1315, AB$1)</f>
        <v>28</v>
      </c>
      <c r="AC76" s="2">
        <f>SUMIFS(DataRegularSeason20242025!$AA$3:$AA$1315,DataRegularSeason20242025!$B$3:$B$1315, "&lt;=" &amp; $A76, DataRegularSeason20242025!$D$3:$D$1315, AC$1)+SUMIFS(DataRegularSeason20242025!$AB$3:$AB$1315,DataRegularSeason20242025!$B$3:$B$1315, "&lt;=" &amp; $A76, DataRegularSeason20242025!$E$3:$E$1315, AC$1)</f>
        <v>21</v>
      </c>
      <c r="AD76" s="2">
        <f>SUMIFS(DataRegularSeason20242025!$AA$3:$AA$1315,DataRegularSeason20242025!$B$3:$B$1315, "&lt;=" &amp; $A76, DataRegularSeason20242025!$D$3:$D$1315, AD$1)+SUMIFS(DataRegularSeason20242025!$AB$3:$AB$1315,DataRegularSeason20242025!$B$3:$B$1315, "&lt;=" &amp; $A76, DataRegularSeason20242025!$E$3:$E$1315, AD$1)</f>
        <v>25</v>
      </c>
      <c r="AE76" s="2">
        <f>SUMIFS(DataRegularSeason20242025!$AA$3:$AA$1315,DataRegularSeason20242025!$B$3:$B$1315, "&lt;=" &amp; $A76, DataRegularSeason20242025!$D$3:$D$1315, AE$1)+SUMIFS(DataRegularSeason20242025!$AB$3:$AB$1315,DataRegularSeason20242025!$B$3:$B$1315, "&lt;=" &amp; $A76, DataRegularSeason20242025!$E$3:$E$1315, AE$1)</f>
        <v>30</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29</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19</v>
      </c>
      <c r="C77" s="2">
        <f>SUMIFS(DataRegularSeason20242025!$AA$3:$AA$1315,DataRegularSeason20242025!$B$3:$B$1315, "&lt;=" &amp; $A77, DataRegularSeason20242025!$D$3:$D$1315, C$1)+SUMIFS(DataRegularSeason20242025!$AB$3:$AB$1315,DataRegularSeason20242025!$B$3:$B$1315, "&lt;=" &amp; $A77, DataRegularSeason20242025!$E$3:$E$1315, C$1)</f>
        <v>23</v>
      </c>
      <c r="D77" s="2">
        <f>SUMIFS(DataRegularSeason20242025!$AA$3:$AA$1315,DataRegularSeason20242025!$B$3:$B$1315, "&lt;=" &amp; $A77, DataRegularSeason20242025!$D$3:$D$1315, D$1)+SUMIFS(DataRegularSeason20242025!$AB$3:$AB$1315,DataRegularSeason20242025!$B$3:$B$1315, "&lt;=" &amp; $A77, DataRegularSeason20242025!$E$3:$E$1315, D$1)</f>
        <v>23</v>
      </c>
      <c r="E77" s="2">
        <f>SUMIFS(DataRegularSeason20242025!$AA$3:$AA$1315,DataRegularSeason20242025!$B$3:$B$1315, "&lt;=" &amp; $A77, DataRegularSeason20242025!$D$3:$D$1315, E$1)+SUMIFS(DataRegularSeason20242025!$AB$3:$AB$1315,DataRegularSeason20242025!$B$3:$B$1315, "&lt;=" &amp; $A77, DataRegularSeason20242025!$E$3:$E$1315, E$1)</f>
        <v>31</v>
      </c>
      <c r="F77" s="2">
        <f>SUMIFS(DataRegularSeason20242025!$AA$3:$AA$1315,DataRegularSeason20242025!$B$3:$B$1315, "&lt;=" &amp; $A77, DataRegularSeason20242025!$D$3:$D$1315, F$1)+SUMIFS(DataRegularSeason20242025!$AB$3:$AB$1315,DataRegularSeason20242025!$B$3:$B$1315, "&lt;=" &amp; $A77, DataRegularSeason20242025!$E$3:$E$1315, F$1)</f>
        <v>20</v>
      </c>
      <c r="G77" s="2">
        <f>SUMIFS(DataRegularSeason20242025!$AA$3:$AA$1315,DataRegularSeason20242025!$B$3:$B$1315, "&lt;=" &amp; $A77, DataRegularSeason20242025!$D$3:$D$1315, G$1)+SUMIFS(DataRegularSeason20242025!$AB$3:$AB$1315,DataRegularSeason20242025!$B$3:$B$1315, "&lt;=" &amp; $A77, DataRegularSeason20242025!$E$3:$E$1315, G$1)</f>
        <v>28</v>
      </c>
      <c r="H77" s="2">
        <f>SUMIFS(DataRegularSeason20242025!$AA$3:$AA$1315,DataRegularSeason20242025!$B$3:$B$1315, "&lt;=" &amp; $A77, DataRegularSeason20242025!$D$3:$D$1315, H$1)+SUMIFS(DataRegularSeason20242025!$AB$3:$AB$1315,DataRegularSeason20242025!$B$3:$B$1315, "&lt;=" &amp; $A77, DataRegularSeason20242025!$E$3:$E$1315, H$1)</f>
        <v>16</v>
      </c>
      <c r="I77" s="2">
        <f>SUMIFS(DataRegularSeason20242025!$AA$3:$AA$1315,DataRegularSeason20242025!$B$3:$B$1315, "&lt;=" &amp; $A77, DataRegularSeason20242025!$D$3:$D$1315, I$1)+SUMIFS(DataRegularSeason20242025!$AB$3:$AB$1315,DataRegularSeason20242025!$B$3:$B$1315, "&lt;=" &amp; $A77, DataRegularSeason20242025!$E$3:$E$1315, I$1)</f>
        <v>24</v>
      </c>
      <c r="J77" s="2">
        <f>SUMIFS(DataRegularSeason20242025!$AA$3:$AA$1315,DataRegularSeason20242025!$B$3:$B$1315, "&lt;=" &amp; $A77, DataRegularSeason20242025!$D$3:$D$1315, J$1)+SUMIFS(DataRegularSeason20242025!$AB$3:$AB$1315,DataRegularSeason20242025!$B$3:$B$1315, "&lt;=" &amp; $A77, DataRegularSeason20242025!$E$3:$E$1315, J$1)</f>
        <v>26</v>
      </c>
      <c r="K77" s="2">
        <f>SUMIFS(DataRegularSeason20242025!$AA$3:$AA$1315,DataRegularSeason20242025!$B$3:$B$1315, "&lt;=" &amp; $A77, DataRegularSeason20242025!$D$3:$D$1315, K$1)+SUMIFS(DataRegularSeason20242025!$AB$3:$AB$1315,DataRegularSeason20242025!$B$3:$B$1315, "&lt;=" &amp; $A77, DataRegularSeason20242025!$E$3:$E$1315, K$1)</f>
        <v>22</v>
      </c>
      <c r="L77" s="2">
        <f>SUMIFS(DataRegularSeason20242025!$AA$3:$AA$1315,DataRegularSeason20242025!$B$3:$B$1315, "&lt;=" &amp; $A77, DataRegularSeason20242025!$D$3:$D$1315, L$1)+SUMIFS(DataRegularSeason20242025!$AB$3:$AB$1315,DataRegularSeason20242025!$B$3:$B$1315, "&lt;=" &amp; $A77, DataRegularSeason20242025!$E$3:$E$1315, L$1)</f>
        <v>24</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25</v>
      </c>
      <c r="O77" s="2">
        <f>SUMIFS(DataRegularSeason20242025!$AA$3:$AA$1315,DataRegularSeason20242025!$B$3:$B$1315, "&lt;=" &amp; $A77, DataRegularSeason20242025!$D$3:$D$1315, O$1)+SUMIFS(DataRegularSeason20242025!$AB$3:$AB$1315,DataRegularSeason20242025!$B$3:$B$1315, "&lt;=" &amp; $A77, DataRegularSeason20242025!$E$3:$E$1315, O$1)</f>
        <v>30</v>
      </c>
      <c r="P77" s="2">
        <f>SUMIFS(DataRegularSeason20242025!$AA$3:$AA$1315,DataRegularSeason20242025!$B$3:$B$1315, "&lt;=" &amp; $A77, DataRegularSeason20242025!$D$3:$D$1315, P$1)+SUMIFS(DataRegularSeason20242025!$AB$3:$AB$1315,DataRegularSeason20242025!$B$3:$B$1315, "&lt;=" &amp; $A77, DataRegularSeason20242025!$E$3:$E$1315, P$1)</f>
        <v>17</v>
      </c>
      <c r="Q77" s="2">
        <f>SUMIFS(DataRegularSeason20242025!$AA$3:$AA$1315,DataRegularSeason20242025!$B$3:$B$1315, "&lt;=" &amp; $A77, DataRegularSeason20242025!$D$3:$D$1315, Q$1)+SUMIFS(DataRegularSeason20242025!$AB$3:$AB$1315,DataRegularSeason20242025!$B$3:$B$1315, "&lt;=" &amp; $A77, DataRegularSeason20242025!$E$3:$E$1315, Q$1)</f>
        <v>32</v>
      </c>
      <c r="R77" s="2">
        <f>SUMIFS(DataRegularSeason20242025!$AA$3:$AA$1315,DataRegularSeason20242025!$B$3:$B$1315, "&lt;=" &amp; $A77, DataRegularSeason20242025!$D$3:$D$1315, R$1)+SUMIFS(DataRegularSeason20242025!$AB$3:$AB$1315,DataRegularSeason20242025!$B$3:$B$1315, "&lt;=" &amp; $A77, DataRegularSeason20242025!$E$3:$E$1315, R$1)</f>
        <v>17</v>
      </c>
      <c r="S77" s="2">
        <f>SUMIFS(DataRegularSeason20242025!$AA$3:$AA$1315,DataRegularSeason20242025!$B$3:$B$1315, "&lt;=" &amp; $A77, DataRegularSeason20242025!$D$3:$D$1315, S$1)+SUMIFS(DataRegularSeason20242025!$AB$3:$AB$1315,DataRegularSeason20242025!$B$3:$B$1315, "&lt;=" &amp; $A77, DataRegularSeason20242025!$E$3:$E$1315, S$1)</f>
        <v>21</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19</v>
      </c>
      <c r="V77" s="2">
        <f>SUMIFS(DataRegularSeason20242025!$AA$3:$AA$1315,DataRegularSeason20242025!$B$3:$B$1315, "&lt;=" &amp; $A77, DataRegularSeason20242025!$D$3:$D$1315, V$1)+SUMIFS(DataRegularSeason20242025!$AB$3:$AB$1315,DataRegularSeason20242025!$B$3:$B$1315, "&lt;=" &amp; $A77, DataRegularSeason20242025!$E$3:$E$1315, V$1)</f>
        <v>21</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19</v>
      </c>
      <c r="Z77" s="2">
        <f>SUMIFS(DataRegularSeason20242025!$AA$3:$AA$1315,DataRegularSeason20242025!$B$3:$B$1315, "&lt;=" &amp; $A77, DataRegularSeason20242025!$D$3:$D$1315, Z$1)+SUMIFS(DataRegularSeason20242025!$AB$3:$AB$1315,DataRegularSeason20242025!$B$3:$B$1315, "&lt;=" &amp; $A77, DataRegularSeason20242025!$E$3:$E$1315, Z$1)</f>
        <v>21</v>
      </c>
      <c r="AA77" s="2">
        <f>SUMIFS(DataRegularSeason20242025!$AA$3:$AA$1315,DataRegularSeason20242025!$B$3:$B$1315, "&lt;=" &amp; $A77, DataRegularSeason20242025!$D$3:$D$1315, AA$1)+SUMIFS(DataRegularSeason20242025!$AB$3:$AB$1315,DataRegularSeason20242025!$B$3:$B$1315, "&lt;=" &amp; $A77, DataRegularSeason20242025!$E$3:$E$1315, AA$1)</f>
        <v>24</v>
      </c>
      <c r="AB77" s="2">
        <f>SUMIFS(DataRegularSeason20242025!$AA$3:$AA$1315,DataRegularSeason20242025!$B$3:$B$1315, "&lt;=" &amp; $A77, DataRegularSeason20242025!$D$3:$D$1315, AB$1)+SUMIFS(DataRegularSeason20242025!$AB$3:$AB$1315,DataRegularSeason20242025!$B$3:$B$1315, "&lt;=" &amp; $A77, DataRegularSeason20242025!$E$3:$E$1315, AB$1)</f>
        <v>28</v>
      </c>
      <c r="AC77" s="2">
        <f>SUMIFS(DataRegularSeason20242025!$AA$3:$AA$1315,DataRegularSeason20242025!$B$3:$B$1315, "&lt;=" &amp; $A77, DataRegularSeason20242025!$D$3:$D$1315, AC$1)+SUMIFS(DataRegularSeason20242025!$AB$3:$AB$1315,DataRegularSeason20242025!$B$3:$B$1315, "&lt;=" &amp; $A77, DataRegularSeason20242025!$E$3:$E$1315, AC$1)</f>
        <v>21</v>
      </c>
      <c r="AD77" s="2">
        <f>SUMIFS(DataRegularSeason20242025!$AA$3:$AA$1315,DataRegularSeason20242025!$B$3:$B$1315, "&lt;=" &amp; $A77, DataRegularSeason20242025!$D$3:$D$1315, AD$1)+SUMIFS(DataRegularSeason20242025!$AB$3:$AB$1315,DataRegularSeason20242025!$B$3:$B$1315, "&lt;=" &amp; $A77, DataRegularSeason20242025!$E$3:$E$1315, AD$1)</f>
        <v>25</v>
      </c>
      <c r="AE77" s="2">
        <f>SUMIFS(DataRegularSeason20242025!$AA$3:$AA$1315,DataRegularSeason20242025!$B$3:$B$1315, "&lt;=" &amp; $A77, DataRegularSeason20242025!$D$3:$D$1315, AE$1)+SUMIFS(DataRegularSeason20242025!$AB$3:$AB$1315,DataRegularSeason20242025!$B$3:$B$1315, "&lt;=" &amp; $A77, DataRegularSeason20242025!$E$3:$E$1315, AE$1)</f>
        <v>30</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29</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19</v>
      </c>
      <c r="C78" s="2">
        <f>SUMIFS(DataRegularSeason20242025!$AA$3:$AA$1315,DataRegularSeason20242025!$B$3:$B$1315, "&lt;=" &amp; $A78, DataRegularSeason20242025!$D$3:$D$1315, C$1)+SUMIFS(DataRegularSeason20242025!$AB$3:$AB$1315,DataRegularSeason20242025!$B$3:$B$1315, "&lt;=" &amp; $A78, DataRegularSeason20242025!$E$3:$E$1315, C$1)</f>
        <v>23</v>
      </c>
      <c r="D78" s="2">
        <f>SUMIFS(DataRegularSeason20242025!$AA$3:$AA$1315,DataRegularSeason20242025!$B$3:$B$1315, "&lt;=" &amp; $A78, DataRegularSeason20242025!$D$3:$D$1315, D$1)+SUMIFS(DataRegularSeason20242025!$AB$3:$AB$1315,DataRegularSeason20242025!$B$3:$B$1315, "&lt;=" &amp; $A78, DataRegularSeason20242025!$E$3:$E$1315, D$1)</f>
        <v>23</v>
      </c>
      <c r="E78" s="2">
        <f>SUMIFS(DataRegularSeason20242025!$AA$3:$AA$1315,DataRegularSeason20242025!$B$3:$B$1315, "&lt;=" &amp; $A78, DataRegularSeason20242025!$D$3:$D$1315, E$1)+SUMIFS(DataRegularSeason20242025!$AB$3:$AB$1315,DataRegularSeason20242025!$B$3:$B$1315, "&lt;=" &amp; $A78, DataRegularSeason20242025!$E$3:$E$1315, E$1)</f>
        <v>31</v>
      </c>
      <c r="F78" s="2">
        <f>SUMIFS(DataRegularSeason20242025!$AA$3:$AA$1315,DataRegularSeason20242025!$B$3:$B$1315, "&lt;=" &amp; $A78, DataRegularSeason20242025!$D$3:$D$1315, F$1)+SUMIFS(DataRegularSeason20242025!$AB$3:$AB$1315,DataRegularSeason20242025!$B$3:$B$1315, "&lt;=" &amp; $A78, DataRegularSeason20242025!$E$3:$E$1315, F$1)</f>
        <v>20</v>
      </c>
      <c r="G78" s="2">
        <f>SUMIFS(DataRegularSeason20242025!$AA$3:$AA$1315,DataRegularSeason20242025!$B$3:$B$1315, "&lt;=" &amp; $A78, DataRegularSeason20242025!$D$3:$D$1315, G$1)+SUMIFS(DataRegularSeason20242025!$AB$3:$AB$1315,DataRegularSeason20242025!$B$3:$B$1315, "&lt;=" &amp; $A78, DataRegularSeason20242025!$E$3:$E$1315, G$1)</f>
        <v>28</v>
      </c>
      <c r="H78" s="2">
        <f>SUMIFS(DataRegularSeason20242025!$AA$3:$AA$1315,DataRegularSeason20242025!$B$3:$B$1315, "&lt;=" &amp; $A78, DataRegularSeason20242025!$D$3:$D$1315, H$1)+SUMIFS(DataRegularSeason20242025!$AB$3:$AB$1315,DataRegularSeason20242025!$B$3:$B$1315, "&lt;=" &amp; $A78, DataRegularSeason20242025!$E$3:$E$1315, H$1)</f>
        <v>16</v>
      </c>
      <c r="I78" s="2">
        <f>SUMIFS(DataRegularSeason20242025!$AA$3:$AA$1315,DataRegularSeason20242025!$B$3:$B$1315, "&lt;=" &amp; $A78, DataRegularSeason20242025!$D$3:$D$1315, I$1)+SUMIFS(DataRegularSeason20242025!$AB$3:$AB$1315,DataRegularSeason20242025!$B$3:$B$1315, "&lt;=" &amp; $A78, DataRegularSeason20242025!$E$3:$E$1315, I$1)</f>
        <v>24</v>
      </c>
      <c r="J78" s="2">
        <f>SUMIFS(DataRegularSeason20242025!$AA$3:$AA$1315,DataRegularSeason20242025!$B$3:$B$1315, "&lt;=" &amp; $A78, DataRegularSeason20242025!$D$3:$D$1315, J$1)+SUMIFS(DataRegularSeason20242025!$AB$3:$AB$1315,DataRegularSeason20242025!$B$3:$B$1315, "&lt;=" &amp; $A78, DataRegularSeason20242025!$E$3:$E$1315, J$1)</f>
        <v>26</v>
      </c>
      <c r="K78" s="2">
        <f>SUMIFS(DataRegularSeason20242025!$AA$3:$AA$1315,DataRegularSeason20242025!$B$3:$B$1315, "&lt;=" &amp; $A78, DataRegularSeason20242025!$D$3:$D$1315, K$1)+SUMIFS(DataRegularSeason20242025!$AB$3:$AB$1315,DataRegularSeason20242025!$B$3:$B$1315, "&lt;=" &amp; $A78, DataRegularSeason20242025!$E$3:$E$1315, K$1)</f>
        <v>22</v>
      </c>
      <c r="L78" s="2">
        <f>SUMIFS(DataRegularSeason20242025!$AA$3:$AA$1315,DataRegularSeason20242025!$B$3:$B$1315, "&lt;=" &amp; $A78, DataRegularSeason20242025!$D$3:$D$1315, L$1)+SUMIFS(DataRegularSeason20242025!$AB$3:$AB$1315,DataRegularSeason20242025!$B$3:$B$1315, "&lt;=" &amp; $A78, DataRegularSeason20242025!$E$3:$E$1315, L$1)</f>
        <v>24</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25</v>
      </c>
      <c r="O78" s="2">
        <f>SUMIFS(DataRegularSeason20242025!$AA$3:$AA$1315,DataRegularSeason20242025!$B$3:$B$1315, "&lt;=" &amp; $A78, DataRegularSeason20242025!$D$3:$D$1315, O$1)+SUMIFS(DataRegularSeason20242025!$AB$3:$AB$1315,DataRegularSeason20242025!$B$3:$B$1315, "&lt;=" &amp; $A78, DataRegularSeason20242025!$E$3:$E$1315, O$1)</f>
        <v>30</v>
      </c>
      <c r="P78" s="2">
        <f>SUMIFS(DataRegularSeason20242025!$AA$3:$AA$1315,DataRegularSeason20242025!$B$3:$B$1315, "&lt;=" &amp; $A78, DataRegularSeason20242025!$D$3:$D$1315, P$1)+SUMIFS(DataRegularSeason20242025!$AB$3:$AB$1315,DataRegularSeason20242025!$B$3:$B$1315, "&lt;=" &amp; $A78, DataRegularSeason20242025!$E$3:$E$1315, P$1)</f>
        <v>17</v>
      </c>
      <c r="Q78" s="2">
        <f>SUMIFS(DataRegularSeason20242025!$AA$3:$AA$1315,DataRegularSeason20242025!$B$3:$B$1315, "&lt;=" &amp; $A78, DataRegularSeason20242025!$D$3:$D$1315, Q$1)+SUMIFS(DataRegularSeason20242025!$AB$3:$AB$1315,DataRegularSeason20242025!$B$3:$B$1315, "&lt;=" &amp; $A78, DataRegularSeason20242025!$E$3:$E$1315, Q$1)</f>
        <v>32</v>
      </c>
      <c r="R78" s="2">
        <f>SUMIFS(DataRegularSeason20242025!$AA$3:$AA$1315,DataRegularSeason20242025!$B$3:$B$1315, "&lt;=" &amp; $A78, DataRegularSeason20242025!$D$3:$D$1315, R$1)+SUMIFS(DataRegularSeason20242025!$AB$3:$AB$1315,DataRegularSeason20242025!$B$3:$B$1315, "&lt;=" &amp; $A78, DataRegularSeason20242025!$E$3:$E$1315, R$1)</f>
        <v>17</v>
      </c>
      <c r="S78" s="2">
        <f>SUMIFS(DataRegularSeason20242025!$AA$3:$AA$1315,DataRegularSeason20242025!$B$3:$B$1315, "&lt;=" &amp; $A78, DataRegularSeason20242025!$D$3:$D$1315, S$1)+SUMIFS(DataRegularSeason20242025!$AB$3:$AB$1315,DataRegularSeason20242025!$B$3:$B$1315, "&lt;=" &amp; $A78, DataRegularSeason20242025!$E$3:$E$1315, S$1)</f>
        <v>21</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19</v>
      </c>
      <c r="V78" s="2">
        <f>SUMIFS(DataRegularSeason20242025!$AA$3:$AA$1315,DataRegularSeason20242025!$B$3:$B$1315, "&lt;=" &amp; $A78, DataRegularSeason20242025!$D$3:$D$1315, V$1)+SUMIFS(DataRegularSeason20242025!$AB$3:$AB$1315,DataRegularSeason20242025!$B$3:$B$1315, "&lt;=" &amp; $A78, DataRegularSeason20242025!$E$3:$E$1315, V$1)</f>
        <v>21</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19</v>
      </c>
      <c r="Z78" s="2">
        <f>SUMIFS(DataRegularSeason20242025!$AA$3:$AA$1315,DataRegularSeason20242025!$B$3:$B$1315, "&lt;=" &amp; $A78, DataRegularSeason20242025!$D$3:$D$1315, Z$1)+SUMIFS(DataRegularSeason20242025!$AB$3:$AB$1315,DataRegularSeason20242025!$B$3:$B$1315, "&lt;=" &amp; $A78, DataRegularSeason20242025!$E$3:$E$1315, Z$1)</f>
        <v>21</v>
      </c>
      <c r="AA78" s="2">
        <f>SUMIFS(DataRegularSeason20242025!$AA$3:$AA$1315,DataRegularSeason20242025!$B$3:$B$1315, "&lt;=" &amp; $A78, DataRegularSeason20242025!$D$3:$D$1315, AA$1)+SUMIFS(DataRegularSeason20242025!$AB$3:$AB$1315,DataRegularSeason20242025!$B$3:$B$1315, "&lt;=" &amp; $A78, DataRegularSeason20242025!$E$3:$E$1315, AA$1)</f>
        <v>24</v>
      </c>
      <c r="AB78" s="2">
        <f>SUMIFS(DataRegularSeason20242025!$AA$3:$AA$1315,DataRegularSeason20242025!$B$3:$B$1315, "&lt;=" &amp; $A78, DataRegularSeason20242025!$D$3:$D$1315, AB$1)+SUMIFS(DataRegularSeason20242025!$AB$3:$AB$1315,DataRegularSeason20242025!$B$3:$B$1315, "&lt;=" &amp; $A78, DataRegularSeason20242025!$E$3:$E$1315, AB$1)</f>
        <v>28</v>
      </c>
      <c r="AC78" s="2">
        <f>SUMIFS(DataRegularSeason20242025!$AA$3:$AA$1315,DataRegularSeason20242025!$B$3:$B$1315, "&lt;=" &amp; $A78, DataRegularSeason20242025!$D$3:$D$1315, AC$1)+SUMIFS(DataRegularSeason20242025!$AB$3:$AB$1315,DataRegularSeason20242025!$B$3:$B$1315, "&lt;=" &amp; $A78, DataRegularSeason20242025!$E$3:$E$1315, AC$1)</f>
        <v>21</v>
      </c>
      <c r="AD78" s="2">
        <f>SUMIFS(DataRegularSeason20242025!$AA$3:$AA$1315,DataRegularSeason20242025!$B$3:$B$1315, "&lt;=" &amp; $A78, DataRegularSeason20242025!$D$3:$D$1315, AD$1)+SUMIFS(DataRegularSeason20242025!$AB$3:$AB$1315,DataRegularSeason20242025!$B$3:$B$1315, "&lt;=" &amp; $A78, DataRegularSeason20242025!$E$3:$E$1315, AD$1)</f>
        <v>25</v>
      </c>
      <c r="AE78" s="2">
        <f>SUMIFS(DataRegularSeason20242025!$AA$3:$AA$1315,DataRegularSeason20242025!$B$3:$B$1315, "&lt;=" &amp; $A78, DataRegularSeason20242025!$D$3:$D$1315, AE$1)+SUMIFS(DataRegularSeason20242025!$AB$3:$AB$1315,DataRegularSeason20242025!$B$3:$B$1315, "&lt;=" &amp; $A78, DataRegularSeason20242025!$E$3:$E$1315, AE$1)</f>
        <v>30</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29</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19</v>
      </c>
      <c r="C79" s="2">
        <f>SUMIFS(DataRegularSeason20242025!$AA$3:$AA$1315,DataRegularSeason20242025!$B$3:$B$1315, "&lt;=" &amp; $A79, DataRegularSeason20242025!$D$3:$D$1315, C$1)+SUMIFS(DataRegularSeason20242025!$AB$3:$AB$1315,DataRegularSeason20242025!$B$3:$B$1315, "&lt;=" &amp; $A79, DataRegularSeason20242025!$E$3:$E$1315, C$1)</f>
        <v>23</v>
      </c>
      <c r="D79" s="2">
        <f>SUMIFS(DataRegularSeason20242025!$AA$3:$AA$1315,DataRegularSeason20242025!$B$3:$B$1315, "&lt;=" &amp; $A79, DataRegularSeason20242025!$D$3:$D$1315, D$1)+SUMIFS(DataRegularSeason20242025!$AB$3:$AB$1315,DataRegularSeason20242025!$B$3:$B$1315, "&lt;=" &amp; $A79, DataRegularSeason20242025!$E$3:$E$1315, D$1)</f>
        <v>23</v>
      </c>
      <c r="E79" s="2">
        <f>SUMIFS(DataRegularSeason20242025!$AA$3:$AA$1315,DataRegularSeason20242025!$B$3:$B$1315, "&lt;=" &amp; $A79, DataRegularSeason20242025!$D$3:$D$1315, E$1)+SUMIFS(DataRegularSeason20242025!$AB$3:$AB$1315,DataRegularSeason20242025!$B$3:$B$1315, "&lt;=" &amp; $A79, DataRegularSeason20242025!$E$3:$E$1315, E$1)</f>
        <v>31</v>
      </c>
      <c r="F79" s="2">
        <f>SUMIFS(DataRegularSeason20242025!$AA$3:$AA$1315,DataRegularSeason20242025!$B$3:$B$1315, "&lt;=" &amp; $A79, DataRegularSeason20242025!$D$3:$D$1315, F$1)+SUMIFS(DataRegularSeason20242025!$AB$3:$AB$1315,DataRegularSeason20242025!$B$3:$B$1315, "&lt;=" &amp; $A79, DataRegularSeason20242025!$E$3:$E$1315, F$1)</f>
        <v>20</v>
      </c>
      <c r="G79" s="2">
        <f>SUMIFS(DataRegularSeason20242025!$AA$3:$AA$1315,DataRegularSeason20242025!$B$3:$B$1315, "&lt;=" &amp; $A79, DataRegularSeason20242025!$D$3:$D$1315, G$1)+SUMIFS(DataRegularSeason20242025!$AB$3:$AB$1315,DataRegularSeason20242025!$B$3:$B$1315, "&lt;=" &amp; $A79, DataRegularSeason20242025!$E$3:$E$1315, G$1)</f>
        <v>28</v>
      </c>
      <c r="H79" s="2">
        <f>SUMIFS(DataRegularSeason20242025!$AA$3:$AA$1315,DataRegularSeason20242025!$B$3:$B$1315, "&lt;=" &amp; $A79, DataRegularSeason20242025!$D$3:$D$1315, H$1)+SUMIFS(DataRegularSeason20242025!$AB$3:$AB$1315,DataRegularSeason20242025!$B$3:$B$1315, "&lt;=" &amp; $A79, DataRegularSeason20242025!$E$3:$E$1315, H$1)</f>
        <v>16</v>
      </c>
      <c r="I79" s="2">
        <f>SUMIFS(DataRegularSeason20242025!$AA$3:$AA$1315,DataRegularSeason20242025!$B$3:$B$1315, "&lt;=" &amp; $A79, DataRegularSeason20242025!$D$3:$D$1315, I$1)+SUMIFS(DataRegularSeason20242025!$AB$3:$AB$1315,DataRegularSeason20242025!$B$3:$B$1315, "&lt;=" &amp; $A79, DataRegularSeason20242025!$E$3:$E$1315, I$1)</f>
        <v>24</v>
      </c>
      <c r="J79" s="2">
        <f>SUMIFS(DataRegularSeason20242025!$AA$3:$AA$1315,DataRegularSeason20242025!$B$3:$B$1315, "&lt;=" &amp; $A79, DataRegularSeason20242025!$D$3:$D$1315, J$1)+SUMIFS(DataRegularSeason20242025!$AB$3:$AB$1315,DataRegularSeason20242025!$B$3:$B$1315, "&lt;=" &amp; $A79, DataRegularSeason20242025!$E$3:$E$1315, J$1)</f>
        <v>26</v>
      </c>
      <c r="K79" s="2">
        <f>SUMIFS(DataRegularSeason20242025!$AA$3:$AA$1315,DataRegularSeason20242025!$B$3:$B$1315, "&lt;=" &amp; $A79, DataRegularSeason20242025!$D$3:$D$1315, K$1)+SUMIFS(DataRegularSeason20242025!$AB$3:$AB$1315,DataRegularSeason20242025!$B$3:$B$1315, "&lt;=" &amp; $A79, DataRegularSeason20242025!$E$3:$E$1315, K$1)</f>
        <v>22</v>
      </c>
      <c r="L79" s="2">
        <f>SUMIFS(DataRegularSeason20242025!$AA$3:$AA$1315,DataRegularSeason20242025!$B$3:$B$1315, "&lt;=" &amp; $A79, DataRegularSeason20242025!$D$3:$D$1315, L$1)+SUMIFS(DataRegularSeason20242025!$AB$3:$AB$1315,DataRegularSeason20242025!$B$3:$B$1315, "&lt;=" &amp; $A79, DataRegularSeason20242025!$E$3:$E$1315, L$1)</f>
        <v>24</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25</v>
      </c>
      <c r="O79" s="2">
        <f>SUMIFS(DataRegularSeason20242025!$AA$3:$AA$1315,DataRegularSeason20242025!$B$3:$B$1315, "&lt;=" &amp; $A79, DataRegularSeason20242025!$D$3:$D$1315, O$1)+SUMIFS(DataRegularSeason20242025!$AB$3:$AB$1315,DataRegularSeason20242025!$B$3:$B$1315, "&lt;=" &amp; $A79, DataRegularSeason20242025!$E$3:$E$1315, O$1)</f>
        <v>30</v>
      </c>
      <c r="P79" s="2">
        <f>SUMIFS(DataRegularSeason20242025!$AA$3:$AA$1315,DataRegularSeason20242025!$B$3:$B$1315, "&lt;=" &amp; $A79, DataRegularSeason20242025!$D$3:$D$1315, P$1)+SUMIFS(DataRegularSeason20242025!$AB$3:$AB$1315,DataRegularSeason20242025!$B$3:$B$1315, "&lt;=" &amp; $A79, DataRegularSeason20242025!$E$3:$E$1315, P$1)</f>
        <v>17</v>
      </c>
      <c r="Q79" s="2">
        <f>SUMIFS(DataRegularSeason20242025!$AA$3:$AA$1315,DataRegularSeason20242025!$B$3:$B$1315, "&lt;=" &amp; $A79, DataRegularSeason20242025!$D$3:$D$1315, Q$1)+SUMIFS(DataRegularSeason20242025!$AB$3:$AB$1315,DataRegularSeason20242025!$B$3:$B$1315, "&lt;=" &amp; $A79, DataRegularSeason20242025!$E$3:$E$1315, Q$1)</f>
        <v>32</v>
      </c>
      <c r="R79" s="2">
        <f>SUMIFS(DataRegularSeason20242025!$AA$3:$AA$1315,DataRegularSeason20242025!$B$3:$B$1315, "&lt;=" &amp; $A79, DataRegularSeason20242025!$D$3:$D$1315, R$1)+SUMIFS(DataRegularSeason20242025!$AB$3:$AB$1315,DataRegularSeason20242025!$B$3:$B$1315, "&lt;=" &amp; $A79, DataRegularSeason20242025!$E$3:$E$1315, R$1)</f>
        <v>17</v>
      </c>
      <c r="S79" s="2">
        <f>SUMIFS(DataRegularSeason20242025!$AA$3:$AA$1315,DataRegularSeason20242025!$B$3:$B$1315, "&lt;=" &amp; $A79, DataRegularSeason20242025!$D$3:$D$1315, S$1)+SUMIFS(DataRegularSeason20242025!$AB$3:$AB$1315,DataRegularSeason20242025!$B$3:$B$1315, "&lt;=" &amp; $A79, DataRegularSeason20242025!$E$3:$E$1315, S$1)</f>
        <v>21</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19</v>
      </c>
      <c r="V79" s="2">
        <f>SUMIFS(DataRegularSeason20242025!$AA$3:$AA$1315,DataRegularSeason20242025!$B$3:$B$1315, "&lt;=" &amp; $A79, DataRegularSeason20242025!$D$3:$D$1315, V$1)+SUMIFS(DataRegularSeason20242025!$AB$3:$AB$1315,DataRegularSeason20242025!$B$3:$B$1315, "&lt;=" &amp; $A79, DataRegularSeason20242025!$E$3:$E$1315, V$1)</f>
        <v>21</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19</v>
      </c>
      <c r="Z79" s="2">
        <f>SUMIFS(DataRegularSeason20242025!$AA$3:$AA$1315,DataRegularSeason20242025!$B$3:$B$1315, "&lt;=" &amp; $A79, DataRegularSeason20242025!$D$3:$D$1315, Z$1)+SUMIFS(DataRegularSeason20242025!$AB$3:$AB$1315,DataRegularSeason20242025!$B$3:$B$1315, "&lt;=" &amp; $A79, DataRegularSeason20242025!$E$3:$E$1315, Z$1)</f>
        <v>21</v>
      </c>
      <c r="AA79" s="2">
        <f>SUMIFS(DataRegularSeason20242025!$AA$3:$AA$1315,DataRegularSeason20242025!$B$3:$B$1315, "&lt;=" &amp; $A79, DataRegularSeason20242025!$D$3:$D$1315, AA$1)+SUMIFS(DataRegularSeason20242025!$AB$3:$AB$1315,DataRegularSeason20242025!$B$3:$B$1315, "&lt;=" &amp; $A79, DataRegularSeason20242025!$E$3:$E$1315, AA$1)</f>
        <v>24</v>
      </c>
      <c r="AB79" s="2">
        <f>SUMIFS(DataRegularSeason20242025!$AA$3:$AA$1315,DataRegularSeason20242025!$B$3:$B$1315, "&lt;=" &amp; $A79, DataRegularSeason20242025!$D$3:$D$1315, AB$1)+SUMIFS(DataRegularSeason20242025!$AB$3:$AB$1315,DataRegularSeason20242025!$B$3:$B$1315, "&lt;=" &amp; $A79, DataRegularSeason20242025!$E$3:$E$1315, AB$1)</f>
        <v>28</v>
      </c>
      <c r="AC79" s="2">
        <f>SUMIFS(DataRegularSeason20242025!$AA$3:$AA$1315,DataRegularSeason20242025!$B$3:$B$1315, "&lt;=" &amp; $A79, DataRegularSeason20242025!$D$3:$D$1315, AC$1)+SUMIFS(DataRegularSeason20242025!$AB$3:$AB$1315,DataRegularSeason20242025!$B$3:$B$1315, "&lt;=" &amp; $A79, DataRegularSeason20242025!$E$3:$E$1315, AC$1)</f>
        <v>21</v>
      </c>
      <c r="AD79" s="2">
        <f>SUMIFS(DataRegularSeason20242025!$AA$3:$AA$1315,DataRegularSeason20242025!$B$3:$B$1315, "&lt;=" &amp; $A79, DataRegularSeason20242025!$D$3:$D$1315, AD$1)+SUMIFS(DataRegularSeason20242025!$AB$3:$AB$1315,DataRegularSeason20242025!$B$3:$B$1315, "&lt;=" &amp; $A79, DataRegularSeason20242025!$E$3:$E$1315, AD$1)</f>
        <v>25</v>
      </c>
      <c r="AE79" s="2">
        <f>SUMIFS(DataRegularSeason20242025!$AA$3:$AA$1315,DataRegularSeason20242025!$B$3:$B$1315, "&lt;=" &amp; $A79, DataRegularSeason20242025!$D$3:$D$1315, AE$1)+SUMIFS(DataRegularSeason20242025!$AB$3:$AB$1315,DataRegularSeason20242025!$B$3:$B$1315, "&lt;=" &amp; $A79, DataRegularSeason20242025!$E$3:$E$1315, AE$1)</f>
        <v>30</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29</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19</v>
      </c>
      <c r="C80" s="2">
        <f>SUMIFS(DataRegularSeason20242025!$AA$3:$AA$1315,DataRegularSeason20242025!$B$3:$B$1315, "&lt;=" &amp; $A80, DataRegularSeason20242025!$D$3:$D$1315, C$1)+SUMIFS(DataRegularSeason20242025!$AB$3:$AB$1315,DataRegularSeason20242025!$B$3:$B$1315, "&lt;=" &amp; $A80, DataRegularSeason20242025!$E$3:$E$1315, C$1)</f>
        <v>23</v>
      </c>
      <c r="D80" s="2">
        <f>SUMIFS(DataRegularSeason20242025!$AA$3:$AA$1315,DataRegularSeason20242025!$B$3:$B$1315, "&lt;=" &amp; $A80, DataRegularSeason20242025!$D$3:$D$1315, D$1)+SUMIFS(DataRegularSeason20242025!$AB$3:$AB$1315,DataRegularSeason20242025!$B$3:$B$1315, "&lt;=" &amp; $A80, DataRegularSeason20242025!$E$3:$E$1315, D$1)</f>
        <v>23</v>
      </c>
      <c r="E80" s="2">
        <f>SUMIFS(DataRegularSeason20242025!$AA$3:$AA$1315,DataRegularSeason20242025!$B$3:$B$1315, "&lt;=" &amp; $A80, DataRegularSeason20242025!$D$3:$D$1315, E$1)+SUMIFS(DataRegularSeason20242025!$AB$3:$AB$1315,DataRegularSeason20242025!$B$3:$B$1315, "&lt;=" &amp; $A80, DataRegularSeason20242025!$E$3:$E$1315, E$1)</f>
        <v>31</v>
      </c>
      <c r="F80" s="2">
        <f>SUMIFS(DataRegularSeason20242025!$AA$3:$AA$1315,DataRegularSeason20242025!$B$3:$B$1315, "&lt;=" &amp; $A80, DataRegularSeason20242025!$D$3:$D$1315, F$1)+SUMIFS(DataRegularSeason20242025!$AB$3:$AB$1315,DataRegularSeason20242025!$B$3:$B$1315, "&lt;=" &amp; $A80, DataRegularSeason20242025!$E$3:$E$1315, F$1)</f>
        <v>20</v>
      </c>
      <c r="G80" s="2">
        <f>SUMIFS(DataRegularSeason20242025!$AA$3:$AA$1315,DataRegularSeason20242025!$B$3:$B$1315, "&lt;=" &amp; $A80, DataRegularSeason20242025!$D$3:$D$1315, G$1)+SUMIFS(DataRegularSeason20242025!$AB$3:$AB$1315,DataRegularSeason20242025!$B$3:$B$1315, "&lt;=" &amp; $A80, DataRegularSeason20242025!$E$3:$E$1315, G$1)</f>
        <v>28</v>
      </c>
      <c r="H80" s="2">
        <f>SUMIFS(DataRegularSeason20242025!$AA$3:$AA$1315,DataRegularSeason20242025!$B$3:$B$1315, "&lt;=" &amp; $A80, DataRegularSeason20242025!$D$3:$D$1315, H$1)+SUMIFS(DataRegularSeason20242025!$AB$3:$AB$1315,DataRegularSeason20242025!$B$3:$B$1315, "&lt;=" &amp; $A80, DataRegularSeason20242025!$E$3:$E$1315, H$1)</f>
        <v>16</v>
      </c>
      <c r="I80" s="2">
        <f>SUMIFS(DataRegularSeason20242025!$AA$3:$AA$1315,DataRegularSeason20242025!$B$3:$B$1315, "&lt;=" &amp; $A80, DataRegularSeason20242025!$D$3:$D$1315, I$1)+SUMIFS(DataRegularSeason20242025!$AB$3:$AB$1315,DataRegularSeason20242025!$B$3:$B$1315, "&lt;=" &amp; $A80, DataRegularSeason20242025!$E$3:$E$1315, I$1)</f>
        <v>24</v>
      </c>
      <c r="J80" s="2">
        <f>SUMIFS(DataRegularSeason20242025!$AA$3:$AA$1315,DataRegularSeason20242025!$B$3:$B$1315, "&lt;=" &amp; $A80, DataRegularSeason20242025!$D$3:$D$1315, J$1)+SUMIFS(DataRegularSeason20242025!$AB$3:$AB$1315,DataRegularSeason20242025!$B$3:$B$1315, "&lt;=" &amp; $A80, DataRegularSeason20242025!$E$3:$E$1315, J$1)</f>
        <v>26</v>
      </c>
      <c r="K80" s="2">
        <f>SUMIFS(DataRegularSeason20242025!$AA$3:$AA$1315,DataRegularSeason20242025!$B$3:$B$1315, "&lt;=" &amp; $A80, DataRegularSeason20242025!$D$3:$D$1315, K$1)+SUMIFS(DataRegularSeason20242025!$AB$3:$AB$1315,DataRegularSeason20242025!$B$3:$B$1315, "&lt;=" &amp; $A80, DataRegularSeason20242025!$E$3:$E$1315, K$1)</f>
        <v>22</v>
      </c>
      <c r="L80" s="2">
        <f>SUMIFS(DataRegularSeason20242025!$AA$3:$AA$1315,DataRegularSeason20242025!$B$3:$B$1315, "&lt;=" &amp; $A80, DataRegularSeason20242025!$D$3:$D$1315, L$1)+SUMIFS(DataRegularSeason20242025!$AB$3:$AB$1315,DataRegularSeason20242025!$B$3:$B$1315, "&lt;=" &amp; $A80, DataRegularSeason20242025!$E$3:$E$1315, L$1)</f>
        <v>24</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25</v>
      </c>
      <c r="O80" s="2">
        <f>SUMIFS(DataRegularSeason20242025!$AA$3:$AA$1315,DataRegularSeason20242025!$B$3:$B$1315, "&lt;=" &amp; $A80, DataRegularSeason20242025!$D$3:$D$1315, O$1)+SUMIFS(DataRegularSeason20242025!$AB$3:$AB$1315,DataRegularSeason20242025!$B$3:$B$1315, "&lt;=" &amp; $A80, DataRegularSeason20242025!$E$3:$E$1315, O$1)</f>
        <v>30</v>
      </c>
      <c r="P80" s="2">
        <f>SUMIFS(DataRegularSeason20242025!$AA$3:$AA$1315,DataRegularSeason20242025!$B$3:$B$1315, "&lt;=" &amp; $A80, DataRegularSeason20242025!$D$3:$D$1315, P$1)+SUMIFS(DataRegularSeason20242025!$AB$3:$AB$1315,DataRegularSeason20242025!$B$3:$B$1315, "&lt;=" &amp; $A80, DataRegularSeason20242025!$E$3:$E$1315, P$1)</f>
        <v>17</v>
      </c>
      <c r="Q80" s="2">
        <f>SUMIFS(DataRegularSeason20242025!$AA$3:$AA$1315,DataRegularSeason20242025!$B$3:$B$1315, "&lt;=" &amp; $A80, DataRegularSeason20242025!$D$3:$D$1315, Q$1)+SUMIFS(DataRegularSeason20242025!$AB$3:$AB$1315,DataRegularSeason20242025!$B$3:$B$1315, "&lt;=" &amp; $A80, DataRegularSeason20242025!$E$3:$E$1315, Q$1)</f>
        <v>32</v>
      </c>
      <c r="R80" s="2">
        <f>SUMIFS(DataRegularSeason20242025!$AA$3:$AA$1315,DataRegularSeason20242025!$B$3:$B$1315, "&lt;=" &amp; $A80, DataRegularSeason20242025!$D$3:$D$1315, R$1)+SUMIFS(DataRegularSeason20242025!$AB$3:$AB$1315,DataRegularSeason20242025!$B$3:$B$1315, "&lt;=" &amp; $A80, DataRegularSeason20242025!$E$3:$E$1315, R$1)</f>
        <v>17</v>
      </c>
      <c r="S80" s="2">
        <f>SUMIFS(DataRegularSeason20242025!$AA$3:$AA$1315,DataRegularSeason20242025!$B$3:$B$1315, "&lt;=" &amp; $A80, DataRegularSeason20242025!$D$3:$D$1315, S$1)+SUMIFS(DataRegularSeason20242025!$AB$3:$AB$1315,DataRegularSeason20242025!$B$3:$B$1315, "&lt;=" &amp; $A80, DataRegularSeason20242025!$E$3:$E$1315, S$1)</f>
        <v>21</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19</v>
      </c>
      <c r="V80" s="2">
        <f>SUMIFS(DataRegularSeason20242025!$AA$3:$AA$1315,DataRegularSeason20242025!$B$3:$B$1315, "&lt;=" &amp; $A80, DataRegularSeason20242025!$D$3:$D$1315, V$1)+SUMIFS(DataRegularSeason20242025!$AB$3:$AB$1315,DataRegularSeason20242025!$B$3:$B$1315, "&lt;=" &amp; $A80, DataRegularSeason20242025!$E$3:$E$1315, V$1)</f>
        <v>21</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19</v>
      </c>
      <c r="Z80" s="2">
        <f>SUMIFS(DataRegularSeason20242025!$AA$3:$AA$1315,DataRegularSeason20242025!$B$3:$B$1315, "&lt;=" &amp; $A80, DataRegularSeason20242025!$D$3:$D$1315, Z$1)+SUMIFS(DataRegularSeason20242025!$AB$3:$AB$1315,DataRegularSeason20242025!$B$3:$B$1315, "&lt;=" &amp; $A80, DataRegularSeason20242025!$E$3:$E$1315, Z$1)</f>
        <v>21</v>
      </c>
      <c r="AA80" s="2">
        <f>SUMIFS(DataRegularSeason20242025!$AA$3:$AA$1315,DataRegularSeason20242025!$B$3:$B$1315, "&lt;=" &amp; $A80, DataRegularSeason20242025!$D$3:$D$1315, AA$1)+SUMIFS(DataRegularSeason20242025!$AB$3:$AB$1315,DataRegularSeason20242025!$B$3:$B$1315, "&lt;=" &amp; $A80, DataRegularSeason20242025!$E$3:$E$1315, AA$1)</f>
        <v>24</v>
      </c>
      <c r="AB80" s="2">
        <f>SUMIFS(DataRegularSeason20242025!$AA$3:$AA$1315,DataRegularSeason20242025!$B$3:$B$1315, "&lt;=" &amp; $A80, DataRegularSeason20242025!$D$3:$D$1315, AB$1)+SUMIFS(DataRegularSeason20242025!$AB$3:$AB$1315,DataRegularSeason20242025!$B$3:$B$1315, "&lt;=" &amp; $A80, DataRegularSeason20242025!$E$3:$E$1315, AB$1)</f>
        <v>28</v>
      </c>
      <c r="AC80" s="2">
        <f>SUMIFS(DataRegularSeason20242025!$AA$3:$AA$1315,DataRegularSeason20242025!$B$3:$B$1315, "&lt;=" &amp; $A80, DataRegularSeason20242025!$D$3:$D$1315, AC$1)+SUMIFS(DataRegularSeason20242025!$AB$3:$AB$1315,DataRegularSeason20242025!$B$3:$B$1315, "&lt;=" &amp; $A80, DataRegularSeason20242025!$E$3:$E$1315, AC$1)</f>
        <v>21</v>
      </c>
      <c r="AD80" s="2">
        <f>SUMIFS(DataRegularSeason20242025!$AA$3:$AA$1315,DataRegularSeason20242025!$B$3:$B$1315, "&lt;=" &amp; $A80, DataRegularSeason20242025!$D$3:$D$1315, AD$1)+SUMIFS(DataRegularSeason20242025!$AB$3:$AB$1315,DataRegularSeason20242025!$B$3:$B$1315, "&lt;=" &amp; $A80, DataRegularSeason20242025!$E$3:$E$1315, AD$1)</f>
        <v>25</v>
      </c>
      <c r="AE80" s="2">
        <f>SUMIFS(DataRegularSeason20242025!$AA$3:$AA$1315,DataRegularSeason20242025!$B$3:$B$1315, "&lt;=" &amp; $A80, DataRegularSeason20242025!$D$3:$D$1315, AE$1)+SUMIFS(DataRegularSeason20242025!$AB$3:$AB$1315,DataRegularSeason20242025!$B$3:$B$1315, "&lt;=" &amp; $A80, DataRegularSeason20242025!$E$3:$E$1315, AE$1)</f>
        <v>30</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29</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19</v>
      </c>
      <c r="C81" s="2">
        <f>SUMIFS(DataRegularSeason20242025!$AA$3:$AA$1315,DataRegularSeason20242025!$B$3:$B$1315, "&lt;=" &amp; $A81, DataRegularSeason20242025!$D$3:$D$1315, C$1)+SUMIFS(DataRegularSeason20242025!$AB$3:$AB$1315,DataRegularSeason20242025!$B$3:$B$1315, "&lt;=" &amp; $A81, DataRegularSeason20242025!$E$3:$E$1315, C$1)</f>
        <v>23</v>
      </c>
      <c r="D81" s="2">
        <f>SUMIFS(DataRegularSeason20242025!$AA$3:$AA$1315,DataRegularSeason20242025!$B$3:$B$1315, "&lt;=" &amp; $A81, DataRegularSeason20242025!$D$3:$D$1315, D$1)+SUMIFS(DataRegularSeason20242025!$AB$3:$AB$1315,DataRegularSeason20242025!$B$3:$B$1315, "&lt;=" &amp; $A81, DataRegularSeason20242025!$E$3:$E$1315, D$1)</f>
        <v>23</v>
      </c>
      <c r="E81" s="2">
        <f>SUMIFS(DataRegularSeason20242025!$AA$3:$AA$1315,DataRegularSeason20242025!$B$3:$B$1315, "&lt;=" &amp; $A81, DataRegularSeason20242025!$D$3:$D$1315, E$1)+SUMIFS(DataRegularSeason20242025!$AB$3:$AB$1315,DataRegularSeason20242025!$B$3:$B$1315, "&lt;=" &amp; $A81, DataRegularSeason20242025!$E$3:$E$1315, E$1)</f>
        <v>31</v>
      </c>
      <c r="F81" s="2">
        <f>SUMIFS(DataRegularSeason20242025!$AA$3:$AA$1315,DataRegularSeason20242025!$B$3:$B$1315, "&lt;=" &amp; $A81, DataRegularSeason20242025!$D$3:$D$1315, F$1)+SUMIFS(DataRegularSeason20242025!$AB$3:$AB$1315,DataRegularSeason20242025!$B$3:$B$1315, "&lt;=" &amp; $A81, DataRegularSeason20242025!$E$3:$E$1315, F$1)</f>
        <v>20</v>
      </c>
      <c r="G81" s="2">
        <f>SUMIFS(DataRegularSeason20242025!$AA$3:$AA$1315,DataRegularSeason20242025!$B$3:$B$1315, "&lt;=" &amp; $A81, DataRegularSeason20242025!$D$3:$D$1315, G$1)+SUMIFS(DataRegularSeason20242025!$AB$3:$AB$1315,DataRegularSeason20242025!$B$3:$B$1315, "&lt;=" &amp; $A81, DataRegularSeason20242025!$E$3:$E$1315, G$1)</f>
        <v>28</v>
      </c>
      <c r="H81" s="2">
        <f>SUMIFS(DataRegularSeason20242025!$AA$3:$AA$1315,DataRegularSeason20242025!$B$3:$B$1315, "&lt;=" &amp; $A81, DataRegularSeason20242025!$D$3:$D$1315, H$1)+SUMIFS(DataRegularSeason20242025!$AB$3:$AB$1315,DataRegularSeason20242025!$B$3:$B$1315, "&lt;=" &amp; $A81, DataRegularSeason20242025!$E$3:$E$1315, H$1)</f>
        <v>16</v>
      </c>
      <c r="I81" s="2">
        <f>SUMIFS(DataRegularSeason20242025!$AA$3:$AA$1315,DataRegularSeason20242025!$B$3:$B$1315, "&lt;=" &amp; $A81, DataRegularSeason20242025!$D$3:$D$1315, I$1)+SUMIFS(DataRegularSeason20242025!$AB$3:$AB$1315,DataRegularSeason20242025!$B$3:$B$1315, "&lt;=" &amp; $A81, DataRegularSeason20242025!$E$3:$E$1315, I$1)</f>
        <v>24</v>
      </c>
      <c r="J81" s="2">
        <f>SUMIFS(DataRegularSeason20242025!$AA$3:$AA$1315,DataRegularSeason20242025!$B$3:$B$1315, "&lt;=" &amp; $A81, DataRegularSeason20242025!$D$3:$D$1315, J$1)+SUMIFS(DataRegularSeason20242025!$AB$3:$AB$1315,DataRegularSeason20242025!$B$3:$B$1315, "&lt;=" &amp; $A81, DataRegularSeason20242025!$E$3:$E$1315, J$1)</f>
        <v>26</v>
      </c>
      <c r="K81" s="2">
        <f>SUMIFS(DataRegularSeason20242025!$AA$3:$AA$1315,DataRegularSeason20242025!$B$3:$B$1315, "&lt;=" &amp; $A81, DataRegularSeason20242025!$D$3:$D$1315, K$1)+SUMIFS(DataRegularSeason20242025!$AB$3:$AB$1315,DataRegularSeason20242025!$B$3:$B$1315, "&lt;=" &amp; $A81, DataRegularSeason20242025!$E$3:$E$1315, K$1)</f>
        <v>22</v>
      </c>
      <c r="L81" s="2">
        <f>SUMIFS(DataRegularSeason20242025!$AA$3:$AA$1315,DataRegularSeason20242025!$B$3:$B$1315, "&lt;=" &amp; $A81, DataRegularSeason20242025!$D$3:$D$1315, L$1)+SUMIFS(DataRegularSeason20242025!$AB$3:$AB$1315,DataRegularSeason20242025!$B$3:$B$1315, "&lt;=" &amp; $A81, DataRegularSeason20242025!$E$3:$E$1315, L$1)</f>
        <v>24</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25</v>
      </c>
      <c r="O81" s="2">
        <f>SUMIFS(DataRegularSeason20242025!$AA$3:$AA$1315,DataRegularSeason20242025!$B$3:$B$1315, "&lt;=" &amp; $A81, DataRegularSeason20242025!$D$3:$D$1315, O$1)+SUMIFS(DataRegularSeason20242025!$AB$3:$AB$1315,DataRegularSeason20242025!$B$3:$B$1315, "&lt;=" &amp; $A81, DataRegularSeason20242025!$E$3:$E$1315, O$1)</f>
        <v>30</v>
      </c>
      <c r="P81" s="2">
        <f>SUMIFS(DataRegularSeason20242025!$AA$3:$AA$1315,DataRegularSeason20242025!$B$3:$B$1315, "&lt;=" &amp; $A81, DataRegularSeason20242025!$D$3:$D$1315, P$1)+SUMIFS(DataRegularSeason20242025!$AB$3:$AB$1315,DataRegularSeason20242025!$B$3:$B$1315, "&lt;=" &amp; $A81, DataRegularSeason20242025!$E$3:$E$1315, P$1)</f>
        <v>17</v>
      </c>
      <c r="Q81" s="2">
        <f>SUMIFS(DataRegularSeason20242025!$AA$3:$AA$1315,DataRegularSeason20242025!$B$3:$B$1315, "&lt;=" &amp; $A81, DataRegularSeason20242025!$D$3:$D$1315, Q$1)+SUMIFS(DataRegularSeason20242025!$AB$3:$AB$1315,DataRegularSeason20242025!$B$3:$B$1315, "&lt;=" &amp; $A81, DataRegularSeason20242025!$E$3:$E$1315, Q$1)</f>
        <v>32</v>
      </c>
      <c r="R81" s="2">
        <f>SUMIFS(DataRegularSeason20242025!$AA$3:$AA$1315,DataRegularSeason20242025!$B$3:$B$1315, "&lt;=" &amp; $A81, DataRegularSeason20242025!$D$3:$D$1315, R$1)+SUMIFS(DataRegularSeason20242025!$AB$3:$AB$1315,DataRegularSeason20242025!$B$3:$B$1315, "&lt;=" &amp; $A81, DataRegularSeason20242025!$E$3:$E$1315, R$1)</f>
        <v>17</v>
      </c>
      <c r="S81" s="2">
        <f>SUMIFS(DataRegularSeason20242025!$AA$3:$AA$1315,DataRegularSeason20242025!$B$3:$B$1315, "&lt;=" &amp; $A81, DataRegularSeason20242025!$D$3:$D$1315, S$1)+SUMIFS(DataRegularSeason20242025!$AB$3:$AB$1315,DataRegularSeason20242025!$B$3:$B$1315, "&lt;=" &amp; $A81, DataRegularSeason20242025!$E$3:$E$1315, S$1)</f>
        <v>21</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19</v>
      </c>
      <c r="V81" s="2">
        <f>SUMIFS(DataRegularSeason20242025!$AA$3:$AA$1315,DataRegularSeason20242025!$B$3:$B$1315, "&lt;=" &amp; $A81, DataRegularSeason20242025!$D$3:$D$1315, V$1)+SUMIFS(DataRegularSeason20242025!$AB$3:$AB$1315,DataRegularSeason20242025!$B$3:$B$1315, "&lt;=" &amp; $A81, DataRegularSeason20242025!$E$3:$E$1315, V$1)</f>
        <v>21</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19</v>
      </c>
      <c r="Z81" s="2">
        <f>SUMIFS(DataRegularSeason20242025!$AA$3:$AA$1315,DataRegularSeason20242025!$B$3:$B$1315, "&lt;=" &amp; $A81, DataRegularSeason20242025!$D$3:$D$1315, Z$1)+SUMIFS(DataRegularSeason20242025!$AB$3:$AB$1315,DataRegularSeason20242025!$B$3:$B$1315, "&lt;=" &amp; $A81, DataRegularSeason20242025!$E$3:$E$1315, Z$1)</f>
        <v>21</v>
      </c>
      <c r="AA81" s="2">
        <f>SUMIFS(DataRegularSeason20242025!$AA$3:$AA$1315,DataRegularSeason20242025!$B$3:$B$1315, "&lt;=" &amp; $A81, DataRegularSeason20242025!$D$3:$D$1315, AA$1)+SUMIFS(DataRegularSeason20242025!$AB$3:$AB$1315,DataRegularSeason20242025!$B$3:$B$1315, "&lt;=" &amp; $A81, DataRegularSeason20242025!$E$3:$E$1315, AA$1)</f>
        <v>24</v>
      </c>
      <c r="AB81" s="2">
        <f>SUMIFS(DataRegularSeason20242025!$AA$3:$AA$1315,DataRegularSeason20242025!$B$3:$B$1315, "&lt;=" &amp; $A81, DataRegularSeason20242025!$D$3:$D$1315, AB$1)+SUMIFS(DataRegularSeason20242025!$AB$3:$AB$1315,DataRegularSeason20242025!$B$3:$B$1315, "&lt;=" &amp; $A81, DataRegularSeason20242025!$E$3:$E$1315, AB$1)</f>
        <v>28</v>
      </c>
      <c r="AC81" s="2">
        <f>SUMIFS(DataRegularSeason20242025!$AA$3:$AA$1315,DataRegularSeason20242025!$B$3:$B$1315, "&lt;=" &amp; $A81, DataRegularSeason20242025!$D$3:$D$1315, AC$1)+SUMIFS(DataRegularSeason20242025!$AB$3:$AB$1315,DataRegularSeason20242025!$B$3:$B$1315, "&lt;=" &amp; $A81, DataRegularSeason20242025!$E$3:$E$1315, AC$1)</f>
        <v>21</v>
      </c>
      <c r="AD81" s="2">
        <f>SUMIFS(DataRegularSeason20242025!$AA$3:$AA$1315,DataRegularSeason20242025!$B$3:$B$1315, "&lt;=" &amp; $A81, DataRegularSeason20242025!$D$3:$D$1315, AD$1)+SUMIFS(DataRegularSeason20242025!$AB$3:$AB$1315,DataRegularSeason20242025!$B$3:$B$1315, "&lt;=" &amp; $A81, DataRegularSeason20242025!$E$3:$E$1315, AD$1)</f>
        <v>25</v>
      </c>
      <c r="AE81" s="2">
        <f>SUMIFS(DataRegularSeason20242025!$AA$3:$AA$1315,DataRegularSeason20242025!$B$3:$B$1315, "&lt;=" &amp; $A81, DataRegularSeason20242025!$D$3:$D$1315, AE$1)+SUMIFS(DataRegularSeason20242025!$AB$3:$AB$1315,DataRegularSeason20242025!$B$3:$B$1315, "&lt;=" &amp; $A81, DataRegularSeason20242025!$E$3:$E$1315, AE$1)</f>
        <v>30</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29</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19</v>
      </c>
      <c r="C82" s="2">
        <f>SUMIFS(DataRegularSeason20242025!$AA$3:$AA$1315,DataRegularSeason20242025!$B$3:$B$1315, "&lt;=" &amp; $A82, DataRegularSeason20242025!$D$3:$D$1315, C$1)+SUMIFS(DataRegularSeason20242025!$AB$3:$AB$1315,DataRegularSeason20242025!$B$3:$B$1315, "&lt;=" &amp; $A82, DataRegularSeason20242025!$E$3:$E$1315, C$1)</f>
        <v>23</v>
      </c>
      <c r="D82" s="2">
        <f>SUMIFS(DataRegularSeason20242025!$AA$3:$AA$1315,DataRegularSeason20242025!$B$3:$B$1315, "&lt;=" &amp; $A82, DataRegularSeason20242025!$D$3:$D$1315, D$1)+SUMIFS(DataRegularSeason20242025!$AB$3:$AB$1315,DataRegularSeason20242025!$B$3:$B$1315, "&lt;=" &amp; $A82, DataRegularSeason20242025!$E$3:$E$1315, D$1)</f>
        <v>23</v>
      </c>
      <c r="E82" s="2">
        <f>SUMIFS(DataRegularSeason20242025!$AA$3:$AA$1315,DataRegularSeason20242025!$B$3:$B$1315, "&lt;=" &amp; $A82, DataRegularSeason20242025!$D$3:$D$1315, E$1)+SUMIFS(DataRegularSeason20242025!$AB$3:$AB$1315,DataRegularSeason20242025!$B$3:$B$1315, "&lt;=" &amp; $A82, DataRegularSeason20242025!$E$3:$E$1315, E$1)</f>
        <v>31</v>
      </c>
      <c r="F82" s="2">
        <f>SUMIFS(DataRegularSeason20242025!$AA$3:$AA$1315,DataRegularSeason20242025!$B$3:$B$1315, "&lt;=" &amp; $A82, DataRegularSeason20242025!$D$3:$D$1315, F$1)+SUMIFS(DataRegularSeason20242025!$AB$3:$AB$1315,DataRegularSeason20242025!$B$3:$B$1315, "&lt;=" &amp; $A82, DataRegularSeason20242025!$E$3:$E$1315, F$1)</f>
        <v>20</v>
      </c>
      <c r="G82" s="2">
        <f>SUMIFS(DataRegularSeason20242025!$AA$3:$AA$1315,DataRegularSeason20242025!$B$3:$B$1315, "&lt;=" &amp; $A82, DataRegularSeason20242025!$D$3:$D$1315, G$1)+SUMIFS(DataRegularSeason20242025!$AB$3:$AB$1315,DataRegularSeason20242025!$B$3:$B$1315, "&lt;=" &amp; $A82, DataRegularSeason20242025!$E$3:$E$1315, G$1)</f>
        <v>28</v>
      </c>
      <c r="H82" s="2">
        <f>SUMIFS(DataRegularSeason20242025!$AA$3:$AA$1315,DataRegularSeason20242025!$B$3:$B$1315, "&lt;=" &amp; $A82, DataRegularSeason20242025!$D$3:$D$1315, H$1)+SUMIFS(DataRegularSeason20242025!$AB$3:$AB$1315,DataRegularSeason20242025!$B$3:$B$1315, "&lt;=" &amp; $A82, DataRegularSeason20242025!$E$3:$E$1315, H$1)</f>
        <v>16</v>
      </c>
      <c r="I82" s="2">
        <f>SUMIFS(DataRegularSeason20242025!$AA$3:$AA$1315,DataRegularSeason20242025!$B$3:$B$1315, "&lt;=" &amp; $A82, DataRegularSeason20242025!$D$3:$D$1315, I$1)+SUMIFS(DataRegularSeason20242025!$AB$3:$AB$1315,DataRegularSeason20242025!$B$3:$B$1315, "&lt;=" &amp; $A82, DataRegularSeason20242025!$E$3:$E$1315, I$1)</f>
        <v>24</v>
      </c>
      <c r="J82" s="2">
        <f>SUMIFS(DataRegularSeason20242025!$AA$3:$AA$1315,DataRegularSeason20242025!$B$3:$B$1315, "&lt;=" &amp; $A82, DataRegularSeason20242025!$D$3:$D$1315, J$1)+SUMIFS(DataRegularSeason20242025!$AB$3:$AB$1315,DataRegularSeason20242025!$B$3:$B$1315, "&lt;=" &amp; $A82, DataRegularSeason20242025!$E$3:$E$1315, J$1)</f>
        <v>26</v>
      </c>
      <c r="K82" s="2">
        <f>SUMIFS(DataRegularSeason20242025!$AA$3:$AA$1315,DataRegularSeason20242025!$B$3:$B$1315, "&lt;=" &amp; $A82, DataRegularSeason20242025!$D$3:$D$1315, K$1)+SUMIFS(DataRegularSeason20242025!$AB$3:$AB$1315,DataRegularSeason20242025!$B$3:$B$1315, "&lt;=" &amp; $A82, DataRegularSeason20242025!$E$3:$E$1315, K$1)</f>
        <v>22</v>
      </c>
      <c r="L82" s="2">
        <f>SUMIFS(DataRegularSeason20242025!$AA$3:$AA$1315,DataRegularSeason20242025!$B$3:$B$1315, "&lt;=" &amp; $A82, DataRegularSeason20242025!$D$3:$D$1315, L$1)+SUMIFS(DataRegularSeason20242025!$AB$3:$AB$1315,DataRegularSeason20242025!$B$3:$B$1315, "&lt;=" &amp; $A82, DataRegularSeason20242025!$E$3:$E$1315, L$1)</f>
        <v>24</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25</v>
      </c>
      <c r="O82" s="2">
        <f>SUMIFS(DataRegularSeason20242025!$AA$3:$AA$1315,DataRegularSeason20242025!$B$3:$B$1315, "&lt;=" &amp; $A82, DataRegularSeason20242025!$D$3:$D$1315, O$1)+SUMIFS(DataRegularSeason20242025!$AB$3:$AB$1315,DataRegularSeason20242025!$B$3:$B$1315, "&lt;=" &amp; $A82, DataRegularSeason20242025!$E$3:$E$1315, O$1)</f>
        <v>30</v>
      </c>
      <c r="P82" s="2">
        <f>SUMIFS(DataRegularSeason20242025!$AA$3:$AA$1315,DataRegularSeason20242025!$B$3:$B$1315, "&lt;=" &amp; $A82, DataRegularSeason20242025!$D$3:$D$1315, P$1)+SUMIFS(DataRegularSeason20242025!$AB$3:$AB$1315,DataRegularSeason20242025!$B$3:$B$1315, "&lt;=" &amp; $A82, DataRegularSeason20242025!$E$3:$E$1315, P$1)</f>
        <v>17</v>
      </c>
      <c r="Q82" s="2">
        <f>SUMIFS(DataRegularSeason20242025!$AA$3:$AA$1315,DataRegularSeason20242025!$B$3:$B$1315, "&lt;=" &amp; $A82, DataRegularSeason20242025!$D$3:$D$1315, Q$1)+SUMIFS(DataRegularSeason20242025!$AB$3:$AB$1315,DataRegularSeason20242025!$B$3:$B$1315, "&lt;=" &amp; $A82, DataRegularSeason20242025!$E$3:$E$1315, Q$1)</f>
        <v>32</v>
      </c>
      <c r="R82" s="2">
        <f>SUMIFS(DataRegularSeason20242025!$AA$3:$AA$1315,DataRegularSeason20242025!$B$3:$B$1315, "&lt;=" &amp; $A82, DataRegularSeason20242025!$D$3:$D$1315, R$1)+SUMIFS(DataRegularSeason20242025!$AB$3:$AB$1315,DataRegularSeason20242025!$B$3:$B$1315, "&lt;=" &amp; $A82, DataRegularSeason20242025!$E$3:$E$1315, R$1)</f>
        <v>17</v>
      </c>
      <c r="S82" s="2">
        <f>SUMIFS(DataRegularSeason20242025!$AA$3:$AA$1315,DataRegularSeason20242025!$B$3:$B$1315, "&lt;=" &amp; $A82, DataRegularSeason20242025!$D$3:$D$1315, S$1)+SUMIFS(DataRegularSeason20242025!$AB$3:$AB$1315,DataRegularSeason20242025!$B$3:$B$1315, "&lt;=" &amp; $A82, DataRegularSeason20242025!$E$3:$E$1315, S$1)</f>
        <v>21</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19</v>
      </c>
      <c r="V82" s="2">
        <f>SUMIFS(DataRegularSeason20242025!$AA$3:$AA$1315,DataRegularSeason20242025!$B$3:$B$1315, "&lt;=" &amp; $A82, DataRegularSeason20242025!$D$3:$D$1315, V$1)+SUMIFS(DataRegularSeason20242025!$AB$3:$AB$1315,DataRegularSeason20242025!$B$3:$B$1315, "&lt;=" &amp; $A82, DataRegularSeason20242025!$E$3:$E$1315, V$1)</f>
        <v>21</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19</v>
      </c>
      <c r="Z82" s="2">
        <f>SUMIFS(DataRegularSeason20242025!$AA$3:$AA$1315,DataRegularSeason20242025!$B$3:$B$1315, "&lt;=" &amp; $A82, DataRegularSeason20242025!$D$3:$D$1315, Z$1)+SUMIFS(DataRegularSeason20242025!$AB$3:$AB$1315,DataRegularSeason20242025!$B$3:$B$1315, "&lt;=" &amp; $A82, DataRegularSeason20242025!$E$3:$E$1315, Z$1)</f>
        <v>21</v>
      </c>
      <c r="AA82" s="2">
        <f>SUMIFS(DataRegularSeason20242025!$AA$3:$AA$1315,DataRegularSeason20242025!$B$3:$B$1315, "&lt;=" &amp; $A82, DataRegularSeason20242025!$D$3:$D$1315, AA$1)+SUMIFS(DataRegularSeason20242025!$AB$3:$AB$1315,DataRegularSeason20242025!$B$3:$B$1315, "&lt;=" &amp; $A82, DataRegularSeason20242025!$E$3:$E$1315, AA$1)</f>
        <v>24</v>
      </c>
      <c r="AB82" s="2">
        <f>SUMIFS(DataRegularSeason20242025!$AA$3:$AA$1315,DataRegularSeason20242025!$B$3:$B$1315, "&lt;=" &amp; $A82, DataRegularSeason20242025!$D$3:$D$1315, AB$1)+SUMIFS(DataRegularSeason20242025!$AB$3:$AB$1315,DataRegularSeason20242025!$B$3:$B$1315, "&lt;=" &amp; $A82, DataRegularSeason20242025!$E$3:$E$1315, AB$1)</f>
        <v>28</v>
      </c>
      <c r="AC82" s="2">
        <f>SUMIFS(DataRegularSeason20242025!$AA$3:$AA$1315,DataRegularSeason20242025!$B$3:$B$1315, "&lt;=" &amp; $A82, DataRegularSeason20242025!$D$3:$D$1315, AC$1)+SUMIFS(DataRegularSeason20242025!$AB$3:$AB$1315,DataRegularSeason20242025!$B$3:$B$1315, "&lt;=" &amp; $A82, DataRegularSeason20242025!$E$3:$E$1315, AC$1)</f>
        <v>21</v>
      </c>
      <c r="AD82" s="2">
        <f>SUMIFS(DataRegularSeason20242025!$AA$3:$AA$1315,DataRegularSeason20242025!$B$3:$B$1315, "&lt;=" &amp; $A82, DataRegularSeason20242025!$D$3:$D$1315, AD$1)+SUMIFS(DataRegularSeason20242025!$AB$3:$AB$1315,DataRegularSeason20242025!$B$3:$B$1315, "&lt;=" &amp; $A82, DataRegularSeason20242025!$E$3:$E$1315, AD$1)</f>
        <v>25</v>
      </c>
      <c r="AE82" s="2">
        <f>SUMIFS(DataRegularSeason20242025!$AA$3:$AA$1315,DataRegularSeason20242025!$B$3:$B$1315, "&lt;=" &amp; $A82, DataRegularSeason20242025!$D$3:$D$1315, AE$1)+SUMIFS(DataRegularSeason20242025!$AB$3:$AB$1315,DataRegularSeason20242025!$B$3:$B$1315, "&lt;=" &amp; $A82, DataRegularSeason20242025!$E$3:$E$1315, AE$1)</f>
        <v>30</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29</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19</v>
      </c>
      <c r="C83" s="2">
        <f>SUMIFS(DataRegularSeason20242025!$AA$3:$AA$1315,DataRegularSeason20242025!$B$3:$B$1315, "&lt;=" &amp; $A83, DataRegularSeason20242025!$D$3:$D$1315, C$1)+SUMIFS(DataRegularSeason20242025!$AB$3:$AB$1315,DataRegularSeason20242025!$B$3:$B$1315, "&lt;=" &amp; $A83, DataRegularSeason20242025!$E$3:$E$1315, C$1)</f>
        <v>23</v>
      </c>
      <c r="D83" s="2">
        <f>SUMIFS(DataRegularSeason20242025!$AA$3:$AA$1315,DataRegularSeason20242025!$B$3:$B$1315, "&lt;=" &amp; $A83, DataRegularSeason20242025!$D$3:$D$1315, D$1)+SUMIFS(DataRegularSeason20242025!$AB$3:$AB$1315,DataRegularSeason20242025!$B$3:$B$1315, "&lt;=" &amp; $A83, DataRegularSeason20242025!$E$3:$E$1315, D$1)</f>
        <v>23</v>
      </c>
      <c r="E83" s="2">
        <f>SUMIFS(DataRegularSeason20242025!$AA$3:$AA$1315,DataRegularSeason20242025!$B$3:$B$1315, "&lt;=" &amp; $A83, DataRegularSeason20242025!$D$3:$D$1315, E$1)+SUMIFS(DataRegularSeason20242025!$AB$3:$AB$1315,DataRegularSeason20242025!$B$3:$B$1315, "&lt;=" &amp; $A83, DataRegularSeason20242025!$E$3:$E$1315, E$1)</f>
        <v>31</v>
      </c>
      <c r="F83" s="2">
        <f>SUMIFS(DataRegularSeason20242025!$AA$3:$AA$1315,DataRegularSeason20242025!$B$3:$B$1315, "&lt;=" &amp; $A83, DataRegularSeason20242025!$D$3:$D$1315, F$1)+SUMIFS(DataRegularSeason20242025!$AB$3:$AB$1315,DataRegularSeason20242025!$B$3:$B$1315, "&lt;=" &amp; $A83, DataRegularSeason20242025!$E$3:$E$1315, F$1)</f>
        <v>20</v>
      </c>
      <c r="G83" s="2">
        <f>SUMIFS(DataRegularSeason20242025!$AA$3:$AA$1315,DataRegularSeason20242025!$B$3:$B$1315, "&lt;=" &amp; $A83, DataRegularSeason20242025!$D$3:$D$1315, G$1)+SUMIFS(DataRegularSeason20242025!$AB$3:$AB$1315,DataRegularSeason20242025!$B$3:$B$1315, "&lt;=" &amp; $A83, DataRegularSeason20242025!$E$3:$E$1315, G$1)</f>
        <v>28</v>
      </c>
      <c r="H83" s="2">
        <f>SUMIFS(DataRegularSeason20242025!$AA$3:$AA$1315,DataRegularSeason20242025!$B$3:$B$1315, "&lt;=" &amp; $A83, DataRegularSeason20242025!$D$3:$D$1315, H$1)+SUMIFS(DataRegularSeason20242025!$AB$3:$AB$1315,DataRegularSeason20242025!$B$3:$B$1315, "&lt;=" &amp; $A83, DataRegularSeason20242025!$E$3:$E$1315, H$1)</f>
        <v>16</v>
      </c>
      <c r="I83" s="2">
        <f>SUMIFS(DataRegularSeason20242025!$AA$3:$AA$1315,DataRegularSeason20242025!$B$3:$B$1315, "&lt;=" &amp; $A83, DataRegularSeason20242025!$D$3:$D$1315, I$1)+SUMIFS(DataRegularSeason20242025!$AB$3:$AB$1315,DataRegularSeason20242025!$B$3:$B$1315, "&lt;=" &amp; $A83, DataRegularSeason20242025!$E$3:$E$1315, I$1)</f>
        <v>24</v>
      </c>
      <c r="J83" s="2">
        <f>SUMIFS(DataRegularSeason20242025!$AA$3:$AA$1315,DataRegularSeason20242025!$B$3:$B$1315, "&lt;=" &amp; $A83, DataRegularSeason20242025!$D$3:$D$1315, J$1)+SUMIFS(DataRegularSeason20242025!$AB$3:$AB$1315,DataRegularSeason20242025!$B$3:$B$1315, "&lt;=" &amp; $A83, DataRegularSeason20242025!$E$3:$E$1315, J$1)</f>
        <v>26</v>
      </c>
      <c r="K83" s="2">
        <f>SUMIFS(DataRegularSeason20242025!$AA$3:$AA$1315,DataRegularSeason20242025!$B$3:$B$1315, "&lt;=" &amp; $A83, DataRegularSeason20242025!$D$3:$D$1315, K$1)+SUMIFS(DataRegularSeason20242025!$AB$3:$AB$1315,DataRegularSeason20242025!$B$3:$B$1315, "&lt;=" &amp; $A83, DataRegularSeason20242025!$E$3:$E$1315, K$1)</f>
        <v>22</v>
      </c>
      <c r="L83" s="2">
        <f>SUMIFS(DataRegularSeason20242025!$AA$3:$AA$1315,DataRegularSeason20242025!$B$3:$B$1315, "&lt;=" &amp; $A83, DataRegularSeason20242025!$D$3:$D$1315, L$1)+SUMIFS(DataRegularSeason20242025!$AB$3:$AB$1315,DataRegularSeason20242025!$B$3:$B$1315, "&lt;=" &amp; $A83, DataRegularSeason20242025!$E$3:$E$1315, L$1)</f>
        <v>24</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25</v>
      </c>
      <c r="O83" s="2">
        <f>SUMIFS(DataRegularSeason20242025!$AA$3:$AA$1315,DataRegularSeason20242025!$B$3:$B$1315, "&lt;=" &amp; $A83, DataRegularSeason20242025!$D$3:$D$1315, O$1)+SUMIFS(DataRegularSeason20242025!$AB$3:$AB$1315,DataRegularSeason20242025!$B$3:$B$1315, "&lt;=" &amp; $A83, DataRegularSeason20242025!$E$3:$E$1315, O$1)</f>
        <v>30</v>
      </c>
      <c r="P83" s="2">
        <f>SUMIFS(DataRegularSeason20242025!$AA$3:$AA$1315,DataRegularSeason20242025!$B$3:$B$1315, "&lt;=" &amp; $A83, DataRegularSeason20242025!$D$3:$D$1315, P$1)+SUMIFS(DataRegularSeason20242025!$AB$3:$AB$1315,DataRegularSeason20242025!$B$3:$B$1315, "&lt;=" &amp; $A83, DataRegularSeason20242025!$E$3:$E$1315, P$1)</f>
        <v>17</v>
      </c>
      <c r="Q83" s="2">
        <f>SUMIFS(DataRegularSeason20242025!$AA$3:$AA$1315,DataRegularSeason20242025!$B$3:$B$1315, "&lt;=" &amp; $A83, DataRegularSeason20242025!$D$3:$D$1315, Q$1)+SUMIFS(DataRegularSeason20242025!$AB$3:$AB$1315,DataRegularSeason20242025!$B$3:$B$1315, "&lt;=" &amp; $A83, DataRegularSeason20242025!$E$3:$E$1315, Q$1)</f>
        <v>32</v>
      </c>
      <c r="R83" s="2">
        <f>SUMIFS(DataRegularSeason20242025!$AA$3:$AA$1315,DataRegularSeason20242025!$B$3:$B$1315, "&lt;=" &amp; $A83, DataRegularSeason20242025!$D$3:$D$1315, R$1)+SUMIFS(DataRegularSeason20242025!$AB$3:$AB$1315,DataRegularSeason20242025!$B$3:$B$1315, "&lt;=" &amp; $A83, DataRegularSeason20242025!$E$3:$E$1315, R$1)</f>
        <v>17</v>
      </c>
      <c r="S83" s="2">
        <f>SUMIFS(DataRegularSeason20242025!$AA$3:$AA$1315,DataRegularSeason20242025!$B$3:$B$1315, "&lt;=" &amp; $A83, DataRegularSeason20242025!$D$3:$D$1315, S$1)+SUMIFS(DataRegularSeason20242025!$AB$3:$AB$1315,DataRegularSeason20242025!$B$3:$B$1315, "&lt;=" &amp; $A83, DataRegularSeason20242025!$E$3:$E$1315, S$1)</f>
        <v>21</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19</v>
      </c>
      <c r="V83" s="2">
        <f>SUMIFS(DataRegularSeason20242025!$AA$3:$AA$1315,DataRegularSeason20242025!$B$3:$B$1315, "&lt;=" &amp; $A83, DataRegularSeason20242025!$D$3:$D$1315, V$1)+SUMIFS(DataRegularSeason20242025!$AB$3:$AB$1315,DataRegularSeason20242025!$B$3:$B$1315, "&lt;=" &amp; $A83, DataRegularSeason20242025!$E$3:$E$1315, V$1)</f>
        <v>21</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19</v>
      </c>
      <c r="Z83" s="2">
        <f>SUMIFS(DataRegularSeason20242025!$AA$3:$AA$1315,DataRegularSeason20242025!$B$3:$B$1315, "&lt;=" &amp; $A83, DataRegularSeason20242025!$D$3:$D$1315, Z$1)+SUMIFS(DataRegularSeason20242025!$AB$3:$AB$1315,DataRegularSeason20242025!$B$3:$B$1315, "&lt;=" &amp; $A83, DataRegularSeason20242025!$E$3:$E$1315, Z$1)</f>
        <v>21</v>
      </c>
      <c r="AA83" s="2">
        <f>SUMIFS(DataRegularSeason20242025!$AA$3:$AA$1315,DataRegularSeason20242025!$B$3:$B$1315, "&lt;=" &amp; $A83, DataRegularSeason20242025!$D$3:$D$1315, AA$1)+SUMIFS(DataRegularSeason20242025!$AB$3:$AB$1315,DataRegularSeason20242025!$B$3:$B$1315, "&lt;=" &amp; $A83, DataRegularSeason20242025!$E$3:$E$1315, AA$1)</f>
        <v>24</v>
      </c>
      <c r="AB83" s="2">
        <f>SUMIFS(DataRegularSeason20242025!$AA$3:$AA$1315,DataRegularSeason20242025!$B$3:$B$1315, "&lt;=" &amp; $A83, DataRegularSeason20242025!$D$3:$D$1315, AB$1)+SUMIFS(DataRegularSeason20242025!$AB$3:$AB$1315,DataRegularSeason20242025!$B$3:$B$1315, "&lt;=" &amp; $A83, DataRegularSeason20242025!$E$3:$E$1315, AB$1)</f>
        <v>28</v>
      </c>
      <c r="AC83" s="2">
        <f>SUMIFS(DataRegularSeason20242025!$AA$3:$AA$1315,DataRegularSeason20242025!$B$3:$B$1315, "&lt;=" &amp; $A83, DataRegularSeason20242025!$D$3:$D$1315, AC$1)+SUMIFS(DataRegularSeason20242025!$AB$3:$AB$1315,DataRegularSeason20242025!$B$3:$B$1315, "&lt;=" &amp; $A83, DataRegularSeason20242025!$E$3:$E$1315, AC$1)</f>
        <v>21</v>
      </c>
      <c r="AD83" s="2">
        <f>SUMIFS(DataRegularSeason20242025!$AA$3:$AA$1315,DataRegularSeason20242025!$B$3:$B$1315, "&lt;=" &amp; $A83, DataRegularSeason20242025!$D$3:$D$1315, AD$1)+SUMIFS(DataRegularSeason20242025!$AB$3:$AB$1315,DataRegularSeason20242025!$B$3:$B$1315, "&lt;=" &amp; $A83, DataRegularSeason20242025!$E$3:$E$1315, AD$1)</f>
        <v>25</v>
      </c>
      <c r="AE83" s="2">
        <f>SUMIFS(DataRegularSeason20242025!$AA$3:$AA$1315,DataRegularSeason20242025!$B$3:$B$1315, "&lt;=" &amp; $A83, DataRegularSeason20242025!$D$3:$D$1315, AE$1)+SUMIFS(DataRegularSeason20242025!$AB$3:$AB$1315,DataRegularSeason20242025!$B$3:$B$1315, "&lt;=" &amp; $A83, DataRegularSeason20242025!$E$3:$E$1315, AE$1)</f>
        <v>30</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29</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19</v>
      </c>
      <c r="C84" s="2">
        <f>SUMIFS(DataRegularSeason20242025!$AA$3:$AA$1315,DataRegularSeason20242025!$B$3:$B$1315, "&lt;=" &amp; $A84, DataRegularSeason20242025!$D$3:$D$1315, C$1)+SUMIFS(DataRegularSeason20242025!$AB$3:$AB$1315,DataRegularSeason20242025!$B$3:$B$1315, "&lt;=" &amp; $A84, DataRegularSeason20242025!$E$3:$E$1315, C$1)</f>
        <v>23</v>
      </c>
      <c r="D84" s="2">
        <f>SUMIFS(DataRegularSeason20242025!$AA$3:$AA$1315,DataRegularSeason20242025!$B$3:$B$1315, "&lt;=" &amp; $A84, DataRegularSeason20242025!$D$3:$D$1315, D$1)+SUMIFS(DataRegularSeason20242025!$AB$3:$AB$1315,DataRegularSeason20242025!$B$3:$B$1315, "&lt;=" &amp; $A84, DataRegularSeason20242025!$E$3:$E$1315, D$1)</f>
        <v>23</v>
      </c>
      <c r="E84" s="2">
        <f>SUMIFS(DataRegularSeason20242025!$AA$3:$AA$1315,DataRegularSeason20242025!$B$3:$B$1315, "&lt;=" &amp; $A84, DataRegularSeason20242025!$D$3:$D$1315, E$1)+SUMIFS(DataRegularSeason20242025!$AB$3:$AB$1315,DataRegularSeason20242025!$B$3:$B$1315, "&lt;=" &amp; $A84, DataRegularSeason20242025!$E$3:$E$1315, E$1)</f>
        <v>31</v>
      </c>
      <c r="F84" s="2">
        <f>SUMIFS(DataRegularSeason20242025!$AA$3:$AA$1315,DataRegularSeason20242025!$B$3:$B$1315, "&lt;=" &amp; $A84, DataRegularSeason20242025!$D$3:$D$1315, F$1)+SUMIFS(DataRegularSeason20242025!$AB$3:$AB$1315,DataRegularSeason20242025!$B$3:$B$1315, "&lt;=" &amp; $A84, DataRegularSeason20242025!$E$3:$E$1315, F$1)</f>
        <v>20</v>
      </c>
      <c r="G84" s="2">
        <f>SUMIFS(DataRegularSeason20242025!$AA$3:$AA$1315,DataRegularSeason20242025!$B$3:$B$1315, "&lt;=" &amp; $A84, DataRegularSeason20242025!$D$3:$D$1315, G$1)+SUMIFS(DataRegularSeason20242025!$AB$3:$AB$1315,DataRegularSeason20242025!$B$3:$B$1315, "&lt;=" &amp; $A84, DataRegularSeason20242025!$E$3:$E$1315, G$1)</f>
        <v>28</v>
      </c>
      <c r="H84" s="2">
        <f>SUMIFS(DataRegularSeason20242025!$AA$3:$AA$1315,DataRegularSeason20242025!$B$3:$B$1315, "&lt;=" &amp; $A84, DataRegularSeason20242025!$D$3:$D$1315, H$1)+SUMIFS(DataRegularSeason20242025!$AB$3:$AB$1315,DataRegularSeason20242025!$B$3:$B$1315, "&lt;=" &amp; $A84, DataRegularSeason20242025!$E$3:$E$1315, H$1)</f>
        <v>16</v>
      </c>
      <c r="I84" s="2">
        <f>SUMIFS(DataRegularSeason20242025!$AA$3:$AA$1315,DataRegularSeason20242025!$B$3:$B$1315, "&lt;=" &amp; $A84, DataRegularSeason20242025!$D$3:$D$1315, I$1)+SUMIFS(DataRegularSeason20242025!$AB$3:$AB$1315,DataRegularSeason20242025!$B$3:$B$1315, "&lt;=" &amp; $A84, DataRegularSeason20242025!$E$3:$E$1315, I$1)</f>
        <v>24</v>
      </c>
      <c r="J84" s="2">
        <f>SUMIFS(DataRegularSeason20242025!$AA$3:$AA$1315,DataRegularSeason20242025!$B$3:$B$1315, "&lt;=" &amp; $A84, DataRegularSeason20242025!$D$3:$D$1315, J$1)+SUMIFS(DataRegularSeason20242025!$AB$3:$AB$1315,DataRegularSeason20242025!$B$3:$B$1315, "&lt;=" &amp; $A84, DataRegularSeason20242025!$E$3:$E$1315, J$1)</f>
        <v>26</v>
      </c>
      <c r="K84" s="2">
        <f>SUMIFS(DataRegularSeason20242025!$AA$3:$AA$1315,DataRegularSeason20242025!$B$3:$B$1315, "&lt;=" &amp; $A84, DataRegularSeason20242025!$D$3:$D$1315, K$1)+SUMIFS(DataRegularSeason20242025!$AB$3:$AB$1315,DataRegularSeason20242025!$B$3:$B$1315, "&lt;=" &amp; $A84, DataRegularSeason20242025!$E$3:$E$1315, K$1)</f>
        <v>22</v>
      </c>
      <c r="L84" s="2">
        <f>SUMIFS(DataRegularSeason20242025!$AA$3:$AA$1315,DataRegularSeason20242025!$B$3:$B$1315, "&lt;=" &amp; $A84, DataRegularSeason20242025!$D$3:$D$1315, L$1)+SUMIFS(DataRegularSeason20242025!$AB$3:$AB$1315,DataRegularSeason20242025!$B$3:$B$1315, "&lt;=" &amp; $A84, DataRegularSeason20242025!$E$3:$E$1315, L$1)</f>
        <v>24</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25</v>
      </c>
      <c r="O84" s="2">
        <f>SUMIFS(DataRegularSeason20242025!$AA$3:$AA$1315,DataRegularSeason20242025!$B$3:$B$1315, "&lt;=" &amp; $A84, DataRegularSeason20242025!$D$3:$D$1315, O$1)+SUMIFS(DataRegularSeason20242025!$AB$3:$AB$1315,DataRegularSeason20242025!$B$3:$B$1315, "&lt;=" &amp; $A84, DataRegularSeason20242025!$E$3:$E$1315, O$1)</f>
        <v>30</v>
      </c>
      <c r="P84" s="2">
        <f>SUMIFS(DataRegularSeason20242025!$AA$3:$AA$1315,DataRegularSeason20242025!$B$3:$B$1315, "&lt;=" &amp; $A84, DataRegularSeason20242025!$D$3:$D$1315, P$1)+SUMIFS(DataRegularSeason20242025!$AB$3:$AB$1315,DataRegularSeason20242025!$B$3:$B$1315, "&lt;=" &amp; $A84, DataRegularSeason20242025!$E$3:$E$1315, P$1)</f>
        <v>17</v>
      </c>
      <c r="Q84" s="2">
        <f>SUMIFS(DataRegularSeason20242025!$AA$3:$AA$1315,DataRegularSeason20242025!$B$3:$B$1315, "&lt;=" &amp; $A84, DataRegularSeason20242025!$D$3:$D$1315, Q$1)+SUMIFS(DataRegularSeason20242025!$AB$3:$AB$1315,DataRegularSeason20242025!$B$3:$B$1315, "&lt;=" &amp; $A84, DataRegularSeason20242025!$E$3:$E$1315, Q$1)</f>
        <v>32</v>
      </c>
      <c r="R84" s="2">
        <f>SUMIFS(DataRegularSeason20242025!$AA$3:$AA$1315,DataRegularSeason20242025!$B$3:$B$1315, "&lt;=" &amp; $A84, DataRegularSeason20242025!$D$3:$D$1315, R$1)+SUMIFS(DataRegularSeason20242025!$AB$3:$AB$1315,DataRegularSeason20242025!$B$3:$B$1315, "&lt;=" &amp; $A84, DataRegularSeason20242025!$E$3:$E$1315, R$1)</f>
        <v>17</v>
      </c>
      <c r="S84" s="2">
        <f>SUMIFS(DataRegularSeason20242025!$AA$3:$AA$1315,DataRegularSeason20242025!$B$3:$B$1315, "&lt;=" &amp; $A84, DataRegularSeason20242025!$D$3:$D$1315, S$1)+SUMIFS(DataRegularSeason20242025!$AB$3:$AB$1315,DataRegularSeason20242025!$B$3:$B$1315, "&lt;=" &amp; $A84, DataRegularSeason20242025!$E$3:$E$1315, S$1)</f>
        <v>21</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19</v>
      </c>
      <c r="V84" s="2">
        <f>SUMIFS(DataRegularSeason20242025!$AA$3:$AA$1315,DataRegularSeason20242025!$B$3:$B$1315, "&lt;=" &amp; $A84, DataRegularSeason20242025!$D$3:$D$1315, V$1)+SUMIFS(DataRegularSeason20242025!$AB$3:$AB$1315,DataRegularSeason20242025!$B$3:$B$1315, "&lt;=" &amp; $A84, DataRegularSeason20242025!$E$3:$E$1315, V$1)</f>
        <v>21</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19</v>
      </c>
      <c r="Z84" s="2">
        <f>SUMIFS(DataRegularSeason20242025!$AA$3:$AA$1315,DataRegularSeason20242025!$B$3:$B$1315, "&lt;=" &amp; $A84, DataRegularSeason20242025!$D$3:$D$1315, Z$1)+SUMIFS(DataRegularSeason20242025!$AB$3:$AB$1315,DataRegularSeason20242025!$B$3:$B$1315, "&lt;=" &amp; $A84, DataRegularSeason20242025!$E$3:$E$1315, Z$1)</f>
        <v>21</v>
      </c>
      <c r="AA84" s="2">
        <f>SUMIFS(DataRegularSeason20242025!$AA$3:$AA$1315,DataRegularSeason20242025!$B$3:$B$1315, "&lt;=" &amp; $A84, DataRegularSeason20242025!$D$3:$D$1315, AA$1)+SUMIFS(DataRegularSeason20242025!$AB$3:$AB$1315,DataRegularSeason20242025!$B$3:$B$1315, "&lt;=" &amp; $A84, DataRegularSeason20242025!$E$3:$E$1315, AA$1)</f>
        <v>24</v>
      </c>
      <c r="AB84" s="2">
        <f>SUMIFS(DataRegularSeason20242025!$AA$3:$AA$1315,DataRegularSeason20242025!$B$3:$B$1315, "&lt;=" &amp; $A84, DataRegularSeason20242025!$D$3:$D$1315, AB$1)+SUMIFS(DataRegularSeason20242025!$AB$3:$AB$1315,DataRegularSeason20242025!$B$3:$B$1315, "&lt;=" &amp; $A84, DataRegularSeason20242025!$E$3:$E$1315, AB$1)</f>
        <v>28</v>
      </c>
      <c r="AC84" s="2">
        <f>SUMIFS(DataRegularSeason20242025!$AA$3:$AA$1315,DataRegularSeason20242025!$B$3:$B$1315, "&lt;=" &amp; $A84, DataRegularSeason20242025!$D$3:$D$1315, AC$1)+SUMIFS(DataRegularSeason20242025!$AB$3:$AB$1315,DataRegularSeason20242025!$B$3:$B$1315, "&lt;=" &amp; $A84, DataRegularSeason20242025!$E$3:$E$1315, AC$1)</f>
        <v>21</v>
      </c>
      <c r="AD84" s="2">
        <f>SUMIFS(DataRegularSeason20242025!$AA$3:$AA$1315,DataRegularSeason20242025!$B$3:$B$1315, "&lt;=" &amp; $A84, DataRegularSeason20242025!$D$3:$D$1315, AD$1)+SUMIFS(DataRegularSeason20242025!$AB$3:$AB$1315,DataRegularSeason20242025!$B$3:$B$1315, "&lt;=" &amp; $A84, DataRegularSeason20242025!$E$3:$E$1315, AD$1)</f>
        <v>25</v>
      </c>
      <c r="AE84" s="2">
        <f>SUMIFS(DataRegularSeason20242025!$AA$3:$AA$1315,DataRegularSeason20242025!$B$3:$B$1315, "&lt;=" &amp; $A84, DataRegularSeason20242025!$D$3:$D$1315, AE$1)+SUMIFS(DataRegularSeason20242025!$AB$3:$AB$1315,DataRegularSeason20242025!$B$3:$B$1315, "&lt;=" &amp; $A84, DataRegularSeason20242025!$E$3:$E$1315, AE$1)</f>
        <v>30</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29</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19</v>
      </c>
      <c r="C85" s="2">
        <f>SUMIFS(DataRegularSeason20242025!$AA$3:$AA$1315,DataRegularSeason20242025!$B$3:$B$1315, "&lt;=" &amp; $A85, DataRegularSeason20242025!$D$3:$D$1315, C$1)+SUMIFS(DataRegularSeason20242025!$AB$3:$AB$1315,DataRegularSeason20242025!$B$3:$B$1315, "&lt;=" &amp; $A85, DataRegularSeason20242025!$E$3:$E$1315, C$1)</f>
        <v>23</v>
      </c>
      <c r="D85" s="2">
        <f>SUMIFS(DataRegularSeason20242025!$AA$3:$AA$1315,DataRegularSeason20242025!$B$3:$B$1315, "&lt;=" &amp; $A85, DataRegularSeason20242025!$D$3:$D$1315, D$1)+SUMIFS(DataRegularSeason20242025!$AB$3:$AB$1315,DataRegularSeason20242025!$B$3:$B$1315, "&lt;=" &amp; $A85, DataRegularSeason20242025!$E$3:$E$1315, D$1)</f>
        <v>23</v>
      </c>
      <c r="E85" s="2">
        <f>SUMIFS(DataRegularSeason20242025!$AA$3:$AA$1315,DataRegularSeason20242025!$B$3:$B$1315, "&lt;=" &amp; $A85, DataRegularSeason20242025!$D$3:$D$1315, E$1)+SUMIFS(DataRegularSeason20242025!$AB$3:$AB$1315,DataRegularSeason20242025!$B$3:$B$1315, "&lt;=" &amp; $A85, DataRegularSeason20242025!$E$3:$E$1315, E$1)</f>
        <v>31</v>
      </c>
      <c r="F85" s="2">
        <f>SUMIFS(DataRegularSeason20242025!$AA$3:$AA$1315,DataRegularSeason20242025!$B$3:$B$1315, "&lt;=" &amp; $A85, DataRegularSeason20242025!$D$3:$D$1315, F$1)+SUMIFS(DataRegularSeason20242025!$AB$3:$AB$1315,DataRegularSeason20242025!$B$3:$B$1315, "&lt;=" &amp; $A85, DataRegularSeason20242025!$E$3:$E$1315, F$1)</f>
        <v>20</v>
      </c>
      <c r="G85" s="2">
        <f>SUMIFS(DataRegularSeason20242025!$AA$3:$AA$1315,DataRegularSeason20242025!$B$3:$B$1315, "&lt;=" &amp; $A85, DataRegularSeason20242025!$D$3:$D$1315, G$1)+SUMIFS(DataRegularSeason20242025!$AB$3:$AB$1315,DataRegularSeason20242025!$B$3:$B$1315, "&lt;=" &amp; $A85, DataRegularSeason20242025!$E$3:$E$1315, G$1)</f>
        <v>28</v>
      </c>
      <c r="H85" s="2">
        <f>SUMIFS(DataRegularSeason20242025!$AA$3:$AA$1315,DataRegularSeason20242025!$B$3:$B$1315, "&lt;=" &amp; $A85, DataRegularSeason20242025!$D$3:$D$1315, H$1)+SUMIFS(DataRegularSeason20242025!$AB$3:$AB$1315,DataRegularSeason20242025!$B$3:$B$1315, "&lt;=" &amp; $A85, DataRegularSeason20242025!$E$3:$E$1315, H$1)</f>
        <v>16</v>
      </c>
      <c r="I85" s="2">
        <f>SUMIFS(DataRegularSeason20242025!$AA$3:$AA$1315,DataRegularSeason20242025!$B$3:$B$1315, "&lt;=" &amp; $A85, DataRegularSeason20242025!$D$3:$D$1315, I$1)+SUMIFS(DataRegularSeason20242025!$AB$3:$AB$1315,DataRegularSeason20242025!$B$3:$B$1315, "&lt;=" &amp; $A85, DataRegularSeason20242025!$E$3:$E$1315, I$1)</f>
        <v>24</v>
      </c>
      <c r="J85" s="2">
        <f>SUMIFS(DataRegularSeason20242025!$AA$3:$AA$1315,DataRegularSeason20242025!$B$3:$B$1315, "&lt;=" &amp; $A85, DataRegularSeason20242025!$D$3:$D$1315, J$1)+SUMIFS(DataRegularSeason20242025!$AB$3:$AB$1315,DataRegularSeason20242025!$B$3:$B$1315, "&lt;=" &amp; $A85, DataRegularSeason20242025!$E$3:$E$1315, J$1)</f>
        <v>26</v>
      </c>
      <c r="K85" s="2">
        <f>SUMIFS(DataRegularSeason20242025!$AA$3:$AA$1315,DataRegularSeason20242025!$B$3:$B$1315, "&lt;=" &amp; $A85, DataRegularSeason20242025!$D$3:$D$1315, K$1)+SUMIFS(DataRegularSeason20242025!$AB$3:$AB$1315,DataRegularSeason20242025!$B$3:$B$1315, "&lt;=" &amp; $A85, DataRegularSeason20242025!$E$3:$E$1315, K$1)</f>
        <v>22</v>
      </c>
      <c r="L85" s="2">
        <f>SUMIFS(DataRegularSeason20242025!$AA$3:$AA$1315,DataRegularSeason20242025!$B$3:$B$1315, "&lt;=" &amp; $A85, DataRegularSeason20242025!$D$3:$D$1315, L$1)+SUMIFS(DataRegularSeason20242025!$AB$3:$AB$1315,DataRegularSeason20242025!$B$3:$B$1315, "&lt;=" &amp; $A85, DataRegularSeason20242025!$E$3:$E$1315, L$1)</f>
        <v>24</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25</v>
      </c>
      <c r="O85" s="2">
        <f>SUMIFS(DataRegularSeason20242025!$AA$3:$AA$1315,DataRegularSeason20242025!$B$3:$B$1315, "&lt;=" &amp; $A85, DataRegularSeason20242025!$D$3:$D$1315, O$1)+SUMIFS(DataRegularSeason20242025!$AB$3:$AB$1315,DataRegularSeason20242025!$B$3:$B$1315, "&lt;=" &amp; $A85, DataRegularSeason20242025!$E$3:$E$1315, O$1)</f>
        <v>30</v>
      </c>
      <c r="P85" s="2">
        <f>SUMIFS(DataRegularSeason20242025!$AA$3:$AA$1315,DataRegularSeason20242025!$B$3:$B$1315, "&lt;=" &amp; $A85, DataRegularSeason20242025!$D$3:$D$1315, P$1)+SUMIFS(DataRegularSeason20242025!$AB$3:$AB$1315,DataRegularSeason20242025!$B$3:$B$1315, "&lt;=" &amp; $A85, DataRegularSeason20242025!$E$3:$E$1315, P$1)</f>
        <v>17</v>
      </c>
      <c r="Q85" s="2">
        <f>SUMIFS(DataRegularSeason20242025!$AA$3:$AA$1315,DataRegularSeason20242025!$B$3:$B$1315, "&lt;=" &amp; $A85, DataRegularSeason20242025!$D$3:$D$1315, Q$1)+SUMIFS(DataRegularSeason20242025!$AB$3:$AB$1315,DataRegularSeason20242025!$B$3:$B$1315, "&lt;=" &amp; $A85, DataRegularSeason20242025!$E$3:$E$1315, Q$1)</f>
        <v>32</v>
      </c>
      <c r="R85" s="2">
        <f>SUMIFS(DataRegularSeason20242025!$AA$3:$AA$1315,DataRegularSeason20242025!$B$3:$B$1315, "&lt;=" &amp; $A85, DataRegularSeason20242025!$D$3:$D$1315, R$1)+SUMIFS(DataRegularSeason20242025!$AB$3:$AB$1315,DataRegularSeason20242025!$B$3:$B$1315, "&lt;=" &amp; $A85, DataRegularSeason20242025!$E$3:$E$1315, R$1)</f>
        <v>17</v>
      </c>
      <c r="S85" s="2">
        <f>SUMIFS(DataRegularSeason20242025!$AA$3:$AA$1315,DataRegularSeason20242025!$B$3:$B$1315, "&lt;=" &amp; $A85, DataRegularSeason20242025!$D$3:$D$1315, S$1)+SUMIFS(DataRegularSeason20242025!$AB$3:$AB$1315,DataRegularSeason20242025!$B$3:$B$1315, "&lt;=" &amp; $A85, DataRegularSeason20242025!$E$3:$E$1315, S$1)</f>
        <v>21</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19</v>
      </c>
      <c r="V85" s="2">
        <f>SUMIFS(DataRegularSeason20242025!$AA$3:$AA$1315,DataRegularSeason20242025!$B$3:$B$1315, "&lt;=" &amp; $A85, DataRegularSeason20242025!$D$3:$D$1315, V$1)+SUMIFS(DataRegularSeason20242025!$AB$3:$AB$1315,DataRegularSeason20242025!$B$3:$B$1315, "&lt;=" &amp; $A85, DataRegularSeason20242025!$E$3:$E$1315, V$1)</f>
        <v>21</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19</v>
      </c>
      <c r="Z85" s="2">
        <f>SUMIFS(DataRegularSeason20242025!$AA$3:$AA$1315,DataRegularSeason20242025!$B$3:$B$1315, "&lt;=" &amp; $A85, DataRegularSeason20242025!$D$3:$D$1315, Z$1)+SUMIFS(DataRegularSeason20242025!$AB$3:$AB$1315,DataRegularSeason20242025!$B$3:$B$1315, "&lt;=" &amp; $A85, DataRegularSeason20242025!$E$3:$E$1315, Z$1)</f>
        <v>21</v>
      </c>
      <c r="AA85" s="2">
        <f>SUMIFS(DataRegularSeason20242025!$AA$3:$AA$1315,DataRegularSeason20242025!$B$3:$B$1315, "&lt;=" &amp; $A85, DataRegularSeason20242025!$D$3:$D$1315, AA$1)+SUMIFS(DataRegularSeason20242025!$AB$3:$AB$1315,DataRegularSeason20242025!$B$3:$B$1315, "&lt;=" &amp; $A85, DataRegularSeason20242025!$E$3:$E$1315, AA$1)</f>
        <v>24</v>
      </c>
      <c r="AB85" s="2">
        <f>SUMIFS(DataRegularSeason20242025!$AA$3:$AA$1315,DataRegularSeason20242025!$B$3:$B$1315, "&lt;=" &amp; $A85, DataRegularSeason20242025!$D$3:$D$1315, AB$1)+SUMIFS(DataRegularSeason20242025!$AB$3:$AB$1315,DataRegularSeason20242025!$B$3:$B$1315, "&lt;=" &amp; $A85, DataRegularSeason20242025!$E$3:$E$1315, AB$1)</f>
        <v>28</v>
      </c>
      <c r="AC85" s="2">
        <f>SUMIFS(DataRegularSeason20242025!$AA$3:$AA$1315,DataRegularSeason20242025!$B$3:$B$1315, "&lt;=" &amp; $A85, DataRegularSeason20242025!$D$3:$D$1315, AC$1)+SUMIFS(DataRegularSeason20242025!$AB$3:$AB$1315,DataRegularSeason20242025!$B$3:$B$1315, "&lt;=" &amp; $A85, DataRegularSeason20242025!$E$3:$E$1315, AC$1)</f>
        <v>21</v>
      </c>
      <c r="AD85" s="2">
        <f>SUMIFS(DataRegularSeason20242025!$AA$3:$AA$1315,DataRegularSeason20242025!$B$3:$B$1315, "&lt;=" &amp; $A85, DataRegularSeason20242025!$D$3:$D$1315, AD$1)+SUMIFS(DataRegularSeason20242025!$AB$3:$AB$1315,DataRegularSeason20242025!$B$3:$B$1315, "&lt;=" &amp; $A85, DataRegularSeason20242025!$E$3:$E$1315, AD$1)</f>
        <v>25</v>
      </c>
      <c r="AE85" s="2">
        <f>SUMIFS(DataRegularSeason20242025!$AA$3:$AA$1315,DataRegularSeason20242025!$B$3:$B$1315, "&lt;=" &amp; $A85, DataRegularSeason20242025!$D$3:$D$1315, AE$1)+SUMIFS(DataRegularSeason20242025!$AB$3:$AB$1315,DataRegularSeason20242025!$B$3:$B$1315, "&lt;=" &amp; $A85, DataRegularSeason20242025!$E$3:$E$1315, AE$1)</f>
        <v>30</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29</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19</v>
      </c>
      <c r="C86" s="2">
        <f>SUMIFS(DataRegularSeason20242025!$AA$3:$AA$1315,DataRegularSeason20242025!$B$3:$B$1315, "&lt;=" &amp; $A86, DataRegularSeason20242025!$D$3:$D$1315, C$1)+SUMIFS(DataRegularSeason20242025!$AB$3:$AB$1315,DataRegularSeason20242025!$B$3:$B$1315, "&lt;=" &amp; $A86, DataRegularSeason20242025!$E$3:$E$1315, C$1)</f>
        <v>23</v>
      </c>
      <c r="D86" s="2">
        <f>SUMIFS(DataRegularSeason20242025!$AA$3:$AA$1315,DataRegularSeason20242025!$B$3:$B$1315, "&lt;=" &amp; $A86, DataRegularSeason20242025!$D$3:$D$1315, D$1)+SUMIFS(DataRegularSeason20242025!$AB$3:$AB$1315,DataRegularSeason20242025!$B$3:$B$1315, "&lt;=" &amp; $A86, DataRegularSeason20242025!$E$3:$E$1315, D$1)</f>
        <v>23</v>
      </c>
      <c r="E86" s="2">
        <f>SUMIFS(DataRegularSeason20242025!$AA$3:$AA$1315,DataRegularSeason20242025!$B$3:$B$1315, "&lt;=" &amp; $A86, DataRegularSeason20242025!$D$3:$D$1315, E$1)+SUMIFS(DataRegularSeason20242025!$AB$3:$AB$1315,DataRegularSeason20242025!$B$3:$B$1315, "&lt;=" &amp; $A86, DataRegularSeason20242025!$E$3:$E$1315, E$1)</f>
        <v>31</v>
      </c>
      <c r="F86" s="2">
        <f>SUMIFS(DataRegularSeason20242025!$AA$3:$AA$1315,DataRegularSeason20242025!$B$3:$B$1315, "&lt;=" &amp; $A86, DataRegularSeason20242025!$D$3:$D$1315, F$1)+SUMIFS(DataRegularSeason20242025!$AB$3:$AB$1315,DataRegularSeason20242025!$B$3:$B$1315, "&lt;=" &amp; $A86, DataRegularSeason20242025!$E$3:$E$1315, F$1)</f>
        <v>20</v>
      </c>
      <c r="G86" s="2">
        <f>SUMIFS(DataRegularSeason20242025!$AA$3:$AA$1315,DataRegularSeason20242025!$B$3:$B$1315, "&lt;=" &amp; $A86, DataRegularSeason20242025!$D$3:$D$1315, G$1)+SUMIFS(DataRegularSeason20242025!$AB$3:$AB$1315,DataRegularSeason20242025!$B$3:$B$1315, "&lt;=" &amp; $A86, DataRegularSeason20242025!$E$3:$E$1315, G$1)</f>
        <v>28</v>
      </c>
      <c r="H86" s="2">
        <f>SUMIFS(DataRegularSeason20242025!$AA$3:$AA$1315,DataRegularSeason20242025!$B$3:$B$1315, "&lt;=" &amp; $A86, DataRegularSeason20242025!$D$3:$D$1315, H$1)+SUMIFS(DataRegularSeason20242025!$AB$3:$AB$1315,DataRegularSeason20242025!$B$3:$B$1315, "&lt;=" &amp; $A86, DataRegularSeason20242025!$E$3:$E$1315, H$1)</f>
        <v>16</v>
      </c>
      <c r="I86" s="2">
        <f>SUMIFS(DataRegularSeason20242025!$AA$3:$AA$1315,DataRegularSeason20242025!$B$3:$B$1315, "&lt;=" &amp; $A86, DataRegularSeason20242025!$D$3:$D$1315, I$1)+SUMIFS(DataRegularSeason20242025!$AB$3:$AB$1315,DataRegularSeason20242025!$B$3:$B$1315, "&lt;=" &amp; $A86, DataRegularSeason20242025!$E$3:$E$1315, I$1)</f>
        <v>24</v>
      </c>
      <c r="J86" s="2">
        <f>SUMIFS(DataRegularSeason20242025!$AA$3:$AA$1315,DataRegularSeason20242025!$B$3:$B$1315, "&lt;=" &amp; $A86, DataRegularSeason20242025!$D$3:$D$1315, J$1)+SUMIFS(DataRegularSeason20242025!$AB$3:$AB$1315,DataRegularSeason20242025!$B$3:$B$1315, "&lt;=" &amp; $A86, DataRegularSeason20242025!$E$3:$E$1315, J$1)</f>
        <v>26</v>
      </c>
      <c r="K86" s="2">
        <f>SUMIFS(DataRegularSeason20242025!$AA$3:$AA$1315,DataRegularSeason20242025!$B$3:$B$1315, "&lt;=" &amp; $A86, DataRegularSeason20242025!$D$3:$D$1315, K$1)+SUMIFS(DataRegularSeason20242025!$AB$3:$AB$1315,DataRegularSeason20242025!$B$3:$B$1315, "&lt;=" &amp; $A86, DataRegularSeason20242025!$E$3:$E$1315, K$1)</f>
        <v>22</v>
      </c>
      <c r="L86" s="2">
        <f>SUMIFS(DataRegularSeason20242025!$AA$3:$AA$1315,DataRegularSeason20242025!$B$3:$B$1315, "&lt;=" &amp; $A86, DataRegularSeason20242025!$D$3:$D$1315, L$1)+SUMIFS(DataRegularSeason20242025!$AB$3:$AB$1315,DataRegularSeason20242025!$B$3:$B$1315, "&lt;=" &amp; $A86, DataRegularSeason20242025!$E$3:$E$1315, L$1)</f>
        <v>24</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25</v>
      </c>
      <c r="O86" s="2">
        <f>SUMIFS(DataRegularSeason20242025!$AA$3:$AA$1315,DataRegularSeason20242025!$B$3:$B$1315, "&lt;=" &amp; $A86, DataRegularSeason20242025!$D$3:$D$1315, O$1)+SUMIFS(DataRegularSeason20242025!$AB$3:$AB$1315,DataRegularSeason20242025!$B$3:$B$1315, "&lt;=" &amp; $A86, DataRegularSeason20242025!$E$3:$E$1315, O$1)</f>
        <v>30</v>
      </c>
      <c r="P86" s="2">
        <f>SUMIFS(DataRegularSeason20242025!$AA$3:$AA$1315,DataRegularSeason20242025!$B$3:$B$1315, "&lt;=" &amp; $A86, DataRegularSeason20242025!$D$3:$D$1315, P$1)+SUMIFS(DataRegularSeason20242025!$AB$3:$AB$1315,DataRegularSeason20242025!$B$3:$B$1315, "&lt;=" &amp; $A86, DataRegularSeason20242025!$E$3:$E$1315, P$1)</f>
        <v>17</v>
      </c>
      <c r="Q86" s="2">
        <f>SUMIFS(DataRegularSeason20242025!$AA$3:$AA$1315,DataRegularSeason20242025!$B$3:$B$1315, "&lt;=" &amp; $A86, DataRegularSeason20242025!$D$3:$D$1315, Q$1)+SUMIFS(DataRegularSeason20242025!$AB$3:$AB$1315,DataRegularSeason20242025!$B$3:$B$1315, "&lt;=" &amp; $A86, DataRegularSeason20242025!$E$3:$E$1315, Q$1)</f>
        <v>32</v>
      </c>
      <c r="R86" s="2">
        <f>SUMIFS(DataRegularSeason20242025!$AA$3:$AA$1315,DataRegularSeason20242025!$B$3:$B$1315, "&lt;=" &amp; $A86, DataRegularSeason20242025!$D$3:$D$1315, R$1)+SUMIFS(DataRegularSeason20242025!$AB$3:$AB$1315,DataRegularSeason20242025!$B$3:$B$1315, "&lt;=" &amp; $A86, DataRegularSeason20242025!$E$3:$E$1315, R$1)</f>
        <v>17</v>
      </c>
      <c r="S86" s="2">
        <f>SUMIFS(DataRegularSeason20242025!$AA$3:$AA$1315,DataRegularSeason20242025!$B$3:$B$1315, "&lt;=" &amp; $A86, DataRegularSeason20242025!$D$3:$D$1315, S$1)+SUMIFS(DataRegularSeason20242025!$AB$3:$AB$1315,DataRegularSeason20242025!$B$3:$B$1315, "&lt;=" &amp; $A86, DataRegularSeason20242025!$E$3:$E$1315, S$1)</f>
        <v>21</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19</v>
      </c>
      <c r="V86" s="2">
        <f>SUMIFS(DataRegularSeason20242025!$AA$3:$AA$1315,DataRegularSeason20242025!$B$3:$B$1315, "&lt;=" &amp; $A86, DataRegularSeason20242025!$D$3:$D$1315, V$1)+SUMIFS(DataRegularSeason20242025!$AB$3:$AB$1315,DataRegularSeason20242025!$B$3:$B$1315, "&lt;=" &amp; $A86, DataRegularSeason20242025!$E$3:$E$1315, V$1)</f>
        <v>21</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19</v>
      </c>
      <c r="Z86" s="2">
        <f>SUMIFS(DataRegularSeason20242025!$AA$3:$AA$1315,DataRegularSeason20242025!$B$3:$B$1315, "&lt;=" &amp; $A86, DataRegularSeason20242025!$D$3:$D$1315, Z$1)+SUMIFS(DataRegularSeason20242025!$AB$3:$AB$1315,DataRegularSeason20242025!$B$3:$B$1315, "&lt;=" &amp; $A86, DataRegularSeason20242025!$E$3:$E$1315, Z$1)</f>
        <v>21</v>
      </c>
      <c r="AA86" s="2">
        <f>SUMIFS(DataRegularSeason20242025!$AA$3:$AA$1315,DataRegularSeason20242025!$B$3:$B$1315, "&lt;=" &amp; $A86, DataRegularSeason20242025!$D$3:$D$1315, AA$1)+SUMIFS(DataRegularSeason20242025!$AB$3:$AB$1315,DataRegularSeason20242025!$B$3:$B$1315, "&lt;=" &amp; $A86, DataRegularSeason20242025!$E$3:$E$1315, AA$1)</f>
        <v>24</v>
      </c>
      <c r="AB86" s="2">
        <f>SUMIFS(DataRegularSeason20242025!$AA$3:$AA$1315,DataRegularSeason20242025!$B$3:$B$1315, "&lt;=" &amp; $A86, DataRegularSeason20242025!$D$3:$D$1315, AB$1)+SUMIFS(DataRegularSeason20242025!$AB$3:$AB$1315,DataRegularSeason20242025!$B$3:$B$1315, "&lt;=" &amp; $A86, DataRegularSeason20242025!$E$3:$E$1315, AB$1)</f>
        <v>28</v>
      </c>
      <c r="AC86" s="2">
        <f>SUMIFS(DataRegularSeason20242025!$AA$3:$AA$1315,DataRegularSeason20242025!$B$3:$B$1315, "&lt;=" &amp; $A86, DataRegularSeason20242025!$D$3:$D$1315, AC$1)+SUMIFS(DataRegularSeason20242025!$AB$3:$AB$1315,DataRegularSeason20242025!$B$3:$B$1315, "&lt;=" &amp; $A86, DataRegularSeason20242025!$E$3:$E$1315, AC$1)</f>
        <v>21</v>
      </c>
      <c r="AD86" s="2">
        <f>SUMIFS(DataRegularSeason20242025!$AA$3:$AA$1315,DataRegularSeason20242025!$B$3:$B$1315, "&lt;=" &amp; $A86, DataRegularSeason20242025!$D$3:$D$1315, AD$1)+SUMIFS(DataRegularSeason20242025!$AB$3:$AB$1315,DataRegularSeason20242025!$B$3:$B$1315, "&lt;=" &amp; $A86, DataRegularSeason20242025!$E$3:$E$1315, AD$1)</f>
        <v>25</v>
      </c>
      <c r="AE86" s="2">
        <f>SUMIFS(DataRegularSeason20242025!$AA$3:$AA$1315,DataRegularSeason20242025!$B$3:$B$1315, "&lt;=" &amp; $A86, DataRegularSeason20242025!$D$3:$D$1315, AE$1)+SUMIFS(DataRegularSeason20242025!$AB$3:$AB$1315,DataRegularSeason20242025!$B$3:$B$1315, "&lt;=" &amp; $A86, DataRegularSeason20242025!$E$3:$E$1315, AE$1)</f>
        <v>30</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29</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19</v>
      </c>
      <c r="C87" s="2">
        <f>SUMIFS(DataRegularSeason20242025!$AA$3:$AA$1315,DataRegularSeason20242025!$B$3:$B$1315, "&lt;=" &amp; $A87, DataRegularSeason20242025!$D$3:$D$1315, C$1)+SUMIFS(DataRegularSeason20242025!$AB$3:$AB$1315,DataRegularSeason20242025!$B$3:$B$1315, "&lt;=" &amp; $A87, DataRegularSeason20242025!$E$3:$E$1315, C$1)</f>
        <v>23</v>
      </c>
      <c r="D87" s="2">
        <f>SUMIFS(DataRegularSeason20242025!$AA$3:$AA$1315,DataRegularSeason20242025!$B$3:$B$1315, "&lt;=" &amp; $A87, DataRegularSeason20242025!$D$3:$D$1315, D$1)+SUMIFS(DataRegularSeason20242025!$AB$3:$AB$1315,DataRegularSeason20242025!$B$3:$B$1315, "&lt;=" &amp; $A87, DataRegularSeason20242025!$E$3:$E$1315, D$1)</f>
        <v>23</v>
      </c>
      <c r="E87" s="2">
        <f>SUMIFS(DataRegularSeason20242025!$AA$3:$AA$1315,DataRegularSeason20242025!$B$3:$B$1315, "&lt;=" &amp; $A87, DataRegularSeason20242025!$D$3:$D$1315, E$1)+SUMIFS(DataRegularSeason20242025!$AB$3:$AB$1315,DataRegularSeason20242025!$B$3:$B$1315, "&lt;=" &amp; $A87, DataRegularSeason20242025!$E$3:$E$1315, E$1)</f>
        <v>31</v>
      </c>
      <c r="F87" s="2">
        <f>SUMIFS(DataRegularSeason20242025!$AA$3:$AA$1315,DataRegularSeason20242025!$B$3:$B$1315, "&lt;=" &amp; $A87, DataRegularSeason20242025!$D$3:$D$1315, F$1)+SUMIFS(DataRegularSeason20242025!$AB$3:$AB$1315,DataRegularSeason20242025!$B$3:$B$1315, "&lt;=" &amp; $A87, DataRegularSeason20242025!$E$3:$E$1315, F$1)</f>
        <v>20</v>
      </c>
      <c r="G87" s="2">
        <f>SUMIFS(DataRegularSeason20242025!$AA$3:$AA$1315,DataRegularSeason20242025!$B$3:$B$1315, "&lt;=" &amp; $A87, DataRegularSeason20242025!$D$3:$D$1315, G$1)+SUMIFS(DataRegularSeason20242025!$AB$3:$AB$1315,DataRegularSeason20242025!$B$3:$B$1315, "&lt;=" &amp; $A87, DataRegularSeason20242025!$E$3:$E$1315, G$1)</f>
        <v>28</v>
      </c>
      <c r="H87" s="2">
        <f>SUMIFS(DataRegularSeason20242025!$AA$3:$AA$1315,DataRegularSeason20242025!$B$3:$B$1315, "&lt;=" &amp; $A87, DataRegularSeason20242025!$D$3:$D$1315, H$1)+SUMIFS(DataRegularSeason20242025!$AB$3:$AB$1315,DataRegularSeason20242025!$B$3:$B$1315, "&lt;=" &amp; $A87, DataRegularSeason20242025!$E$3:$E$1315, H$1)</f>
        <v>16</v>
      </c>
      <c r="I87" s="2">
        <f>SUMIFS(DataRegularSeason20242025!$AA$3:$AA$1315,DataRegularSeason20242025!$B$3:$B$1315, "&lt;=" &amp; $A87, DataRegularSeason20242025!$D$3:$D$1315, I$1)+SUMIFS(DataRegularSeason20242025!$AB$3:$AB$1315,DataRegularSeason20242025!$B$3:$B$1315, "&lt;=" &amp; $A87, DataRegularSeason20242025!$E$3:$E$1315, I$1)</f>
        <v>24</v>
      </c>
      <c r="J87" s="2">
        <f>SUMIFS(DataRegularSeason20242025!$AA$3:$AA$1315,DataRegularSeason20242025!$B$3:$B$1315, "&lt;=" &amp; $A87, DataRegularSeason20242025!$D$3:$D$1315, J$1)+SUMIFS(DataRegularSeason20242025!$AB$3:$AB$1315,DataRegularSeason20242025!$B$3:$B$1315, "&lt;=" &amp; $A87, DataRegularSeason20242025!$E$3:$E$1315, J$1)</f>
        <v>26</v>
      </c>
      <c r="K87" s="2">
        <f>SUMIFS(DataRegularSeason20242025!$AA$3:$AA$1315,DataRegularSeason20242025!$B$3:$B$1315, "&lt;=" &amp; $A87, DataRegularSeason20242025!$D$3:$D$1315, K$1)+SUMIFS(DataRegularSeason20242025!$AB$3:$AB$1315,DataRegularSeason20242025!$B$3:$B$1315, "&lt;=" &amp; $A87, DataRegularSeason20242025!$E$3:$E$1315, K$1)</f>
        <v>22</v>
      </c>
      <c r="L87" s="2">
        <f>SUMIFS(DataRegularSeason20242025!$AA$3:$AA$1315,DataRegularSeason20242025!$B$3:$B$1315, "&lt;=" &amp; $A87, DataRegularSeason20242025!$D$3:$D$1315, L$1)+SUMIFS(DataRegularSeason20242025!$AB$3:$AB$1315,DataRegularSeason20242025!$B$3:$B$1315, "&lt;=" &amp; $A87, DataRegularSeason20242025!$E$3:$E$1315, L$1)</f>
        <v>24</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25</v>
      </c>
      <c r="O87" s="2">
        <f>SUMIFS(DataRegularSeason20242025!$AA$3:$AA$1315,DataRegularSeason20242025!$B$3:$B$1315, "&lt;=" &amp; $A87, DataRegularSeason20242025!$D$3:$D$1315, O$1)+SUMIFS(DataRegularSeason20242025!$AB$3:$AB$1315,DataRegularSeason20242025!$B$3:$B$1315, "&lt;=" &amp; $A87, DataRegularSeason20242025!$E$3:$E$1315, O$1)</f>
        <v>30</v>
      </c>
      <c r="P87" s="2">
        <f>SUMIFS(DataRegularSeason20242025!$AA$3:$AA$1315,DataRegularSeason20242025!$B$3:$B$1315, "&lt;=" &amp; $A87, DataRegularSeason20242025!$D$3:$D$1315, P$1)+SUMIFS(DataRegularSeason20242025!$AB$3:$AB$1315,DataRegularSeason20242025!$B$3:$B$1315, "&lt;=" &amp; $A87, DataRegularSeason20242025!$E$3:$E$1315, P$1)</f>
        <v>17</v>
      </c>
      <c r="Q87" s="2">
        <f>SUMIFS(DataRegularSeason20242025!$AA$3:$AA$1315,DataRegularSeason20242025!$B$3:$B$1315, "&lt;=" &amp; $A87, DataRegularSeason20242025!$D$3:$D$1315, Q$1)+SUMIFS(DataRegularSeason20242025!$AB$3:$AB$1315,DataRegularSeason20242025!$B$3:$B$1315, "&lt;=" &amp; $A87, DataRegularSeason20242025!$E$3:$E$1315, Q$1)</f>
        <v>32</v>
      </c>
      <c r="R87" s="2">
        <f>SUMIFS(DataRegularSeason20242025!$AA$3:$AA$1315,DataRegularSeason20242025!$B$3:$B$1315, "&lt;=" &amp; $A87, DataRegularSeason20242025!$D$3:$D$1315, R$1)+SUMIFS(DataRegularSeason20242025!$AB$3:$AB$1315,DataRegularSeason20242025!$B$3:$B$1315, "&lt;=" &amp; $A87, DataRegularSeason20242025!$E$3:$E$1315, R$1)</f>
        <v>17</v>
      </c>
      <c r="S87" s="2">
        <f>SUMIFS(DataRegularSeason20242025!$AA$3:$AA$1315,DataRegularSeason20242025!$B$3:$B$1315, "&lt;=" &amp; $A87, DataRegularSeason20242025!$D$3:$D$1315, S$1)+SUMIFS(DataRegularSeason20242025!$AB$3:$AB$1315,DataRegularSeason20242025!$B$3:$B$1315, "&lt;=" &amp; $A87, DataRegularSeason20242025!$E$3:$E$1315, S$1)</f>
        <v>21</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19</v>
      </c>
      <c r="V87" s="2">
        <f>SUMIFS(DataRegularSeason20242025!$AA$3:$AA$1315,DataRegularSeason20242025!$B$3:$B$1315, "&lt;=" &amp; $A87, DataRegularSeason20242025!$D$3:$D$1315, V$1)+SUMIFS(DataRegularSeason20242025!$AB$3:$AB$1315,DataRegularSeason20242025!$B$3:$B$1315, "&lt;=" &amp; $A87, DataRegularSeason20242025!$E$3:$E$1315, V$1)</f>
        <v>21</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19</v>
      </c>
      <c r="Z87" s="2">
        <f>SUMIFS(DataRegularSeason20242025!$AA$3:$AA$1315,DataRegularSeason20242025!$B$3:$B$1315, "&lt;=" &amp; $A87, DataRegularSeason20242025!$D$3:$D$1315, Z$1)+SUMIFS(DataRegularSeason20242025!$AB$3:$AB$1315,DataRegularSeason20242025!$B$3:$B$1315, "&lt;=" &amp; $A87, DataRegularSeason20242025!$E$3:$E$1315, Z$1)</f>
        <v>21</v>
      </c>
      <c r="AA87" s="2">
        <f>SUMIFS(DataRegularSeason20242025!$AA$3:$AA$1315,DataRegularSeason20242025!$B$3:$B$1315, "&lt;=" &amp; $A87, DataRegularSeason20242025!$D$3:$D$1315, AA$1)+SUMIFS(DataRegularSeason20242025!$AB$3:$AB$1315,DataRegularSeason20242025!$B$3:$B$1315, "&lt;=" &amp; $A87, DataRegularSeason20242025!$E$3:$E$1315, AA$1)</f>
        <v>24</v>
      </c>
      <c r="AB87" s="2">
        <f>SUMIFS(DataRegularSeason20242025!$AA$3:$AA$1315,DataRegularSeason20242025!$B$3:$B$1315, "&lt;=" &amp; $A87, DataRegularSeason20242025!$D$3:$D$1315, AB$1)+SUMIFS(DataRegularSeason20242025!$AB$3:$AB$1315,DataRegularSeason20242025!$B$3:$B$1315, "&lt;=" &amp; $A87, DataRegularSeason20242025!$E$3:$E$1315, AB$1)</f>
        <v>28</v>
      </c>
      <c r="AC87" s="2">
        <f>SUMIFS(DataRegularSeason20242025!$AA$3:$AA$1315,DataRegularSeason20242025!$B$3:$B$1315, "&lt;=" &amp; $A87, DataRegularSeason20242025!$D$3:$D$1315, AC$1)+SUMIFS(DataRegularSeason20242025!$AB$3:$AB$1315,DataRegularSeason20242025!$B$3:$B$1315, "&lt;=" &amp; $A87, DataRegularSeason20242025!$E$3:$E$1315, AC$1)</f>
        <v>21</v>
      </c>
      <c r="AD87" s="2">
        <f>SUMIFS(DataRegularSeason20242025!$AA$3:$AA$1315,DataRegularSeason20242025!$B$3:$B$1315, "&lt;=" &amp; $A87, DataRegularSeason20242025!$D$3:$D$1315, AD$1)+SUMIFS(DataRegularSeason20242025!$AB$3:$AB$1315,DataRegularSeason20242025!$B$3:$B$1315, "&lt;=" &amp; $A87, DataRegularSeason20242025!$E$3:$E$1315, AD$1)</f>
        <v>25</v>
      </c>
      <c r="AE87" s="2">
        <f>SUMIFS(DataRegularSeason20242025!$AA$3:$AA$1315,DataRegularSeason20242025!$B$3:$B$1315, "&lt;=" &amp; $A87, DataRegularSeason20242025!$D$3:$D$1315, AE$1)+SUMIFS(DataRegularSeason20242025!$AB$3:$AB$1315,DataRegularSeason20242025!$B$3:$B$1315, "&lt;=" &amp; $A87, DataRegularSeason20242025!$E$3:$E$1315, AE$1)</f>
        <v>30</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29</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19</v>
      </c>
      <c r="C88" s="2">
        <f>SUMIFS(DataRegularSeason20242025!$AA$3:$AA$1315,DataRegularSeason20242025!$B$3:$B$1315, "&lt;=" &amp; $A88, DataRegularSeason20242025!$D$3:$D$1315, C$1)+SUMIFS(DataRegularSeason20242025!$AB$3:$AB$1315,DataRegularSeason20242025!$B$3:$B$1315, "&lt;=" &amp; $A88, DataRegularSeason20242025!$E$3:$E$1315, C$1)</f>
        <v>23</v>
      </c>
      <c r="D88" s="2">
        <f>SUMIFS(DataRegularSeason20242025!$AA$3:$AA$1315,DataRegularSeason20242025!$B$3:$B$1315, "&lt;=" &amp; $A88, DataRegularSeason20242025!$D$3:$D$1315, D$1)+SUMIFS(DataRegularSeason20242025!$AB$3:$AB$1315,DataRegularSeason20242025!$B$3:$B$1315, "&lt;=" &amp; $A88, DataRegularSeason20242025!$E$3:$E$1315, D$1)</f>
        <v>23</v>
      </c>
      <c r="E88" s="2">
        <f>SUMIFS(DataRegularSeason20242025!$AA$3:$AA$1315,DataRegularSeason20242025!$B$3:$B$1315, "&lt;=" &amp; $A88, DataRegularSeason20242025!$D$3:$D$1315, E$1)+SUMIFS(DataRegularSeason20242025!$AB$3:$AB$1315,DataRegularSeason20242025!$B$3:$B$1315, "&lt;=" &amp; $A88, DataRegularSeason20242025!$E$3:$E$1315, E$1)</f>
        <v>31</v>
      </c>
      <c r="F88" s="2">
        <f>SUMIFS(DataRegularSeason20242025!$AA$3:$AA$1315,DataRegularSeason20242025!$B$3:$B$1315, "&lt;=" &amp; $A88, DataRegularSeason20242025!$D$3:$D$1315, F$1)+SUMIFS(DataRegularSeason20242025!$AB$3:$AB$1315,DataRegularSeason20242025!$B$3:$B$1315, "&lt;=" &amp; $A88, DataRegularSeason20242025!$E$3:$E$1315, F$1)</f>
        <v>20</v>
      </c>
      <c r="G88" s="2">
        <f>SUMIFS(DataRegularSeason20242025!$AA$3:$AA$1315,DataRegularSeason20242025!$B$3:$B$1315, "&lt;=" &amp; $A88, DataRegularSeason20242025!$D$3:$D$1315, G$1)+SUMIFS(DataRegularSeason20242025!$AB$3:$AB$1315,DataRegularSeason20242025!$B$3:$B$1315, "&lt;=" &amp; $A88, DataRegularSeason20242025!$E$3:$E$1315, G$1)</f>
        <v>28</v>
      </c>
      <c r="H88" s="2">
        <f>SUMIFS(DataRegularSeason20242025!$AA$3:$AA$1315,DataRegularSeason20242025!$B$3:$B$1315, "&lt;=" &amp; $A88, DataRegularSeason20242025!$D$3:$D$1315, H$1)+SUMIFS(DataRegularSeason20242025!$AB$3:$AB$1315,DataRegularSeason20242025!$B$3:$B$1315, "&lt;=" &amp; $A88, DataRegularSeason20242025!$E$3:$E$1315, H$1)</f>
        <v>16</v>
      </c>
      <c r="I88" s="2">
        <f>SUMIFS(DataRegularSeason20242025!$AA$3:$AA$1315,DataRegularSeason20242025!$B$3:$B$1315, "&lt;=" &amp; $A88, DataRegularSeason20242025!$D$3:$D$1315, I$1)+SUMIFS(DataRegularSeason20242025!$AB$3:$AB$1315,DataRegularSeason20242025!$B$3:$B$1315, "&lt;=" &amp; $A88, DataRegularSeason20242025!$E$3:$E$1315, I$1)</f>
        <v>24</v>
      </c>
      <c r="J88" s="2">
        <f>SUMIFS(DataRegularSeason20242025!$AA$3:$AA$1315,DataRegularSeason20242025!$B$3:$B$1315, "&lt;=" &amp; $A88, DataRegularSeason20242025!$D$3:$D$1315, J$1)+SUMIFS(DataRegularSeason20242025!$AB$3:$AB$1315,DataRegularSeason20242025!$B$3:$B$1315, "&lt;=" &amp; $A88, DataRegularSeason20242025!$E$3:$E$1315, J$1)</f>
        <v>26</v>
      </c>
      <c r="K88" s="2">
        <f>SUMIFS(DataRegularSeason20242025!$AA$3:$AA$1315,DataRegularSeason20242025!$B$3:$B$1315, "&lt;=" &amp; $A88, DataRegularSeason20242025!$D$3:$D$1315, K$1)+SUMIFS(DataRegularSeason20242025!$AB$3:$AB$1315,DataRegularSeason20242025!$B$3:$B$1315, "&lt;=" &amp; $A88, DataRegularSeason20242025!$E$3:$E$1315, K$1)</f>
        <v>22</v>
      </c>
      <c r="L88" s="2">
        <f>SUMIFS(DataRegularSeason20242025!$AA$3:$AA$1315,DataRegularSeason20242025!$B$3:$B$1315, "&lt;=" &amp; $A88, DataRegularSeason20242025!$D$3:$D$1315, L$1)+SUMIFS(DataRegularSeason20242025!$AB$3:$AB$1315,DataRegularSeason20242025!$B$3:$B$1315, "&lt;=" &amp; $A88, DataRegularSeason20242025!$E$3:$E$1315, L$1)</f>
        <v>24</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25</v>
      </c>
      <c r="O88" s="2">
        <f>SUMIFS(DataRegularSeason20242025!$AA$3:$AA$1315,DataRegularSeason20242025!$B$3:$B$1315, "&lt;=" &amp; $A88, DataRegularSeason20242025!$D$3:$D$1315, O$1)+SUMIFS(DataRegularSeason20242025!$AB$3:$AB$1315,DataRegularSeason20242025!$B$3:$B$1315, "&lt;=" &amp; $A88, DataRegularSeason20242025!$E$3:$E$1315, O$1)</f>
        <v>30</v>
      </c>
      <c r="P88" s="2">
        <f>SUMIFS(DataRegularSeason20242025!$AA$3:$AA$1315,DataRegularSeason20242025!$B$3:$B$1315, "&lt;=" &amp; $A88, DataRegularSeason20242025!$D$3:$D$1315, P$1)+SUMIFS(DataRegularSeason20242025!$AB$3:$AB$1315,DataRegularSeason20242025!$B$3:$B$1315, "&lt;=" &amp; $A88, DataRegularSeason20242025!$E$3:$E$1315, P$1)</f>
        <v>17</v>
      </c>
      <c r="Q88" s="2">
        <f>SUMIFS(DataRegularSeason20242025!$AA$3:$AA$1315,DataRegularSeason20242025!$B$3:$B$1315, "&lt;=" &amp; $A88, DataRegularSeason20242025!$D$3:$D$1315, Q$1)+SUMIFS(DataRegularSeason20242025!$AB$3:$AB$1315,DataRegularSeason20242025!$B$3:$B$1315, "&lt;=" &amp; $A88, DataRegularSeason20242025!$E$3:$E$1315, Q$1)</f>
        <v>32</v>
      </c>
      <c r="R88" s="2">
        <f>SUMIFS(DataRegularSeason20242025!$AA$3:$AA$1315,DataRegularSeason20242025!$B$3:$B$1315, "&lt;=" &amp; $A88, DataRegularSeason20242025!$D$3:$D$1315, R$1)+SUMIFS(DataRegularSeason20242025!$AB$3:$AB$1315,DataRegularSeason20242025!$B$3:$B$1315, "&lt;=" &amp; $A88, DataRegularSeason20242025!$E$3:$E$1315, R$1)</f>
        <v>17</v>
      </c>
      <c r="S88" s="2">
        <f>SUMIFS(DataRegularSeason20242025!$AA$3:$AA$1315,DataRegularSeason20242025!$B$3:$B$1315, "&lt;=" &amp; $A88, DataRegularSeason20242025!$D$3:$D$1315, S$1)+SUMIFS(DataRegularSeason20242025!$AB$3:$AB$1315,DataRegularSeason20242025!$B$3:$B$1315, "&lt;=" &amp; $A88, DataRegularSeason20242025!$E$3:$E$1315, S$1)</f>
        <v>21</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19</v>
      </c>
      <c r="V88" s="2">
        <f>SUMIFS(DataRegularSeason20242025!$AA$3:$AA$1315,DataRegularSeason20242025!$B$3:$B$1315, "&lt;=" &amp; $A88, DataRegularSeason20242025!$D$3:$D$1315, V$1)+SUMIFS(DataRegularSeason20242025!$AB$3:$AB$1315,DataRegularSeason20242025!$B$3:$B$1315, "&lt;=" &amp; $A88, DataRegularSeason20242025!$E$3:$E$1315, V$1)</f>
        <v>21</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19</v>
      </c>
      <c r="Z88" s="2">
        <f>SUMIFS(DataRegularSeason20242025!$AA$3:$AA$1315,DataRegularSeason20242025!$B$3:$B$1315, "&lt;=" &amp; $A88, DataRegularSeason20242025!$D$3:$D$1315, Z$1)+SUMIFS(DataRegularSeason20242025!$AB$3:$AB$1315,DataRegularSeason20242025!$B$3:$B$1315, "&lt;=" &amp; $A88, DataRegularSeason20242025!$E$3:$E$1315, Z$1)</f>
        <v>21</v>
      </c>
      <c r="AA88" s="2">
        <f>SUMIFS(DataRegularSeason20242025!$AA$3:$AA$1315,DataRegularSeason20242025!$B$3:$B$1315, "&lt;=" &amp; $A88, DataRegularSeason20242025!$D$3:$D$1315, AA$1)+SUMIFS(DataRegularSeason20242025!$AB$3:$AB$1315,DataRegularSeason20242025!$B$3:$B$1315, "&lt;=" &amp; $A88, DataRegularSeason20242025!$E$3:$E$1315, AA$1)</f>
        <v>24</v>
      </c>
      <c r="AB88" s="2">
        <f>SUMIFS(DataRegularSeason20242025!$AA$3:$AA$1315,DataRegularSeason20242025!$B$3:$B$1315, "&lt;=" &amp; $A88, DataRegularSeason20242025!$D$3:$D$1315, AB$1)+SUMIFS(DataRegularSeason20242025!$AB$3:$AB$1315,DataRegularSeason20242025!$B$3:$B$1315, "&lt;=" &amp; $A88, DataRegularSeason20242025!$E$3:$E$1315, AB$1)</f>
        <v>28</v>
      </c>
      <c r="AC88" s="2">
        <f>SUMIFS(DataRegularSeason20242025!$AA$3:$AA$1315,DataRegularSeason20242025!$B$3:$B$1315, "&lt;=" &amp; $A88, DataRegularSeason20242025!$D$3:$D$1315, AC$1)+SUMIFS(DataRegularSeason20242025!$AB$3:$AB$1315,DataRegularSeason20242025!$B$3:$B$1315, "&lt;=" &amp; $A88, DataRegularSeason20242025!$E$3:$E$1315, AC$1)</f>
        <v>21</v>
      </c>
      <c r="AD88" s="2">
        <f>SUMIFS(DataRegularSeason20242025!$AA$3:$AA$1315,DataRegularSeason20242025!$B$3:$B$1315, "&lt;=" &amp; $A88, DataRegularSeason20242025!$D$3:$D$1315, AD$1)+SUMIFS(DataRegularSeason20242025!$AB$3:$AB$1315,DataRegularSeason20242025!$B$3:$B$1315, "&lt;=" &amp; $A88, DataRegularSeason20242025!$E$3:$E$1315, AD$1)</f>
        <v>25</v>
      </c>
      <c r="AE88" s="2">
        <f>SUMIFS(DataRegularSeason20242025!$AA$3:$AA$1315,DataRegularSeason20242025!$B$3:$B$1315, "&lt;=" &amp; $A88, DataRegularSeason20242025!$D$3:$D$1315, AE$1)+SUMIFS(DataRegularSeason20242025!$AB$3:$AB$1315,DataRegularSeason20242025!$B$3:$B$1315, "&lt;=" &amp; $A88, DataRegularSeason20242025!$E$3:$E$1315, AE$1)</f>
        <v>30</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29</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19</v>
      </c>
      <c r="C89" s="2">
        <f>SUMIFS(DataRegularSeason20242025!$AA$3:$AA$1315,DataRegularSeason20242025!$B$3:$B$1315, "&lt;=" &amp; $A89, DataRegularSeason20242025!$D$3:$D$1315, C$1)+SUMIFS(DataRegularSeason20242025!$AB$3:$AB$1315,DataRegularSeason20242025!$B$3:$B$1315, "&lt;=" &amp; $A89, DataRegularSeason20242025!$E$3:$E$1315, C$1)</f>
        <v>23</v>
      </c>
      <c r="D89" s="2">
        <f>SUMIFS(DataRegularSeason20242025!$AA$3:$AA$1315,DataRegularSeason20242025!$B$3:$B$1315, "&lt;=" &amp; $A89, DataRegularSeason20242025!$D$3:$D$1315, D$1)+SUMIFS(DataRegularSeason20242025!$AB$3:$AB$1315,DataRegularSeason20242025!$B$3:$B$1315, "&lt;=" &amp; $A89, DataRegularSeason20242025!$E$3:$E$1315, D$1)</f>
        <v>23</v>
      </c>
      <c r="E89" s="2">
        <f>SUMIFS(DataRegularSeason20242025!$AA$3:$AA$1315,DataRegularSeason20242025!$B$3:$B$1315, "&lt;=" &amp; $A89, DataRegularSeason20242025!$D$3:$D$1315, E$1)+SUMIFS(DataRegularSeason20242025!$AB$3:$AB$1315,DataRegularSeason20242025!$B$3:$B$1315, "&lt;=" &amp; $A89, DataRegularSeason20242025!$E$3:$E$1315, E$1)</f>
        <v>31</v>
      </c>
      <c r="F89" s="2">
        <f>SUMIFS(DataRegularSeason20242025!$AA$3:$AA$1315,DataRegularSeason20242025!$B$3:$B$1315, "&lt;=" &amp; $A89, DataRegularSeason20242025!$D$3:$D$1315, F$1)+SUMIFS(DataRegularSeason20242025!$AB$3:$AB$1315,DataRegularSeason20242025!$B$3:$B$1315, "&lt;=" &amp; $A89, DataRegularSeason20242025!$E$3:$E$1315, F$1)</f>
        <v>20</v>
      </c>
      <c r="G89" s="2">
        <f>SUMIFS(DataRegularSeason20242025!$AA$3:$AA$1315,DataRegularSeason20242025!$B$3:$B$1315, "&lt;=" &amp; $A89, DataRegularSeason20242025!$D$3:$D$1315, G$1)+SUMIFS(DataRegularSeason20242025!$AB$3:$AB$1315,DataRegularSeason20242025!$B$3:$B$1315, "&lt;=" &amp; $A89, DataRegularSeason20242025!$E$3:$E$1315, G$1)</f>
        <v>28</v>
      </c>
      <c r="H89" s="2">
        <f>SUMIFS(DataRegularSeason20242025!$AA$3:$AA$1315,DataRegularSeason20242025!$B$3:$B$1315, "&lt;=" &amp; $A89, DataRegularSeason20242025!$D$3:$D$1315, H$1)+SUMIFS(DataRegularSeason20242025!$AB$3:$AB$1315,DataRegularSeason20242025!$B$3:$B$1315, "&lt;=" &amp; $A89, DataRegularSeason20242025!$E$3:$E$1315, H$1)</f>
        <v>16</v>
      </c>
      <c r="I89" s="2">
        <f>SUMIFS(DataRegularSeason20242025!$AA$3:$AA$1315,DataRegularSeason20242025!$B$3:$B$1315, "&lt;=" &amp; $A89, DataRegularSeason20242025!$D$3:$D$1315, I$1)+SUMIFS(DataRegularSeason20242025!$AB$3:$AB$1315,DataRegularSeason20242025!$B$3:$B$1315, "&lt;=" &amp; $A89, DataRegularSeason20242025!$E$3:$E$1315, I$1)</f>
        <v>24</v>
      </c>
      <c r="J89" s="2">
        <f>SUMIFS(DataRegularSeason20242025!$AA$3:$AA$1315,DataRegularSeason20242025!$B$3:$B$1315, "&lt;=" &amp; $A89, DataRegularSeason20242025!$D$3:$D$1315, J$1)+SUMIFS(DataRegularSeason20242025!$AB$3:$AB$1315,DataRegularSeason20242025!$B$3:$B$1315, "&lt;=" &amp; $A89, DataRegularSeason20242025!$E$3:$E$1315, J$1)</f>
        <v>26</v>
      </c>
      <c r="K89" s="2">
        <f>SUMIFS(DataRegularSeason20242025!$AA$3:$AA$1315,DataRegularSeason20242025!$B$3:$B$1315, "&lt;=" &amp; $A89, DataRegularSeason20242025!$D$3:$D$1315, K$1)+SUMIFS(DataRegularSeason20242025!$AB$3:$AB$1315,DataRegularSeason20242025!$B$3:$B$1315, "&lt;=" &amp; $A89, DataRegularSeason20242025!$E$3:$E$1315, K$1)</f>
        <v>22</v>
      </c>
      <c r="L89" s="2">
        <f>SUMIFS(DataRegularSeason20242025!$AA$3:$AA$1315,DataRegularSeason20242025!$B$3:$B$1315, "&lt;=" &amp; $A89, DataRegularSeason20242025!$D$3:$D$1315, L$1)+SUMIFS(DataRegularSeason20242025!$AB$3:$AB$1315,DataRegularSeason20242025!$B$3:$B$1315, "&lt;=" &amp; $A89, DataRegularSeason20242025!$E$3:$E$1315, L$1)</f>
        <v>24</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25</v>
      </c>
      <c r="O89" s="2">
        <f>SUMIFS(DataRegularSeason20242025!$AA$3:$AA$1315,DataRegularSeason20242025!$B$3:$B$1315, "&lt;=" &amp; $A89, DataRegularSeason20242025!$D$3:$D$1315, O$1)+SUMIFS(DataRegularSeason20242025!$AB$3:$AB$1315,DataRegularSeason20242025!$B$3:$B$1315, "&lt;=" &amp; $A89, DataRegularSeason20242025!$E$3:$E$1315, O$1)</f>
        <v>30</v>
      </c>
      <c r="P89" s="2">
        <f>SUMIFS(DataRegularSeason20242025!$AA$3:$AA$1315,DataRegularSeason20242025!$B$3:$B$1315, "&lt;=" &amp; $A89, DataRegularSeason20242025!$D$3:$D$1315, P$1)+SUMIFS(DataRegularSeason20242025!$AB$3:$AB$1315,DataRegularSeason20242025!$B$3:$B$1315, "&lt;=" &amp; $A89, DataRegularSeason20242025!$E$3:$E$1315, P$1)</f>
        <v>17</v>
      </c>
      <c r="Q89" s="2">
        <f>SUMIFS(DataRegularSeason20242025!$AA$3:$AA$1315,DataRegularSeason20242025!$B$3:$B$1315, "&lt;=" &amp; $A89, DataRegularSeason20242025!$D$3:$D$1315, Q$1)+SUMIFS(DataRegularSeason20242025!$AB$3:$AB$1315,DataRegularSeason20242025!$B$3:$B$1315, "&lt;=" &amp; $A89, DataRegularSeason20242025!$E$3:$E$1315, Q$1)</f>
        <v>32</v>
      </c>
      <c r="R89" s="2">
        <f>SUMIFS(DataRegularSeason20242025!$AA$3:$AA$1315,DataRegularSeason20242025!$B$3:$B$1315, "&lt;=" &amp; $A89, DataRegularSeason20242025!$D$3:$D$1315, R$1)+SUMIFS(DataRegularSeason20242025!$AB$3:$AB$1315,DataRegularSeason20242025!$B$3:$B$1315, "&lt;=" &amp; $A89, DataRegularSeason20242025!$E$3:$E$1315, R$1)</f>
        <v>17</v>
      </c>
      <c r="S89" s="2">
        <f>SUMIFS(DataRegularSeason20242025!$AA$3:$AA$1315,DataRegularSeason20242025!$B$3:$B$1315, "&lt;=" &amp; $A89, DataRegularSeason20242025!$D$3:$D$1315, S$1)+SUMIFS(DataRegularSeason20242025!$AB$3:$AB$1315,DataRegularSeason20242025!$B$3:$B$1315, "&lt;=" &amp; $A89, DataRegularSeason20242025!$E$3:$E$1315, S$1)</f>
        <v>21</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19</v>
      </c>
      <c r="V89" s="2">
        <f>SUMIFS(DataRegularSeason20242025!$AA$3:$AA$1315,DataRegularSeason20242025!$B$3:$B$1315, "&lt;=" &amp; $A89, DataRegularSeason20242025!$D$3:$D$1315, V$1)+SUMIFS(DataRegularSeason20242025!$AB$3:$AB$1315,DataRegularSeason20242025!$B$3:$B$1315, "&lt;=" &amp; $A89, DataRegularSeason20242025!$E$3:$E$1315, V$1)</f>
        <v>21</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19</v>
      </c>
      <c r="Z89" s="2">
        <f>SUMIFS(DataRegularSeason20242025!$AA$3:$AA$1315,DataRegularSeason20242025!$B$3:$B$1315, "&lt;=" &amp; $A89, DataRegularSeason20242025!$D$3:$D$1315, Z$1)+SUMIFS(DataRegularSeason20242025!$AB$3:$AB$1315,DataRegularSeason20242025!$B$3:$B$1315, "&lt;=" &amp; $A89, DataRegularSeason20242025!$E$3:$E$1315, Z$1)</f>
        <v>21</v>
      </c>
      <c r="AA89" s="2">
        <f>SUMIFS(DataRegularSeason20242025!$AA$3:$AA$1315,DataRegularSeason20242025!$B$3:$B$1315, "&lt;=" &amp; $A89, DataRegularSeason20242025!$D$3:$D$1315, AA$1)+SUMIFS(DataRegularSeason20242025!$AB$3:$AB$1315,DataRegularSeason20242025!$B$3:$B$1315, "&lt;=" &amp; $A89, DataRegularSeason20242025!$E$3:$E$1315, AA$1)</f>
        <v>24</v>
      </c>
      <c r="AB89" s="2">
        <f>SUMIFS(DataRegularSeason20242025!$AA$3:$AA$1315,DataRegularSeason20242025!$B$3:$B$1315, "&lt;=" &amp; $A89, DataRegularSeason20242025!$D$3:$D$1315, AB$1)+SUMIFS(DataRegularSeason20242025!$AB$3:$AB$1315,DataRegularSeason20242025!$B$3:$B$1315, "&lt;=" &amp; $A89, DataRegularSeason20242025!$E$3:$E$1315, AB$1)</f>
        <v>28</v>
      </c>
      <c r="AC89" s="2">
        <f>SUMIFS(DataRegularSeason20242025!$AA$3:$AA$1315,DataRegularSeason20242025!$B$3:$B$1315, "&lt;=" &amp; $A89, DataRegularSeason20242025!$D$3:$D$1315, AC$1)+SUMIFS(DataRegularSeason20242025!$AB$3:$AB$1315,DataRegularSeason20242025!$B$3:$B$1315, "&lt;=" &amp; $A89, DataRegularSeason20242025!$E$3:$E$1315, AC$1)</f>
        <v>21</v>
      </c>
      <c r="AD89" s="2">
        <f>SUMIFS(DataRegularSeason20242025!$AA$3:$AA$1315,DataRegularSeason20242025!$B$3:$B$1315, "&lt;=" &amp; $A89, DataRegularSeason20242025!$D$3:$D$1315, AD$1)+SUMIFS(DataRegularSeason20242025!$AB$3:$AB$1315,DataRegularSeason20242025!$B$3:$B$1315, "&lt;=" &amp; $A89, DataRegularSeason20242025!$E$3:$E$1315, AD$1)</f>
        <v>25</v>
      </c>
      <c r="AE89" s="2">
        <f>SUMIFS(DataRegularSeason20242025!$AA$3:$AA$1315,DataRegularSeason20242025!$B$3:$B$1315, "&lt;=" &amp; $A89, DataRegularSeason20242025!$D$3:$D$1315, AE$1)+SUMIFS(DataRegularSeason20242025!$AB$3:$AB$1315,DataRegularSeason20242025!$B$3:$B$1315, "&lt;=" &amp; $A89, DataRegularSeason20242025!$E$3:$E$1315, AE$1)</f>
        <v>30</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29</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19</v>
      </c>
      <c r="C90" s="2">
        <f>SUMIFS(DataRegularSeason20242025!$AA$3:$AA$1315,DataRegularSeason20242025!$B$3:$B$1315, "&lt;=" &amp; $A90, DataRegularSeason20242025!$D$3:$D$1315, C$1)+SUMIFS(DataRegularSeason20242025!$AB$3:$AB$1315,DataRegularSeason20242025!$B$3:$B$1315, "&lt;=" &amp; $A90, DataRegularSeason20242025!$E$3:$E$1315, C$1)</f>
        <v>23</v>
      </c>
      <c r="D90" s="2">
        <f>SUMIFS(DataRegularSeason20242025!$AA$3:$AA$1315,DataRegularSeason20242025!$B$3:$B$1315, "&lt;=" &amp; $A90, DataRegularSeason20242025!$D$3:$D$1315, D$1)+SUMIFS(DataRegularSeason20242025!$AB$3:$AB$1315,DataRegularSeason20242025!$B$3:$B$1315, "&lt;=" &amp; $A90, DataRegularSeason20242025!$E$3:$E$1315, D$1)</f>
        <v>23</v>
      </c>
      <c r="E90" s="2">
        <f>SUMIFS(DataRegularSeason20242025!$AA$3:$AA$1315,DataRegularSeason20242025!$B$3:$B$1315, "&lt;=" &amp; $A90, DataRegularSeason20242025!$D$3:$D$1315, E$1)+SUMIFS(DataRegularSeason20242025!$AB$3:$AB$1315,DataRegularSeason20242025!$B$3:$B$1315, "&lt;=" &amp; $A90, DataRegularSeason20242025!$E$3:$E$1315, E$1)</f>
        <v>31</v>
      </c>
      <c r="F90" s="2">
        <f>SUMIFS(DataRegularSeason20242025!$AA$3:$AA$1315,DataRegularSeason20242025!$B$3:$B$1315, "&lt;=" &amp; $A90, DataRegularSeason20242025!$D$3:$D$1315, F$1)+SUMIFS(DataRegularSeason20242025!$AB$3:$AB$1315,DataRegularSeason20242025!$B$3:$B$1315, "&lt;=" &amp; $A90, DataRegularSeason20242025!$E$3:$E$1315, F$1)</f>
        <v>20</v>
      </c>
      <c r="G90" s="2">
        <f>SUMIFS(DataRegularSeason20242025!$AA$3:$AA$1315,DataRegularSeason20242025!$B$3:$B$1315, "&lt;=" &amp; $A90, DataRegularSeason20242025!$D$3:$D$1315, G$1)+SUMIFS(DataRegularSeason20242025!$AB$3:$AB$1315,DataRegularSeason20242025!$B$3:$B$1315, "&lt;=" &amp; $A90, DataRegularSeason20242025!$E$3:$E$1315, G$1)</f>
        <v>28</v>
      </c>
      <c r="H90" s="2">
        <f>SUMIFS(DataRegularSeason20242025!$AA$3:$AA$1315,DataRegularSeason20242025!$B$3:$B$1315, "&lt;=" &amp; $A90, DataRegularSeason20242025!$D$3:$D$1315, H$1)+SUMIFS(DataRegularSeason20242025!$AB$3:$AB$1315,DataRegularSeason20242025!$B$3:$B$1315, "&lt;=" &amp; $A90, DataRegularSeason20242025!$E$3:$E$1315, H$1)</f>
        <v>16</v>
      </c>
      <c r="I90" s="2">
        <f>SUMIFS(DataRegularSeason20242025!$AA$3:$AA$1315,DataRegularSeason20242025!$B$3:$B$1315, "&lt;=" &amp; $A90, DataRegularSeason20242025!$D$3:$D$1315, I$1)+SUMIFS(DataRegularSeason20242025!$AB$3:$AB$1315,DataRegularSeason20242025!$B$3:$B$1315, "&lt;=" &amp; $A90, DataRegularSeason20242025!$E$3:$E$1315, I$1)</f>
        <v>24</v>
      </c>
      <c r="J90" s="2">
        <f>SUMIFS(DataRegularSeason20242025!$AA$3:$AA$1315,DataRegularSeason20242025!$B$3:$B$1315, "&lt;=" &amp; $A90, DataRegularSeason20242025!$D$3:$D$1315, J$1)+SUMIFS(DataRegularSeason20242025!$AB$3:$AB$1315,DataRegularSeason20242025!$B$3:$B$1315, "&lt;=" &amp; $A90, DataRegularSeason20242025!$E$3:$E$1315, J$1)</f>
        <v>26</v>
      </c>
      <c r="K90" s="2">
        <f>SUMIFS(DataRegularSeason20242025!$AA$3:$AA$1315,DataRegularSeason20242025!$B$3:$B$1315, "&lt;=" &amp; $A90, DataRegularSeason20242025!$D$3:$D$1315, K$1)+SUMIFS(DataRegularSeason20242025!$AB$3:$AB$1315,DataRegularSeason20242025!$B$3:$B$1315, "&lt;=" &amp; $A90, DataRegularSeason20242025!$E$3:$E$1315, K$1)</f>
        <v>22</v>
      </c>
      <c r="L90" s="2">
        <f>SUMIFS(DataRegularSeason20242025!$AA$3:$AA$1315,DataRegularSeason20242025!$B$3:$B$1315, "&lt;=" &amp; $A90, DataRegularSeason20242025!$D$3:$D$1315, L$1)+SUMIFS(DataRegularSeason20242025!$AB$3:$AB$1315,DataRegularSeason20242025!$B$3:$B$1315, "&lt;=" &amp; $A90, DataRegularSeason20242025!$E$3:$E$1315, L$1)</f>
        <v>24</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25</v>
      </c>
      <c r="O90" s="2">
        <f>SUMIFS(DataRegularSeason20242025!$AA$3:$AA$1315,DataRegularSeason20242025!$B$3:$B$1315, "&lt;=" &amp; $A90, DataRegularSeason20242025!$D$3:$D$1315, O$1)+SUMIFS(DataRegularSeason20242025!$AB$3:$AB$1315,DataRegularSeason20242025!$B$3:$B$1315, "&lt;=" &amp; $A90, DataRegularSeason20242025!$E$3:$E$1315, O$1)</f>
        <v>30</v>
      </c>
      <c r="P90" s="2">
        <f>SUMIFS(DataRegularSeason20242025!$AA$3:$AA$1315,DataRegularSeason20242025!$B$3:$B$1315, "&lt;=" &amp; $A90, DataRegularSeason20242025!$D$3:$D$1315, P$1)+SUMIFS(DataRegularSeason20242025!$AB$3:$AB$1315,DataRegularSeason20242025!$B$3:$B$1315, "&lt;=" &amp; $A90, DataRegularSeason20242025!$E$3:$E$1315, P$1)</f>
        <v>17</v>
      </c>
      <c r="Q90" s="2">
        <f>SUMIFS(DataRegularSeason20242025!$AA$3:$AA$1315,DataRegularSeason20242025!$B$3:$B$1315, "&lt;=" &amp; $A90, DataRegularSeason20242025!$D$3:$D$1315, Q$1)+SUMIFS(DataRegularSeason20242025!$AB$3:$AB$1315,DataRegularSeason20242025!$B$3:$B$1315, "&lt;=" &amp; $A90, DataRegularSeason20242025!$E$3:$E$1315, Q$1)</f>
        <v>32</v>
      </c>
      <c r="R90" s="2">
        <f>SUMIFS(DataRegularSeason20242025!$AA$3:$AA$1315,DataRegularSeason20242025!$B$3:$B$1315, "&lt;=" &amp; $A90, DataRegularSeason20242025!$D$3:$D$1315, R$1)+SUMIFS(DataRegularSeason20242025!$AB$3:$AB$1315,DataRegularSeason20242025!$B$3:$B$1315, "&lt;=" &amp; $A90, DataRegularSeason20242025!$E$3:$E$1315, R$1)</f>
        <v>17</v>
      </c>
      <c r="S90" s="2">
        <f>SUMIFS(DataRegularSeason20242025!$AA$3:$AA$1315,DataRegularSeason20242025!$B$3:$B$1315, "&lt;=" &amp; $A90, DataRegularSeason20242025!$D$3:$D$1315, S$1)+SUMIFS(DataRegularSeason20242025!$AB$3:$AB$1315,DataRegularSeason20242025!$B$3:$B$1315, "&lt;=" &amp; $A90, DataRegularSeason20242025!$E$3:$E$1315, S$1)</f>
        <v>21</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19</v>
      </c>
      <c r="V90" s="2">
        <f>SUMIFS(DataRegularSeason20242025!$AA$3:$AA$1315,DataRegularSeason20242025!$B$3:$B$1315, "&lt;=" &amp; $A90, DataRegularSeason20242025!$D$3:$D$1315, V$1)+SUMIFS(DataRegularSeason20242025!$AB$3:$AB$1315,DataRegularSeason20242025!$B$3:$B$1315, "&lt;=" &amp; $A90, DataRegularSeason20242025!$E$3:$E$1315, V$1)</f>
        <v>21</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19</v>
      </c>
      <c r="Z90" s="2">
        <f>SUMIFS(DataRegularSeason20242025!$AA$3:$AA$1315,DataRegularSeason20242025!$B$3:$B$1315, "&lt;=" &amp; $A90, DataRegularSeason20242025!$D$3:$D$1315, Z$1)+SUMIFS(DataRegularSeason20242025!$AB$3:$AB$1315,DataRegularSeason20242025!$B$3:$B$1315, "&lt;=" &amp; $A90, DataRegularSeason20242025!$E$3:$E$1315, Z$1)</f>
        <v>21</v>
      </c>
      <c r="AA90" s="2">
        <f>SUMIFS(DataRegularSeason20242025!$AA$3:$AA$1315,DataRegularSeason20242025!$B$3:$B$1315, "&lt;=" &amp; $A90, DataRegularSeason20242025!$D$3:$D$1315, AA$1)+SUMIFS(DataRegularSeason20242025!$AB$3:$AB$1315,DataRegularSeason20242025!$B$3:$B$1315, "&lt;=" &amp; $A90, DataRegularSeason20242025!$E$3:$E$1315, AA$1)</f>
        <v>24</v>
      </c>
      <c r="AB90" s="2">
        <f>SUMIFS(DataRegularSeason20242025!$AA$3:$AA$1315,DataRegularSeason20242025!$B$3:$B$1315, "&lt;=" &amp; $A90, DataRegularSeason20242025!$D$3:$D$1315, AB$1)+SUMIFS(DataRegularSeason20242025!$AB$3:$AB$1315,DataRegularSeason20242025!$B$3:$B$1315, "&lt;=" &amp; $A90, DataRegularSeason20242025!$E$3:$E$1315, AB$1)</f>
        <v>28</v>
      </c>
      <c r="AC90" s="2">
        <f>SUMIFS(DataRegularSeason20242025!$AA$3:$AA$1315,DataRegularSeason20242025!$B$3:$B$1315, "&lt;=" &amp; $A90, DataRegularSeason20242025!$D$3:$D$1315, AC$1)+SUMIFS(DataRegularSeason20242025!$AB$3:$AB$1315,DataRegularSeason20242025!$B$3:$B$1315, "&lt;=" &amp; $A90, DataRegularSeason20242025!$E$3:$E$1315, AC$1)</f>
        <v>21</v>
      </c>
      <c r="AD90" s="2">
        <f>SUMIFS(DataRegularSeason20242025!$AA$3:$AA$1315,DataRegularSeason20242025!$B$3:$B$1315, "&lt;=" &amp; $A90, DataRegularSeason20242025!$D$3:$D$1315, AD$1)+SUMIFS(DataRegularSeason20242025!$AB$3:$AB$1315,DataRegularSeason20242025!$B$3:$B$1315, "&lt;=" &amp; $A90, DataRegularSeason20242025!$E$3:$E$1315, AD$1)</f>
        <v>25</v>
      </c>
      <c r="AE90" s="2">
        <f>SUMIFS(DataRegularSeason20242025!$AA$3:$AA$1315,DataRegularSeason20242025!$B$3:$B$1315, "&lt;=" &amp; $A90, DataRegularSeason20242025!$D$3:$D$1315, AE$1)+SUMIFS(DataRegularSeason20242025!$AB$3:$AB$1315,DataRegularSeason20242025!$B$3:$B$1315, "&lt;=" &amp; $A90, DataRegularSeason20242025!$E$3:$E$1315, AE$1)</f>
        <v>30</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29</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19</v>
      </c>
      <c r="C91" s="2">
        <f>SUMIFS(DataRegularSeason20242025!$AA$3:$AA$1315,DataRegularSeason20242025!$B$3:$B$1315, "&lt;=" &amp; $A91, DataRegularSeason20242025!$D$3:$D$1315, C$1)+SUMIFS(DataRegularSeason20242025!$AB$3:$AB$1315,DataRegularSeason20242025!$B$3:$B$1315, "&lt;=" &amp; $A91, DataRegularSeason20242025!$E$3:$E$1315, C$1)</f>
        <v>23</v>
      </c>
      <c r="D91" s="2">
        <f>SUMIFS(DataRegularSeason20242025!$AA$3:$AA$1315,DataRegularSeason20242025!$B$3:$B$1315, "&lt;=" &amp; $A91, DataRegularSeason20242025!$D$3:$D$1315, D$1)+SUMIFS(DataRegularSeason20242025!$AB$3:$AB$1315,DataRegularSeason20242025!$B$3:$B$1315, "&lt;=" &amp; $A91, DataRegularSeason20242025!$E$3:$E$1315, D$1)</f>
        <v>23</v>
      </c>
      <c r="E91" s="2">
        <f>SUMIFS(DataRegularSeason20242025!$AA$3:$AA$1315,DataRegularSeason20242025!$B$3:$B$1315, "&lt;=" &amp; $A91, DataRegularSeason20242025!$D$3:$D$1315, E$1)+SUMIFS(DataRegularSeason20242025!$AB$3:$AB$1315,DataRegularSeason20242025!$B$3:$B$1315, "&lt;=" &amp; $A91, DataRegularSeason20242025!$E$3:$E$1315, E$1)</f>
        <v>31</v>
      </c>
      <c r="F91" s="2">
        <f>SUMIFS(DataRegularSeason20242025!$AA$3:$AA$1315,DataRegularSeason20242025!$B$3:$B$1315, "&lt;=" &amp; $A91, DataRegularSeason20242025!$D$3:$D$1315, F$1)+SUMIFS(DataRegularSeason20242025!$AB$3:$AB$1315,DataRegularSeason20242025!$B$3:$B$1315, "&lt;=" &amp; $A91, DataRegularSeason20242025!$E$3:$E$1315, F$1)</f>
        <v>20</v>
      </c>
      <c r="G91" s="2">
        <f>SUMIFS(DataRegularSeason20242025!$AA$3:$AA$1315,DataRegularSeason20242025!$B$3:$B$1315, "&lt;=" &amp; $A91, DataRegularSeason20242025!$D$3:$D$1315, G$1)+SUMIFS(DataRegularSeason20242025!$AB$3:$AB$1315,DataRegularSeason20242025!$B$3:$B$1315, "&lt;=" &amp; $A91, DataRegularSeason20242025!$E$3:$E$1315, G$1)</f>
        <v>28</v>
      </c>
      <c r="H91" s="2">
        <f>SUMIFS(DataRegularSeason20242025!$AA$3:$AA$1315,DataRegularSeason20242025!$B$3:$B$1315, "&lt;=" &amp; $A91, DataRegularSeason20242025!$D$3:$D$1315, H$1)+SUMIFS(DataRegularSeason20242025!$AB$3:$AB$1315,DataRegularSeason20242025!$B$3:$B$1315, "&lt;=" &amp; $A91, DataRegularSeason20242025!$E$3:$E$1315, H$1)</f>
        <v>16</v>
      </c>
      <c r="I91" s="2">
        <f>SUMIFS(DataRegularSeason20242025!$AA$3:$AA$1315,DataRegularSeason20242025!$B$3:$B$1315, "&lt;=" &amp; $A91, DataRegularSeason20242025!$D$3:$D$1315, I$1)+SUMIFS(DataRegularSeason20242025!$AB$3:$AB$1315,DataRegularSeason20242025!$B$3:$B$1315, "&lt;=" &amp; $A91, DataRegularSeason20242025!$E$3:$E$1315, I$1)</f>
        <v>24</v>
      </c>
      <c r="J91" s="2">
        <f>SUMIFS(DataRegularSeason20242025!$AA$3:$AA$1315,DataRegularSeason20242025!$B$3:$B$1315, "&lt;=" &amp; $A91, DataRegularSeason20242025!$D$3:$D$1315, J$1)+SUMIFS(DataRegularSeason20242025!$AB$3:$AB$1315,DataRegularSeason20242025!$B$3:$B$1315, "&lt;=" &amp; $A91, DataRegularSeason20242025!$E$3:$E$1315, J$1)</f>
        <v>26</v>
      </c>
      <c r="K91" s="2">
        <f>SUMIFS(DataRegularSeason20242025!$AA$3:$AA$1315,DataRegularSeason20242025!$B$3:$B$1315, "&lt;=" &amp; $A91, DataRegularSeason20242025!$D$3:$D$1315, K$1)+SUMIFS(DataRegularSeason20242025!$AB$3:$AB$1315,DataRegularSeason20242025!$B$3:$B$1315, "&lt;=" &amp; $A91, DataRegularSeason20242025!$E$3:$E$1315, K$1)</f>
        <v>22</v>
      </c>
      <c r="L91" s="2">
        <f>SUMIFS(DataRegularSeason20242025!$AA$3:$AA$1315,DataRegularSeason20242025!$B$3:$B$1315, "&lt;=" &amp; $A91, DataRegularSeason20242025!$D$3:$D$1315, L$1)+SUMIFS(DataRegularSeason20242025!$AB$3:$AB$1315,DataRegularSeason20242025!$B$3:$B$1315, "&lt;=" &amp; $A91, DataRegularSeason20242025!$E$3:$E$1315, L$1)</f>
        <v>24</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25</v>
      </c>
      <c r="O91" s="2">
        <f>SUMIFS(DataRegularSeason20242025!$AA$3:$AA$1315,DataRegularSeason20242025!$B$3:$B$1315, "&lt;=" &amp; $A91, DataRegularSeason20242025!$D$3:$D$1315, O$1)+SUMIFS(DataRegularSeason20242025!$AB$3:$AB$1315,DataRegularSeason20242025!$B$3:$B$1315, "&lt;=" &amp; $A91, DataRegularSeason20242025!$E$3:$E$1315, O$1)</f>
        <v>30</v>
      </c>
      <c r="P91" s="2">
        <f>SUMIFS(DataRegularSeason20242025!$AA$3:$AA$1315,DataRegularSeason20242025!$B$3:$B$1315, "&lt;=" &amp; $A91, DataRegularSeason20242025!$D$3:$D$1315, P$1)+SUMIFS(DataRegularSeason20242025!$AB$3:$AB$1315,DataRegularSeason20242025!$B$3:$B$1315, "&lt;=" &amp; $A91, DataRegularSeason20242025!$E$3:$E$1315, P$1)</f>
        <v>17</v>
      </c>
      <c r="Q91" s="2">
        <f>SUMIFS(DataRegularSeason20242025!$AA$3:$AA$1315,DataRegularSeason20242025!$B$3:$B$1315, "&lt;=" &amp; $A91, DataRegularSeason20242025!$D$3:$D$1315, Q$1)+SUMIFS(DataRegularSeason20242025!$AB$3:$AB$1315,DataRegularSeason20242025!$B$3:$B$1315, "&lt;=" &amp; $A91, DataRegularSeason20242025!$E$3:$E$1315, Q$1)</f>
        <v>32</v>
      </c>
      <c r="R91" s="2">
        <f>SUMIFS(DataRegularSeason20242025!$AA$3:$AA$1315,DataRegularSeason20242025!$B$3:$B$1315, "&lt;=" &amp; $A91, DataRegularSeason20242025!$D$3:$D$1315, R$1)+SUMIFS(DataRegularSeason20242025!$AB$3:$AB$1315,DataRegularSeason20242025!$B$3:$B$1315, "&lt;=" &amp; $A91, DataRegularSeason20242025!$E$3:$E$1315, R$1)</f>
        <v>17</v>
      </c>
      <c r="S91" s="2">
        <f>SUMIFS(DataRegularSeason20242025!$AA$3:$AA$1315,DataRegularSeason20242025!$B$3:$B$1315, "&lt;=" &amp; $A91, DataRegularSeason20242025!$D$3:$D$1315, S$1)+SUMIFS(DataRegularSeason20242025!$AB$3:$AB$1315,DataRegularSeason20242025!$B$3:$B$1315, "&lt;=" &amp; $A91, DataRegularSeason20242025!$E$3:$E$1315, S$1)</f>
        <v>21</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19</v>
      </c>
      <c r="V91" s="2">
        <f>SUMIFS(DataRegularSeason20242025!$AA$3:$AA$1315,DataRegularSeason20242025!$B$3:$B$1315, "&lt;=" &amp; $A91, DataRegularSeason20242025!$D$3:$D$1315, V$1)+SUMIFS(DataRegularSeason20242025!$AB$3:$AB$1315,DataRegularSeason20242025!$B$3:$B$1315, "&lt;=" &amp; $A91, DataRegularSeason20242025!$E$3:$E$1315, V$1)</f>
        <v>21</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19</v>
      </c>
      <c r="Z91" s="2">
        <f>SUMIFS(DataRegularSeason20242025!$AA$3:$AA$1315,DataRegularSeason20242025!$B$3:$B$1315, "&lt;=" &amp; $A91, DataRegularSeason20242025!$D$3:$D$1315, Z$1)+SUMIFS(DataRegularSeason20242025!$AB$3:$AB$1315,DataRegularSeason20242025!$B$3:$B$1315, "&lt;=" &amp; $A91, DataRegularSeason20242025!$E$3:$E$1315, Z$1)</f>
        <v>21</v>
      </c>
      <c r="AA91" s="2">
        <f>SUMIFS(DataRegularSeason20242025!$AA$3:$AA$1315,DataRegularSeason20242025!$B$3:$B$1315, "&lt;=" &amp; $A91, DataRegularSeason20242025!$D$3:$D$1315, AA$1)+SUMIFS(DataRegularSeason20242025!$AB$3:$AB$1315,DataRegularSeason20242025!$B$3:$B$1315, "&lt;=" &amp; $A91, DataRegularSeason20242025!$E$3:$E$1315, AA$1)</f>
        <v>24</v>
      </c>
      <c r="AB91" s="2">
        <f>SUMIFS(DataRegularSeason20242025!$AA$3:$AA$1315,DataRegularSeason20242025!$B$3:$B$1315, "&lt;=" &amp; $A91, DataRegularSeason20242025!$D$3:$D$1315, AB$1)+SUMIFS(DataRegularSeason20242025!$AB$3:$AB$1315,DataRegularSeason20242025!$B$3:$B$1315, "&lt;=" &amp; $A91, DataRegularSeason20242025!$E$3:$E$1315, AB$1)</f>
        <v>28</v>
      </c>
      <c r="AC91" s="2">
        <f>SUMIFS(DataRegularSeason20242025!$AA$3:$AA$1315,DataRegularSeason20242025!$B$3:$B$1315, "&lt;=" &amp; $A91, DataRegularSeason20242025!$D$3:$D$1315, AC$1)+SUMIFS(DataRegularSeason20242025!$AB$3:$AB$1315,DataRegularSeason20242025!$B$3:$B$1315, "&lt;=" &amp; $A91, DataRegularSeason20242025!$E$3:$E$1315, AC$1)</f>
        <v>21</v>
      </c>
      <c r="AD91" s="2">
        <f>SUMIFS(DataRegularSeason20242025!$AA$3:$AA$1315,DataRegularSeason20242025!$B$3:$B$1315, "&lt;=" &amp; $A91, DataRegularSeason20242025!$D$3:$D$1315, AD$1)+SUMIFS(DataRegularSeason20242025!$AB$3:$AB$1315,DataRegularSeason20242025!$B$3:$B$1315, "&lt;=" &amp; $A91, DataRegularSeason20242025!$E$3:$E$1315, AD$1)</f>
        <v>25</v>
      </c>
      <c r="AE91" s="2">
        <f>SUMIFS(DataRegularSeason20242025!$AA$3:$AA$1315,DataRegularSeason20242025!$B$3:$B$1315, "&lt;=" &amp; $A91, DataRegularSeason20242025!$D$3:$D$1315, AE$1)+SUMIFS(DataRegularSeason20242025!$AB$3:$AB$1315,DataRegularSeason20242025!$B$3:$B$1315, "&lt;=" &amp; $A91, DataRegularSeason20242025!$E$3:$E$1315, AE$1)</f>
        <v>30</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29</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19</v>
      </c>
      <c r="C92" s="2">
        <f>SUMIFS(DataRegularSeason20242025!$AA$3:$AA$1315,DataRegularSeason20242025!$B$3:$B$1315, "&lt;=" &amp; $A92, DataRegularSeason20242025!$D$3:$D$1315, C$1)+SUMIFS(DataRegularSeason20242025!$AB$3:$AB$1315,DataRegularSeason20242025!$B$3:$B$1315, "&lt;=" &amp; $A92, DataRegularSeason20242025!$E$3:$E$1315, C$1)</f>
        <v>23</v>
      </c>
      <c r="D92" s="2">
        <f>SUMIFS(DataRegularSeason20242025!$AA$3:$AA$1315,DataRegularSeason20242025!$B$3:$B$1315, "&lt;=" &amp; $A92, DataRegularSeason20242025!$D$3:$D$1315, D$1)+SUMIFS(DataRegularSeason20242025!$AB$3:$AB$1315,DataRegularSeason20242025!$B$3:$B$1315, "&lt;=" &amp; $A92, DataRegularSeason20242025!$E$3:$E$1315, D$1)</f>
        <v>23</v>
      </c>
      <c r="E92" s="2">
        <f>SUMIFS(DataRegularSeason20242025!$AA$3:$AA$1315,DataRegularSeason20242025!$B$3:$B$1315, "&lt;=" &amp; $A92, DataRegularSeason20242025!$D$3:$D$1315, E$1)+SUMIFS(DataRegularSeason20242025!$AB$3:$AB$1315,DataRegularSeason20242025!$B$3:$B$1315, "&lt;=" &amp; $A92, DataRegularSeason20242025!$E$3:$E$1315, E$1)</f>
        <v>31</v>
      </c>
      <c r="F92" s="2">
        <f>SUMIFS(DataRegularSeason20242025!$AA$3:$AA$1315,DataRegularSeason20242025!$B$3:$B$1315, "&lt;=" &amp; $A92, DataRegularSeason20242025!$D$3:$D$1315, F$1)+SUMIFS(DataRegularSeason20242025!$AB$3:$AB$1315,DataRegularSeason20242025!$B$3:$B$1315, "&lt;=" &amp; $A92, DataRegularSeason20242025!$E$3:$E$1315, F$1)</f>
        <v>20</v>
      </c>
      <c r="G92" s="2">
        <f>SUMIFS(DataRegularSeason20242025!$AA$3:$AA$1315,DataRegularSeason20242025!$B$3:$B$1315, "&lt;=" &amp; $A92, DataRegularSeason20242025!$D$3:$D$1315, G$1)+SUMIFS(DataRegularSeason20242025!$AB$3:$AB$1315,DataRegularSeason20242025!$B$3:$B$1315, "&lt;=" &amp; $A92, DataRegularSeason20242025!$E$3:$E$1315, G$1)</f>
        <v>28</v>
      </c>
      <c r="H92" s="2">
        <f>SUMIFS(DataRegularSeason20242025!$AA$3:$AA$1315,DataRegularSeason20242025!$B$3:$B$1315, "&lt;=" &amp; $A92, DataRegularSeason20242025!$D$3:$D$1315, H$1)+SUMIFS(DataRegularSeason20242025!$AB$3:$AB$1315,DataRegularSeason20242025!$B$3:$B$1315, "&lt;=" &amp; $A92, DataRegularSeason20242025!$E$3:$E$1315, H$1)</f>
        <v>16</v>
      </c>
      <c r="I92" s="2">
        <f>SUMIFS(DataRegularSeason20242025!$AA$3:$AA$1315,DataRegularSeason20242025!$B$3:$B$1315, "&lt;=" &amp; $A92, DataRegularSeason20242025!$D$3:$D$1315, I$1)+SUMIFS(DataRegularSeason20242025!$AB$3:$AB$1315,DataRegularSeason20242025!$B$3:$B$1315, "&lt;=" &amp; $A92, DataRegularSeason20242025!$E$3:$E$1315, I$1)</f>
        <v>24</v>
      </c>
      <c r="J92" s="2">
        <f>SUMIFS(DataRegularSeason20242025!$AA$3:$AA$1315,DataRegularSeason20242025!$B$3:$B$1315, "&lt;=" &amp; $A92, DataRegularSeason20242025!$D$3:$D$1315, J$1)+SUMIFS(DataRegularSeason20242025!$AB$3:$AB$1315,DataRegularSeason20242025!$B$3:$B$1315, "&lt;=" &amp; $A92, DataRegularSeason20242025!$E$3:$E$1315, J$1)</f>
        <v>26</v>
      </c>
      <c r="K92" s="2">
        <f>SUMIFS(DataRegularSeason20242025!$AA$3:$AA$1315,DataRegularSeason20242025!$B$3:$B$1315, "&lt;=" &amp; $A92, DataRegularSeason20242025!$D$3:$D$1315, K$1)+SUMIFS(DataRegularSeason20242025!$AB$3:$AB$1315,DataRegularSeason20242025!$B$3:$B$1315, "&lt;=" &amp; $A92, DataRegularSeason20242025!$E$3:$E$1315, K$1)</f>
        <v>22</v>
      </c>
      <c r="L92" s="2">
        <f>SUMIFS(DataRegularSeason20242025!$AA$3:$AA$1315,DataRegularSeason20242025!$B$3:$B$1315, "&lt;=" &amp; $A92, DataRegularSeason20242025!$D$3:$D$1315, L$1)+SUMIFS(DataRegularSeason20242025!$AB$3:$AB$1315,DataRegularSeason20242025!$B$3:$B$1315, "&lt;=" &amp; $A92, DataRegularSeason20242025!$E$3:$E$1315, L$1)</f>
        <v>24</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25</v>
      </c>
      <c r="O92" s="2">
        <f>SUMIFS(DataRegularSeason20242025!$AA$3:$AA$1315,DataRegularSeason20242025!$B$3:$B$1315, "&lt;=" &amp; $A92, DataRegularSeason20242025!$D$3:$D$1315, O$1)+SUMIFS(DataRegularSeason20242025!$AB$3:$AB$1315,DataRegularSeason20242025!$B$3:$B$1315, "&lt;=" &amp; $A92, DataRegularSeason20242025!$E$3:$E$1315, O$1)</f>
        <v>30</v>
      </c>
      <c r="P92" s="2">
        <f>SUMIFS(DataRegularSeason20242025!$AA$3:$AA$1315,DataRegularSeason20242025!$B$3:$B$1315, "&lt;=" &amp; $A92, DataRegularSeason20242025!$D$3:$D$1315, P$1)+SUMIFS(DataRegularSeason20242025!$AB$3:$AB$1315,DataRegularSeason20242025!$B$3:$B$1315, "&lt;=" &amp; $A92, DataRegularSeason20242025!$E$3:$E$1315, P$1)</f>
        <v>17</v>
      </c>
      <c r="Q92" s="2">
        <f>SUMIFS(DataRegularSeason20242025!$AA$3:$AA$1315,DataRegularSeason20242025!$B$3:$B$1315, "&lt;=" &amp; $A92, DataRegularSeason20242025!$D$3:$D$1315, Q$1)+SUMIFS(DataRegularSeason20242025!$AB$3:$AB$1315,DataRegularSeason20242025!$B$3:$B$1315, "&lt;=" &amp; $A92, DataRegularSeason20242025!$E$3:$E$1315, Q$1)</f>
        <v>32</v>
      </c>
      <c r="R92" s="2">
        <f>SUMIFS(DataRegularSeason20242025!$AA$3:$AA$1315,DataRegularSeason20242025!$B$3:$B$1315, "&lt;=" &amp; $A92, DataRegularSeason20242025!$D$3:$D$1315, R$1)+SUMIFS(DataRegularSeason20242025!$AB$3:$AB$1315,DataRegularSeason20242025!$B$3:$B$1315, "&lt;=" &amp; $A92, DataRegularSeason20242025!$E$3:$E$1315, R$1)</f>
        <v>17</v>
      </c>
      <c r="S92" s="2">
        <f>SUMIFS(DataRegularSeason20242025!$AA$3:$AA$1315,DataRegularSeason20242025!$B$3:$B$1315, "&lt;=" &amp; $A92, DataRegularSeason20242025!$D$3:$D$1315, S$1)+SUMIFS(DataRegularSeason20242025!$AB$3:$AB$1315,DataRegularSeason20242025!$B$3:$B$1315, "&lt;=" &amp; $A92, DataRegularSeason20242025!$E$3:$E$1315, S$1)</f>
        <v>21</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19</v>
      </c>
      <c r="V92" s="2">
        <f>SUMIFS(DataRegularSeason20242025!$AA$3:$AA$1315,DataRegularSeason20242025!$B$3:$B$1315, "&lt;=" &amp; $A92, DataRegularSeason20242025!$D$3:$D$1315, V$1)+SUMIFS(DataRegularSeason20242025!$AB$3:$AB$1315,DataRegularSeason20242025!$B$3:$B$1315, "&lt;=" &amp; $A92, DataRegularSeason20242025!$E$3:$E$1315, V$1)</f>
        <v>21</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19</v>
      </c>
      <c r="Z92" s="2">
        <f>SUMIFS(DataRegularSeason20242025!$AA$3:$AA$1315,DataRegularSeason20242025!$B$3:$B$1315, "&lt;=" &amp; $A92, DataRegularSeason20242025!$D$3:$D$1315, Z$1)+SUMIFS(DataRegularSeason20242025!$AB$3:$AB$1315,DataRegularSeason20242025!$B$3:$B$1315, "&lt;=" &amp; $A92, DataRegularSeason20242025!$E$3:$E$1315, Z$1)</f>
        <v>21</v>
      </c>
      <c r="AA92" s="2">
        <f>SUMIFS(DataRegularSeason20242025!$AA$3:$AA$1315,DataRegularSeason20242025!$B$3:$B$1315, "&lt;=" &amp; $A92, DataRegularSeason20242025!$D$3:$D$1315, AA$1)+SUMIFS(DataRegularSeason20242025!$AB$3:$AB$1315,DataRegularSeason20242025!$B$3:$B$1315, "&lt;=" &amp; $A92, DataRegularSeason20242025!$E$3:$E$1315, AA$1)</f>
        <v>24</v>
      </c>
      <c r="AB92" s="2">
        <f>SUMIFS(DataRegularSeason20242025!$AA$3:$AA$1315,DataRegularSeason20242025!$B$3:$B$1315, "&lt;=" &amp; $A92, DataRegularSeason20242025!$D$3:$D$1315, AB$1)+SUMIFS(DataRegularSeason20242025!$AB$3:$AB$1315,DataRegularSeason20242025!$B$3:$B$1315, "&lt;=" &amp; $A92, DataRegularSeason20242025!$E$3:$E$1315, AB$1)</f>
        <v>28</v>
      </c>
      <c r="AC92" s="2">
        <f>SUMIFS(DataRegularSeason20242025!$AA$3:$AA$1315,DataRegularSeason20242025!$B$3:$B$1315, "&lt;=" &amp; $A92, DataRegularSeason20242025!$D$3:$D$1315, AC$1)+SUMIFS(DataRegularSeason20242025!$AB$3:$AB$1315,DataRegularSeason20242025!$B$3:$B$1315, "&lt;=" &amp; $A92, DataRegularSeason20242025!$E$3:$E$1315, AC$1)</f>
        <v>21</v>
      </c>
      <c r="AD92" s="2">
        <f>SUMIFS(DataRegularSeason20242025!$AA$3:$AA$1315,DataRegularSeason20242025!$B$3:$B$1315, "&lt;=" &amp; $A92, DataRegularSeason20242025!$D$3:$D$1315, AD$1)+SUMIFS(DataRegularSeason20242025!$AB$3:$AB$1315,DataRegularSeason20242025!$B$3:$B$1315, "&lt;=" &amp; $A92, DataRegularSeason20242025!$E$3:$E$1315, AD$1)</f>
        <v>25</v>
      </c>
      <c r="AE92" s="2">
        <f>SUMIFS(DataRegularSeason20242025!$AA$3:$AA$1315,DataRegularSeason20242025!$B$3:$B$1315, "&lt;=" &amp; $A92, DataRegularSeason20242025!$D$3:$D$1315, AE$1)+SUMIFS(DataRegularSeason20242025!$AB$3:$AB$1315,DataRegularSeason20242025!$B$3:$B$1315, "&lt;=" &amp; $A92, DataRegularSeason20242025!$E$3:$E$1315, AE$1)</f>
        <v>30</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29</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19</v>
      </c>
      <c r="C93" s="2">
        <f>SUMIFS(DataRegularSeason20242025!$AA$3:$AA$1315,DataRegularSeason20242025!$B$3:$B$1315, "&lt;=" &amp; $A93, DataRegularSeason20242025!$D$3:$D$1315, C$1)+SUMIFS(DataRegularSeason20242025!$AB$3:$AB$1315,DataRegularSeason20242025!$B$3:$B$1315, "&lt;=" &amp; $A93, DataRegularSeason20242025!$E$3:$E$1315, C$1)</f>
        <v>23</v>
      </c>
      <c r="D93" s="2">
        <f>SUMIFS(DataRegularSeason20242025!$AA$3:$AA$1315,DataRegularSeason20242025!$B$3:$B$1315, "&lt;=" &amp; $A93, DataRegularSeason20242025!$D$3:$D$1315, D$1)+SUMIFS(DataRegularSeason20242025!$AB$3:$AB$1315,DataRegularSeason20242025!$B$3:$B$1315, "&lt;=" &amp; $A93, DataRegularSeason20242025!$E$3:$E$1315, D$1)</f>
        <v>23</v>
      </c>
      <c r="E93" s="2">
        <f>SUMIFS(DataRegularSeason20242025!$AA$3:$AA$1315,DataRegularSeason20242025!$B$3:$B$1315, "&lt;=" &amp; $A93, DataRegularSeason20242025!$D$3:$D$1315, E$1)+SUMIFS(DataRegularSeason20242025!$AB$3:$AB$1315,DataRegularSeason20242025!$B$3:$B$1315, "&lt;=" &amp; $A93, DataRegularSeason20242025!$E$3:$E$1315, E$1)</f>
        <v>31</v>
      </c>
      <c r="F93" s="2">
        <f>SUMIFS(DataRegularSeason20242025!$AA$3:$AA$1315,DataRegularSeason20242025!$B$3:$B$1315, "&lt;=" &amp; $A93, DataRegularSeason20242025!$D$3:$D$1315, F$1)+SUMIFS(DataRegularSeason20242025!$AB$3:$AB$1315,DataRegularSeason20242025!$B$3:$B$1315, "&lt;=" &amp; $A93, DataRegularSeason20242025!$E$3:$E$1315, F$1)</f>
        <v>20</v>
      </c>
      <c r="G93" s="2">
        <f>SUMIFS(DataRegularSeason20242025!$AA$3:$AA$1315,DataRegularSeason20242025!$B$3:$B$1315, "&lt;=" &amp; $A93, DataRegularSeason20242025!$D$3:$D$1315, G$1)+SUMIFS(DataRegularSeason20242025!$AB$3:$AB$1315,DataRegularSeason20242025!$B$3:$B$1315, "&lt;=" &amp; $A93, DataRegularSeason20242025!$E$3:$E$1315, G$1)</f>
        <v>28</v>
      </c>
      <c r="H93" s="2">
        <f>SUMIFS(DataRegularSeason20242025!$AA$3:$AA$1315,DataRegularSeason20242025!$B$3:$B$1315, "&lt;=" &amp; $A93, DataRegularSeason20242025!$D$3:$D$1315, H$1)+SUMIFS(DataRegularSeason20242025!$AB$3:$AB$1315,DataRegularSeason20242025!$B$3:$B$1315, "&lt;=" &amp; $A93, DataRegularSeason20242025!$E$3:$E$1315, H$1)</f>
        <v>16</v>
      </c>
      <c r="I93" s="2">
        <f>SUMIFS(DataRegularSeason20242025!$AA$3:$AA$1315,DataRegularSeason20242025!$B$3:$B$1315, "&lt;=" &amp; $A93, DataRegularSeason20242025!$D$3:$D$1315, I$1)+SUMIFS(DataRegularSeason20242025!$AB$3:$AB$1315,DataRegularSeason20242025!$B$3:$B$1315, "&lt;=" &amp; $A93, DataRegularSeason20242025!$E$3:$E$1315, I$1)</f>
        <v>24</v>
      </c>
      <c r="J93" s="2">
        <f>SUMIFS(DataRegularSeason20242025!$AA$3:$AA$1315,DataRegularSeason20242025!$B$3:$B$1315, "&lt;=" &amp; $A93, DataRegularSeason20242025!$D$3:$D$1315, J$1)+SUMIFS(DataRegularSeason20242025!$AB$3:$AB$1315,DataRegularSeason20242025!$B$3:$B$1315, "&lt;=" &amp; $A93, DataRegularSeason20242025!$E$3:$E$1315, J$1)</f>
        <v>26</v>
      </c>
      <c r="K93" s="2">
        <f>SUMIFS(DataRegularSeason20242025!$AA$3:$AA$1315,DataRegularSeason20242025!$B$3:$B$1315, "&lt;=" &amp; $A93, DataRegularSeason20242025!$D$3:$D$1315, K$1)+SUMIFS(DataRegularSeason20242025!$AB$3:$AB$1315,DataRegularSeason20242025!$B$3:$B$1315, "&lt;=" &amp; $A93, DataRegularSeason20242025!$E$3:$E$1315, K$1)</f>
        <v>22</v>
      </c>
      <c r="L93" s="2">
        <f>SUMIFS(DataRegularSeason20242025!$AA$3:$AA$1315,DataRegularSeason20242025!$B$3:$B$1315, "&lt;=" &amp; $A93, DataRegularSeason20242025!$D$3:$D$1315, L$1)+SUMIFS(DataRegularSeason20242025!$AB$3:$AB$1315,DataRegularSeason20242025!$B$3:$B$1315, "&lt;=" &amp; $A93, DataRegularSeason20242025!$E$3:$E$1315, L$1)</f>
        <v>24</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25</v>
      </c>
      <c r="O93" s="2">
        <f>SUMIFS(DataRegularSeason20242025!$AA$3:$AA$1315,DataRegularSeason20242025!$B$3:$B$1315, "&lt;=" &amp; $A93, DataRegularSeason20242025!$D$3:$D$1315, O$1)+SUMIFS(DataRegularSeason20242025!$AB$3:$AB$1315,DataRegularSeason20242025!$B$3:$B$1315, "&lt;=" &amp; $A93, DataRegularSeason20242025!$E$3:$E$1315, O$1)</f>
        <v>30</v>
      </c>
      <c r="P93" s="2">
        <f>SUMIFS(DataRegularSeason20242025!$AA$3:$AA$1315,DataRegularSeason20242025!$B$3:$B$1315, "&lt;=" &amp; $A93, DataRegularSeason20242025!$D$3:$D$1315, P$1)+SUMIFS(DataRegularSeason20242025!$AB$3:$AB$1315,DataRegularSeason20242025!$B$3:$B$1315, "&lt;=" &amp; $A93, DataRegularSeason20242025!$E$3:$E$1315, P$1)</f>
        <v>17</v>
      </c>
      <c r="Q93" s="2">
        <f>SUMIFS(DataRegularSeason20242025!$AA$3:$AA$1315,DataRegularSeason20242025!$B$3:$B$1315, "&lt;=" &amp; $A93, DataRegularSeason20242025!$D$3:$D$1315, Q$1)+SUMIFS(DataRegularSeason20242025!$AB$3:$AB$1315,DataRegularSeason20242025!$B$3:$B$1315, "&lt;=" &amp; $A93, DataRegularSeason20242025!$E$3:$E$1315, Q$1)</f>
        <v>32</v>
      </c>
      <c r="R93" s="2">
        <f>SUMIFS(DataRegularSeason20242025!$AA$3:$AA$1315,DataRegularSeason20242025!$B$3:$B$1315, "&lt;=" &amp; $A93, DataRegularSeason20242025!$D$3:$D$1315, R$1)+SUMIFS(DataRegularSeason20242025!$AB$3:$AB$1315,DataRegularSeason20242025!$B$3:$B$1315, "&lt;=" &amp; $A93, DataRegularSeason20242025!$E$3:$E$1315, R$1)</f>
        <v>17</v>
      </c>
      <c r="S93" s="2">
        <f>SUMIFS(DataRegularSeason20242025!$AA$3:$AA$1315,DataRegularSeason20242025!$B$3:$B$1315, "&lt;=" &amp; $A93, DataRegularSeason20242025!$D$3:$D$1315, S$1)+SUMIFS(DataRegularSeason20242025!$AB$3:$AB$1315,DataRegularSeason20242025!$B$3:$B$1315, "&lt;=" &amp; $A93, DataRegularSeason20242025!$E$3:$E$1315, S$1)</f>
        <v>21</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19</v>
      </c>
      <c r="V93" s="2">
        <f>SUMIFS(DataRegularSeason20242025!$AA$3:$AA$1315,DataRegularSeason20242025!$B$3:$B$1315, "&lt;=" &amp; $A93, DataRegularSeason20242025!$D$3:$D$1315, V$1)+SUMIFS(DataRegularSeason20242025!$AB$3:$AB$1315,DataRegularSeason20242025!$B$3:$B$1315, "&lt;=" &amp; $A93, DataRegularSeason20242025!$E$3:$E$1315, V$1)</f>
        <v>21</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19</v>
      </c>
      <c r="Z93" s="2">
        <f>SUMIFS(DataRegularSeason20242025!$AA$3:$AA$1315,DataRegularSeason20242025!$B$3:$B$1315, "&lt;=" &amp; $A93, DataRegularSeason20242025!$D$3:$D$1315, Z$1)+SUMIFS(DataRegularSeason20242025!$AB$3:$AB$1315,DataRegularSeason20242025!$B$3:$B$1315, "&lt;=" &amp; $A93, DataRegularSeason20242025!$E$3:$E$1315, Z$1)</f>
        <v>21</v>
      </c>
      <c r="AA93" s="2">
        <f>SUMIFS(DataRegularSeason20242025!$AA$3:$AA$1315,DataRegularSeason20242025!$B$3:$B$1315, "&lt;=" &amp; $A93, DataRegularSeason20242025!$D$3:$D$1315, AA$1)+SUMIFS(DataRegularSeason20242025!$AB$3:$AB$1315,DataRegularSeason20242025!$B$3:$B$1315, "&lt;=" &amp; $A93, DataRegularSeason20242025!$E$3:$E$1315, AA$1)</f>
        <v>24</v>
      </c>
      <c r="AB93" s="2">
        <f>SUMIFS(DataRegularSeason20242025!$AA$3:$AA$1315,DataRegularSeason20242025!$B$3:$B$1315, "&lt;=" &amp; $A93, DataRegularSeason20242025!$D$3:$D$1315, AB$1)+SUMIFS(DataRegularSeason20242025!$AB$3:$AB$1315,DataRegularSeason20242025!$B$3:$B$1315, "&lt;=" &amp; $A93, DataRegularSeason20242025!$E$3:$E$1315, AB$1)</f>
        <v>28</v>
      </c>
      <c r="AC93" s="2">
        <f>SUMIFS(DataRegularSeason20242025!$AA$3:$AA$1315,DataRegularSeason20242025!$B$3:$B$1315, "&lt;=" &amp; $A93, DataRegularSeason20242025!$D$3:$D$1315, AC$1)+SUMIFS(DataRegularSeason20242025!$AB$3:$AB$1315,DataRegularSeason20242025!$B$3:$B$1315, "&lt;=" &amp; $A93, DataRegularSeason20242025!$E$3:$E$1315, AC$1)</f>
        <v>21</v>
      </c>
      <c r="AD93" s="2">
        <f>SUMIFS(DataRegularSeason20242025!$AA$3:$AA$1315,DataRegularSeason20242025!$B$3:$B$1315, "&lt;=" &amp; $A93, DataRegularSeason20242025!$D$3:$D$1315, AD$1)+SUMIFS(DataRegularSeason20242025!$AB$3:$AB$1315,DataRegularSeason20242025!$B$3:$B$1315, "&lt;=" &amp; $A93, DataRegularSeason20242025!$E$3:$E$1315, AD$1)</f>
        <v>25</v>
      </c>
      <c r="AE93" s="2">
        <f>SUMIFS(DataRegularSeason20242025!$AA$3:$AA$1315,DataRegularSeason20242025!$B$3:$B$1315, "&lt;=" &amp; $A93, DataRegularSeason20242025!$D$3:$D$1315, AE$1)+SUMIFS(DataRegularSeason20242025!$AB$3:$AB$1315,DataRegularSeason20242025!$B$3:$B$1315, "&lt;=" &amp; $A93, DataRegularSeason20242025!$E$3:$E$1315, AE$1)</f>
        <v>30</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29</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19</v>
      </c>
      <c r="C94" s="2">
        <f>SUMIFS(DataRegularSeason20242025!$AA$3:$AA$1315,DataRegularSeason20242025!$B$3:$B$1315, "&lt;=" &amp; $A94, DataRegularSeason20242025!$D$3:$D$1315, C$1)+SUMIFS(DataRegularSeason20242025!$AB$3:$AB$1315,DataRegularSeason20242025!$B$3:$B$1315, "&lt;=" &amp; $A94, DataRegularSeason20242025!$E$3:$E$1315, C$1)</f>
        <v>23</v>
      </c>
      <c r="D94" s="2">
        <f>SUMIFS(DataRegularSeason20242025!$AA$3:$AA$1315,DataRegularSeason20242025!$B$3:$B$1315, "&lt;=" &amp; $A94, DataRegularSeason20242025!$D$3:$D$1315, D$1)+SUMIFS(DataRegularSeason20242025!$AB$3:$AB$1315,DataRegularSeason20242025!$B$3:$B$1315, "&lt;=" &amp; $A94, DataRegularSeason20242025!$E$3:$E$1315, D$1)</f>
        <v>23</v>
      </c>
      <c r="E94" s="2">
        <f>SUMIFS(DataRegularSeason20242025!$AA$3:$AA$1315,DataRegularSeason20242025!$B$3:$B$1315, "&lt;=" &amp; $A94, DataRegularSeason20242025!$D$3:$D$1315, E$1)+SUMIFS(DataRegularSeason20242025!$AB$3:$AB$1315,DataRegularSeason20242025!$B$3:$B$1315, "&lt;=" &amp; $A94, DataRegularSeason20242025!$E$3:$E$1315, E$1)</f>
        <v>31</v>
      </c>
      <c r="F94" s="2">
        <f>SUMIFS(DataRegularSeason20242025!$AA$3:$AA$1315,DataRegularSeason20242025!$B$3:$B$1315, "&lt;=" &amp; $A94, DataRegularSeason20242025!$D$3:$D$1315, F$1)+SUMIFS(DataRegularSeason20242025!$AB$3:$AB$1315,DataRegularSeason20242025!$B$3:$B$1315, "&lt;=" &amp; $A94, DataRegularSeason20242025!$E$3:$E$1315, F$1)</f>
        <v>20</v>
      </c>
      <c r="G94" s="2">
        <f>SUMIFS(DataRegularSeason20242025!$AA$3:$AA$1315,DataRegularSeason20242025!$B$3:$B$1315, "&lt;=" &amp; $A94, DataRegularSeason20242025!$D$3:$D$1315, G$1)+SUMIFS(DataRegularSeason20242025!$AB$3:$AB$1315,DataRegularSeason20242025!$B$3:$B$1315, "&lt;=" &amp; $A94, DataRegularSeason20242025!$E$3:$E$1315, G$1)</f>
        <v>28</v>
      </c>
      <c r="H94" s="2">
        <f>SUMIFS(DataRegularSeason20242025!$AA$3:$AA$1315,DataRegularSeason20242025!$B$3:$B$1315, "&lt;=" &amp; $A94, DataRegularSeason20242025!$D$3:$D$1315, H$1)+SUMIFS(DataRegularSeason20242025!$AB$3:$AB$1315,DataRegularSeason20242025!$B$3:$B$1315, "&lt;=" &amp; $A94, DataRegularSeason20242025!$E$3:$E$1315, H$1)</f>
        <v>16</v>
      </c>
      <c r="I94" s="2">
        <f>SUMIFS(DataRegularSeason20242025!$AA$3:$AA$1315,DataRegularSeason20242025!$B$3:$B$1315, "&lt;=" &amp; $A94, DataRegularSeason20242025!$D$3:$D$1315, I$1)+SUMIFS(DataRegularSeason20242025!$AB$3:$AB$1315,DataRegularSeason20242025!$B$3:$B$1315, "&lt;=" &amp; $A94, DataRegularSeason20242025!$E$3:$E$1315, I$1)</f>
        <v>24</v>
      </c>
      <c r="J94" s="2">
        <f>SUMIFS(DataRegularSeason20242025!$AA$3:$AA$1315,DataRegularSeason20242025!$B$3:$B$1315, "&lt;=" &amp; $A94, DataRegularSeason20242025!$D$3:$D$1315, J$1)+SUMIFS(DataRegularSeason20242025!$AB$3:$AB$1315,DataRegularSeason20242025!$B$3:$B$1315, "&lt;=" &amp; $A94, DataRegularSeason20242025!$E$3:$E$1315, J$1)</f>
        <v>26</v>
      </c>
      <c r="K94" s="2">
        <f>SUMIFS(DataRegularSeason20242025!$AA$3:$AA$1315,DataRegularSeason20242025!$B$3:$B$1315, "&lt;=" &amp; $A94, DataRegularSeason20242025!$D$3:$D$1315, K$1)+SUMIFS(DataRegularSeason20242025!$AB$3:$AB$1315,DataRegularSeason20242025!$B$3:$B$1315, "&lt;=" &amp; $A94, DataRegularSeason20242025!$E$3:$E$1315, K$1)</f>
        <v>22</v>
      </c>
      <c r="L94" s="2">
        <f>SUMIFS(DataRegularSeason20242025!$AA$3:$AA$1315,DataRegularSeason20242025!$B$3:$B$1315, "&lt;=" &amp; $A94, DataRegularSeason20242025!$D$3:$D$1315, L$1)+SUMIFS(DataRegularSeason20242025!$AB$3:$AB$1315,DataRegularSeason20242025!$B$3:$B$1315, "&lt;=" &amp; $A94, DataRegularSeason20242025!$E$3:$E$1315, L$1)</f>
        <v>24</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25</v>
      </c>
      <c r="O94" s="2">
        <f>SUMIFS(DataRegularSeason20242025!$AA$3:$AA$1315,DataRegularSeason20242025!$B$3:$B$1315, "&lt;=" &amp; $A94, DataRegularSeason20242025!$D$3:$D$1315, O$1)+SUMIFS(DataRegularSeason20242025!$AB$3:$AB$1315,DataRegularSeason20242025!$B$3:$B$1315, "&lt;=" &amp; $A94, DataRegularSeason20242025!$E$3:$E$1315, O$1)</f>
        <v>30</v>
      </c>
      <c r="P94" s="2">
        <f>SUMIFS(DataRegularSeason20242025!$AA$3:$AA$1315,DataRegularSeason20242025!$B$3:$B$1315, "&lt;=" &amp; $A94, DataRegularSeason20242025!$D$3:$D$1315, P$1)+SUMIFS(DataRegularSeason20242025!$AB$3:$AB$1315,DataRegularSeason20242025!$B$3:$B$1315, "&lt;=" &amp; $A94, DataRegularSeason20242025!$E$3:$E$1315, P$1)</f>
        <v>17</v>
      </c>
      <c r="Q94" s="2">
        <f>SUMIFS(DataRegularSeason20242025!$AA$3:$AA$1315,DataRegularSeason20242025!$B$3:$B$1315, "&lt;=" &amp; $A94, DataRegularSeason20242025!$D$3:$D$1315, Q$1)+SUMIFS(DataRegularSeason20242025!$AB$3:$AB$1315,DataRegularSeason20242025!$B$3:$B$1315, "&lt;=" &amp; $A94, DataRegularSeason20242025!$E$3:$E$1315, Q$1)</f>
        <v>32</v>
      </c>
      <c r="R94" s="2">
        <f>SUMIFS(DataRegularSeason20242025!$AA$3:$AA$1315,DataRegularSeason20242025!$B$3:$B$1315, "&lt;=" &amp; $A94, DataRegularSeason20242025!$D$3:$D$1315, R$1)+SUMIFS(DataRegularSeason20242025!$AB$3:$AB$1315,DataRegularSeason20242025!$B$3:$B$1315, "&lt;=" &amp; $A94, DataRegularSeason20242025!$E$3:$E$1315, R$1)</f>
        <v>17</v>
      </c>
      <c r="S94" s="2">
        <f>SUMIFS(DataRegularSeason20242025!$AA$3:$AA$1315,DataRegularSeason20242025!$B$3:$B$1315, "&lt;=" &amp; $A94, DataRegularSeason20242025!$D$3:$D$1315, S$1)+SUMIFS(DataRegularSeason20242025!$AB$3:$AB$1315,DataRegularSeason20242025!$B$3:$B$1315, "&lt;=" &amp; $A94, DataRegularSeason20242025!$E$3:$E$1315, S$1)</f>
        <v>21</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19</v>
      </c>
      <c r="V94" s="2">
        <f>SUMIFS(DataRegularSeason20242025!$AA$3:$AA$1315,DataRegularSeason20242025!$B$3:$B$1315, "&lt;=" &amp; $A94, DataRegularSeason20242025!$D$3:$D$1315, V$1)+SUMIFS(DataRegularSeason20242025!$AB$3:$AB$1315,DataRegularSeason20242025!$B$3:$B$1315, "&lt;=" &amp; $A94, DataRegularSeason20242025!$E$3:$E$1315, V$1)</f>
        <v>21</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19</v>
      </c>
      <c r="Z94" s="2">
        <f>SUMIFS(DataRegularSeason20242025!$AA$3:$AA$1315,DataRegularSeason20242025!$B$3:$B$1315, "&lt;=" &amp; $A94, DataRegularSeason20242025!$D$3:$D$1315, Z$1)+SUMIFS(DataRegularSeason20242025!$AB$3:$AB$1315,DataRegularSeason20242025!$B$3:$B$1315, "&lt;=" &amp; $A94, DataRegularSeason20242025!$E$3:$E$1315, Z$1)</f>
        <v>21</v>
      </c>
      <c r="AA94" s="2">
        <f>SUMIFS(DataRegularSeason20242025!$AA$3:$AA$1315,DataRegularSeason20242025!$B$3:$B$1315, "&lt;=" &amp; $A94, DataRegularSeason20242025!$D$3:$D$1315, AA$1)+SUMIFS(DataRegularSeason20242025!$AB$3:$AB$1315,DataRegularSeason20242025!$B$3:$B$1315, "&lt;=" &amp; $A94, DataRegularSeason20242025!$E$3:$E$1315, AA$1)</f>
        <v>24</v>
      </c>
      <c r="AB94" s="2">
        <f>SUMIFS(DataRegularSeason20242025!$AA$3:$AA$1315,DataRegularSeason20242025!$B$3:$B$1315, "&lt;=" &amp; $A94, DataRegularSeason20242025!$D$3:$D$1315, AB$1)+SUMIFS(DataRegularSeason20242025!$AB$3:$AB$1315,DataRegularSeason20242025!$B$3:$B$1315, "&lt;=" &amp; $A94, DataRegularSeason20242025!$E$3:$E$1315, AB$1)</f>
        <v>28</v>
      </c>
      <c r="AC94" s="2">
        <f>SUMIFS(DataRegularSeason20242025!$AA$3:$AA$1315,DataRegularSeason20242025!$B$3:$B$1315, "&lt;=" &amp; $A94, DataRegularSeason20242025!$D$3:$D$1315, AC$1)+SUMIFS(DataRegularSeason20242025!$AB$3:$AB$1315,DataRegularSeason20242025!$B$3:$B$1315, "&lt;=" &amp; $A94, DataRegularSeason20242025!$E$3:$E$1315, AC$1)</f>
        <v>21</v>
      </c>
      <c r="AD94" s="2">
        <f>SUMIFS(DataRegularSeason20242025!$AA$3:$AA$1315,DataRegularSeason20242025!$B$3:$B$1315, "&lt;=" &amp; $A94, DataRegularSeason20242025!$D$3:$D$1315, AD$1)+SUMIFS(DataRegularSeason20242025!$AB$3:$AB$1315,DataRegularSeason20242025!$B$3:$B$1315, "&lt;=" &amp; $A94, DataRegularSeason20242025!$E$3:$E$1315, AD$1)</f>
        <v>25</v>
      </c>
      <c r="AE94" s="2">
        <f>SUMIFS(DataRegularSeason20242025!$AA$3:$AA$1315,DataRegularSeason20242025!$B$3:$B$1315, "&lt;=" &amp; $A94, DataRegularSeason20242025!$D$3:$D$1315, AE$1)+SUMIFS(DataRegularSeason20242025!$AB$3:$AB$1315,DataRegularSeason20242025!$B$3:$B$1315, "&lt;=" &amp; $A94, DataRegularSeason20242025!$E$3:$E$1315, AE$1)</f>
        <v>30</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29</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19</v>
      </c>
      <c r="C95" s="2">
        <f>SUMIFS(DataRegularSeason20242025!$AA$3:$AA$1315,DataRegularSeason20242025!$B$3:$B$1315, "&lt;=" &amp; $A95, DataRegularSeason20242025!$D$3:$D$1315, C$1)+SUMIFS(DataRegularSeason20242025!$AB$3:$AB$1315,DataRegularSeason20242025!$B$3:$B$1315, "&lt;=" &amp; $A95, DataRegularSeason20242025!$E$3:$E$1315, C$1)</f>
        <v>23</v>
      </c>
      <c r="D95" s="2">
        <f>SUMIFS(DataRegularSeason20242025!$AA$3:$AA$1315,DataRegularSeason20242025!$B$3:$B$1315, "&lt;=" &amp; $A95, DataRegularSeason20242025!$D$3:$D$1315, D$1)+SUMIFS(DataRegularSeason20242025!$AB$3:$AB$1315,DataRegularSeason20242025!$B$3:$B$1315, "&lt;=" &amp; $A95, DataRegularSeason20242025!$E$3:$E$1315, D$1)</f>
        <v>23</v>
      </c>
      <c r="E95" s="2">
        <f>SUMIFS(DataRegularSeason20242025!$AA$3:$AA$1315,DataRegularSeason20242025!$B$3:$B$1315, "&lt;=" &amp; $A95, DataRegularSeason20242025!$D$3:$D$1315, E$1)+SUMIFS(DataRegularSeason20242025!$AB$3:$AB$1315,DataRegularSeason20242025!$B$3:$B$1315, "&lt;=" &amp; $A95, DataRegularSeason20242025!$E$3:$E$1315, E$1)</f>
        <v>31</v>
      </c>
      <c r="F95" s="2">
        <f>SUMIFS(DataRegularSeason20242025!$AA$3:$AA$1315,DataRegularSeason20242025!$B$3:$B$1315, "&lt;=" &amp; $A95, DataRegularSeason20242025!$D$3:$D$1315, F$1)+SUMIFS(DataRegularSeason20242025!$AB$3:$AB$1315,DataRegularSeason20242025!$B$3:$B$1315, "&lt;=" &amp; $A95, DataRegularSeason20242025!$E$3:$E$1315, F$1)</f>
        <v>20</v>
      </c>
      <c r="G95" s="2">
        <f>SUMIFS(DataRegularSeason20242025!$AA$3:$AA$1315,DataRegularSeason20242025!$B$3:$B$1315, "&lt;=" &amp; $A95, DataRegularSeason20242025!$D$3:$D$1315, G$1)+SUMIFS(DataRegularSeason20242025!$AB$3:$AB$1315,DataRegularSeason20242025!$B$3:$B$1315, "&lt;=" &amp; $A95, DataRegularSeason20242025!$E$3:$E$1315, G$1)</f>
        <v>28</v>
      </c>
      <c r="H95" s="2">
        <f>SUMIFS(DataRegularSeason20242025!$AA$3:$AA$1315,DataRegularSeason20242025!$B$3:$B$1315, "&lt;=" &amp; $A95, DataRegularSeason20242025!$D$3:$D$1315, H$1)+SUMIFS(DataRegularSeason20242025!$AB$3:$AB$1315,DataRegularSeason20242025!$B$3:$B$1315, "&lt;=" &amp; $A95, DataRegularSeason20242025!$E$3:$E$1315, H$1)</f>
        <v>16</v>
      </c>
      <c r="I95" s="2">
        <f>SUMIFS(DataRegularSeason20242025!$AA$3:$AA$1315,DataRegularSeason20242025!$B$3:$B$1315, "&lt;=" &amp; $A95, DataRegularSeason20242025!$D$3:$D$1315, I$1)+SUMIFS(DataRegularSeason20242025!$AB$3:$AB$1315,DataRegularSeason20242025!$B$3:$B$1315, "&lt;=" &amp; $A95, DataRegularSeason20242025!$E$3:$E$1315, I$1)</f>
        <v>24</v>
      </c>
      <c r="J95" s="2">
        <f>SUMIFS(DataRegularSeason20242025!$AA$3:$AA$1315,DataRegularSeason20242025!$B$3:$B$1315, "&lt;=" &amp; $A95, DataRegularSeason20242025!$D$3:$D$1315, J$1)+SUMIFS(DataRegularSeason20242025!$AB$3:$AB$1315,DataRegularSeason20242025!$B$3:$B$1315, "&lt;=" &amp; $A95, DataRegularSeason20242025!$E$3:$E$1315, J$1)</f>
        <v>26</v>
      </c>
      <c r="K95" s="2">
        <f>SUMIFS(DataRegularSeason20242025!$AA$3:$AA$1315,DataRegularSeason20242025!$B$3:$B$1315, "&lt;=" &amp; $A95, DataRegularSeason20242025!$D$3:$D$1315, K$1)+SUMIFS(DataRegularSeason20242025!$AB$3:$AB$1315,DataRegularSeason20242025!$B$3:$B$1315, "&lt;=" &amp; $A95, DataRegularSeason20242025!$E$3:$E$1315, K$1)</f>
        <v>22</v>
      </c>
      <c r="L95" s="2">
        <f>SUMIFS(DataRegularSeason20242025!$AA$3:$AA$1315,DataRegularSeason20242025!$B$3:$B$1315, "&lt;=" &amp; $A95, DataRegularSeason20242025!$D$3:$D$1315, L$1)+SUMIFS(DataRegularSeason20242025!$AB$3:$AB$1315,DataRegularSeason20242025!$B$3:$B$1315, "&lt;=" &amp; $A95, DataRegularSeason20242025!$E$3:$E$1315, L$1)</f>
        <v>24</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25</v>
      </c>
      <c r="O95" s="2">
        <f>SUMIFS(DataRegularSeason20242025!$AA$3:$AA$1315,DataRegularSeason20242025!$B$3:$B$1315, "&lt;=" &amp; $A95, DataRegularSeason20242025!$D$3:$D$1315, O$1)+SUMIFS(DataRegularSeason20242025!$AB$3:$AB$1315,DataRegularSeason20242025!$B$3:$B$1315, "&lt;=" &amp; $A95, DataRegularSeason20242025!$E$3:$E$1315, O$1)</f>
        <v>30</v>
      </c>
      <c r="P95" s="2">
        <f>SUMIFS(DataRegularSeason20242025!$AA$3:$AA$1315,DataRegularSeason20242025!$B$3:$B$1315, "&lt;=" &amp; $A95, DataRegularSeason20242025!$D$3:$D$1315, P$1)+SUMIFS(DataRegularSeason20242025!$AB$3:$AB$1315,DataRegularSeason20242025!$B$3:$B$1315, "&lt;=" &amp; $A95, DataRegularSeason20242025!$E$3:$E$1315, P$1)</f>
        <v>17</v>
      </c>
      <c r="Q95" s="2">
        <f>SUMIFS(DataRegularSeason20242025!$AA$3:$AA$1315,DataRegularSeason20242025!$B$3:$B$1315, "&lt;=" &amp; $A95, DataRegularSeason20242025!$D$3:$D$1315, Q$1)+SUMIFS(DataRegularSeason20242025!$AB$3:$AB$1315,DataRegularSeason20242025!$B$3:$B$1315, "&lt;=" &amp; $A95, DataRegularSeason20242025!$E$3:$E$1315, Q$1)</f>
        <v>32</v>
      </c>
      <c r="R95" s="2">
        <f>SUMIFS(DataRegularSeason20242025!$AA$3:$AA$1315,DataRegularSeason20242025!$B$3:$B$1315, "&lt;=" &amp; $A95, DataRegularSeason20242025!$D$3:$D$1315, R$1)+SUMIFS(DataRegularSeason20242025!$AB$3:$AB$1315,DataRegularSeason20242025!$B$3:$B$1315, "&lt;=" &amp; $A95, DataRegularSeason20242025!$E$3:$E$1315, R$1)</f>
        <v>17</v>
      </c>
      <c r="S95" s="2">
        <f>SUMIFS(DataRegularSeason20242025!$AA$3:$AA$1315,DataRegularSeason20242025!$B$3:$B$1315, "&lt;=" &amp; $A95, DataRegularSeason20242025!$D$3:$D$1315, S$1)+SUMIFS(DataRegularSeason20242025!$AB$3:$AB$1315,DataRegularSeason20242025!$B$3:$B$1315, "&lt;=" &amp; $A95, DataRegularSeason20242025!$E$3:$E$1315, S$1)</f>
        <v>21</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19</v>
      </c>
      <c r="V95" s="2">
        <f>SUMIFS(DataRegularSeason20242025!$AA$3:$AA$1315,DataRegularSeason20242025!$B$3:$B$1315, "&lt;=" &amp; $A95, DataRegularSeason20242025!$D$3:$D$1315, V$1)+SUMIFS(DataRegularSeason20242025!$AB$3:$AB$1315,DataRegularSeason20242025!$B$3:$B$1315, "&lt;=" &amp; $A95, DataRegularSeason20242025!$E$3:$E$1315, V$1)</f>
        <v>21</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19</v>
      </c>
      <c r="Z95" s="2">
        <f>SUMIFS(DataRegularSeason20242025!$AA$3:$AA$1315,DataRegularSeason20242025!$B$3:$B$1315, "&lt;=" &amp; $A95, DataRegularSeason20242025!$D$3:$D$1315, Z$1)+SUMIFS(DataRegularSeason20242025!$AB$3:$AB$1315,DataRegularSeason20242025!$B$3:$B$1315, "&lt;=" &amp; $A95, DataRegularSeason20242025!$E$3:$E$1315, Z$1)</f>
        <v>21</v>
      </c>
      <c r="AA95" s="2">
        <f>SUMIFS(DataRegularSeason20242025!$AA$3:$AA$1315,DataRegularSeason20242025!$B$3:$B$1315, "&lt;=" &amp; $A95, DataRegularSeason20242025!$D$3:$D$1315, AA$1)+SUMIFS(DataRegularSeason20242025!$AB$3:$AB$1315,DataRegularSeason20242025!$B$3:$B$1315, "&lt;=" &amp; $A95, DataRegularSeason20242025!$E$3:$E$1315, AA$1)</f>
        <v>24</v>
      </c>
      <c r="AB95" s="2">
        <f>SUMIFS(DataRegularSeason20242025!$AA$3:$AA$1315,DataRegularSeason20242025!$B$3:$B$1315, "&lt;=" &amp; $A95, DataRegularSeason20242025!$D$3:$D$1315, AB$1)+SUMIFS(DataRegularSeason20242025!$AB$3:$AB$1315,DataRegularSeason20242025!$B$3:$B$1315, "&lt;=" &amp; $A95, DataRegularSeason20242025!$E$3:$E$1315, AB$1)</f>
        <v>28</v>
      </c>
      <c r="AC95" s="2">
        <f>SUMIFS(DataRegularSeason20242025!$AA$3:$AA$1315,DataRegularSeason20242025!$B$3:$B$1315, "&lt;=" &amp; $A95, DataRegularSeason20242025!$D$3:$D$1315, AC$1)+SUMIFS(DataRegularSeason20242025!$AB$3:$AB$1315,DataRegularSeason20242025!$B$3:$B$1315, "&lt;=" &amp; $A95, DataRegularSeason20242025!$E$3:$E$1315, AC$1)</f>
        <v>21</v>
      </c>
      <c r="AD95" s="2">
        <f>SUMIFS(DataRegularSeason20242025!$AA$3:$AA$1315,DataRegularSeason20242025!$B$3:$B$1315, "&lt;=" &amp; $A95, DataRegularSeason20242025!$D$3:$D$1315, AD$1)+SUMIFS(DataRegularSeason20242025!$AB$3:$AB$1315,DataRegularSeason20242025!$B$3:$B$1315, "&lt;=" &amp; $A95, DataRegularSeason20242025!$E$3:$E$1315, AD$1)</f>
        <v>25</v>
      </c>
      <c r="AE95" s="2">
        <f>SUMIFS(DataRegularSeason20242025!$AA$3:$AA$1315,DataRegularSeason20242025!$B$3:$B$1315, "&lt;=" &amp; $A95, DataRegularSeason20242025!$D$3:$D$1315, AE$1)+SUMIFS(DataRegularSeason20242025!$AB$3:$AB$1315,DataRegularSeason20242025!$B$3:$B$1315, "&lt;=" &amp; $A95, DataRegularSeason20242025!$E$3:$E$1315, AE$1)</f>
        <v>30</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29</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19</v>
      </c>
      <c r="C96" s="2">
        <f>SUMIFS(DataRegularSeason20242025!$AA$3:$AA$1315,DataRegularSeason20242025!$B$3:$B$1315, "&lt;=" &amp; $A96, DataRegularSeason20242025!$D$3:$D$1315, C$1)+SUMIFS(DataRegularSeason20242025!$AB$3:$AB$1315,DataRegularSeason20242025!$B$3:$B$1315, "&lt;=" &amp; $A96, DataRegularSeason20242025!$E$3:$E$1315, C$1)</f>
        <v>23</v>
      </c>
      <c r="D96" s="2">
        <f>SUMIFS(DataRegularSeason20242025!$AA$3:$AA$1315,DataRegularSeason20242025!$B$3:$B$1315, "&lt;=" &amp; $A96, DataRegularSeason20242025!$D$3:$D$1315, D$1)+SUMIFS(DataRegularSeason20242025!$AB$3:$AB$1315,DataRegularSeason20242025!$B$3:$B$1315, "&lt;=" &amp; $A96, DataRegularSeason20242025!$E$3:$E$1315, D$1)</f>
        <v>23</v>
      </c>
      <c r="E96" s="2">
        <f>SUMIFS(DataRegularSeason20242025!$AA$3:$AA$1315,DataRegularSeason20242025!$B$3:$B$1315, "&lt;=" &amp; $A96, DataRegularSeason20242025!$D$3:$D$1315, E$1)+SUMIFS(DataRegularSeason20242025!$AB$3:$AB$1315,DataRegularSeason20242025!$B$3:$B$1315, "&lt;=" &amp; $A96, DataRegularSeason20242025!$E$3:$E$1315, E$1)</f>
        <v>31</v>
      </c>
      <c r="F96" s="2">
        <f>SUMIFS(DataRegularSeason20242025!$AA$3:$AA$1315,DataRegularSeason20242025!$B$3:$B$1315, "&lt;=" &amp; $A96, DataRegularSeason20242025!$D$3:$D$1315, F$1)+SUMIFS(DataRegularSeason20242025!$AB$3:$AB$1315,DataRegularSeason20242025!$B$3:$B$1315, "&lt;=" &amp; $A96, DataRegularSeason20242025!$E$3:$E$1315, F$1)</f>
        <v>20</v>
      </c>
      <c r="G96" s="2">
        <f>SUMIFS(DataRegularSeason20242025!$AA$3:$AA$1315,DataRegularSeason20242025!$B$3:$B$1315, "&lt;=" &amp; $A96, DataRegularSeason20242025!$D$3:$D$1315, G$1)+SUMIFS(DataRegularSeason20242025!$AB$3:$AB$1315,DataRegularSeason20242025!$B$3:$B$1315, "&lt;=" &amp; $A96, DataRegularSeason20242025!$E$3:$E$1315, G$1)</f>
        <v>28</v>
      </c>
      <c r="H96" s="2">
        <f>SUMIFS(DataRegularSeason20242025!$AA$3:$AA$1315,DataRegularSeason20242025!$B$3:$B$1315, "&lt;=" &amp; $A96, DataRegularSeason20242025!$D$3:$D$1315, H$1)+SUMIFS(DataRegularSeason20242025!$AB$3:$AB$1315,DataRegularSeason20242025!$B$3:$B$1315, "&lt;=" &amp; $A96, DataRegularSeason20242025!$E$3:$E$1315, H$1)</f>
        <v>16</v>
      </c>
      <c r="I96" s="2">
        <f>SUMIFS(DataRegularSeason20242025!$AA$3:$AA$1315,DataRegularSeason20242025!$B$3:$B$1315, "&lt;=" &amp; $A96, DataRegularSeason20242025!$D$3:$D$1315, I$1)+SUMIFS(DataRegularSeason20242025!$AB$3:$AB$1315,DataRegularSeason20242025!$B$3:$B$1315, "&lt;=" &amp; $A96, DataRegularSeason20242025!$E$3:$E$1315, I$1)</f>
        <v>24</v>
      </c>
      <c r="J96" s="2">
        <f>SUMIFS(DataRegularSeason20242025!$AA$3:$AA$1315,DataRegularSeason20242025!$B$3:$B$1315, "&lt;=" &amp; $A96, DataRegularSeason20242025!$D$3:$D$1315, J$1)+SUMIFS(DataRegularSeason20242025!$AB$3:$AB$1315,DataRegularSeason20242025!$B$3:$B$1315, "&lt;=" &amp; $A96, DataRegularSeason20242025!$E$3:$E$1315, J$1)</f>
        <v>26</v>
      </c>
      <c r="K96" s="2">
        <f>SUMIFS(DataRegularSeason20242025!$AA$3:$AA$1315,DataRegularSeason20242025!$B$3:$B$1315, "&lt;=" &amp; $A96, DataRegularSeason20242025!$D$3:$D$1315, K$1)+SUMIFS(DataRegularSeason20242025!$AB$3:$AB$1315,DataRegularSeason20242025!$B$3:$B$1315, "&lt;=" &amp; $A96, DataRegularSeason20242025!$E$3:$E$1315, K$1)</f>
        <v>22</v>
      </c>
      <c r="L96" s="2">
        <f>SUMIFS(DataRegularSeason20242025!$AA$3:$AA$1315,DataRegularSeason20242025!$B$3:$B$1315, "&lt;=" &amp; $A96, DataRegularSeason20242025!$D$3:$D$1315, L$1)+SUMIFS(DataRegularSeason20242025!$AB$3:$AB$1315,DataRegularSeason20242025!$B$3:$B$1315, "&lt;=" &amp; $A96, DataRegularSeason20242025!$E$3:$E$1315, L$1)</f>
        <v>24</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25</v>
      </c>
      <c r="O96" s="2">
        <f>SUMIFS(DataRegularSeason20242025!$AA$3:$AA$1315,DataRegularSeason20242025!$B$3:$B$1315, "&lt;=" &amp; $A96, DataRegularSeason20242025!$D$3:$D$1315, O$1)+SUMIFS(DataRegularSeason20242025!$AB$3:$AB$1315,DataRegularSeason20242025!$B$3:$B$1315, "&lt;=" &amp; $A96, DataRegularSeason20242025!$E$3:$E$1315, O$1)</f>
        <v>30</v>
      </c>
      <c r="P96" s="2">
        <f>SUMIFS(DataRegularSeason20242025!$AA$3:$AA$1315,DataRegularSeason20242025!$B$3:$B$1315, "&lt;=" &amp; $A96, DataRegularSeason20242025!$D$3:$D$1315, P$1)+SUMIFS(DataRegularSeason20242025!$AB$3:$AB$1315,DataRegularSeason20242025!$B$3:$B$1315, "&lt;=" &amp; $A96, DataRegularSeason20242025!$E$3:$E$1315, P$1)</f>
        <v>17</v>
      </c>
      <c r="Q96" s="2">
        <f>SUMIFS(DataRegularSeason20242025!$AA$3:$AA$1315,DataRegularSeason20242025!$B$3:$B$1315, "&lt;=" &amp; $A96, DataRegularSeason20242025!$D$3:$D$1315, Q$1)+SUMIFS(DataRegularSeason20242025!$AB$3:$AB$1315,DataRegularSeason20242025!$B$3:$B$1315, "&lt;=" &amp; $A96, DataRegularSeason20242025!$E$3:$E$1315, Q$1)</f>
        <v>32</v>
      </c>
      <c r="R96" s="2">
        <f>SUMIFS(DataRegularSeason20242025!$AA$3:$AA$1315,DataRegularSeason20242025!$B$3:$B$1315, "&lt;=" &amp; $A96, DataRegularSeason20242025!$D$3:$D$1315, R$1)+SUMIFS(DataRegularSeason20242025!$AB$3:$AB$1315,DataRegularSeason20242025!$B$3:$B$1315, "&lt;=" &amp; $A96, DataRegularSeason20242025!$E$3:$E$1315, R$1)</f>
        <v>17</v>
      </c>
      <c r="S96" s="2">
        <f>SUMIFS(DataRegularSeason20242025!$AA$3:$AA$1315,DataRegularSeason20242025!$B$3:$B$1315, "&lt;=" &amp; $A96, DataRegularSeason20242025!$D$3:$D$1315, S$1)+SUMIFS(DataRegularSeason20242025!$AB$3:$AB$1315,DataRegularSeason20242025!$B$3:$B$1315, "&lt;=" &amp; $A96, DataRegularSeason20242025!$E$3:$E$1315, S$1)</f>
        <v>21</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19</v>
      </c>
      <c r="V96" s="2">
        <f>SUMIFS(DataRegularSeason20242025!$AA$3:$AA$1315,DataRegularSeason20242025!$B$3:$B$1315, "&lt;=" &amp; $A96, DataRegularSeason20242025!$D$3:$D$1315, V$1)+SUMIFS(DataRegularSeason20242025!$AB$3:$AB$1315,DataRegularSeason20242025!$B$3:$B$1315, "&lt;=" &amp; $A96, DataRegularSeason20242025!$E$3:$E$1315, V$1)</f>
        <v>21</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19</v>
      </c>
      <c r="Z96" s="2">
        <f>SUMIFS(DataRegularSeason20242025!$AA$3:$AA$1315,DataRegularSeason20242025!$B$3:$B$1315, "&lt;=" &amp; $A96, DataRegularSeason20242025!$D$3:$D$1315, Z$1)+SUMIFS(DataRegularSeason20242025!$AB$3:$AB$1315,DataRegularSeason20242025!$B$3:$B$1315, "&lt;=" &amp; $A96, DataRegularSeason20242025!$E$3:$E$1315, Z$1)</f>
        <v>21</v>
      </c>
      <c r="AA96" s="2">
        <f>SUMIFS(DataRegularSeason20242025!$AA$3:$AA$1315,DataRegularSeason20242025!$B$3:$B$1315, "&lt;=" &amp; $A96, DataRegularSeason20242025!$D$3:$D$1315, AA$1)+SUMIFS(DataRegularSeason20242025!$AB$3:$AB$1315,DataRegularSeason20242025!$B$3:$B$1315, "&lt;=" &amp; $A96, DataRegularSeason20242025!$E$3:$E$1315, AA$1)</f>
        <v>24</v>
      </c>
      <c r="AB96" s="2">
        <f>SUMIFS(DataRegularSeason20242025!$AA$3:$AA$1315,DataRegularSeason20242025!$B$3:$B$1315, "&lt;=" &amp; $A96, DataRegularSeason20242025!$D$3:$D$1315, AB$1)+SUMIFS(DataRegularSeason20242025!$AB$3:$AB$1315,DataRegularSeason20242025!$B$3:$B$1315, "&lt;=" &amp; $A96, DataRegularSeason20242025!$E$3:$E$1315, AB$1)</f>
        <v>28</v>
      </c>
      <c r="AC96" s="2">
        <f>SUMIFS(DataRegularSeason20242025!$AA$3:$AA$1315,DataRegularSeason20242025!$B$3:$B$1315, "&lt;=" &amp; $A96, DataRegularSeason20242025!$D$3:$D$1315, AC$1)+SUMIFS(DataRegularSeason20242025!$AB$3:$AB$1315,DataRegularSeason20242025!$B$3:$B$1315, "&lt;=" &amp; $A96, DataRegularSeason20242025!$E$3:$E$1315, AC$1)</f>
        <v>21</v>
      </c>
      <c r="AD96" s="2">
        <f>SUMIFS(DataRegularSeason20242025!$AA$3:$AA$1315,DataRegularSeason20242025!$B$3:$B$1315, "&lt;=" &amp; $A96, DataRegularSeason20242025!$D$3:$D$1315, AD$1)+SUMIFS(DataRegularSeason20242025!$AB$3:$AB$1315,DataRegularSeason20242025!$B$3:$B$1315, "&lt;=" &amp; $A96, DataRegularSeason20242025!$E$3:$E$1315, AD$1)</f>
        <v>25</v>
      </c>
      <c r="AE96" s="2">
        <f>SUMIFS(DataRegularSeason20242025!$AA$3:$AA$1315,DataRegularSeason20242025!$B$3:$B$1315, "&lt;=" &amp; $A96, DataRegularSeason20242025!$D$3:$D$1315, AE$1)+SUMIFS(DataRegularSeason20242025!$AB$3:$AB$1315,DataRegularSeason20242025!$B$3:$B$1315, "&lt;=" &amp; $A96, DataRegularSeason20242025!$E$3:$E$1315, AE$1)</f>
        <v>30</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29</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19</v>
      </c>
      <c r="C97" s="2">
        <f>SUMIFS(DataRegularSeason20242025!$AA$3:$AA$1315,DataRegularSeason20242025!$B$3:$B$1315, "&lt;=" &amp; $A97, DataRegularSeason20242025!$D$3:$D$1315, C$1)+SUMIFS(DataRegularSeason20242025!$AB$3:$AB$1315,DataRegularSeason20242025!$B$3:$B$1315, "&lt;=" &amp; $A97, DataRegularSeason20242025!$E$3:$E$1315, C$1)</f>
        <v>23</v>
      </c>
      <c r="D97" s="2">
        <f>SUMIFS(DataRegularSeason20242025!$AA$3:$AA$1315,DataRegularSeason20242025!$B$3:$B$1315, "&lt;=" &amp; $A97, DataRegularSeason20242025!$D$3:$D$1315, D$1)+SUMIFS(DataRegularSeason20242025!$AB$3:$AB$1315,DataRegularSeason20242025!$B$3:$B$1315, "&lt;=" &amp; $A97, DataRegularSeason20242025!$E$3:$E$1315, D$1)</f>
        <v>23</v>
      </c>
      <c r="E97" s="2">
        <f>SUMIFS(DataRegularSeason20242025!$AA$3:$AA$1315,DataRegularSeason20242025!$B$3:$B$1315, "&lt;=" &amp; $A97, DataRegularSeason20242025!$D$3:$D$1315, E$1)+SUMIFS(DataRegularSeason20242025!$AB$3:$AB$1315,DataRegularSeason20242025!$B$3:$B$1315, "&lt;=" &amp; $A97, DataRegularSeason20242025!$E$3:$E$1315, E$1)</f>
        <v>31</v>
      </c>
      <c r="F97" s="2">
        <f>SUMIFS(DataRegularSeason20242025!$AA$3:$AA$1315,DataRegularSeason20242025!$B$3:$B$1315, "&lt;=" &amp; $A97, DataRegularSeason20242025!$D$3:$D$1315, F$1)+SUMIFS(DataRegularSeason20242025!$AB$3:$AB$1315,DataRegularSeason20242025!$B$3:$B$1315, "&lt;=" &amp; $A97, DataRegularSeason20242025!$E$3:$E$1315, F$1)</f>
        <v>20</v>
      </c>
      <c r="G97" s="2">
        <f>SUMIFS(DataRegularSeason20242025!$AA$3:$AA$1315,DataRegularSeason20242025!$B$3:$B$1315, "&lt;=" &amp; $A97, DataRegularSeason20242025!$D$3:$D$1315, G$1)+SUMIFS(DataRegularSeason20242025!$AB$3:$AB$1315,DataRegularSeason20242025!$B$3:$B$1315, "&lt;=" &amp; $A97, DataRegularSeason20242025!$E$3:$E$1315, G$1)</f>
        <v>28</v>
      </c>
      <c r="H97" s="2">
        <f>SUMIFS(DataRegularSeason20242025!$AA$3:$AA$1315,DataRegularSeason20242025!$B$3:$B$1315, "&lt;=" &amp; $A97, DataRegularSeason20242025!$D$3:$D$1315, H$1)+SUMIFS(DataRegularSeason20242025!$AB$3:$AB$1315,DataRegularSeason20242025!$B$3:$B$1315, "&lt;=" &amp; $A97, DataRegularSeason20242025!$E$3:$E$1315, H$1)</f>
        <v>16</v>
      </c>
      <c r="I97" s="2">
        <f>SUMIFS(DataRegularSeason20242025!$AA$3:$AA$1315,DataRegularSeason20242025!$B$3:$B$1315, "&lt;=" &amp; $A97, DataRegularSeason20242025!$D$3:$D$1315, I$1)+SUMIFS(DataRegularSeason20242025!$AB$3:$AB$1315,DataRegularSeason20242025!$B$3:$B$1315, "&lt;=" &amp; $A97, DataRegularSeason20242025!$E$3:$E$1315, I$1)</f>
        <v>24</v>
      </c>
      <c r="J97" s="2">
        <f>SUMIFS(DataRegularSeason20242025!$AA$3:$AA$1315,DataRegularSeason20242025!$B$3:$B$1315, "&lt;=" &amp; $A97, DataRegularSeason20242025!$D$3:$D$1315, J$1)+SUMIFS(DataRegularSeason20242025!$AB$3:$AB$1315,DataRegularSeason20242025!$B$3:$B$1315, "&lt;=" &amp; $A97, DataRegularSeason20242025!$E$3:$E$1315, J$1)</f>
        <v>26</v>
      </c>
      <c r="K97" s="2">
        <f>SUMIFS(DataRegularSeason20242025!$AA$3:$AA$1315,DataRegularSeason20242025!$B$3:$B$1315, "&lt;=" &amp; $A97, DataRegularSeason20242025!$D$3:$D$1315, K$1)+SUMIFS(DataRegularSeason20242025!$AB$3:$AB$1315,DataRegularSeason20242025!$B$3:$B$1315, "&lt;=" &amp; $A97, DataRegularSeason20242025!$E$3:$E$1315, K$1)</f>
        <v>22</v>
      </c>
      <c r="L97" s="2">
        <f>SUMIFS(DataRegularSeason20242025!$AA$3:$AA$1315,DataRegularSeason20242025!$B$3:$B$1315, "&lt;=" &amp; $A97, DataRegularSeason20242025!$D$3:$D$1315, L$1)+SUMIFS(DataRegularSeason20242025!$AB$3:$AB$1315,DataRegularSeason20242025!$B$3:$B$1315, "&lt;=" &amp; $A97, DataRegularSeason20242025!$E$3:$E$1315, L$1)</f>
        <v>24</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25</v>
      </c>
      <c r="O97" s="2">
        <f>SUMIFS(DataRegularSeason20242025!$AA$3:$AA$1315,DataRegularSeason20242025!$B$3:$B$1315, "&lt;=" &amp; $A97, DataRegularSeason20242025!$D$3:$D$1315, O$1)+SUMIFS(DataRegularSeason20242025!$AB$3:$AB$1315,DataRegularSeason20242025!$B$3:$B$1315, "&lt;=" &amp; $A97, DataRegularSeason20242025!$E$3:$E$1315, O$1)</f>
        <v>30</v>
      </c>
      <c r="P97" s="2">
        <f>SUMIFS(DataRegularSeason20242025!$AA$3:$AA$1315,DataRegularSeason20242025!$B$3:$B$1315, "&lt;=" &amp; $A97, DataRegularSeason20242025!$D$3:$D$1315, P$1)+SUMIFS(DataRegularSeason20242025!$AB$3:$AB$1315,DataRegularSeason20242025!$B$3:$B$1315, "&lt;=" &amp; $A97, DataRegularSeason20242025!$E$3:$E$1315, P$1)</f>
        <v>17</v>
      </c>
      <c r="Q97" s="2">
        <f>SUMIFS(DataRegularSeason20242025!$AA$3:$AA$1315,DataRegularSeason20242025!$B$3:$B$1315, "&lt;=" &amp; $A97, DataRegularSeason20242025!$D$3:$D$1315, Q$1)+SUMIFS(DataRegularSeason20242025!$AB$3:$AB$1315,DataRegularSeason20242025!$B$3:$B$1315, "&lt;=" &amp; $A97, DataRegularSeason20242025!$E$3:$E$1315, Q$1)</f>
        <v>32</v>
      </c>
      <c r="R97" s="2">
        <f>SUMIFS(DataRegularSeason20242025!$AA$3:$AA$1315,DataRegularSeason20242025!$B$3:$B$1315, "&lt;=" &amp; $A97, DataRegularSeason20242025!$D$3:$D$1315, R$1)+SUMIFS(DataRegularSeason20242025!$AB$3:$AB$1315,DataRegularSeason20242025!$B$3:$B$1315, "&lt;=" &amp; $A97, DataRegularSeason20242025!$E$3:$E$1315, R$1)</f>
        <v>17</v>
      </c>
      <c r="S97" s="2">
        <f>SUMIFS(DataRegularSeason20242025!$AA$3:$AA$1315,DataRegularSeason20242025!$B$3:$B$1315, "&lt;=" &amp; $A97, DataRegularSeason20242025!$D$3:$D$1315, S$1)+SUMIFS(DataRegularSeason20242025!$AB$3:$AB$1315,DataRegularSeason20242025!$B$3:$B$1315, "&lt;=" &amp; $A97, DataRegularSeason20242025!$E$3:$E$1315, S$1)</f>
        <v>21</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19</v>
      </c>
      <c r="V97" s="2">
        <f>SUMIFS(DataRegularSeason20242025!$AA$3:$AA$1315,DataRegularSeason20242025!$B$3:$B$1315, "&lt;=" &amp; $A97, DataRegularSeason20242025!$D$3:$D$1315, V$1)+SUMIFS(DataRegularSeason20242025!$AB$3:$AB$1315,DataRegularSeason20242025!$B$3:$B$1315, "&lt;=" &amp; $A97, DataRegularSeason20242025!$E$3:$E$1315, V$1)</f>
        <v>21</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19</v>
      </c>
      <c r="Z97" s="2">
        <f>SUMIFS(DataRegularSeason20242025!$AA$3:$AA$1315,DataRegularSeason20242025!$B$3:$B$1315, "&lt;=" &amp; $A97, DataRegularSeason20242025!$D$3:$D$1315, Z$1)+SUMIFS(DataRegularSeason20242025!$AB$3:$AB$1315,DataRegularSeason20242025!$B$3:$B$1315, "&lt;=" &amp; $A97, DataRegularSeason20242025!$E$3:$E$1315, Z$1)</f>
        <v>21</v>
      </c>
      <c r="AA97" s="2">
        <f>SUMIFS(DataRegularSeason20242025!$AA$3:$AA$1315,DataRegularSeason20242025!$B$3:$B$1315, "&lt;=" &amp; $A97, DataRegularSeason20242025!$D$3:$D$1315, AA$1)+SUMIFS(DataRegularSeason20242025!$AB$3:$AB$1315,DataRegularSeason20242025!$B$3:$B$1315, "&lt;=" &amp; $A97, DataRegularSeason20242025!$E$3:$E$1315, AA$1)</f>
        <v>24</v>
      </c>
      <c r="AB97" s="2">
        <f>SUMIFS(DataRegularSeason20242025!$AA$3:$AA$1315,DataRegularSeason20242025!$B$3:$B$1315, "&lt;=" &amp; $A97, DataRegularSeason20242025!$D$3:$D$1315, AB$1)+SUMIFS(DataRegularSeason20242025!$AB$3:$AB$1315,DataRegularSeason20242025!$B$3:$B$1315, "&lt;=" &amp; $A97, DataRegularSeason20242025!$E$3:$E$1315, AB$1)</f>
        <v>28</v>
      </c>
      <c r="AC97" s="2">
        <f>SUMIFS(DataRegularSeason20242025!$AA$3:$AA$1315,DataRegularSeason20242025!$B$3:$B$1315, "&lt;=" &amp; $A97, DataRegularSeason20242025!$D$3:$D$1315, AC$1)+SUMIFS(DataRegularSeason20242025!$AB$3:$AB$1315,DataRegularSeason20242025!$B$3:$B$1315, "&lt;=" &amp; $A97, DataRegularSeason20242025!$E$3:$E$1315, AC$1)</f>
        <v>21</v>
      </c>
      <c r="AD97" s="2">
        <f>SUMIFS(DataRegularSeason20242025!$AA$3:$AA$1315,DataRegularSeason20242025!$B$3:$B$1315, "&lt;=" &amp; $A97, DataRegularSeason20242025!$D$3:$D$1315, AD$1)+SUMIFS(DataRegularSeason20242025!$AB$3:$AB$1315,DataRegularSeason20242025!$B$3:$B$1315, "&lt;=" &amp; $A97, DataRegularSeason20242025!$E$3:$E$1315, AD$1)</f>
        <v>25</v>
      </c>
      <c r="AE97" s="2">
        <f>SUMIFS(DataRegularSeason20242025!$AA$3:$AA$1315,DataRegularSeason20242025!$B$3:$B$1315, "&lt;=" &amp; $A97, DataRegularSeason20242025!$D$3:$D$1315, AE$1)+SUMIFS(DataRegularSeason20242025!$AB$3:$AB$1315,DataRegularSeason20242025!$B$3:$B$1315, "&lt;=" &amp; $A97, DataRegularSeason20242025!$E$3:$E$1315, AE$1)</f>
        <v>30</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29</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19</v>
      </c>
      <c r="C98" s="2">
        <f>SUMIFS(DataRegularSeason20242025!$AA$3:$AA$1315,DataRegularSeason20242025!$B$3:$B$1315, "&lt;=" &amp; $A98, DataRegularSeason20242025!$D$3:$D$1315, C$1)+SUMIFS(DataRegularSeason20242025!$AB$3:$AB$1315,DataRegularSeason20242025!$B$3:$B$1315, "&lt;=" &amp; $A98, DataRegularSeason20242025!$E$3:$E$1315, C$1)</f>
        <v>23</v>
      </c>
      <c r="D98" s="2">
        <f>SUMIFS(DataRegularSeason20242025!$AA$3:$AA$1315,DataRegularSeason20242025!$B$3:$B$1315, "&lt;=" &amp; $A98, DataRegularSeason20242025!$D$3:$D$1315, D$1)+SUMIFS(DataRegularSeason20242025!$AB$3:$AB$1315,DataRegularSeason20242025!$B$3:$B$1315, "&lt;=" &amp; $A98, DataRegularSeason20242025!$E$3:$E$1315, D$1)</f>
        <v>23</v>
      </c>
      <c r="E98" s="2">
        <f>SUMIFS(DataRegularSeason20242025!$AA$3:$AA$1315,DataRegularSeason20242025!$B$3:$B$1315, "&lt;=" &amp; $A98, DataRegularSeason20242025!$D$3:$D$1315, E$1)+SUMIFS(DataRegularSeason20242025!$AB$3:$AB$1315,DataRegularSeason20242025!$B$3:$B$1315, "&lt;=" &amp; $A98, DataRegularSeason20242025!$E$3:$E$1315, E$1)</f>
        <v>31</v>
      </c>
      <c r="F98" s="2">
        <f>SUMIFS(DataRegularSeason20242025!$AA$3:$AA$1315,DataRegularSeason20242025!$B$3:$B$1315, "&lt;=" &amp; $A98, DataRegularSeason20242025!$D$3:$D$1315, F$1)+SUMIFS(DataRegularSeason20242025!$AB$3:$AB$1315,DataRegularSeason20242025!$B$3:$B$1315, "&lt;=" &amp; $A98, DataRegularSeason20242025!$E$3:$E$1315, F$1)</f>
        <v>20</v>
      </c>
      <c r="G98" s="2">
        <f>SUMIFS(DataRegularSeason20242025!$AA$3:$AA$1315,DataRegularSeason20242025!$B$3:$B$1315, "&lt;=" &amp; $A98, DataRegularSeason20242025!$D$3:$D$1315, G$1)+SUMIFS(DataRegularSeason20242025!$AB$3:$AB$1315,DataRegularSeason20242025!$B$3:$B$1315, "&lt;=" &amp; $A98, DataRegularSeason20242025!$E$3:$E$1315, G$1)</f>
        <v>28</v>
      </c>
      <c r="H98" s="2">
        <f>SUMIFS(DataRegularSeason20242025!$AA$3:$AA$1315,DataRegularSeason20242025!$B$3:$B$1315, "&lt;=" &amp; $A98, DataRegularSeason20242025!$D$3:$D$1315, H$1)+SUMIFS(DataRegularSeason20242025!$AB$3:$AB$1315,DataRegularSeason20242025!$B$3:$B$1315, "&lt;=" &amp; $A98, DataRegularSeason20242025!$E$3:$E$1315, H$1)</f>
        <v>16</v>
      </c>
      <c r="I98" s="2">
        <f>SUMIFS(DataRegularSeason20242025!$AA$3:$AA$1315,DataRegularSeason20242025!$B$3:$B$1315, "&lt;=" &amp; $A98, DataRegularSeason20242025!$D$3:$D$1315, I$1)+SUMIFS(DataRegularSeason20242025!$AB$3:$AB$1315,DataRegularSeason20242025!$B$3:$B$1315, "&lt;=" &amp; $A98, DataRegularSeason20242025!$E$3:$E$1315, I$1)</f>
        <v>24</v>
      </c>
      <c r="J98" s="2">
        <f>SUMIFS(DataRegularSeason20242025!$AA$3:$AA$1315,DataRegularSeason20242025!$B$3:$B$1315, "&lt;=" &amp; $A98, DataRegularSeason20242025!$D$3:$D$1315, J$1)+SUMIFS(DataRegularSeason20242025!$AB$3:$AB$1315,DataRegularSeason20242025!$B$3:$B$1315, "&lt;=" &amp; $A98, DataRegularSeason20242025!$E$3:$E$1315, J$1)</f>
        <v>26</v>
      </c>
      <c r="K98" s="2">
        <f>SUMIFS(DataRegularSeason20242025!$AA$3:$AA$1315,DataRegularSeason20242025!$B$3:$B$1315, "&lt;=" &amp; $A98, DataRegularSeason20242025!$D$3:$D$1315, K$1)+SUMIFS(DataRegularSeason20242025!$AB$3:$AB$1315,DataRegularSeason20242025!$B$3:$B$1315, "&lt;=" &amp; $A98, DataRegularSeason20242025!$E$3:$E$1315, K$1)</f>
        <v>22</v>
      </c>
      <c r="L98" s="2">
        <f>SUMIFS(DataRegularSeason20242025!$AA$3:$AA$1315,DataRegularSeason20242025!$B$3:$B$1315, "&lt;=" &amp; $A98, DataRegularSeason20242025!$D$3:$D$1315, L$1)+SUMIFS(DataRegularSeason20242025!$AB$3:$AB$1315,DataRegularSeason20242025!$B$3:$B$1315, "&lt;=" &amp; $A98, DataRegularSeason20242025!$E$3:$E$1315, L$1)</f>
        <v>24</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25</v>
      </c>
      <c r="O98" s="2">
        <f>SUMIFS(DataRegularSeason20242025!$AA$3:$AA$1315,DataRegularSeason20242025!$B$3:$B$1315, "&lt;=" &amp; $A98, DataRegularSeason20242025!$D$3:$D$1315, O$1)+SUMIFS(DataRegularSeason20242025!$AB$3:$AB$1315,DataRegularSeason20242025!$B$3:$B$1315, "&lt;=" &amp; $A98, DataRegularSeason20242025!$E$3:$E$1315, O$1)</f>
        <v>30</v>
      </c>
      <c r="P98" s="2">
        <f>SUMIFS(DataRegularSeason20242025!$AA$3:$AA$1315,DataRegularSeason20242025!$B$3:$B$1315, "&lt;=" &amp; $A98, DataRegularSeason20242025!$D$3:$D$1315, P$1)+SUMIFS(DataRegularSeason20242025!$AB$3:$AB$1315,DataRegularSeason20242025!$B$3:$B$1315, "&lt;=" &amp; $A98, DataRegularSeason20242025!$E$3:$E$1315, P$1)</f>
        <v>17</v>
      </c>
      <c r="Q98" s="2">
        <f>SUMIFS(DataRegularSeason20242025!$AA$3:$AA$1315,DataRegularSeason20242025!$B$3:$B$1315, "&lt;=" &amp; $A98, DataRegularSeason20242025!$D$3:$D$1315, Q$1)+SUMIFS(DataRegularSeason20242025!$AB$3:$AB$1315,DataRegularSeason20242025!$B$3:$B$1315, "&lt;=" &amp; $A98, DataRegularSeason20242025!$E$3:$E$1315, Q$1)</f>
        <v>32</v>
      </c>
      <c r="R98" s="2">
        <f>SUMIFS(DataRegularSeason20242025!$AA$3:$AA$1315,DataRegularSeason20242025!$B$3:$B$1315, "&lt;=" &amp; $A98, DataRegularSeason20242025!$D$3:$D$1315, R$1)+SUMIFS(DataRegularSeason20242025!$AB$3:$AB$1315,DataRegularSeason20242025!$B$3:$B$1315, "&lt;=" &amp; $A98, DataRegularSeason20242025!$E$3:$E$1315, R$1)</f>
        <v>17</v>
      </c>
      <c r="S98" s="2">
        <f>SUMIFS(DataRegularSeason20242025!$AA$3:$AA$1315,DataRegularSeason20242025!$B$3:$B$1315, "&lt;=" &amp; $A98, DataRegularSeason20242025!$D$3:$D$1315, S$1)+SUMIFS(DataRegularSeason20242025!$AB$3:$AB$1315,DataRegularSeason20242025!$B$3:$B$1315, "&lt;=" &amp; $A98, DataRegularSeason20242025!$E$3:$E$1315, S$1)</f>
        <v>21</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19</v>
      </c>
      <c r="V98" s="2">
        <f>SUMIFS(DataRegularSeason20242025!$AA$3:$AA$1315,DataRegularSeason20242025!$B$3:$B$1315, "&lt;=" &amp; $A98, DataRegularSeason20242025!$D$3:$D$1315, V$1)+SUMIFS(DataRegularSeason20242025!$AB$3:$AB$1315,DataRegularSeason20242025!$B$3:$B$1315, "&lt;=" &amp; $A98, DataRegularSeason20242025!$E$3:$E$1315, V$1)</f>
        <v>21</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19</v>
      </c>
      <c r="Z98" s="2">
        <f>SUMIFS(DataRegularSeason20242025!$AA$3:$AA$1315,DataRegularSeason20242025!$B$3:$B$1315, "&lt;=" &amp; $A98, DataRegularSeason20242025!$D$3:$D$1315, Z$1)+SUMIFS(DataRegularSeason20242025!$AB$3:$AB$1315,DataRegularSeason20242025!$B$3:$B$1315, "&lt;=" &amp; $A98, DataRegularSeason20242025!$E$3:$E$1315, Z$1)</f>
        <v>21</v>
      </c>
      <c r="AA98" s="2">
        <f>SUMIFS(DataRegularSeason20242025!$AA$3:$AA$1315,DataRegularSeason20242025!$B$3:$B$1315, "&lt;=" &amp; $A98, DataRegularSeason20242025!$D$3:$D$1315, AA$1)+SUMIFS(DataRegularSeason20242025!$AB$3:$AB$1315,DataRegularSeason20242025!$B$3:$B$1315, "&lt;=" &amp; $A98, DataRegularSeason20242025!$E$3:$E$1315, AA$1)</f>
        <v>24</v>
      </c>
      <c r="AB98" s="2">
        <f>SUMIFS(DataRegularSeason20242025!$AA$3:$AA$1315,DataRegularSeason20242025!$B$3:$B$1315, "&lt;=" &amp; $A98, DataRegularSeason20242025!$D$3:$D$1315, AB$1)+SUMIFS(DataRegularSeason20242025!$AB$3:$AB$1315,DataRegularSeason20242025!$B$3:$B$1315, "&lt;=" &amp; $A98, DataRegularSeason20242025!$E$3:$E$1315, AB$1)</f>
        <v>28</v>
      </c>
      <c r="AC98" s="2">
        <f>SUMIFS(DataRegularSeason20242025!$AA$3:$AA$1315,DataRegularSeason20242025!$B$3:$B$1315, "&lt;=" &amp; $A98, DataRegularSeason20242025!$D$3:$D$1315, AC$1)+SUMIFS(DataRegularSeason20242025!$AB$3:$AB$1315,DataRegularSeason20242025!$B$3:$B$1315, "&lt;=" &amp; $A98, DataRegularSeason20242025!$E$3:$E$1315, AC$1)</f>
        <v>21</v>
      </c>
      <c r="AD98" s="2">
        <f>SUMIFS(DataRegularSeason20242025!$AA$3:$AA$1315,DataRegularSeason20242025!$B$3:$B$1315, "&lt;=" &amp; $A98, DataRegularSeason20242025!$D$3:$D$1315, AD$1)+SUMIFS(DataRegularSeason20242025!$AB$3:$AB$1315,DataRegularSeason20242025!$B$3:$B$1315, "&lt;=" &amp; $A98, DataRegularSeason20242025!$E$3:$E$1315, AD$1)</f>
        <v>25</v>
      </c>
      <c r="AE98" s="2">
        <f>SUMIFS(DataRegularSeason20242025!$AA$3:$AA$1315,DataRegularSeason20242025!$B$3:$B$1315, "&lt;=" &amp; $A98, DataRegularSeason20242025!$D$3:$D$1315, AE$1)+SUMIFS(DataRegularSeason20242025!$AB$3:$AB$1315,DataRegularSeason20242025!$B$3:$B$1315, "&lt;=" &amp; $A98, DataRegularSeason20242025!$E$3:$E$1315, AE$1)</f>
        <v>30</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29</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19</v>
      </c>
      <c r="C99" s="2">
        <f>SUMIFS(DataRegularSeason20242025!$AA$3:$AA$1315,DataRegularSeason20242025!$B$3:$B$1315, "&lt;=" &amp; $A99, DataRegularSeason20242025!$D$3:$D$1315, C$1)+SUMIFS(DataRegularSeason20242025!$AB$3:$AB$1315,DataRegularSeason20242025!$B$3:$B$1315, "&lt;=" &amp; $A99, DataRegularSeason20242025!$E$3:$E$1315, C$1)</f>
        <v>23</v>
      </c>
      <c r="D99" s="2">
        <f>SUMIFS(DataRegularSeason20242025!$AA$3:$AA$1315,DataRegularSeason20242025!$B$3:$B$1315, "&lt;=" &amp; $A99, DataRegularSeason20242025!$D$3:$D$1315, D$1)+SUMIFS(DataRegularSeason20242025!$AB$3:$AB$1315,DataRegularSeason20242025!$B$3:$B$1315, "&lt;=" &amp; $A99, DataRegularSeason20242025!$E$3:$E$1315, D$1)</f>
        <v>23</v>
      </c>
      <c r="E99" s="2">
        <f>SUMIFS(DataRegularSeason20242025!$AA$3:$AA$1315,DataRegularSeason20242025!$B$3:$B$1315, "&lt;=" &amp; $A99, DataRegularSeason20242025!$D$3:$D$1315, E$1)+SUMIFS(DataRegularSeason20242025!$AB$3:$AB$1315,DataRegularSeason20242025!$B$3:$B$1315, "&lt;=" &amp; $A99, DataRegularSeason20242025!$E$3:$E$1315, E$1)</f>
        <v>31</v>
      </c>
      <c r="F99" s="2">
        <f>SUMIFS(DataRegularSeason20242025!$AA$3:$AA$1315,DataRegularSeason20242025!$B$3:$B$1315, "&lt;=" &amp; $A99, DataRegularSeason20242025!$D$3:$D$1315, F$1)+SUMIFS(DataRegularSeason20242025!$AB$3:$AB$1315,DataRegularSeason20242025!$B$3:$B$1315, "&lt;=" &amp; $A99, DataRegularSeason20242025!$E$3:$E$1315, F$1)</f>
        <v>20</v>
      </c>
      <c r="G99" s="2">
        <f>SUMIFS(DataRegularSeason20242025!$AA$3:$AA$1315,DataRegularSeason20242025!$B$3:$B$1315, "&lt;=" &amp; $A99, DataRegularSeason20242025!$D$3:$D$1315, G$1)+SUMIFS(DataRegularSeason20242025!$AB$3:$AB$1315,DataRegularSeason20242025!$B$3:$B$1315, "&lt;=" &amp; $A99, DataRegularSeason20242025!$E$3:$E$1315, G$1)</f>
        <v>28</v>
      </c>
      <c r="H99" s="2">
        <f>SUMIFS(DataRegularSeason20242025!$AA$3:$AA$1315,DataRegularSeason20242025!$B$3:$B$1315, "&lt;=" &amp; $A99, DataRegularSeason20242025!$D$3:$D$1315, H$1)+SUMIFS(DataRegularSeason20242025!$AB$3:$AB$1315,DataRegularSeason20242025!$B$3:$B$1315, "&lt;=" &amp; $A99, DataRegularSeason20242025!$E$3:$E$1315, H$1)</f>
        <v>16</v>
      </c>
      <c r="I99" s="2">
        <f>SUMIFS(DataRegularSeason20242025!$AA$3:$AA$1315,DataRegularSeason20242025!$B$3:$B$1315, "&lt;=" &amp; $A99, DataRegularSeason20242025!$D$3:$D$1315, I$1)+SUMIFS(DataRegularSeason20242025!$AB$3:$AB$1315,DataRegularSeason20242025!$B$3:$B$1315, "&lt;=" &amp; $A99, DataRegularSeason20242025!$E$3:$E$1315, I$1)</f>
        <v>24</v>
      </c>
      <c r="J99" s="2">
        <f>SUMIFS(DataRegularSeason20242025!$AA$3:$AA$1315,DataRegularSeason20242025!$B$3:$B$1315, "&lt;=" &amp; $A99, DataRegularSeason20242025!$D$3:$D$1315, J$1)+SUMIFS(DataRegularSeason20242025!$AB$3:$AB$1315,DataRegularSeason20242025!$B$3:$B$1315, "&lt;=" &amp; $A99, DataRegularSeason20242025!$E$3:$E$1315, J$1)</f>
        <v>26</v>
      </c>
      <c r="K99" s="2">
        <f>SUMIFS(DataRegularSeason20242025!$AA$3:$AA$1315,DataRegularSeason20242025!$B$3:$B$1315, "&lt;=" &amp; $A99, DataRegularSeason20242025!$D$3:$D$1315, K$1)+SUMIFS(DataRegularSeason20242025!$AB$3:$AB$1315,DataRegularSeason20242025!$B$3:$B$1315, "&lt;=" &amp; $A99, DataRegularSeason20242025!$E$3:$E$1315, K$1)</f>
        <v>22</v>
      </c>
      <c r="L99" s="2">
        <f>SUMIFS(DataRegularSeason20242025!$AA$3:$AA$1315,DataRegularSeason20242025!$B$3:$B$1315, "&lt;=" &amp; $A99, DataRegularSeason20242025!$D$3:$D$1315, L$1)+SUMIFS(DataRegularSeason20242025!$AB$3:$AB$1315,DataRegularSeason20242025!$B$3:$B$1315, "&lt;=" &amp; $A99, DataRegularSeason20242025!$E$3:$E$1315, L$1)</f>
        <v>24</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25</v>
      </c>
      <c r="O99" s="2">
        <f>SUMIFS(DataRegularSeason20242025!$AA$3:$AA$1315,DataRegularSeason20242025!$B$3:$B$1315, "&lt;=" &amp; $A99, DataRegularSeason20242025!$D$3:$D$1315, O$1)+SUMIFS(DataRegularSeason20242025!$AB$3:$AB$1315,DataRegularSeason20242025!$B$3:$B$1315, "&lt;=" &amp; $A99, DataRegularSeason20242025!$E$3:$E$1315, O$1)</f>
        <v>30</v>
      </c>
      <c r="P99" s="2">
        <f>SUMIFS(DataRegularSeason20242025!$AA$3:$AA$1315,DataRegularSeason20242025!$B$3:$B$1315, "&lt;=" &amp; $A99, DataRegularSeason20242025!$D$3:$D$1315, P$1)+SUMIFS(DataRegularSeason20242025!$AB$3:$AB$1315,DataRegularSeason20242025!$B$3:$B$1315, "&lt;=" &amp; $A99, DataRegularSeason20242025!$E$3:$E$1315, P$1)</f>
        <v>17</v>
      </c>
      <c r="Q99" s="2">
        <f>SUMIFS(DataRegularSeason20242025!$AA$3:$AA$1315,DataRegularSeason20242025!$B$3:$B$1315, "&lt;=" &amp; $A99, DataRegularSeason20242025!$D$3:$D$1315, Q$1)+SUMIFS(DataRegularSeason20242025!$AB$3:$AB$1315,DataRegularSeason20242025!$B$3:$B$1315, "&lt;=" &amp; $A99, DataRegularSeason20242025!$E$3:$E$1315, Q$1)</f>
        <v>32</v>
      </c>
      <c r="R99" s="2">
        <f>SUMIFS(DataRegularSeason20242025!$AA$3:$AA$1315,DataRegularSeason20242025!$B$3:$B$1315, "&lt;=" &amp; $A99, DataRegularSeason20242025!$D$3:$D$1315, R$1)+SUMIFS(DataRegularSeason20242025!$AB$3:$AB$1315,DataRegularSeason20242025!$B$3:$B$1315, "&lt;=" &amp; $A99, DataRegularSeason20242025!$E$3:$E$1315, R$1)</f>
        <v>17</v>
      </c>
      <c r="S99" s="2">
        <f>SUMIFS(DataRegularSeason20242025!$AA$3:$AA$1315,DataRegularSeason20242025!$B$3:$B$1315, "&lt;=" &amp; $A99, DataRegularSeason20242025!$D$3:$D$1315, S$1)+SUMIFS(DataRegularSeason20242025!$AB$3:$AB$1315,DataRegularSeason20242025!$B$3:$B$1315, "&lt;=" &amp; $A99, DataRegularSeason20242025!$E$3:$E$1315, S$1)</f>
        <v>21</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19</v>
      </c>
      <c r="V99" s="2">
        <f>SUMIFS(DataRegularSeason20242025!$AA$3:$AA$1315,DataRegularSeason20242025!$B$3:$B$1315, "&lt;=" &amp; $A99, DataRegularSeason20242025!$D$3:$D$1315, V$1)+SUMIFS(DataRegularSeason20242025!$AB$3:$AB$1315,DataRegularSeason20242025!$B$3:$B$1315, "&lt;=" &amp; $A99, DataRegularSeason20242025!$E$3:$E$1315, V$1)</f>
        <v>21</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19</v>
      </c>
      <c r="Z99" s="2">
        <f>SUMIFS(DataRegularSeason20242025!$AA$3:$AA$1315,DataRegularSeason20242025!$B$3:$B$1315, "&lt;=" &amp; $A99, DataRegularSeason20242025!$D$3:$D$1315, Z$1)+SUMIFS(DataRegularSeason20242025!$AB$3:$AB$1315,DataRegularSeason20242025!$B$3:$B$1315, "&lt;=" &amp; $A99, DataRegularSeason20242025!$E$3:$E$1315, Z$1)</f>
        <v>21</v>
      </c>
      <c r="AA99" s="2">
        <f>SUMIFS(DataRegularSeason20242025!$AA$3:$AA$1315,DataRegularSeason20242025!$B$3:$B$1315, "&lt;=" &amp; $A99, DataRegularSeason20242025!$D$3:$D$1315, AA$1)+SUMIFS(DataRegularSeason20242025!$AB$3:$AB$1315,DataRegularSeason20242025!$B$3:$B$1315, "&lt;=" &amp; $A99, DataRegularSeason20242025!$E$3:$E$1315, AA$1)</f>
        <v>24</v>
      </c>
      <c r="AB99" s="2">
        <f>SUMIFS(DataRegularSeason20242025!$AA$3:$AA$1315,DataRegularSeason20242025!$B$3:$B$1315, "&lt;=" &amp; $A99, DataRegularSeason20242025!$D$3:$D$1315, AB$1)+SUMIFS(DataRegularSeason20242025!$AB$3:$AB$1315,DataRegularSeason20242025!$B$3:$B$1315, "&lt;=" &amp; $A99, DataRegularSeason20242025!$E$3:$E$1315, AB$1)</f>
        <v>28</v>
      </c>
      <c r="AC99" s="2">
        <f>SUMIFS(DataRegularSeason20242025!$AA$3:$AA$1315,DataRegularSeason20242025!$B$3:$B$1315, "&lt;=" &amp; $A99, DataRegularSeason20242025!$D$3:$D$1315, AC$1)+SUMIFS(DataRegularSeason20242025!$AB$3:$AB$1315,DataRegularSeason20242025!$B$3:$B$1315, "&lt;=" &amp; $A99, DataRegularSeason20242025!$E$3:$E$1315, AC$1)</f>
        <v>21</v>
      </c>
      <c r="AD99" s="2">
        <f>SUMIFS(DataRegularSeason20242025!$AA$3:$AA$1315,DataRegularSeason20242025!$B$3:$B$1315, "&lt;=" &amp; $A99, DataRegularSeason20242025!$D$3:$D$1315, AD$1)+SUMIFS(DataRegularSeason20242025!$AB$3:$AB$1315,DataRegularSeason20242025!$B$3:$B$1315, "&lt;=" &amp; $A99, DataRegularSeason20242025!$E$3:$E$1315, AD$1)</f>
        <v>25</v>
      </c>
      <c r="AE99" s="2">
        <f>SUMIFS(DataRegularSeason20242025!$AA$3:$AA$1315,DataRegularSeason20242025!$B$3:$B$1315, "&lt;=" &amp; $A99, DataRegularSeason20242025!$D$3:$D$1315, AE$1)+SUMIFS(DataRegularSeason20242025!$AB$3:$AB$1315,DataRegularSeason20242025!$B$3:$B$1315, "&lt;=" &amp; $A99, DataRegularSeason20242025!$E$3:$E$1315, AE$1)</f>
        <v>30</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29</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19</v>
      </c>
      <c r="C100" s="2">
        <f>SUMIFS(DataRegularSeason20242025!$AA$3:$AA$1315,DataRegularSeason20242025!$B$3:$B$1315, "&lt;=" &amp; $A100, DataRegularSeason20242025!$D$3:$D$1315, C$1)+SUMIFS(DataRegularSeason20242025!$AB$3:$AB$1315,DataRegularSeason20242025!$B$3:$B$1315, "&lt;=" &amp; $A100, DataRegularSeason20242025!$E$3:$E$1315, C$1)</f>
        <v>23</v>
      </c>
      <c r="D100" s="2">
        <f>SUMIFS(DataRegularSeason20242025!$AA$3:$AA$1315,DataRegularSeason20242025!$B$3:$B$1315, "&lt;=" &amp; $A100, DataRegularSeason20242025!$D$3:$D$1315, D$1)+SUMIFS(DataRegularSeason20242025!$AB$3:$AB$1315,DataRegularSeason20242025!$B$3:$B$1315, "&lt;=" &amp; $A100, DataRegularSeason20242025!$E$3:$E$1315, D$1)</f>
        <v>23</v>
      </c>
      <c r="E100" s="2">
        <f>SUMIFS(DataRegularSeason20242025!$AA$3:$AA$1315,DataRegularSeason20242025!$B$3:$B$1315, "&lt;=" &amp; $A100, DataRegularSeason20242025!$D$3:$D$1315, E$1)+SUMIFS(DataRegularSeason20242025!$AB$3:$AB$1315,DataRegularSeason20242025!$B$3:$B$1315, "&lt;=" &amp; $A100, DataRegularSeason20242025!$E$3:$E$1315, E$1)</f>
        <v>31</v>
      </c>
      <c r="F100" s="2">
        <f>SUMIFS(DataRegularSeason20242025!$AA$3:$AA$1315,DataRegularSeason20242025!$B$3:$B$1315, "&lt;=" &amp; $A100, DataRegularSeason20242025!$D$3:$D$1315, F$1)+SUMIFS(DataRegularSeason20242025!$AB$3:$AB$1315,DataRegularSeason20242025!$B$3:$B$1315, "&lt;=" &amp; $A100, DataRegularSeason20242025!$E$3:$E$1315, F$1)</f>
        <v>20</v>
      </c>
      <c r="G100" s="2">
        <f>SUMIFS(DataRegularSeason20242025!$AA$3:$AA$1315,DataRegularSeason20242025!$B$3:$B$1315, "&lt;=" &amp; $A100, DataRegularSeason20242025!$D$3:$D$1315, G$1)+SUMIFS(DataRegularSeason20242025!$AB$3:$AB$1315,DataRegularSeason20242025!$B$3:$B$1315, "&lt;=" &amp; $A100, DataRegularSeason20242025!$E$3:$E$1315, G$1)</f>
        <v>28</v>
      </c>
      <c r="H100" s="2">
        <f>SUMIFS(DataRegularSeason20242025!$AA$3:$AA$1315,DataRegularSeason20242025!$B$3:$B$1315, "&lt;=" &amp; $A100, DataRegularSeason20242025!$D$3:$D$1315, H$1)+SUMIFS(DataRegularSeason20242025!$AB$3:$AB$1315,DataRegularSeason20242025!$B$3:$B$1315, "&lt;=" &amp; $A100, DataRegularSeason20242025!$E$3:$E$1315, H$1)</f>
        <v>16</v>
      </c>
      <c r="I100" s="2">
        <f>SUMIFS(DataRegularSeason20242025!$AA$3:$AA$1315,DataRegularSeason20242025!$B$3:$B$1315, "&lt;=" &amp; $A100, DataRegularSeason20242025!$D$3:$D$1315, I$1)+SUMIFS(DataRegularSeason20242025!$AB$3:$AB$1315,DataRegularSeason20242025!$B$3:$B$1315, "&lt;=" &amp; $A100, DataRegularSeason20242025!$E$3:$E$1315, I$1)</f>
        <v>24</v>
      </c>
      <c r="J100" s="2">
        <f>SUMIFS(DataRegularSeason20242025!$AA$3:$AA$1315,DataRegularSeason20242025!$B$3:$B$1315, "&lt;=" &amp; $A100, DataRegularSeason20242025!$D$3:$D$1315, J$1)+SUMIFS(DataRegularSeason20242025!$AB$3:$AB$1315,DataRegularSeason20242025!$B$3:$B$1315, "&lt;=" &amp; $A100, DataRegularSeason20242025!$E$3:$E$1315, J$1)</f>
        <v>26</v>
      </c>
      <c r="K100" s="2">
        <f>SUMIFS(DataRegularSeason20242025!$AA$3:$AA$1315,DataRegularSeason20242025!$B$3:$B$1315, "&lt;=" &amp; $A100, DataRegularSeason20242025!$D$3:$D$1315, K$1)+SUMIFS(DataRegularSeason20242025!$AB$3:$AB$1315,DataRegularSeason20242025!$B$3:$B$1315, "&lt;=" &amp; $A100, DataRegularSeason20242025!$E$3:$E$1315, K$1)</f>
        <v>22</v>
      </c>
      <c r="L100" s="2">
        <f>SUMIFS(DataRegularSeason20242025!$AA$3:$AA$1315,DataRegularSeason20242025!$B$3:$B$1315, "&lt;=" &amp; $A100, DataRegularSeason20242025!$D$3:$D$1315, L$1)+SUMIFS(DataRegularSeason20242025!$AB$3:$AB$1315,DataRegularSeason20242025!$B$3:$B$1315, "&lt;=" &amp; $A100, DataRegularSeason20242025!$E$3:$E$1315, L$1)</f>
        <v>24</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25</v>
      </c>
      <c r="O100" s="2">
        <f>SUMIFS(DataRegularSeason20242025!$AA$3:$AA$1315,DataRegularSeason20242025!$B$3:$B$1315, "&lt;=" &amp; $A100, DataRegularSeason20242025!$D$3:$D$1315, O$1)+SUMIFS(DataRegularSeason20242025!$AB$3:$AB$1315,DataRegularSeason20242025!$B$3:$B$1315, "&lt;=" &amp; $A100, DataRegularSeason20242025!$E$3:$E$1315, O$1)</f>
        <v>30</v>
      </c>
      <c r="P100" s="2">
        <f>SUMIFS(DataRegularSeason20242025!$AA$3:$AA$1315,DataRegularSeason20242025!$B$3:$B$1315, "&lt;=" &amp; $A100, DataRegularSeason20242025!$D$3:$D$1315, P$1)+SUMIFS(DataRegularSeason20242025!$AB$3:$AB$1315,DataRegularSeason20242025!$B$3:$B$1315, "&lt;=" &amp; $A100, DataRegularSeason20242025!$E$3:$E$1315, P$1)</f>
        <v>17</v>
      </c>
      <c r="Q100" s="2">
        <f>SUMIFS(DataRegularSeason20242025!$AA$3:$AA$1315,DataRegularSeason20242025!$B$3:$B$1315, "&lt;=" &amp; $A100, DataRegularSeason20242025!$D$3:$D$1315, Q$1)+SUMIFS(DataRegularSeason20242025!$AB$3:$AB$1315,DataRegularSeason20242025!$B$3:$B$1315, "&lt;=" &amp; $A100, DataRegularSeason20242025!$E$3:$E$1315, Q$1)</f>
        <v>32</v>
      </c>
      <c r="R100" s="2">
        <f>SUMIFS(DataRegularSeason20242025!$AA$3:$AA$1315,DataRegularSeason20242025!$B$3:$B$1315, "&lt;=" &amp; $A100, DataRegularSeason20242025!$D$3:$D$1315, R$1)+SUMIFS(DataRegularSeason20242025!$AB$3:$AB$1315,DataRegularSeason20242025!$B$3:$B$1315, "&lt;=" &amp; $A100, DataRegularSeason20242025!$E$3:$E$1315, R$1)</f>
        <v>17</v>
      </c>
      <c r="S100" s="2">
        <f>SUMIFS(DataRegularSeason20242025!$AA$3:$AA$1315,DataRegularSeason20242025!$B$3:$B$1315, "&lt;=" &amp; $A100, DataRegularSeason20242025!$D$3:$D$1315, S$1)+SUMIFS(DataRegularSeason20242025!$AB$3:$AB$1315,DataRegularSeason20242025!$B$3:$B$1315, "&lt;=" &amp; $A100, DataRegularSeason20242025!$E$3:$E$1315, S$1)</f>
        <v>21</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19</v>
      </c>
      <c r="V100" s="2">
        <f>SUMIFS(DataRegularSeason20242025!$AA$3:$AA$1315,DataRegularSeason20242025!$B$3:$B$1315, "&lt;=" &amp; $A100, DataRegularSeason20242025!$D$3:$D$1315, V$1)+SUMIFS(DataRegularSeason20242025!$AB$3:$AB$1315,DataRegularSeason20242025!$B$3:$B$1315, "&lt;=" &amp; $A100, DataRegularSeason20242025!$E$3:$E$1315, V$1)</f>
        <v>21</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19</v>
      </c>
      <c r="Z100" s="2">
        <f>SUMIFS(DataRegularSeason20242025!$AA$3:$AA$1315,DataRegularSeason20242025!$B$3:$B$1315, "&lt;=" &amp; $A100, DataRegularSeason20242025!$D$3:$D$1315, Z$1)+SUMIFS(DataRegularSeason20242025!$AB$3:$AB$1315,DataRegularSeason20242025!$B$3:$B$1315, "&lt;=" &amp; $A100, DataRegularSeason20242025!$E$3:$E$1315, Z$1)</f>
        <v>21</v>
      </c>
      <c r="AA100" s="2">
        <f>SUMIFS(DataRegularSeason20242025!$AA$3:$AA$1315,DataRegularSeason20242025!$B$3:$B$1315, "&lt;=" &amp; $A100, DataRegularSeason20242025!$D$3:$D$1315, AA$1)+SUMIFS(DataRegularSeason20242025!$AB$3:$AB$1315,DataRegularSeason20242025!$B$3:$B$1315, "&lt;=" &amp; $A100, DataRegularSeason20242025!$E$3:$E$1315, AA$1)</f>
        <v>24</v>
      </c>
      <c r="AB100" s="2">
        <f>SUMIFS(DataRegularSeason20242025!$AA$3:$AA$1315,DataRegularSeason20242025!$B$3:$B$1315, "&lt;=" &amp; $A100, DataRegularSeason20242025!$D$3:$D$1315, AB$1)+SUMIFS(DataRegularSeason20242025!$AB$3:$AB$1315,DataRegularSeason20242025!$B$3:$B$1315, "&lt;=" &amp; $A100, DataRegularSeason20242025!$E$3:$E$1315, AB$1)</f>
        <v>28</v>
      </c>
      <c r="AC100" s="2">
        <f>SUMIFS(DataRegularSeason20242025!$AA$3:$AA$1315,DataRegularSeason20242025!$B$3:$B$1315, "&lt;=" &amp; $A100, DataRegularSeason20242025!$D$3:$D$1315, AC$1)+SUMIFS(DataRegularSeason20242025!$AB$3:$AB$1315,DataRegularSeason20242025!$B$3:$B$1315, "&lt;=" &amp; $A100, DataRegularSeason20242025!$E$3:$E$1315, AC$1)</f>
        <v>21</v>
      </c>
      <c r="AD100" s="2">
        <f>SUMIFS(DataRegularSeason20242025!$AA$3:$AA$1315,DataRegularSeason20242025!$B$3:$B$1315, "&lt;=" &amp; $A100, DataRegularSeason20242025!$D$3:$D$1315, AD$1)+SUMIFS(DataRegularSeason20242025!$AB$3:$AB$1315,DataRegularSeason20242025!$B$3:$B$1315, "&lt;=" &amp; $A100, DataRegularSeason20242025!$E$3:$E$1315, AD$1)</f>
        <v>25</v>
      </c>
      <c r="AE100" s="2">
        <f>SUMIFS(DataRegularSeason20242025!$AA$3:$AA$1315,DataRegularSeason20242025!$B$3:$B$1315, "&lt;=" &amp; $A100, DataRegularSeason20242025!$D$3:$D$1315, AE$1)+SUMIFS(DataRegularSeason20242025!$AB$3:$AB$1315,DataRegularSeason20242025!$B$3:$B$1315, "&lt;=" &amp; $A100, DataRegularSeason20242025!$E$3:$E$1315, AE$1)</f>
        <v>30</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29</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19</v>
      </c>
      <c r="C101" s="2">
        <f>SUMIFS(DataRegularSeason20242025!$AA$3:$AA$1315,DataRegularSeason20242025!$B$3:$B$1315, "&lt;=" &amp; $A101, DataRegularSeason20242025!$D$3:$D$1315, C$1)+SUMIFS(DataRegularSeason20242025!$AB$3:$AB$1315,DataRegularSeason20242025!$B$3:$B$1315, "&lt;=" &amp; $A101, DataRegularSeason20242025!$E$3:$E$1315, C$1)</f>
        <v>23</v>
      </c>
      <c r="D101" s="2">
        <f>SUMIFS(DataRegularSeason20242025!$AA$3:$AA$1315,DataRegularSeason20242025!$B$3:$B$1315, "&lt;=" &amp; $A101, DataRegularSeason20242025!$D$3:$D$1315, D$1)+SUMIFS(DataRegularSeason20242025!$AB$3:$AB$1315,DataRegularSeason20242025!$B$3:$B$1315, "&lt;=" &amp; $A101, DataRegularSeason20242025!$E$3:$E$1315, D$1)</f>
        <v>23</v>
      </c>
      <c r="E101" s="2">
        <f>SUMIFS(DataRegularSeason20242025!$AA$3:$AA$1315,DataRegularSeason20242025!$B$3:$B$1315, "&lt;=" &amp; $A101, DataRegularSeason20242025!$D$3:$D$1315, E$1)+SUMIFS(DataRegularSeason20242025!$AB$3:$AB$1315,DataRegularSeason20242025!$B$3:$B$1315, "&lt;=" &amp; $A101, DataRegularSeason20242025!$E$3:$E$1315, E$1)</f>
        <v>31</v>
      </c>
      <c r="F101" s="2">
        <f>SUMIFS(DataRegularSeason20242025!$AA$3:$AA$1315,DataRegularSeason20242025!$B$3:$B$1315, "&lt;=" &amp; $A101, DataRegularSeason20242025!$D$3:$D$1315, F$1)+SUMIFS(DataRegularSeason20242025!$AB$3:$AB$1315,DataRegularSeason20242025!$B$3:$B$1315, "&lt;=" &amp; $A101, DataRegularSeason20242025!$E$3:$E$1315, F$1)</f>
        <v>20</v>
      </c>
      <c r="G101" s="2">
        <f>SUMIFS(DataRegularSeason20242025!$AA$3:$AA$1315,DataRegularSeason20242025!$B$3:$B$1315, "&lt;=" &amp; $A101, DataRegularSeason20242025!$D$3:$D$1315, G$1)+SUMIFS(DataRegularSeason20242025!$AB$3:$AB$1315,DataRegularSeason20242025!$B$3:$B$1315, "&lt;=" &amp; $A101, DataRegularSeason20242025!$E$3:$E$1315, G$1)</f>
        <v>28</v>
      </c>
      <c r="H101" s="2">
        <f>SUMIFS(DataRegularSeason20242025!$AA$3:$AA$1315,DataRegularSeason20242025!$B$3:$B$1315, "&lt;=" &amp; $A101, DataRegularSeason20242025!$D$3:$D$1315, H$1)+SUMIFS(DataRegularSeason20242025!$AB$3:$AB$1315,DataRegularSeason20242025!$B$3:$B$1315, "&lt;=" &amp; $A101, DataRegularSeason20242025!$E$3:$E$1315, H$1)</f>
        <v>16</v>
      </c>
      <c r="I101" s="2">
        <f>SUMIFS(DataRegularSeason20242025!$AA$3:$AA$1315,DataRegularSeason20242025!$B$3:$B$1315, "&lt;=" &amp; $A101, DataRegularSeason20242025!$D$3:$D$1315, I$1)+SUMIFS(DataRegularSeason20242025!$AB$3:$AB$1315,DataRegularSeason20242025!$B$3:$B$1315, "&lt;=" &amp; $A101, DataRegularSeason20242025!$E$3:$E$1315, I$1)</f>
        <v>24</v>
      </c>
      <c r="J101" s="2">
        <f>SUMIFS(DataRegularSeason20242025!$AA$3:$AA$1315,DataRegularSeason20242025!$B$3:$B$1315, "&lt;=" &amp; $A101, DataRegularSeason20242025!$D$3:$D$1315, J$1)+SUMIFS(DataRegularSeason20242025!$AB$3:$AB$1315,DataRegularSeason20242025!$B$3:$B$1315, "&lt;=" &amp; $A101, DataRegularSeason20242025!$E$3:$E$1315, J$1)</f>
        <v>26</v>
      </c>
      <c r="K101" s="2">
        <f>SUMIFS(DataRegularSeason20242025!$AA$3:$AA$1315,DataRegularSeason20242025!$B$3:$B$1315, "&lt;=" &amp; $A101, DataRegularSeason20242025!$D$3:$D$1315, K$1)+SUMIFS(DataRegularSeason20242025!$AB$3:$AB$1315,DataRegularSeason20242025!$B$3:$B$1315, "&lt;=" &amp; $A101, DataRegularSeason20242025!$E$3:$E$1315, K$1)</f>
        <v>22</v>
      </c>
      <c r="L101" s="2">
        <f>SUMIFS(DataRegularSeason20242025!$AA$3:$AA$1315,DataRegularSeason20242025!$B$3:$B$1315, "&lt;=" &amp; $A101, DataRegularSeason20242025!$D$3:$D$1315, L$1)+SUMIFS(DataRegularSeason20242025!$AB$3:$AB$1315,DataRegularSeason20242025!$B$3:$B$1315, "&lt;=" &amp; $A101, DataRegularSeason20242025!$E$3:$E$1315, L$1)</f>
        <v>24</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25</v>
      </c>
      <c r="O101" s="2">
        <f>SUMIFS(DataRegularSeason20242025!$AA$3:$AA$1315,DataRegularSeason20242025!$B$3:$B$1315, "&lt;=" &amp; $A101, DataRegularSeason20242025!$D$3:$D$1315, O$1)+SUMIFS(DataRegularSeason20242025!$AB$3:$AB$1315,DataRegularSeason20242025!$B$3:$B$1315, "&lt;=" &amp; $A101, DataRegularSeason20242025!$E$3:$E$1315, O$1)</f>
        <v>30</v>
      </c>
      <c r="P101" s="2">
        <f>SUMIFS(DataRegularSeason20242025!$AA$3:$AA$1315,DataRegularSeason20242025!$B$3:$B$1315, "&lt;=" &amp; $A101, DataRegularSeason20242025!$D$3:$D$1315, P$1)+SUMIFS(DataRegularSeason20242025!$AB$3:$AB$1315,DataRegularSeason20242025!$B$3:$B$1315, "&lt;=" &amp; $A101, DataRegularSeason20242025!$E$3:$E$1315, P$1)</f>
        <v>17</v>
      </c>
      <c r="Q101" s="2">
        <f>SUMIFS(DataRegularSeason20242025!$AA$3:$AA$1315,DataRegularSeason20242025!$B$3:$B$1315, "&lt;=" &amp; $A101, DataRegularSeason20242025!$D$3:$D$1315, Q$1)+SUMIFS(DataRegularSeason20242025!$AB$3:$AB$1315,DataRegularSeason20242025!$B$3:$B$1315, "&lt;=" &amp; $A101, DataRegularSeason20242025!$E$3:$E$1315, Q$1)</f>
        <v>32</v>
      </c>
      <c r="R101" s="2">
        <f>SUMIFS(DataRegularSeason20242025!$AA$3:$AA$1315,DataRegularSeason20242025!$B$3:$B$1315, "&lt;=" &amp; $A101, DataRegularSeason20242025!$D$3:$D$1315, R$1)+SUMIFS(DataRegularSeason20242025!$AB$3:$AB$1315,DataRegularSeason20242025!$B$3:$B$1315, "&lt;=" &amp; $A101, DataRegularSeason20242025!$E$3:$E$1315, R$1)</f>
        <v>17</v>
      </c>
      <c r="S101" s="2">
        <f>SUMIFS(DataRegularSeason20242025!$AA$3:$AA$1315,DataRegularSeason20242025!$B$3:$B$1315, "&lt;=" &amp; $A101, DataRegularSeason20242025!$D$3:$D$1315, S$1)+SUMIFS(DataRegularSeason20242025!$AB$3:$AB$1315,DataRegularSeason20242025!$B$3:$B$1315, "&lt;=" &amp; $A101, DataRegularSeason20242025!$E$3:$E$1315, S$1)</f>
        <v>21</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19</v>
      </c>
      <c r="V101" s="2">
        <f>SUMIFS(DataRegularSeason20242025!$AA$3:$AA$1315,DataRegularSeason20242025!$B$3:$B$1315, "&lt;=" &amp; $A101, DataRegularSeason20242025!$D$3:$D$1315, V$1)+SUMIFS(DataRegularSeason20242025!$AB$3:$AB$1315,DataRegularSeason20242025!$B$3:$B$1315, "&lt;=" &amp; $A101, DataRegularSeason20242025!$E$3:$E$1315, V$1)</f>
        <v>21</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19</v>
      </c>
      <c r="Z101" s="2">
        <f>SUMIFS(DataRegularSeason20242025!$AA$3:$AA$1315,DataRegularSeason20242025!$B$3:$B$1315, "&lt;=" &amp; $A101, DataRegularSeason20242025!$D$3:$D$1315, Z$1)+SUMIFS(DataRegularSeason20242025!$AB$3:$AB$1315,DataRegularSeason20242025!$B$3:$B$1315, "&lt;=" &amp; $A101, DataRegularSeason20242025!$E$3:$E$1315, Z$1)</f>
        <v>21</v>
      </c>
      <c r="AA101" s="2">
        <f>SUMIFS(DataRegularSeason20242025!$AA$3:$AA$1315,DataRegularSeason20242025!$B$3:$B$1315, "&lt;=" &amp; $A101, DataRegularSeason20242025!$D$3:$D$1315, AA$1)+SUMIFS(DataRegularSeason20242025!$AB$3:$AB$1315,DataRegularSeason20242025!$B$3:$B$1315, "&lt;=" &amp; $A101, DataRegularSeason20242025!$E$3:$E$1315, AA$1)</f>
        <v>24</v>
      </c>
      <c r="AB101" s="2">
        <f>SUMIFS(DataRegularSeason20242025!$AA$3:$AA$1315,DataRegularSeason20242025!$B$3:$B$1315, "&lt;=" &amp; $A101, DataRegularSeason20242025!$D$3:$D$1315, AB$1)+SUMIFS(DataRegularSeason20242025!$AB$3:$AB$1315,DataRegularSeason20242025!$B$3:$B$1315, "&lt;=" &amp; $A101, DataRegularSeason20242025!$E$3:$E$1315, AB$1)</f>
        <v>28</v>
      </c>
      <c r="AC101" s="2">
        <f>SUMIFS(DataRegularSeason20242025!$AA$3:$AA$1315,DataRegularSeason20242025!$B$3:$B$1315, "&lt;=" &amp; $A101, DataRegularSeason20242025!$D$3:$D$1315, AC$1)+SUMIFS(DataRegularSeason20242025!$AB$3:$AB$1315,DataRegularSeason20242025!$B$3:$B$1315, "&lt;=" &amp; $A101, DataRegularSeason20242025!$E$3:$E$1315, AC$1)</f>
        <v>21</v>
      </c>
      <c r="AD101" s="2">
        <f>SUMIFS(DataRegularSeason20242025!$AA$3:$AA$1315,DataRegularSeason20242025!$B$3:$B$1315, "&lt;=" &amp; $A101, DataRegularSeason20242025!$D$3:$D$1315, AD$1)+SUMIFS(DataRegularSeason20242025!$AB$3:$AB$1315,DataRegularSeason20242025!$B$3:$B$1315, "&lt;=" &amp; $A101, DataRegularSeason20242025!$E$3:$E$1315, AD$1)</f>
        <v>25</v>
      </c>
      <c r="AE101" s="2">
        <f>SUMIFS(DataRegularSeason20242025!$AA$3:$AA$1315,DataRegularSeason20242025!$B$3:$B$1315, "&lt;=" &amp; $A101, DataRegularSeason20242025!$D$3:$D$1315, AE$1)+SUMIFS(DataRegularSeason20242025!$AB$3:$AB$1315,DataRegularSeason20242025!$B$3:$B$1315, "&lt;=" &amp; $A101, DataRegularSeason20242025!$E$3:$E$1315, AE$1)</f>
        <v>30</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29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19</v>
      </c>
      <c r="C102" s="2">
        <f>SUMIFS(DataRegularSeason20242025!$AA$3:$AA$1315,DataRegularSeason20242025!$B$3:$B$1315, "&lt;=" &amp; $A102, DataRegularSeason20242025!$D$3:$D$1315, C$1)+SUMIFS(DataRegularSeason20242025!$AB$3:$AB$1315,DataRegularSeason20242025!$B$3:$B$1315, "&lt;=" &amp; $A102, DataRegularSeason20242025!$E$3:$E$1315, C$1)</f>
        <v>23</v>
      </c>
      <c r="D102" s="2">
        <f>SUMIFS(DataRegularSeason20242025!$AA$3:$AA$1315,DataRegularSeason20242025!$B$3:$B$1315, "&lt;=" &amp; $A102, DataRegularSeason20242025!$D$3:$D$1315, D$1)+SUMIFS(DataRegularSeason20242025!$AB$3:$AB$1315,DataRegularSeason20242025!$B$3:$B$1315, "&lt;=" &amp; $A102, DataRegularSeason20242025!$E$3:$E$1315, D$1)</f>
        <v>23</v>
      </c>
      <c r="E102" s="2">
        <f>SUMIFS(DataRegularSeason20242025!$AA$3:$AA$1315,DataRegularSeason20242025!$B$3:$B$1315, "&lt;=" &amp; $A102, DataRegularSeason20242025!$D$3:$D$1315, E$1)+SUMIFS(DataRegularSeason20242025!$AB$3:$AB$1315,DataRegularSeason20242025!$B$3:$B$1315, "&lt;=" &amp; $A102, DataRegularSeason20242025!$E$3:$E$1315, E$1)</f>
        <v>31</v>
      </c>
      <c r="F102" s="2">
        <f>SUMIFS(DataRegularSeason20242025!$AA$3:$AA$1315,DataRegularSeason20242025!$B$3:$B$1315, "&lt;=" &amp; $A102, DataRegularSeason20242025!$D$3:$D$1315, F$1)+SUMIFS(DataRegularSeason20242025!$AB$3:$AB$1315,DataRegularSeason20242025!$B$3:$B$1315, "&lt;=" &amp; $A102, DataRegularSeason20242025!$E$3:$E$1315, F$1)</f>
        <v>20</v>
      </c>
      <c r="G102" s="2">
        <f>SUMIFS(DataRegularSeason20242025!$AA$3:$AA$1315,DataRegularSeason20242025!$B$3:$B$1315, "&lt;=" &amp; $A102, DataRegularSeason20242025!$D$3:$D$1315, G$1)+SUMIFS(DataRegularSeason20242025!$AB$3:$AB$1315,DataRegularSeason20242025!$B$3:$B$1315, "&lt;=" &amp; $A102, DataRegularSeason20242025!$E$3:$E$1315, G$1)</f>
        <v>28</v>
      </c>
      <c r="H102" s="2">
        <f>SUMIFS(DataRegularSeason20242025!$AA$3:$AA$1315,DataRegularSeason20242025!$B$3:$B$1315, "&lt;=" &amp; $A102, DataRegularSeason20242025!$D$3:$D$1315, H$1)+SUMIFS(DataRegularSeason20242025!$AB$3:$AB$1315,DataRegularSeason20242025!$B$3:$B$1315, "&lt;=" &amp; $A102, DataRegularSeason20242025!$E$3:$E$1315, H$1)</f>
        <v>16</v>
      </c>
      <c r="I102" s="2">
        <f>SUMIFS(DataRegularSeason20242025!$AA$3:$AA$1315,DataRegularSeason20242025!$B$3:$B$1315, "&lt;=" &amp; $A102, DataRegularSeason20242025!$D$3:$D$1315, I$1)+SUMIFS(DataRegularSeason20242025!$AB$3:$AB$1315,DataRegularSeason20242025!$B$3:$B$1315, "&lt;=" &amp; $A102, DataRegularSeason20242025!$E$3:$E$1315, I$1)</f>
        <v>24</v>
      </c>
      <c r="J102" s="2">
        <f>SUMIFS(DataRegularSeason20242025!$AA$3:$AA$1315,DataRegularSeason20242025!$B$3:$B$1315, "&lt;=" &amp; $A102, DataRegularSeason20242025!$D$3:$D$1315, J$1)+SUMIFS(DataRegularSeason20242025!$AB$3:$AB$1315,DataRegularSeason20242025!$B$3:$B$1315, "&lt;=" &amp; $A102, DataRegularSeason20242025!$E$3:$E$1315, J$1)</f>
        <v>26</v>
      </c>
      <c r="K102" s="2">
        <f>SUMIFS(DataRegularSeason20242025!$AA$3:$AA$1315,DataRegularSeason20242025!$B$3:$B$1315, "&lt;=" &amp; $A102, DataRegularSeason20242025!$D$3:$D$1315, K$1)+SUMIFS(DataRegularSeason20242025!$AB$3:$AB$1315,DataRegularSeason20242025!$B$3:$B$1315, "&lt;=" &amp; $A102, DataRegularSeason20242025!$E$3:$E$1315, K$1)</f>
        <v>22</v>
      </c>
      <c r="L102" s="2">
        <f>SUMIFS(DataRegularSeason20242025!$AA$3:$AA$1315,DataRegularSeason20242025!$B$3:$B$1315, "&lt;=" &amp; $A102, DataRegularSeason20242025!$D$3:$D$1315, L$1)+SUMIFS(DataRegularSeason20242025!$AB$3:$AB$1315,DataRegularSeason20242025!$B$3:$B$1315, "&lt;=" &amp; $A102, DataRegularSeason20242025!$E$3:$E$1315, L$1)</f>
        <v>24</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25</v>
      </c>
      <c r="O102" s="2">
        <f>SUMIFS(DataRegularSeason20242025!$AA$3:$AA$1315,DataRegularSeason20242025!$B$3:$B$1315, "&lt;=" &amp; $A102, DataRegularSeason20242025!$D$3:$D$1315, O$1)+SUMIFS(DataRegularSeason20242025!$AB$3:$AB$1315,DataRegularSeason20242025!$B$3:$B$1315, "&lt;=" &amp; $A102, DataRegularSeason20242025!$E$3:$E$1315, O$1)</f>
        <v>30</v>
      </c>
      <c r="P102" s="2">
        <f>SUMIFS(DataRegularSeason20242025!$AA$3:$AA$1315,DataRegularSeason20242025!$B$3:$B$1315, "&lt;=" &amp; $A102, DataRegularSeason20242025!$D$3:$D$1315, P$1)+SUMIFS(DataRegularSeason20242025!$AB$3:$AB$1315,DataRegularSeason20242025!$B$3:$B$1315, "&lt;=" &amp; $A102, DataRegularSeason20242025!$E$3:$E$1315, P$1)</f>
        <v>17</v>
      </c>
      <c r="Q102" s="2">
        <f>SUMIFS(DataRegularSeason20242025!$AA$3:$AA$1315,DataRegularSeason20242025!$B$3:$B$1315, "&lt;=" &amp; $A102, DataRegularSeason20242025!$D$3:$D$1315, Q$1)+SUMIFS(DataRegularSeason20242025!$AB$3:$AB$1315,DataRegularSeason20242025!$B$3:$B$1315, "&lt;=" &amp; $A102, DataRegularSeason20242025!$E$3:$E$1315, Q$1)</f>
        <v>32</v>
      </c>
      <c r="R102" s="2">
        <f>SUMIFS(DataRegularSeason20242025!$AA$3:$AA$1315,DataRegularSeason20242025!$B$3:$B$1315, "&lt;=" &amp; $A102, DataRegularSeason20242025!$D$3:$D$1315, R$1)+SUMIFS(DataRegularSeason20242025!$AB$3:$AB$1315,DataRegularSeason20242025!$B$3:$B$1315, "&lt;=" &amp; $A102, DataRegularSeason20242025!$E$3:$E$1315, R$1)</f>
        <v>17</v>
      </c>
      <c r="S102" s="2">
        <f>SUMIFS(DataRegularSeason20242025!$AA$3:$AA$1315,DataRegularSeason20242025!$B$3:$B$1315, "&lt;=" &amp; $A102, DataRegularSeason20242025!$D$3:$D$1315, S$1)+SUMIFS(DataRegularSeason20242025!$AB$3:$AB$1315,DataRegularSeason20242025!$B$3:$B$1315, "&lt;=" &amp; $A102, DataRegularSeason20242025!$E$3:$E$1315, S$1)</f>
        <v>21</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19</v>
      </c>
      <c r="V102" s="2">
        <f>SUMIFS(DataRegularSeason20242025!$AA$3:$AA$1315,DataRegularSeason20242025!$B$3:$B$1315, "&lt;=" &amp; $A102, DataRegularSeason20242025!$D$3:$D$1315, V$1)+SUMIFS(DataRegularSeason20242025!$AB$3:$AB$1315,DataRegularSeason20242025!$B$3:$B$1315, "&lt;=" &amp; $A102, DataRegularSeason20242025!$E$3:$E$1315, V$1)</f>
        <v>21</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19</v>
      </c>
      <c r="Z102" s="2">
        <f>SUMIFS(DataRegularSeason20242025!$AA$3:$AA$1315,DataRegularSeason20242025!$B$3:$B$1315, "&lt;=" &amp; $A102, DataRegularSeason20242025!$D$3:$D$1315, Z$1)+SUMIFS(DataRegularSeason20242025!$AB$3:$AB$1315,DataRegularSeason20242025!$B$3:$B$1315, "&lt;=" &amp; $A102, DataRegularSeason20242025!$E$3:$E$1315, Z$1)</f>
        <v>21</v>
      </c>
      <c r="AA102" s="2">
        <f>SUMIFS(DataRegularSeason20242025!$AA$3:$AA$1315,DataRegularSeason20242025!$B$3:$B$1315, "&lt;=" &amp; $A102, DataRegularSeason20242025!$D$3:$D$1315, AA$1)+SUMIFS(DataRegularSeason20242025!$AB$3:$AB$1315,DataRegularSeason20242025!$B$3:$B$1315, "&lt;=" &amp; $A102, DataRegularSeason20242025!$E$3:$E$1315, AA$1)</f>
        <v>24</v>
      </c>
      <c r="AB102" s="2">
        <f>SUMIFS(DataRegularSeason20242025!$AA$3:$AA$1315,DataRegularSeason20242025!$B$3:$B$1315, "&lt;=" &amp; $A102, DataRegularSeason20242025!$D$3:$D$1315, AB$1)+SUMIFS(DataRegularSeason20242025!$AB$3:$AB$1315,DataRegularSeason20242025!$B$3:$B$1315, "&lt;=" &amp; $A102, DataRegularSeason20242025!$E$3:$E$1315, AB$1)</f>
        <v>28</v>
      </c>
      <c r="AC102" s="2">
        <f>SUMIFS(DataRegularSeason20242025!$AA$3:$AA$1315,DataRegularSeason20242025!$B$3:$B$1315, "&lt;=" &amp; $A102, DataRegularSeason20242025!$D$3:$D$1315, AC$1)+SUMIFS(DataRegularSeason20242025!$AB$3:$AB$1315,DataRegularSeason20242025!$B$3:$B$1315, "&lt;=" &amp; $A102, DataRegularSeason20242025!$E$3:$E$1315, AC$1)</f>
        <v>21</v>
      </c>
      <c r="AD102" s="2">
        <f>SUMIFS(DataRegularSeason20242025!$AA$3:$AA$1315,DataRegularSeason20242025!$B$3:$B$1315, "&lt;=" &amp; $A102, DataRegularSeason20242025!$D$3:$D$1315, AD$1)+SUMIFS(DataRegularSeason20242025!$AB$3:$AB$1315,DataRegularSeason20242025!$B$3:$B$1315, "&lt;=" &amp; $A102, DataRegularSeason20242025!$E$3:$E$1315, AD$1)</f>
        <v>25</v>
      </c>
      <c r="AE102" s="2">
        <f>SUMIFS(DataRegularSeason20242025!$AA$3:$AA$1315,DataRegularSeason20242025!$B$3:$B$1315, "&lt;=" &amp; $A102, DataRegularSeason20242025!$D$3:$D$1315, AE$1)+SUMIFS(DataRegularSeason20242025!$AB$3:$AB$1315,DataRegularSeason20242025!$B$3:$B$1315, "&lt;=" &amp; $A102, DataRegularSeason20242025!$E$3:$E$1315, AE$1)</f>
        <v>30</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29</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19</v>
      </c>
      <c r="C103" s="2">
        <f>SUMIFS(DataRegularSeason20242025!$AA$3:$AA$1315,DataRegularSeason20242025!$B$3:$B$1315, "&lt;=" &amp; $A103, DataRegularSeason20242025!$D$3:$D$1315, C$1)+SUMIFS(DataRegularSeason20242025!$AB$3:$AB$1315,DataRegularSeason20242025!$B$3:$B$1315, "&lt;=" &amp; $A103, DataRegularSeason20242025!$E$3:$E$1315, C$1)</f>
        <v>23</v>
      </c>
      <c r="D103" s="2">
        <f>SUMIFS(DataRegularSeason20242025!$AA$3:$AA$1315,DataRegularSeason20242025!$B$3:$B$1315, "&lt;=" &amp; $A103, DataRegularSeason20242025!$D$3:$D$1315, D$1)+SUMIFS(DataRegularSeason20242025!$AB$3:$AB$1315,DataRegularSeason20242025!$B$3:$B$1315, "&lt;=" &amp; $A103, DataRegularSeason20242025!$E$3:$E$1315, D$1)</f>
        <v>23</v>
      </c>
      <c r="E103" s="2">
        <f>SUMIFS(DataRegularSeason20242025!$AA$3:$AA$1315,DataRegularSeason20242025!$B$3:$B$1315, "&lt;=" &amp; $A103, DataRegularSeason20242025!$D$3:$D$1315, E$1)+SUMIFS(DataRegularSeason20242025!$AB$3:$AB$1315,DataRegularSeason20242025!$B$3:$B$1315, "&lt;=" &amp; $A103, DataRegularSeason20242025!$E$3:$E$1315, E$1)</f>
        <v>31</v>
      </c>
      <c r="F103" s="2">
        <f>SUMIFS(DataRegularSeason20242025!$AA$3:$AA$1315,DataRegularSeason20242025!$B$3:$B$1315, "&lt;=" &amp; $A103, DataRegularSeason20242025!$D$3:$D$1315, F$1)+SUMIFS(DataRegularSeason20242025!$AB$3:$AB$1315,DataRegularSeason20242025!$B$3:$B$1315, "&lt;=" &amp; $A103, DataRegularSeason20242025!$E$3:$E$1315, F$1)</f>
        <v>20</v>
      </c>
      <c r="G103" s="2">
        <f>SUMIFS(DataRegularSeason20242025!$AA$3:$AA$1315,DataRegularSeason20242025!$B$3:$B$1315, "&lt;=" &amp; $A103, DataRegularSeason20242025!$D$3:$D$1315, G$1)+SUMIFS(DataRegularSeason20242025!$AB$3:$AB$1315,DataRegularSeason20242025!$B$3:$B$1315, "&lt;=" &amp; $A103, DataRegularSeason20242025!$E$3:$E$1315, G$1)</f>
        <v>28</v>
      </c>
      <c r="H103" s="2">
        <f>SUMIFS(DataRegularSeason20242025!$AA$3:$AA$1315,DataRegularSeason20242025!$B$3:$B$1315, "&lt;=" &amp; $A103, DataRegularSeason20242025!$D$3:$D$1315, H$1)+SUMIFS(DataRegularSeason20242025!$AB$3:$AB$1315,DataRegularSeason20242025!$B$3:$B$1315, "&lt;=" &amp; $A103, DataRegularSeason20242025!$E$3:$E$1315, H$1)</f>
        <v>16</v>
      </c>
      <c r="I103" s="2">
        <f>SUMIFS(DataRegularSeason20242025!$AA$3:$AA$1315,DataRegularSeason20242025!$B$3:$B$1315, "&lt;=" &amp; $A103, DataRegularSeason20242025!$D$3:$D$1315, I$1)+SUMIFS(DataRegularSeason20242025!$AB$3:$AB$1315,DataRegularSeason20242025!$B$3:$B$1315, "&lt;=" &amp; $A103, DataRegularSeason20242025!$E$3:$E$1315, I$1)</f>
        <v>24</v>
      </c>
      <c r="J103" s="2">
        <f>SUMIFS(DataRegularSeason20242025!$AA$3:$AA$1315,DataRegularSeason20242025!$B$3:$B$1315, "&lt;=" &amp; $A103, DataRegularSeason20242025!$D$3:$D$1315, J$1)+SUMIFS(DataRegularSeason20242025!$AB$3:$AB$1315,DataRegularSeason20242025!$B$3:$B$1315, "&lt;=" &amp; $A103, DataRegularSeason20242025!$E$3:$E$1315, J$1)</f>
        <v>26</v>
      </c>
      <c r="K103" s="2">
        <f>SUMIFS(DataRegularSeason20242025!$AA$3:$AA$1315,DataRegularSeason20242025!$B$3:$B$1315, "&lt;=" &amp; $A103, DataRegularSeason20242025!$D$3:$D$1315, K$1)+SUMIFS(DataRegularSeason20242025!$AB$3:$AB$1315,DataRegularSeason20242025!$B$3:$B$1315, "&lt;=" &amp; $A103, DataRegularSeason20242025!$E$3:$E$1315, K$1)</f>
        <v>22</v>
      </c>
      <c r="L103" s="2">
        <f>SUMIFS(DataRegularSeason20242025!$AA$3:$AA$1315,DataRegularSeason20242025!$B$3:$B$1315, "&lt;=" &amp; $A103, DataRegularSeason20242025!$D$3:$D$1315, L$1)+SUMIFS(DataRegularSeason20242025!$AB$3:$AB$1315,DataRegularSeason20242025!$B$3:$B$1315, "&lt;=" &amp; $A103, DataRegularSeason20242025!$E$3:$E$1315, L$1)</f>
        <v>24</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25</v>
      </c>
      <c r="O103" s="2">
        <f>SUMIFS(DataRegularSeason20242025!$AA$3:$AA$1315,DataRegularSeason20242025!$B$3:$B$1315, "&lt;=" &amp; $A103, DataRegularSeason20242025!$D$3:$D$1315, O$1)+SUMIFS(DataRegularSeason20242025!$AB$3:$AB$1315,DataRegularSeason20242025!$B$3:$B$1315, "&lt;=" &amp; $A103, DataRegularSeason20242025!$E$3:$E$1315, O$1)</f>
        <v>30</v>
      </c>
      <c r="P103" s="2">
        <f>SUMIFS(DataRegularSeason20242025!$AA$3:$AA$1315,DataRegularSeason20242025!$B$3:$B$1315, "&lt;=" &amp; $A103, DataRegularSeason20242025!$D$3:$D$1315, P$1)+SUMIFS(DataRegularSeason20242025!$AB$3:$AB$1315,DataRegularSeason20242025!$B$3:$B$1315, "&lt;=" &amp; $A103, DataRegularSeason20242025!$E$3:$E$1315, P$1)</f>
        <v>17</v>
      </c>
      <c r="Q103" s="2">
        <f>SUMIFS(DataRegularSeason20242025!$AA$3:$AA$1315,DataRegularSeason20242025!$B$3:$B$1315, "&lt;=" &amp; $A103, DataRegularSeason20242025!$D$3:$D$1315, Q$1)+SUMIFS(DataRegularSeason20242025!$AB$3:$AB$1315,DataRegularSeason20242025!$B$3:$B$1315, "&lt;=" &amp; $A103, DataRegularSeason20242025!$E$3:$E$1315, Q$1)</f>
        <v>32</v>
      </c>
      <c r="R103" s="2">
        <f>SUMIFS(DataRegularSeason20242025!$AA$3:$AA$1315,DataRegularSeason20242025!$B$3:$B$1315, "&lt;=" &amp; $A103, DataRegularSeason20242025!$D$3:$D$1315, R$1)+SUMIFS(DataRegularSeason20242025!$AB$3:$AB$1315,DataRegularSeason20242025!$B$3:$B$1315, "&lt;=" &amp; $A103, DataRegularSeason20242025!$E$3:$E$1315, R$1)</f>
        <v>17</v>
      </c>
      <c r="S103" s="2">
        <f>SUMIFS(DataRegularSeason20242025!$AA$3:$AA$1315,DataRegularSeason20242025!$B$3:$B$1315, "&lt;=" &amp; $A103, DataRegularSeason20242025!$D$3:$D$1315, S$1)+SUMIFS(DataRegularSeason20242025!$AB$3:$AB$1315,DataRegularSeason20242025!$B$3:$B$1315, "&lt;=" &amp; $A103, DataRegularSeason20242025!$E$3:$E$1315, S$1)</f>
        <v>21</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19</v>
      </c>
      <c r="V103" s="2">
        <f>SUMIFS(DataRegularSeason20242025!$AA$3:$AA$1315,DataRegularSeason20242025!$B$3:$B$1315, "&lt;=" &amp; $A103, DataRegularSeason20242025!$D$3:$D$1315, V$1)+SUMIFS(DataRegularSeason20242025!$AB$3:$AB$1315,DataRegularSeason20242025!$B$3:$B$1315, "&lt;=" &amp; $A103, DataRegularSeason20242025!$E$3:$E$1315, V$1)</f>
        <v>21</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19</v>
      </c>
      <c r="Z103" s="2">
        <f>SUMIFS(DataRegularSeason20242025!$AA$3:$AA$1315,DataRegularSeason20242025!$B$3:$B$1315, "&lt;=" &amp; $A103, DataRegularSeason20242025!$D$3:$D$1315, Z$1)+SUMIFS(DataRegularSeason20242025!$AB$3:$AB$1315,DataRegularSeason20242025!$B$3:$B$1315, "&lt;=" &amp; $A103, DataRegularSeason20242025!$E$3:$E$1315, Z$1)</f>
        <v>21</v>
      </c>
      <c r="AA103" s="2">
        <f>SUMIFS(DataRegularSeason20242025!$AA$3:$AA$1315,DataRegularSeason20242025!$B$3:$B$1315, "&lt;=" &amp; $A103, DataRegularSeason20242025!$D$3:$D$1315, AA$1)+SUMIFS(DataRegularSeason20242025!$AB$3:$AB$1315,DataRegularSeason20242025!$B$3:$B$1315, "&lt;=" &amp; $A103, DataRegularSeason20242025!$E$3:$E$1315, AA$1)</f>
        <v>24</v>
      </c>
      <c r="AB103" s="2">
        <f>SUMIFS(DataRegularSeason20242025!$AA$3:$AA$1315,DataRegularSeason20242025!$B$3:$B$1315, "&lt;=" &amp; $A103, DataRegularSeason20242025!$D$3:$D$1315, AB$1)+SUMIFS(DataRegularSeason20242025!$AB$3:$AB$1315,DataRegularSeason20242025!$B$3:$B$1315, "&lt;=" &amp; $A103, DataRegularSeason20242025!$E$3:$E$1315, AB$1)</f>
        <v>28</v>
      </c>
      <c r="AC103" s="2">
        <f>SUMIFS(DataRegularSeason20242025!$AA$3:$AA$1315,DataRegularSeason20242025!$B$3:$B$1315, "&lt;=" &amp; $A103, DataRegularSeason20242025!$D$3:$D$1315, AC$1)+SUMIFS(DataRegularSeason20242025!$AB$3:$AB$1315,DataRegularSeason20242025!$B$3:$B$1315, "&lt;=" &amp; $A103, DataRegularSeason20242025!$E$3:$E$1315, AC$1)</f>
        <v>21</v>
      </c>
      <c r="AD103" s="2">
        <f>SUMIFS(DataRegularSeason20242025!$AA$3:$AA$1315,DataRegularSeason20242025!$B$3:$B$1315, "&lt;=" &amp; $A103, DataRegularSeason20242025!$D$3:$D$1315, AD$1)+SUMIFS(DataRegularSeason20242025!$AB$3:$AB$1315,DataRegularSeason20242025!$B$3:$B$1315, "&lt;=" &amp; $A103, DataRegularSeason20242025!$E$3:$E$1315, AD$1)</f>
        <v>25</v>
      </c>
      <c r="AE103" s="2">
        <f>SUMIFS(DataRegularSeason20242025!$AA$3:$AA$1315,DataRegularSeason20242025!$B$3:$B$1315, "&lt;=" &amp; $A103, DataRegularSeason20242025!$D$3:$D$1315, AE$1)+SUMIFS(DataRegularSeason20242025!$AB$3:$AB$1315,DataRegularSeason20242025!$B$3:$B$1315, "&lt;=" &amp; $A103, DataRegularSeason20242025!$E$3:$E$1315, AE$1)</f>
        <v>30</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29</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19</v>
      </c>
      <c r="C104" s="2">
        <f>SUMIFS(DataRegularSeason20242025!$AA$3:$AA$1315,DataRegularSeason20242025!$B$3:$B$1315, "&lt;=" &amp; $A104, DataRegularSeason20242025!$D$3:$D$1315, C$1)+SUMIFS(DataRegularSeason20242025!$AB$3:$AB$1315,DataRegularSeason20242025!$B$3:$B$1315, "&lt;=" &amp; $A104, DataRegularSeason20242025!$E$3:$E$1315, C$1)</f>
        <v>23</v>
      </c>
      <c r="D104" s="2">
        <f>SUMIFS(DataRegularSeason20242025!$AA$3:$AA$1315,DataRegularSeason20242025!$B$3:$B$1315, "&lt;=" &amp; $A104, DataRegularSeason20242025!$D$3:$D$1315, D$1)+SUMIFS(DataRegularSeason20242025!$AB$3:$AB$1315,DataRegularSeason20242025!$B$3:$B$1315, "&lt;=" &amp; $A104, DataRegularSeason20242025!$E$3:$E$1315, D$1)</f>
        <v>23</v>
      </c>
      <c r="E104" s="2">
        <f>SUMIFS(DataRegularSeason20242025!$AA$3:$AA$1315,DataRegularSeason20242025!$B$3:$B$1315, "&lt;=" &amp; $A104, DataRegularSeason20242025!$D$3:$D$1315, E$1)+SUMIFS(DataRegularSeason20242025!$AB$3:$AB$1315,DataRegularSeason20242025!$B$3:$B$1315, "&lt;=" &amp; $A104, DataRegularSeason20242025!$E$3:$E$1315, E$1)</f>
        <v>31</v>
      </c>
      <c r="F104" s="2">
        <f>SUMIFS(DataRegularSeason20242025!$AA$3:$AA$1315,DataRegularSeason20242025!$B$3:$B$1315, "&lt;=" &amp; $A104, DataRegularSeason20242025!$D$3:$D$1315, F$1)+SUMIFS(DataRegularSeason20242025!$AB$3:$AB$1315,DataRegularSeason20242025!$B$3:$B$1315, "&lt;=" &amp; $A104, DataRegularSeason20242025!$E$3:$E$1315, F$1)</f>
        <v>20</v>
      </c>
      <c r="G104" s="2">
        <f>SUMIFS(DataRegularSeason20242025!$AA$3:$AA$1315,DataRegularSeason20242025!$B$3:$B$1315, "&lt;=" &amp; $A104, DataRegularSeason20242025!$D$3:$D$1315, G$1)+SUMIFS(DataRegularSeason20242025!$AB$3:$AB$1315,DataRegularSeason20242025!$B$3:$B$1315, "&lt;=" &amp; $A104, DataRegularSeason20242025!$E$3:$E$1315, G$1)</f>
        <v>28</v>
      </c>
      <c r="H104" s="2">
        <f>SUMIFS(DataRegularSeason20242025!$AA$3:$AA$1315,DataRegularSeason20242025!$B$3:$B$1315, "&lt;=" &amp; $A104, DataRegularSeason20242025!$D$3:$D$1315, H$1)+SUMIFS(DataRegularSeason20242025!$AB$3:$AB$1315,DataRegularSeason20242025!$B$3:$B$1315, "&lt;=" &amp; $A104, DataRegularSeason20242025!$E$3:$E$1315, H$1)</f>
        <v>16</v>
      </c>
      <c r="I104" s="2">
        <f>SUMIFS(DataRegularSeason20242025!$AA$3:$AA$1315,DataRegularSeason20242025!$B$3:$B$1315, "&lt;=" &amp; $A104, DataRegularSeason20242025!$D$3:$D$1315, I$1)+SUMIFS(DataRegularSeason20242025!$AB$3:$AB$1315,DataRegularSeason20242025!$B$3:$B$1315, "&lt;=" &amp; $A104, DataRegularSeason20242025!$E$3:$E$1315, I$1)</f>
        <v>24</v>
      </c>
      <c r="J104" s="2">
        <f>SUMIFS(DataRegularSeason20242025!$AA$3:$AA$1315,DataRegularSeason20242025!$B$3:$B$1315, "&lt;=" &amp; $A104, DataRegularSeason20242025!$D$3:$D$1315, J$1)+SUMIFS(DataRegularSeason20242025!$AB$3:$AB$1315,DataRegularSeason20242025!$B$3:$B$1315, "&lt;=" &amp; $A104, DataRegularSeason20242025!$E$3:$E$1315, J$1)</f>
        <v>26</v>
      </c>
      <c r="K104" s="2">
        <f>SUMIFS(DataRegularSeason20242025!$AA$3:$AA$1315,DataRegularSeason20242025!$B$3:$B$1315, "&lt;=" &amp; $A104, DataRegularSeason20242025!$D$3:$D$1315, K$1)+SUMIFS(DataRegularSeason20242025!$AB$3:$AB$1315,DataRegularSeason20242025!$B$3:$B$1315, "&lt;=" &amp; $A104, DataRegularSeason20242025!$E$3:$E$1315, K$1)</f>
        <v>22</v>
      </c>
      <c r="L104" s="2">
        <f>SUMIFS(DataRegularSeason20242025!$AA$3:$AA$1315,DataRegularSeason20242025!$B$3:$B$1315, "&lt;=" &amp; $A104, DataRegularSeason20242025!$D$3:$D$1315, L$1)+SUMIFS(DataRegularSeason20242025!$AB$3:$AB$1315,DataRegularSeason20242025!$B$3:$B$1315, "&lt;=" &amp; $A104, DataRegularSeason20242025!$E$3:$E$1315, L$1)</f>
        <v>24</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25</v>
      </c>
      <c r="O104" s="2">
        <f>SUMIFS(DataRegularSeason20242025!$AA$3:$AA$1315,DataRegularSeason20242025!$B$3:$B$1315, "&lt;=" &amp; $A104, DataRegularSeason20242025!$D$3:$D$1315, O$1)+SUMIFS(DataRegularSeason20242025!$AB$3:$AB$1315,DataRegularSeason20242025!$B$3:$B$1315, "&lt;=" &amp; $A104, DataRegularSeason20242025!$E$3:$E$1315, O$1)</f>
        <v>30</v>
      </c>
      <c r="P104" s="2">
        <f>SUMIFS(DataRegularSeason20242025!$AA$3:$AA$1315,DataRegularSeason20242025!$B$3:$B$1315, "&lt;=" &amp; $A104, DataRegularSeason20242025!$D$3:$D$1315, P$1)+SUMIFS(DataRegularSeason20242025!$AB$3:$AB$1315,DataRegularSeason20242025!$B$3:$B$1315, "&lt;=" &amp; $A104, DataRegularSeason20242025!$E$3:$E$1315, P$1)</f>
        <v>17</v>
      </c>
      <c r="Q104" s="2">
        <f>SUMIFS(DataRegularSeason20242025!$AA$3:$AA$1315,DataRegularSeason20242025!$B$3:$B$1315, "&lt;=" &amp; $A104, DataRegularSeason20242025!$D$3:$D$1315, Q$1)+SUMIFS(DataRegularSeason20242025!$AB$3:$AB$1315,DataRegularSeason20242025!$B$3:$B$1315, "&lt;=" &amp; $A104, DataRegularSeason20242025!$E$3:$E$1315, Q$1)</f>
        <v>32</v>
      </c>
      <c r="R104" s="2">
        <f>SUMIFS(DataRegularSeason20242025!$AA$3:$AA$1315,DataRegularSeason20242025!$B$3:$B$1315, "&lt;=" &amp; $A104, DataRegularSeason20242025!$D$3:$D$1315, R$1)+SUMIFS(DataRegularSeason20242025!$AB$3:$AB$1315,DataRegularSeason20242025!$B$3:$B$1315, "&lt;=" &amp; $A104, DataRegularSeason20242025!$E$3:$E$1315, R$1)</f>
        <v>17</v>
      </c>
      <c r="S104" s="2">
        <f>SUMIFS(DataRegularSeason20242025!$AA$3:$AA$1315,DataRegularSeason20242025!$B$3:$B$1315, "&lt;=" &amp; $A104, DataRegularSeason20242025!$D$3:$D$1315, S$1)+SUMIFS(DataRegularSeason20242025!$AB$3:$AB$1315,DataRegularSeason20242025!$B$3:$B$1315, "&lt;=" &amp; $A104, DataRegularSeason20242025!$E$3:$E$1315, S$1)</f>
        <v>21</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19</v>
      </c>
      <c r="V104" s="2">
        <f>SUMIFS(DataRegularSeason20242025!$AA$3:$AA$1315,DataRegularSeason20242025!$B$3:$B$1315, "&lt;=" &amp; $A104, DataRegularSeason20242025!$D$3:$D$1315, V$1)+SUMIFS(DataRegularSeason20242025!$AB$3:$AB$1315,DataRegularSeason20242025!$B$3:$B$1315, "&lt;=" &amp; $A104, DataRegularSeason20242025!$E$3:$E$1315, V$1)</f>
        <v>21</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19</v>
      </c>
      <c r="Z104" s="2">
        <f>SUMIFS(DataRegularSeason20242025!$AA$3:$AA$1315,DataRegularSeason20242025!$B$3:$B$1315, "&lt;=" &amp; $A104, DataRegularSeason20242025!$D$3:$D$1315, Z$1)+SUMIFS(DataRegularSeason20242025!$AB$3:$AB$1315,DataRegularSeason20242025!$B$3:$B$1315, "&lt;=" &amp; $A104, DataRegularSeason20242025!$E$3:$E$1315, Z$1)</f>
        <v>21</v>
      </c>
      <c r="AA104" s="2">
        <f>SUMIFS(DataRegularSeason20242025!$AA$3:$AA$1315,DataRegularSeason20242025!$B$3:$B$1315, "&lt;=" &amp; $A104, DataRegularSeason20242025!$D$3:$D$1315, AA$1)+SUMIFS(DataRegularSeason20242025!$AB$3:$AB$1315,DataRegularSeason20242025!$B$3:$B$1315, "&lt;=" &amp; $A104, DataRegularSeason20242025!$E$3:$E$1315, AA$1)</f>
        <v>24</v>
      </c>
      <c r="AB104" s="2">
        <f>SUMIFS(DataRegularSeason20242025!$AA$3:$AA$1315,DataRegularSeason20242025!$B$3:$B$1315, "&lt;=" &amp; $A104, DataRegularSeason20242025!$D$3:$D$1315, AB$1)+SUMIFS(DataRegularSeason20242025!$AB$3:$AB$1315,DataRegularSeason20242025!$B$3:$B$1315, "&lt;=" &amp; $A104, DataRegularSeason20242025!$E$3:$E$1315, AB$1)</f>
        <v>28</v>
      </c>
      <c r="AC104" s="2">
        <f>SUMIFS(DataRegularSeason20242025!$AA$3:$AA$1315,DataRegularSeason20242025!$B$3:$B$1315, "&lt;=" &amp; $A104, DataRegularSeason20242025!$D$3:$D$1315, AC$1)+SUMIFS(DataRegularSeason20242025!$AB$3:$AB$1315,DataRegularSeason20242025!$B$3:$B$1315, "&lt;=" &amp; $A104, DataRegularSeason20242025!$E$3:$E$1315, AC$1)</f>
        <v>21</v>
      </c>
      <c r="AD104" s="2">
        <f>SUMIFS(DataRegularSeason20242025!$AA$3:$AA$1315,DataRegularSeason20242025!$B$3:$B$1315, "&lt;=" &amp; $A104, DataRegularSeason20242025!$D$3:$D$1315, AD$1)+SUMIFS(DataRegularSeason20242025!$AB$3:$AB$1315,DataRegularSeason20242025!$B$3:$B$1315, "&lt;=" &amp; $A104, DataRegularSeason20242025!$E$3:$E$1315, AD$1)</f>
        <v>25</v>
      </c>
      <c r="AE104" s="2">
        <f>SUMIFS(DataRegularSeason20242025!$AA$3:$AA$1315,DataRegularSeason20242025!$B$3:$B$1315, "&lt;=" &amp; $A104, DataRegularSeason20242025!$D$3:$D$1315, AE$1)+SUMIFS(DataRegularSeason20242025!$AB$3:$AB$1315,DataRegularSeason20242025!$B$3:$B$1315, "&lt;=" &amp; $A104, DataRegularSeason20242025!$E$3:$E$1315, AE$1)</f>
        <v>30</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29</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19</v>
      </c>
      <c r="C105" s="2">
        <f>SUMIFS(DataRegularSeason20242025!$AA$3:$AA$1315,DataRegularSeason20242025!$B$3:$B$1315, "&lt;=" &amp; $A105, DataRegularSeason20242025!$D$3:$D$1315, C$1)+SUMIFS(DataRegularSeason20242025!$AB$3:$AB$1315,DataRegularSeason20242025!$B$3:$B$1315, "&lt;=" &amp; $A105, DataRegularSeason20242025!$E$3:$E$1315, C$1)</f>
        <v>23</v>
      </c>
      <c r="D105" s="2">
        <f>SUMIFS(DataRegularSeason20242025!$AA$3:$AA$1315,DataRegularSeason20242025!$B$3:$B$1315, "&lt;=" &amp; $A105, DataRegularSeason20242025!$D$3:$D$1315, D$1)+SUMIFS(DataRegularSeason20242025!$AB$3:$AB$1315,DataRegularSeason20242025!$B$3:$B$1315, "&lt;=" &amp; $A105, DataRegularSeason20242025!$E$3:$E$1315, D$1)</f>
        <v>23</v>
      </c>
      <c r="E105" s="2">
        <f>SUMIFS(DataRegularSeason20242025!$AA$3:$AA$1315,DataRegularSeason20242025!$B$3:$B$1315, "&lt;=" &amp; $A105, DataRegularSeason20242025!$D$3:$D$1315, E$1)+SUMIFS(DataRegularSeason20242025!$AB$3:$AB$1315,DataRegularSeason20242025!$B$3:$B$1315, "&lt;=" &amp; $A105, DataRegularSeason20242025!$E$3:$E$1315, E$1)</f>
        <v>31</v>
      </c>
      <c r="F105" s="2">
        <f>SUMIFS(DataRegularSeason20242025!$AA$3:$AA$1315,DataRegularSeason20242025!$B$3:$B$1315, "&lt;=" &amp; $A105, DataRegularSeason20242025!$D$3:$D$1315, F$1)+SUMIFS(DataRegularSeason20242025!$AB$3:$AB$1315,DataRegularSeason20242025!$B$3:$B$1315, "&lt;=" &amp; $A105, DataRegularSeason20242025!$E$3:$E$1315, F$1)</f>
        <v>20</v>
      </c>
      <c r="G105" s="2">
        <f>SUMIFS(DataRegularSeason20242025!$AA$3:$AA$1315,DataRegularSeason20242025!$B$3:$B$1315, "&lt;=" &amp; $A105, DataRegularSeason20242025!$D$3:$D$1315, G$1)+SUMIFS(DataRegularSeason20242025!$AB$3:$AB$1315,DataRegularSeason20242025!$B$3:$B$1315, "&lt;=" &amp; $A105, DataRegularSeason20242025!$E$3:$E$1315, G$1)</f>
        <v>28</v>
      </c>
      <c r="H105" s="2">
        <f>SUMIFS(DataRegularSeason20242025!$AA$3:$AA$1315,DataRegularSeason20242025!$B$3:$B$1315, "&lt;=" &amp; $A105, DataRegularSeason20242025!$D$3:$D$1315, H$1)+SUMIFS(DataRegularSeason20242025!$AB$3:$AB$1315,DataRegularSeason20242025!$B$3:$B$1315, "&lt;=" &amp; $A105, DataRegularSeason20242025!$E$3:$E$1315, H$1)</f>
        <v>16</v>
      </c>
      <c r="I105" s="2">
        <f>SUMIFS(DataRegularSeason20242025!$AA$3:$AA$1315,DataRegularSeason20242025!$B$3:$B$1315, "&lt;=" &amp; $A105, DataRegularSeason20242025!$D$3:$D$1315, I$1)+SUMIFS(DataRegularSeason20242025!$AB$3:$AB$1315,DataRegularSeason20242025!$B$3:$B$1315, "&lt;=" &amp; $A105, DataRegularSeason20242025!$E$3:$E$1315, I$1)</f>
        <v>24</v>
      </c>
      <c r="J105" s="2">
        <f>SUMIFS(DataRegularSeason20242025!$AA$3:$AA$1315,DataRegularSeason20242025!$B$3:$B$1315, "&lt;=" &amp; $A105, DataRegularSeason20242025!$D$3:$D$1315, J$1)+SUMIFS(DataRegularSeason20242025!$AB$3:$AB$1315,DataRegularSeason20242025!$B$3:$B$1315, "&lt;=" &amp; $A105, DataRegularSeason20242025!$E$3:$E$1315, J$1)</f>
        <v>26</v>
      </c>
      <c r="K105" s="2">
        <f>SUMIFS(DataRegularSeason20242025!$AA$3:$AA$1315,DataRegularSeason20242025!$B$3:$B$1315, "&lt;=" &amp; $A105, DataRegularSeason20242025!$D$3:$D$1315, K$1)+SUMIFS(DataRegularSeason20242025!$AB$3:$AB$1315,DataRegularSeason20242025!$B$3:$B$1315, "&lt;=" &amp; $A105, DataRegularSeason20242025!$E$3:$E$1315, K$1)</f>
        <v>22</v>
      </c>
      <c r="L105" s="2">
        <f>SUMIFS(DataRegularSeason20242025!$AA$3:$AA$1315,DataRegularSeason20242025!$B$3:$B$1315, "&lt;=" &amp; $A105, DataRegularSeason20242025!$D$3:$D$1315, L$1)+SUMIFS(DataRegularSeason20242025!$AB$3:$AB$1315,DataRegularSeason20242025!$B$3:$B$1315, "&lt;=" &amp; $A105, DataRegularSeason20242025!$E$3:$E$1315, L$1)</f>
        <v>24</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25</v>
      </c>
      <c r="O105" s="2">
        <f>SUMIFS(DataRegularSeason20242025!$AA$3:$AA$1315,DataRegularSeason20242025!$B$3:$B$1315, "&lt;=" &amp; $A105, DataRegularSeason20242025!$D$3:$D$1315, O$1)+SUMIFS(DataRegularSeason20242025!$AB$3:$AB$1315,DataRegularSeason20242025!$B$3:$B$1315, "&lt;=" &amp; $A105, DataRegularSeason20242025!$E$3:$E$1315, O$1)</f>
        <v>30</v>
      </c>
      <c r="P105" s="2">
        <f>SUMIFS(DataRegularSeason20242025!$AA$3:$AA$1315,DataRegularSeason20242025!$B$3:$B$1315, "&lt;=" &amp; $A105, DataRegularSeason20242025!$D$3:$D$1315, P$1)+SUMIFS(DataRegularSeason20242025!$AB$3:$AB$1315,DataRegularSeason20242025!$B$3:$B$1315, "&lt;=" &amp; $A105, DataRegularSeason20242025!$E$3:$E$1315, P$1)</f>
        <v>17</v>
      </c>
      <c r="Q105" s="2">
        <f>SUMIFS(DataRegularSeason20242025!$AA$3:$AA$1315,DataRegularSeason20242025!$B$3:$B$1315, "&lt;=" &amp; $A105, DataRegularSeason20242025!$D$3:$D$1315, Q$1)+SUMIFS(DataRegularSeason20242025!$AB$3:$AB$1315,DataRegularSeason20242025!$B$3:$B$1315, "&lt;=" &amp; $A105, DataRegularSeason20242025!$E$3:$E$1315, Q$1)</f>
        <v>32</v>
      </c>
      <c r="R105" s="2">
        <f>SUMIFS(DataRegularSeason20242025!$AA$3:$AA$1315,DataRegularSeason20242025!$B$3:$B$1315, "&lt;=" &amp; $A105, DataRegularSeason20242025!$D$3:$D$1315, R$1)+SUMIFS(DataRegularSeason20242025!$AB$3:$AB$1315,DataRegularSeason20242025!$B$3:$B$1315, "&lt;=" &amp; $A105, DataRegularSeason20242025!$E$3:$E$1315, R$1)</f>
        <v>17</v>
      </c>
      <c r="S105" s="2">
        <f>SUMIFS(DataRegularSeason20242025!$AA$3:$AA$1315,DataRegularSeason20242025!$B$3:$B$1315, "&lt;=" &amp; $A105, DataRegularSeason20242025!$D$3:$D$1315, S$1)+SUMIFS(DataRegularSeason20242025!$AB$3:$AB$1315,DataRegularSeason20242025!$B$3:$B$1315, "&lt;=" &amp; $A105, DataRegularSeason20242025!$E$3:$E$1315, S$1)</f>
        <v>21</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19</v>
      </c>
      <c r="V105" s="2">
        <f>SUMIFS(DataRegularSeason20242025!$AA$3:$AA$1315,DataRegularSeason20242025!$B$3:$B$1315, "&lt;=" &amp; $A105, DataRegularSeason20242025!$D$3:$D$1315, V$1)+SUMIFS(DataRegularSeason20242025!$AB$3:$AB$1315,DataRegularSeason20242025!$B$3:$B$1315, "&lt;=" &amp; $A105, DataRegularSeason20242025!$E$3:$E$1315, V$1)</f>
        <v>21</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19</v>
      </c>
      <c r="Z105" s="2">
        <f>SUMIFS(DataRegularSeason20242025!$AA$3:$AA$1315,DataRegularSeason20242025!$B$3:$B$1315, "&lt;=" &amp; $A105, DataRegularSeason20242025!$D$3:$D$1315, Z$1)+SUMIFS(DataRegularSeason20242025!$AB$3:$AB$1315,DataRegularSeason20242025!$B$3:$B$1315, "&lt;=" &amp; $A105, DataRegularSeason20242025!$E$3:$E$1315, Z$1)</f>
        <v>21</v>
      </c>
      <c r="AA105" s="2">
        <f>SUMIFS(DataRegularSeason20242025!$AA$3:$AA$1315,DataRegularSeason20242025!$B$3:$B$1315, "&lt;=" &amp; $A105, DataRegularSeason20242025!$D$3:$D$1315, AA$1)+SUMIFS(DataRegularSeason20242025!$AB$3:$AB$1315,DataRegularSeason20242025!$B$3:$B$1315, "&lt;=" &amp; $A105, DataRegularSeason20242025!$E$3:$E$1315, AA$1)</f>
        <v>24</v>
      </c>
      <c r="AB105" s="2">
        <f>SUMIFS(DataRegularSeason20242025!$AA$3:$AA$1315,DataRegularSeason20242025!$B$3:$B$1315, "&lt;=" &amp; $A105, DataRegularSeason20242025!$D$3:$D$1315, AB$1)+SUMIFS(DataRegularSeason20242025!$AB$3:$AB$1315,DataRegularSeason20242025!$B$3:$B$1315, "&lt;=" &amp; $A105, DataRegularSeason20242025!$E$3:$E$1315, AB$1)</f>
        <v>28</v>
      </c>
      <c r="AC105" s="2">
        <f>SUMIFS(DataRegularSeason20242025!$AA$3:$AA$1315,DataRegularSeason20242025!$B$3:$B$1315, "&lt;=" &amp; $A105, DataRegularSeason20242025!$D$3:$D$1315, AC$1)+SUMIFS(DataRegularSeason20242025!$AB$3:$AB$1315,DataRegularSeason20242025!$B$3:$B$1315, "&lt;=" &amp; $A105, DataRegularSeason20242025!$E$3:$E$1315, AC$1)</f>
        <v>21</v>
      </c>
      <c r="AD105" s="2">
        <f>SUMIFS(DataRegularSeason20242025!$AA$3:$AA$1315,DataRegularSeason20242025!$B$3:$B$1315, "&lt;=" &amp; $A105, DataRegularSeason20242025!$D$3:$D$1315, AD$1)+SUMIFS(DataRegularSeason20242025!$AB$3:$AB$1315,DataRegularSeason20242025!$B$3:$B$1315, "&lt;=" &amp; $A105, DataRegularSeason20242025!$E$3:$E$1315, AD$1)</f>
        <v>25</v>
      </c>
      <c r="AE105" s="2">
        <f>SUMIFS(DataRegularSeason20242025!$AA$3:$AA$1315,DataRegularSeason20242025!$B$3:$B$1315, "&lt;=" &amp; $A105, DataRegularSeason20242025!$D$3:$D$1315, AE$1)+SUMIFS(DataRegularSeason20242025!$AB$3:$AB$1315,DataRegularSeason20242025!$B$3:$B$1315, "&lt;=" &amp; $A105, DataRegularSeason20242025!$E$3:$E$1315, AE$1)</f>
        <v>30</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29</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19</v>
      </c>
      <c r="C106" s="2">
        <f>SUMIFS(DataRegularSeason20242025!$AA$3:$AA$1315,DataRegularSeason20242025!$B$3:$B$1315, "&lt;=" &amp; $A106, DataRegularSeason20242025!$D$3:$D$1315, C$1)+SUMIFS(DataRegularSeason20242025!$AB$3:$AB$1315,DataRegularSeason20242025!$B$3:$B$1315, "&lt;=" &amp; $A106, DataRegularSeason20242025!$E$3:$E$1315, C$1)</f>
        <v>23</v>
      </c>
      <c r="D106" s="2">
        <f>SUMIFS(DataRegularSeason20242025!$AA$3:$AA$1315,DataRegularSeason20242025!$B$3:$B$1315, "&lt;=" &amp; $A106, DataRegularSeason20242025!$D$3:$D$1315, D$1)+SUMIFS(DataRegularSeason20242025!$AB$3:$AB$1315,DataRegularSeason20242025!$B$3:$B$1315, "&lt;=" &amp; $A106, DataRegularSeason20242025!$E$3:$E$1315, D$1)</f>
        <v>23</v>
      </c>
      <c r="E106" s="2">
        <f>SUMIFS(DataRegularSeason20242025!$AA$3:$AA$1315,DataRegularSeason20242025!$B$3:$B$1315, "&lt;=" &amp; $A106, DataRegularSeason20242025!$D$3:$D$1315, E$1)+SUMIFS(DataRegularSeason20242025!$AB$3:$AB$1315,DataRegularSeason20242025!$B$3:$B$1315, "&lt;=" &amp; $A106, DataRegularSeason20242025!$E$3:$E$1315, E$1)</f>
        <v>31</v>
      </c>
      <c r="F106" s="2">
        <f>SUMIFS(DataRegularSeason20242025!$AA$3:$AA$1315,DataRegularSeason20242025!$B$3:$B$1315, "&lt;=" &amp; $A106, DataRegularSeason20242025!$D$3:$D$1315, F$1)+SUMIFS(DataRegularSeason20242025!$AB$3:$AB$1315,DataRegularSeason20242025!$B$3:$B$1315, "&lt;=" &amp; $A106, DataRegularSeason20242025!$E$3:$E$1315, F$1)</f>
        <v>20</v>
      </c>
      <c r="G106" s="2">
        <f>SUMIFS(DataRegularSeason20242025!$AA$3:$AA$1315,DataRegularSeason20242025!$B$3:$B$1315, "&lt;=" &amp; $A106, DataRegularSeason20242025!$D$3:$D$1315, G$1)+SUMIFS(DataRegularSeason20242025!$AB$3:$AB$1315,DataRegularSeason20242025!$B$3:$B$1315, "&lt;=" &amp; $A106, DataRegularSeason20242025!$E$3:$E$1315, G$1)</f>
        <v>28</v>
      </c>
      <c r="H106" s="2">
        <f>SUMIFS(DataRegularSeason20242025!$AA$3:$AA$1315,DataRegularSeason20242025!$B$3:$B$1315, "&lt;=" &amp; $A106, DataRegularSeason20242025!$D$3:$D$1315, H$1)+SUMIFS(DataRegularSeason20242025!$AB$3:$AB$1315,DataRegularSeason20242025!$B$3:$B$1315, "&lt;=" &amp; $A106, DataRegularSeason20242025!$E$3:$E$1315, H$1)</f>
        <v>16</v>
      </c>
      <c r="I106" s="2">
        <f>SUMIFS(DataRegularSeason20242025!$AA$3:$AA$1315,DataRegularSeason20242025!$B$3:$B$1315, "&lt;=" &amp; $A106, DataRegularSeason20242025!$D$3:$D$1315, I$1)+SUMIFS(DataRegularSeason20242025!$AB$3:$AB$1315,DataRegularSeason20242025!$B$3:$B$1315, "&lt;=" &amp; $A106, DataRegularSeason20242025!$E$3:$E$1315, I$1)</f>
        <v>24</v>
      </c>
      <c r="J106" s="2">
        <f>SUMIFS(DataRegularSeason20242025!$AA$3:$AA$1315,DataRegularSeason20242025!$B$3:$B$1315, "&lt;=" &amp; $A106, DataRegularSeason20242025!$D$3:$D$1315, J$1)+SUMIFS(DataRegularSeason20242025!$AB$3:$AB$1315,DataRegularSeason20242025!$B$3:$B$1315, "&lt;=" &amp; $A106, DataRegularSeason20242025!$E$3:$E$1315, J$1)</f>
        <v>26</v>
      </c>
      <c r="K106" s="2">
        <f>SUMIFS(DataRegularSeason20242025!$AA$3:$AA$1315,DataRegularSeason20242025!$B$3:$B$1315, "&lt;=" &amp; $A106, DataRegularSeason20242025!$D$3:$D$1315, K$1)+SUMIFS(DataRegularSeason20242025!$AB$3:$AB$1315,DataRegularSeason20242025!$B$3:$B$1315, "&lt;=" &amp; $A106, DataRegularSeason20242025!$E$3:$E$1315, K$1)</f>
        <v>22</v>
      </c>
      <c r="L106" s="2">
        <f>SUMIFS(DataRegularSeason20242025!$AA$3:$AA$1315,DataRegularSeason20242025!$B$3:$B$1315, "&lt;=" &amp; $A106, DataRegularSeason20242025!$D$3:$D$1315, L$1)+SUMIFS(DataRegularSeason20242025!$AB$3:$AB$1315,DataRegularSeason20242025!$B$3:$B$1315, "&lt;=" &amp; $A106, DataRegularSeason20242025!$E$3:$E$1315, L$1)</f>
        <v>24</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25</v>
      </c>
      <c r="O106" s="2">
        <f>SUMIFS(DataRegularSeason20242025!$AA$3:$AA$1315,DataRegularSeason20242025!$B$3:$B$1315, "&lt;=" &amp; $A106, DataRegularSeason20242025!$D$3:$D$1315, O$1)+SUMIFS(DataRegularSeason20242025!$AB$3:$AB$1315,DataRegularSeason20242025!$B$3:$B$1315, "&lt;=" &amp; $A106, DataRegularSeason20242025!$E$3:$E$1315, O$1)</f>
        <v>30</v>
      </c>
      <c r="P106" s="2">
        <f>SUMIFS(DataRegularSeason20242025!$AA$3:$AA$1315,DataRegularSeason20242025!$B$3:$B$1315, "&lt;=" &amp; $A106, DataRegularSeason20242025!$D$3:$D$1315, P$1)+SUMIFS(DataRegularSeason20242025!$AB$3:$AB$1315,DataRegularSeason20242025!$B$3:$B$1315, "&lt;=" &amp; $A106, DataRegularSeason20242025!$E$3:$E$1315, P$1)</f>
        <v>17</v>
      </c>
      <c r="Q106" s="2">
        <f>SUMIFS(DataRegularSeason20242025!$AA$3:$AA$1315,DataRegularSeason20242025!$B$3:$B$1315, "&lt;=" &amp; $A106, DataRegularSeason20242025!$D$3:$D$1315, Q$1)+SUMIFS(DataRegularSeason20242025!$AB$3:$AB$1315,DataRegularSeason20242025!$B$3:$B$1315, "&lt;=" &amp; $A106, DataRegularSeason20242025!$E$3:$E$1315, Q$1)</f>
        <v>32</v>
      </c>
      <c r="R106" s="2">
        <f>SUMIFS(DataRegularSeason20242025!$AA$3:$AA$1315,DataRegularSeason20242025!$B$3:$B$1315, "&lt;=" &amp; $A106, DataRegularSeason20242025!$D$3:$D$1315, R$1)+SUMIFS(DataRegularSeason20242025!$AB$3:$AB$1315,DataRegularSeason20242025!$B$3:$B$1315, "&lt;=" &amp; $A106, DataRegularSeason20242025!$E$3:$E$1315, R$1)</f>
        <v>17</v>
      </c>
      <c r="S106" s="2">
        <f>SUMIFS(DataRegularSeason20242025!$AA$3:$AA$1315,DataRegularSeason20242025!$B$3:$B$1315, "&lt;=" &amp; $A106, DataRegularSeason20242025!$D$3:$D$1315, S$1)+SUMIFS(DataRegularSeason20242025!$AB$3:$AB$1315,DataRegularSeason20242025!$B$3:$B$1315, "&lt;=" &amp; $A106, DataRegularSeason20242025!$E$3:$E$1315, S$1)</f>
        <v>21</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19</v>
      </c>
      <c r="V106" s="2">
        <f>SUMIFS(DataRegularSeason20242025!$AA$3:$AA$1315,DataRegularSeason20242025!$B$3:$B$1315, "&lt;=" &amp; $A106, DataRegularSeason20242025!$D$3:$D$1315, V$1)+SUMIFS(DataRegularSeason20242025!$AB$3:$AB$1315,DataRegularSeason20242025!$B$3:$B$1315, "&lt;=" &amp; $A106, DataRegularSeason20242025!$E$3:$E$1315, V$1)</f>
        <v>21</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19</v>
      </c>
      <c r="Z106" s="2">
        <f>SUMIFS(DataRegularSeason20242025!$AA$3:$AA$1315,DataRegularSeason20242025!$B$3:$B$1315, "&lt;=" &amp; $A106, DataRegularSeason20242025!$D$3:$D$1315, Z$1)+SUMIFS(DataRegularSeason20242025!$AB$3:$AB$1315,DataRegularSeason20242025!$B$3:$B$1315, "&lt;=" &amp; $A106, DataRegularSeason20242025!$E$3:$E$1315, Z$1)</f>
        <v>21</v>
      </c>
      <c r="AA106" s="2">
        <f>SUMIFS(DataRegularSeason20242025!$AA$3:$AA$1315,DataRegularSeason20242025!$B$3:$B$1315, "&lt;=" &amp; $A106, DataRegularSeason20242025!$D$3:$D$1315, AA$1)+SUMIFS(DataRegularSeason20242025!$AB$3:$AB$1315,DataRegularSeason20242025!$B$3:$B$1315, "&lt;=" &amp; $A106, DataRegularSeason20242025!$E$3:$E$1315, AA$1)</f>
        <v>24</v>
      </c>
      <c r="AB106" s="2">
        <f>SUMIFS(DataRegularSeason20242025!$AA$3:$AA$1315,DataRegularSeason20242025!$B$3:$B$1315, "&lt;=" &amp; $A106, DataRegularSeason20242025!$D$3:$D$1315, AB$1)+SUMIFS(DataRegularSeason20242025!$AB$3:$AB$1315,DataRegularSeason20242025!$B$3:$B$1315, "&lt;=" &amp; $A106, DataRegularSeason20242025!$E$3:$E$1315, AB$1)</f>
        <v>28</v>
      </c>
      <c r="AC106" s="2">
        <f>SUMIFS(DataRegularSeason20242025!$AA$3:$AA$1315,DataRegularSeason20242025!$B$3:$B$1315, "&lt;=" &amp; $A106, DataRegularSeason20242025!$D$3:$D$1315, AC$1)+SUMIFS(DataRegularSeason20242025!$AB$3:$AB$1315,DataRegularSeason20242025!$B$3:$B$1315, "&lt;=" &amp; $A106, DataRegularSeason20242025!$E$3:$E$1315, AC$1)</f>
        <v>21</v>
      </c>
      <c r="AD106" s="2">
        <f>SUMIFS(DataRegularSeason20242025!$AA$3:$AA$1315,DataRegularSeason20242025!$B$3:$B$1315, "&lt;=" &amp; $A106, DataRegularSeason20242025!$D$3:$D$1315, AD$1)+SUMIFS(DataRegularSeason20242025!$AB$3:$AB$1315,DataRegularSeason20242025!$B$3:$B$1315, "&lt;=" &amp; $A106, DataRegularSeason20242025!$E$3:$E$1315, AD$1)</f>
        <v>25</v>
      </c>
      <c r="AE106" s="2">
        <f>SUMIFS(DataRegularSeason20242025!$AA$3:$AA$1315,DataRegularSeason20242025!$B$3:$B$1315, "&lt;=" &amp; $A106, DataRegularSeason20242025!$D$3:$D$1315, AE$1)+SUMIFS(DataRegularSeason20242025!$AB$3:$AB$1315,DataRegularSeason20242025!$B$3:$B$1315, "&lt;=" &amp; $A106, DataRegularSeason20242025!$E$3:$E$1315, AE$1)</f>
        <v>30</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29</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19</v>
      </c>
      <c r="C107" s="2">
        <f>SUMIFS(DataRegularSeason20242025!$AA$3:$AA$1315,DataRegularSeason20242025!$B$3:$B$1315, "&lt;=" &amp; $A107, DataRegularSeason20242025!$D$3:$D$1315, C$1)+SUMIFS(DataRegularSeason20242025!$AB$3:$AB$1315,DataRegularSeason20242025!$B$3:$B$1315, "&lt;=" &amp; $A107, DataRegularSeason20242025!$E$3:$E$1315, C$1)</f>
        <v>23</v>
      </c>
      <c r="D107" s="2">
        <f>SUMIFS(DataRegularSeason20242025!$AA$3:$AA$1315,DataRegularSeason20242025!$B$3:$B$1315, "&lt;=" &amp; $A107, DataRegularSeason20242025!$D$3:$D$1315, D$1)+SUMIFS(DataRegularSeason20242025!$AB$3:$AB$1315,DataRegularSeason20242025!$B$3:$B$1315, "&lt;=" &amp; $A107, DataRegularSeason20242025!$E$3:$E$1315, D$1)</f>
        <v>23</v>
      </c>
      <c r="E107" s="2">
        <f>SUMIFS(DataRegularSeason20242025!$AA$3:$AA$1315,DataRegularSeason20242025!$B$3:$B$1315, "&lt;=" &amp; $A107, DataRegularSeason20242025!$D$3:$D$1315, E$1)+SUMIFS(DataRegularSeason20242025!$AB$3:$AB$1315,DataRegularSeason20242025!$B$3:$B$1315, "&lt;=" &amp; $A107, DataRegularSeason20242025!$E$3:$E$1315, E$1)</f>
        <v>31</v>
      </c>
      <c r="F107" s="2">
        <f>SUMIFS(DataRegularSeason20242025!$AA$3:$AA$1315,DataRegularSeason20242025!$B$3:$B$1315, "&lt;=" &amp; $A107, DataRegularSeason20242025!$D$3:$D$1315, F$1)+SUMIFS(DataRegularSeason20242025!$AB$3:$AB$1315,DataRegularSeason20242025!$B$3:$B$1315, "&lt;=" &amp; $A107, DataRegularSeason20242025!$E$3:$E$1315, F$1)</f>
        <v>20</v>
      </c>
      <c r="G107" s="2">
        <f>SUMIFS(DataRegularSeason20242025!$AA$3:$AA$1315,DataRegularSeason20242025!$B$3:$B$1315, "&lt;=" &amp; $A107, DataRegularSeason20242025!$D$3:$D$1315, G$1)+SUMIFS(DataRegularSeason20242025!$AB$3:$AB$1315,DataRegularSeason20242025!$B$3:$B$1315, "&lt;=" &amp; $A107, DataRegularSeason20242025!$E$3:$E$1315, G$1)</f>
        <v>28</v>
      </c>
      <c r="H107" s="2">
        <f>SUMIFS(DataRegularSeason20242025!$AA$3:$AA$1315,DataRegularSeason20242025!$B$3:$B$1315, "&lt;=" &amp; $A107, DataRegularSeason20242025!$D$3:$D$1315, H$1)+SUMIFS(DataRegularSeason20242025!$AB$3:$AB$1315,DataRegularSeason20242025!$B$3:$B$1315, "&lt;=" &amp; $A107, DataRegularSeason20242025!$E$3:$E$1315, H$1)</f>
        <v>16</v>
      </c>
      <c r="I107" s="2">
        <f>SUMIFS(DataRegularSeason20242025!$AA$3:$AA$1315,DataRegularSeason20242025!$B$3:$B$1315, "&lt;=" &amp; $A107, DataRegularSeason20242025!$D$3:$D$1315, I$1)+SUMIFS(DataRegularSeason20242025!$AB$3:$AB$1315,DataRegularSeason20242025!$B$3:$B$1315, "&lt;=" &amp; $A107, DataRegularSeason20242025!$E$3:$E$1315, I$1)</f>
        <v>24</v>
      </c>
      <c r="J107" s="2">
        <f>SUMIFS(DataRegularSeason20242025!$AA$3:$AA$1315,DataRegularSeason20242025!$B$3:$B$1315, "&lt;=" &amp; $A107, DataRegularSeason20242025!$D$3:$D$1315, J$1)+SUMIFS(DataRegularSeason20242025!$AB$3:$AB$1315,DataRegularSeason20242025!$B$3:$B$1315, "&lt;=" &amp; $A107, DataRegularSeason20242025!$E$3:$E$1315, J$1)</f>
        <v>26</v>
      </c>
      <c r="K107" s="2">
        <f>SUMIFS(DataRegularSeason20242025!$AA$3:$AA$1315,DataRegularSeason20242025!$B$3:$B$1315, "&lt;=" &amp; $A107, DataRegularSeason20242025!$D$3:$D$1315, K$1)+SUMIFS(DataRegularSeason20242025!$AB$3:$AB$1315,DataRegularSeason20242025!$B$3:$B$1315, "&lt;=" &amp; $A107, DataRegularSeason20242025!$E$3:$E$1315, K$1)</f>
        <v>22</v>
      </c>
      <c r="L107" s="2">
        <f>SUMIFS(DataRegularSeason20242025!$AA$3:$AA$1315,DataRegularSeason20242025!$B$3:$B$1315, "&lt;=" &amp; $A107, DataRegularSeason20242025!$D$3:$D$1315, L$1)+SUMIFS(DataRegularSeason20242025!$AB$3:$AB$1315,DataRegularSeason20242025!$B$3:$B$1315, "&lt;=" &amp; $A107, DataRegularSeason20242025!$E$3:$E$1315, L$1)</f>
        <v>24</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25</v>
      </c>
      <c r="O107" s="2">
        <f>SUMIFS(DataRegularSeason20242025!$AA$3:$AA$1315,DataRegularSeason20242025!$B$3:$B$1315, "&lt;=" &amp; $A107, DataRegularSeason20242025!$D$3:$D$1315, O$1)+SUMIFS(DataRegularSeason20242025!$AB$3:$AB$1315,DataRegularSeason20242025!$B$3:$B$1315, "&lt;=" &amp; $A107, DataRegularSeason20242025!$E$3:$E$1315, O$1)</f>
        <v>30</v>
      </c>
      <c r="P107" s="2">
        <f>SUMIFS(DataRegularSeason20242025!$AA$3:$AA$1315,DataRegularSeason20242025!$B$3:$B$1315, "&lt;=" &amp; $A107, DataRegularSeason20242025!$D$3:$D$1315, P$1)+SUMIFS(DataRegularSeason20242025!$AB$3:$AB$1315,DataRegularSeason20242025!$B$3:$B$1315, "&lt;=" &amp; $A107, DataRegularSeason20242025!$E$3:$E$1315, P$1)</f>
        <v>17</v>
      </c>
      <c r="Q107" s="2">
        <f>SUMIFS(DataRegularSeason20242025!$AA$3:$AA$1315,DataRegularSeason20242025!$B$3:$B$1315, "&lt;=" &amp; $A107, DataRegularSeason20242025!$D$3:$D$1315, Q$1)+SUMIFS(DataRegularSeason20242025!$AB$3:$AB$1315,DataRegularSeason20242025!$B$3:$B$1315, "&lt;=" &amp; $A107, DataRegularSeason20242025!$E$3:$E$1315, Q$1)</f>
        <v>32</v>
      </c>
      <c r="R107" s="2">
        <f>SUMIFS(DataRegularSeason20242025!$AA$3:$AA$1315,DataRegularSeason20242025!$B$3:$B$1315, "&lt;=" &amp; $A107, DataRegularSeason20242025!$D$3:$D$1315, R$1)+SUMIFS(DataRegularSeason20242025!$AB$3:$AB$1315,DataRegularSeason20242025!$B$3:$B$1315, "&lt;=" &amp; $A107, DataRegularSeason20242025!$E$3:$E$1315, R$1)</f>
        <v>17</v>
      </c>
      <c r="S107" s="2">
        <f>SUMIFS(DataRegularSeason20242025!$AA$3:$AA$1315,DataRegularSeason20242025!$B$3:$B$1315, "&lt;=" &amp; $A107, DataRegularSeason20242025!$D$3:$D$1315, S$1)+SUMIFS(DataRegularSeason20242025!$AB$3:$AB$1315,DataRegularSeason20242025!$B$3:$B$1315, "&lt;=" &amp; $A107, DataRegularSeason20242025!$E$3:$E$1315, S$1)</f>
        <v>21</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19</v>
      </c>
      <c r="V107" s="2">
        <f>SUMIFS(DataRegularSeason20242025!$AA$3:$AA$1315,DataRegularSeason20242025!$B$3:$B$1315, "&lt;=" &amp; $A107, DataRegularSeason20242025!$D$3:$D$1315, V$1)+SUMIFS(DataRegularSeason20242025!$AB$3:$AB$1315,DataRegularSeason20242025!$B$3:$B$1315, "&lt;=" &amp; $A107, DataRegularSeason20242025!$E$3:$E$1315, V$1)</f>
        <v>21</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19</v>
      </c>
      <c r="Z107" s="2">
        <f>SUMIFS(DataRegularSeason20242025!$AA$3:$AA$1315,DataRegularSeason20242025!$B$3:$B$1315, "&lt;=" &amp; $A107, DataRegularSeason20242025!$D$3:$D$1315, Z$1)+SUMIFS(DataRegularSeason20242025!$AB$3:$AB$1315,DataRegularSeason20242025!$B$3:$B$1315, "&lt;=" &amp; $A107, DataRegularSeason20242025!$E$3:$E$1315, Z$1)</f>
        <v>21</v>
      </c>
      <c r="AA107" s="2">
        <f>SUMIFS(DataRegularSeason20242025!$AA$3:$AA$1315,DataRegularSeason20242025!$B$3:$B$1315, "&lt;=" &amp; $A107, DataRegularSeason20242025!$D$3:$D$1315, AA$1)+SUMIFS(DataRegularSeason20242025!$AB$3:$AB$1315,DataRegularSeason20242025!$B$3:$B$1315, "&lt;=" &amp; $A107, DataRegularSeason20242025!$E$3:$E$1315, AA$1)</f>
        <v>24</v>
      </c>
      <c r="AB107" s="2">
        <f>SUMIFS(DataRegularSeason20242025!$AA$3:$AA$1315,DataRegularSeason20242025!$B$3:$B$1315, "&lt;=" &amp; $A107, DataRegularSeason20242025!$D$3:$D$1315, AB$1)+SUMIFS(DataRegularSeason20242025!$AB$3:$AB$1315,DataRegularSeason20242025!$B$3:$B$1315, "&lt;=" &amp; $A107, DataRegularSeason20242025!$E$3:$E$1315, AB$1)</f>
        <v>28</v>
      </c>
      <c r="AC107" s="2">
        <f>SUMIFS(DataRegularSeason20242025!$AA$3:$AA$1315,DataRegularSeason20242025!$B$3:$B$1315, "&lt;=" &amp; $A107, DataRegularSeason20242025!$D$3:$D$1315, AC$1)+SUMIFS(DataRegularSeason20242025!$AB$3:$AB$1315,DataRegularSeason20242025!$B$3:$B$1315, "&lt;=" &amp; $A107, DataRegularSeason20242025!$E$3:$E$1315, AC$1)</f>
        <v>21</v>
      </c>
      <c r="AD107" s="2">
        <f>SUMIFS(DataRegularSeason20242025!$AA$3:$AA$1315,DataRegularSeason20242025!$B$3:$B$1315, "&lt;=" &amp; $A107, DataRegularSeason20242025!$D$3:$D$1315, AD$1)+SUMIFS(DataRegularSeason20242025!$AB$3:$AB$1315,DataRegularSeason20242025!$B$3:$B$1315, "&lt;=" &amp; $A107, DataRegularSeason20242025!$E$3:$E$1315, AD$1)</f>
        <v>25</v>
      </c>
      <c r="AE107" s="2">
        <f>SUMIFS(DataRegularSeason20242025!$AA$3:$AA$1315,DataRegularSeason20242025!$B$3:$B$1315, "&lt;=" &amp; $A107, DataRegularSeason20242025!$D$3:$D$1315, AE$1)+SUMIFS(DataRegularSeason20242025!$AB$3:$AB$1315,DataRegularSeason20242025!$B$3:$B$1315, "&lt;=" &amp; $A107, DataRegularSeason20242025!$E$3:$E$1315, AE$1)</f>
        <v>30</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29</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19</v>
      </c>
      <c r="C108" s="2">
        <f>SUMIFS(DataRegularSeason20242025!$AA$3:$AA$1315,DataRegularSeason20242025!$B$3:$B$1315, "&lt;=" &amp; $A108, DataRegularSeason20242025!$D$3:$D$1315, C$1)+SUMIFS(DataRegularSeason20242025!$AB$3:$AB$1315,DataRegularSeason20242025!$B$3:$B$1315, "&lt;=" &amp; $A108, DataRegularSeason20242025!$E$3:$E$1315, C$1)</f>
        <v>23</v>
      </c>
      <c r="D108" s="2">
        <f>SUMIFS(DataRegularSeason20242025!$AA$3:$AA$1315,DataRegularSeason20242025!$B$3:$B$1315, "&lt;=" &amp; $A108, DataRegularSeason20242025!$D$3:$D$1315, D$1)+SUMIFS(DataRegularSeason20242025!$AB$3:$AB$1315,DataRegularSeason20242025!$B$3:$B$1315, "&lt;=" &amp; $A108, DataRegularSeason20242025!$E$3:$E$1315, D$1)</f>
        <v>23</v>
      </c>
      <c r="E108" s="2">
        <f>SUMIFS(DataRegularSeason20242025!$AA$3:$AA$1315,DataRegularSeason20242025!$B$3:$B$1315, "&lt;=" &amp; $A108, DataRegularSeason20242025!$D$3:$D$1315, E$1)+SUMIFS(DataRegularSeason20242025!$AB$3:$AB$1315,DataRegularSeason20242025!$B$3:$B$1315, "&lt;=" &amp; $A108, DataRegularSeason20242025!$E$3:$E$1315, E$1)</f>
        <v>31</v>
      </c>
      <c r="F108" s="2">
        <f>SUMIFS(DataRegularSeason20242025!$AA$3:$AA$1315,DataRegularSeason20242025!$B$3:$B$1315, "&lt;=" &amp; $A108, DataRegularSeason20242025!$D$3:$D$1315, F$1)+SUMIFS(DataRegularSeason20242025!$AB$3:$AB$1315,DataRegularSeason20242025!$B$3:$B$1315, "&lt;=" &amp; $A108, DataRegularSeason20242025!$E$3:$E$1315, F$1)</f>
        <v>20</v>
      </c>
      <c r="G108" s="2">
        <f>SUMIFS(DataRegularSeason20242025!$AA$3:$AA$1315,DataRegularSeason20242025!$B$3:$B$1315, "&lt;=" &amp; $A108, DataRegularSeason20242025!$D$3:$D$1315, G$1)+SUMIFS(DataRegularSeason20242025!$AB$3:$AB$1315,DataRegularSeason20242025!$B$3:$B$1315, "&lt;=" &amp; $A108, DataRegularSeason20242025!$E$3:$E$1315, G$1)</f>
        <v>28</v>
      </c>
      <c r="H108" s="2">
        <f>SUMIFS(DataRegularSeason20242025!$AA$3:$AA$1315,DataRegularSeason20242025!$B$3:$B$1315, "&lt;=" &amp; $A108, DataRegularSeason20242025!$D$3:$D$1315, H$1)+SUMIFS(DataRegularSeason20242025!$AB$3:$AB$1315,DataRegularSeason20242025!$B$3:$B$1315, "&lt;=" &amp; $A108, DataRegularSeason20242025!$E$3:$E$1315, H$1)</f>
        <v>16</v>
      </c>
      <c r="I108" s="2">
        <f>SUMIFS(DataRegularSeason20242025!$AA$3:$AA$1315,DataRegularSeason20242025!$B$3:$B$1315, "&lt;=" &amp; $A108, DataRegularSeason20242025!$D$3:$D$1315, I$1)+SUMIFS(DataRegularSeason20242025!$AB$3:$AB$1315,DataRegularSeason20242025!$B$3:$B$1315, "&lt;=" &amp; $A108, DataRegularSeason20242025!$E$3:$E$1315, I$1)</f>
        <v>24</v>
      </c>
      <c r="J108" s="2">
        <f>SUMIFS(DataRegularSeason20242025!$AA$3:$AA$1315,DataRegularSeason20242025!$B$3:$B$1315, "&lt;=" &amp; $A108, DataRegularSeason20242025!$D$3:$D$1315, J$1)+SUMIFS(DataRegularSeason20242025!$AB$3:$AB$1315,DataRegularSeason20242025!$B$3:$B$1315, "&lt;=" &amp; $A108, DataRegularSeason20242025!$E$3:$E$1315, J$1)</f>
        <v>26</v>
      </c>
      <c r="K108" s="2">
        <f>SUMIFS(DataRegularSeason20242025!$AA$3:$AA$1315,DataRegularSeason20242025!$B$3:$B$1315, "&lt;=" &amp; $A108, DataRegularSeason20242025!$D$3:$D$1315, K$1)+SUMIFS(DataRegularSeason20242025!$AB$3:$AB$1315,DataRegularSeason20242025!$B$3:$B$1315, "&lt;=" &amp; $A108, DataRegularSeason20242025!$E$3:$E$1315, K$1)</f>
        <v>22</v>
      </c>
      <c r="L108" s="2">
        <f>SUMIFS(DataRegularSeason20242025!$AA$3:$AA$1315,DataRegularSeason20242025!$B$3:$B$1315, "&lt;=" &amp; $A108, DataRegularSeason20242025!$D$3:$D$1315, L$1)+SUMIFS(DataRegularSeason20242025!$AB$3:$AB$1315,DataRegularSeason20242025!$B$3:$B$1315, "&lt;=" &amp; $A108, DataRegularSeason20242025!$E$3:$E$1315, L$1)</f>
        <v>24</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25</v>
      </c>
      <c r="O108" s="2">
        <f>SUMIFS(DataRegularSeason20242025!$AA$3:$AA$1315,DataRegularSeason20242025!$B$3:$B$1315, "&lt;=" &amp; $A108, DataRegularSeason20242025!$D$3:$D$1315, O$1)+SUMIFS(DataRegularSeason20242025!$AB$3:$AB$1315,DataRegularSeason20242025!$B$3:$B$1315, "&lt;=" &amp; $A108, DataRegularSeason20242025!$E$3:$E$1315, O$1)</f>
        <v>30</v>
      </c>
      <c r="P108" s="2">
        <f>SUMIFS(DataRegularSeason20242025!$AA$3:$AA$1315,DataRegularSeason20242025!$B$3:$B$1315, "&lt;=" &amp; $A108, DataRegularSeason20242025!$D$3:$D$1315, P$1)+SUMIFS(DataRegularSeason20242025!$AB$3:$AB$1315,DataRegularSeason20242025!$B$3:$B$1315, "&lt;=" &amp; $A108, DataRegularSeason20242025!$E$3:$E$1315, P$1)</f>
        <v>17</v>
      </c>
      <c r="Q108" s="2">
        <f>SUMIFS(DataRegularSeason20242025!$AA$3:$AA$1315,DataRegularSeason20242025!$B$3:$B$1315, "&lt;=" &amp; $A108, DataRegularSeason20242025!$D$3:$D$1315, Q$1)+SUMIFS(DataRegularSeason20242025!$AB$3:$AB$1315,DataRegularSeason20242025!$B$3:$B$1315, "&lt;=" &amp; $A108, DataRegularSeason20242025!$E$3:$E$1315, Q$1)</f>
        <v>32</v>
      </c>
      <c r="R108" s="2">
        <f>SUMIFS(DataRegularSeason20242025!$AA$3:$AA$1315,DataRegularSeason20242025!$B$3:$B$1315, "&lt;=" &amp; $A108, DataRegularSeason20242025!$D$3:$D$1315, R$1)+SUMIFS(DataRegularSeason20242025!$AB$3:$AB$1315,DataRegularSeason20242025!$B$3:$B$1315, "&lt;=" &amp; $A108, DataRegularSeason20242025!$E$3:$E$1315, R$1)</f>
        <v>17</v>
      </c>
      <c r="S108" s="2">
        <f>SUMIFS(DataRegularSeason20242025!$AA$3:$AA$1315,DataRegularSeason20242025!$B$3:$B$1315, "&lt;=" &amp; $A108, DataRegularSeason20242025!$D$3:$D$1315, S$1)+SUMIFS(DataRegularSeason20242025!$AB$3:$AB$1315,DataRegularSeason20242025!$B$3:$B$1315, "&lt;=" &amp; $A108, DataRegularSeason20242025!$E$3:$E$1315, S$1)</f>
        <v>21</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19</v>
      </c>
      <c r="V108" s="2">
        <f>SUMIFS(DataRegularSeason20242025!$AA$3:$AA$1315,DataRegularSeason20242025!$B$3:$B$1315, "&lt;=" &amp; $A108, DataRegularSeason20242025!$D$3:$D$1315, V$1)+SUMIFS(DataRegularSeason20242025!$AB$3:$AB$1315,DataRegularSeason20242025!$B$3:$B$1315, "&lt;=" &amp; $A108, DataRegularSeason20242025!$E$3:$E$1315, V$1)</f>
        <v>21</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19</v>
      </c>
      <c r="Z108" s="2">
        <f>SUMIFS(DataRegularSeason20242025!$AA$3:$AA$1315,DataRegularSeason20242025!$B$3:$B$1315, "&lt;=" &amp; $A108, DataRegularSeason20242025!$D$3:$D$1315, Z$1)+SUMIFS(DataRegularSeason20242025!$AB$3:$AB$1315,DataRegularSeason20242025!$B$3:$B$1315, "&lt;=" &amp; $A108, DataRegularSeason20242025!$E$3:$E$1315, Z$1)</f>
        <v>21</v>
      </c>
      <c r="AA108" s="2">
        <f>SUMIFS(DataRegularSeason20242025!$AA$3:$AA$1315,DataRegularSeason20242025!$B$3:$B$1315, "&lt;=" &amp; $A108, DataRegularSeason20242025!$D$3:$D$1315, AA$1)+SUMIFS(DataRegularSeason20242025!$AB$3:$AB$1315,DataRegularSeason20242025!$B$3:$B$1315, "&lt;=" &amp; $A108, DataRegularSeason20242025!$E$3:$E$1315, AA$1)</f>
        <v>24</v>
      </c>
      <c r="AB108" s="2">
        <f>SUMIFS(DataRegularSeason20242025!$AA$3:$AA$1315,DataRegularSeason20242025!$B$3:$B$1315, "&lt;=" &amp; $A108, DataRegularSeason20242025!$D$3:$D$1315, AB$1)+SUMIFS(DataRegularSeason20242025!$AB$3:$AB$1315,DataRegularSeason20242025!$B$3:$B$1315, "&lt;=" &amp; $A108, DataRegularSeason20242025!$E$3:$E$1315, AB$1)</f>
        <v>28</v>
      </c>
      <c r="AC108" s="2">
        <f>SUMIFS(DataRegularSeason20242025!$AA$3:$AA$1315,DataRegularSeason20242025!$B$3:$B$1315, "&lt;=" &amp; $A108, DataRegularSeason20242025!$D$3:$D$1315, AC$1)+SUMIFS(DataRegularSeason20242025!$AB$3:$AB$1315,DataRegularSeason20242025!$B$3:$B$1315, "&lt;=" &amp; $A108, DataRegularSeason20242025!$E$3:$E$1315, AC$1)</f>
        <v>21</v>
      </c>
      <c r="AD108" s="2">
        <f>SUMIFS(DataRegularSeason20242025!$AA$3:$AA$1315,DataRegularSeason20242025!$B$3:$B$1315, "&lt;=" &amp; $A108, DataRegularSeason20242025!$D$3:$D$1315, AD$1)+SUMIFS(DataRegularSeason20242025!$AB$3:$AB$1315,DataRegularSeason20242025!$B$3:$B$1315, "&lt;=" &amp; $A108, DataRegularSeason20242025!$E$3:$E$1315, AD$1)</f>
        <v>25</v>
      </c>
      <c r="AE108" s="2">
        <f>SUMIFS(DataRegularSeason20242025!$AA$3:$AA$1315,DataRegularSeason20242025!$B$3:$B$1315, "&lt;=" &amp; $A108, DataRegularSeason20242025!$D$3:$D$1315, AE$1)+SUMIFS(DataRegularSeason20242025!$AB$3:$AB$1315,DataRegularSeason20242025!$B$3:$B$1315, "&lt;=" &amp; $A108, DataRegularSeason20242025!$E$3:$E$1315, AE$1)</f>
        <v>30</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29</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19</v>
      </c>
      <c r="C109" s="2">
        <f>SUMIFS(DataRegularSeason20242025!$AA$3:$AA$1315,DataRegularSeason20242025!$B$3:$B$1315, "&lt;=" &amp; $A109, DataRegularSeason20242025!$D$3:$D$1315, C$1)+SUMIFS(DataRegularSeason20242025!$AB$3:$AB$1315,DataRegularSeason20242025!$B$3:$B$1315, "&lt;=" &amp; $A109, DataRegularSeason20242025!$E$3:$E$1315, C$1)</f>
        <v>23</v>
      </c>
      <c r="D109" s="2">
        <f>SUMIFS(DataRegularSeason20242025!$AA$3:$AA$1315,DataRegularSeason20242025!$B$3:$B$1315, "&lt;=" &amp; $A109, DataRegularSeason20242025!$D$3:$D$1315, D$1)+SUMIFS(DataRegularSeason20242025!$AB$3:$AB$1315,DataRegularSeason20242025!$B$3:$B$1315, "&lt;=" &amp; $A109, DataRegularSeason20242025!$E$3:$E$1315, D$1)</f>
        <v>23</v>
      </c>
      <c r="E109" s="2">
        <f>SUMIFS(DataRegularSeason20242025!$AA$3:$AA$1315,DataRegularSeason20242025!$B$3:$B$1315, "&lt;=" &amp; $A109, DataRegularSeason20242025!$D$3:$D$1315, E$1)+SUMIFS(DataRegularSeason20242025!$AB$3:$AB$1315,DataRegularSeason20242025!$B$3:$B$1315, "&lt;=" &amp; $A109, DataRegularSeason20242025!$E$3:$E$1315, E$1)</f>
        <v>31</v>
      </c>
      <c r="F109" s="2">
        <f>SUMIFS(DataRegularSeason20242025!$AA$3:$AA$1315,DataRegularSeason20242025!$B$3:$B$1315, "&lt;=" &amp; $A109, DataRegularSeason20242025!$D$3:$D$1315, F$1)+SUMIFS(DataRegularSeason20242025!$AB$3:$AB$1315,DataRegularSeason20242025!$B$3:$B$1315, "&lt;=" &amp; $A109, DataRegularSeason20242025!$E$3:$E$1315, F$1)</f>
        <v>20</v>
      </c>
      <c r="G109" s="2">
        <f>SUMIFS(DataRegularSeason20242025!$AA$3:$AA$1315,DataRegularSeason20242025!$B$3:$B$1315, "&lt;=" &amp; $A109, DataRegularSeason20242025!$D$3:$D$1315, G$1)+SUMIFS(DataRegularSeason20242025!$AB$3:$AB$1315,DataRegularSeason20242025!$B$3:$B$1315, "&lt;=" &amp; $A109, DataRegularSeason20242025!$E$3:$E$1315, G$1)</f>
        <v>28</v>
      </c>
      <c r="H109" s="2">
        <f>SUMIFS(DataRegularSeason20242025!$AA$3:$AA$1315,DataRegularSeason20242025!$B$3:$B$1315, "&lt;=" &amp; $A109, DataRegularSeason20242025!$D$3:$D$1315, H$1)+SUMIFS(DataRegularSeason20242025!$AB$3:$AB$1315,DataRegularSeason20242025!$B$3:$B$1315, "&lt;=" &amp; $A109, DataRegularSeason20242025!$E$3:$E$1315, H$1)</f>
        <v>16</v>
      </c>
      <c r="I109" s="2">
        <f>SUMIFS(DataRegularSeason20242025!$AA$3:$AA$1315,DataRegularSeason20242025!$B$3:$B$1315, "&lt;=" &amp; $A109, DataRegularSeason20242025!$D$3:$D$1315, I$1)+SUMIFS(DataRegularSeason20242025!$AB$3:$AB$1315,DataRegularSeason20242025!$B$3:$B$1315, "&lt;=" &amp; $A109, DataRegularSeason20242025!$E$3:$E$1315, I$1)</f>
        <v>24</v>
      </c>
      <c r="J109" s="2">
        <f>SUMIFS(DataRegularSeason20242025!$AA$3:$AA$1315,DataRegularSeason20242025!$B$3:$B$1315, "&lt;=" &amp; $A109, DataRegularSeason20242025!$D$3:$D$1315, J$1)+SUMIFS(DataRegularSeason20242025!$AB$3:$AB$1315,DataRegularSeason20242025!$B$3:$B$1315, "&lt;=" &amp; $A109, DataRegularSeason20242025!$E$3:$E$1315, J$1)</f>
        <v>26</v>
      </c>
      <c r="K109" s="2">
        <f>SUMIFS(DataRegularSeason20242025!$AA$3:$AA$1315,DataRegularSeason20242025!$B$3:$B$1315, "&lt;=" &amp; $A109, DataRegularSeason20242025!$D$3:$D$1315, K$1)+SUMIFS(DataRegularSeason20242025!$AB$3:$AB$1315,DataRegularSeason20242025!$B$3:$B$1315, "&lt;=" &amp; $A109, DataRegularSeason20242025!$E$3:$E$1315, K$1)</f>
        <v>22</v>
      </c>
      <c r="L109" s="2">
        <f>SUMIFS(DataRegularSeason20242025!$AA$3:$AA$1315,DataRegularSeason20242025!$B$3:$B$1315, "&lt;=" &amp; $A109, DataRegularSeason20242025!$D$3:$D$1315, L$1)+SUMIFS(DataRegularSeason20242025!$AB$3:$AB$1315,DataRegularSeason20242025!$B$3:$B$1315, "&lt;=" &amp; $A109, DataRegularSeason20242025!$E$3:$E$1315, L$1)</f>
        <v>24</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25</v>
      </c>
      <c r="O109" s="2">
        <f>SUMIFS(DataRegularSeason20242025!$AA$3:$AA$1315,DataRegularSeason20242025!$B$3:$B$1315, "&lt;=" &amp; $A109, DataRegularSeason20242025!$D$3:$D$1315, O$1)+SUMIFS(DataRegularSeason20242025!$AB$3:$AB$1315,DataRegularSeason20242025!$B$3:$B$1315, "&lt;=" &amp; $A109, DataRegularSeason20242025!$E$3:$E$1315, O$1)</f>
        <v>30</v>
      </c>
      <c r="P109" s="2">
        <f>SUMIFS(DataRegularSeason20242025!$AA$3:$AA$1315,DataRegularSeason20242025!$B$3:$B$1315, "&lt;=" &amp; $A109, DataRegularSeason20242025!$D$3:$D$1315, P$1)+SUMIFS(DataRegularSeason20242025!$AB$3:$AB$1315,DataRegularSeason20242025!$B$3:$B$1315, "&lt;=" &amp; $A109, DataRegularSeason20242025!$E$3:$E$1315, P$1)</f>
        <v>17</v>
      </c>
      <c r="Q109" s="2">
        <f>SUMIFS(DataRegularSeason20242025!$AA$3:$AA$1315,DataRegularSeason20242025!$B$3:$B$1315, "&lt;=" &amp; $A109, DataRegularSeason20242025!$D$3:$D$1315, Q$1)+SUMIFS(DataRegularSeason20242025!$AB$3:$AB$1315,DataRegularSeason20242025!$B$3:$B$1315, "&lt;=" &amp; $A109, DataRegularSeason20242025!$E$3:$E$1315, Q$1)</f>
        <v>32</v>
      </c>
      <c r="R109" s="2">
        <f>SUMIFS(DataRegularSeason20242025!$AA$3:$AA$1315,DataRegularSeason20242025!$B$3:$B$1315, "&lt;=" &amp; $A109, DataRegularSeason20242025!$D$3:$D$1315, R$1)+SUMIFS(DataRegularSeason20242025!$AB$3:$AB$1315,DataRegularSeason20242025!$B$3:$B$1315, "&lt;=" &amp; $A109, DataRegularSeason20242025!$E$3:$E$1315, R$1)</f>
        <v>17</v>
      </c>
      <c r="S109" s="2">
        <f>SUMIFS(DataRegularSeason20242025!$AA$3:$AA$1315,DataRegularSeason20242025!$B$3:$B$1315, "&lt;=" &amp; $A109, DataRegularSeason20242025!$D$3:$D$1315, S$1)+SUMIFS(DataRegularSeason20242025!$AB$3:$AB$1315,DataRegularSeason20242025!$B$3:$B$1315, "&lt;=" &amp; $A109, DataRegularSeason20242025!$E$3:$E$1315, S$1)</f>
        <v>21</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19</v>
      </c>
      <c r="V109" s="2">
        <f>SUMIFS(DataRegularSeason20242025!$AA$3:$AA$1315,DataRegularSeason20242025!$B$3:$B$1315, "&lt;=" &amp; $A109, DataRegularSeason20242025!$D$3:$D$1315, V$1)+SUMIFS(DataRegularSeason20242025!$AB$3:$AB$1315,DataRegularSeason20242025!$B$3:$B$1315, "&lt;=" &amp; $A109, DataRegularSeason20242025!$E$3:$E$1315, V$1)</f>
        <v>21</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19</v>
      </c>
      <c r="Z109" s="2">
        <f>SUMIFS(DataRegularSeason20242025!$AA$3:$AA$1315,DataRegularSeason20242025!$B$3:$B$1315, "&lt;=" &amp; $A109, DataRegularSeason20242025!$D$3:$D$1315, Z$1)+SUMIFS(DataRegularSeason20242025!$AB$3:$AB$1315,DataRegularSeason20242025!$B$3:$B$1315, "&lt;=" &amp; $A109, DataRegularSeason20242025!$E$3:$E$1315, Z$1)</f>
        <v>21</v>
      </c>
      <c r="AA109" s="2">
        <f>SUMIFS(DataRegularSeason20242025!$AA$3:$AA$1315,DataRegularSeason20242025!$B$3:$B$1315, "&lt;=" &amp; $A109, DataRegularSeason20242025!$D$3:$D$1315, AA$1)+SUMIFS(DataRegularSeason20242025!$AB$3:$AB$1315,DataRegularSeason20242025!$B$3:$B$1315, "&lt;=" &amp; $A109, DataRegularSeason20242025!$E$3:$E$1315, AA$1)</f>
        <v>24</v>
      </c>
      <c r="AB109" s="2">
        <f>SUMIFS(DataRegularSeason20242025!$AA$3:$AA$1315,DataRegularSeason20242025!$B$3:$B$1315, "&lt;=" &amp; $A109, DataRegularSeason20242025!$D$3:$D$1315, AB$1)+SUMIFS(DataRegularSeason20242025!$AB$3:$AB$1315,DataRegularSeason20242025!$B$3:$B$1315, "&lt;=" &amp; $A109, DataRegularSeason20242025!$E$3:$E$1315, AB$1)</f>
        <v>28</v>
      </c>
      <c r="AC109" s="2">
        <f>SUMIFS(DataRegularSeason20242025!$AA$3:$AA$1315,DataRegularSeason20242025!$B$3:$B$1315, "&lt;=" &amp; $A109, DataRegularSeason20242025!$D$3:$D$1315, AC$1)+SUMIFS(DataRegularSeason20242025!$AB$3:$AB$1315,DataRegularSeason20242025!$B$3:$B$1315, "&lt;=" &amp; $A109, DataRegularSeason20242025!$E$3:$E$1315, AC$1)</f>
        <v>21</v>
      </c>
      <c r="AD109" s="2">
        <f>SUMIFS(DataRegularSeason20242025!$AA$3:$AA$1315,DataRegularSeason20242025!$B$3:$B$1315, "&lt;=" &amp; $A109, DataRegularSeason20242025!$D$3:$D$1315, AD$1)+SUMIFS(DataRegularSeason20242025!$AB$3:$AB$1315,DataRegularSeason20242025!$B$3:$B$1315, "&lt;=" &amp; $A109, DataRegularSeason20242025!$E$3:$E$1315, AD$1)</f>
        <v>25</v>
      </c>
      <c r="AE109" s="2">
        <f>SUMIFS(DataRegularSeason20242025!$AA$3:$AA$1315,DataRegularSeason20242025!$B$3:$B$1315, "&lt;=" &amp; $A109, DataRegularSeason20242025!$D$3:$D$1315, AE$1)+SUMIFS(DataRegularSeason20242025!$AB$3:$AB$1315,DataRegularSeason20242025!$B$3:$B$1315, "&lt;=" &amp; $A109, DataRegularSeason20242025!$E$3:$E$1315, AE$1)</f>
        <v>30</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29</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19</v>
      </c>
      <c r="C110" s="2">
        <f>SUMIFS(DataRegularSeason20242025!$AA$3:$AA$1315,DataRegularSeason20242025!$B$3:$B$1315, "&lt;=" &amp; $A110, DataRegularSeason20242025!$D$3:$D$1315, C$1)+SUMIFS(DataRegularSeason20242025!$AB$3:$AB$1315,DataRegularSeason20242025!$B$3:$B$1315, "&lt;=" &amp; $A110, DataRegularSeason20242025!$E$3:$E$1315, C$1)</f>
        <v>23</v>
      </c>
      <c r="D110" s="2">
        <f>SUMIFS(DataRegularSeason20242025!$AA$3:$AA$1315,DataRegularSeason20242025!$B$3:$B$1315, "&lt;=" &amp; $A110, DataRegularSeason20242025!$D$3:$D$1315, D$1)+SUMIFS(DataRegularSeason20242025!$AB$3:$AB$1315,DataRegularSeason20242025!$B$3:$B$1315, "&lt;=" &amp; $A110, DataRegularSeason20242025!$E$3:$E$1315, D$1)</f>
        <v>23</v>
      </c>
      <c r="E110" s="2">
        <f>SUMIFS(DataRegularSeason20242025!$AA$3:$AA$1315,DataRegularSeason20242025!$B$3:$B$1315, "&lt;=" &amp; $A110, DataRegularSeason20242025!$D$3:$D$1315, E$1)+SUMIFS(DataRegularSeason20242025!$AB$3:$AB$1315,DataRegularSeason20242025!$B$3:$B$1315, "&lt;=" &amp; $A110, DataRegularSeason20242025!$E$3:$E$1315, E$1)</f>
        <v>31</v>
      </c>
      <c r="F110" s="2">
        <f>SUMIFS(DataRegularSeason20242025!$AA$3:$AA$1315,DataRegularSeason20242025!$B$3:$B$1315, "&lt;=" &amp; $A110, DataRegularSeason20242025!$D$3:$D$1315, F$1)+SUMIFS(DataRegularSeason20242025!$AB$3:$AB$1315,DataRegularSeason20242025!$B$3:$B$1315, "&lt;=" &amp; $A110, DataRegularSeason20242025!$E$3:$E$1315, F$1)</f>
        <v>20</v>
      </c>
      <c r="G110" s="2">
        <f>SUMIFS(DataRegularSeason20242025!$AA$3:$AA$1315,DataRegularSeason20242025!$B$3:$B$1315, "&lt;=" &amp; $A110, DataRegularSeason20242025!$D$3:$D$1315, G$1)+SUMIFS(DataRegularSeason20242025!$AB$3:$AB$1315,DataRegularSeason20242025!$B$3:$B$1315, "&lt;=" &amp; $A110, DataRegularSeason20242025!$E$3:$E$1315, G$1)</f>
        <v>28</v>
      </c>
      <c r="H110" s="2">
        <f>SUMIFS(DataRegularSeason20242025!$AA$3:$AA$1315,DataRegularSeason20242025!$B$3:$B$1315, "&lt;=" &amp; $A110, DataRegularSeason20242025!$D$3:$D$1315, H$1)+SUMIFS(DataRegularSeason20242025!$AB$3:$AB$1315,DataRegularSeason20242025!$B$3:$B$1315, "&lt;=" &amp; $A110, DataRegularSeason20242025!$E$3:$E$1315, H$1)</f>
        <v>16</v>
      </c>
      <c r="I110" s="2">
        <f>SUMIFS(DataRegularSeason20242025!$AA$3:$AA$1315,DataRegularSeason20242025!$B$3:$B$1315, "&lt;=" &amp; $A110, DataRegularSeason20242025!$D$3:$D$1315, I$1)+SUMIFS(DataRegularSeason20242025!$AB$3:$AB$1315,DataRegularSeason20242025!$B$3:$B$1315, "&lt;=" &amp; $A110, DataRegularSeason20242025!$E$3:$E$1315, I$1)</f>
        <v>24</v>
      </c>
      <c r="J110" s="2">
        <f>SUMIFS(DataRegularSeason20242025!$AA$3:$AA$1315,DataRegularSeason20242025!$B$3:$B$1315, "&lt;=" &amp; $A110, DataRegularSeason20242025!$D$3:$D$1315, J$1)+SUMIFS(DataRegularSeason20242025!$AB$3:$AB$1315,DataRegularSeason20242025!$B$3:$B$1315, "&lt;=" &amp; $A110, DataRegularSeason20242025!$E$3:$E$1315, J$1)</f>
        <v>26</v>
      </c>
      <c r="K110" s="2">
        <f>SUMIFS(DataRegularSeason20242025!$AA$3:$AA$1315,DataRegularSeason20242025!$B$3:$B$1315, "&lt;=" &amp; $A110, DataRegularSeason20242025!$D$3:$D$1315, K$1)+SUMIFS(DataRegularSeason20242025!$AB$3:$AB$1315,DataRegularSeason20242025!$B$3:$B$1315, "&lt;=" &amp; $A110, DataRegularSeason20242025!$E$3:$E$1315, K$1)</f>
        <v>22</v>
      </c>
      <c r="L110" s="2">
        <f>SUMIFS(DataRegularSeason20242025!$AA$3:$AA$1315,DataRegularSeason20242025!$B$3:$B$1315, "&lt;=" &amp; $A110, DataRegularSeason20242025!$D$3:$D$1315, L$1)+SUMIFS(DataRegularSeason20242025!$AB$3:$AB$1315,DataRegularSeason20242025!$B$3:$B$1315, "&lt;=" &amp; $A110, DataRegularSeason20242025!$E$3:$E$1315, L$1)</f>
        <v>24</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25</v>
      </c>
      <c r="O110" s="2">
        <f>SUMIFS(DataRegularSeason20242025!$AA$3:$AA$1315,DataRegularSeason20242025!$B$3:$B$1315, "&lt;=" &amp; $A110, DataRegularSeason20242025!$D$3:$D$1315, O$1)+SUMIFS(DataRegularSeason20242025!$AB$3:$AB$1315,DataRegularSeason20242025!$B$3:$B$1315, "&lt;=" &amp; $A110, DataRegularSeason20242025!$E$3:$E$1315, O$1)</f>
        <v>30</v>
      </c>
      <c r="P110" s="2">
        <f>SUMIFS(DataRegularSeason20242025!$AA$3:$AA$1315,DataRegularSeason20242025!$B$3:$B$1315, "&lt;=" &amp; $A110, DataRegularSeason20242025!$D$3:$D$1315, P$1)+SUMIFS(DataRegularSeason20242025!$AB$3:$AB$1315,DataRegularSeason20242025!$B$3:$B$1315, "&lt;=" &amp; $A110, DataRegularSeason20242025!$E$3:$E$1315, P$1)</f>
        <v>17</v>
      </c>
      <c r="Q110" s="2">
        <f>SUMIFS(DataRegularSeason20242025!$AA$3:$AA$1315,DataRegularSeason20242025!$B$3:$B$1315, "&lt;=" &amp; $A110, DataRegularSeason20242025!$D$3:$D$1315, Q$1)+SUMIFS(DataRegularSeason20242025!$AB$3:$AB$1315,DataRegularSeason20242025!$B$3:$B$1315, "&lt;=" &amp; $A110, DataRegularSeason20242025!$E$3:$E$1315, Q$1)</f>
        <v>32</v>
      </c>
      <c r="R110" s="2">
        <f>SUMIFS(DataRegularSeason20242025!$AA$3:$AA$1315,DataRegularSeason20242025!$B$3:$B$1315, "&lt;=" &amp; $A110, DataRegularSeason20242025!$D$3:$D$1315, R$1)+SUMIFS(DataRegularSeason20242025!$AB$3:$AB$1315,DataRegularSeason20242025!$B$3:$B$1315, "&lt;=" &amp; $A110, DataRegularSeason20242025!$E$3:$E$1315, R$1)</f>
        <v>17</v>
      </c>
      <c r="S110" s="2">
        <f>SUMIFS(DataRegularSeason20242025!$AA$3:$AA$1315,DataRegularSeason20242025!$B$3:$B$1315, "&lt;=" &amp; $A110, DataRegularSeason20242025!$D$3:$D$1315, S$1)+SUMIFS(DataRegularSeason20242025!$AB$3:$AB$1315,DataRegularSeason20242025!$B$3:$B$1315, "&lt;=" &amp; $A110, DataRegularSeason20242025!$E$3:$E$1315, S$1)</f>
        <v>21</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19</v>
      </c>
      <c r="V110" s="2">
        <f>SUMIFS(DataRegularSeason20242025!$AA$3:$AA$1315,DataRegularSeason20242025!$B$3:$B$1315, "&lt;=" &amp; $A110, DataRegularSeason20242025!$D$3:$D$1315, V$1)+SUMIFS(DataRegularSeason20242025!$AB$3:$AB$1315,DataRegularSeason20242025!$B$3:$B$1315, "&lt;=" &amp; $A110, DataRegularSeason20242025!$E$3:$E$1315, V$1)</f>
        <v>21</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19</v>
      </c>
      <c r="Z110" s="2">
        <f>SUMIFS(DataRegularSeason20242025!$AA$3:$AA$1315,DataRegularSeason20242025!$B$3:$B$1315, "&lt;=" &amp; $A110, DataRegularSeason20242025!$D$3:$D$1315, Z$1)+SUMIFS(DataRegularSeason20242025!$AB$3:$AB$1315,DataRegularSeason20242025!$B$3:$B$1315, "&lt;=" &amp; $A110, DataRegularSeason20242025!$E$3:$E$1315, Z$1)</f>
        <v>21</v>
      </c>
      <c r="AA110" s="2">
        <f>SUMIFS(DataRegularSeason20242025!$AA$3:$AA$1315,DataRegularSeason20242025!$B$3:$B$1315, "&lt;=" &amp; $A110, DataRegularSeason20242025!$D$3:$D$1315, AA$1)+SUMIFS(DataRegularSeason20242025!$AB$3:$AB$1315,DataRegularSeason20242025!$B$3:$B$1315, "&lt;=" &amp; $A110, DataRegularSeason20242025!$E$3:$E$1315, AA$1)</f>
        <v>24</v>
      </c>
      <c r="AB110" s="2">
        <f>SUMIFS(DataRegularSeason20242025!$AA$3:$AA$1315,DataRegularSeason20242025!$B$3:$B$1315, "&lt;=" &amp; $A110, DataRegularSeason20242025!$D$3:$D$1315, AB$1)+SUMIFS(DataRegularSeason20242025!$AB$3:$AB$1315,DataRegularSeason20242025!$B$3:$B$1315, "&lt;=" &amp; $A110, DataRegularSeason20242025!$E$3:$E$1315, AB$1)</f>
        <v>28</v>
      </c>
      <c r="AC110" s="2">
        <f>SUMIFS(DataRegularSeason20242025!$AA$3:$AA$1315,DataRegularSeason20242025!$B$3:$B$1315, "&lt;=" &amp; $A110, DataRegularSeason20242025!$D$3:$D$1315, AC$1)+SUMIFS(DataRegularSeason20242025!$AB$3:$AB$1315,DataRegularSeason20242025!$B$3:$B$1315, "&lt;=" &amp; $A110, DataRegularSeason20242025!$E$3:$E$1315, AC$1)</f>
        <v>21</v>
      </c>
      <c r="AD110" s="2">
        <f>SUMIFS(DataRegularSeason20242025!$AA$3:$AA$1315,DataRegularSeason20242025!$B$3:$B$1315, "&lt;=" &amp; $A110, DataRegularSeason20242025!$D$3:$D$1315, AD$1)+SUMIFS(DataRegularSeason20242025!$AB$3:$AB$1315,DataRegularSeason20242025!$B$3:$B$1315, "&lt;=" &amp; $A110, DataRegularSeason20242025!$E$3:$E$1315, AD$1)</f>
        <v>25</v>
      </c>
      <c r="AE110" s="2">
        <f>SUMIFS(DataRegularSeason20242025!$AA$3:$AA$1315,DataRegularSeason20242025!$B$3:$B$1315, "&lt;=" &amp; $A110, DataRegularSeason20242025!$D$3:$D$1315, AE$1)+SUMIFS(DataRegularSeason20242025!$AB$3:$AB$1315,DataRegularSeason20242025!$B$3:$B$1315, "&lt;=" &amp; $A110, DataRegularSeason20242025!$E$3:$E$1315, AE$1)</f>
        <v>30</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29</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19</v>
      </c>
      <c r="C111" s="2">
        <f>SUMIFS(DataRegularSeason20242025!$AA$3:$AA$1315,DataRegularSeason20242025!$B$3:$B$1315, "&lt;=" &amp; $A111, DataRegularSeason20242025!$D$3:$D$1315, C$1)+SUMIFS(DataRegularSeason20242025!$AB$3:$AB$1315,DataRegularSeason20242025!$B$3:$B$1315, "&lt;=" &amp; $A111, DataRegularSeason20242025!$E$3:$E$1315, C$1)</f>
        <v>23</v>
      </c>
      <c r="D111" s="2">
        <f>SUMIFS(DataRegularSeason20242025!$AA$3:$AA$1315,DataRegularSeason20242025!$B$3:$B$1315, "&lt;=" &amp; $A111, DataRegularSeason20242025!$D$3:$D$1315, D$1)+SUMIFS(DataRegularSeason20242025!$AB$3:$AB$1315,DataRegularSeason20242025!$B$3:$B$1315, "&lt;=" &amp; $A111, DataRegularSeason20242025!$E$3:$E$1315, D$1)</f>
        <v>23</v>
      </c>
      <c r="E111" s="2">
        <f>SUMIFS(DataRegularSeason20242025!$AA$3:$AA$1315,DataRegularSeason20242025!$B$3:$B$1315, "&lt;=" &amp; $A111, DataRegularSeason20242025!$D$3:$D$1315, E$1)+SUMIFS(DataRegularSeason20242025!$AB$3:$AB$1315,DataRegularSeason20242025!$B$3:$B$1315, "&lt;=" &amp; $A111, DataRegularSeason20242025!$E$3:$E$1315, E$1)</f>
        <v>31</v>
      </c>
      <c r="F111" s="2">
        <f>SUMIFS(DataRegularSeason20242025!$AA$3:$AA$1315,DataRegularSeason20242025!$B$3:$B$1315, "&lt;=" &amp; $A111, DataRegularSeason20242025!$D$3:$D$1315, F$1)+SUMIFS(DataRegularSeason20242025!$AB$3:$AB$1315,DataRegularSeason20242025!$B$3:$B$1315, "&lt;=" &amp; $A111, DataRegularSeason20242025!$E$3:$E$1315, F$1)</f>
        <v>20</v>
      </c>
      <c r="G111" s="2">
        <f>SUMIFS(DataRegularSeason20242025!$AA$3:$AA$1315,DataRegularSeason20242025!$B$3:$B$1315, "&lt;=" &amp; $A111, DataRegularSeason20242025!$D$3:$D$1315, G$1)+SUMIFS(DataRegularSeason20242025!$AB$3:$AB$1315,DataRegularSeason20242025!$B$3:$B$1315, "&lt;=" &amp; $A111, DataRegularSeason20242025!$E$3:$E$1315, G$1)</f>
        <v>28</v>
      </c>
      <c r="H111" s="2">
        <f>SUMIFS(DataRegularSeason20242025!$AA$3:$AA$1315,DataRegularSeason20242025!$B$3:$B$1315, "&lt;=" &amp; $A111, DataRegularSeason20242025!$D$3:$D$1315, H$1)+SUMIFS(DataRegularSeason20242025!$AB$3:$AB$1315,DataRegularSeason20242025!$B$3:$B$1315, "&lt;=" &amp; $A111, DataRegularSeason20242025!$E$3:$E$1315, H$1)</f>
        <v>16</v>
      </c>
      <c r="I111" s="2">
        <f>SUMIFS(DataRegularSeason20242025!$AA$3:$AA$1315,DataRegularSeason20242025!$B$3:$B$1315, "&lt;=" &amp; $A111, DataRegularSeason20242025!$D$3:$D$1315, I$1)+SUMIFS(DataRegularSeason20242025!$AB$3:$AB$1315,DataRegularSeason20242025!$B$3:$B$1315, "&lt;=" &amp; $A111, DataRegularSeason20242025!$E$3:$E$1315, I$1)</f>
        <v>24</v>
      </c>
      <c r="J111" s="2">
        <f>SUMIFS(DataRegularSeason20242025!$AA$3:$AA$1315,DataRegularSeason20242025!$B$3:$B$1315, "&lt;=" &amp; $A111, DataRegularSeason20242025!$D$3:$D$1315, J$1)+SUMIFS(DataRegularSeason20242025!$AB$3:$AB$1315,DataRegularSeason20242025!$B$3:$B$1315, "&lt;=" &amp; $A111, DataRegularSeason20242025!$E$3:$E$1315, J$1)</f>
        <v>26</v>
      </c>
      <c r="K111" s="2">
        <f>SUMIFS(DataRegularSeason20242025!$AA$3:$AA$1315,DataRegularSeason20242025!$B$3:$B$1315, "&lt;=" &amp; $A111, DataRegularSeason20242025!$D$3:$D$1315, K$1)+SUMIFS(DataRegularSeason20242025!$AB$3:$AB$1315,DataRegularSeason20242025!$B$3:$B$1315, "&lt;=" &amp; $A111, DataRegularSeason20242025!$E$3:$E$1315, K$1)</f>
        <v>22</v>
      </c>
      <c r="L111" s="2">
        <f>SUMIFS(DataRegularSeason20242025!$AA$3:$AA$1315,DataRegularSeason20242025!$B$3:$B$1315, "&lt;=" &amp; $A111, DataRegularSeason20242025!$D$3:$D$1315, L$1)+SUMIFS(DataRegularSeason20242025!$AB$3:$AB$1315,DataRegularSeason20242025!$B$3:$B$1315, "&lt;=" &amp; $A111, DataRegularSeason20242025!$E$3:$E$1315, L$1)</f>
        <v>24</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25</v>
      </c>
      <c r="O111" s="2">
        <f>SUMIFS(DataRegularSeason20242025!$AA$3:$AA$1315,DataRegularSeason20242025!$B$3:$B$1315, "&lt;=" &amp; $A111, DataRegularSeason20242025!$D$3:$D$1315, O$1)+SUMIFS(DataRegularSeason20242025!$AB$3:$AB$1315,DataRegularSeason20242025!$B$3:$B$1315, "&lt;=" &amp; $A111, DataRegularSeason20242025!$E$3:$E$1315, O$1)</f>
        <v>30</v>
      </c>
      <c r="P111" s="2">
        <f>SUMIFS(DataRegularSeason20242025!$AA$3:$AA$1315,DataRegularSeason20242025!$B$3:$B$1315, "&lt;=" &amp; $A111, DataRegularSeason20242025!$D$3:$D$1315, P$1)+SUMIFS(DataRegularSeason20242025!$AB$3:$AB$1315,DataRegularSeason20242025!$B$3:$B$1315, "&lt;=" &amp; $A111, DataRegularSeason20242025!$E$3:$E$1315, P$1)</f>
        <v>17</v>
      </c>
      <c r="Q111" s="2">
        <f>SUMIFS(DataRegularSeason20242025!$AA$3:$AA$1315,DataRegularSeason20242025!$B$3:$B$1315, "&lt;=" &amp; $A111, DataRegularSeason20242025!$D$3:$D$1315, Q$1)+SUMIFS(DataRegularSeason20242025!$AB$3:$AB$1315,DataRegularSeason20242025!$B$3:$B$1315, "&lt;=" &amp; $A111, DataRegularSeason20242025!$E$3:$E$1315, Q$1)</f>
        <v>32</v>
      </c>
      <c r="R111" s="2">
        <f>SUMIFS(DataRegularSeason20242025!$AA$3:$AA$1315,DataRegularSeason20242025!$B$3:$B$1315, "&lt;=" &amp; $A111, DataRegularSeason20242025!$D$3:$D$1315, R$1)+SUMIFS(DataRegularSeason20242025!$AB$3:$AB$1315,DataRegularSeason20242025!$B$3:$B$1315, "&lt;=" &amp; $A111, DataRegularSeason20242025!$E$3:$E$1315, R$1)</f>
        <v>17</v>
      </c>
      <c r="S111" s="2">
        <f>SUMIFS(DataRegularSeason20242025!$AA$3:$AA$1315,DataRegularSeason20242025!$B$3:$B$1315, "&lt;=" &amp; $A111, DataRegularSeason20242025!$D$3:$D$1315, S$1)+SUMIFS(DataRegularSeason20242025!$AB$3:$AB$1315,DataRegularSeason20242025!$B$3:$B$1315, "&lt;=" &amp; $A111, DataRegularSeason20242025!$E$3:$E$1315, S$1)</f>
        <v>21</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19</v>
      </c>
      <c r="V111" s="2">
        <f>SUMIFS(DataRegularSeason20242025!$AA$3:$AA$1315,DataRegularSeason20242025!$B$3:$B$1315, "&lt;=" &amp; $A111, DataRegularSeason20242025!$D$3:$D$1315, V$1)+SUMIFS(DataRegularSeason20242025!$AB$3:$AB$1315,DataRegularSeason20242025!$B$3:$B$1315, "&lt;=" &amp; $A111, DataRegularSeason20242025!$E$3:$E$1315, V$1)</f>
        <v>21</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19</v>
      </c>
      <c r="Z111" s="2">
        <f>SUMIFS(DataRegularSeason20242025!$AA$3:$AA$1315,DataRegularSeason20242025!$B$3:$B$1315, "&lt;=" &amp; $A111, DataRegularSeason20242025!$D$3:$D$1315, Z$1)+SUMIFS(DataRegularSeason20242025!$AB$3:$AB$1315,DataRegularSeason20242025!$B$3:$B$1315, "&lt;=" &amp; $A111, DataRegularSeason20242025!$E$3:$E$1315, Z$1)</f>
        <v>21</v>
      </c>
      <c r="AA111" s="2">
        <f>SUMIFS(DataRegularSeason20242025!$AA$3:$AA$1315,DataRegularSeason20242025!$B$3:$B$1315, "&lt;=" &amp; $A111, DataRegularSeason20242025!$D$3:$D$1315, AA$1)+SUMIFS(DataRegularSeason20242025!$AB$3:$AB$1315,DataRegularSeason20242025!$B$3:$B$1315, "&lt;=" &amp; $A111, DataRegularSeason20242025!$E$3:$E$1315, AA$1)</f>
        <v>24</v>
      </c>
      <c r="AB111" s="2">
        <f>SUMIFS(DataRegularSeason20242025!$AA$3:$AA$1315,DataRegularSeason20242025!$B$3:$B$1315, "&lt;=" &amp; $A111, DataRegularSeason20242025!$D$3:$D$1315, AB$1)+SUMIFS(DataRegularSeason20242025!$AB$3:$AB$1315,DataRegularSeason20242025!$B$3:$B$1315, "&lt;=" &amp; $A111, DataRegularSeason20242025!$E$3:$E$1315, AB$1)</f>
        <v>28</v>
      </c>
      <c r="AC111" s="2">
        <f>SUMIFS(DataRegularSeason20242025!$AA$3:$AA$1315,DataRegularSeason20242025!$B$3:$B$1315, "&lt;=" &amp; $A111, DataRegularSeason20242025!$D$3:$D$1315, AC$1)+SUMIFS(DataRegularSeason20242025!$AB$3:$AB$1315,DataRegularSeason20242025!$B$3:$B$1315, "&lt;=" &amp; $A111, DataRegularSeason20242025!$E$3:$E$1315, AC$1)</f>
        <v>21</v>
      </c>
      <c r="AD111" s="2">
        <f>SUMIFS(DataRegularSeason20242025!$AA$3:$AA$1315,DataRegularSeason20242025!$B$3:$B$1315, "&lt;=" &amp; $A111, DataRegularSeason20242025!$D$3:$D$1315, AD$1)+SUMIFS(DataRegularSeason20242025!$AB$3:$AB$1315,DataRegularSeason20242025!$B$3:$B$1315, "&lt;=" &amp; $A111, DataRegularSeason20242025!$E$3:$E$1315, AD$1)</f>
        <v>25</v>
      </c>
      <c r="AE111" s="2">
        <f>SUMIFS(DataRegularSeason20242025!$AA$3:$AA$1315,DataRegularSeason20242025!$B$3:$B$1315, "&lt;=" &amp; $A111, DataRegularSeason20242025!$D$3:$D$1315, AE$1)+SUMIFS(DataRegularSeason20242025!$AB$3:$AB$1315,DataRegularSeason20242025!$B$3:$B$1315, "&lt;=" &amp; $A111, DataRegularSeason20242025!$E$3:$E$1315, AE$1)</f>
        <v>30</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29</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19</v>
      </c>
      <c r="C112" s="2">
        <f>SUMIFS(DataRegularSeason20242025!$AA$3:$AA$1315,DataRegularSeason20242025!$B$3:$B$1315, "&lt;=" &amp; $A112, DataRegularSeason20242025!$D$3:$D$1315, C$1)+SUMIFS(DataRegularSeason20242025!$AB$3:$AB$1315,DataRegularSeason20242025!$B$3:$B$1315, "&lt;=" &amp; $A112, DataRegularSeason20242025!$E$3:$E$1315, C$1)</f>
        <v>23</v>
      </c>
      <c r="D112" s="2">
        <f>SUMIFS(DataRegularSeason20242025!$AA$3:$AA$1315,DataRegularSeason20242025!$B$3:$B$1315, "&lt;=" &amp; $A112, DataRegularSeason20242025!$D$3:$D$1315, D$1)+SUMIFS(DataRegularSeason20242025!$AB$3:$AB$1315,DataRegularSeason20242025!$B$3:$B$1315, "&lt;=" &amp; $A112, DataRegularSeason20242025!$E$3:$E$1315, D$1)</f>
        <v>23</v>
      </c>
      <c r="E112" s="2">
        <f>SUMIFS(DataRegularSeason20242025!$AA$3:$AA$1315,DataRegularSeason20242025!$B$3:$B$1315, "&lt;=" &amp; $A112, DataRegularSeason20242025!$D$3:$D$1315, E$1)+SUMIFS(DataRegularSeason20242025!$AB$3:$AB$1315,DataRegularSeason20242025!$B$3:$B$1315, "&lt;=" &amp; $A112, DataRegularSeason20242025!$E$3:$E$1315, E$1)</f>
        <v>31</v>
      </c>
      <c r="F112" s="2">
        <f>SUMIFS(DataRegularSeason20242025!$AA$3:$AA$1315,DataRegularSeason20242025!$B$3:$B$1315, "&lt;=" &amp; $A112, DataRegularSeason20242025!$D$3:$D$1315, F$1)+SUMIFS(DataRegularSeason20242025!$AB$3:$AB$1315,DataRegularSeason20242025!$B$3:$B$1315, "&lt;=" &amp; $A112, DataRegularSeason20242025!$E$3:$E$1315, F$1)</f>
        <v>20</v>
      </c>
      <c r="G112" s="2">
        <f>SUMIFS(DataRegularSeason20242025!$AA$3:$AA$1315,DataRegularSeason20242025!$B$3:$B$1315, "&lt;=" &amp; $A112, DataRegularSeason20242025!$D$3:$D$1315, G$1)+SUMIFS(DataRegularSeason20242025!$AB$3:$AB$1315,DataRegularSeason20242025!$B$3:$B$1315, "&lt;=" &amp; $A112, DataRegularSeason20242025!$E$3:$E$1315, G$1)</f>
        <v>28</v>
      </c>
      <c r="H112" s="2">
        <f>SUMIFS(DataRegularSeason20242025!$AA$3:$AA$1315,DataRegularSeason20242025!$B$3:$B$1315, "&lt;=" &amp; $A112, DataRegularSeason20242025!$D$3:$D$1315, H$1)+SUMIFS(DataRegularSeason20242025!$AB$3:$AB$1315,DataRegularSeason20242025!$B$3:$B$1315, "&lt;=" &amp; $A112, DataRegularSeason20242025!$E$3:$E$1315, H$1)</f>
        <v>16</v>
      </c>
      <c r="I112" s="2">
        <f>SUMIFS(DataRegularSeason20242025!$AA$3:$AA$1315,DataRegularSeason20242025!$B$3:$B$1315, "&lt;=" &amp; $A112, DataRegularSeason20242025!$D$3:$D$1315, I$1)+SUMIFS(DataRegularSeason20242025!$AB$3:$AB$1315,DataRegularSeason20242025!$B$3:$B$1315, "&lt;=" &amp; $A112, DataRegularSeason20242025!$E$3:$E$1315, I$1)</f>
        <v>24</v>
      </c>
      <c r="J112" s="2">
        <f>SUMIFS(DataRegularSeason20242025!$AA$3:$AA$1315,DataRegularSeason20242025!$B$3:$B$1315, "&lt;=" &amp; $A112, DataRegularSeason20242025!$D$3:$D$1315, J$1)+SUMIFS(DataRegularSeason20242025!$AB$3:$AB$1315,DataRegularSeason20242025!$B$3:$B$1315, "&lt;=" &amp; $A112, DataRegularSeason20242025!$E$3:$E$1315, J$1)</f>
        <v>26</v>
      </c>
      <c r="K112" s="2">
        <f>SUMIFS(DataRegularSeason20242025!$AA$3:$AA$1315,DataRegularSeason20242025!$B$3:$B$1315, "&lt;=" &amp; $A112, DataRegularSeason20242025!$D$3:$D$1315, K$1)+SUMIFS(DataRegularSeason20242025!$AB$3:$AB$1315,DataRegularSeason20242025!$B$3:$B$1315, "&lt;=" &amp; $A112, DataRegularSeason20242025!$E$3:$E$1315, K$1)</f>
        <v>22</v>
      </c>
      <c r="L112" s="2">
        <f>SUMIFS(DataRegularSeason20242025!$AA$3:$AA$1315,DataRegularSeason20242025!$B$3:$B$1315, "&lt;=" &amp; $A112, DataRegularSeason20242025!$D$3:$D$1315, L$1)+SUMIFS(DataRegularSeason20242025!$AB$3:$AB$1315,DataRegularSeason20242025!$B$3:$B$1315, "&lt;=" &amp; $A112, DataRegularSeason20242025!$E$3:$E$1315, L$1)</f>
        <v>24</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25</v>
      </c>
      <c r="O112" s="2">
        <f>SUMIFS(DataRegularSeason20242025!$AA$3:$AA$1315,DataRegularSeason20242025!$B$3:$B$1315, "&lt;=" &amp; $A112, DataRegularSeason20242025!$D$3:$D$1315, O$1)+SUMIFS(DataRegularSeason20242025!$AB$3:$AB$1315,DataRegularSeason20242025!$B$3:$B$1315, "&lt;=" &amp; $A112, DataRegularSeason20242025!$E$3:$E$1315, O$1)</f>
        <v>30</v>
      </c>
      <c r="P112" s="2">
        <f>SUMIFS(DataRegularSeason20242025!$AA$3:$AA$1315,DataRegularSeason20242025!$B$3:$B$1315, "&lt;=" &amp; $A112, DataRegularSeason20242025!$D$3:$D$1315, P$1)+SUMIFS(DataRegularSeason20242025!$AB$3:$AB$1315,DataRegularSeason20242025!$B$3:$B$1315, "&lt;=" &amp; $A112, DataRegularSeason20242025!$E$3:$E$1315, P$1)</f>
        <v>17</v>
      </c>
      <c r="Q112" s="2">
        <f>SUMIFS(DataRegularSeason20242025!$AA$3:$AA$1315,DataRegularSeason20242025!$B$3:$B$1315, "&lt;=" &amp; $A112, DataRegularSeason20242025!$D$3:$D$1315, Q$1)+SUMIFS(DataRegularSeason20242025!$AB$3:$AB$1315,DataRegularSeason20242025!$B$3:$B$1315, "&lt;=" &amp; $A112, DataRegularSeason20242025!$E$3:$E$1315, Q$1)</f>
        <v>32</v>
      </c>
      <c r="R112" s="2">
        <f>SUMIFS(DataRegularSeason20242025!$AA$3:$AA$1315,DataRegularSeason20242025!$B$3:$B$1315, "&lt;=" &amp; $A112, DataRegularSeason20242025!$D$3:$D$1315, R$1)+SUMIFS(DataRegularSeason20242025!$AB$3:$AB$1315,DataRegularSeason20242025!$B$3:$B$1315, "&lt;=" &amp; $A112, DataRegularSeason20242025!$E$3:$E$1315, R$1)</f>
        <v>17</v>
      </c>
      <c r="S112" s="2">
        <f>SUMIFS(DataRegularSeason20242025!$AA$3:$AA$1315,DataRegularSeason20242025!$B$3:$B$1315, "&lt;=" &amp; $A112, DataRegularSeason20242025!$D$3:$D$1315, S$1)+SUMIFS(DataRegularSeason20242025!$AB$3:$AB$1315,DataRegularSeason20242025!$B$3:$B$1315, "&lt;=" &amp; $A112, DataRegularSeason20242025!$E$3:$E$1315, S$1)</f>
        <v>21</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19</v>
      </c>
      <c r="V112" s="2">
        <f>SUMIFS(DataRegularSeason20242025!$AA$3:$AA$1315,DataRegularSeason20242025!$B$3:$B$1315, "&lt;=" &amp; $A112, DataRegularSeason20242025!$D$3:$D$1315, V$1)+SUMIFS(DataRegularSeason20242025!$AB$3:$AB$1315,DataRegularSeason20242025!$B$3:$B$1315, "&lt;=" &amp; $A112, DataRegularSeason20242025!$E$3:$E$1315, V$1)</f>
        <v>21</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19</v>
      </c>
      <c r="Z112" s="2">
        <f>SUMIFS(DataRegularSeason20242025!$AA$3:$AA$1315,DataRegularSeason20242025!$B$3:$B$1315, "&lt;=" &amp; $A112, DataRegularSeason20242025!$D$3:$D$1315, Z$1)+SUMIFS(DataRegularSeason20242025!$AB$3:$AB$1315,DataRegularSeason20242025!$B$3:$B$1315, "&lt;=" &amp; $A112, DataRegularSeason20242025!$E$3:$E$1315, Z$1)</f>
        <v>21</v>
      </c>
      <c r="AA112" s="2">
        <f>SUMIFS(DataRegularSeason20242025!$AA$3:$AA$1315,DataRegularSeason20242025!$B$3:$B$1315, "&lt;=" &amp; $A112, DataRegularSeason20242025!$D$3:$D$1315, AA$1)+SUMIFS(DataRegularSeason20242025!$AB$3:$AB$1315,DataRegularSeason20242025!$B$3:$B$1315, "&lt;=" &amp; $A112, DataRegularSeason20242025!$E$3:$E$1315, AA$1)</f>
        <v>24</v>
      </c>
      <c r="AB112" s="2">
        <f>SUMIFS(DataRegularSeason20242025!$AA$3:$AA$1315,DataRegularSeason20242025!$B$3:$B$1315, "&lt;=" &amp; $A112, DataRegularSeason20242025!$D$3:$D$1315, AB$1)+SUMIFS(DataRegularSeason20242025!$AB$3:$AB$1315,DataRegularSeason20242025!$B$3:$B$1315, "&lt;=" &amp; $A112, DataRegularSeason20242025!$E$3:$E$1315, AB$1)</f>
        <v>28</v>
      </c>
      <c r="AC112" s="2">
        <f>SUMIFS(DataRegularSeason20242025!$AA$3:$AA$1315,DataRegularSeason20242025!$B$3:$B$1315, "&lt;=" &amp; $A112, DataRegularSeason20242025!$D$3:$D$1315, AC$1)+SUMIFS(DataRegularSeason20242025!$AB$3:$AB$1315,DataRegularSeason20242025!$B$3:$B$1315, "&lt;=" &amp; $A112, DataRegularSeason20242025!$E$3:$E$1315, AC$1)</f>
        <v>21</v>
      </c>
      <c r="AD112" s="2">
        <f>SUMIFS(DataRegularSeason20242025!$AA$3:$AA$1315,DataRegularSeason20242025!$B$3:$B$1315, "&lt;=" &amp; $A112, DataRegularSeason20242025!$D$3:$D$1315, AD$1)+SUMIFS(DataRegularSeason20242025!$AB$3:$AB$1315,DataRegularSeason20242025!$B$3:$B$1315, "&lt;=" &amp; $A112, DataRegularSeason20242025!$E$3:$E$1315, AD$1)</f>
        <v>25</v>
      </c>
      <c r="AE112" s="2">
        <f>SUMIFS(DataRegularSeason20242025!$AA$3:$AA$1315,DataRegularSeason20242025!$B$3:$B$1315, "&lt;=" &amp; $A112, DataRegularSeason20242025!$D$3:$D$1315, AE$1)+SUMIFS(DataRegularSeason20242025!$AB$3:$AB$1315,DataRegularSeason20242025!$B$3:$B$1315, "&lt;=" &amp; $A112, DataRegularSeason20242025!$E$3:$E$1315, AE$1)</f>
        <v>30</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29</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19</v>
      </c>
      <c r="C113" s="2">
        <f>SUMIFS(DataRegularSeason20242025!$AA$3:$AA$1315,DataRegularSeason20242025!$B$3:$B$1315, "&lt;=" &amp; $A113, DataRegularSeason20242025!$D$3:$D$1315, C$1)+SUMIFS(DataRegularSeason20242025!$AB$3:$AB$1315,DataRegularSeason20242025!$B$3:$B$1315, "&lt;=" &amp; $A113, DataRegularSeason20242025!$E$3:$E$1315, C$1)</f>
        <v>23</v>
      </c>
      <c r="D113" s="2">
        <f>SUMIFS(DataRegularSeason20242025!$AA$3:$AA$1315,DataRegularSeason20242025!$B$3:$B$1315, "&lt;=" &amp; $A113, DataRegularSeason20242025!$D$3:$D$1315, D$1)+SUMIFS(DataRegularSeason20242025!$AB$3:$AB$1315,DataRegularSeason20242025!$B$3:$B$1315, "&lt;=" &amp; $A113, DataRegularSeason20242025!$E$3:$E$1315, D$1)</f>
        <v>23</v>
      </c>
      <c r="E113" s="2">
        <f>SUMIFS(DataRegularSeason20242025!$AA$3:$AA$1315,DataRegularSeason20242025!$B$3:$B$1315, "&lt;=" &amp; $A113, DataRegularSeason20242025!$D$3:$D$1315, E$1)+SUMIFS(DataRegularSeason20242025!$AB$3:$AB$1315,DataRegularSeason20242025!$B$3:$B$1315, "&lt;=" &amp; $A113, DataRegularSeason20242025!$E$3:$E$1315, E$1)</f>
        <v>31</v>
      </c>
      <c r="F113" s="2">
        <f>SUMIFS(DataRegularSeason20242025!$AA$3:$AA$1315,DataRegularSeason20242025!$B$3:$B$1315, "&lt;=" &amp; $A113, DataRegularSeason20242025!$D$3:$D$1315, F$1)+SUMIFS(DataRegularSeason20242025!$AB$3:$AB$1315,DataRegularSeason20242025!$B$3:$B$1315, "&lt;=" &amp; $A113, DataRegularSeason20242025!$E$3:$E$1315, F$1)</f>
        <v>20</v>
      </c>
      <c r="G113" s="2">
        <f>SUMIFS(DataRegularSeason20242025!$AA$3:$AA$1315,DataRegularSeason20242025!$B$3:$B$1315, "&lt;=" &amp; $A113, DataRegularSeason20242025!$D$3:$D$1315, G$1)+SUMIFS(DataRegularSeason20242025!$AB$3:$AB$1315,DataRegularSeason20242025!$B$3:$B$1315, "&lt;=" &amp; $A113, DataRegularSeason20242025!$E$3:$E$1315, G$1)</f>
        <v>28</v>
      </c>
      <c r="H113" s="2">
        <f>SUMIFS(DataRegularSeason20242025!$AA$3:$AA$1315,DataRegularSeason20242025!$B$3:$B$1315, "&lt;=" &amp; $A113, DataRegularSeason20242025!$D$3:$D$1315, H$1)+SUMIFS(DataRegularSeason20242025!$AB$3:$AB$1315,DataRegularSeason20242025!$B$3:$B$1315, "&lt;=" &amp; $A113, DataRegularSeason20242025!$E$3:$E$1315, H$1)</f>
        <v>16</v>
      </c>
      <c r="I113" s="2">
        <f>SUMIFS(DataRegularSeason20242025!$AA$3:$AA$1315,DataRegularSeason20242025!$B$3:$B$1315, "&lt;=" &amp; $A113, DataRegularSeason20242025!$D$3:$D$1315, I$1)+SUMIFS(DataRegularSeason20242025!$AB$3:$AB$1315,DataRegularSeason20242025!$B$3:$B$1315, "&lt;=" &amp; $A113, DataRegularSeason20242025!$E$3:$E$1315, I$1)</f>
        <v>24</v>
      </c>
      <c r="J113" s="2">
        <f>SUMIFS(DataRegularSeason20242025!$AA$3:$AA$1315,DataRegularSeason20242025!$B$3:$B$1315, "&lt;=" &amp; $A113, DataRegularSeason20242025!$D$3:$D$1315, J$1)+SUMIFS(DataRegularSeason20242025!$AB$3:$AB$1315,DataRegularSeason20242025!$B$3:$B$1315, "&lt;=" &amp; $A113, DataRegularSeason20242025!$E$3:$E$1315, J$1)</f>
        <v>26</v>
      </c>
      <c r="K113" s="2">
        <f>SUMIFS(DataRegularSeason20242025!$AA$3:$AA$1315,DataRegularSeason20242025!$B$3:$B$1315, "&lt;=" &amp; $A113, DataRegularSeason20242025!$D$3:$D$1315, K$1)+SUMIFS(DataRegularSeason20242025!$AB$3:$AB$1315,DataRegularSeason20242025!$B$3:$B$1315, "&lt;=" &amp; $A113, DataRegularSeason20242025!$E$3:$E$1315, K$1)</f>
        <v>22</v>
      </c>
      <c r="L113" s="2">
        <f>SUMIFS(DataRegularSeason20242025!$AA$3:$AA$1315,DataRegularSeason20242025!$B$3:$B$1315, "&lt;=" &amp; $A113, DataRegularSeason20242025!$D$3:$D$1315, L$1)+SUMIFS(DataRegularSeason20242025!$AB$3:$AB$1315,DataRegularSeason20242025!$B$3:$B$1315, "&lt;=" &amp; $A113, DataRegularSeason20242025!$E$3:$E$1315, L$1)</f>
        <v>24</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25</v>
      </c>
      <c r="O113" s="2">
        <f>SUMIFS(DataRegularSeason20242025!$AA$3:$AA$1315,DataRegularSeason20242025!$B$3:$B$1315, "&lt;=" &amp; $A113, DataRegularSeason20242025!$D$3:$D$1315, O$1)+SUMIFS(DataRegularSeason20242025!$AB$3:$AB$1315,DataRegularSeason20242025!$B$3:$B$1315, "&lt;=" &amp; $A113, DataRegularSeason20242025!$E$3:$E$1315, O$1)</f>
        <v>30</v>
      </c>
      <c r="P113" s="2">
        <f>SUMIFS(DataRegularSeason20242025!$AA$3:$AA$1315,DataRegularSeason20242025!$B$3:$B$1315, "&lt;=" &amp; $A113, DataRegularSeason20242025!$D$3:$D$1315, P$1)+SUMIFS(DataRegularSeason20242025!$AB$3:$AB$1315,DataRegularSeason20242025!$B$3:$B$1315, "&lt;=" &amp; $A113, DataRegularSeason20242025!$E$3:$E$1315, P$1)</f>
        <v>17</v>
      </c>
      <c r="Q113" s="2">
        <f>SUMIFS(DataRegularSeason20242025!$AA$3:$AA$1315,DataRegularSeason20242025!$B$3:$B$1315, "&lt;=" &amp; $A113, DataRegularSeason20242025!$D$3:$D$1315, Q$1)+SUMIFS(DataRegularSeason20242025!$AB$3:$AB$1315,DataRegularSeason20242025!$B$3:$B$1315, "&lt;=" &amp; $A113, DataRegularSeason20242025!$E$3:$E$1315, Q$1)</f>
        <v>32</v>
      </c>
      <c r="R113" s="2">
        <f>SUMIFS(DataRegularSeason20242025!$AA$3:$AA$1315,DataRegularSeason20242025!$B$3:$B$1315, "&lt;=" &amp; $A113, DataRegularSeason20242025!$D$3:$D$1315, R$1)+SUMIFS(DataRegularSeason20242025!$AB$3:$AB$1315,DataRegularSeason20242025!$B$3:$B$1315, "&lt;=" &amp; $A113, DataRegularSeason20242025!$E$3:$E$1315, R$1)</f>
        <v>17</v>
      </c>
      <c r="S113" s="2">
        <f>SUMIFS(DataRegularSeason20242025!$AA$3:$AA$1315,DataRegularSeason20242025!$B$3:$B$1315, "&lt;=" &amp; $A113, DataRegularSeason20242025!$D$3:$D$1315, S$1)+SUMIFS(DataRegularSeason20242025!$AB$3:$AB$1315,DataRegularSeason20242025!$B$3:$B$1315, "&lt;=" &amp; $A113, DataRegularSeason20242025!$E$3:$E$1315, S$1)</f>
        <v>21</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19</v>
      </c>
      <c r="V113" s="2">
        <f>SUMIFS(DataRegularSeason20242025!$AA$3:$AA$1315,DataRegularSeason20242025!$B$3:$B$1315, "&lt;=" &amp; $A113, DataRegularSeason20242025!$D$3:$D$1315, V$1)+SUMIFS(DataRegularSeason20242025!$AB$3:$AB$1315,DataRegularSeason20242025!$B$3:$B$1315, "&lt;=" &amp; $A113, DataRegularSeason20242025!$E$3:$E$1315, V$1)</f>
        <v>21</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19</v>
      </c>
      <c r="Z113" s="2">
        <f>SUMIFS(DataRegularSeason20242025!$AA$3:$AA$1315,DataRegularSeason20242025!$B$3:$B$1315, "&lt;=" &amp; $A113, DataRegularSeason20242025!$D$3:$D$1315, Z$1)+SUMIFS(DataRegularSeason20242025!$AB$3:$AB$1315,DataRegularSeason20242025!$B$3:$B$1315, "&lt;=" &amp; $A113, DataRegularSeason20242025!$E$3:$E$1315, Z$1)</f>
        <v>21</v>
      </c>
      <c r="AA113" s="2">
        <f>SUMIFS(DataRegularSeason20242025!$AA$3:$AA$1315,DataRegularSeason20242025!$B$3:$B$1315, "&lt;=" &amp; $A113, DataRegularSeason20242025!$D$3:$D$1315, AA$1)+SUMIFS(DataRegularSeason20242025!$AB$3:$AB$1315,DataRegularSeason20242025!$B$3:$B$1315, "&lt;=" &amp; $A113, DataRegularSeason20242025!$E$3:$E$1315, AA$1)</f>
        <v>24</v>
      </c>
      <c r="AB113" s="2">
        <f>SUMIFS(DataRegularSeason20242025!$AA$3:$AA$1315,DataRegularSeason20242025!$B$3:$B$1315, "&lt;=" &amp; $A113, DataRegularSeason20242025!$D$3:$D$1315, AB$1)+SUMIFS(DataRegularSeason20242025!$AB$3:$AB$1315,DataRegularSeason20242025!$B$3:$B$1315, "&lt;=" &amp; $A113, DataRegularSeason20242025!$E$3:$E$1315, AB$1)</f>
        <v>28</v>
      </c>
      <c r="AC113" s="2">
        <f>SUMIFS(DataRegularSeason20242025!$AA$3:$AA$1315,DataRegularSeason20242025!$B$3:$B$1315, "&lt;=" &amp; $A113, DataRegularSeason20242025!$D$3:$D$1315, AC$1)+SUMIFS(DataRegularSeason20242025!$AB$3:$AB$1315,DataRegularSeason20242025!$B$3:$B$1315, "&lt;=" &amp; $A113, DataRegularSeason20242025!$E$3:$E$1315, AC$1)</f>
        <v>21</v>
      </c>
      <c r="AD113" s="2">
        <f>SUMIFS(DataRegularSeason20242025!$AA$3:$AA$1315,DataRegularSeason20242025!$B$3:$B$1315, "&lt;=" &amp; $A113, DataRegularSeason20242025!$D$3:$D$1315, AD$1)+SUMIFS(DataRegularSeason20242025!$AB$3:$AB$1315,DataRegularSeason20242025!$B$3:$B$1315, "&lt;=" &amp; $A113, DataRegularSeason20242025!$E$3:$E$1315, AD$1)</f>
        <v>25</v>
      </c>
      <c r="AE113" s="2">
        <f>SUMIFS(DataRegularSeason20242025!$AA$3:$AA$1315,DataRegularSeason20242025!$B$3:$B$1315, "&lt;=" &amp; $A113, DataRegularSeason20242025!$D$3:$D$1315, AE$1)+SUMIFS(DataRegularSeason20242025!$AB$3:$AB$1315,DataRegularSeason20242025!$B$3:$B$1315, "&lt;=" &amp; $A113, DataRegularSeason20242025!$E$3:$E$1315, AE$1)</f>
        <v>30</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29</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19</v>
      </c>
      <c r="C114" s="2">
        <f>SUMIFS(DataRegularSeason20242025!$AA$3:$AA$1315,DataRegularSeason20242025!$B$3:$B$1315, "&lt;=" &amp; $A114, DataRegularSeason20242025!$D$3:$D$1315, C$1)+SUMIFS(DataRegularSeason20242025!$AB$3:$AB$1315,DataRegularSeason20242025!$B$3:$B$1315, "&lt;=" &amp; $A114, DataRegularSeason20242025!$E$3:$E$1315, C$1)</f>
        <v>23</v>
      </c>
      <c r="D114" s="2">
        <f>SUMIFS(DataRegularSeason20242025!$AA$3:$AA$1315,DataRegularSeason20242025!$B$3:$B$1315, "&lt;=" &amp; $A114, DataRegularSeason20242025!$D$3:$D$1315, D$1)+SUMIFS(DataRegularSeason20242025!$AB$3:$AB$1315,DataRegularSeason20242025!$B$3:$B$1315, "&lt;=" &amp; $A114, DataRegularSeason20242025!$E$3:$E$1315, D$1)</f>
        <v>23</v>
      </c>
      <c r="E114" s="2">
        <f>SUMIFS(DataRegularSeason20242025!$AA$3:$AA$1315,DataRegularSeason20242025!$B$3:$B$1315, "&lt;=" &amp; $A114, DataRegularSeason20242025!$D$3:$D$1315, E$1)+SUMIFS(DataRegularSeason20242025!$AB$3:$AB$1315,DataRegularSeason20242025!$B$3:$B$1315, "&lt;=" &amp; $A114, DataRegularSeason20242025!$E$3:$E$1315, E$1)</f>
        <v>31</v>
      </c>
      <c r="F114" s="2">
        <f>SUMIFS(DataRegularSeason20242025!$AA$3:$AA$1315,DataRegularSeason20242025!$B$3:$B$1315, "&lt;=" &amp; $A114, DataRegularSeason20242025!$D$3:$D$1315, F$1)+SUMIFS(DataRegularSeason20242025!$AB$3:$AB$1315,DataRegularSeason20242025!$B$3:$B$1315, "&lt;=" &amp; $A114, DataRegularSeason20242025!$E$3:$E$1315, F$1)</f>
        <v>20</v>
      </c>
      <c r="G114" s="2">
        <f>SUMIFS(DataRegularSeason20242025!$AA$3:$AA$1315,DataRegularSeason20242025!$B$3:$B$1315, "&lt;=" &amp; $A114, DataRegularSeason20242025!$D$3:$D$1315, G$1)+SUMIFS(DataRegularSeason20242025!$AB$3:$AB$1315,DataRegularSeason20242025!$B$3:$B$1315, "&lt;=" &amp; $A114, DataRegularSeason20242025!$E$3:$E$1315, G$1)</f>
        <v>28</v>
      </c>
      <c r="H114" s="2">
        <f>SUMIFS(DataRegularSeason20242025!$AA$3:$AA$1315,DataRegularSeason20242025!$B$3:$B$1315, "&lt;=" &amp; $A114, DataRegularSeason20242025!$D$3:$D$1315, H$1)+SUMIFS(DataRegularSeason20242025!$AB$3:$AB$1315,DataRegularSeason20242025!$B$3:$B$1315, "&lt;=" &amp; $A114, DataRegularSeason20242025!$E$3:$E$1315, H$1)</f>
        <v>16</v>
      </c>
      <c r="I114" s="2">
        <f>SUMIFS(DataRegularSeason20242025!$AA$3:$AA$1315,DataRegularSeason20242025!$B$3:$B$1315, "&lt;=" &amp; $A114, DataRegularSeason20242025!$D$3:$D$1315, I$1)+SUMIFS(DataRegularSeason20242025!$AB$3:$AB$1315,DataRegularSeason20242025!$B$3:$B$1315, "&lt;=" &amp; $A114, DataRegularSeason20242025!$E$3:$E$1315, I$1)</f>
        <v>24</v>
      </c>
      <c r="J114" s="2">
        <f>SUMIFS(DataRegularSeason20242025!$AA$3:$AA$1315,DataRegularSeason20242025!$B$3:$B$1315, "&lt;=" &amp; $A114, DataRegularSeason20242025!$D$3:$D$1315, J$1)+SUMIFS(DataRegularSeason20242025!$AB$3:$AB$1315,DataRegularSeason20242025!$B$3:$B$1315, "&lt;=" &amp; $A114, DataRegularSeason20242025!$E$3:$E$1315, J$1)</f>
        <v>26</v>
      </c>
      <c r="K114" s="2">
        <f>SUMIFS(DataRegularSeason20242025!$AA$3:$AA$1315,DataRegularSeason20242025!$B$3:$B$1315, "&lt;=" &amp; $A114, DataRegularSeason20242025!$D$3:$D$1315, K$1)+SUMIFS(DataRegularSeason20242025!$AB$3:$AB$1315,DataRegularSeason20242025!$B$3:$B$1315, "&lt;=" &amp; $A114, DataRegularSeason20242025!$E$3:$E$1315, K$1)</f>
        <v>22</v>
      </c>
      <c r="L114" s="2">
        <f>SUMIFS(DataRegularSeason20242025!$AA$3:$AA$1315,DataRegularSeason20242025!$B$3:$B$1315, "&lt;=" &amp; $A114, DataRegularSeason20242025!$D$3:$D$1315, L$1)+SUMIFS(DataRegularSeason20242025!$AB$3:$AB$1315,DataRegularSeason20242025!$B$3:$B$1315, "&lt;=" &amp; $A114, DataRegularSeason20242025!$E$3:$E$1315, L$1)</f>
        <v>24</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25</v>
      </c>
      <c r="O114" s="2">
        <f>SUMIFS(DataRegularSeason20242025!$AA$3:$AA$1315,DataRegularSeason20242025!$B$3:$B$1315, "&lt;=" &amp; $A114, DataRegularSeason20242025!$D$3:$D$1315, O$1)+SUMIFS(DataRegularSeason20242025!$AB$3:$AB$1315,DataRegularSeason20242025!$B$3:$B$1315, "&lt;=" &amp; $A114, DataRegularSeason20242025!$E$3:$E$1315, O$1)</f>
        <v>30</v>
      </c>
      <c r="P114" s="2">
        <f>SUMIFS(DataRegularSeason20242025!$AA$3:$AA$1315,DataRegularSeason20242025!$B$3:$B$1315, "&lt;=" &amp; $A114, DataRegularSeason20242025!$D$3:$D$1315, P$1)+SUMIFS(DataRegularSeason20242025!$AB$3:$AB$1315,DataRegularSeason20242025!$B$3:$B$1315, "&lt;=" &amp; $A114, DataRegularSeason20242025!$E$3:$E$1315, P$1)</f>
        <v>17</v>
      </c>
      <c r="Q114" s="2">
        <f>SUMIFS(DataRegularSeason20242025!$AA$3:$AA$1315,DataRegularSeason20242025!$B$3:$B$1315, "&lt;=" &amp; $A114, DataRegularSeason20242025!$D$3:$D$1315, Q$1)+SUMIFS(DataRegularSeason20242025!$AB$3:$AB$1315,DataRegularSeason20242025!$B$3:$B$1315, "&lt;=" &amp; $A114, DataRegularSeason20242025!$E$3:$E$1315, Q$1)</f>
        <v>32</v>
      </c>
      <c r="R114" s="2">
        <f>SUMIFS(DataRegularSeason20242025!$AA$3:$AA$1315,DataRegularSeason20242025!$B$3:$B$1315, "&lt;=" &amp; $A114, DataRegularSeason20242025!$D$3:$D$1315, R$1)+SUMIFS(DataRegularSeason20242025!$AB$3:$AB$1315,DataRegularSeason20242025!$B$3:$B$1315, "&lt;=" &amp; $A114, DataRegularSeason20242025!$E$3:$E$1315, R$1)</f>
        <v>17</v>
      </c>
      <c r="S114" s="2">
        <f>SUMIFS(DataRegularSeason20242025!$AA$3:$AA$1315,DataRegularSeason20242025!$B$3:$B$1315, "&lt;=" &amp; $A114, DataRegularSeason20242025!$D$3:$D$1315, S$1)+SUMIFS(DataRegularSeason20242025!$AB$3:$AB$1315,DataRegularSeason20242025!$B$3:$B$1315, "&lt;=" &amp; $A114, DataRegularSeason20242025!$E$3:$E$1315, S$1)</f>
        <v>21</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19</v>
      </c>
      <c r="V114" s="2">
        <f>SUMIFS(DataRegularSeason20242025!$AA$3:$AA$1315,DataRegularSeason20242025!$B$3:$B$1315, "&lt;=" &amp; $A114, DataRegularSeason20242025!$D$3:$D$1315, V$1)+SUMIFS(DataRegularSeason20242025!$AB$3:$AB$1315,DataRegularSeason20242025!$B$3:$B$1315, "&lt;=" &amp; $A114, DataRegularSeason20242025!$E$3:$E$1315, V$1)</f>
        <v>21</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19</v>
      </c>
      <c r="Z114" s="2">
        <f>SUMIFS(DataRegularSeason20242025!$AA$3:$AA$1315,DataRegularSeason20242025!$B$3:$B$1315, "&lt;=" &amp; $A114, DataRegularSeason20242025!$D$3:$D$1315, Z$1)+SUMIFS(DataRegularSeason20242025!$AB$3:$AB$1315,DataRegularSeason20242025!$B$3:$B$1315, "&lt;=" &amp; $A114, DataRegularSeason20242025!$E$3:$E$1315, Z$1)</f>
        <v>21</v>
      </c>
      <c r="AA114" s="2">
        <f>SUMIFS(DataRegularSeason20242025!$AA$3:$AA$1315,DataRegularSeason20242025!$B$3:$B$1315, "&lt;=" &amp; $A114, DataRegularSeason20242025!$D$3:$D$1315, AA$1)+SUMIFS(DataRegularSeason20242025!$AB$3:$AB$1315,DataRegularSeason20242025!$B$3:$B$1315, "&lt;=" &amp; $A114, DataRegularSeason20242025!$E$3:$E$1315, AA$1)</f>
        <v>24</v>
      </c>
      <c r="AB114" s="2">
        <f>SUMIFS(DataRegularSeason20242025!$AA$3:$AA$1315,DataRegularSeason20242025!$B$3:$B$1315, "&lt;=" &amp; $A114, DataRegularSeason20242025!$D$3:$D$1315, AB$1)+SUMIFS(DataRegularSeason20242025!$AB$3:$AB$1315,DataRegularSeason20242025!$B$3:$B$1315, "&lt;=" &amp; $A114, DataRegularSeason20242025!$E$3:$E$1315, AB$1)</f>
        <v>28</v>
      </c>
      <c r="AC114" s="2">
        <f>SUMIFS(DataRegularSeason20242025!$AA$3:$AA$1315,DataRegularSeason20242025!$B$3:$B$1315, "&lt;=" &amp; $A114, DataRegularSeason20242025!$D$3:$D$1315, AC$1)+SUMIFS(DataRegularSeason20242025!$AB$3:$AB$1315,DataRegularSeason20242025!$B$3:$B$1315, "&lt;=" &amp; $A114, DataRegularSeason20242025!$E$3:$E$1315, AC$1)</f>
        <v>21</v>
      </c>
      <c r="AD114" s="2">
        <f>SUMIFS(DataRegularSeason20242025!$AA$3:$AA$1315,DataRegularSeason20242025!$B$3:$B$1315, "&lt;=" &amp; $A114, DataRegularSeason20242025!$D$3:$D$1315, AD$1)+SUMIFS(DataRegularSeason20242025!$AB$3:$AB$1315,DataRegularSeason20242025!$B$3:$B$1315, "&lt;=" &amp; $A114, DataRegularSeason20242025!$E$3:$E$1315, AD$1)</f>
        <v>25</v>
      </c>
      <c r="AE114" s="2">
        <f>SUMIFS(DataRegularSeason20242025!$AA$3:$AA$1315,DataRegularSeason20242025!$B$3:$B$1315, "&lt;=" &amp; $A114, DataRegularSeason20242025!$D$3:$D$1315, AE$1)+SUMIFS(DataRegularSeason20242025!$AB$3:$AB$1315,DataRegularSeason20242025!$B$3:$B$1315, "&lt;=" &amp; $A114, DataRegularSeason20242025!$E$3:$E$1315, AE$1)</f>
        <v>30</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29</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19</v>
      </c>
      <c r="C115" s="2">
        <f>SUMIFS(DataRegularSeason20242025!$AA$3:$AA$1315,DataRegularSeason20242025!$B$3:$B$1315, "&lt;=" &amp; $A115, DataRegularSeason20242025!$D$3:$D$1315, C$1)+SUMIFS(DataRegularSeason20242025!$AB$3:$AB$1315,DataRegularSeason20242025!$B$3:$B$1315, "&lt;=" &amp; $A115, DataRegularSeason20242025!$E$3:$E$1315, C$1)</f>
        <v>23</v>
      </c>
      <c r="D115" s="2">
        <f>SUMIFS(DataRegularSeason20242025!$AA$3:$AA$1315,DataRegularSeason20242025!$B$3:$B$1315, "&lt;=" &amp; $A115, DataRegularSeason20242025!$D$3:$D$1315, D$1)+SUMIFS(DataRegularSeason20242025!$AB$3:$AB$1315,DataRegularSeason20242025!$B$3:$B$1315, "&lt;=" &amp; $A115, DataRegularSeason20242025!$E$3:$E$1315, D$1)</f>
        <v>23</v>
      </c>
      <c r="E115" s="2">
        <f>SUMIFS(DataRegularSeason20242025!$AA$3:$AA$1315,DataRegularSeason20242025!$B$3:$B$1315, "&lt;=" &amp; $A115, DataRegularSeason20242025!$D$3:$D$1315, E$1)+SUMIFS(DataRegularSeason20242025!$AB$3:$AB$1315,DataRegularSeason20242025!$B$3:$B$1315, "&lt;=" &amp; $A115, DataRegularSeason20242025!$E$3:$E$1315, E$1)</f>
        <v>31</v>
      </c>
      <c r="F115" s="2">
        <f>SUMIFS(DataRegularSeason20242025!$AA$3:$AA$1315,DataRegularSeason20242025!$B$3:$B$1315, "&lt;=" &amp; $A115, DataRegularSeason20242025!$D$3:$D$1315, F$1)+SUMIFS(DataRegularSeason20242025!$AB$3:$AB$1315,DataRegularSeason20242025!$B$3:$B$1315, "&lt;=" &amp; $A115, DataRegularSeason20242025!$E$3:$E$1315, F$1)</f>
        <v>20</v>
      </c>
      <c r="G115" s="2">
        <f>SUMIFS(DataRegularSeason20242025!$AA$3:$AA$1315,DataRegularSeason20242025!$B$3:$B$1315, "&lt;=" &amp; $A115, DataRegularSeason20242025!$D$3:$D$1315, G$1)+SUMIFS(DataRegularSeason20242025!$AB$3:$AB$1315,DataRegularSeason20242025!$B$3:$B$1315, "&lt;=" &amp; $A115, DataRegularSeason20242025!$E$3:$E$1315, G$1)</f>
        <v>28</v>
      </c>
      <c r="H115" s="2">
        <f>SUMIFS(DataRegularSeason20242025!$AA$3:$AA$1315,DataRegularSeason20242025!$B$3:$B$1315, "&lt;=" &amp; $A115, DataRegularSeason20242025!$D$3:$D$1315, H$1)+SUMIFS(DataRegularSeason20242025!$AB$3:$AB$1315,DataRegularSeason20242025!$B$3:$B$1315, "&lt;=" &amp; $A115, DataRegularSeason20242025!$E$3:$E$1315, H$1)</f>
        <v>16</v>
      </c>
      <c r="I115" s="2">
        <f>SUMIFS(DataRegularSeason20242025!$AA$3:$AA$1315,DataRegularSeason20242025!$B$3:$B$1315, "&lt;=" &amp; $A115, DataRegularSeason20242025!$D$3:$D$1315, I$1)+SUMIFS(DataRegularSeason20242025!$AB$3:$AB$1315,DataRegularSeason20242025!$B$3:$B$1315, "&lt;=" &amp; $A115, DataRegularSeason20242025!$E$3:$E$1315, I$1)</f>
        <v>24</v>
      </c>
      <c r="J115" s="2">
        <f>SUMIFS(DataRegularSeason20242025!$AA$3:$AA$1315,DataRegularSeason20242025!$B$3:$B$1315, "&lt;=" &amp; $A115, DataRegularSeason20242025!$D$3:$D$1315, J$1)+SUMIFS(DataRegularSeason20242025!$AB$3:$AB$1315,DataRegularSeason20242025!$B$3:$B$1315, "&lt;=" &amp; $A115, DataRegularSeason20242025!$E$3:$E$1315, J$1)</f>
        <v>26</v>
      </c>
      <c r="K115" s="2">
        <f>SUMIFS(DataRegularSeason20242025!$AA$3:$AA$1315,DataRegularSeason20242025!$B$3:$B$1315, "&lt;=" &amp; $A115, DataRegularSeason20242025!$D$3:$D$1315, K$1)+SUMIFS(DataRegularSeason20242025!$AB$3:$AB$1315,DataRegularSeason20242025!$B$3:$B$1315, "&lt;=" &amp; $A115, DataRegularSeason20242025!$E$3:$E$1315, K$1)</f>
        <v>22</v>
      </c>
      <c r="L115" s="2">
        <f>SUMIFS(DataRegularSeason20242025!$AA$3:$AA$1315,DataRegularSeason20242025!$B$3:$B$1315, "&lt;=" &amp; $A115, DataRegularSeason20242025!$D$3:$D$1315, L$1)+SUMIFS(DataRegularSeason20242025!$AB$3:$AB$1315,DataRegularSeason20242025!$B$3:$B$1315, "&lt;=" &amp; $A115, DataRegularSeason20242025!$E$3:$E$1315, L$1)</f>
        <v>24</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25</v>
      </c>
      <c r="O115" s="2">
        <f>SUMIFS(DataRegularSeason20242025!$AA$3:$AA$1315,DataRegularSeason20242025!$B$3:$B$1315, "&lt;=" &amp; $A115, DataRegularSeason20242025!$D$3:$D$1315, O$1)+SUMIFS(DataRegularSeason20242025!$AB$3:$AB$1315,DataRegularSeason20242025!$B$3:$B$1315, "&lt;=" &amp; $A115, DataRegularSeason20242025!$E$3:$E$1315, O$1)</f>
        <v>30</v>
      </c>
      <c r="P115" s="2">
        <f>SUMIFS(DataRegularSeason20242025!$AA$3:$AA$1315,DataRegularSeason20242025!$B$3:$B$1315, "&lt;=" &amp; $A115, DataRegularSeason20242025!$D$3:$D$1315, P$1)+SUMIFS(DataRegularSeason20242025!$AB$3:$AB$1315,DataRegularSeason20242025!$B$3:$B$1315, "&lt;=" &amp; $A115, DataRegularSeason20242025!$E$3:$E$1315, P$1)</f>
        <v>17</v>
      </c>
      <c r="Q115" s="2">
        <f>SUMIFS(DataRegularSeason20242025!$AA$3:$AA$1315,DataRegularSeason20242025!$B$3:$B$1315, "&lt;=" &amp; $A115, DataRegularSeason20242025!$D$3:$D$1315, Q$1)+SUMIFS(DataRegularSeason20242025!$AB$3:$AB$1315,DataRegularSeason20242025!$B$3:$B$1315, "&lt;=" &amp; $A115, DataRegularSeason20242025!$E$3:$E$1315, Q$1)</f>
        <v>32</v>
      </c>
      <c r="R115" s="2">
        <f>SUMIFS(DataRegularSeason20242025!$AA$3:$AA$1315,DataRegularSeason20242025!$B$3:$B$1315, "&lt;=" &amp; $A115, DataRegularSeason20242025!$D$3:$D$1315, R$1)+SUMIFS(DataRegularSeason20242025!$AB$3:$AB$1315,DataRegularSeason20242025!$B$3:$B$1315, "&lt;=" &amp; $A115, DataRegularSeason20242025!$E$3:$E$1315, R$1)</f>
        <v>17</v>
      </c>
      <c r="S115" s="2">
        <f>SUMIFS(DataRegularSeason20242025!$AA$3:$AA$1315,DataRegularSeason20242025!$B$3:$B$1315, "&lt;=" &amp; $A115, DataRegularSeason20242025!$D$3:$D$1315, S$1)+SUMIFS(DataRegularSeason20242025!$AB$3:$AB$1315,DataRegularSeason20242025!$B$3:$B$1315, "&lt;=" &amp; $A115, DataRegularSeason20242025!$E$3:$E$1315, S$1)</f>
        <v>21</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19</v>
      </c>
      <c r="V115" s="2">
        <f>SUMIFS(DataRegularSeason20242025!$AA$3:$AA$1315,DataRegularSeason20242025!$B$3:$B$1315, "&lt;=" &amp; $A115, DataRegularSeason20242025!$D$3:$D$1315, V$1)+SUMIFS(DataRegularSeason20242025!$AB$3:$AB$1315,DataRegularSeason20242025!$B$3:$B$1315, "&lt;=" &amp; $A115, DataRegularSeason20242025!$E$3:$E$1315, V$1)</f>
        <v>21</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19</v>
      </c>
      <c r="Z115" s="2">
        <f>SUMIFS(DataRegularSeason20242025!$AA$3:$AA$1315,DataRegularSeason20242025!$B$3:$B$1315, "&lt;=" &amp; $A115, DataRegularSeason20242025!$D$3:$D$1315, Z$1)+SUMIFS(DataRegularSeason20242025!$AB$3:$AB$1315,DataRegularSeason20242025!$B$3:$B$1315, "&lt;=" &amp; $A115, DataRegularSeason20242025!$E$3:$E$1315, Z$1)</f>
        <v>21</v>
      </c>
      <c r="AA115" s="2">
        <f>SUMIFS(DataRegularSeason20242025!$AA$3:$AA$1315,DataRegularSeason20242025!$B$3:$B$1315, "&lt;=" &amp; $A115, DataRegularSeason20242025!$D$3:$D$1315, AA$1)+SUMIFS(DataRegularSeason20242025!$AB$3:$AB$1315,DataRegularSeason20242025!$B$3:$B$1315, "&lt;=" &amp; $A115, DataRegularSeason20242025!$E$3:$E$1315, AA$1)</f>
        <v>24</v>
      </c>
      <c r="AB115" s="2">
        <f>SUMIFS(DataRegularSeason20242025!$AA$3:$AA$1315,DataRegularSeason20242025!$B$3:$B$1315, "&lt;=" &amp; $A115, DataRegularSeason20242025!$D$3:$D$1315, AB$1)+SUMIFS(DataRegularSeason20242025!$AB$3:$AB$1315,DataRegularSeason20242025!$B$3:$B$1315, "&lt;=" &amp; $A115, DataRegularSeason20242025!$E$3:$E$1315, AB$1)</f>
        <v>28</v>
      </c>
      <c r="AC115" s="2">
        <f>SUMIFS(DataRegularSeason20242025!$AA$3:$AA$1315,DataRegularSeason20242025!$B$3:$B$1315, "&lt;=" &amp; $A115, DataRegularSeason20242025!$D$3:$D$1315, AC$1)+SUMIFS(DataRegularSeason20242025!$AB$3:$AB$1315,DataRegularSeason20242025!$B$3:$B$1315, "&lt;=" &amp; $A115, DataRegularSeason20242025!$E$3:$E$1315, AC$1)</f>
        <v>21</v>
      </c>
      <c r="AD115" s="2">
        <f>SUMIFS(DataRegularSeason20242025!$AA$3:$AA$1315,DataRegularSeason20242025!$B$3:$B$1315, "&lt;=" &amp; $A115, DataRegularSeason20242025!$D$3:$D$1315, AD$1)+SUMIFS(DataRegularSeason20242025!$AB$3:$AB$1315,DataRegularSeason20242025!$B$3:$B$1315, "&lt;=" &amp; $A115, DataRegularSeason20242025!$E$3:$E$1315, AD$1)</f>
        <v>25</v>
      </c>
      <c r="AE115" s="2">
        <f>SUMIFS(DataRegularSeason20242025!$AA$3:$AA$1315,DataRegularSeason20242025!$B$3:$B$1315, "&lt;=" &amp; $A115, DataRegularSeason20242025!$D$3:$D$1315, AE$1)+SUMIFS(DataRegularSeason20242025!$AB$3:$AB$1315,DataRegularSeason20242025!$B$3:$B$1315, "&lt;=" &amp; $A115, DataRegularSeason20242025!$E$3:$E$1315, AE$1)</f>
        <v>30</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29</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19</v>
      </c>
      <c r="C116" s="2">
        <f>SUMIFS(DataRegularSeason20242025!$AA$3:$AA$1315,DataRegularSeason20242025!$B$3:$B$1315, "&lt;=" &amp; $A116, DataRegularSeason20242025!$D$3:$D$1315, C$1)+SUMIFS(DataRegularSeason20242025!$AB$3:$AB$1315,DataRegularSeason20242025!$B$3:$B$1315, "&lt;=" &amp; $A116, DataRegularSeason20242025!$E$3:$E$1315, C$1)</f>
        <v>23</v>
      </c>
      <c r="D116" s="2">
        <f>SUMIFS(DataRegularSeason20242025!$AA$3:$AA$1315,DataRegularSeason20242025!$B$3:$B$1315, "&lt;=" &amp; $A116, DataRegularSeason20242025!$D$3:$D$1315, D$1)+SUMIFS(DataRegularSeason20242025!$AB$3:$AB$1315,DataRegularSeason20242025!$B$3:$B$1315, "&lt;=" &amp; $A116, DataRegularSeason20242025!$E$3:$E$1315, D$1)</f>
        <v>23</v>
      </c>
      <c r="E116" s="2">
        <f>SUMIFS(DataRegularSeason20242025!$AA$3:$AA$1315,DataRegularSeason20242025!$B$3:$B$1315, "&lt;=" &amp; $A116, DataRegularSeason20242025!$D$3:$D$1315, E$1)+SUMIFS(DataRegularSeason20242025!$AB$3:$AB$1315,DataRegularSeason20242025!$B$3:$B$1315, "&lt;=" &amp; $A116, DataRegularSeason20242025!$E$3:$E$1315, E$1)</f>
        <v>31</v>
      </c>
      <c r="F116" s="2">
        <f>SUMIFS(DataRegularSeason20242025!$AA$3:$AA$1315,DataRegularSeason20242025!$B$3:$B$1315, "&lt;=" &amp; $A116, DataRegularSeason20242025!$D$3:$D$1315, F$1)+SUMIFS(DataRegularSeason20242025!$AB$3:$AB$1315,DataRegularSeason20242025!$B$3:$B$1315, "&lt;=" &amp; $A116, DataRegularSeason20242025!$E$3:$E$1315, F$1)</f>
        <v>20</v>
      </c>
      <c r="G116" s="2">
        <f>SUMIFS(DataRegularSeason20242025!$AA$3:$AA$1315,DataRegularSeason20242025!$B$3:$B$1315, "&lt;=" &amp; $A116, DataRegularSeason20242025!$D$3:$D$1315, G$1)+SUMIFS(DataRegularSeason20242025!$AB$3:$AB$1315,DataRegularSeason20242025!$B$3:$B$1315, "&lt;=" &amp; $A116, DataRegularSeason20242025!$E$3:$E$1315, G$1)</f>
        <v>28</v>
      </c>
      <c r="H116" s="2">
        <f>SUMIFS(DataRegularSeason20242025!$AA$3:$AA$1315,DataRegularSeason20242025!$B$3:$B$1315, "&lt;=" &amp; $A116, DataRegularSeason20242025!$D$3:$D$1315, H$1)+SUMIFS(DataRegularSeason20242025!$AB$3:$AB$1315,DataRegularSeason20242025!$B$3:$B$1315, "&lt;=" &amp; $A116, DataRegularSeason20242025!$E$3:$E$1315, H$1)</f>
        <v>16</v>
      </c>
      <c r="I116" s="2">
        <f>SUMIFS(DataRegularSeason20242025!$AA$3:$AA$1315,DataRegularSeason20242025!$B$3:$B$1315, "&lt;=" &amp; $A116, DataRegularSeason20242025!$D$3:$D$1315, I$1)+SUMIFS(DataRegularSeason20242025!$AB$3:$AB$1315,DataRegularSeason20242025!$B$3:$B$1315, "&lt;=" &amp; $A116, DataRegularSeason20242025!$E$3:$E$1315, I$1)</f>
        <v>24</v>
      </c>
      <c r="J116" s="2">
        <f>SUMIFS(DataRegularSeason20242025!$AA$3:$AA$1315,DataRegularSeason20242025!$B$3:$B$1315, "&lt;=" &amp; $A116, DataRegularSeason20242025!$D$3:$D$1315, J$1)+SUMIFS(DataRegularSeason20242025!$AB$3:$AB$1315,DataRegularSeason20242025!$B$3:$B$1315, "&lt;=" &amp; $A116, DataRegularSeason20242025!$E$3:$E$1315, J$1)</f>
        <v>26</v>
      </c>
      <c r="K116" s="2">
        <f>SUMIFS(DataRegularSeason20242025!$AA$3:$AA$1315,DataRegularSeason20242025!$B$3:$B$1315, "&lt;=" &amp; $A116, DataRegularSeason20242025!$D$3:$D$1315, K$1)+SUMIFS(DataRegularSeason20242025!$AB$3:$AB$1315,DataRegularSeason20242025!$B$3:$B$1315, "&lt;=" &amp; $A116, DataRegularSeason20242025!$E$3:$E$1315, K$1)</f>
        <v>22</v>
      </c>
      <c r="L116" s="2">
        <f>SUMIFS(DataRegularSeason20242025!$AA$3:$AA$1315,DataRegularSeason20242025!$B$3:$B$1315, "&lt;=" &amp; $A116, DataRegularSeason20242025!$D$3:$D$1315, L$1)+SUMIFS(DataRegularSeason20242025!$AB$3:$AB$1315,DataRegularSeason20242025!$B$3:$B$1315, "&lt;=" &amp; $A116, DataRegularSeason20242025!$E$3:$E$1315, L$1)</f>
        <v>24</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25</v>
      </c>
      <c r="O116" s="2">
        <f>SUMIFS(DataRegularSeason20242025!$AA$3:$AA$1315,DataRegularSeason20242025!$B$3:$B$1315, "&lt;=" &amp; $A116, DataRegularSeason20242025!$D$3:$D$1315, O$1)+SUMIFS(DataRegularSeason20242025!$AB$3:$AB$1315,DataRegularSeason20242025!$B$3:$B$1315, "&lt;=" &amp; $A116, DataRegularSeason20242025!$E$3:$E$1315, O$1)</f>
        <v>30</v>
      </c>
      <c r="P116" s="2">
        <f>SUMIFS(DataRegularSeason20242025!$AA$3:$AA$1315,DataRegularSeason20242025!$B$3:$B$1315, "&lt;=" &amp; $A116, DataRegularSeason20242025!$D$3:$D$1315, P$1)+SUMIFS(DataRegularSeason20242025!$AB$3:$AB$1315,DataRegularSeason20242025!$B$3:$B$1315, "&lt;=" &amp; $A116, DataRegularSeason20242025!$E$3:$E$1315, P$1)</f>
        <v>17</v>
      </c>
      <c r="Q116" s="2">
        <f>SUMIFS(DataRegularSeason20242025!$AA$3:$AA$1315,DataRegularSeason20242025!$B$3:$B$1315, "&lt;=" &amp; $A116, DataRegularSeason20242025!$D$3:$D$1315, Q$1)+SUMIFS(DataRegularSeason20242025!$AB$3:$AB$1315,DataRegularSeason20242025!$B$3:$B$1315, "&lt;=" &amp; $A116, DataRegularSeason20242025!$E$3:$E$1315, Q$1)</f>
        <v>32</v>
      </c>
      <c r="R116" s="2">
        <f>SUMIFS(DataRegularSeason20242025!$AA$3:$AA$1315,DataRegularSeason20242025!$B$3:$B$1315, "&lt;=" &amp; $A116, DataRegularSeason20242025!$D$3:$D$1315, R$1)+SUMIFS(DataRegularSeason20242025!$AB$3:$AB$1315,DataRegularSeason20242025!$B$3:$B$1315, "&lt;=" &amp; $A116, DataRegularSeason20242025!$E$3:$E$1315, R$1)</f>
        <v>17</v>
      </c>
      <c r="S116" s="2">
        <f>SUMIFS(DataRegularSeason20242025!$AA$3:$AA$1315,DataRegularSeason20242025!$B$3:$B$1315, "&lt;=" &amp; $A116, DataRegularSeason20242025!$D$3:$D$1315, S$1)+SUMIFS(DataRegularSeason20242025!$AB$3:$AB$1315,DataRegularSeason20242025!$B$3:$B$1315, "&lt;=" &amp; $A116, DataRegularSeason20242025!$E$3:$E$1315, S$1)</f>
        <v>21</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19</v>
      </c>
      <c r="V116" s="2">
        <f>SUMIFS(DataRegularSeason20242025!$AA$3:$AA$1315,DataRegularSeason20242025!$B$3:$B$1315, "&lt;=" &amp; $A116, DataRegularSeason20242025!$D$3:$D$1315, V$1)+SUMIFS(DataRegularSeason20242025!$AB$3:$AB$1315,DataRegularSeason20242025!$B$3:$B$1315, "&lt;=" &amp; $A116, DataRegularSeason20242025!$E$3:$E$1315, V$1)</f>
        <v>21</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19</v>
      </c>
      <c r="Z116" s="2">
        <f>SUMIFS(DataRegularSeason20242025!$AA$3:$AA$1315,DataRegularSeason20242025!$B$3:$B$1315, "&lt;=" &amp; $A116, DataRegularSeason20242025!$D$3:$D$1315, Z$1)+SUMIFS(DataRegularSeason20242025!$AB$3:$AB$1315,DataRegularSeason20242025!$B$3:$B$1315, "&lt;=" &amp; $A116, DataRegularSeason20242025!$E$3:$E$1315, Z$1)</f>
        <v>21</v>
      </c>
      <c r="AA116" s="2">
        <f>SUMIFS(DataRegularSeason20242025!$AA$3:$AA$1315,DataRegularSeason20242025!$B$3:$B$1315, "&lt;=" &amp; $A116, DataRegularSeason20242025!$D$3:$D$1315, AA$1)+SUMIFS(DataRegularSeason20242025!$AB$3:$AB$1315,DataRegularSeason20242025!$B$3:$B$1315, "&lt;=" &amp; $A116, DataRegularSeason20242025!$E$3:$E$1315, AA$1)</f>
        <v>24</v>
      </c>
      <c r="AB116" s="2">
        <f>SUMIFS(DataRegularSeason20242025!$AA$3:$AA$1315,DataRegularSeason20242025!$B$3:$B$1315, "&lt;=" &amp; $A116, DataRegularSeason20242025!$D$3:$D$1315, AB$1)+SUMIFS(DataRegularSeason20242025!$AB$3:$AB$1315,DataRegularSeason20242025!$B$3:$B$1315, "&lt;=" &amp; $A116, DataRegularSeason20242025!$E$3:$E$1315, AB$1)</f>
        <v>28</v>
      </c>
      <c r="AC116" s="2">
        <f>SUMIFS(DataRegularSeason20242025!$AA$3:$AA$1315,DataRegularSeason20242025!$B$3:$B$1315, "&lt;=" &amp; $A116, DataRegularSeason20242025!$D$3:$D$1315, AC$1)+SUMIFS(DataRegularSeason20242025!$AB$3:$AB$1315,DataRegularSeason20242025!$B$3:$B$1315, "&lt;=" &amp; $A116, DataRegularSeason20242025!$E$3:$E$1315, AC$1)</f>
        <v>21</v>
      </c>
      <c r="AD116" s="2">
        <f>SUMIFS(DataRegularSeason20242025!$AA$3:$AA$1315,DataRegularSeason20242025!$B$3:$B$1315, "&lt;=" &amp; $A116, DataRegularSeason20242025!$D$3:$D$1315, AD$1)+SUMIFS(DataRegularSeason20242025!$AB$3:$AB$1315,DataRegularSeason20242025!$B$3:$B$1315, "&lt;=" &amp; $A116, DataRegularSeason20242025!$E$3:$E$1315, AD$1)</f>
        <v>25</v>
      </c>
      <c r="AE116" s="2">
        <f>SUMIFS(DataRegularSeason20242025!$AA$3:$AA$1315,DataRegularSeason20242025!$B$3:$B$1315, "&lt;=" &amp; $A116, DataRegularSeason20242025!$D$3:$D$1315, AE$1)+SUMIFS(DataRegularSeason20242025!$AB$3:$AB$1315,DataRegularSeason20242025!$B$3:$B$1315, "&lt;=" &amp; $A116, DataRegularSeason20242025!$E$3:$E$1315, AE$1)</f>
        <v>30</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29</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19</v>
      </c>
      <c r="C117" s="2">
        <f>SUMIFS(DataRegularSeason20242025!$AA$3:$AA$1315,DataRegularSeason20242025!$B$3:$B$1315, "&lt;=" &amp; $A117, DataRegularSeason20242025!$D$3:$D$1315, C$1)+SUMIFS(DataRegularSeason20242025!$AB$3:$AB$1315,DataRegularSeason20242025!$B$3:$B$1315, "&lt;=" &amp; $A117, DataRegularSeason20242025!$E$3:$E$1315, C$1)</f>
        <v>23</v>
      </c>
      <c r="D117" s="2">
        <f>SUMIFS(DataRegularSeason20242025!$AA$3:$AA$1315,DataRegularSeason20242025!$B$3:$B$1315, "&lt;=" &amp; $A117, DataRegularSeason20242025!$D$3:$D$1315, D$1)+SUMIFS(DataRegularSeason20242025!$AB$3:$AB$1315,DataRegularSeason20242025!$B$3:$B$1315, "&lt;=" &amp; $A117, DataRegularSeason20242025!$E$3:$E$1315, D$1)</f>
        <v>23</v>
      </c>
      <c r="E117" s="2">
        <f>SUMIFS(DataRegularSeason20242025!$AA$3:$AA$1315,DataRegularSeason20242025!$B$3:$B$1315, "&lt;=" &amp; $A117, DataRegularSeason20242025!$D$3:$D$1315, E$1)+SUMIFS(DataRegularSeason20242025!$AB$3:$AB$1315,DataRegularSeason20242025!$B$3:$B$1315, "&lt;=" &amp; $A117, DataRegularSeason20242025!$E$3:$E$1315, E$1)</f>
        <v>31</v>
      </c>
      <c r="F117" s="2">
        <f>SUMIFS(DataRegularSeason20242025!$AA$3:$AA$1315,DataRegularSeason20242025!$B$3:$B$1315, "&lt;=" &amp; $A117, DataRegularSeason20242025!$D$3:$D$1315, F$1)+SUMIFS(DataRegularSeason20242025!$AB$3:$AB$1315,DataRegularSeason20242025!$B$3:$B$1315, "&lt;=" &amp; $A117, DataRegularSeason20242025!$E$3:$E$1315, F$1)</f>
        <v>20</v>
      </c>
      <c r="G117" s="2">
        <f>SUMIFS(DataRegularSeason20242025!$AA$3:$AA$1315,DataRegularSeason20242025!$B$3:$B$1315, "&lt;=" &amp; $A117, DataRegularSeason20242025!$D$3:$D$1315, G$1)+SUMIFS(DataRegularSeason20242025!$AB$3:$AB$1315,DataRegularSeason20242025!$B$3:$B$1315, "&lt;=" &amp; $A117, DataRegularSeason20242025!$E$3:$E$1315, G$1)</f>
        <v>28</v>
      </c>
      <c r="H117" s="2">
        <f>SUMIFS(DataRegularSeason20242025!$AA$3:$AA$1315,DataRegularSeason20242025!$B$3:$B$1315, "&lt;=" &amp; $A117, DataRegularSeason20242025!$D$3:$D$1315, H$1)+SUMIFS(DataRegularSeason20242025!$AB$3:$AB$1315,DataRegularSeason20242025!$B$3:$B$1315, "&lt;=" &amp; $A117, DataRegularSeason20242025!$E$3:$E$1315, H$1)</f>
        <v>16</v>
      </c>
      <c r="I117" s="2">
        <f>SUMIFS(DataRegularSeason20242025!$AA$3:$AA$1315,DataRegularSeason20242025!$B$3:$B$1315, "&lt;=" &amp; $A117, DataRegularSeason20242025!$D$3:$D$1315, I$1)+SUMIFS(DataRegularSeason20242025!$AB$3:$AB$1315,DataRegularSeason20242025!$B$3:$B$1315, "&lt;=" &amp; $A117, DataRegularSeason20242025!$E$3:$E$1315, I$1)</f>
        <v>24</v>
      </c>
      <c r="J117" s="2">
        <f>SUMIFS(DataRegularSeason20242025!$AA$3:$AA$1315,DataRegularSeason20242025!$B$3:$B$1315, "&lt;=" &amp; $A117, DataRegularSeason20242025!$D$3:$D$1315, J$1)+SUMIFS(DataRegularSeason20242025!$AB$3:$AB$1315,DataRegularSeason20242025!$B$3:$B$1315, "&lt;=" &amp; $A117, DataRegularSeason20242025!$E$3:$E$1315, J$1)</f>
        <v>26</v>
      </c>
      <c r="K117" s="2">
        <f>SUMIFS(DataRegularSeason20242025!$AA$3:$AA$1315,DataRegularSeason20242025!$B$3:$B$1315, "&lt;=" &amp; $A117, DataRegularSeason20242025!$D$3:$D$1315, K$1)+SUMIFS(DataRegularSeason20242025!$AB$3:$AB$1315,DataRegularSeason20242025!$B$3:$B$1315, "&lt;=" &amp; $A117, DataRegularSeason20242025!$E$3:$E$1315, K$1)</f>
        <v>22</v>
      </c>
      <c r="L117" s="2">
        <f>SUMIFS(DataRegularSeason20242025!$AA$3:$AA$1315,DataRegularSeason20242025!$B$3:$B$1315, "&lt;=" &amp; $A117, DataRegularSeason20242025!$D$3:$D$1315, L$1)+SUMIFS(DataRegularSeason20242025!$AB$3:$AB$1315,DataRegularSeason20242025!$B$3:$B$1315, "&lt;=" &amp; $A117, DataRegularSeason20242025!$E$3:$E$1315, L$1)</f>
        <v>24</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25</v>
      </c>
      <c r="O117" s="2">
        <f>SUMIFS(DataRegularSeason20242025!$AA$3:$AA$1315,DataRegularSeason20242025!$B$3:$B$1315, "&lt;=" &amp; $A117, DataRegularSeason20242025!$D$3:$D$1315, O$1)+SUMIFS(DataRegularSeason20242025!$AB$3:$AB$1315,DataRegularSeason20242025!$B$3:$B$1315, "&lt;=" &amp; $A117, DataRegularSeason20242025!$E$3:$E$1315, O$1)</f>
        <v>30</v>
      </c>
      <c r="P117" s="2">
        <f>SUMIFS(DataRegularSeason20242025!$AA$3:$AA$1315,DataRegularSeason20242025!$B$3:$B$1315, "&lt;=" &amp; $A117, DataRegularSeason20242025!$D$3:$D$1315, P$1)+SUMIFS(DataRegularSeason20242025!$AB$3:$AB$1315,DataRegularSeason20242025!$B$3:$B$1315, "&lt;=" &amp; $A117, DataRegularSeason20242025!$E$3:$E$1315, P$1)</f>
        <v>17</v>
      </c>
      <c r="Q117" s="2">
        <f>SUMIFS(DataRegularSeason20242025!$AA$3:$AA$1315,DataRegularSeason20242025!$B$3:$B$1315, "&lt;=" &amp; $A117, DataRegularSeason20242025!$D$3:$D$1315, Q$1)+SUMIFS(DataRegularSeason20242025!$AB$3:$AB$1315,DataRegularSeason20242025!$B$3:$B$1315, "&lt;=" &amp; $A117, DataRegularSeason20242025!$E$3:$E$1315, Q$1)</f>
        <v>32</v>
      </c>
      <c r="R117" s="2">
        <f>SUMIFS(DataRegularSeason20242025!$AA$3:$AA$1315,DataRegularSeason20242025!$B$3:$B$1315, "&lt;=" &amp; $A117, DataRegularSeason20242025!$D$3:$D$1315, R$1)+SUMIFS(DataRegularSeason20242025!$AB$3:$AB$1315,DataRegularSeason20242025!$B$3:$B$1315, "&lt;=" &amp; $A117, DataRegularSeason20242025!$E$3:$E$1315, R$1)</f>
        <v>17</v>
      </c>
      <c r="S117" s="2">
        <f>SUMIFS(DataRegularSeason20242025!$AA$3:$AA$1315,DataRegularSeason20242025!$B$3:$B$1315, "&lt;=" &amp; $A117, DataRegularSeason20242025!$D$3:$D$1315, S$1)+SUMIFS(DataRegularSeason20242025!$AB$3:$AB$1315,DataRegularSeason20242025!$B$3:$B$1315, "&lt;=" &amp; $A117, DataRegularSeason20242025!$E$3:$E$1315, S$1)</f>
        <v>21</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19</v>
      </c>
      <c r="V117" s="2">
        <f>SUMIFS(DataRegularSeason20242025!$AA$3:$AA$1315,DataRegularSeason20242025!$B$3:$B$1315, "&lt;=" &amp; $A117, DataRegularSeason20242025!$D$3:$D$1315, V$1)+SUMIFS(DataRegularSeason20242025!$AB$3:$AB$1315,DataRegularSeason20242025!$B$3:$B$1315, "&lt;=" &amp; $A117, DataRegularSeason20242025!$E$3:$E$1315, V$1)</f>
        <v>21</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19</v>
      </c>
      <c r="Z117" s="2">
        <f>SUMIFS(DataRegularSeason20242025!$AA$3:$AA$1315,DataRegularSeason20242025!$B$3:$B$1315, "&lt;=" &amp; $A117, DataRegularSeason20242025!$D$3:$D$1315, Z$1)+SUMIFS(DataRegularSeason20242025!$AB$3:$AB$1315,DataRegularSeason20242025!$B$3:$B$1315, "&lt;=" &amp; $A117, DataRegularSeason20242025!$E$3:$E$1315, Z$1)</f>
        <v>21</v>
      </c>
      <c r="AA117" s="2">
        <f>SUMIFS(DataRegularSeason20242025!$AA$3:$AA$1315,DataRegularSeason20242025!$B$3:$B$1315, "&lt;=" &amp; $A117, DataRegularSeason20242025!$D$3:$D$1315, AA$1)+SUMIFS(DataRegularSeason20242025!$AB$3:$AB$1315,DataRegularSeason20242025!$B$3:$B$1315, "&lt;=" &amp; $A117, DataRegularSeason20242025!$E$3:$E$1315, AA$1)</f>
        <v>24</v>
      </c>
      <c r="AB117" s="2">
        <f>SUMIFS(DataRegularSeason20242025!$AA$3:$AA$1315,DataRegularSeason20242025!$B$3:$B$1315, "&lt;=" &amp; $A117, DataRegularSeason20242025!$D$3:$D$1315, AB$1)+SUMIFS(DataRegularSeason20242025!$AB$3:$AB$1315,DataRegularSeason20242025!$B$3:$B$1315, "&lt;=" &amp; $A117, DataRegularSeason20242025!$E$3:$E$1315, AB$1)</f>
        <v>28</v>
      </c>
      <c r="AC117" s="2">
        <f>SUMIFS(DataRegularSeason20242025!$AA$3:$AA$1315,DataRegularSeason20242025!$B$3:$B$1315, "&lt;=" &amp; $A117, DataRegularSeason20242025!$D$3:$D$1315, AC$1)+SUMIFS(DataRegularSeason20242025!$AB$3:$AB$1315,DataRegularSeason20242025!$B$3:$B$1315, "&lt;=" &amp; $A117, DataRegularSeason20242025!$E$3:$E$1315, AC$1)</f>
        <v>21</v>
      </c>
      <c r="AD117" s="2">
        <f>SUMIFS(DataRegularSeason20242025!$AA$3:$AA$1315,DataRegularSeason20242025!$B$3:$B$1315, "&lt;=" &amp; $A117, DataRegularSeason20242025!$D$3:$D$1315, AD$1)+SUMIFS(DataRegularSeason20242025!$AB$3:$AB$1315,DataRegularSeason20242025!$B$3:$B$1315, "&lt;=" &amp; $A117, DataRegularSeason20242025!$E$3:$E$1315, AD$1)</f>
        <v>25</v>
      </c>
      <c r="AE117" s="2">
        <f>SUMIFS(DataRegularSeason20242025!$AA$3:$AA$1315,DataRegularSeason20242025!$B$3:$B$1315, "&lt;=" &amp; $A117, DataRegularSeason20242025!$D$3:$D$1315, AE$1)+SUMIFS(DataRegularSeason20242025!$AB$3:$AB$1315,DataRegularSeason20242025!$B$3:$B$1315, "&lt;=" &amp; $A117, DataRegularSeason20242025!$E$3:$E$1315, AE$1)</f>
        <v>30</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29</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19</v>
      </c>
      <c r="C118" s="2">
        <f>SUMIFS(DataRegularSeason20242025!$AA$3:$AA$1315,DataRegularSeason20242025!$B$3:$B$1315, "&lt;=" &amp; $A118, DataRegularSeason20242025!$D$3:$D$1315, C$1)+SUMIFS(DataRegularSeason20242025!$AB$3:$AB$1315,DataRegularSeason20242025!$B$3:$B$1315, "&lt;=" &amp; $A118, DataRegularSeason20242025!$E$3:$E$1315, C$1)</f>
        <v>23</v>
      </c>
      <c r="D118" s="2">
        <f>SUMIFS(DataRegularSeason20242025!$AA$3:$AA$1315,DataRegularSeason20242025!$B$3:$B$1315, "&lt;=" &amp; $A118, DataRegularSeason20242025!$D$3:$D$1315, D$1)+SUMIFS(DataRegularSeason20242025!$AB$3:$AB$1315,DataRegularSeason20242025!$B$3:$B$1315, "&lt;=" &amp; $A118, DataRegularSeason20242025!$E$3:$E$1315, D$1)</f>
        <v>23</v>
      </c>
      <c r="E118" s="2">
        <f>SUMIFS(DataRegularSeason20242025!$AA$3:$AA$1315,DataRegularSeason20242025!$B$3:$B$1315, "&lt;=" &amp; $A118, DataRegularSeason20242025!$D$3:$D$1315, E$1)+SUMIFS(DataRegularSeason20242025!$AB$3:$AB$1315,DataRegularSeason20242025!$B$3:$B$1315, "&lt;=" &amp; $A118, DataRegularSeason20242025!$E$3:$E$1315, E$1)</f>
        <v>31</v>
      </c>
      <c r="F118" s="2">
        <f>SUMIFS(DataRegularSeason20242025!$AA$3:$AA$1315,DataRegularSeason20242025!$B$3:$B$1315, "&lt;=" &amp; $A118, DataRegularSeason20242025!$D$3:$D$1315, F$1)+SUMIFS(DataRegularSeason20242025!$AB$3:$AB$1315,DataRegularSeason20242025!$B$3:$B$1315, "&lt;=" &amp; $A118, DataRegularSeason20242025!$E$3:$E$1315, F$1)</f>
        <v>20</v>
      </c>
      <c r="G118" s="2">
        <f>SUMIFS(DataRegularSeason20242025!$AA$3:$AA$1315,DataRegularSeason20242025!$B$3:$B$1315, "&lt;=" &amp; $A118, DataRegularSeason20242025!$D$3:$D$1315, G$1)+SUMIFS(DataRegularSeason20242025!$AB$3:$AB$1315,DataRegularSeason20242025!$B$3:$B$1315, "&lt;=" &amp; $A118, DataRegularSeason20242025!$E$3:$E$1315, G$1)</f>
        <v>28</v>
      </c>
      <c r="H118" s="2">
        <f>SUMIFS(DataRegularSeason20242025!$AA$3:$AA$1315,DataRegularSeason20242025!$B$3:$B$1315, "&lt;=" &amp; $A118, DataRegularSeason20242025!$D$3:$D$1315, H$1)+SUMIFS(DataRegularSeason20242025!$AB$3:$AB$1315,DataRegularSeason20242025!$B$3:$B$1315, "&lt;=" &amp; $A118, DataRegularSeason20242025!$E$3:$E$1315, H$1)</f>
        <v>16</v>
      </c>
      <c r="I118" s="2">
        <f>SUMIFS(DataRegularSeason20242025!$AA$3:$AA$1315,DataRegularSeason20242025!$B$3:$B$1315, "&lt;=" &amp; $A118, DataRegularSeason20242025!$D$3:$D$1315, I$1)+SUMIFS(DataRegularSeason20242025!$AB$3:$AB$1315,DataRegularSeason20242025!$B$3:$B$1315, "&lt;=" &amp; $A118, DataRegularSeason20242025!$E$3:$E$1315, I$1)</f>
        <v>24</v>
      </c>
      <c r="J118" s="2">
        <f>SUMIFS(DataRegularSeason20242025!$AA$3:$AA$1315,DataRegularSeason20242025!$B$3:$B$1315, "&lt;=" &amp; $A118, DataRegularSeason20242025!$D$3:$D$1315, J$1)+SUMIFS(DataRegularSeason20242025!$AB$3:$AB$1315,DataRegularSeason20242025!$B$3:$B$1315, "&lt;=" &amp; $A118, DataRegularSeason20242025!$E$3:$E$1315, J$1)</f>
        <v>26</v>
      </c>
      <c r="K118" s="2">
        <f>SUMIFS(DataRegularSeason20242025!$AA$3:$AA$1315,DataRegularSeason20242025!$B$3:$B$1315, "&lt;=" &amp; $A118, DataRegularSeason20242025!$D$3:$D$1315, K$1)+SUMIFS(DataRegularSeason20242025!$AB$3:$AB$1315,DataRegularSeason20242025!$B$3:$B$1315, "&lt;=" &amp; $A118, DataRegularSeason20242025!$E$3:$E$1315, K$1)</f>
        <v>22</v>
      </c>
      <c r="L118" s="2">
        <f>SUMIFS(DataRegularSeason20242025!$AA$3:$AA$1315,DataRegularSeason20242025!$B$3:$B$1315, "&lt;=" &amp; $A118, DataRegularSeason20242025!$D$3:$D$1315, L$1)+SUMIFS(DataRegularSeason20242025!$AB$3:$AB$1315,DataRegularSeason20242025!$B$3:$B$1315, "&lt;=" &amp; $A118, DataRegularSeason20242025!$E$3:$E$1315, L$1)</f>
        <v>24</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25</v>
      </c>
      <c r="O118" s="2">
        <f>SUMIFS(DataRegularSeason20242025!$AA$3:$AA$1315,DataRegularSeason20242025!$B$3:$B$1315, "&lt;=" &amp; $A118, DataRegularSeason20242025!$D$3:$D$1315, O$1)+SUMIFS(DataRegularSeason20242025!$AB$3:$AB$1315,DataRegularSeason20242025!$B$3:$B$1315, "&lt;=" &amp; $A118, DataRegularSeason20242025!$E$3:$E$1315, O$1)</f>
        <v>30</v>
      </c>
      <c r="P118" s="2">
        <f>SUMIFS(DataRegularSeason20242025!$AA$3:$AA$1315,DataRegularSeason20242025!$B$3:$B$1315, "&lt;=" &amp; $A118, DataRegularSeason20242025!$D$3:$D$1315, P$1)+SUMIFS(DataRegularSeason20242025!$AB$3:$AB$1315,DataRegularSeason20242025!$B$3:$B$1315, "&lt;=" &amp; $A118, DataRegularSeason20242025!$E$3:$E$1315, P$1)</f>
        <v>17</v>
      </c>
      <c r="Q118" s="2">
        <f>SUMIFS(DataRegularSeason20242025!$AA$3:$AA$1315,DataRegularSeason20242025!$B$3:$B$1315, "&lt;=" &amp; $A118, DataRegularSeason20242025!$D$3:$D$1315, Q$1)+SUMIFS(DataRegularSeason20242025!$AB$3:$AB$1315,DataRegularSeason20242025!$B$3:$B$1315, "&lt;=" &amp; $A118, DataRegularSeason20242025!$E$3:$E$1315, Q$1)</f>
        <v>32</v>
      </c>
      <c r="R118" s="2">
        <f>SUMIFS(DataRegularSeason20242025!$AA$3:$AA$1315,DataRegularSeason20242025!$B$3:$B$1315, "&lt;=" &amp; $A118, DataRegularSeason20242025!$D$3:$D$1315, R$1)+SUMIFS(DataRegularSeason20242025!$AB$3:$AB$1315,DataRegularSeason20242025!$B$3:$B$1315, "&lt;=" &amp; $A118, DataRegularSeason20242025!$E$3:$E$1315, R$1)</f>
        <v>17</v>
      </c>
      <c r="S118" s="2">
        <f>SUMIFS(DataRegularSeason20242025!$AA$3:$AA$1315,DataRegularSeason20242025!$B$3:$B$1315, "&lt;=" &amp; $A118, DataRegularSeason20242025!$D$3:$D$1315, S$1)+SUMIFS(DataRegularSeason20242025!$AB$3:$AB$1315,DataRegularSeason20242025!$B$3:$B$1315, "&lt;=" &amp; $A118, DataRegularSeason20242025!$E$3:$E$1315, S$1)</f>
        <v>21</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19</v>
      </c>
      <c r="V118" s="2">
        <f>SUMIFS(DataRegularSeason20242025!$AA$3:$AA$1315,DataRegularSeason20242025!$B$3:$B$1315, "&lt;=" &amp; $A118, DataRegularSeason20242025!$D$3:$D$1315, V$1)+SUMIFS(DataRegularSeason20242025!$AB$3:$AB$1315,DataRegularSeason20242025!$B$3:$B$1315, "&lt;=" &amp; $A118, DataRegularSeason20242025!$E$3:$E$1315, V$1)</f>
        <v>21</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19</v>
      </c>
      <c r="Z118" s="2">
        <f>SUMIFS(DataRegularSeason20242025!$AA$3:$AA$1315,DataRegularSeason20242025!$B$3:$B$1315, "&lt;=" &amp; $A118, DataRegularSeason20242025!$D$3:$D$1315, Z$1)+SUMIFS(DataRegularSeason20242025!$AB$3:$AB$1315,DataRegularSeason20242025!$B$3:$B$1315, "&lt;=" &amp; $A118, DataRegularSeason20242025!$E$3:$E$1315, Z$1)</f>
        <v>21</v>
      </c>
      <c r="AA118" s="2">
        <f>SUMIFS(DataRegularSeason20242025!$AA$3:$AA$1315,DataRegularSeason20242025!$B$3:$B$1315, "&lt;=" &amp; $A118, DataRegularSeason20242025!$D$3:$D$1315, AA$1)+SUMIFS(DataRegularSeason20242025!$AB$3:$AB$1315,DataRegularSeason20242025!$B$3:$B$1315, "&lt;=" &amp; $A118, DataRegularSeason20242025!$E$3:$E$1315, AA$1)</f>
        <v>24</v>
      </c>
      <c r="AB118" s="2">
        <f>SUMIFS(DataRegularSeason20242025!$AA$3:$AA$1315,DataRegularSeason20242025!$B$3:$B$1315, "&lt;=" &amp; $A118, DataRegularSeason20242025!$D$3:$D$1315, AB$1)+SUMIFS(DataRegularSeason20242025!$AB$3:$AB$1315,DataRegularSeason20242025!$B$3:$B$1315, "&lt;=" &amp; $A118, DataRegularSeason20242025!$E$3:$E$1315, AB$1)</f>
        <v>28</v>
      </c>
      <c r="AC118" s="2">
        <f>SUMIFS(DataRegularSeason20242025!$AA$3:$AA$1315,DataRegularSeason20242025!$B$3:$B$1315, "&lt;=" &amp; $A118, DataRegularSeason20242025!$D$3:$D$1315, AC$1)+SUMIFS(DataRegularSeason20242025!$AB$3:$AB$1315,DataRegularSeason20242025!$B$3:$B$1315, "&lt;=" &amp; $A118, DataRegularSeason20242025!$E$3:$E$1315, AC$1)</f>
        <v>21</v>
      </c>
      <c r="AD118" s="2">
        <f>SUMIFS(DataRegularSeason20242025!$AA$3:$AA$1315,DataRegularSeason20242025!$B$3:$B$1315, "&lt;=" &amp; $A118, DataRegularSeason20242025!$D$3:$D$1315, AD$1)+SUMIFS(DataRegularSeason20242025!$AB$3:$AB$1315,DataRegularSeason20242025!$B$3:$B$1315, "&lt;=" &amp; $A118, DataRegularSeason20242025!$E$3:$E$1315, AD$1)</f>
        <v>25</v>
      </c>
      <c r="AE118" s="2">
        <f>SUMIFS(DataRegularSeason20242025!$AA$3:$AA$1315,DataRegularSeason20242025!$B$3:$B$1315, "&lt;=" &amp; $A118, DataRegularSeason20242025!$D$3:$D$1315, AE$1)+SUMIFS(DataRegularSeason20242025!$AB$3:$AB$1315,DataRegularSeason20242025!$B$3:$B$1315, "&lt;=" &amp; $A118, DataRegularSeason20242025!$E$3:$E$1315, AE$1)</f>
        <v>30</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29</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19</v>
      </c>
      <c r="C119" s="2">
        <f>SUMIFS(DataRegularSeason20242025!$AA$3:$AA$1315,DataRegularSeason20242025!$B$3:$B$1315, "&lt;=" &amp; $A119, DataRegularSeason20242025!$D$3:$D$1315, C$1)+SUMIFS(DataRegularSeason20242025!$AB$3:$AB$1315,DataRegularSeason20242025!$B$3:$B$1315, "&lt;=" &amp; $A119, DataRegularSeason20242025!$E$3:$E$1315, C$1)</f>
        <v>23</v>
      </c>
      <c r="D119" s="2">
        <f>SUMIFS(DataRegularSeason20242025!$AA$3:$AA$1315,DataRegularSeason20242025!$B$3:$B$1315, "&lt;=" &amp; $A119, DataRegularSeason20242025!$D$3:$D$1315, D$1)+SUMIFS(DataRegularSeason20242025!$AB$3:$AB$1315,DataRegularSeason20242025!$B$3:$B$1315, "&lt;=" &amp; $A119, DataRegularSeason20242025!$E$3:$E$1315, D$1)</f>
        <v>23</v>
      </c>
      <c r="E119" s="2">
        <f>SUMIFS(DataRegularSeason20242025!$AA$3:$AA$1315,DataRegularSeason20242025!$B$3:$B$1315, "&lt;=" &amp; $A119, DataRegularSeason20242025!$D$3:$D$1315, E$1)+SUMIFS(DataRegularSeason20242025!$AB$3:$AB$1315,DataRegularSeason20242025!$B$3:$B$1315, "&lt;=" &amp; $A119, DataRegularSeason20242025!$E$3:$E$1315, E$1)</f>
        <v>31</v>
      </c>
      <c r="F119" s="2">
        <f>SUMIFS(DataRegularSeason20242025!$AA$3:$AA$1315,DataRegularSeason20242025!$B$3:$B$1315, "&lt;=" &amp; $A119, DataRegularSeason20242025!$D$3:$D$1315, F$1)+SUMIFS(DataRegularSeason20242025!$AB$3:$AB$1315,DataRegularSeason20242025!$B$3:$B$1315, "&lt;=" &amp; $A119, DataRegularSeason20242025!$E$3:$E$1315, F$1)</f>
        <v>20</v>
      </c>
      <c r="G119" s="2">
        <f>SUMIFS(DataRegularSeason20242025!$AA$3:$AA$1315,DataRegularSeason20242025!$B$3:$B$1315, "&lt;=" &amp; $A119, DataRegularSeason20242025!$D$3:$D$1315, G$1)+SUMIFS(DataRegularSeason20242025!$AB$3:$AB$1315,DataRegularSeason20242025!$B$3:$B$1315, "&lt;=" &amp; $A119, DataRegularSeason20242025!$E$3:$E$1315, G$1)</f>
        <v>28</v>
      </c>
      <c r="H119" s="2">
        <f>SUMIFS(DataRegularSeason20242025!$AA$3:$AA$1315,DataRegularSeason20242025!$B$3:$B$1315, "&lt;=" &amp; $A119, DataRegularSeason20242025!$D$3:$D$1315, H$1)+SUMIFS(DataRegularSeason20242025!$AB$3:$AB$1315,DataRegularSeason20242025!$B$3:$B$1315, "&lt;=" &amp; $A119, DataRegularSeason20242025!$E$3:$E$1315, H$1)</f>
        <v>16</v>
      </c>
      <c r="I119" s="2">
        <f>SUMIFS(DataRegularSeason20242025!$AA$3:$AA$1315,DataRegularSeason20242025!$B$3:$B$1315, "&lt;=" &amp; $A119, DataRegularSeason20242025!$D$3:$D$1315, I$1)+SUMIFS(DataRegularSeason20242025!$AB$3:$AB$1315,DataRegularSeason20242025!$B$3:$B$1315, "&lt;=" &amp; $A119, DataRegularSeason20242025!$E$3:$E$1315, I$1)</f>
        <v>24</v>
      </c>
      <c r="J119" s="2">
        <f>SUMIFS(DataRegularSeason20242025!$AA$3:$AA$1315,DataRegularSeason20242025!$B$3:$B$1315, "&lt;=" &amp; $A119, DataRegularSeason20242025!$D$3:$D$1315, J$1)+SUMIFS(DataRegularSeason20242025!$AB$3:$AB$1315,DataRegularSeason20242025!$B$3:$B$1315, "&lt;=" &amp; $A119, DataRegularSeason20242025!$E$3:$E$1315, J$1)</f>
        <v>26</v>
      </c>
      <c r="K119" s="2">
        <f>SUMIFS(DataRegularSeason20242025!$AA$3:$AA$1315,DataRegularSeason20242025!$B$3:$B$1315, "&lt;=" &amp; $A119, DataRegularSeason20242025!$D$3:$D$1315, K$1)+SUMIFS(DataRegularSeason20242025!$AB$3:$AB$1315,DataRegularSeason20242025!$B$3:$B$1315, "&lt;=" &amp; $A119, DataRegularSeason20242025!$E$3:$E$1315, K$1)</f>
        <v>22</v>
      </c>
      <c r="L119" s="2">
        <f>SUMIFS(DataRegularSeason20242025!$AA$3:$AA$1315,DataRegularSeason20242025!$B$3:$B$1315, "&lt;=" &amp; $A119, DataRegularSeason20242025!$D$3:$D$1315, L$1)+SUMIFS(DataRegularSeason20242025!$AB$3:$AB$1315,DataRegularSeason20242025!$B$3:$B$1315, "&lt;=" &amp; $A119, DataRegularSeason20242025!$E$3:$E$1315, L$1)</f>
        <v>24</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25</v>
      </c>
      <c r="O119" s="2">
        <f>SUMIFS(DataRegularSeason20242025!$AA$3:$AA$1315,DataRegularSeason20242025!$B$3:$B$1315, "&lt;=" &amp; $A119, DataRegularSeason20242025!$D$3:$D$1315, O$1)+SUMIFS(DataRegularSeason20242025!$AB$3:$AB$1315,DataRegularSeason20242025!$B$3:$B$1315, "&lt;=" &amp; $A119, DataRegularSeason20242025!$E$3:$E$1315, O$1)</f>
        <v>30</v>
      </c>
      <c r="P119" s="2">
        <f>SUMIFS(DataRegularSeason20242025!$AA$3:$AA$1315,DataRegularSeason20242025!$B$3:$B$1315, "&lt;=" &amp; $A119, DataRegularSeason20242025!$D$3:$D$1315, P$1)+SUMIFS(DataRegularSeason20242025!$AB$3:$AB$1315,DataRegularSeason20242025!$B$3:$B$1315, "&lt;=" &amp; $A119, DataRegularSeason20242025!$E$3:$E$1315, P$1)</f>
        <v>17</v>
      </c>
      <c r="Q119" s="2">
        <f>SUMIFS(DataRegularSeason20242025!$AA$3:$AA$1315,DataRegularSeason20242025!$B$3:$B$1315, "&lt;=" &amp; $A119, DataRegularSeason20242025!$D$3:$D$1315, Q$1)+SUMIFS(DataRegularSeason20242025!$AB$3:$AB$1315,DataRegularSeason20242025!$B$3:$B$1315, "&lt;=" &amp; $A119, DataRegularSeason20242025!$E$3:$E$1315, Q$1)</f>
        <v>32</v>
      </c>
      <c r="R119" s="2">
        <f>SUMIFS(DataRegularSeason20242025!$AA$3:$AA$1315,DataRegularSeason20242025!$B$3:$B$1315, "&lt;=" &amp; $A119, DataRegularSeason20242025!$D$3:$D$1315, R$1)+SUMIFS(DataRegularSeason20242025!$AB$3:$AB$1315,DataRegularSeason20242025!$B$3:$B$1315, "&lt;=" &amp; $A119, DataRegularSeason20242025!$E$3:$E$1315, R$1)</f>
        <v>17</v>
      </c>
      <c r="S119" s="2">
        <f>SUMIFS(DataRegularSeason20242025!$AA$3:$AA$1315,DataRegularSeason20242025!$B$3:$B$1315, "&lt;=" &amp; $A119, DataRegularSeason20242025!$D$3:$D$1315, S$1)+SUMIFS(DataRegularSeason20242025!$AB$3:$AB$1315,DataRegularSeason20242025!$B$3:$B$1315, "&lt;=" &amp; $A119, DataRegularSeason20242025!$E$3:$E$1315, S$1)</f>
        <v>21</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19</v>
      </c>
      <c r="V119" s="2">
        <f>SUMIFS(DataRegularSeason20242025!$AA$3:$AA$1315,DataRegularSeason20242025!$B$3:$B$1315, "&lt;=" &amp; $A119, DataRegularSeason20242025!$D$3:$D$1315, V$1)+SUMIFS(DataRegularSeason20242025!$AB$3:$AB$1315,DataRegularSeason20242025!$B$3:$B$1315, "&lt;=" &amp; $A119, DataRegularSeason20242025!$E$3:$E$1315, V$1)</f>
        <v>21</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19</v>
      </c>
      <c r="Z119" s="2">
        <f>SUMIFS(DataRegularSeason20242025!$AA$3:$AA$1315,DataRegularSeason20242025!$B$3:$B$1315, "&lt;=" &amp; $A119, DataRegularSeason20242025!$D$3:$D$1315, Z$1)+SUMIFS(DataRegularSeason20242025!$AB$3:$AB$1315,DataRegularSeason20242025!$B$3:$B$1315, "&lt;=" &amp; $A119, DataRegularSeason20242025!$E$3:$E$1315, Z$1)</f>
        <v>21</v>
      </c>
      <c r="AA119" s="2">
        <f>SUMIFS(DataRegularSeason20242025!$AA$3:$AA$1315,DataRegularSeason20242025!$B$3:$B$1315, "&lt;=" &amp; $A119, DataRegularSeason20242025!$D$3:$D$1315, AA$1)+SUMIFS(DataRegularSeason20242025!$AB$3:$AB$1315,DataRegularSeason20242025!$B$3:$B$1315, "&lt;=" &amp; $A119, DataRegularSeason20242025!$E$3:$E$1315, AA$1)</f>
        <v>24</v>
      </c>
      <c r="AB119" s="2">
        <f>SUMIFS(DataRegularSeason20242025!$AA$3:$AA$1315,DataRegularSeason20242025!$B$3:$B$1315, "&lt;=" &amp; $A119, DataRegularSeason20242025!$D$3:$D$1315, AB$1)+SUMIFS(DataRegularSeason20242025!$AB$3:$AB$1315,DataRegularSeason20242025!$B$3:$B$1315, "&lt;=" &amp; $A119, DataRegularSeason20242025!$E$3:$E$1315, AB$1)</f>
        <v>28</v>
      </c>
      <c r="AC119" s="2">
        <f>SUMIFS(DataRegularSeason20242025!$AA$3:$AA$1315,DataRegularSeason20242025!$B$3:$B$1315, "&lt;=" &amp; $A119, DataRegularSeason20242025!$D$3:$D$1315, AC$1)+SUMIFS(DataRegularSeason20242025!$AB$3:$AB$1315,DataRegularSeason20242025!$B$3:$B$1315, "&lt;=" &amp; $A119, DataRegularSeason20242025!$E$3:$E$1315, AC$1)</f>
        <v>21</v>
      </c>
      <c r="AD119" s="2">
        <f>SUMIFS(DataRegularSeason20242025!$AA$3:$AA$1315,DataRegularSeason20242025!$B$3:$B$1315, "&lt;=" &amp; $A119, DataRegularSeason20242025!$D$3:$D$1315, AD$1)+SUMIFS(DataRegularSeason20242025!$AB$3:$AB$1315,DataRegularSeason20242025!$B$3:$B$1315, "&lt;=" &amp; $A119, DataRegularSeason20242025!$E$3:$E$1315, AD$1)</f>
        <v>25</v>
      </c>
      <c r="AE119" s="2">
        <f>SUMIFS(DataRegularSeason20242025!$AA$3:$AA$1315,DataRegularSeason20242025!$B$3:$B$1315, "&lt;=" &amp; $A119, DataRegularSeason20242025!$D$3:$D$1315, AE$1)+SUMIFS(DataRegularSeason20242025!$AB$3:$AB$1315,DataRegularSeason20242025!$B$3:$B$1315, "&lt;=" &amp; $A119, DataRegularSeason20242025!$E$3:$E$1315, AE$1)</f>
        <v>30</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29</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19</v>
      </c>
      <c r="C120" s="2">
        <f>SUMIFS(DataRegularSeason20242025!$AA$3:$AA$1315,DataRegularSeason20242025!$B$3:$B$1315, "&lt;=" &amp; $A120, DataRegularSeason20242025!$D$3:$D$1315, C$1)+SUMIFS(DataRegularSeason20242025!$AB$3:$AB$1315,DataRegularSeason20242025!$B$3:$B$1315, "&lt;=" &amp; $A120, DataRegularSeason20242025!$E$3:$E$1315, C$1)</f>
        <v>23</v>
      </c>
      <c r="D120" s="2">
        <f>SUMIFS(DataRegularSeason20242025!$AA$3:$AA$1315,DataRegularSeason20242025!$B$3:$B$1315, "&lt;=" &amp; $A120, DataRegularSeason20242025!$D$3:$D$1315, D$1)+SUMIFS(DataRegularSeason20242025!$AB$3:$AB$1315,DataRegularSeason20242025!$B$3:$B$1315, "&lt;=" &amp; $A120, DataRegularSeason20242025!$E$3:$E$1315, D$1)</f>
        <v>23</v>
      </c>
      <c r="E120" s="2">
        <f>SUMIFS(DataRegularSeason20242025!$AA$3:$AA$1315,DataRegularSeason20242025!$B$3:$B$1315, "&lt;=" &amp; $A120, DataRegularSeason20242025!$D$3:$D$1315, E$1)+SUMIFS(DataRegularSeason20242025!$AB$3:$AB$1315,DataRegularSeason20242025!$B$3:$B$1315, "&lt;=" &amp; $A120, DataRegularSeason20242025!$E$3:$E$1315, E$1)</f>
        <v>31</v>
      </c>
      <c r="F120" s="2">
        <f>SUMIFS(DataRegularSeason20242025!$AA$3:$AA$1315,DataRegularSeason20242025!$B$3:$B$1315, "&lt;=" &amp; $A120, DataRegularSeason20242025!$D$3:$D$1315, F$1)+SUMIFS(DataRegularSeason20242025!$AB$3:$AB$1315,DataRegularSeason20242025!$B$3:$B$1315, "&lt;=" &amp; $A120, DataRegularSeason20242025!$E$3:$E$1315, F$1)</f>
        <v>20</v>
      </c>
      <c r="G120" s="2">
        <f>SUMIFS(DataRegularSeason20242025!$AA$3:$AA$1315,DataRegularSeason20242025!$B$3:$B$1315, "&lt;=" &amp; $A120, DataRegularSeason20242025!$D$3:$D$1315, G$1)+SUMIFS(DataRegularSeason20242025!$AB$3:$AB$1315,DataRegularSeason20242025!$B$3:$B$1315, "&lt;=" &amp; $A120, DataRegularSeason20242025!$E$3:$E$1315, G$1)</f>
        <v>28</v>
      </c>
      <c r="H120" s="2">
        <f>SUMIFS(DataRegularSeason20242025!$AA$3:$AA$1315,DataRegularSeason20242025!$B$3:$B$1315, "&lt;=" &amp; $A120, DataRegularSeason20242025!$D$3:$D$1315, H$1)+SUMIFS(DataRegularSeason20242025!$AB$3:$AB$1315,DataRegularSeason20242025!$B$3:$B$1315, "&lt;=" &amp; $A120, DataRegularSeason20242025!$E$3:$E$1315, H$1)</f>
        <v>16</v>
      </c>
      <c r="I120" s="2">
        <f>SUMIFS(DataRegularSeason20242025!$AA$3:$AA$1315,DataRegularSeason20242025!$B$3:$B$1315, "&lt;=" &amp; $A120, DataRegularSeason20242025!$D$3:$D$1315, I$1)+SUMIFS(DataRegularSeason20242025!$AB$3:$AB$1315,DataRegularSeason20242025!$B$3:$B$1315, "&lt;=" &amp; $A120, DataRegularSeason20242025!$E$3:$E$1315, I$1)</f>
        <v>24</v>
      </c>
      <c r="J120" s="2">
        <f>SUMIFS(DataRegularSeason20242025!$AA$3:$AA$1315,DataRegularSeason20242025!$B$3:$B$1315, "&lt;=" &amp; $A120, DataRegularSeason20242025!$D$3:$D$1315, J$1)+SUMIFS(DataRegularSeason20242025!$AB$3:$AB$1315,DataRegularSeason20242025!$B$3:$B$1315, "&lt;=" &amp; $A120, DataRegularSeason20242025!$E$3:$E$1315, J$1)</f>
        <v>26</v>
      </c>
      <c r="K120" s="2">
        <f>SUMIFS(DataRegularSeason20242025!$AA$3:$AA$1315,DataRegularSeason20242025!$B$3:$B$1315, "&lt;=" &amp; $A120, DataRegularSeason20242025!$D$3:$D$1315, K$1)+SUMIFS(DataRegularSeason20242025!$AB$3:$AB$1315,DataRegularSeason20242025!$B$3:$B$1315, "&lt;=" &amp; $A120, DataRegularSeason20242025!$E$3:$E$1315, K$1)</f>
        <v>22</v>
      </c>
      <c r="L120" s="2">
        <f>SUMIFS(DataRegularSeason20242025!$AA$3:$AA$1315,DataRegularSeason20242025!$B$3:$B$1315, "&lt;=" &amp; $A120, DataRegularSeason20242025!$D$3:$D$1315, L$1)+SUMIFS(DataRegularSeason20242025!$AB$3:$AB$1315,DataRegularSeason20242025!$B$3:$B$1315, "&lt;=" &amp; $A120, DataRegularSeason20242025!$E$3:$E$1315, L$1)</f>
        <v>24</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25</v>
      </c>
      <c r="O120" s="2">
        <f>SUMIFS(DataRegularSeason20242025!$AA$3:$AA$1315,DataRegularSeason20242025!$B$3:$B$1315, "&lt;=" &amp; $A120, DataRegularSeason20242025!$D$3:$D$1315, O$1)+SUMIFS(DataRegularSeason20242025!$AB$3:$AB$1315,DataRegularSeason20242025!$B$3:$B$1315, "&lt;=" &amp; $A120, DataRegularSeason20242025!$E$3:$E$1315, O$1)</f>
        <v>30</v>
      </c>
      <c r="P120" s="2">
        <f>SUMIFS(DataRegularSeason20242025!$AA$3:$AA$1315,DataRegularSeason20242025!$B$3:$B$1315, "&lt;=" &amp; $A120, DataRegularSeason20242025!$D$3:$D$1315, P$1)+SUMIFS(DataRegularSeason20242025!$AB$3:$AB$1315,DataRegularSeason20242025!$B$3:$B$1315, "&lt;=" &amp; $A120, DataRegularSeason20242025!$E$3:$E$1315, P$1)</f>
        <v>17</v>
      </c>
      <c r="Q120" s="2">
        <f>SUMIFS(DataRegularSeason20242025!$AA$3:$AA$1315,DataRegularSeason20242025!$B$3:$B$1315, "&lt;=" &amp; $A120, DataRegularSeason20242025!$D$3:$D$1315, Q$1)+SUMIFS(DataRegularSeason20242025!$AB$3:$AB$1315,DataRegularSeason20242025!$B$3:$B$1315, "&lt;=" &amp; $A120, DataRegularSeason20242025!$E$3:$E$1315, Q$1)</f>
        <v>32</v>
      </c>
      <c r="R120" s="2">
        <f>SUMIFS(DataRegularSeason20242025!$AA$3:$AA$1315,DataRegularSeason20242025!$B$3:$B$1315, "&lt;=" &amp; $A120, DataRegularSeason20242025!$D$3:$D$1315, R$1)+SUMIFS(DataRegularSeason20242025!$AB$3:$AB$1315,DataRegularSeason20242025!$B$3:$B$1315, "&lt;=" &amp; $A120, DataRegularSeason20242025!$E$3:$E$1315, R$1)</f>
        <v>17</v>
      </c>
      <c r="S120" s="2">
        <f>SUMIFS(DataRegularSeason20242025!$AA$3:$AA$1315,DataRegularSeason20242025!$B$3:$B$1315, "&lt;=" &amp; $A120, DataRegularSeason20242025!$D$3:$D$1315, S$1)+SUMIFS(DataRegularSeason20242025!$AB$3:$AB$1315,DataRegularSeason20242025!$B$3:$B$1315, "&lt;=" &amp; $A120, DataRegularSeason20242025!$E$3:$E$1315, S$1)</f>
        <v>21</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19</v>
      </c>
      <c r="V120" s="2">
        <f>SUMIFS(DataRegularSeason20242025!$AA$3:$AA$1315,DataRegularSeason20242025!$B$3:$B$1315, "&lt;=" &amp; $A120, DataRegularSeason20242025!$D$3:$D$1315, V$1)+SUMIFS(DataRegularSeason20242025!$AB$3:$AB$1315,DataRegularSeason20242025!$B$3:$B$1315, "&lt;=" &amp; $A120, DataRegularSeason20242025!$E$3:$E$1315, V$1)</f>
        <v>21</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19</v>
      </c>
      <c r="Z120" s="2">
        <f>SUMIFS(DataRegularSeason20242025!$AA$3:$AA$1315,DataRegularSeason20242025!$B$3:$B$1315, "&lt;=" &amp; $A120, DataRegularSeason20242025!$D$3:$D$1315, Z$1)+SUMIFS(DataRegularSeason20242025!$AB$3:$AB$1315,DataRegularSeason20242025!$B$3:$B$1315, "&lt;=" &amp; $A120, DataRegularSeason20242025!$E$3:$E$1315, Z$1)</f>
        <v>21</v>
      </c>
      <c r="AA120" s="2">
        <f>SUMIFS(DataRegularSeason20242025!$AA$3:$AA$1315,DataRegularSeason20242025!$B$3:$B$1315, "&lt;=" &amp; $A120, DataRegularSeason20242025!$D$3:$D$1315, AA$1)+SUMIFS(DataRegularSeason20242025!$AB$3:$AB$1315,DataRegularSeason20242025!$B$3:$B$1315, "&lt;=" &amp; $A120, DataRegularSeason20242025!$E$3:$E$1315, AA$1)</f>
        <v>24</v>
      </c>
      <c r="AB120" s="2">
        <f>SUMIFS(DataRegularSeason20242025!$AA$3:$AA$1315,DataRegularSeason20242025!$B$3:$B$1315, "&lt;=" &amp; $A120, DataRegularSeason20242025!$D$3:$D$1315, AB$1)+SUMIFS(DataRegularSeason20242025!$AB$3:$AB$1315,DataRegularSeason20242025!$B$3:$B$1315, "&lt;=" &amp; $A120, DataRegularSeason20242025!$E$3:$E$1315, AB$1)</f>
        <v>28</v>
      </c>
      <c r="AC120" s="2">
        <f>SUMIFS(DataRegularSeason20242025!$AA$3:$AA$1315,DataRegularSeason20242025!$B$3:$B$1315, "&lt;=" &amp; $A120, DataRegularSeason20242025!$D$3:$D$1315, AC$1)+SUMIFS(DataRegularSeason20242025!$AB$3:$AB$1315,DataRegularSeason20242025!$B$3:$B$1315, "&lt;=" &amp; $A120, DataRegularSeason20242025!$E$3:$E$1315, AC$1)</f>
        <v>21</v>
      </c>
      <c r="AD120" s="2">
        <f>SUMIFS(DataRegularSeason20242025!$AA$3:$AA$1315,DataRegularSeason20242025!$B$3:$B$1315, "&lt;=" &amp; $A120, DataRegularSeason20242025!$D$3:$D$1315, AD$1)+SUMIFS(DataRegularSeason20242025!$AB$3:$AB$1315,DataRegularSeason20242025!$B$3:$B$1315, "&lt;=" &amp; $A120, DataRegularSeason20242025!$E$3:$E$1315, AD$1)</f>
        <v>25</v>
      </c>
      <c r="AE120" s="2">
        <f>SUMIFS(DataRegularSeason20242025!$AA$3:$AA$1315,DataRegularSeason20242025!$B$3:$B$1315, "&lt;=" &amp; $A120, DataRegularSeason20242025!$D$3:$D$1315, AE$1)+SUMIFS(DataRegularSeason20242025!$AB$3:$AB$1315,DataRegularSeason20242025!$B$3:$B$1315, "&lt;=" &amp; $A120, DataRegularSeason20242025!$E$3:$E$1315, AE$1)</f>
        <v>30</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29</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19</v>
      </c>
      <c r="C121" s="2">
        <f>SUMIFS(DataRegularSeason20242025!$AA$3:$AA$1315,DataRegularSeason20242025!$B$3:$B$1315, "&lt;=" &amp; $A121, DataRegularSeason20242025!$D$3:$D$1315, C$1)+SUMIFS(DataRegularSeason20242025!$AB$3:$AB$1315,DataRegularSeason20242025!$B$3:$B$1315, "&lt;=" &amp; $A121, DataRegularSeason20242025!$E$3:$E$1315, C$1)</f>
        <v>23</v>
      </c>
      <c r="D121" s="2">
        <f>SUMIFS(DataRegularSeason20242025!$AA$3:$AA$1315,DataRegularSeason20242025!$B$3:$B$1315, "&lt;=" &amp; $A121, DataRegularSeason20242025!$D$3:$D$1315, D$1)+SUMIFS(DataRegularSeason20242025!$AB$3:$AB$1315,DataRegularSeason20242025!$B$3:$B$1315, "&lt;=" &amp; $A121, DataRegularSeason20242025!$E$3:$E$1315, D$1)</f>
        <v>23</v>
      </c>
      <c r="E121" s="2">
        <f>SUMIFS(DataRegularSeason20242025!$AA$3:$AA$1315,DataRegularSeason20242025!$B$3:$B$1315, "&lt;=" &amp; $A121, DataRegularSeason20242025!$D$3:$D$1315, E$1)+SUMIFS(DataRegularSeason20242025!$AB$3:$AB$1315,DataRegularSeason20242025!$B$3:$B$1315, "&lt;=" &amp; $A121, DataRegularSeason20242025!$E$3:$E$1315, E$1)</f>
        <v>31</v>
      </c>
      <c r="F121" s="2">
        <f>SUMIFS(DataRegularSeason20242025!$AA$3:$AA$1315,DataRegularSeason20242025!$B$3:$B$1315, "&lt;=" &amp; $A121, DataRegularSeason20242025!$D$3:$D$1315, F$1)+SUMIFS(DataRegularSeason20242025!$AB$3:$AB$1315,DataRegularSeason20242025!$B$3:$B$1315, "&lt;=" &amp; $A121, DataRegularSeason20242025!$E$3:$E$1315, F$1)</f>
        <v>20</v>
      </c>
      <c r="G121" s="2">
        <f>SUMIFS(DataRegularSeason20242025!$AA$3:$AA$1315,DataRegularSeason20242025!$B$3:$B$1315, "&lt;=" &amp; $A121, DataRegularSeason20242025!$D$3:$D$1315, G$1)+SUMIFS(DataRegularSeason20242025!$AB$3:$AB$1315,DataRegularSeason20242025!$B$3:$B$1315, "&lt;=" &amp; $A121, DataRegularSeason20242025!$E$3:$E$1315, G$1)</f>
        <v>28</v>
      </c>
      <c r="H121" s="2">
        <f>SUMIFS(DataRegularSeason20242025!$AA$3:$AA$1315,DataRegularSeason20242025!$B$3:$B$1315, "&lt;=" &amp; $A121, DataRegularSeason20242025!$D$3:$D$1315, H$1)+SUMIFS(DataRegularSeason20242025!$AB$3:$AB$1315,DataRegularSeason20242025!$B$3:$B$1315, "&lt;=" &amp; $A121, DataRegularSeason20242025!$E$3:$E$1315, H$1)</f>
        <v>16</v>
      </c>
      <c r="I121" s="2">
        <f>SUMIFS(DataRegularSeason20242025!$AA$3:$AA$1315,DataRegularSeason20242025!$B$3:$B$1315, "&lt;=" &amp; $A121, DataRegularSeason20242025!$D$3:$D$1315, I$1)+SUMIFS(DataRegularSeason20242025!$AB$3:$AB$1315,DataRegularSeason20242025!$B$3:$B$1315, "&lt;=" &amp; $A121, DataRegularSeason20242025!$E$3:$E$1315, I$1)</f>
        <v>24</v>
      </c>
      <c r="J121" s="2">
        <f>SUMIFS(DataRegularSeason20242025!$AA$3:$AA$1315,DataRegularSeason20242025!$B$3:$B$1315, "&lt;=" &amp; $A121, DataRegularSeason20242025!$D$3:$D$1315, J$1)+SUMIFS(DataRegularSeason20242025!$AB$3:$AB$1315,DataRegularSeason20242025!$B$3:$B$1315, "&lt;=" &amp; $A121, DataRegularSeason20242025!$E$3:$E$1315, J$1)</f>
        <v>26</v>
      </c>
      <c r="K121" s="2">
        <f>SUMIFS(DataRegularSeason20242025!$AA$3:$AA$1315,DataRegularSeason20242025!$B$3:$B$1315, "&lt;=" &amp; $A121, DataRegularSeason20242025!$D$3:$D$1315, K$1)+SUMIFS(DataRegularSeason20242025!$AB$3:$AB$1315,DataRegularSeason20242025!$B$3:$B$1315, "&lt;=" &amp; $A121, DataRegularSeason20242025!$E$3:$E$1315, K$1)</f>
        <v>22</v>
      </c>
      <c r="L121" s="2">
        <f>SUMIFS(DataRegularSeason20242025!$AA$3:$AA$1315,DataRegularSeason20242025!$B$3:$B$1315, "&lt;=" &amp; $A121, DataRegularSeason20242025!$D$3:$D$1315, L$1)+SUMIFS(DataRegularSeason20242025!$AB$3:$AB$1315,DataRegularSeason20242025!$B$3:$B$1315, "&lt;=" &amp; $A121, DataRegularSeason20242025!$E$3:$E$1315, L$1)</f>
        <v>24</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25</v>
      </c>
      <c r="O121" s="2">
        <f>SUMIFS(DataRegularSeason20242025!$AA$3:$AA$1315,DataRegularSeason20242025!$B$3:$B$1315, "&lt;=" &amp; $A121, DataRegularSeason20242025!$D$3:$D$1315, O$1)+SUMIFS(DataRegularSeason20242025!$AB$3:$AB$1315,DataRegularSeason20242025!$B$3:$B$1315, "&lt;=" &amp; $A121, DataRegularSeason20242025!$E$3:$E$1315, O$1)</f>
        <v>30</v>
      </c>
      <c r="P121" s="2">
        <f>SUMIFS(DataRegularSeason20242025!$AA$3:$AA$1315,DataRegularSeason20242025!$B$3:$B$1315, "&lt;=" &amp; $A121, DataRegularSeason20242025!$D$3:$D$1315, P$1)+SUMIFS(DataRegularSeason20242025!$AB$3:$AB$1315,DataRegularSeason20242025!$B$3:$B$1315, "&lt;=" &amp; $A121, DataRegularSeason20242025!$E$3:$E$1315, P$1)</f>
        <v>17</v>
      </c>
      <c r="Q121" s="2">
        <f>SUMIFS(DataRegularSeason20242025!$AA$3:$AA$1315,DataRegularSeason20242025!$B$3:$B$1315, "&lt;=" &amp; $A121, DataRegularSeason20242025!$D$3:$D$1315, Q$1)+SUMIFS(DataRegularSeason20242025!$AB$3:$AB$1315,DataRegularSeason20242025!$B$3:$B$1315, "&lt;=" &amp; $A121, DataRegularSeason20242025!$E$3:$E$1315, Q$1)</f>
        <v>32</v>
      </c>
      <c r="R121" s="2">
        <f>SUMIFS(DataRegularSeason20242025!$AA$3:$AA$1315,DataRegularSeason20242025!$B$3:$B$1315, "&lt;=" &amp; $A121, DataRegularSeason20242025!$D$3:$D$1315, R$1)+SUMIFS(DataRegularSeason20242025!$AB$3:$AB$1315,DataRegularSeason20242025!$B$3:$B$1315, "&lt;=" &amp; $A121, DataRegularSeason20242025!$E$3:$E$1315, R$1)</f>
        <v>17</v>
      </c>
      <c r="S121" s="2">
        <f>SUMIFS(DataRegularSeason20242025!$AA$3:$AA$1315,DataRegularSeason20242025!$B$3:$B$1315, "&lt;=" &amp; $A121, DataRegularSeason20242025!$D$3:$D$1315, S$1)+SUMIFS(DataRegularSeason20242025!$AB$3:$AB$1315,DataRegularSeason20242025!$B$3:$B$1315, "&lt;=" &amp; $A121, DataRegularSeason20242025!$E$3:$E$1315, S$1)</f>
        <v>21</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19</v>
      </c>
      <c r="V121" s="2">
        <f>SUMIFS(DataRegularSeason20242025!$AA$3:$AA$1315,DataRegularSeason20242025!$B$3:$B$1315, "&lt;=" &amp; $A121, DataRegularSeason20242025!$D$3:$D$1315, V$1)+SUMIFS(DataRegularSeason20242025!$AB$3:$AB$1315,DataRegularSeason20242025!$B$3:$B$1315, "&lt;=" &amp; $A121, DataRegularSeason20242025!$E$3:$E$1315, V$1)</f>
        <v>21</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19</v>
      </c>
      <c r="Z121" s="2">
        <f>SUMIFS(DataRegularSeason20242025!$AA$3:$AA$1315,DataRegularSeason20242025!$B$3:$B$1315, "&lt;=" &amp; $A121, DataRegularSeason20242025!$D$3:$D$1315, Z$1)+SUMIFS(DataRegularSeason20242025!$AB$3:$AB$1315,DataRegularSeason20242025!$B$3:$B$1315, "&lt;=" &amp; $A121, DataRegularSeason20242025!$E$3:$E$1315, Z$1)</f>
        <v>21</v>
      </c>
      <c r="AA121" s="2">
        <f>SUMIFS(DataRegularSeason20242025!$AA$3:$AA$1315,DataRegularSeason20242025!$B$3:$B$1315, "&lt;=" &amp; $A121, DataRegularSeason20242025!$D$3:$D$1315, AA$1)+SUMIFS(DataRegularSeason20242025!$AB$3:$AB$1315,DataRegularSeason20242025!$B$3:$B$1315, "&lt;=" &amp; $A121, DataRegularSeason20242025!$E$3:$E$1315, AA$1)</f>
        <v>24</v>
      </c>
      <c r="AB121" s="2">
        <f>SUMIFS(DataRegularSeason20242025!$AA$3:$AA$1315,DataRegularSeason20242025!$B$3:$B$1315, "&lt;=" &amp; $A121, DataRegularSeason20242025!$D$3:$D$1315, AB$1)+SUMIFS(DataRegularSeason20242025!$AB$3:$AB$1315,DataRegularSeason20242025!$B$3:$B$1315, "&lt;=" &amp; $A121, DataRegularSeason20242025!$E$3:$E$1315, AB$1)</f>
        <v>28</v>
      </c>
      <c r="AC121" s="2">
        <f>SUMIFS(DataRegularSeason20242025!$AA$3:$AA$1315,DataRegularSeason20242025!$B$3:$B$1315, "&lt;=" &amp; $A121, DataRegularSeason20242025!$D$3:$D$1315, AC$1)+SUMIFS(DataRegularSeason20242025!$AB$3:$AB$1315,DataRegularSeason20242025!$B$3:$B$1315, "&lt;=" &amp; $A121, DataRegularSeason20242025!$E$3:$E$1315, AC$1)</f>
        <v>21</v>
      </c>
      <c r="AD121" s="2">
        <f>SUMIFS(DataRegularSeason20242025!$AA$3:$AA$1315,DataRegularSeason20242025!$B$3:$B$1315, "&lt;=" &amp; $A121, DataRegularSeason20242025!$D$3:$D$1315, AD$1)+SUMIFS(DataRegularSeason20242025!$AB$3:$AB$1315,DataRegularSeason20242025!$B$3:$B$1315, "&lt;=" &amp; $A121, DataRegularSeason20242025!$E$3:$E$1315, AD$1)</f>
        <v>25</v>
      </c>
      <c r="AE121" s="2">
        <f>SUMIFS(DataRegularSeason20242025!$AA$3:$AA$1315,DataRegularSeason20242025!$B$3:$B$1315, "&lt;=" &amp; $A121, DataRegularSeason20242025!$D$3:$D$1315, AE$1)+SUMIFS(DataRegularSeason20242025!$AB$3:$AB$1315,DataRegularSeason20242025!$B$3:$B$1315, "&lt;=" &amp; $A121, DataRegularSeason20242025!$E$3:$E$1315, AE$1)</f>
        <v>30</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29</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19</v>
      </c>
      <c r="C122" s="2">
        <f>SUMIFS(DataRegularSeason20242025!$AA$3:$AA$1315,DataRegularSeason20242025!$B$3:$B$1315, "&lt;=" &amp; $A122, DataRegularSeason20242025!$D$3:$D$1315, C$1)+SUMIFS(DataRegularSeason20242025!$AB$3:$AB$1315,DataRegularSeason20242025!$B$3:$B$1315, "&lt;=" &amp; $A122, DataRegularSeason20242025!$E$3:$E$1315, C$1)</f>
        <v>23</v>
      </c>
      <c r="D122" s="2">
        <f>SUMIFS(DataRegularSeason20242025!$AA$3:$AA$1315,DataRegularSeason20242025!$B$3:$B$1315, "&lt;=" &amp; $A122, DataRegularSeason20242025!$D$3:$D$1315, D$1)+SUMIFS(DataRegularSeason20242025!$AB$3:$AB$1315,DataRegularSeason20242025!$B$3:$B$1315, "&lt;=" &amp; $A122, DataRegularSeason20242025!$E$3:$E$1315, D$1)</f>
        <v>23</v>
      </c>
      <c r="E122" s="2">
        <f>SUMIFS(DataRegularSeason20242025!$AA$3:$AA$1315,DataRegularSeason20242025!$B$3:$B$1315, "&lt;=" &amp; $A122, DataRegularSeason20242025!$D$3:$D$1315, E$1)+SUMIFS(DataRegularSeason20242025!$AB$3:$AB$1315,DataRegularSeason20242025!$B$3:$B$1315, "&lt;=" &amp; $A122, DataRegularSeason20242025!$E$3:$E$1315, E$1)</f>
        <v>31</v>
      </c>
      <c r="F122" s="2">
        <f>SUMIFS(DataRegularSeason20242025!$AA$3:$AA$1315,DataRegularSeason20242025!$B$3:$B$1315, "&lt;=" &amp; $A122, DataRegularSeason20242025!$D$3:$D$1315, F$1)+SUMIFS(DataRegularSeason20242025!$AB$3:$AB$1315,DataRegularSeason20242025!$B$3:$B$1315, "&lt;=" &amp; $A122, DataRegularSeason20242025!$E$3:$E$1315, F$1)</f>
        <v>20</v>
      </c>
      <c r="G122" s="2">
        <f>SUMIFS(DataRegularSeason20242025!$AA$3:$AA$1315,DataRegularSeason20242025!$B$3:$B$1315, "&lt;=" &amp; $A122, DataRegularSeason20242025!$D$3:$D$1315, G$1)+SUMIFS(DataRegularSeason20242025!$AB$3:$AB$1315,DataRegularSeason20242025!$B$3:$B$1315, "&lt;=" &amp; $A122, DataRegularSeason20242025!$E$3:$E$1315, G$1)</f>
        <v>28</v>
      </c>
      <c r="H122" s="2">
        <f>SUMIFS(DataRegularSeason20242025!$AA$3:$AA$1315,DataRegularSeason20242025!$B$3:$B$1315, "&lt;=" &amp; $A122, DataRegularSeason20242025!$D$3:$D$1315, H$1)+SUMIFS(DataRegularSeason20242025!$AB$3:$AB$1315,DataRegularSeason20242025!$B$3:$B$1315, "&lt;=" &amp; $A122, DataRegularSeason20242025!$E$3:$E$1315, H$1)</f>
        <v>16</v>
      </c>
      <c r="I122" s="2">
        <f>SUMIFS(DataRegularSeason20242025!$AA$3:$AA$1315,DataRegularSeason20242025!$B$3:$B$1315, "&lt;=" &amp; $A122, DataRegularSeason20242025!$D$3:$D$1315, I$1)+SUMIFS(DataRegularSeason20242025!$AB$3:$AB$1315,DataRegularSeason20242025!$B$3:$B$1315, "&lt;=" &amp; $A122, DataRegularSeason20242025!$E$3:$E$1315, I$1)</f>
        <v>24</v>
      </c>
      <c r="J122" s="2">
        <f>SUMIFS(DataRegularSeason20242025!$AA$3:$AA$1315,DataRegularSeason20242025!$B$3:$B$1315, "&lt;=" &amp; $A122, DataRegularSeason20242025!$D$3:$D$1315, J$1)+SUMIFS(DataRegularSeason20242025!$AB$3:$AB$1315,DataRegularSeason20242025!$B$3:$B$1315, "&lt;=" &amp; $A122, DataRegularSeason20242025!$E$3:$E$1315, J$1)</f>
        <v>26</v>
      </c>
      <c r="K122" s="2">
        <f>SUMIFS(DataRegularSeason20242025!$AA$3:$AA$1315,DataRegularSeason20242025!$B$3:$B$1315, "&lt;=" &amp; $A122, DataRegularSeason20242025!$D$3:$D$1315, K$1)+SUMIFS(DataRegularSeason20242025!$AB$3:$AB$1315,DataRegularSeason20242025!$B$3:$B$1315, "&lt;=" &amp; $A122, DataRegularSeason20242025!$E$3:$E$1315, K$1)</f>
        <v>22</v>
      </c>
      <c r="L122" s="2">
        <f>SUMIFS(DataRegularSeason20242025!$AA$3:$AA$1315,DataRegularSeason20242025!$B$3:$B$1315, "&lt;=" &amp; $A122, DataRegularSeason20242025!$D$3:$D$1315, L$1)+SUMIFS(DataRegularSeason20242025!$AB$3:$AB$1315,DataRegularSeason20242025!$B$3:$B$1315, "&lt;=" &amp; $A122, DataRegularSeason20242025!$E$3:$E$1315, L$1)</f>
        <v>24</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25</v>
      </c>
      <c r="O122" s="2">
        <f>SUMIFS(DataRegularSeason20242025!$AA$3:$AA$1315,DataRegularSeason20242025!$B$3:$B$1315, "&lt;=" &amp; $A122, DataRegularSeason20242025!$D$3:$D$1315, O$1)+SUMIFS(DataRegularSeason20242025!$AB$3:$AB$1315,DataRegularSeason20242025!$B$3:$B$1315, "&lt;=" &amp; $A122, DataRegularSeason20242025!$E$3:$E$1315, O$1)</f>
        <v>30</v>
      </c>
      <c r="P122" s="2">
        <f>SUMIFS(DataRegularSeason20242025!$AA$3:$AA$1315,DataRegularSeason20242025!$B$3:$B$1315, "&lt;=" &amp; $A122, DataRegularSeason20242025!$D$3:$D$1315, P$1)+SUMIFS(DataRegularSeason20242025!$AB$3:$AB$1315,DataRegularSeason20242025!$B$3:$B$1315, "&lt;=" &amp; $A122, DataRegularSeason20242025!$E$3:$E$1315, P$1)</f>
        <v>17</v>
      </c>
      <c r="Q122" s="2">
        <f>SUMIFS(DataRegularSeason20242025!$AA$3:$AA$1315,DataRegularSeason20242025!$B$3:$B$1315, "&lt;=" &amp; $A122, DataRegularSeason20242025!$D$3:$D$1315, Q$1)+SUMIFS(DataRegularSeason20242025!$AB$3:$AB$1315,DataRegularSeason20242025!$B$3:$B$1315, "&lt;=" &amp; $A122, DataRegularSeason20242025!$E$3:$E$1315, Q$1)</f>
        <v>32</v>
      </c>
      <c r="R122" s="2">
        <f>SUMIFS(DataRegularSeason20242025!$AA$3:$AA$1315,DataRegularSeason20242025!$B$3:$B$1315, "&lt;=" &amp; $A122, DataRegularSeason20242025!$D$3:$D$1315, R$1)+SUMIFS(DataRegularSeason20242025!$AB$3:$AB$1315,DataRegularSeason20242025!$B$3:$B$1315, "&lt;=" &amp; $A122, DataRegularSeason20242025!$E$3:$E$1315, R$1)</f>
        <v>17</v>
      </c>
      <c r="S122" s="2">
        <f>SUMIFS(DataRegularSeason20242025!$AA$3:$AA$1315,DataRegularSeason20242025!$B$3:$B$1315, "&lt;=" &amp; $A122, DataRegularSeason20242025!$D$3:$D$1315, S$1)+SUMIFS(DataRegularSeason20242025!$AB$3:$AB$1315,DataRegularSeason20242025!$B$3:$B$1315, "&lt;=" &amp; $A122, DataRegularSeason20242025!$E$3:$E$1315, S$1)</f>
        <v>21</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19</v>
      </c>
      <c r="V122" s="2">
        <f>SUMIFS(DataRegularSeason20242025!$AA$3:$AA$1315,DataRegularSeason20242025!$B$3:$B$1315, "&lt;=" &amp; $A122, DataRegularSeason20242025!$D$3:$D$1315, V$1)+SUMIFS(DataRegularSeason20242025!$AB$3:$AB$1315,DataRegularSeason20242025!$B$3:$B$1315, "&lt;=" &amp; $A122, DataRegularSeason20242025!$E$3:$E$1315, V$1)</f>
        <v>21</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19</v>
      </c>
      <c r="Z122" s="2">
        <f>SUMIFS(DataRegularSeason20242025!$AA$3:$AA$1315,DataRegularSeason20242025!$B$3:$B$1315, "&lt;=" &amp; $A122, DataRegularSeason20242025!$D$3:$D$1315, Z$1)+SUMIFS(DataRegularSeason20242025!$AB$3:$AB$1315,DataRegularSeason20242025!$B$3:$B$1315, "&lt;=" &amp; $A122, DataRegularSeason20242025!$E$3:$E$1315, Z$1)</f>
        <v>21</v>
      </c>
      <c r="AA122" s="2">
        <f>SUMIFS(DataRegularSeason20242025!$AA$3:$AA$1315,DataRegularSeason20242025!$B$3:$B$1315, "&lt;=" &amp; $A122, DataRegularSeason20242025!$D$3:$D$1315, AA$1)+SUMIFS(DataRegularSeason20242025!$AB$3:$AB$1315,DataRegularSeason20242025!$B$3:$B$1315, "&lt;=" &amp; $A122, DataRegularSeason20242025!$E$3:$E$1315, AA$1)</f>
        <v>24</v>
      </c>
      <c r="AB122" s="2">
        <f>SUMIFS(DataRegularSeason20242025!$AA$3:$AA$1315,DataRegularSeason20242025!$B$3:$B$1315, "&lt;=" &amp; $A122, DataRegularSeason20242025!$D$3:$D$1315, AB$1)+SUMIFS(DataRegularSeason20242025!$AB$3:$AB$1315,DataRegularSeason20242025!$B$3:$B$1315, "&lt;=" &amp; $A122, DataRegularSeason20242025!$E$3:$E$1315, AB$1)</f>
        <v>28</v>
      </c>
      <c r="AC122" s="2">
        <f>SUMIFS(DataRegularSeason20242025!$AA$3:$AA$1315,DataRegularSeason20242025!$B$3:$B$1315, "&lt;=" &amp; $A122, DataRegularSeason20242025!$D$3:$D$1315, AC$1)+SUMIFS(DataRegularSeason20242025!$AB$3:$AB$1315,DataRegularSeason20242025!$B$3:$B$1315, "&lt;=" &amp; $A122, DataRegularSeason20242025!$E$3:$E$1315, AC$1)</f>
        <v>21</v>
      </c>
      <c r="AD122" s="2">
        <f>SUMIFS(DataRegularSeason20242025!$AA$3:$AA$1315,DataRegularSeason20242025!$B$3:$B$1315, "&lt;=" &amp; $A122, DataRegularSeason20242025!$D$3:$D$1315, AD$1)+SUMIFS(DataRegularSeason20242025!$AB$3:$AB$1315,DataRegularSeason20242025!$B$3:$B$1315, "&lt;=" &amp; $A122, DataRegularSeason20242025!$E$3:$E$1315, AD$1)</f>
        <v>25</v>
      </c>
      <c r="AE122" s="2">
        <f>SUMIFS(DataRegularSeason20242025!$AA$3:$AA$1315,DataRegularSeason20242025!$B$3:$B$1315, "&lt;=" &amp; $A122, DataRegularSeason20242025!$D$3:$D$1315, AE$1)+SUMIFS(DataRegularSeason20242025!$AB$3:$AB$1315,DataRegularSeason20242025!$B$3:$B$1315, "&lt;=" &amp; $A122, DataRegularSeason20242025!$E$3:$E$1315, AE$1)</f>
        <v>30</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29</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19</v>
      </c>
      <c r="C123" s="2">
        <f>SUMIFS(DataRegularSeason20242025!$AA$3:$AA$1315,DataRegularSeason20242025!$B$3:$B$1315, "&lt;=" &amp; $A123, DataRegularSeason20242025!$D$3:$D$1315, C$1)+SUMIFS(DataRegularSeason20242025!$AB$3:$AB$1315,DataRegularSeason20242025!$B$3:$B$1315, "&lt;=" &amp; $A123, DataRegularSeason20242025!$E$3:$E$1315, C$1)</f>
        <v>23</v>
      </c>
      <c r="D123" s="2">
        <f>SUMIFS(DataRegularSeason20242025!$AA$3:$AA$1315,DataRegularSeason20242025!$B$3:$B$1315, "&lt;=" &amp; $A123, DataRegularSeason20242025!$D$3:$D$1315, D$1)+SUMIFS(DataRegularSeason20242025!$AB$3:$AB$1315,DataRegularSeason20242025!$B$3:$B$1315, "&lt;=" &amp; $A123, DataRegularSeason20242025!$E$3:$E$1315, D$1)</f>
        <v>23</v>
      </c>
      <c r="E123" s="2">
        <f>SUMIFS(DataRegularSeason20242025!$AA$3:$AA$1315,DataRegularSeason20242025!$B$3:$B$1315, "&lt;=" &amp; $A123, DataRegularSeason20242025!$D$3:$D$1315, E$1)+SUMIFS(DataRegularSeason20242025!$AB$3:$AB$1315,DataRegularSeason20242025!$B$3:$B$1315, "&lt;=" &amp; $A123, DataRegularSeason20242025!$E$3:$E$1315, E$1)</f>
        <v>31</v>
      </c>
      <c r="F123" s="2">
        <f>SUMIFS(DataRegularSeason20242025!$AA$3:$AA$1315,DataRegularSeason20242025!$B$3:$B$1315, "&lt;=" &amp; $A123, DataRegularSeason20242025!$D$3:$D$1315, F$1)+SUMIFS(DataRegularSeason20242025!$AB$3:$AB$1315,DataRegularSeason20242025!$B$3:$B$1315, "&lt;=" &amp; $A123, DataRegularSeason20242025!$E$3:$E$1315, F$1)</f>
        <v>20</v>
      </c>
      <c r="G123" s="2">
        <f>SUMIFS(DataRegularSeason20242025!$AA$3:$AA$1315,DataRegularSeason20242025!$B$3:$B$1315, "&lt;=" &amp; $A123, DataRegularSeason20242025!$D$3:$D$1315, G$1)+SUMIFS(DataRegularSeason20242025!$AB$3:$AB$1315,DataRegularSeason20242025!$B$3:$B$1315, "&lt;=" &amp; $A123, DataRegularSeason20242025!$E$3:$E$1315, G$1)</f>
        <v>28</v>
      </c>
      <c r="H123" s="2">
        <f>SUMIFS(DataRegularSeason20242025!$AA$3:$AA$1315,DataRegularSeason20242025!$B$3:$B$1315, "&lt;=" &amp; $A123, DataRegularSeason20242025!$D$3:$D$1315, H$1)+SUMIFS(DataRegularSeason20242025!$AB$3:$AB$1315,DataRegularSeason20242025!$B$3:$B$1315, "&lt;=" &amp; $A123, DataRegularSeason20242025!$E$3:$E$1315, H$1)</f>
        <v>16</v>
      </c>
      <c r="I123" s="2">
        <f>SUMIFS(DataRegularSeason20242025!$AA$3:$AA$1315,DataRegularSeason20242025!$B$3:$B$1315, "&lt;=" &amp; $A123, DataRegularSeason20242025!$D$3:$D$1315, I$1)+SUMIFS(DataRegularSeason20242025!$AB$3:$AB$1315,DataRegularSeason20242025!$B$3:$B$1315, "&lt;=" &amp; $A123, DataRegularSeason20242025!$E$3:$E$1315, I$1)</f>
        <v>24</v>
      </c>
      <c r="J123" s="2">
        <f>SUMIFS(DataRegularSeason20242025!$AA$3:$AA$1315,DataRegularSeason20242025!$B$3:$B$1315, "&lt;=" &amp; $A123, DataRegularSeason20242025!$D$3:$D$1315, J$1)+SUMIFS(DataRegularSeason20242025!$AB$3:$AB$1315,DataRegularSeason20242025!$B$3:$B$1315, "&lt;=" &amp; $A123, DataRegularSeason20242025!$E$3:$E$1315, J$1)</f>
        <v>26</v>
      </c>
      <c r="K123" s="2">
        <f>SUMIFS(DataRegularSeason20242025!$AA$3:$AA$1315,DataRegularSeason20242025!$B$3:$B$1315, "&lt;=" &amp; $A123, DataRegularSeason20242025!$D$3:$D$1315, K$1)+SUMIFS(DataRegularSeason20242025!$AB$3:$AB$1315,DataRegularSeason20242025!$B$3:$B$1315, "&lt;=" &amp; $A123, DataRegularSeason20242025!$E$3:$E$1315, K$1)</f>
        <v>22</v>
      </c>
      <c r="L123" s="2">
        <f>SUMIFS(DataRegularSeason20242025!$AA$3:$AA$1315,DataRegularSeason20242025!$B$3:$B$1315, "&lt;=" &amp; $A123, DataRegularSeason20242025!$D$3:$D$1315, L$1)+SUMIFS(DataRegularSeason20242025!$AB$3:$AB$1315,DataRegularSeason20242025!$B$3:$B$1315, "&lt;=" &amp; $A123, DataRegularSeason20242025!$E$3:$E$1315, L$1)</f>
        <v>24</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25</v>
      </c>
      <c r="O123" s="2">
        <f>SUMIFS(DataRegularSeason20242025!$AA$3:$AA$1315,DataRegularSeason20242025!$B$3:$B$1315, "&lt;=" &amp; $A123, DataRegularSeason20242025!$D$3:$D$1315, O$1)+SUMIFS(DataRegularSeason20242025!$AB$3:$AB$1315,DataRegularSeason20242025!$B$3:$B$1315, "&lt;=" &amp; $A123, DataRegularSeason20242025!$E$3:$E$1315, O$1)</f>
        <v>30</v>
      </c>
      <c r="P123" s="2">
        <f>SUMIFS(DataRegularSeason20242025!$AA$3:$AA$1315,DataRegularSeason20242025!$B$3:$B$1315, "&lt;=" &amp; $A123, DataRegularSeason20242025!$D$3:$D$1315, P$1)+SUMIFS(DataRegularSeason20242025!$AB$3:$AB$1315,DataRegularSeason20242025!$B$3:$B$1315, "&lt;=" &amp; $A123, DataRegularSeason20242025!$E$3:$E$1315, P$1)</f>
        <v>17</v>
      </c>
      <c r="Q123" s="2">
        <f>SUMIFS(DataRegularSeason20242025!$AA$3:$AA$1315,DataRegularSeason20242025!$B$3:$B$1315, "&lt;=" &amp; $A123, DataRegularSeason20242025!$D$3:$D$1315, Q$1)+SUMIFS(DataRegularSeason20242025!$AB$3:$AB$1315,DataRegularSeason20242025!$B$3:$B$1315, "&lt;=" &amp; $A123, DataRegularSeason20242025!$E$3:$E$1315, Q$1)</f>
        <v>32</v>
      </c>
      <c r="R123" s="2">
        <f>SUMIFS(DataRegularSeason20242025!$AA$3:$AA$1315,DataRegularSeason20242025!$B$3:$B$1315, "&lt;=" &amp; $A123, DataRegularSeason20242025!$D$3:$D$1315, R$1)+SUMIFS(DataRegularSeason20242025!$AB$3:$AB$1315,DataRegularSeason20242025!$B$3:$B$1315, "&lt;=" &amp; $A123, DataRegularSeason20242025!$E$3:$E$1315, R$1)</f>
        <v>17</v>
      </c>
      <c r="S123" s="2">
        <f>SUMIFS(DataRegularSeason20242025!$AA$3:$AA$1315,DataRegularSeason20242025!$B$3:$B$1315, "&lt;=" &amp; $A123, DataRegularSeason20242025!$D$3:$D$1315, S$1)+SUMIFS(DataRegularSeason20242025!$AB$3:$AB$1315,DataRegularSeason20242025!$B$3:$B$1315, "&lt;=" &amp; $A123, DataRegularSeason20242025!$E$3:$E$1315, S$1)</f>
        <v>21</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19</v>
      </c>
      <c r="V123" s="2">
        <f>SUMIFS(DataRegularSeason20242025!$AA$3:$AA$1315,DataRegularSeason20242025!$B$3:$B$1315, "&lt;=" &amp; $A123, DataRegularSeason20242025!$D$3:$D$1315, V$1)+SUMIFS(DataRegularSeason20242025!$AB$3:$AB$1315,DataRegularSeason20242025!$B$3:$B$1315, "&lt;=" &amp; $A123, DataRegularSeason20242025!$E$3:$E$1315, V$1)</f>
        <v>21</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19</v>
      </c>
      <c r="Z123" s="2">
        <f>SUMIFS(DataRegularSeason20242025!$AA$3:$AA$1315,DataRegularSeason20242025!$B$3:$B$1315, "&lt;=" &amp; $A123, DataRegularSeason20242025!$D$3:$D$1315, Z$1)+SUMIFS(DataRegularSeason20242025!$AB$3:$AB$1315,DataRegularSeason20242025!$B$3:$B$1315, "&lt;=" &amp; $A123, DataRegularSeason20242025!$E$3:$E$1315, Z$1)</f>
        <v>21</v>
      </c>
      <c r="AA123" s="2">
        <f>SUMIFS(DataRegularSeason20242025!$AA$3:$AA$1315,DataRegularSeason20242025!$B$3:$B$1315, "&lt;=" &amp; $A123, DataRegularSeason20242025!$D$3:$D$1315, AA$1)+SUMIFS(DataRegularSeason20242025!$AB$3:$AB$1315,DataRegularSeason20242025!$B$3:$B$1315, "&lt;=" &amp; $A123, DataRegularSeason20242025!$E$3:$E$1315, AA$1)</f>
        <v>24</v>
      </c>
      <c r="AB123" s="2">
        <f>SUMIFS(DataRegularSeason20242025!$AA$3:$AA$1315,DataRegularSeason20242025!$B$3:$B$1315, "&lt;=" &amp; $A123, DataRegularSeason20242025!$D$3:$D$1315, AB$1)+SUMIFS(DataRegularSeason20242025!$AB$3:$AB$1315,DataRegularSeason20242025!$B$3:$B$1315, "&lt;=" &amp; $A123, DataRegularSeason20242025!$E$3:$E$1315, AB$1)</f>
        <v>28</v>
      </c>
      <c r="AC123" s="2">
        <f>SUMIFS(DataRegularSeason20242025!$AA$3:$AA$1315,DataRegularSeason20242025!$B$3:$B$1315, "&lt;=" &amp; $A123, DataRegularSeason20242025!$D$3:$D$1315, AC$1)+SUMIFS(DataRegularSeason20242025!$AB$3:$AB$1315,DataRegularSeason20242025!$B$3:$B$1315, "&lt;=" &amp; $A123, DataRegularSeason20242025!$E$3:$E$1315, AC$1)</f>
        <v>21</v>
      </c>
      <c r="AD123" s="2">
        <f>SUMIFS(DataRegularSeason20242025!$AA$3:$AA$1315,DataRegularSeason20242025!$B$3:$B$1315, "&lt;=" &amp; $A123, DataRegularSeason20242025!$D$3:$D$1315, AD$1)+SUMIFS(DataRegularSeason20242025!$AB$3:$AB$1315,DataRegularSeason20242025!$B$3:$B$1315, "&lt;=" &amp; $A123, DataRegularSeason20242025!$E$3:$E$1315, AD$1)</f>
        <v>25</v>
      </c>
      <c r="AE123" s="2">
        <f>SUMIFS(DataRegularSeason20242025!$AA$3:$AA$1315,DataRegularSeason20242025!$B$3:$B$1315, "&lt;=" &amp; $A123, DataRegularSeason20242025!$D$3:$D$1315, AE$1)+SUMIFS(DataRegularSeason20242025!$AB$3:$AB$1315,DataRegularSeason20242025!$B$3:$B$1315, "&lt;=" &amp; $A123, DataRegularSeason20242025!$E$3:$E$1315, AE$1)</f>
        <v>30</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29</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19</v>
      </c>
      <c r="C124" s="2">
        <f>SUMIFS(DataRegularSeason20242025!$AA$3:$AA$1315,DataRegularSeason20242025!$B$3:$B$1315, "&lt;=" &amp; $A124, DataRegularSeason20242025!$D$3:$D$1315, C$1)+SUMIFS(DataRegularSeason20242025!$AB$3:$AB$1315,DataRegularSeason20242025!$B$3:$B$1315, "&lt;=" &amp; $A124, DataRegularSeason20242025!$E$3:$E$1315, C$1)</f>
        <v>23</v>
      </c>
      <c r="D124" s="2">
        <f>SUMIFS(DataRegularSeason20242025!$AA$3:$AA$1315,DataRegularSeason20242025!$B$3:$B$1315, "&lt;=" &amp; $A124, DataRegularSeason20242025!$D$3:$D$1315, D$1)+SUMIFS(DataRegularSeason20242025!$AB$3:$AB$1315,DataRegularSeason20242025!$B$3:$B$1315, "&lt;=" &amp; $A124, DataRegularSeason20242025!$E$3:$E$1315, D$1)</f>
        <v>23</v>
      </c>
      <c r="E124" s="2">
        <f>SUMIFS(DataRegularSeason20242025!$AA$3:$AA$1315,DataRegularSeason20242025!$B$3:$B$1315, "&lt;=" &amp; $A124, DataRegularSeason20242025!$D$3:$D$1315, E$1)+SUMIFS(DataRegularSeason20242025!$AB$3:$AB$1315,DataRegularSeason20242025!$B$3:$B$1315, "&lt;=" &amp; $A124, DataRegularSeason20242025!$E$3:$E$1315, E$1)</f>
        <v>31</v>
      </c>
      <c r="F124" s="2">
        <f>SUMIFS(DataRegularSeason20242025!$AA$3:$AA$1315,DataRegularSeason20242025!$B$3:$B$1315, "&lt;=" &amp; $A124, DataRegularSeason20242025!$D$3:$D$1315, F$1)+SUMIFS(DataRegularSeason20242025!$AB$3:$AB$1315,DataRegularSeason20242025!$B$3:$B$1315, "&lt;=" &amp; $A124, DataRegularSeason20242025!$E$3:$E$1315, F$1)</f>
        <v>20</v>
      </c>
      <c r="G124" s="2">
        <f>SUMIFS(DataRegularSeason20242025!$AA$3:$AA$1315,DataRegularSeason20242025!$B$3:$B$1315, "&lt;=" &amp; $A124, DataRegularSeason20242025!$D$3:$D$1315, G$1)+SUMIFS(DataRegularSeason20242025!$AB$3:$AB$1315,DataRegularSeason20242025!$B$3:$B$1315, "&lt;=" &amp; $A124, DataRegularSeason20242025!$E$3:$E$1315, G$1)</f>
        <v>28</v>
      </c>
      <c r="H124" s="2">
        <f>SUMIFS(DataRegularSeason20242025!$AA$3:$AA$1315,DataRegularSeason20242025!$B$3:$B$1315, "&lt;=" &amp; $A124, DataRegularSeason20242025!$D$3:$D$1315, H$1)+SUMIFS(DataRegularSeason20242025!$AB$3:$AB$1315,DataRegularSeason20242025!$B$3:$B$1315, "&lt;=" &amp; $A124, DataRegularSeason20242025!$E$3:$E$1315, H$1)</f>
        <v>16</v>
      </c>
      <c r="I124" s="2">
        <f>SUMIFS(DataRegularSeason20242025!$AA$3:$AA$1315,DataRegularSeason20242025!$B$3:$B$1315, "&lt;=" &amp; $A124, DataRegularSeason20242025!$D$3:$D$1315, I$1)+SUMIFS(DataRegularSeason20242025!$AB$3:$AB$1315,DataRegularSeason20242025!$B$3:$B$1315, "&lt;=" &amp; $A124, DataRegularSeason20242025!$E$3:$E$1315, I$1)</f>
        <v>24</v>
      </c>
      <c r="J124" s="2">
        <f>SUMIFS(DataRegularSeason20242025!$AA$3:$AA$1315,DataRegularSeason20242025!$B$3:$B$1315, "&lt;=" &amp; $A124, DataRegularSeason20242025!$D$3:$D$1315, J$1)+SUMIFS(DataRegularSeason20242025!$AB$3:$AB$1315,DataRegularSeason20242025!$B$3:$B$1315, "&lt;=" &amp; $A124, DataRegularSeason20242025!$E$3:$E$1315, J$1)</f>
        <v>26</v>
      </c>
      <c r="K124" s="2">
        <f>SUMIFS(DataRegularSeason20242025!$AA$3:$AA$1315,DataRegularSeason20242025!$B$3:$B$1315, "&lt;=" &amp; $A124, DataRegularSeason20242025!$D$3:$D$1315, K$1)+SUMIFS(DataRegularSeason20242025!$AB$3:$AB$1315,DataRegularSeason20242025!$B$3:$B$1315, "&lt;=" &amp; $A124, DataRegularSeason20242025!$E$3:$E$1315, K$1)</f>
        <v>22</v>
      </c>
      <c r="L124" s="2">
        <f>SUMIFS(DataRegularSeason20242025!$AA$3:$AA$1315,DataRegularSeason20242025!$B$3:$B$1315, "&lt;=" &amp; $A124, DataRegularSeason20242025!$D$3:$D$1315, L$1)+SUMIFS(DataRegularSeason20242025!$AB$3:$AB$1315,DataRegularSeason20242025!$B$3:$B$1315, "&lt;=" &amp; $A124, DataRegularSeason20242025!$E$3:$E$1315, L$1)</f>
        <v>24</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25</v>
      </c>
      <c r="O124" s="2">
        <f>SUMIFS(DataRegularSeason20242025!$AA$3:$AA$1315,DataRegularSeason20242025!$B$3:$B$1315, "&lt;=" &amp; $A124, DataRegularSeason20242025!$D$3:$D$1315, O$1)+SUMIFS(DataRegularSeason20242025!$AB$3:$AB$1315,DataRegularSeason20242025!$B$3:$B$1315, "&lt;=" &amp; $A124, DataRegularSeason20242025!$E$3:$E$1315, O$1)</f>
        <v>30</v>
      </c>
      <c r="P124" s="2">
        <f>SUMIFS(DataRegularSeason20242025!$AA$3:$AA$1315,DataRegularSeason20242025!$B$3:$B$1315, "&lt;=" &amp; $A124, DataRegularSeason20242025!$D$3:$D$1315, P$1)+SUMIFS(DataRegularSeason20242025!$AB$3:$AB$1315,DataRegularSeason20242025!$B$3:$B$1315, "&lt;=" &amp; $A124, DataRegularSeason20242025!$E$3:$E$1315, P$1)</f>
        <v>17</v>
      </c>
      <c r="Q124" s="2">
        <f>SUMIFS(DataRegularSeason20242025!$AA$3:$AA$1315,DataRegularSeason20242025!$B$3:$B$1315, "&lt;=" &amp; $A124, DataRegularSeason20242025!$D$3:$D$1315, Q$1)+SUMIFS(DataRegularSeason20242025!$AB$3:$AB$1315,DataRegularSeason20242025!$B$3:$B$1315, "&lt;=" &amp; $A124, DataRegularSeason20242025!$E$3:$E$1315, Q$1)</f>
        <v>32</v>
      </c>
      <c r="R124" s="2">
        <f>SUMIFS(DataRegularSeason20242025!$AA$3:$AA$1315,DataRegularSeason20242025!$B$3:$B$1315, "&lt;=" &amp; $A124, DataRegularSeason20242025!$D$3:$D$1315, R$1)+SUMIFS(DataRegularSeason20242025!$AB$3:$AB$1315,DataRegularSeason20242025!$B$3:$B$1315, "&lt;=" &amp; $A124, DataRegularSeason20242025!$E$3:$E$1315, R$1)</f>
        <v>17</v>
      </c>
      <c r="S124" s="2">
        <f>SUMIFS(DataRegularSeason20242025!$AA$3:$AA$1315,DataRegularSeason20242025!$B$3:$B$1315, "&lt;=" &amp; $A124, DataRegularSeason20242025!$D$3:$D$1315, S$1)+SUMIFS(DataRegularSeason20242025!$AB$3:$AB$1315,DataRegularSeason20242025!$B$3:$B$1315, "&lt;=" &amp; $A124, DataRegularSeason20242025!$E$3:$E$1315, S$1)</f>
        <v>21</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19</v>
      </c>
      <c r="V124" s="2">
        <f>SUMIFS(DataRegularSeason20242025!$AA$3:$AA$1315,DataRegularSeason20242025!$B$3:$B$1315, "&lt;=" &amp; $A124, DataRegularSeason20242025!$D$3:$D$1315, V$1)+SUMIFS(DataRegularSeason20242025!$AB$3:$AB$1315,DataRegularSeason20242025!$B$3:$B$1315, "&lt;=" &amp; $A124, DataRegularSeason20242025!$E$3:$E$1315, V$1)</f>
        <v>21</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19</v>
      </c>
      <c r="Z124" s="2">
        <f>SUMIFS(DataRegularSeason20242025!$AA$3:$AA$1315,DataRegularSeason20242025!$B$3:$B$1315, "&lt;=" &amp; $A124, DataRegularSeason20242025!$D$3:$D$1315, Z$1)+SUMIFS(DataRegularSeason20242025!$AB$3:$AB$1315,DataRegularSeason20242025!$B$3:$B$1315, "&lt;=" &amp; $A124, DataRegularSeason20242025!$E$3:$E$1315, Z$1)</f>
        <v>21</v>
      </c>
      <c r="AA124" s="2">
        <f>SUMIFS(DataRegularSeason20242025!$AA$3:$AA$1315,DataRegularSeason20242025!$B$3:$B$1315, "&lt;=" &amp; $A124, DataRegularSeason20242025!$D$3:$D$1315, AA$1)+SUMIFS(DataRegularSeason20242025!$AB$3:$AB$1315,DataRegularSeason20242025!$B$3:$B$1315, "&lt;=" &amp; $A124, DataRegularSeason20242025!$E$3:$E$1315, AA$1)</f>
        <v>24</v>
      </c>
      <c r="AB124" s="2">
        <f>SUMIFS(DataRegularSeason20242025!$AA$3:$AA$1315,DataRegularSeason20242025!$B$3:$B$1315, "&lt;=" &amp; $A124, DataRegularSeason20242025!$D$3:$D$1315, AB$1)+SUMIFS(DataRegularSeason20242025!$AB$3:$AB$1315,DataRegularSeason20242025!$B$3:$B$1315, "&lt;=" &amp; $A124, DataRegularSeason20242025!$E$3:$E$1315, AB$1)</f>
        <v>28</v>
      </c>
      <c r="AC124" s="2">
        <f>SUMIFS(DataRegularSeason20242025!$AA$3:$AA$1315,DataRegularSeason20242025!$B$3:$B$1315, "&lt;=" &amp; $A124, DataRegularSeason20242025!$D$3:$D$1315, AC$1)+SUMIFS(DataRegularSeason20242025!$AB$3:$AB$1315,DataRegularSeason20242025!$B$3:$B$1315, "&lt;=" &amp; $A124, DataRegularSeason20242025!$E$3:$E$1315, AC$1)</f>
        <v>21</v>
      </c>
      <c r="AD124" s="2">
        <f>SUMIFS(DataRegularSeason20242025!$AA$3:$AA$1315,DataRegularSeason20242025!$B$3:$B$1315, "&lt;=" &amp; $A124, DataRegularSeason20242025!$D$3:$D$1315, AD$1)+SUMIFS(DataRegularSeason20242025!$AB$3:$AB$1315,DataRegularSeason20242025!$B$3:$B$1315, "&lt;=" &amp; $A124, DataRegularSeason20242025!$E$3:$E$1315, AD$1)</f>
        <v>25</v>
      </c>
      <c r="AE124" s="2">
        <f>SUMIFS(DataRegularSeason20242025!$AA$3:$AA$1315,DataRegularSeason20242025!$B$3:$B$1315, "&lt;=" &amp; $A124, DataRegularSeason20242025!$D$3:$D$1315, AE$1)+SUMIFS(DataRegularSeason20242025!$AB$3:$AB$1315,DataRegularSeason20242025!$B$3:$B$1315, "&lt;=" &amp; $A124, DataRegularSeason20242025!$E$3:$E$1315, AE$1)</f>
        <v>30</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29</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19</v>
      </c>
      <c r="C125" s="2">
        <f>SUMIFS(DataRegularSeason20242025!$AA$3:$AA$1315,DataRegularSeason20242025!$B$3:$B$1315, "&lt;=" &amp; $A125, DataRegularSeason20242025!$D$3:$D$1315, C$1)+SUMIFS(DataRegularSeason20242025!$AB$3:$AB$1315,DataRegularSeason20242025!$B$3:$B$1315, "&lt;=" &amp; $A125, DataRegularSeason20242025!$E$3:$E$1315, C$1)</f>
        <v>23</v>
      </c>
      <c r="D125" s="2">
        <f>SUMIFS(DataRegularSeason20242025!$AA$3:$AA$1315,DataRegularSeason20242025!$B$3:$B$1315, "&lt;=" &amp; $A125, DataRegularSeason20242025!$D$3:$D$1315, D$1)+SUMIFS(DataRegularSeason20242025!$AB$3:$AB$1315,DataRegularSeason20242025!$B$3:$B$1315, "&lt;=" &amp; $A125, DataRegularSeason20242025!$E$3:$E$1315, D$1)</f>
        <v>23</v>
      </c>
      <c r="E125" s="2">
        <f>SUMIFS(DataRegularSeason20242025!$AA$3:$AA$1315,DataRegularSeason20242025!$B$3:$B$1315, "&lt;=" &amp; $A125, DataRegularSeason20242025!$D$3:$D$1315, E$1)+SUMIFS(DataRegularSeason20242025!$AB$3:$AB$1315,DataRegularSeason20242025!$B$3:$B$1315, "&lt;=" &amp; $A125, DataRegularSeason20242025!$E$3:$E$1315, E$1)</f>
        <v>31</v>
      </c>
      <c r="F125" s="2">
        <f>SUMIFS(DataRegularSeason20242025!$AA$3:$AA$1315,DataRegularSeason20242025!$B$3:$B$1315, "&lt;=" &amp; $A125, DataRegularSeason20242025!$D$3:$D$1315, F$1)+SUMIFS(DataRegularSeason20242025!$AB$3:$AB$1315,DataRegularSeason20242025!$B$3:$B$1315, "&lt;=" &amp; $A125, DataRegularSeason20242025!$E$3:$E$1315, F$1)</f>
        <v>20</v>
      </c>
      <c r="G125" s="2">
        <f>SUMIFS(DataRegularSeason20242025!$AA$3:$AA$1315,DataRegularSeason20242025!$B$3:$B$1315, "&lt;=" &amp; $A125, DataRegularSeason20242025!$D$3:$D$1315, G$1)+SUMIFS(DataRegularSeason20242025!$AB$3:$AB$1315,DataRegularSeason20242025!$B$3:$B$1315, "&lt;=" &amp; $A125, DataRegularSeason20242025!$E$3:$E$1315, G$1)</f>
        <v>28</v>
      </c>
      <c r="H125" s="2">
        <f>SUMIFS(DataRegularSeason20242025!$AA$3:$AA$1315,DataRegularSeason20242025!$B$3:$B$1315, "&lt;=" &amp; $A125, DataRegularSeason20242025!$D$3:$D$1315, H$1)+SUMIFS(DataRegularSeason20242025!$AB$3:$AB$1315,DataRegularSeason20242025!$B$3:$B$1315, "&lt;=" &amp; $A125, DataRegularSeason20242025!$E$3:$E$1315, H$1)</f>
        <v>16</v>
      </c>
      <c r="I125" s="2">
        <f>SUMIFS(DataRegularSeason20242025!$AA$3:$AA$1315,DataRegularSeason20242025!$B$3:$B$1315, "&lt;=" &amp; $A125, DataRegularSeason20242025!$D$3:$D$1315, I$1)+SUMIFS(DataRegularSeason20242025!$AB$3:$AB$1315,DataRegularSeason20242025!$B$3:$B$1315, "&lt;=" &amp; $A125, DataRegularSeason20242025!$E$3:$E$1315, I$1)</f>
        <v>24</v>
      </c>
      <c r="J125" s="2">
        <f>SUMIFS(DataRegularSeason20242025!$AA$3:$AA$1315,DataRegularSeason20242025!$B$3:$B$1315, "&lt;=" &amp; $A125, DataRegularSeason20242025!$D$3:$D$1315, J$1)+SUMIFS(DataRegularSeason20242025!$AB$3:$AB$1315,DataRegularSeason20242025!$B$3:$B$1315, "&lt;=" &amp; $A125, DataRegularSeason20242025!$E$3:$E$1315, J$1)</f>
        <v>26</v>
      </c>
      <c r="K125" s="2">
        <f>SUMIFS(DataRegularSeason20242025!$AA$3:$AA$1315,DataRegularSeason20242025!$B$3:$B$1315, "&lt;=" &amp; $A125, DataRegularSeason20242025!$D$3:$D$1315, K$1)+SUMIFS(DataRegularSeason20242025!$AB$3:$AB$1315,DataRegularSeason20242025!$B$3:$B$1315, "&lt;=" &amp; $A125, DataRegularSeason20242025!$E$3:$E$1315, K$1)</f>
        <v>22</v>
      </c>
      <c r="L125" s="2">
        <f>SUMIFS(DataRegularSeason20242025!$AA$3:$AA$1315,DataRegularSeason20242025!$B$3:$B$1315, "&lt;=" &amp; $A125, DataRegularSeason20242025!$D$3:$D$1315, L$1)+SUMIFS(DataRegularSeason20242025!$AB$3:$AB$1315,DataRegularSeason20242025!$B$3:$B$1315, "&lt;=" &amp; $A125, DataRegularSeason20242025!$E$3:$E$1315, L$1)</f>
        <v>24</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25</v>
      </c>
      <c r="O125" s="2">
        <f>SUMIFS(DataRegularSeason20242025!$AA$3:$AA$1315,DataRegularSeason20242025!$B$3:$B$1315, "&lt;=" &amp; $A125, DataRegularSeason20242025!$D$3:$D$1315, O$1)+SUMIFS(DataRegularSeason20242025!$AB$3:$AB$1315,DataRegularSeason20242025!$B$3:$B$1315, "&lt;=" &amp; $A125, DataRegularSeason20242025!$E$3:$E$1315, O$1)</f>
        <v>30</v>
      </c>
      <c r="P125" s="2">
        <f>SUMIFS(DataRegularSeason20242025!$AA$3:$AA$1315,DataRegularSeason20242025!$B$3:$B$1315, "&lt;=" &amp; $A125, DataRegularSeason20242025!$D$3:$D$1315, P$1)+SUMIFS(DataRegularSeason20242025!$AB$3:$AB$1315,DataRegularSeason20242025!$B$3:$B$1315, "&lt;=" &amp; $A125, DataRegularSeason20242025!$E$3:$E$1315, P$1)</f>
        <v>17</v>
      </c>
      <c r="Q125" s="2">
        <f>SUMIFS(DataRegularSeason20242025!$AA$3:$AA$1315,DataRegularSeason20242025!$B$3:$B$1315, "&lt;=" &amp; $A125, DataRegularSeason20242025!$D$3:$D$1315, Q$1)+SUMIFS(DataRegularSeason20242025!$AB$3:$AB$1315,DataRegularSeason20242025!$B$3:$B$1315, "&lt;=" &amp; $A125, DataRegularSeason20242025!$E$3:$E$1315, Q$1)</f>
        <v>32</v>
      </c>
      <c r="R125" s="2">
        <f>SUMIFS(DataRegularSeason20242025!$AA$3:$AA$1315,DataRegularSeason20242025!$B$3:$B$1315, "&lt;=" &amp; $A125, DataRegularSeason20242025!$D$3:$D$1315, R$1)+SUMIFS(DataRegularSeason20242025!$AB$3:$AB$1315,DataRegularSeason20242025!$B$3:$B$1315, "&lt;=" &amp; $A125, DataRegularSeason20242025!$E$3:$E$1315, R$1)</f>
        <v>17</v>
      </c>
      <c r="S125" s="2">
        <f>SUMIFS(DataRegularSeason20242025!$AA$3:$AA$1315,DataRegularSeason20242025!$B$3:$B$1315, "&lt;=" &amp; $A125, DataRegularSeason20242025!$D$3:$D$1315, S$1)+SUMIFS(DataRegularSeason20242025!$AB$3:$AB$1315,DataRegularSeason20242025!$B$3:$B$1315, "&lt;=" &amp; $A125, DataRegularSeason20242025!$E$3:$E$1315, S$1)</f>
        <v>21</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19</v>
      </c>
      <c r="V125" s="2">
        <f>SUMIFS(DataRegularSeason20242025!$AA$3:$AA$1315,DataRegularSeason20242025!$B$3:$B$1315, "&lt;=" &amp; $A125, DataRegularSeason20242025!$D$3:$D$1315, V$1)+SUMIFS(DataRegularSeason20242025!$AB$3:$AB$1315,DataRegularSeason20242025!$B$3:$B$1315, "&lt;=" &amp; $A125, DataRegularSeason20242025!$E$3:$E$1315, V$1)</f>
        <v>21</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19</v>
      </c>
      <c r="Z125" s="2">
        <f>SUMIFS(DataRegularSeason20242025!$AA$3:$AA$1315,DataRegularSeason20242025!$B$3:$B$1315, "&lt;=" &amp; $A125, DataRegularSeason20242025!$D$3:$D$1315, Z$1)+SUMIFS(DataRegularSeason20242025!$AB$3:$AB$1315,DataRegularSeason20242025!$B$3:$B$1315, "&lt;=" &amp; $A125, DataRegularSeason20242025!$E$3:$E$1315, Z$1)</f>
        <v>21</v>
      </c>
      <c r="AA125" s="2">
        <f>SUMIFS(DataRegularSeason20242025!$AA$3:$AA$1315,DataRegularSeason20242025!$B$3:$B$1315, "&lt;=" &amp; $A125, DataRegularSeason20242025!$D$3:$D$1315, AA$1)+SUMIFS(DataRegularSeason20242025!$AB$3:$AB$1315,DataRegularSeason20242025!$B$3:$B$1315, "&lt;=" &amp; $A125, DataRegularSeason20242025!$E$3:$E$1315, AA$1)</f>
        <v>24</v>
      </c>
      <c r="AB125" s="2">
        <f>SUMIFS(DataRegularSeason20242025!$AA$3:$AA$1315,DataRegularSeason20242025!$B$3:$B$1315, "&lt;=" &amp; $A125, DataRegularSeason20242025!$D$3:$D$1315, AB$1)+SUMIFS(DataRegularSeason20242025!$AB$3:$AB$1315,DataRegularSeason20242025!$B$3:$B$1315, "&lt;=" &amp; $A125, DataRegularSeason20242025!$E$3:$E$1315, AB$1)</f>
        <v>28</v>
      </c>
      <c r="AC125" s="2">
        <f>SUMIFS(DataRegularSeason20242025!$AA$3:$AA$1315,DataRegularSeason20242025!$B$3:$B$1315, "&lt;=" &amp; $A125, DataRegularSeason20242025!$D$3:$D$1315, AC$1)+SUMIFS(DataRegularSeason20242025!$AB$3:$AB$1315,DataRegularSeason20242025!$B$3:$B$1315, "&lt;=" &amp; $A125, DataRegularSeason20242025!$E$3:$E$1315, AC$1)</f>
        <v>21</v>
      </c>
      <c r="AD125" s="2">
        <f>SUMIFS(DataRegularSeason20242025!$AA$3:$AA$1315,DataRegularSeason20242025!$B$3:$B$1315, "&lt;=" &amp; $A125, DataRegularSeason20242025!$D$3:$D$1315, AD$1)+SUMIFS(DataRegularSeason20242025!$AB$3:$AB$1315,DataRegularSeason20242025!$B$3:$B$1315, "&lt;=" &amp; $A125, DataRegularSeason20242025!$E$3:$E$1315, AD$1)</f>
        <v>25</v>
      </c>
      <c r="AE125" s="2">
        <f>SUMIFS(DataRegularSeason20242025!$AA$3:$AA$1315,DataRegularSeason20242025!$B$3:$B$1315, "&lt;=" &amp; $A125, DataRegularSeason20242025!$D$3:$D$1315, AE$1)+SUMIFS(DataRegularSeason20242025!$AB$3:$AB$1315,DataRegularSeason20242025!$B$3:$B$1315, "&lt;=" &amp; $A125, DataRegularSeason20242025!$E$3:$E$1315, AE$1)</f>
        <v>30</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29</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19</v>
      </c>
      <c r="C126" s="2">
        <f>SUMIFS(DataRegularSeason20242025!$AA$3:$AA$1315,DataRegularSeason20242025!$B$3:$B$1315, "&lt;=" &amp; $A126, DataRegularSeason20242025!$D$3:$D$1315, C$1)+SUMIFS(DataRegularSeason20242025!$AB$3:$AB$1315,DataRegularSeason20242025!$B$3:$B$1315, "&lt;=" &amp; $A126, DataRegularSeason20242025!$E$3:$E$1315, C$1)</f>
        <v>23</v>
      </c>
      <c r="D126" s="2">
        <f>SUMIFS(DataRegularSeason20242025!$AA$3:$AA$1315,DataRegularSeason20242025!$B$3:$B$1315, "&lt;=" &amp; $A126, DataRegularSeason20242025!$D$3:$D$1315, D$1)+SUMIFS(DataRegularSeason20242025!$AB$3:$AB$1315,DataRegularSeason20242025!$B$3:$B$1315, "&lt;=" &amp; $A126, DataRegularSeason20242025!$E$3:$E$1315, D$1)</f>
        <v>23</v>
      </c>
      <c r="E126" s="2">
        <f>SUMIFS(DataRegularSeason20242025!$AA$3:$AA$1315,DataRegularSeason20242025!$B$3:$B$1315, "&lt;=" &amp; $A126, DataRegularSeason20242025!$D$3:$D$1315, E$1)+SUMIFS(DataRegularSeason20242025!$AB$3:$AB$1315,DataRegularSeason20242025!$B$3:$B$1315, "&lt;=" &amp; $A126, DataRegularSeason20242025!$E$3:$E$1315, E$1)</f>
        <v>31</v>
      </c>
      <c r="F126" s="2">
        <f>SUMIFS(DataRegularSeason20242025!$AA$3:$AA$1315,DataRegularSeason20242025!$B$3:$B$1315, "&lt;=" &amp; $A126, DataRegularSeason20242025!$D$3:$D$1315, F$1)+SUMIFS(DataRegularSeason20242025!$AB$3:$AB$1315,DataRegularSeason20242025!$B$3:$B$1315, "&lt;=" &amp; $A126, DataRegularSeason20242025!$E$3:$E$1315, F$1)</f>
        <v>20</v>
      </c>
      <c r="G126" s="2">
        <f>SUMIFS(DataRegularSeason20242025!$AA$3:$AA$1315,DataRegularSeason20242025!$B$3:$B$1315, "&lt;=" &amp; $A126, DataRegularSeason20242025!$D$3:$D$1315, G$1)+SUMIFS(DataRegularSeason20242025!$AB$3:$AB$1315,DataRegularSeason20242025!$B$3:$B$1315, "&lt;=" &amp; $A126, DataRegularSeason20242025!$E$3:$E$1315, G$1)</f>
        <v>28</v>
      </c>
      <c r="H126" s="2">
        <f>SUMIFS(DataRegularSeason20242025!$AA$3:$AA$1315,DataRegularSeason20242025!$B$3:$B$1315, "&lt;=" &amp; $A126, DataRegularSeason20242025!$D$3:$D$1315, H$1)+SUMIFS(DataRegularSeason20242025!$AB$3:$AB$1315,DataRegularSeason20242025!$B$3:$B$1315, "&lt;=" &amp; $A126, DataRegularSeason20242025!$E$3:$E$1315, H$1)</f>
        <v>16</v>
      </c>
      <c r="I126" s="2">
        <f>SUMIFS(DataRegularSeason20242025!$AA$3:$AA$1315,DataRegularSeason20242025!$B$3:$B$1315, "&lt;=" &amp; $A126, DataRegularSeason20242025!$D$3:$D$1315, I$1)+SUMIFS(DataRegularSeason20242025!$AB$3:$AB$1315,DataRegularSeason20242025!$B$3:$B$1315, "&lt;=" &amp; $A126, DataRegularSeason20242025!$E$3:$E$1315, I$1)</f>
        <v>24</v>
      </c>
      <c r="J126" s="2">
        <f>SUMIFS(DataRegularSeason20242025!$AA$3:$AA$1315,DataRegularSeason20242025!$B$3:$B$1315, "&lt;=" &amp; $A126, DataRegularSeason20242025!$D$3:$D$1315, J$1)+SUMIFS(DataRegularSeason20242025!$AB$3:$AB$1315,DataRegularSeason20242025!$B$3:$B$1315, "&lt;=" &amp; $A126, DataRegularSeason20242025!$E$3:$E$1315, J$1)</f>
        <v>26</v>
      </c>
      <c r="K126" s="2">
        <f>SUMIFS(DataRegularSeason20242025!$AA$3:$AA$1315,DataRegularSeason20242025!$B$3:$B$1315, "&lt;=" &amp; $A126, DataRegularSeason20242025!$D$3:$D$1315, K$1)+SUMIFS(DataRegularSeason20242025!$AB$3:$AB$1315,DataRegularSeason20242025!$B$3:$B$1315, "&lt;=" &amp; $A126, DataRegularSeason20242025!$E$3:$E$1315, K$1)</f>
        <v>22</v>
      </c>
      <c r="L126" s="2">
        <f>SUMIFS(DataRegularSeason20242025!$AA$3:$AA$1315,DataRegularSeason20242025!$B$3:$B$1315, "&lt;=" &amp; $A126, DataRegularSeason20242025!$D$3:$D$1315, L$1)+SUMIFS(DataRegularSeason20242025!$AB$3:$AB$1315,DataRegularSeason20242025!$B$3:$B$1315, "&lt;=" &amp; $A126, DataRegularSeason20242025!$E$3:$E$1315, L$1)</f>
        <v>24</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25</v>
      </c>
      <c r="O126" s="2">
        <f>SUMIFS(DataRegularSeason20242025!$AA$3:$AA$1315,DataRegularSeason20242025!$B$3:$B$1315, "&lt;=" &amp; $A126, DataRegularSeason20242025!$D$3:$D$1315, O$1)+SUMIFS(DataRegularSeason20242025!$AB$3:$AB$1315,DataRegularSeason20242025!$B$3:$B$1315, "&lt;=" &amp; $A126, DataRegularSeason20242025!$E$3:$E$1315, O$1)</f>
        <v>30</v>
      </c>
      <c r="P126" s="2">
        <f>SUMIFS(DataRegularSeason20242025!$AA$3:$AA$1315,DataRegularSeason20242025!$B$3:$B$1315, "&lt;=" &amp; $A126, DataRegularSeason20242025!$D$3:$D$1315, P$1)+SUMIFS(DataRegularSeason20242025!$AB$3:$AB$1315,DataRegularSeason20242025!$B$3:$B$1315, "&lt;=" &amp; $A126, DataRegularSeason20242025!$E$3:$E$1315, P$1)</f>
        <v>17</v>
      </c>
      <c r="Q126" s="2">
        <f>SUMIFS(DataRegularSeason20242025!$AA$3:$AA$1315,DataRegularSeason20242025!$B$3:$B$1315, "&lt;=" &amp; $A126, DataRegularSeason20242025!$D$3:$D$1315, Q$1)+SUMIFS(DataRegularSeason20242025!$AB$3:$AB$1315,DataRegularSeason20242025!$B$3:$B$1315, "&lt;=" &amp; $A126, DataRegularSeason20242025!$E$3:$E$1315, Q$1)</f>
        <v>32</v>
      </c>
      <c r="R126" s="2">
        <f>SUMIFS(DataRegularSeason20242025!$AA$3:$AA$1315,DataRegularSeason20242025!$B$3:$B$1315, "&lt;=" &amp; $A126, DataRegularSeason20242025!$D$3:$D$1315, R$1)+SUMIFS(DataRegularSeason20242025!$AB$3:$AB$1315,DataRegularSeason20242025!$B$3:$B$1315, "&lt;=" &amp; $A126, DataRegularSeason20242025!$E$3:$E$1315, R$1)</f>
        <v>17</v>
      </c>
      <c r="S126" s="2">
        <f>SUMIFS(DataRegularSeason20242025!$AA$3:$AA$1315,DataRegularSeason20242025!$B$3:$B$1315, "&lt;=" &amp; $A126, DataRegularSeason20242025!$D$3:$D$1315, S$1)+SUMIFS(DataRegularSeason20242025!$AB$3:$AB$1315,DataRegularSeason20242025!$B$3:$B$1315, "&lt;=" &amp; $A126, DataRegularSeason20242025!$E$3:$E$1315, S$1)</f>
        <v>21</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19</v>
      </c>
      <c r="V126" s="2">
        <f>SUMIFS(DataRegularSeason20242025!$AA$3:$AA$1315,DataRegularSeason20242025!$B$3:$B$1315, "&lt;=" &amp; $A126, DataRegularSeason20242025!$D$3:$D$1315, V$1)+SUMIFS(DataRegularSeason20242025!$AB$3:$AB$1315,DataRegularSeason20242025!$B$3:$B$1315, "&lt;=" &amp; $A126, DataRegularSeason20242025!$E$3:$E$1315, V$1)</f>
        <v>21</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19</v>
      </c>
      <c r="Z126" s="2">
        <f>SUMIFS(DataRegularSeason20242025!$AA$3:$AA$1315,DataRegularSeason20242025!$B$3:$B$1315, "&lt;=" &amp; $A126, DataRegularSeason20242025!$D$3:$D$1315, Z$1)+SUMIFS(DataRegularSeason20242025!$AB$3:$AB$1315,DataRegularSeason20242025!$B$3:$B$1315, "&lt;=" &amp; $A126, DataRegularSeason20242025!$E$3:$E$1315, Z$1)</f>
        <v>21</v>
      </c>
      <c r="AA126" s="2">
        <f>SUMIFS(DataRegularSeason20242025!$AA$3:$AA$1315,DataRegularSeason20242025!$B$3:$B$1315, "&lt;=" &amp; $A126, DataRegularSeason20242025!$D$3:$D$1315, AA$1)+SUMIFS(DataRegularSeason20242025!$AB$3:$AB$1315,DataRegularSeason20242025!$B$3:$B$1315, "&lt;=" &amp; $A126, DataRegularSeason20242025!$E$3:$E$1315, AA$1)</f>
        <v>24</v>
      </c>
      <c r="AB126" s="2">
        <f>SUMIFS(DataRegularSeason20242025!$AA$3:$AA$1315,DataRegularSeason20242025!$B$3:$B$1315, "&lt;=" &amp; $A126, DataRegularSeason20242025!$D$3:$D$1315, AB$1)+SUMIFS(DataRegularSeason20242025!$AB$3:$AB$1315,DataRegularSeason20242025!$B$3:$B$1315, "&lt;=" &amp; $A126, DataRegularSeason20242025!$E$3:$E$1315, AB$1)</f>
        <v>28</v>
      </c>
      <c r="AC126" s="2">
        <f>SUMIFS(DataRegularSeason20242025!$AA$3:$AA$1315,DataRegularSeason20242025!$B$3:$B$1315, "&lt;=" &amp; $A126, DataRegularSeason20242025!$D$3:$D$1315, AC$1)+SUMIFS(DataRegularSeason20242025!$AB$3:$AB$1315,DataRegularSeason20242025!$B$3:$B$1315, "&lt;=" &amp; $A126, DataRegularSeason20242025!$E$3:$E$1315, AC$1)</f>
        <v>21</v>
      </c>
      <c r="AD126" s="2">
        <f>SUMIFS(DataRegularSeason20242025!$AA$3:$AA$1315,DataRegularSeason20242025!$B$3:$B$1315, "&lt;=" &amp; $A126, DataRegularSeason20242025!$D$3:$D$1315, AD$1)+SUMIFS(DataRegularSeason20242025!$AB$3:$AB$1315,DataRegularSeason20242025!$B$3:$B$1315, "&lt;=" &amp; $A126, DataRegularSeason20242025!$E$3:$E$1315, AD$1)</f>
        <v>25</v>
      </c>
      <c r="AE126" s="2">
        <f>SUMIFS(DataRegularSeason20242025!$AA$3:$AA$1315,DataRegularSeason20242025!$B$3:$B$1315, "&lt;=" &amp; $A126, DataRegularSeason20242025!$D$3:$D$1315, AE$1)+SUMIFS(DataRegularSeason20242025!$AB$3:$AB$1315,DataRegularSeason20242025!$B$3:$B$1315, "&lt;=" &amp; $A126, DataRegularSeason20242025!$E$3:$E$1315, AE$1)</f>
        <v>30</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29</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19</v>
      </c>
      <c r="C127" s="2">
        <f>SUMIFS(DataRegularSeason20242025!$AA$3:$AA$1315,DataRegularSeason20242025!$B$3:$B$1315, "&lt;=" &amp; $A127, DataRegularSeason20242025!$D$3:$D$1315, C$1)+SUMIFS(DataRegularSeason20242025!$AB$3:$AB$1315,DataRegularSeason20242025!$B$3:$B$1315, "&lt;=" &amp; $A127, DataRegularSeason20242025!$E$3:$E$1315, C$1)</f>
        <v>23</v>
      </c>
      <c r="D127" s="2">
        <f>SUMIFS(DataRegularSeason20242025!$AA$3:$AA$1315,DataRegularSeason20242025!$B$3:$B$1315, "&lt;=" &amp; $A127, DataRegularSeason20242025!$D$3:$D$1315, D$1)+SUMIFS(DataRegularSeason20242025!$AB$3:$AB$1315,DataRegularSeason20242025!$B$3:$B$1315, "&lt;=" &amp; $A127, DataRegularSeason20242025!$E$3:$E$1315, D$1)</f>
        <v>23</v>
      </c>
      <c r="E127" s="2">
        <f>SUMIFS(DataRegularSeason20242025!$AA$3:$AA$1315,DataRegularSeason20242025!$B$3:$B$1315, "&lt;=" &amp; $A127, DataRegularSeason20242025!$D$3:$D$1315, E$1)+SUMIFS(DataRegularSeason20242025!$AB$3:$AB$1315,DataRegularSeason20242025!$B$3:$B$1315, "&lt;=" &amp; $A127, DataRegularSeason20242025!$E$3:$E$1315, E$1)</f>
        <v>31</v>
      </c>
      <c r="F127" s="2">
        <f>SUMIFS(DataRegularSeason20242025!$AA$3:$AA$1315,DataRegularSeason20242025!$B$3:$B$1315, "&lt;=" &amp; $A127, DataRegularSeason20242025!$D$3:$D$1315, F$1)+SUMIFS(DataRegularSeason20242025!$AB$3:$AB$1315,DataRegularSeason20242025!$B$3:$B$1315, "&lt;=" &amp; $A127, DataRegularSeason20242025!$E$3:$E$1315, F$1)</f>
        <v>20</v>
      </c>
      <c r="G127" s="2">
        <f>SUMIFS(DataRegularSeason20242025!$AA$3:$AA$1315,DataRegularSeason20242025!$B$3:$B$1315, "&lt;=" &amp; $A127, DataRegularSeason20242025!$D$3:$D$1315, G$1)+SUMIFS(DataRegularSeason20242025!$AB$3:$AB$1315,DataRegularSeason20242025!$B$3:$B$1315, "&lt;=" &amp; $A127, DataRegularSeason20242025!$E$3:$E$1315, G$1)</f>
        <v>28</v>
      </c>
      <c r="H127" s="2">
        <f>SUMIFS(DataRegularSeason20242025!$AA$3:$AA$1315,DataRegularSeason20242025!$B$3:$B$1315, "&lt;=" &amp; $A127, DataRegularSeason20242025!$D$3:$D$1315, H$1)+SUMIFS(DataRegularSeason20242025!$AB$3:$AB$1315,DataRegularSeason20242025!$B$3:$B$1315, "&lt;=" &amp; $A127, DataRegularSeason20242025!$E$3:$E$1315, H$1)</f>
        <v>16</v>
      </c>
      <c r="I127" s="2">
        <f>SUMIFS(DataRegularSeason20242025!$AA$3:$AA$1315,DataRegularSeason20242025!$B$3:$B$1315, "&lt;=" &amp; $A127, DataRegularSeason20242025!$D$3:$D$1315, I$1)+SUMIFS(DataRegularSeason20242025!$AB$3:$AB$1315,DataRegularSeason20242025!$B$3:$B$1315, "&lt;=" &amp; $A127, DataRegularSeason20242025!$E$3:$E$1315, I$1)</f>
        <v>24</v>
      </c>
      <c r="J127" s="2">
        <f>SUMIFS(DataRegularSeason20242025!$AA$3:$AA$1315,DataRegularSeason20242025!$B$3:$B$1315, "&lt;=" &amp; $A127, DataRegularSeason20242025!$D$3:$D$1315, J$1)+SUMIFS(DataRegularSeason20242025!$AB$3:$AB$1315,DataRegularSeason20242025!$B$3:$B$1315, "&lt;=" &amp; $A127, DataRegularSeason20242025!$E$3:$E$1315, J$1)</f>
        <v>26</v>
      </c>
      <c r="K127" s="2">
        <f>SUMIFS(DataRegularSeason20242025!$AA$3:$AA$1315,DataRegularSeason20242025!$B$3:$B$1315, "&lt;=" &amp; $A127, DataRegularSeason20242025!$D$3:$D$1315, K$1)+SUMIFS(DataRegularSeason20242025!$AB$3:$AB$1315,DataRegularSeason20242025!$B$3:$B$1315, "&lt;=" &amp; $A127, DataRegularSeason20242025!$E$3:$E$1315, K$1)</f>
        <v>22</v>
      </c>
      <c r="L127" s="2">
        <f>SUMIFS(DataRegularSeason20242025!$AA$3:$AA$1315,DataRegularSeason20242025!$B$3:$B$1315, "&lt;=" &amp; $A127, DataRegularSeason20242025!$D$3:$D$1315, L$1)+SUMIFS(DataRegularSeason20242025!$AB$3:$AB$1315,DataRegularSeason20242025!$B$3:$B$1315, "&lt;=" &amp; $A127, DataRegularSeason20242025!$E$3:$E$1315, L$1)</f>
        <v>24</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25</v>
      </c>
      <c r="O127" s="2">
        <f>SUMIFS(DataRegularSeason20242025!$AA$3:$AA$1315,DataRegularSeason20242025!$B$3:$B$1315, "&lt;=" &amp; $A127, DataRegularSeason20242025!$D$3:$D$1315, O$1)+SUMIFS(DataRegularSeason20242025!$AB$3:$AB$1315,DataRegularSeason20242025!$B$3:$B$1315, "&lt;=" &amp; $A127, DataRegularSeason20242025!$E$3:$E$1315, O$1)</f>
        <v>30</v>
      </c>
      <c r="P127" s="2">
        <f>SUMIFS(DataRegularSeason20242025!$AA$3:$AA$1315,DataRegularSeason20242025!$B$3:$B$1315, "&lt;=" &amp; $A127, DataRegularSeason20242025!$D$3:$D$1315, P$1)+SUMIFS(DataRegularSeason20242025!$AB$3:$AB$1315,DataRegularSeason20242025!$B$3:$B$1315, "&lt;=" &amp; $A127, DataRegularSeason20242025!$E$3:$E$1315, P$1)</f>
        <v>17</v>
      </c>
      <c r="Q127" s="2">
        <f>SUMIFS(DataRegularSeason20242025!$AA$3:$AA$1315,DataRegularSeason20242025!$B$3:$B$1315, "&lt;=" &amp; $A127, DataRegularSeason20242025!$D$3:$D$1315, Q$1)+SUMIFS(DataRegularSeason20242025!$AB$3:$AB$1315,DataRegularSeason20242025!$B$3:$B$1315, "&lt;=" &amp; $A127, DataRegularSeason20242025!$E$3:$E$1315, Q$1)</f>
        <v>32</v>
      </c>
      <c r="R127" s="2">
        <f>SUMIFS(DataRegularSeason20242025!$AA$3:$AA$1315,DataRegularSeason20242025!$B$3:$B$1315, "&lt;=" &amp; $A127, DataRegularSeason20242025!$D$3:$D$1315, R$1)+SUMIFS(DataRegularSeason20242025!$AB$3:$AB$1315,DataRegularSeason20242025!$B$3:$B$1315, "&lt;=" &amp; $A127, DataRegularSeason20242025!$E$3:$E$1315, R$1)</f>
        <v>17</v>
      </c>
      <c r="S127" s="2">
        <f>SUMIFS(DataRegularSeason20242025!$AA$3:$AA$1315,DataRegularSeason20242025!$B$3:$B$1315, "&lt;=" &amp; $A127, DataRegularSeason20242025!$D$3:$D$1315, S$1)+SUMIFS(DataRegularSeason20242025!$AB$3:$AB$1315,DataRegularSeason20242025!$B$3:$B$1315, "&lt;=" &amp; $A127, DataRegularSeason20242025!$E$3:$E$1315, S$1)</f>
        <v>21</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19</v>
      </c>
      <c r="V127" s="2">
        <f>SUMIFS(DataRegularSeason20242025!$AA$3:$AA$1315,DataRegularSeason20242025!$B$3:$B$1315, "&lt;=" &amp; $A127, DataRegularSeason20242025!$D$3:$D$1315, V$1)+SUMIFS(DataRegularSeason20242025!$AB$3:$AB$1315,DataRegularSeason20242025!$B$3:$B$1315, "&lt;=" &amp; $A127, DataRegularSeason20242025!$E$3:$E$1315, V$1)</f>
        <v>21</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19</v>
      </c>
      <c r="Z127" s="2">
        <f>SUMIFS(DataRegularSeason20242025!$AA$3:$AA$1315,DataRegularSeason20242025!$B$3:$B$1315, "&lt;=" &amp; $A127, DataRegularSeason20242025!$D$3:$D$1315, Z$1)+SUMIFS(DataRegularSeason20242025!$AB$3:$AB$1315,DataRegularSeason20242025!$B$3:$B$1315, "&lt;=" &amp; $A127, DataRegularSeason20242025!$E$3:$E$1315, Z$1)</f>
        <v>21</v>
      </c>
      <c r="AA127" s="2">
        <f>SUMIFS(DataRegularSeason20242025!$AA$3:$AA$1315,DataRegularSeason20242025!$B$3:$B$1315, "&lt;=" &amp; $A127, DataRegularSeason20242025!$D$3:$D$1315, AA$1)+SUMIFS(DataRegularSeason20242025!$AB$3:$AB$1315,DataRegularSeason20242025!$B$3:$B$1315, "&lt;=" &amp; $A127, DataRegularSeason20242025!$E$3:$E$1315, AA$1)</f>
        <v>24</v>
      </c>
      <c r="AB127" s="2">
        <f>SUMIFS(DataRegularSeason20242025!$AA$3:$AA$1315,DataRegularSeason20242025!$B$3:$B$1315, "&lt;=" &amp; $A127, DataRegularSeason20242025!$D$3:$D$1315, AB$1)+SUMIFS(DataRegularSeason20242025!$AB$3:$AB$1315,DataRegularSeason20242025!$B$3:$B$1315, "&lt;=" &amp; $A127, DataRegularSeason20242025!$E$3:$E$1315, AB$1)</f>
        <v>28</v>
      </c>
      <c r="AC127" s="2">
        <f>SUMIFS(DataRegularSeason20242025!$AA$3:$AA$1315,DataRegularSeason20242025!$B$3:$B$1315, "&lt;=" &amp; $A127, DataRegularSeason20242025!$D$3:$D$1315, AC$1)+SUMIFS(DataRegularSeason20242025!$AB$3:$AB$1315,DataRegularSeason20242025!$B$3:$B$1315, "&lt;=" &amp; $A127, DataRegularSeason20242025!$E$3:$E$1315, AC$1)</f>
        <v>21</v>
      </c>
      <c r="AD127" s="2">
        <f>SUMIFS(DataRegularSeason20242025!$AA$3:$AA$1315,DataRegularSeason20242025!$B$3:$B$1315, "&lt;=" &amp; $A127, DataRegularSeason20242025!$D$3:$D$1315, AD$1)+SUMIFS(DataRegularSeason20242025!$AB$3:$AB$1315,DataRegularSeason20242025!$B$3:$B$1315, "&lt;=" &amp; $A127, DataRegularSeason20242025!$E$3:$E$1315, AD$1)</f>
        <v>25</v>
      </c>
      <c r="AE127" s="2">
        <f>SUMIFS(DataRegularSeason20242025!$AA$3:$AA$1315,DataRegularSeason20242025!$B$3:$B$1315, "&lt;=" &amp; $A127, DataRegularSeason20242025!$D$3:$D$1315, AE$1)+SUMIFS(DataRegularSeason20242025!$AB$3:$AB$1315,DataRegularSeason20242025!$B$3:$B$1315, "&lt;=" &amp; $A127, DataRegularSeason20242025!$E$3:$E$1315, AE$1)</f>
        <v>30</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29</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19</v>
      </c>
      <c r="C128" s="2">
        <f>SUMIFS(DataRegularSeason20242025!$AA$3:$AA$1315,DataRegularSeason20242025!$B$3:$B$1315, "&lt;=" &amp; $A128, DataRegularSeason20242025!$D$3:$D$1315, C$1)+SUMIFS(DataRegularSeason20242025!$AB$3:$AB$1315,DataRegularSeason20242025!$B$3:$B$1315, "&lt;=" &amp; $A128, DataRegularSeason20242025!$E$3:$E$1315, C$1)</f>
        <v>23</v>
      </c>
      <c r="D128" s="2">
        <f>SUMIFS(DataRegularSeason20242025!$AA$3:$AA$1315,DataRegularSeason20242025!$B$3:$B$1315, "&lt;=" &amp; $A128, DataRegularSeason20242025!$D$3:$D$1315, D$1)+SUMIFS(DataRegularSeason20242025!$AB$3:$AB$1315,DataRegularSeason20242025!$B$3:$B$1315, "&lt;=" &amp; $A128, DataRegularSeason20242025!$E$3:$E$1315, D$1)</f>
        <v>23</v>
      </c>
      <c r="E128" s="2">
        <f>SUMIFS(DataRegularSeason20242025!$AA$3:$AA$1315,DataRegularSeason20242025!$B$3:$B$1315, "&lt;=" &amp; $A128, DataRegularSeason20242025!$D$3:$D$1315, E$1)+SUMIFS(DataRegularSeason20242025!$AB$3:$AB$1315,DataRegularSeason20242025!$B$3:$B$1315, "&lt;=" &amp; $A128, DataRegularSeason20242025!$E$3:$E$1315, E$1)</f>
        <v>31</v>
      </c>
      <c r="F128" s="2">
        <f>SUMIFS(DataRegularSeason20242025!$AA$3:$AA$1315,DataRegularSeason20242025!$B$3:$B$1315, "&lt;=" &amp; $A128, DataRegularSeason20242025!$D$3:$D$1315, F$1)+SUMIFS(DataRegularSeason20242025!$AB$3:$AB$1315,DataRegularSeason20242025!$B$3:$B$1315, "&lt;=" &amp; $A128, DataRegularSeason20242025!$E$3:$E$1315, F$1)</f>
        <v>20</v>
      </c>
      <c r="G128" s="2">
        <f>SUMIFS(DataRegularSeason20242025!$AA$3:$AA$1315,DataRegularSeason20242025!$B$3:$B$1315, "&lt;=" &amp; $A128, DataRegularSeason20242025!$D$3:$D$1315, G$1)+SUMIFS(DataRegularSeason20242025!$AB$3:$AB$1315,DataRegularSeason20242025!$B$3:$B$1315, "&lt;=" &amp; $A128, DataRegularSeason20242025!$E$3:$E$1315, G$1)</f>
        <v>28</v>
      </c>
      <c r="H128" s="2">
        <f>SUMIFS(DataRegularSeason20242025!$AA$3:$AA$1315,DataRegularSeason20242025!$B$3:$B$1315, "&lt;=" &amp; $A128, DataRegularSeason20242025!$D$3:$D$1315, H$1)+SUMIFS(DataRegularSeason20242025!$AB$3:$AB$1315,DataRegularSeason20242025!$B$3:$B$1315, "&lt;=" &amp; $A128, DataRegularSeason20242025!$E$3:$E$1315, H$1)</f>
        <v>16</v>
      </c>
      <c r="I128" s="2">
        <f>SUMIFS(DataRegularSeason20242025!$AA$3:$AA$1315,DataRegularSeason20242025!$B$3:$B$1315, "&lt;=" &amp; $A128, DataRegularSeason20242025!$D$3:$D$1315, I$1)+SUMIFS(DataRegularSeason20242025!$AB$3:$AB$1315,DataRegularSeason20242025!$B$3:$B$1315, "&lt;=" &amp; $A128, DataRegularSeason20242025!$E$3:$E$1315, I$1)</f>
        <v>24</v>
      </c>
      <c r="J128" s="2">
        <f>SUMIFS(DataRegularSeason20242025!$AA$3:$AA$1315,DataRegularSeason20242025!$B$3:$B$1315, "&lt;=" &amp; $A128, DataRegularSeason20242025!$D$3:$D$1315, J$1)+SUMIFS(DataRegularSeason20242025!$AB$3:$AB$1315,DataRegularSeason20242025!$B$3:$B$1315, "&lt;=" &amp; $A128, DataRegularSeason20242025!$E$3:$E$1315, J$1)</f>
        <v>26</v>
      </c>
      <c r="K128" s="2">
        <f>SUMIFS(DataRegularSeason20242025!$AA$3:$AA$1315,DataRegularSeason20242025!$B$3:$B$1315, "&lt;=" &amp; $A128, DataRegularSeason20242025!$D$3:$D$1315, K$1)+SUMIFS(DataRegularSeason20242025!$AB$3:$AB$1315,DataRegularSeason20242025!$B$3:$B$1315, "&lt;=" &amp; $A128, DataRegularSeason20242025!$E$3:$E$1315, K$1)</f>
        <v>22</v>
      </c>
      <c r="L128" s="2">
        <f>SUMIFS(DataRegularSeason20242025!$AA$3:$AA$1315,DataRegularSeason20242025!$B$3:$B$1315, "&lt;=" &amp; $A128, DataRegularSeason20242025!$D$3:$D$1315, L$1)+SUMIFS(DataRegularSeason20242025!$AB$3:$AB$1315,DataRegularSeason20242025!$B$3:$B$1315, "&lt;=" &amp; $A128, DataRegularSeason20242025!$E$3:$E$1315, L$1)</f>
        <v>24</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25</v>
      </c>
      <c r="O128" s="2">
        <f>SUMIFS(DataRegularSeason20242025!$AA$3:$AA$1315,DataRegularSeason20242025!$B$3:$B$1315, "&lt;=" &amp; $A128, DataRegularSeason20242025!$D$3:$D$1315, O$1)+SUMIFS(DataRegularSeason20242025!$AB$3:$AB$1315,DataRegularSeason20242025!$B$3:$B$1315, "&lt;=" &amp; $A128, DataRegularSeason20242025!$E$3:$E$1315, O$1)</f>
        <v>30</v>
      </c>
      <c r="P128" s="2">
        <f>SUMIFS(DataRegularSeason20242025!$AA$3:$AA$1315,DataRegularSeason20242025!$B$3:$B$1315, "&lt;=" &amp; $A128, DataRegularSeason20242025!$D$3:$D$1315, P$1)+SUMIFS(DataRegularSeason20242025!$AB$3:$AB$1315,DataRegularSeason20242025!$B$3:$B$1315, "&lt;=" &amp; $A128, DataRegularSeason20242025!$E$3:$E$1315, P$1)</f>
        <v>17</v>
      </c>
      <c r="Q128" s="2">
        <f>SUMIFS(DataRegularSeason20242025!$AA$3:$AA$1315,DataRegularSeason20242025!$B$3:$B$1315, "&lt;=" &amp; $A128, DataRegularSeason20242025!$D$3:$D$1315, Q$1)+SUMIFS(DataRegularSeason20242025!$AB$3:$AB$1315,DataRegularSeason20242025!$B$3:$B$1315, "&lt;=" &amp; $A128, DataRegularSeason20242025!$E$3:$E$1315, Q$1)</f>
        <v>32</v>
      </c>
      <c r="R128" s="2">
        <f>SUMIFS(DataRegularSeason20242025!$AA$3:$AA$1315,DataRegularSeason20242025!$B$3:$B$1315, "&lt;=" &amp; $A128, DataRegularSeason20242025!$D$3:$D$1315, R$1)+SUMIFS(DataRegularSeason20242025!$AB$3:$AB$1315,DataRegularSeason20242025!$B$3:$B$1315, "&lt;=" &amp; $A128, DataRegularSeason20242025!$E$3:$E$1315, R$1)</f>
        <v>17</v>
      </c>
      <c r="S128" s="2">
        <f>SUMIFS(DataRegularSeason20242025!$AA$3:$AA$1315,DataRegularSeason20242025!$B$3:$B$1315, "&lt;=" &amp; $A128, DataRegularSeason20242025!$D$3:$D$1315, S$1)+SUMIFS(DataRegularSeason20242025!$AB$3:$AB$1315,DataRegularSeason20242025!$B$3:$B$1315, "&lt;=" &amp; $A128, DataRegularSeason20242025!$E$3:$E$1315, S$1)</f>
        <v>21</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19</v>
      </c>
      <c r="V128" s="2">
        <f>SUMIFS(DataRegularSeason20242025!$AA$3:$AA$1315,DataRegularSeason20242025!$B$3:$B$1315, "&lt;=" &amp; $A128, DataRegularSeason20242025!$D$3:$D$1315, V$1)+SUMIFS(DataRegularSeason20242025!$AB$3:$AB$1315,DataRegularSeason20242025!$B$3:$B$1315, "&lt;=" &amp; $A128, DataRegularSeason20242025!$E$3:$E$1315, V$1)</f>
        <v>21</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19</v>
      </c>
      <c r="Z128" s="2">
        <f>SUMIFS(DataRegularSeason20242025!$AA$3:$AA$1315,DataRegularSeason20242025!$B$3:$B$1315, "&lt;=" &amp; $A128, DataRegularSeason20242025!$D$3:$D$1315, Z$1)+SUMIFS(DataRegularSeason20242025!$AB$3:$AB$1315,DataRegularSeason20242025!$B$3:$B$1315, "&lt;=" &amp; $A128, DataRegularSeason20242025!$E$3:$E$1315, Z$1)</f>
        <v>21</v>
      </c>
      <c r="AA128" s="2">
        <f>SUMIFS(DataRegularSeason20242025!$AA$3:$AA$1315,DataRegularSeason20242025!$B$3:$B$1315, "&lt;=" &amp; $A128, DataRegularSeason20242025!$D$3:$D$1315, AA$1)+SUMIFS(DataRegularSeason20242025!$AB$3:$AB$1315,DataRegularSeason20242025!$B$3:$B$1315, "&lt;=" &amp; $A128, DataRegularSeason20242025!$E$3:$E$1315, AA$1)</f>
        <v>24</v>
      </c>
      <c r="AB128" s="2">
        <f>SUMIFS(DataRegularSeason20242025!$AA$3:$AA$1315,DataRegularSeason20242025!$B$3:$B$1315, "&lt;=" &amp; $A128, DataRegularSeason20242025!$D$3:$D$1315, AB$1)+SUMIFS(DataRegularSeason20242025!$AB$3:$AB$1315,DataRegularSeason20242025!$B$3:$B$1315, "&lt;=" &amp; $A128, DataRegularSeason20242025!$E$3:$E$1315, AB$1)</f>
        <v>28</v>
      </c>
      <c r="AC128" s="2">
        <f>SUMIFS(DataRegularSeason20242025!$AA$3:$AA$1315,DataRegularSeason20242025!$B$3:$B$1315, "&lt;=" &amp; $A128, DataRegularSeason20242025!$D$3:$D$1315, AC$1)+SUMIFS(DataRegularSeason20242025!$AB$3:$AB$1315,DataRegularSeason20242025!$B$3:$B$1315, "&lt;=" &amp; $A128, DataRegularSeason20242025!$E$3:$E$1315, AC$1)</f>
        <v>21</v>
      </c>
      <c r="AD128" s="2">
        <f>SUMIFS(DataRegularSeason20242025!$AA$3:$AA$1315,DataRegularSeason20242025!$B$3:$B$1315, "&lt;=" &amp; $A128, DataRegularSeason20242025!$D$3:$D$1315, AD$1)+SUMIFS(DataRegularSeason20242025!$AB$3:$AB$1315,DataRegularSeason20242025!$B$3:$B$1315, "&lt;=" &amp; $A128, DataRegularSeason20242025!$E$3:$E$1315, AD$1)</f>
        <v>25</v>
      </c>
      <c r="AE128" s="2">
        <f>SUMIFS(DataRegularSeason20242025!$AA$3:$AA$1315,DataRegularSeason20242025!$B$3:$B$1315, "&lt;=" &amp; $A128, DataRegularSeason20242025!$D$3:$D$1315, AE$1)+SUMIFS(DataRegularSeason20242025!$AB$3:$AB$1315,DataRegularSeason20242025!$B$3:$B$1315, "&lt;=" &amp; $A128, DataRegularSeason20242025!$E$3:$E$1315, AE$1)</f>
        <v>30</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29</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19</v>
      </c>
      <c r="C129" s="2">
        <f>SUMIFS(DataRegularSeason20242025!$AA$3:$AA$1315,DataRegularSeason20242025!$B$3:$B$1315, "&lt;=" &amp; $A129, DataRegularSeason20242025!$D$3:$D$1315, C$1)+SUMIFS(DataRegularSeason20242025!$AB$3:$AB$1315,DataRegularSeason20242025!$B$3:$B$1315, "&lt;=" &amp; $A129, DataRegularSeason20242025!$E$3:$E$1315, C$1)</f>
        <v>23</v>
      </c>
      <c r="D129" s="2">
        <f>SUMIFS(DataRegularSeason20242025!$AA$3:$AA$1315,DataRegularSeason20242025!$B$3:$B$1315, "&lt;=" &amp; $A129, DataRegularSeason20242025!$D$3:$D$1315, D$1)+SUMIFS(DataRegularSeason20242025!$AB$3:$AB$1315,DataRegularSeason20242025!$B$3:$B$1315, "&lt;=" &amp; $A129, DataRegularSeason20242025!$E$3:$E$1315, D$1)</f>
        <v>23</v>
      </c>
      <c r="E129" s="2">
        <f>SUMIFS(DataRegularSeason20242025!$AA$3:$AA$1315,DataRegularSeason20242025!$B$3:$B$1315, "&lt;=" &amp; $A129, DataRegularSeason20242025!$D$3:$D$1315, E$1)+SUMIFS(DataRegularSeason20242025!$AB$3:$AB$1315,DataRegularSeason20242025!$B$3:$B$1315, "&lt;=" &amp; $A129, DataRegularSeason20242025!$E$3:$E$1315, E$1)</f>
        <v>31</v>
      </c>
      <c r="F129" s="2">
        <f>SUMIFS(DataRegularSeason20242025!$AA$3:$AA$1315,DataRegularSeason20242025!$B$3:$B$1315, "&lt;=" &amp; $A129, DataRegularSeason20242025!$D$3:$D$1315, F$1)+SUMIFS(DataRegularSeason20242025!$AB$3:$AB$1315,DataRegularSeason20242025!$B$3:$B$1315, "&lt;=" &amp; $A129, DataRegularSeason20242025!$E$3:$E$1315, F$1)</f>
        <v>20</v>
      </c>
      <c r="G129" s="2">
        <f>SUMIFS(DataRegularSeason20242025!$AA$3:$AA$1315,DataRegularSeason20242025!$B$3:$B$1315, "&lt;=" &amp; $A129, DataRegularSeason20242025!$D$3:$D$1315, G$1)+SUMIFS(DataRegularSeason20242025!$AB$3:$AB$1315,DataRegularSeason20242025!$B$3:$B$1315, "&lt;=" &amp; $A129, DataRegularSeason20242025!$E$3:$E$1315, G$1)</f>
        <v>28</v>
      </c>
      <c r="H129" s="2">
        <f>SUMIFS(DataRegularSeason20242025!$AA$3:$AA$1315,DataRegularSeason20242025!$B$3:$B$1315, "&lt;=" &amp; $A129, DataRegularSeason20242025!$D$3:$D$1315, H$1)+SUMIFS(DataRegularSeason20242025!$AB$3:$AB$1315,DataRegularSeason20242025!$B$3:$B$1315, "&lt;=" &amp; $A129, DataRegularSeason20242025!$E$3:$E$1315, H$1)</f>
        <v>16</v>
      </c>
      <c r="I129" s="2">
        <f>SUMIFS(DataRegularSeason20242025!$AA$3:$AA$1315,DataRegularSeason20242025!$B$3:$B$1315, "&lt;=" &amp; $A129, DataRegularSeason20242025!$D$3:$D$1315, I$1)+SUMIFS(DataRegularSeason20242025!$AB$3:$AB$1315,DataRegularSeason20242025!$B$3:$B$1315, "&lt;=" &amp; $A129, DataRegularSeason20242025!$E$3:$E$1315, I$1)</f>
        <v>24</v>
      </c>
      <c r="J129" s="2">
        <f>SUMIFS(DataRegularSeason20242025!$AA$3:$AA$1315,DataRegularSeason20242025!$B$3:$B$1315, "&lt;=" &amp; $A129, DataRegularSeason20242025!$D$3:$D$1315, J$1)+SUMIFS(DataRegularSeason20242025!$AB$3:$AB$1315,DataRegularSeason20242025!$B$3:$B$1315, "&lt;=" &amp; $A129, DataRegularSeason20242025!$E$3:$E$1315, J$1)</f>
        <v>26</v>
      </c>
      <c r="K129" s="2">
        <f>SUMIFS(DataRegularSeason20242025!$AA$3:$AA$1315,DataRegularSeason20242025!$B$3:$B$1315, "&lt;=" &amp; $A129, DataRegularSeason20242025!$D$3:$D$1315, K$1)+SUMIFS(DataRegularSeason20242025!$AB$3:$AB$1315,DataRegularSeason20242025!$B$3:$B$1315, "&lt;=" &amp; $A129, DataRegularSeason20242025!$E$3:$E$1315, K$1)</f>
        <v>22</v>
      </c>
      <c r="L129" s="2">
        <f>SUMIFS(DataRegularSeason20242025!$AA$3:$AA$1315,DataRegularSeason20242025!$B$3:$B$1315, "&lt;=" &amp; $A129, DataRegularSeason20242025!$D$3:$D$1315, L$1)+SUMIFS(DataRegularSeason20242025!$AB$3:$AB$1315,DataRegularSeason20242025!$B$3:$B$1315, "&lt;=" &amp; $A129, DataRegularSeason20242025!$E$3:$E$1315, L$1)</f>
        <v>24</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25</v>
      </c>
      <c r="O129" s="2">
        <f>SUMIFS(DataRegularSeason20242025!$AA$3:$AA$1315,DataRegularSeason20242025!$B$3:$B$1315, "&lt;=" &amp; $A129, DataRegularSeason20242025!$D$3:$D$1315, O$1)+SUMIFS(DataRegularSeason20242025!$AB$3:$AB$1315,DataRegularSeason20242025!$B$3:$B$1315, "&lt;=" &amp; $A129, DataRegularSeason20242025!$E$3:$E$1315, O$1)</f>
        <v>30</v>
      </c>
      <c r="P129" s="2">
        <f>SUMIFS(DataRegularSeason20242025!$AA$3:$AA$1315,DataRegularSeason20242025!$B$3:$B$1315, "&lt;=" &amp; $A129, DataRegularSeason20242025!$D$3:$D$1315, P$1)+SUMIFS(DataRegularSeason20242025!$AB$3:$AB$1315,DataRegularSeason20242025!$B$3:$B$1315, "&lt;=" &amp; $A129, DataRegularSeason20242025!$E$3:$E$1315, P$1)</f>
        <v>17</v>
      </c>
      <c r="Q129" s="2">
        <f>SUMIFS(DataRegularSeason20242025!$AA$3:$AA$1315,DataRegularSeason20242025!$B$3:$B$1315, "&lt;=" &amp; $A129, DataRegularSeason20242025!$D$3:$D$1315, Q$1)+SUMIFS(DataRegularSeason20242025!$AB$3:$AB$1315,DataRegularSeason20242025!$B$3:$B$1315, "&lt;=" &amp; $A129, DataRegularSeason20242025!$E$3:$E$1315, Q$1)</f>
        <v>32</v>
      </c>
      <c r="R129" s="2">
        <f>SUMIFS(DataRegularSeason20242025!$AA$3:$AA$1315,DataRegularSeason20242025!$B$3:$B$1315, "&lt;=" &amp; $A129, DataRegularSeason20242025!$D$3:$D$1315, R$1)+SUMIFS(DataRegularSeason20242025!$AB$3:$AB$1315,DataRegularSeason20242025!$B$3:$B$1315, "&lt;=" &amp; $A129, DataRegularSeason20242025!$E$3:$E$1315, R$1)</f>
        <v>17</v>
      </c>
      <c r="S129" s="2">
        <f>SUMIFS(DataRegularSeason20242025!$AA$3:$AA$1315,DataRegularSeason20242025!$B$3:$B$1315, "&lt;=" &amp; $A129, DataRegularSeason20242025!$D$3:$D$1315, S$1)+SUMIFS(DataRegularSeason20242025!$AB$3:$AB$1315,DataRegularSeason20242025!$B$3:$B$1315, "&lt;=" &amp; $A129, DataRegularSeason20242025!$E$3:$E$1315, S$1)</f>
        <v>21</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19</v>
      </c>
      <c r="V129" s="2">
        <f>SUMIFS(DataRegularSeason20242025!$AA$3:$AA$1315,DataRegularSeason20242025!$B$3:$B$1315, "&lt;=" &amp; $A129, DataRegularSeason20242025!$D$3:$D$1315, V$1)+SUMIFS(DataRegularSeason20242025!$AB$3:$AB$1315,DataRegularSeason20242025!$B$3:$B$1315, "&lt;=" &amp; $A129, DataRegularSeason20242025!$E$3:$E$1315, V$1)</f>
        <v>21</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19</v>
      </c>
      <c r="Z129" s="2">
        <f>SUMIFS(DataRegularSeason20242025!$AA$3:$AA$1315,DataRegularSeason20242025!$B$3:$B$1315, "&lt;=" &amp; $A129, DataRegularSeason20242025!$D$3:$D$1315, Z$1)+SUMIFS(DataRegularSeason20242025!$AB$3:$AB$1315,DataRegularSeason20242025!$B$3:$B$1315, "&lt;=" &amp; $A129, DataRegularSeason20242025!$E$3:$E$1315, Z$1)</f>
        <v>21</v>
      </c>
      <c r="AA129" s="2">
        <f>SUMIFS(DataRegularSeason20242025!$AA$3:$AA$1315,DataRegularSeason20242025!$B$3:$B$1315, "&lt;=" &amp; $A129, DataRegularSeason20242025!$D$3:$D$1315, AA$1)+SUMIFS(DataRegularSeason20242025!$AB$3:$AB$1315,DataRegularSeason20242025!$B$3:$B$1315, "&lt;=" &amp; $A129, DataRegularSeason20242025!$E$3:$E$1315, AA$1)</f>
        <v>24</v>
      </c>
      <c r="AB129" s="2">
        <f>SUMIFS(DataRegularSeason20242025!$AA$3:$AA$1315,DataRegularSeason20242025!$B$3:$B$1315, "&lt;=" &amp; $A129, DataRegularSeason20242025!$D$3:$D$1315, AB$1)+SUMIFS(DataRegularSeason20242025!$AB$3:$AB$1315,DataRegularSeason20242025!$B$3:$B$1315, "&lt;=" &amp; $A129, DataRegularSeason20242025!$E$3:$E$1315, AB$1)</f>
        <v>28</v>
      </c>
      <c r="AC129" s="2">
        <f>SUMIFS(DataRegularSeason20242025!$AA$3:$AA$1315,DataRegularSeason20242025!$B$3:$B$1315, "&lt;=" &amp; $A129, DataRegularSeason20242025!$D$3:$D$1315, AC$1)+SUMIFS(DataRegularSeason20242025!$AB$3:$AB$1315,DataRegularSeason20242025!$B$3:$B$1315, "&lt;=" &amp; $A129, DataRegularSeason20242025!$E$3:$E$1315, AC$1)</f>
        <v>21</v>
      </c>
      <c r="AD129" s="2">
        <f>SUMIFS(DataRegularSeason20242025!$AA$3:$AA$1315,DataRegularSeason20242025!$B$3:$B$1315, "&lt;=" &amp; $A129, DataRegularSeason20242025!$D$3:$D$1315, AD$1)+SUMIFS(DataRegularSeason20242025!$AB$3:$AB$1315,DataRegularSeason20242025!$B$3:$B$1315, "&lt;=" &amp; $A129, DataRegularSeason20242025!$E$3:$E$1315, AD$1)</f>
        <v>25</v>
      </c>
      <c r="AE129" s="2">
        <f>SUMIFS(DataRegularSeason20242025!$AA$3:$AA$1315,DataRegularSeason20242025!$B$3:$B$1315, "&lt;=" &amp; $A129, DataRegularSeason20242025!$D$3:$D$1315, AE$1)+SUMIFS(DataRegularSeason20242025!$AB$3:$AB$1315,DataRegularSeason20242025!$B$3:$B$1315, "&lt;=" &amp; $A129, DataRegularSeason20242025!$E$3:$E$1315, AE$1)</f>
        <v>30</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29</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19</v>
      </c>
      <c r="C130" s="2">
        <f>SUMIFS(DataRegularSeason20242025!$AA$3:$AA$1315,DataRegularSeason20242025!$B$3:$B$1315, "&lt;=" &amp; $A130, DataRegularSeason20242025!$D$3:$D$1315, C$1)+SUMIFS(DataRegularSeason20242025!$AB$3:$AB$1315,DataRegularSeason20242025!$B$3:$B$1315, "&lt;=" &amp; $A130, DataRegularSeason20242025!$E$3:$E$1315, C$1)</f>
        <v>23</v>
      </c>
      <c r="D130" s="2">
        <f>SUMIFS(DataRegularSeason20242025!$AA$3:$AA$1315,DataRegularSeason20242025!$B$3:$B$1315, "&lt;=" &amp; $A130, DataRegularSeason20242025!$D$3:$D$1315, D$1)+SUMIFS(DataRegularSeason20242025!$AB$3:$AB$1315,DataRegularSeason20242025!$B$3:$B$1315, "&lt;=" &amp; $A130, DataRegularSeason20242025!$E$3:$E$1315, D$1)</f>
        <v>23</v>
      </c>
      <c r="E130" s="2">
        <f>SUMIFS(DataRegularSeason20242025!$AA$3:$AA$1315,DataRegularSeason20242025!$B$3:$B$1315, "&lt;=" &amp; $A130, DataRegularSeason20242025!$D$3:$D$1315, E$1)+SUMIFS(DataRegularSeason20242025!$AB$3:$AB$1315,DataRegularSeason20242025!$B$3:$B$1315, "&lt;=" &amp; $A130, DataRegularSeason20242025!$E$3:$E$1315, E$1)</f>
        <v>31</v>
      </c>
      <c r="F130" s="2">
        <f>SUMIFS(DataRegularSeason20242025!$AA$3:$AA$1315,DataRegularSeason20242025!$B$3:$B$1315, "&lt;=" &amp; $A130, DataRegularSeason20242025!$D$3:$D$1315, F$1)+SUMIFS(DataRegularSeason20242025!$AB$3:$AB$1315,DataRegularSeason20242025!$B$3:$B$1315, "&lt;=" &amp; $A130, DataRegularSeason20242025!$E$3:$E$1315, F$1)</f>
        <v>20</v>
      </c>
      <c r="G130" s="2">
        <f>SUMIFS(DataRegularSeason20242025!$AA$3:$AA$1315,DataRegularSeason20242025!$B$3:$B$1315, "&lt;=" &amp; $A130, DataRegularSeason20242025!$D$3:$D$1315, G$1)+SUMIFS(DataRegularSeason20242025!$AB$3:$AB$1315,DataRegularSeason20242025!$B$3:$B$1315, "&lt;=" &amp; $A130, DataRegularSeason20242025!$E$3:$E$1315, G$1)</f>
        <v>28</v>
      </c>
      <c r="H130" s="2">
        <f>SUMIFS(DataRegularSeason20242025!$AA$3:$AA$1315,DataRegularSeason20242025!$B$3:$B$1315, "&lt;=" &amp; $A130, DataRegularSeason20242025!$D$3:$D$1315, H$1)+SUMIFS(DataRegularSeason20242025!$AB$3:$AB$1315,DataRegularSeason20242025!$B$3:$B$1315, "&lt;=" &amp; $A130, DataRegularSeason20242025!$E$3:$E$1315, H$1)</f>
        <v>16</v>
      </c>
      <c r="I130" s="2">
        <f>SUMIFS(DataRegularSeason20242025!$AA$3:$AA$1315,DataRegularSeason20242025!$B$3:$B$1315, "&lt;=" &amp; $A130, DataRegularSeason20242025!$D$3:$D$1315, I$1)+SUMIFS(DataRegularSeason20242025!$AB$3:$AB$1315,DataRegularSeason20242025!$B$3:$B$1315, "&lt;=" &amp; $A130, DataRegularSeason20242025!$E$3:$E$1315, I$1)</f>
        <v>24</v>
      </c>
      <c r="J130" s="2">
        <f>SUMIFS(DataRegularSeason20242025!$AA$3:$AA$1315,DataRegularSeason20242025!$B$3:$B$1315, "&lt;=" &amp; $A130, DataRegularSeason20242025!$D$3:$D$1315, J$1)+SUMIFS(DataRegularSeason20242025!$AB$3:$AB$1315,DataRegularSeason20242025!$B$3:$B$1315, "&lt;=" &amp; $A130, DataRegularSeason20242025!$E$3:$E$1315, J$1)</f>
        <v>26</v>
      </c>
      <c r="K130" s="2">
        <f>SUMIFS(DataRegularSeason20242025!$AA$3:$AA$1315,DataRegularSeason20242025!$B$3:$B$1315, "&lt;=" &amp; $A130, DataRegularSeason20242025!$D$3:$D$1315, K$1)+SUMIFS(DataRegularSeason20242025!$AB$3:$AB$1315,DataRegularSeason20242025!$B$3:$B$1315, "&lt;=" &amp; $A130, DataRegularSeason20242025!$E$3:$E$1315, K$1)</f>
        <v>22</v>
      </c>
      <c r="L130" s="2">
        <f>SUMIFS(DataRegularSeason20242025!$AA$3:$AA$1315,DataRegularSeason20242025!$B$3:$B$1315, "&lt;=" &amp; $A130, DataRegularSeason20242025!$D$3:$D$1315, L$1)+SUMIFS(DataRegularSeason20242025!$AB$3:$AB$1315,DataRegularSeason20242025!$B$3:$B$1315, "&lt;=" &amp; $A130, DataRegularSeason20242025!$E$3:$E$1315, L$1)</f>
        <v>24</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25</v>
      </c>
      <c r="O130" s="2">
        <f>SUMIFS(DataRegularSeason20242025!$AA$3:$AA$1315,DataRegularSeason20242025!$B$3:$B$1315, "&lt;=" &amp; $A130, DataRegularSeason20242025!$D$3:$D$1315, O$1)+SUMIFS(DataRegularSeason20242025!$AB$3:$AB$1315,DataRegularSeason20242025!$B$3:$B$1315, "&lt;=" &amp; $A130, DataRegularSeason20242025!$E$3:$E$1315, O$1)</f>
        <v>30</v>
      </c>
      <c r="P130" s="2">
        <f>SUMIFS(DataRegularSeason20242025!$AA$3:$AA$1315,DataRegularSeason20242025!$B$3:$B$1315, "&lt;=" &amp; $A130, DataRegularSeason20242025!$D$3:$D$1315, P$1)+SUMIFS(DataRegularSeason20242025!$AB$3:$AB$1315,DataRegularSeason20242025!$B$3:$B$1315, "&lt;=" &amp; $A130, DataRegularSeason20242025!$E$3:$E$1315, P$1)</f>
        <v>17</v>
      </c>
      <c r="Q130" s="2">
        <f>SUMIFS(DataRegularSeason20242025!$AA$3:$AA$1315,DataRegularSeason20242025!$B$3:$B$1315, "&lt;=" &amp; $A130, DataRegularSeason20242025!$D$3:$D$1315, Q$1)+SUMIFS(DataRegularSeason20242025!$AB$3:$AB$1315,DataRegularSeason20242025!$B$3:$B$1315, "&lt;=" &amp; $A130, DataRegularSeason20242025!$E$3:$E$1315, Q$1)</f>
        <v>32</v>
      </c>
      <c r="R130" s="2">
        <f>SUMIFS(DataRegularSeason20242025!$AA$3:$AA$1315,DataRegularSeason20242025!$B$3:$B$1315, "&lt;=" &amp; $A130, DataRegularSeason20242025!$D$3:$D$1315, R$1)+SUMIFS(DataRegularSeason20242025!$AB$3:$AB$1315,DataRegularSeason20242025!$B$3:$B$1315, "&lt;=" &amp; $A130, DataRegularSeason20242025!$E$3:$E$1315, R$1)</f>
        <v>17</v>
      </c>
      <c r="S130" s="2">
        <f>SUMIFS(DataRegularSeason20242025!$AA$3:$AA$1315,DataRegularSeason20242025!$B$3:$B$1315, "&lt;=" &amp; $A130, DataRegularSeason20242025!$D$3:$D$1315, S$1)+SUMIFS(DataRegularSeason20242025!$AB$3:$AB$1315,DataRegularSeason20242025!$B$3:$B$1315, "&lt;=" &amp; $A130, DataRegularSeason20242025!$E$3:$E$1315, S$1)</f>
        <v>21</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19</v>
      </c>
      <c r="V130" s="2">
        <f>SUMIFS(DataRegularSeason20242025!$AA$3:$AA$1315,DataRegularSeason20242025!$B$3:$B$1315, "&lt;=" &amp; $A130, DataRegularSeason20242025!$D$3:$D$1315, V$1)+SUMIFS(DataRegularSeason20242025!$AB$3:$AB$1315,DataRegularSeason20242025!$B$3:$B$1315, "&lt;=" &amp; $A130, DataRegularSeason20242025!$E$3:$E$1315, V$1)</f>
        <v>21</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19</v>
      </c>
      <c r="Z130" s="2">
        <f>SUMIFS(DataRegularSeason20242025!$AA$3:$AA$1315,DataRegularSeason20242025!$B$3:$B$1315, "&lt;=" &amp; $A130, DataRegularSeason20242025!$D$3:$D$1315, Z$1)+SUMIFS(DataRegularSeason20242025!$AB$3:$AB$1315,DataRegularSeason20242025!$B$3:$B$1315, "&lt;=" &amp; $A130, DataRegularSeason20242025!$E$3:$E$1315, Z$1)</f>
        <v>21</v>
      </c>
      <c r="AA130" s="2">
        <f>SUMIFS(DataRegularSeason20242025!$AA$3:$AA$1315,DataRegularSeason20242025!$B$3:$B$1315, "&lt;=" &amp; $A130, DataRegularSeason20242025!$D$3:$D$1315, AA$1)+SUMIFS(DataRegularSeason20242025!$AB$3:$AB$1315,DataRegularSeason20242025!$B$3:$B$1315, "&lt;=" &amp; $A130, DataRegularSeason20242025!$E$3:$E$1315, AA$1)</f>
        <v>24</v>
      </c>
      <c r="AB130" s="2">
        <f>SUMIFS(DataRegularSeason20242025!$AA$3:$AA$1315,DataRegularSeason20242025!$B$3:$B$1315, "&lt;=" &amp; $A130, DataRegularSeason20242025!$D$3:$D$1315, AB$1)+SUMIFS(DataRegularSeason20242025!$AB$3:$AB$1315,DataRegularSeason20242025!$B$3:$B$1315, "&lt;=" &amp; $A130, DataRegularSeason20242025!$E$3:$E$1315, AB$1)</f>
        <v>28</v>
      </c>
      <c r="AC130" s="2">
        <f>SUMIFS(DataRegularSeason20242025!$AA$3:$AA$1315,DataRegularSeason20242025!$B$3:$B$1315, "&lt;=" &amp; $A130, DataRegularSeason20242025!$D$3:$D$1315, AC$1)+SUMIFS(DataRegularSeason20242025!$AB$3:$AB$1315,DataRegularSeason20242025!$B$3:$B$1315, "&lt;=" &amp; $A130, DataRegularSeason20242025!$E$3:$E$1315, AC$1)</f>
        <v>21</v>
      </c>
      <c r="AD130" s="2">
        <f>SUMIFS(DataRegularSeason20242025!$AA$3:$AA$1315,DataRegularSeason20242025!$B$3:$B$1315, "&lt;=" &amp; $A130, DataRegularSeason20242025!$D$3:$D$1315, AD$1)+SUMIFS(DataRegularSeason20242025!$AB$3:$AB$1315,DataRegularSeason20242025!$B$3:$B$1315, "&lt;=" &amp; $A130, DataRegularSeason20242025!$E$3:$E$1315, AD$1)</f>
        <v>25</v>
      </c>
      <c r="AE130" s="2">
        <f>SUMIFS(DataRegularSeason20242025!$AA$3:$AA$1315,DataRegularSeason20242025!$B$3:$B$1315, "&lt;=" &amp; $A130, DataRegularSeason20242025!$D$3:$D$1315, AE$1)+SUMIFS(DataRegularSeason20242025!$AB$3:$AB$1315,DataRegularSeason20242025!$B$3:$B$1315, "&lt;=" &amp; $A130, DataRegularSeason20242025!$E$3:$E$1315, AE$1)</f>
        <v>30</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29</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19</v>
      </c>
      <c r="C131" s="2">
        <f>SUMIFS(DataRegularSeason20242025!$AA$3:$AA$1315,DataRegularSeason20242025!$B$3:$B$1315, "&lt;=" &amp; $A131, DataRegularSeason20242025!$D$3:$D$1315, C$1)+SUMIFS(DataRegularSeason20242025!$AB$3:$AB$1315,DataRegularSeason20242025!$B$3:$B$1315, "&lt;=" &amp; $A131, DataRegularSeason20242025!$E$3:$E$1315, C$1)</f>
        <v>23</v>
      </c>
      <c r="D131" s="2">
        <f>SUMIFS(DataRegularSeason20242025!$AA$3:$AA$1315,DataRegularSeason20242025!$B$3:$B$1315, "&lt;=" &amp; $A131, DataRegularSeason20242025!$D$3:$D$1315, D$1)+SUMIFS(DataRegularSeason20242025!$AB$3:$AB$1315,DataRegularSeason20242025!$B$3:$B$1315, "&lt;=" &amp; $A131, DataRegularSeason20242025!$E$3:$E$1315, D$1)</f>
        <v>23</v>
      </c>
      <c r="E131" s="2">
        <f>SUMIFS(DataRegularSeason20242025!$AA$3:$AA$1315,DataRegularSeason20242025!$B$3:$B$1315, "&lt;=" &amp; $A131, DataRegularSeason20242025!$D$3:$D$1315, E$1)+SUMIFS(DataRegularSeason20242025!$AB$3:$AB$1315,DataRegularSeason20242025!$B$3:$B$1315, "&lt;=" &amp; $A131, DataRegularSeason20242025!$E$3:$E$1315, E$1)</f>
        <v>31</v>
      </c>
      <c r="F131" s="2">
        <f>SUMIFS(DataRegularSeason20242025!$AA$3:$AA$1315,DataRegularSeason20242025!$B$3:$B$1315, "&lt;=" &amp; $A131, DataRegularSeason20242025!$D$3:$D$1315, F$1)+SUMIFS(DataRegularSeason20242025!$AB$3:$AB$1315,DataRegularSeason20242025!$B$3:$B$1315, "&lt;=" &amp; $A131, DataRegularSeason20242025!$E$3:$E$1315, F$1)</f>
        <v>20</v>
      </c>
      <c r="G131" s="2">
        <f>SUMIFS(DataRegularSeason20242025!$AA$3:$AA$1315,DataRegularSeason20242025!$B$3:$B$1315, "&lt;=" &amp; $A131, DataRegularSeason20242025!$D$3:$D$1315, G$1)+SUMIFS(DataRegularSeason20242025!$AB$3:$AB$1315,DataRegularSeason20242025!$B$3:$B$1315, "&lt;=" &amp; $A131, DataRegularSeason20242025!$E$3:$E$1315, G$1)</f>
        <v>28</v>
      </c>
      <c r="H131" s="2">
        <f>SUMIFS(DataRegularSeason20242025!$AA$3:$AA$1315,DataRegularSeason20242025!$B$3:$B$1315, "&lt;=" &amp; $A131, DataRegularSeason20242025!$D$3:$D$1315, H$1)+SUMIFS(DataRegularSeason20242025!$AB$3:$AB$1315,DataRegularSeason20242025!$B$3:$B$1315, "&lt;=" &amp; $A131, DataRegularSeason20242025!$E$3:$E$1315, H$1)</f>
        <v>16</v>
      </c>
      <c r="I131" s="2">
        <f>SUMIFS(DataRegularSeason20242025!$AA$3:$AA$1315,DataRegularSeason20242025!$B$3:$B$1315, "&lt;=" &amp; $A131, DataRegularSeason20242025!$D$3:$D$1315, I$1)+SUMIFS(DataRegularSeason20242025!$AB$3:$AB$1315,DataRegularSeason20242025!$B$3:$B$1315, "&lt;=" &amp; $A131, DataRegularSeason20242025!$E$3:$E$1315, I$1)</f>
        <v>24</v>
      </c>
      <c r="J131" s="2">
        <f>SUMIFS(DataRegularSeason20242025!$AA$3:$AA$1315,DataRegularSeason20242025!$B$3:$B$1315, "&lt;=" &amp; $A131, DataRegularSeason20242025!$D$3:$D$1315, J$1)+SUMIFS(DataRegularSeason20242025!$AB$3:$AB$1315,DataRegularSeason20242025!$B$3:$B$1315, "&lt;=" &amp; $A131, DataRegularSeason20242025!$E$3:$E$1315, J$1)</f>
        <v>26</v>
      </c>
      <c r="K131" s="2">
        <f>SUMIFS(DataRegularSeason20242025!$AA$3:$AA$1315,DataRegularSeason20242025!$B$3:$B$1315, "&lt;=" &amp; $A131, DataRegularSeason20242025!$D$3:$D$1315, K$1)+SUMIFS(DataRegularSeason20242025!$AB$3:$AB$1315,DataRegularSeason20242025!$B$3:$B$1315, "&lt;=" &amp; $A131, DataRegularSeason20242025!$E$3:$E$1315, K$1)</f>
        <v>22</v>
      </c>
      <c r="L131" s="2">
        <f>SUMIFS(DataRegularSeason20242025!$AA$3:$AA$1315,DataRegularSeason20242025!$B$3:$B$1315, "&lt;=" &amp; $A131, DataRegularSeason20242025!$D$3:$D$1315, L$1)+SUMIFS(DataRegularSeason20242025!$AB$3:$AB$1315,DataRegularSeason20242025!$B$3:$B$1315, "&lt;=" &amp; $A131, DataRegularSeason20242025!$E$3:$E$1315, L$1)</f>
        <v>24</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25</v>
      </c>
      <c r="O131" s="2">
        <f>SUMIFS(DataRegularSeason20242025!$AA$3:$AA$1315,DataRegularSeason20242025!$B$3:$B$1315, "&lt;=" &amp; $A131, DataRegularSeason20242025!$D$3:$D$1315, O$1)+SUMIFS(DataRegularSeason20242025!$AB$3:$AB$1315,DataRegularSeason20242025!$B$3:$B$1315, "&lt;=" &amp; $A131, DataRegularSeason20242025!$E$3:$E$1315, O$1)</f>
        <v>30</v>
      </c>
      <c r="P131" s="2">
        <f>SUMIFS(DataRegularSeason20242025!$AA$3:$AA$1315,DataRegularSeason20242025!$B$3:$B$1315, "&lt;=" &amp; $A131, DataRegularSeason20242025!$D$3:$D$1315, P$1)+SUMIFS(DataRegularSeason20242025!$AB$3:$AB$1315,DataRegularSeason20242025!$B$3:$B$1315, "&lt;=" &amp; $A131, DataRegularSeason20242025!$E$3:$E$1315, P$1)</f>
        <v>17</v>
      </c>
      <c r="Q131" s="2">
        <f>SUMIFS(DataRegularSeason20242025!$AA$3:$AA$1315,DataRegularSeason20242025!$B$3:$B$1315, "&lt;=" &amp; $A131, DataRegularSeason20242025!$D$3:$D$1315, Q$1)+SUMIFS(DataRegularSeason20242025!$AB$3:$AB$1315,DataRegularSeason20242025!$B$3:$B$1315, "&lt;=" &amp; $A131, DataRegularSeason20242025!$E$3:$E$1315, Q$1)</f>
        <v>32</v>
      </c>
      <c r="R131" s="2">
        <f>SUMIFS(DataRegularSeason20242025!$AA$3:$AA$1315,DataRegularSeason20242025!$B$3:$B$1315, "&lt;=" &amp; $A131, DataRegularSeason20242025!$D$3:$D$1315, R$1)+SUMIFS(DataRegularSeason20242025!$AB$3:$AB$1315,DataRegularSeason20242025!$B$3:$B$1315, "&lt;=" &amp; $A131, DataRegularSeason20242025!$E$3:$E$1315, R$1)</f>
        <v>17</v>
      </c>
      <c r="S131" s="2">
        <f>SUMIFS(DataRegularSeason20242025!$AA$3:$AA$1315,DataRegularSeason20242025!$B$3:$B$1315, "&lt;=" &amp; $A131, DataRegularSeason20242025!$D$3:$D$1315, S$1)+SUMIFS(DataRegularSeason20242025!$AB$3:$AB$1315,DataRegularSeason20242025!$B$3:$B$1315, "&lt;=" &amp; $A131, DataRegularSeason20242025!$E$3:$E$1315, S$1)</f>
        <v>21</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19</v>
      </c>
      <c r="V131" s="2">
        <f>SUMIFS(DataRegularSeason20242025!$AA$3:$AA$1315,DataRegularSeason20242025!$B$3:$B$1315, "&lt;=" &amp; $A131, DataRegularSeason20242025!$D$3:$D$1315, V$1)+SUMIFS(DataRegularSeason20242025!$AB$3:$AB$1315,DataRegularSeason20242025!$B$3:$B$1315, "&lt;=" &amp; $A131, DataRegularSeason20242025!$E$3:$E$1315, V$1)</f>
        <v>21</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19</v>
      </c>
      <c r="Z131" s="2">
        <f>SUMIFS(DataRegularSeason20242025!$AA$3:$AA$1315,DataRegularSeason20242025!$B$3:$B$1315, "&lt;=" &amp; $A131, DataRegularSeason20242025!$D$3:$D$1315, Z$1)+SUMIFS(DataRegularSeason20242025!$AB$3:$AB$1315,DataRegularSeason20242025!$B$3:$B$1315, "&lt;=" &amp; $A131, DataRegularSeason20242025!$E$3:$E$1315, Z$1)</f>
        <v>21</v>
      </c>
      <c r="AA131" s="2">
        <f>SUMIFS(DataRegularSeason20242025!$AA$3:$AA$1315,DataRegularSeason20242025!$B$3:$B$1315, "&lt;=" &amp; $A131, DataRegularSeason20242025!$D$3:$D$1315, AA$1)+SUMIFS(DataRegularSeason20242025!$AB$3:$AB$1315,DataRegularSeason20242025!$B$3:$B$1315, "&lt;=" &amp; $A131, DataRegularSeason20242025!$E$3:$E$1315, AA$1)</f>
        <v>24</v>
      </c>
      <c r="AB131" s="2">
        <f>SUMIFS(DataRegularSeason20242025!$AA$3:$AA$1315,DataRegularSeason20242025!$B$3:$B$1315, "&lt;=" &amp; $A131, DataRegularSeason20242025!$D$3:$D$1315, AB$1)+SUMIFS(DataRegularSeason20242025!$AB$3:$AB$1315,DataRegularSeason20242025!$B$3:$B$1315, "&lt;=" &amp; $A131, DataRegularSeason20242025!$E$3:$E$1315, AB$1)</f>
        <v>28</v>
      </c>
      <c r="AC131" s="2">
        <f>SUMIFS(DataRegularSeason20242025!$AA$3:$AA$1315,DataRegularSeason20242025!$B$3:$B$1315, "&lt;=" &amp; $A131, DataRegularSeason20242025!$D$3:$D$1315, AC$1)+SUMIFS(DataRegularSeason20242025!$AB$3:$AB$1315,DataRegularSeason20242025!$B$3:$B$1315, "&lt;=" &amp; $A131, DataRegularSeason20242025!$E$3:$E$1315, AC$1)</f>
        <v>21</v>
      </c>
      <c r="AD131" s="2">
        <f>SUMIFS(DataRegularSeason20242025!$AA$3:$AA$1315,DataRegularSeason20242025!$B$3:$B$1315, "&lt;=" &amp; $A131, DataRegularSeason20242025!$D$3:$D$1315, AD$1)+SUMIFS(DataRegularSeason20242025!$AB$3:$AB$1315,DataRegularSeason20242025!$B$3:$B$1315, "&lt;=" &amp; $A131, DataRegularSeason20242025!$E$3:$E$1315, AD$1)</f>
        <v>25</v>
      </c>
      <c r="AE131" s="2">
        <f>SUMIFS(DataRegularSeason20242025!$AA$3:$AA$1315,DataRegularSeason20242025!$B$3:$B$1315, "&lt;=" &amp; $A131, DataRegularSeason20242025!$D$3:$D$1315, AE$1)+SUMIFS(DataRegularSeason20242025!$AB$3:$AB$1315,DataRegularSeason20242025!$B$3:$B$1315, "&lt;=" &amp; $A131, DataRegularSeason20242025!$E$3:$E$1315, AE$1)</f>
        <v>30</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29</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19</v>
      </c>
      <c r="C132" s="2">
        <f>SUMIFS(DataRegularSeason20242025!$AA$3:$AA$1315,DataRegularSeason20242025!$B$3:$B$1315, "&lt;=" &amp; $A132, DataRegularSeason20242025!$D$3:$D$1315, C$1)+SUMIFS(DataRegularSeason20242025!$AB$3:$AB$1315,DataRegularSeason20242025!$B$3:$B$1315, "&lt;=" &amp; $A132, DataRegularSeason20242025!$E$3:$E$1315, C$1)</f>
        <v>23</v>
      </c>
      <c r="D132" s="2">
        <f>SUMIFS(DataRegularSeason20242025!$AA$3:$AA$1315,DataRegularSeason20242025!$B$3:$B$1315, "&lt;=" &amp; $A132, DataRegularSeason20242025!$D$3:$D$1315, D$1)+SUMIFS(DataRegularSeason20242025!$AB$3:$AB$1315,DataRegularSeason20242025!$B$3:$B$1315, "&lt;=" &amp; $A132, DataRegularSeason20242025!$E$3:$E$1315, D$1)</f>
        <v>23</v>
      </c>
      <c r="E132" s="2">
        <f>SUMIFS(DataRegularSeason20242025!$AA$3:$AA$1315,DataRegularSeason20242025!$B$3:$B$1315, "&lt;=" &amp; $A132, DataRegularSeason20242025!$D$3:$D$1315, E$1)+SUMIFS(DataRegularSeason20242025!$AB$3:$AB$1315,DataRegularSeason20242025!$B$3:$B$1315, "&lt;=" &amp; $A132, DataRegularSeason20242025!$E$3:$E$1315, E$1)</f>
        <v>31</v>
      </c>
      <c r="F132" s="2">
        <f>SUMIFS(DataRegularSeason20242025!$AA$3:$AA$1315,DataRegularSeason20242025!$B$3:$B$1315, "&lt;=" &amp; $A132, DataRegularSeason20242025!$D$3:$D$1315, F$1)+SUMIFS(DataRegularSeason20242025!$AB$3:$AB$1315,DataRegularSeason20242025!$B$3:$B$1315, "&lt;=" &amp; $A132, DataRegularSeason20242025!$E$3:$E$1315, F$1)</f>
        <v>20</v>
      </c>
      <c r="G132" s="2">
        <f>SUMIFS(DataRegularSeason20242025!$AA$3:$AA$1315,DataRegularSeason20242025!$B$3:$B$1315, "&lt;=" &amp; $A132, DataRegularSeason20242025!$D$3:$D$1315, G$1)+SUMIFS(DataRegularSeason20242025!$AB$3:$AB$1315,DataRegularSeason20242025!$B$3:$B$1315, "&lt;=" &amp; $A132, DataRegularSeason20242025!$E$3:$E$1315, G$1)</f>
        <v>28</v>
      </c>
      <c r="H132" s="2">
        <f>SUMIFS(DataRegularSeason20242025!$AA$3:$AA$1315,DataRegularSeason20242025!$B$3:$B$1315, "&lt;=" &amp; $A132, DataRegularSeason20242025!$D$3:$D$1315, H$1)+SUMIFS(DataRegularSeason20242025!$AB$3:$AB$1315,DataRegularSeason20242025!$B$3:$B$1315, "&lt;=" &amp; $A132, DataRegularSeason20242025!$E$3:$E$1315, H$1)</f>
        <v>16</v>
      </c>
      <c r="I132" s="2">
        <f>SUMIFS(DataRegularSeason20242025!$AA$3:$AA$1315,DataRegularSeason20242025!$B$3:$B$1315, "&lt;=" &amp; $A132, DataRegularSeason20242025!$D$3:$D$1315, I$1)+SUMIFS(DataRegularSeason20242025!$AB$3:$AB$1315,DataRegularSeason20242025!$B$3:$B$1315, "&lt;=" &amp; $A132, DataRegularSeason20242025!$E$3:$E$1315, I$1)</f>
        <v>24</v>
      </c>
      <c r="J132" s="2">
        <f>SUMIFS(DataRegularSeason20242025!$AA$3:$AA$1315,DataRegularSeason20242025!$B$3:$B$1315, "&lt;=" &amp; $A132, DataRegularSeason20242025!$D$3:$D$1315, J$1)+SUMIFS(DataRegularSeason20242025!$AB$3:$AB$1315,DataRegularSeason20242025!$B$3:$B$1315, "&lt;=" &amp; $A132, DataRegularSeason20242025!$E$3:$E$1315, J$1)</f>
        <v>26</v>
      </c>
      <c r="K132" s="2">
        <f>SUMIFS(DataRegularSeason20242025!$AA$3:$AA$1315,DataRegularSeason20242025!$B$3:$B$1315, "&lt;=" &amp; $A132, DataRegularSeason20242025!$D$3:$D$1315, K$1)+SUMIFS(DataRegularSeason20242025!$AB$3:$AB$1315,DataRegularSeason20242025!$B$3:$B$1315, "&lt;=" &amp; $A132, DataRegularSeason20242025!$E$3:$E$1315, K$1)</f>
        <v>22</v>
      </c>
      <c r="L132" s="2">
        <f>SUMIFS(DataRegularSeason20242025!$AA$3:$AA$1315,DataRegularSeason20242025!$B$3:$B$1315, "&lt;=" &amp; $A132, DataRegularSeason20242025!$D$3:$D$1315, L$1)+SUMIFS(DataRegularSeason20242025!$AB$3:$AB$1315,DataRegularSeason20242025!$B$3:$B$1315, "&lt;=" &amp; $A132, DataRegularSeason20242025!$E$3:$E$1315, L$1)</f>
        <v>24</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25</v>
      </c>
      <c r="O132" s="2">
        <f>SUMIFS(DataRegularSeason20242025!$AA$3:$AA$1315,DataRegularSeason20242025!$B$3:$B$1315, "&lt;=" &amp; $A132, DataRegularSeason20242025!$D$3:$D$1315, O$1)+SUMIFS(DataRegularSeason20242025!$AB$3:$AB$1315,DataRegularSeason20242025!$B$3:$B$1315, "&lt;=" &amp; $A132, DataRegularSeason20242025!$E$3:$E$1315, O$1)</f>
        <v>30</v>
      </c>
      <c r="P132" s="2">
        <f>SUMIFS(DataRegularSeason20242025!$AA$3:$AA$1315,DataRegularSeason20242025!$B$3:$B$1315, "&lt;=" &amp; $A132, DataRegularSeason20242025!$D$3:$D$1315, P$1)+SUMIFS(DataRegularSeason20242025!$AB$3:$AB$1315,DataRegularSeason20242025!$B$3:$B$1315, "&lt;=" &amp; $A132, DataRegularSeason20242025!$E$3:$E$1315, P$1)</f>
        <v>17</v>
      </c>
      <c r="Q132" s="2">
        <f>SUMIFS(DataRegularSeason20242025!$AA$3:$AA$1315,DataRegularSeason20242025!$B$3:$B$1315, "&lt;=" &amp; $A132, DataRegularSeason20242025!$D$3:$D$1315, Q$1)+SUMIFS(DataRegularSeason20242025!$AB$3:$AB$1315,DataRegularSeason20242025!$B$3:$B$1315, "&lt;=" &amp; $A132, DataRegularSeason20242025!$E$3:$E$1315, Q$1)</f>
        <v>32</v>
      </c>
      <c r="R132" s="2">
        <f>SUMIFS(DataRegularSeason20242025!$AA$3:$AA$1315,DataRegularSeason20242025!$B$3:$B$1315, "&lt;=" &amp; $A132, DataRegularSeason20242025!$D$3:$D$1315, R$1)+SUMIFS(DataRegularSeason20242025!$AB$3:$AB$1315,DataRegularSeason20242025!$B$3:$B$1315, "&lt;=" &amp; $A132, DataRegularSeason20242025!$E$3:$E$1315, R$1)</f>
        <v>17</v>
      </c>
      <c r="S132" s="2">
        <f>SUMIFS(DataRegularSeason20242025!$AA$3:$AA$1315,DataRegularSeason20242025!$B$3:$B$1315, "&lt;=" &amp; $A132, DataRegularSeason20242025!$D$3:$D$1315, S$1)+SUMIFS(DataRegularSeason20242025!$AB$3:$AB$1315,DataRegularSeason20242025!$B$3:$B$1315, "&lt;=" &amp; $A132, DataRegularSeason20242025!$E$3:$E$1315, S$1)</f>
        <v>21</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19</v>
      </c>
      <c r="V132" s="2">
        <f>SUMIFS(DataRegularSeason20242025!$AA$3:$AA$1315,DataRegularSeason20242025!$B$3:$B$1315, "&lt;=" &amp; $A132, DataRegularSeason20242025!$D$3:$D$1315, V$1)+SUMIFS(DataRegularSeason20242025!$AB$3:$AB$1315,DataRegularSeason20242025!$B$3:$B$1315, "&lt;=" &amp; $A132, DataRegularSeason20242025!$E$3:$E$1315, V$1)</f>
        <v>21</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19</v>
      </c>
      <c r="Z132" s="2">
        <f>SUMIFS(DataRegularSeason20242025!$AA$3:$AA$1315,DataRegularSeason20242025!$B$3:$B$1315, "&lt;=" &amp; $A132, DataRegularSeason20242025!$D$3:$D$1315, Z$1)+SUMIFS(DataRegularSeason20242025!$AB$3:$AB$1315,DataRegularSeason20242025!$B$3:$B$1315, "&lt;=" &amp; $A132, DataRegularSeason20242025!$E$3:$E$1315, Z$1)</f>
        <v>21</v>
      </c>
      <c r="AA132" s="2">
        <f>SUMIFS(DataRegularSeason20242025!$AA$3:$AA$1315,DataRegularSeason20242025!$B$3:$B$1315, "&lt;=" &amp; $A132, DataRegularSeason20242025!$D$3:$D$1315, AA$1)+SUMIFS(DataRegularSeason20242025!$AB$3:$AB$1315,DataRegularSeason20242025!$B$3:$B$1315, "&lt;=" &amp; $A132, DataRegularSeason20242025!$E$3:$E$1315, AA$1)</f>
        <v>24</v>
      </c>
      <c r="AB132" s="2">
        <f>SUMIFS(DataRegularSeason20242025!$AA$3:$AA$1315,DataRegularSeason20242025!$B$3:$B$1315, "&lt;=" &amp; $A132, DataRegularSeason20242025!$D$3:$D$1315, AB$1)+SUMIFS(DataRegularSeason20242025!$AB$3:$AB$1315,DataRegularSeason20242025!$B$3:$B$1315, "&lt;=" &amp; $A132, DataRegularSeason20242025!$E$3:$E$1315, AB$1)</f>
        <v>28</v>
      </c>
      <c r="AC132" s="2">
        <f>SUMIFS(DataRegularSeason20242025!$AA$3:$AA$1315,DataRegularSeason20242025!$B$3:$B$1315, "&lt;=" &amp; $A132, DataRegularSeason20242025!$D$3:$D$1315, AC$1)+SUMIFS(DataRegularSeason20242025!$AB$3:$AB$1315,DataRegularSeason20242025!$B$3:$B$1315, "&lt;=" &amp; $A132, DataRegularSeason20242025!$E$3:$E$1315, AC$1)</f>
        <v>21</v>
      </c>
      <c r="AD132" s="2">
        <f>SUMIFS(DataRegularSeason20242025!$AA$3:$AA$1315,DataRegularSeason20242025!$B$3:$B$1315, "&lt;=" &amp; $A132, DataRegularSeason20242025!$D$3:$D$1315, AD$1)+SUMIFS(DataRegularSeason20242025!$AB$3:$AB$1315,DataRegularSeason20242025!$B$3:$B$1315, "&lt;=" &amp; $A132, DataRegularSeason20242025!$E$3:$E$1315, AD$1)</f>
        <v>25</v>
      </c>
      <c r="AE132" s="2">
        <f>SUMIFS(DataRegularSeason20242025!$AA$3:$AA$1315,DataRegularSeason20242025!$B$3:$B$1315, "&lt;=" &amp; $A132, DataRegularSeason20242025!$D$3:$D$1315, AE$1)+SUMIFS(DataRegularSeason20242025!$AB$3:$AB$1315,DataRegularSeason20242025!$B$3:$B$1315, "&lt;=" &amp; $A132, DataRegularSeason20242025!$E$3:$E$1315, AE$1)</f>
        <v>30</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29</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19</v>
      </c>
      <c r="C133" s="2">
        <f>SUMIFS(DataRegularSeason20242025!$AA$3:$AA$1315,DataRegularSeason20242025!$B$3:$B$1315, "&lt;=" &amp; $A133, DataRegularSeason20242025!$D$3:$D$1315, C$1)+SUMIFS(DataRegularSeason20242025!$AB$3:$AB$1315,DataRegularSeason20242025!$B$3:$B$1315, "&lt;=" &amp; $A133, DataRegularSeason20242025!$E$3:$E$1315, C$1)</f>
        <v>23</v>
      </c>
      <c r="D133" s="2">
        <f>SUMIFS(DataRegularSeason20242025!$AA$3:$AA$1315,DataRegularSeason20242025!$B$3:$B$1315, "&lt;=" &amp; $A133, DataRegularSeason20242025!$D$3:$D$1315, D$1)+SUMIFS(DataRegularSeason20242025!$AB$3:$AB$1315,DataRegularSeason20242025!$B$3:$B$1315, "&lt;=" &amp; $A133, DataRegularSeason20242025!$E$3:$E$1315, D$1)</f>
        <v>23</v>
      </c>
      <c r="E133" s="2">
        <f>SUMIFS(DataRegularSeason20242025!$AA$3:$AA$1315,DataRegularSeason20242025!$B$3:$B$1315, "&lt;=" &amp; $A133, DataRegularSeason20242025!$D$3:$D$1315, E$1)+SUMIFS(DataRegularSeason20242025!$AB$3:$AB$1315,DataRegularSeason20242025!$B$3:$B$1315, "&lt;=" &amp; $A133, DataRegularSeason20242025!$E$3:$E$1315, E$1)</f>
        <v>31</v>
      </c>
      <c r="F133" s="2">
        <f>SUMIFS(DataRegularSeason20242025!$AA$3:$AA$1315,DataRegularSeason20242025!$B$3:$B$1315, "&lt;=" &amp; $A133, DataRegularSeason20242025!$D$3:$D$1315, F$1)+SUMIFS(DataRegularSeason20242025!$AB$3:$AB$1315,DataRegularSeason20242025!$B$3:$B$1315, "&lt;=" &amp; $A133, DataRegularSeason20242025!$E$3:$E$1315, F$1)</f>
        <v>20</v>
      </c>
      <c r="G133" s="2">
        <f>SUMIFS(DataRegularSeason20242025!$AA$3:$AA$1315,DataRegularSeason20242025!$B$3:$B$1315, "&lt;=" &amp; $A133, DataRegularSeason20242025!$D$3:$D$1315, G$1)+SUMIFS(DataRegularSeason20242025!$AB$3:$AB$1315,DataRegularSeason20242025!$B$3:$B$1315, "&lt;=" &amp; $A133, DataRegularSeason20242025!$E$3:$E$1315, G$1)</f>
        <v>28</v>
      </c>
      <c r="H133" s="2">
        <f>SUMIFS(DataRegularSeason20242025!$AA$3:$AA$1315,DataRegularSeason20242025!$B$3:$B$1315, "&lt;=" &amp; $A133, DataRegularSeason20242025!$D$3:$D$1315, H$1)+SUMIFS(DataRegularSeason20242025!$AB$3:$AB$1315,DataRegularSeason20242025!$B$3:$B$1315, "&lt;=" &amp; $A133, DataRegularSeason20242025!$E$3:$E$1315, H$1)</f>
        <v>16</v>
      </c>
      <c r="I133" s="2">
        <f>SUMIFS(DataRegularSeason20242025!$AA$3:$AA$1315,DataRegularSeason20242025!$B$3:$B$1315, "&lt;=" &amp; $A133, DataRegularSeason20242025!$D$3:$D$1315, I$1)+SUMIFS(DataRegularSeason20242025!$AB$3:$AB$1315,DataRegularSeason20242025!$B$3:$B$1315, "&lt;=" &amp; $A133, DataRegularSeason20242025!$E$3:$E$1315, I$1)</f>
        <v>24</v>
      </c>
      <c r="J133" s="2">
        <f>SUMIFS(DataRegularSeason20242025!$AA$3:$AA$1315,DataRegularSeason20242025!$B$3:$B$1315, "&lt;=" &amp; $A133, DataRegularSeason20242025!$D$3:$D$1315, J$1)+SUMIFS(DataRegularSeason20242025!$AB$3:$AB$1315,DataRegularSeason20242025!$B$3:$B$1315, "&lt;=" &amp; $A133, DataRegularSeason20242025!$E$3:$E$1315, J$1)</f>
        <v>26</v>
      </c>
      <c r="K133" s="2">
        <f>SUMIFS(DataRegularSeason20242025!$AA$3:$AA$1315,DataRegularSeason20242025!$B$3:$B$1315, "&lt;=" &amp; $A133, DataRegularSeason20242025!$D$3:$D$1315, K$1)+SUMIFS(DataRegularSeason20242025!$AB$3:$AB$1315,DataRegularSeason20242025!$B$3:$B$1315, "&lt;=" &amp; $A133, DataRegularSeason20242025!$E$3:$E$1315, K$1)</f>
        <v>22</v>
      </c>
      <c r="L133" s="2">
        <f>SUMIFS(DataRegularSeason20242025!$AA$3:$AA$1315,DataRegularSeason20242025!$B$3:$B$1315, "&lt;=" &amp; $A133, DataRegularSeason20242025!$D$3:$D$1315, L$1)+SUMIFS(DataRegularSeason20242025!$AB$3:$AB$1315,DataRegularSeason20242025!$B$3:$B$1315, "&lt;=" &amp; $A133, DataRegularSeason20242025!$E$3:$E$1315, L$1)</f>
        <v>24</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25</v>
      </c>
      <c r="O133" s="2">
        <f>SUMIFS(DataRegularSeason20242025!$AA$3:$AA$1315,DataRegularSeason20242025!$B$3:$B$1315, "&lt;=" &amp; $A133, DataRegularSeason20242025!$D$3:$D$1315, O$1)+SUMIFS(DataRegularSeason20242025!$AB$3:$AB$1315,DataRegularSeason20242025!$B$3:$B$1315, "&lt;=" &amp; $A133, DataRegularSeason20242025!$E$3:$E$1315, O$1)</f>
        <v>30</v>
      </c>
      <c r="P133" s="2">
        <f>SUMIFS(DataRegularSeason20242025!$AA$3:$AA$1315,DataRegularSeason20242025!$B$3:$B$1315, "&lt;=" &amp; $A133, DataRegularSeason20242025!$D$3:$D$1315, P$1)+SUMIFS(DataRegularSeason20242025!$AB$3:$AB$1315,DataRegularSeason20242025!$B$3:$B$1315, "&lt;=" &amp; $A133, DataRegularSeason20242025!$E$3:$E$1315, P$1)</f>
        <v>17</v>
      </c>
      <c r="Q133" s="2">
        <f>SUMIFS(DataRegularSeason20242025!$AA$3:$AA$1315,DataRegularSeason20242025!$B$3:$B$1315, "&lt;=" &amp; $A133, DataRegularSeason20242025!$D$3:$D$1315, Q$1)+SUMIFS(DataRegularSeason20242025!$AB$3:$AB$1315,DataRegularSeason20242025!$B$3:$B$1315, "&lt;=" &amp; $A133, DataRegularSeason20242025!$E$3:$E$1315, Q$1)</f>
        <v>32</v>
      </c>
      <c r="R133" s="2">
        <f>SUMIFS(DataRegularSeason20242025!$AA$3:$AA$1315,DataRegularSeason20242025!$B$3:$B$1315, "&lt;=" &amp; $A133, DataRegularSeason20242025!$D$3:$D$1315, R$1)+SUMIFS(DataRegularSeason20242025!$AB$3:$AB$1315,DataRegularSeason20242025!$B$3:$B$1315, "&lt;=" &amp; $A133, DataRegularSeason20242025!$E$3:$E$1315, R$1)</f>
        <v>17</v>
      </c>
      <c r="S133" s="2">
        <f>SUMIFS(DataRegularSeason20242025!$AA$3:$AA$1315,DataRegularSeason20242025!$B$3:$B$1315, "&lt;=" &amp; $A133, DataRegularSeason20242025!$D$3:$D$1315, S$1)+SUMIFS(DataRegularSeason20242025!$AB$3:$AB$1315,DataRegularSeason20242025!$B$3:$B$1315, "&lt;=" &amp; $A133, DataRegularSeason20242025!$E$3:$E$1315, S$1)</f>
        <v>21</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19</v>
      </c>
      <c r="V133" s="2">
        <f>SUMIFS(DataRegularSeason20242025!$AA$3:$AA$1315,DataRegularSeason20242025!$B$3:$B$1315, "&lt;=" &amp; $A133, DataRegularSeason20242025!$D$3:$D$1315, V$1)+SUMIFS(DataRegularSeason20242025!$AB$3:$AB$1315,DataRegularSeason20242025!$B$3:$B$1315, "&lt;=" &amp; $A133, DataRegularSeason20242025!$E$3:$E$1315, V$1)</f>
        <v>21</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19</v>
      </c>
      <c r="Z133" s="2">
        <f>SUMIFS(DataRegularSeason20242025!$AA$3:$AA$1315,DataRegularSeason20242025!$B$3:$B$1315, "&lt;=" &amp; $A133, DataRegularSeason20242025!$D$3:$D$1315, Z$1)+SUMIFS(DataRegularSeason20242025!$AB$3:$AB$1315,DataRegularSeason20242025!$B$3:$B$1315, "&lt;=" &amp; $A133, DataRegularSeason20242025!$E$3:$E$1315, Z$1)</f>
        <v>21</v>
      </c>
      <c r="AA133" s="2">
        <f>SUMIFS(DataRegularSeason20242025!$AA$3:$AA$1315,DataRegularSeason20242025!$B$3:$B$1315, "&lt;=" &amp; $A133, DataRegularSeason20242025!$D$3:$D$1315, AA$1)+SUMIFS(DataRegularSeason20242025!$AB$3:$AB$1315,DataRegularSeason20242025!$B$3:$B$1315, "&lt;=" &amp; $A133, DataRegularSeason20242025!$E$3:$E$1315, AA$1)</f>
        <v>24</v>
      </c>
      <c r="AB133" s="2">
        <f>SUMIFS(DataRegularSeason20242025!$AA$3:$AA$1315,DataRegularSeason20242025!$B$3:$B$1315, "&lt;=" &amp; $A133, DataRegularSeason20242025!$D$3:$D$1315, AB$1)+SUMIFS(DataRegularSeason20242025!$AB$3:$AB$1315,DataRegularSeason20242025!$B$3:$B$1315, "&lt;=" &amp; $A133, DataRegularSeason20242025!$E$3:$E$1315, AB$1)</f>
        <v>28</v>
      </c>
      <c r="AC133" s="2">
        <f>SUMIFS(DataRegularSeason20242025!$AA$3:$AA$1315,DataRegularSeason20242025!$B$3:$B$1315, "&lt;=" &amp; $A133, DataRegularSeason20242025!$D$3:$D$1315, AC$1)+SUMIFS(DataRegularSeason20242025!$AB$3:$AB$1315,DataRegularSeason20242025!$B$3:$B$1315, "&lt;=" &amp; $A133, DataRegularSeason20242025!$E$3:$E$1315, AC$1)</f>
        <v>21</v>
      </c>
      <c r="AD133" s="2">
        <f>SUMIFS(DataRegularSeason20242025!$AA$3:$AA$1315,DataRegularSeason20242025!$B$3:$B$1315, "&lt;=" &amp; $A133, DataRegularSeason20242025!$D$3:$D$1315, AD$1)+SUMIFS(DataRegularSeason20242025!$AB$3:$AB$1315,DataRegularSeason20242025!$B$3:$B$1315, "&lt;=" &amp; $A133, DataRegularSeason20242025!$E$3:$E$1315, AD$1)</f>
        <v>25</v>
      </c>
      <c r="AE133" s="2">
        <f>SUMIFS(DataRegularSeason20242025!$AA$3:$AA$1315,DataRegularSeason20242025!$B$3:$B$1315, "&lt;=" &amp; $A133, DataRegularSeason20242025!$D$3:$D$1315, AE$1)+SUMIFS(DataRegularSeason20242025!$AB$3:$AB$1315,DataRegularSeason20242025!$B$3:$B$1315, "&lt;=" &amp; $A133, DataRegularSeason20242025!$E$3:$E$1315, AE$1)</f>
        <v>30</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29</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19</v>
      </c>
      <c r="C134" s="2">
        <f>SUMIFS(DataRegularSeason20242025!$AA$3:$AA$1315,DataRegularSeason20242025!$B$3:$B$1315, "&lt;=" &amp; $A134, DataRegularSeason20242025!$D$3:$D$1315, C$1)+SUMIFS(DataRegularSeason20242025!$AB$3:$AB$1315,DataRegularSeason20242025!$B$3:$B$1315, "&lt;=" &amp; $A134, DataRegularSeason20242025!$E$3:$E$1315, C$1)</f>
        <v>23</v>
      </c>
      <c r="D134" s="2">
        <f>SUMIFS(DataRegularSeason20242025!$AA$3:$AA$1315,DataRegularSeason20242025!$B$3:$B$1315, "&lt;=" &amp; $A134, DataRegularSeason20242025!$D$3:$D$1315, D$1)+SUMIFS(DataRegularSeason20242025!$AB$3:$AB$1315,DataRegularSeason20242025!$B$3:$B$1315, "&lt;=" &amp; $A134, DataRegularSeason20242025!$E$3:$E$1315, D$1)</f>
        <v>23</v>
      </c>
      <c r="E134" s="2">
        <f>SUMIFS(DataRegularSeason20242025!$AA$3:$AA$1315,DataRegularSeason20242025!$B$3:$B$1315, "&lt;=" &amp; $A134, DataRegularSeason20242025!$D$3:$D$1315, E$1)+SUMIFS(DataRegularSeason20242025!$AB$3:$AB$1315,DataRegularSeason20242025!$B$3:$B$1315, "&lt;=" &amp; $A134, DataRegularSeason20242025!$E$3:$E$1315, E$1)</f>
        <v>31</v>
      </c>
      <c r="F134" s="2">
        <f>SUMIFS(DataRegularSeason20242025!$AA$3:$AA$1315,DataRegularSeason20242025!$B$3:$B$1315, "&lt;=" &amp; $A134, DataRegularSeason20242025!$D$3:$D$1315, F$1)+SUMIFS(DataRegularSeason20242025!$AB$3:$AB$1315,DataRegularSeason20242025!$B$3:$B$1315, "&lt;=" &amp; $A134, DataRegularSeason20242025!$E$3:$E$1315, F$1)</f>
        <v>20</v>
      </c>
      <c r="G134" s="2">
        <f>SUMIFS(DataRegularSeason20242025!$AA$3:$AA$1315,DataRegularSeason20242025!$B$3:$B$1315, "&lt;=" &amp; $A134, DataRegularSeason20242025!$D$3:$D$1315, G$1)+SUMIFS(DataRegularSeason20242025!$AB$3:$AB$1315,DataRegularSeason20242025!$B$3:$B$1315, "&lt;=" &amp; $A134, DataRegularSeason20242025!$E$3:$E$1315, G$1)</f>
        <v>28</v>
      </c>
      <c r="H134" s="2">
        <f>SUMIFS(DataRegularSeason20242025!$AA$3:$AA$1315,DataRegularSeason20242025!$B$3:$B$1315, "&lt;=" &amp; $A134, DataRegularSeason20242025!$D$3:$D$1315, H$1)+SUMIFS(DataRegularSeason20242025!$AB$3:$AB$1315,DataRegularSeason20242025!$B$3:$B$1315, "&lt;=" &amp; $A134, DataRegularSeason20242025!$E$3:$E$1315, H$1)</f>
        <v>16</v>
      </c>
      <c r="I134" s="2">
        <f>SUMIFS(DataRegularSeason20242025!$AA$3:$AA$1315,DataRegularSeason20242025!$B$3:$B$1315, "&lt;=" &amp; $A134, DataRegularSeason20242025!$D$3:$D$1315, I$1)+SUMIFS(DataRegularSeason20242025!$AB$3:$AB$1315,DataRegularSeason20242025!$B$3:$B$1315, "&lt;=" &amp; $A134, DataRegularSeason20242025!$E$3:$E$1315, I$1)</f>
        <v>24</v>
      </c>
      <c r="J134" s="2">
        <f>SUMIFS(DataRegularSeason20242025!$AA$3:$AA$1315,DataRegularSeason20242025!$B$3:$B$1315, "&lt;=" &amp; $A134, DataRegularSeason20242025!$D$3:$D$1315, J$1)+SUMIFS(DataRegularSeason20242025!$AB$3:$AB$1315,DataRegularSeason20242025!$B$3:$B$1315, "&lt;=" &amp; $A134, DataRegularSeason20242025!$E$3:$E$1315, J$1)</f>
        <v>26</v>
      </c>
      <c r="K134" s="2">
        <f>SUMIFS(DataRegularSeason20242025!$AA$3:$AA$1315,DataRegularSeason20242025!$B$3:$B$1315, "&lt;=" &amp; $A134, DataRegularSeason20242025!$D$3:$D$1315, K$1)+SUMIFS(DataRegularSeason20242025!$AB$3:$AB$1315,DataRegularSeason20242025!$B$3:$B$1315, "&lt;=" &amp; $A134, DataRegularSeason20242025!$E$3:$E$1315, K$1)</f>
        <v>22</v>
      </c>
      <c r="L134" s="2">
        <f>SUMIFS(DataRegularSeason20242025!$AA$3:$AA$1315,DataRegularSeason20242025!$B$3:$B$1315, "&lt;=" &amp; $A134, DataRegularSeason20242025!$D$3:$D$1315, L$1)+SUMIFS(DataRegularSeason20242025!$AB$3:$AB$1315,DataRegularSeason20242025!$B$3:$B$1315, "&lt;=" &amp; $A134, DataRegularSeason20242025!$E$3:$E$1315, L$1)</f>
        <v>24</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25</v>
      </c>
      <c r="O134" s="2">
        <f>SUMIFS(DataRegularSeason20242025!$AA$3:$AA$1315,DataRegularSeason20242025!$B$3:$B$1315, "&lt;=" &amp; $A134, DataRegularSeason20242025!$D$3:$D$1315, O$1)+SUMIFS(DataRegularSeason20242025!$AB$3:$AB$1315,DataRegularSeason20242025!$B$3:$B$1315, "&lt;=" &amp; $A134, DataRegularSeason20242025!$E$3:$E$1315, O$1)</f>
        <v>30</v>
      </c>
      <c r="P134" s="2">
        <f>SUMIFS(DataRegularSeason20242025!$AA$3:$AA$1315,DataRegularSeason20242025!$B$3:$B$1315, "&lt;=" &amp; $A134, DataRegularSeason20242025!$D$3:$D$1315, P$1)+SUMIFS(DataRegularSeason20242025!$AB$3:$AB$1315,DataRegularSeason20242025!$B$3:$B$1315, "&lt;=" &amp; $A134, DataRegularSeason20242025!$E$3:$E$1315, P$1)</f>
        <v>17</v>
      </c>
      <c r="Q134" s="2">
        <f>SUMIFS(DataRegularSeason20242025!$AA$3:$AA$1315,DataRegularSeason20242025!$B$3:$B$1315, "&lt;=" &amp; $A134, DataRegularSeason20242025!$D$3:$D$1315, Q$1)+SUMIFS(DataRegularSeason20242025!$AB$3:$AB$1315,DataRegularSeason20242025!$B$3:$B$1315, "&lt;=" &amp; $A134, DataRegularSeason20242025!$E$3:$E$1315, Q$1)</f>
        <v>32</v>
      </c>
      <c r="R134" s="2">
        <f>SUMIFS(DataRegularSeason20242025!$AA$3:$AA$1315,DataRegularSeason20242025!$B$3:$B$1315, "&lt;=" &amp; $A134, DataRegularSeason20242025!$D$3:$D$1315, R$1)+SUMIFS(DataRegularSeason20242025!$AB$3:$AB$1315,DataRegularSeason20242025!$B$3:$B$1315, "&lt;=" &amp; $A134, DataRegularSeason20242025!$E$3:$E$1315, R$1)</f>
        <v>17</v>
      </c>
      <c r="S134" s="2">
        <f>SUMIFS(DataRegularSeason20242025!$AA$3:$AA$1315,DataRegularSeason20242025!$B$3:$B$1315, "&lt;=" &amp; $A134, DataRegularSeason20242025!$D$3:$D$1315, S$1)+SUMIFS(DataRegularSeason20242025!$AB$3:$AB$1315,DataRegularSeason20242025!$B$3:$B$1315, "&lt;=" &amp; $A134, DataRegularSeason20242025!$E$3:$E$1315, S$1)</f>
        <v>21</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19</v>
      </c>
      <c r="V134" s="2">
        <f>SUMIFS(DataRegularSeason20242025!$AA$3:$AA$1315,DataRegularSeason20242025!$B$3:$B$1315, "&lt;=" &amp; $A134, DataRegularSeason20242025!$D$3:$D$1315, V$1)+SUMIFS(DataRegularSeason20242025!$AB$3:$AB$1315,DataRegularSeason20242025!$B$3:$B$1315, "&lt;=" &amp; $A134, DataRegularSeason20242025!$E$3:$E$1315, V$1)</f>
        <v>21</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19</v>
      </c>
      <c r="Z134" s="2">
        <f>SUMIFS(DataRegularSeason20242025!$AA$3:$AA$1315,DataRegularSeason20242025!$B$3:$B$1315, "&lt;=" &amp; $A134, DataRegularSeason20242025!$D$3:$D$1315, Z$1)+SUMIFS(DataRegularSeason20242025!$AB$3:$AB$1315,DataRegularSeason20242025!$B$3:$B$1315, "&lt;=" &amp; $A134, DataRegularSeason20242025!$E$3:$E$1315, Z$1)</f>
        <v>21</v>
      </c>
      <c r="AA134" s="2">
        <f>SUMIFS(DataRegularSeason20242025!$AA$3:$AA$1315,DataRegularSeason20242025!$B$3:$B$1315, "&lt;=" &amp; $A134, DataRegularSeason20242025!$D$3:$D$1315, AA$1)+SUMIFS(DataRegularSeason20242025!$AB$3:$AB$1315,DataRegularSeason20242025!$B$3:$B$1315, "&lt;=" &amp; $A134, DataRegularSeason20242025!$E$3:$E$1315, AA$1)</f>
        <v>24</v>
      </c>
      <c r="AB134" s="2">
        <f>SUMIFS(DataRegularSeason20242025!$AA$3:$AA$1315,DataRegularSeason20242025!$B$3:$B$1315, "&lt;=" &amp; $A134, DataRegularSeason20242025!$D$3:$D$1315, AB$1)+SUMIFS(DataRegularSeason20242025!$AB$3:$AB$1315,DataRegularSeason20242025!$B$3:$B$1315, "&lt;=" &amp; $A134, DataRegularSeason20242025!$E$3:$E$1315, AB$1)</f>
        <v>28</v>
      </c>
      <c r="AC134" s="2">
        <f>SUMIFS(DataRegularSeason20242025!$AA$3:$AA$1315,DataRegularSeason20242025!$B$3:$B$1315, "&lt;=" &amp; $A134, DataRegularSeason20242025!$D$3:$D$1315, AC$1)+SUMIFS(DataRegularSeason20242025!$AB$3:$AB$1315,DataRegularSeason20242025!$B$3:$B$1315, "&lt;=" &amp; $A134, DataRegularSeason20242025!$E$3:$E$1315, AC$1)</f>
        <v>21</v>
      </c>
      <c r="AD134" s="2">
        <f>SUMIFS(DataRegularSeason20242025!$AA$3:$AA$1315,DataRegularSeason20242025!$B$3:$B$1315, "&lt;=" &amp; $A134, DataRegularSeason20242025!$D$3:$D$1315, AD$1)+SUMIFS(DataRegularSeason20242025!$AB$3:$AB$1315,DataRegularSeason20242025!$B$3:$B$1315, "&lt;=" &amp; $A134, DataRegularSeason20242025!$E$3:$E$1315, AD$1)</f>
        <v>25</v>
      </c>
      <c r="AE134" s="2">
        <f>SUMIFS(DataRegularSeason20242025!$AA$3:$AA$1315,DataRegularSeason20242025!$B$3:$B$1315, "&lt;=" &amp; $A134, DataRegularSeason20242025!$D$3:$D$1315, AE$1)+SUMIFS(DataRegularSeason20242025!$AB$3:$AB$1315,DataRegularSeason20242025!$B$3:$B$1315, "&lt;=" &amp; $A134, DataRegularSeason20242025!$E$3:$E$1315, AE$1)</f>
        <v>30</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29</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19</v>
      </c>
      <c r="C135" s="2">
        <f>SUMIFS(DataRegularSeason20242025!$AA$3:$AA$1315,DataRegularSeason20242025!$B$3:$B$1315, "&lt;=" &amp; $A135, DataRegularSeason20242025!$D$3:$D$1315, C$1)+SUMIFS(DataRegularSeason20242025!$AB$3:$AB$1315,DataRegularSeason20242025!$B$3:$B$1315, "&lt;=" &amp; $A135, DataRegularSeason20242025!$E$3:$E$1315, C$1)</f>
        <v>23</v>
      </c>
      <c r="D135" s="2">
        <f>SUMIFS(DataRegularSeason20242025!$AA$3:$AA$1315,DataRegularSeason20242025!$B$3:$B$1315, "&lt;=" &amp; $A135, DataRegularSeason20242025!$D$3:$D$1315, D$1)+SUMIFS(DataRegularSeason20242025!$AB$3:$AB$1315,DataRegularSeason20242025!$B$3:$B$1315, "&lt;=" &amp; $A135, DataRegularSeason20242025!$E$3:$E$1315, D$1)</f>
        <v>23</v>
      </c>
      <c r="E135" s="2">
        <f>SUMIFS(DataRegularSeason20242025!$AA$3:$AA$1315,DataRegularSeason20242025!$B$3:$B$1315, "&lt;=" &amp; $A135, DataRegularSeason20242025!$D$3:$D$1315, E$1)+SUMIFS(DataRegularSeason20242025!$AB$3:$AB$1315,DataRegularSeason20242025!$B$3:$B$1315, "&lt;=" &amp; $A135, DataRegularSeason20242025!$E$3:$E$1315, E$1)</f>
        <v>31</v>
      </c>
      <c r="F135" s="2">
        <f>SUMIFS(DataRegularSeason20242025!$AA$3:$AA$1315,DataRegularSeason20242025!$B$3:$B$1315, "&lt;=" &amp; $A135, DataRegularSeason20242025!$D$3:$D$1315, F$1)+SUMIFS(DataRegularSeason20242025!$AB$3:$AB$1315,DataRegularSeason20242025!$B$3:$B$1315, "&lt;=" &amp; $A135, DataRegularSeason20242025!$E$3:$E$1315, F$1)</f>
        <v>20</v>
      </c>
      <c r="G135" s="2">
        <f>SUMIFS(DataRegularSeason20242025!$AA$3:$AA$1315,DataRegularSeason20242025!$B$3:$B$1315, "&lt;=" &amp; $A135, DataRegularSeason20242025!$D$3:$D$1315, G$1)+SUMIFS(DataRegularSeason20242025!$AB$3:$AB$1315,DataRegularSeason20242025!$B$3:$B$1315, "&lt;=" &amp; $A135, DataRegularSeason20242025!$E$3:$E$1315, G$1)</f>
        <v>28</v>
      </c>
      <c r="H135" s="2">
        <f>SUMIFS(DataRegularSeason20242025!$AA$3:$AA$1315,DataRegularSeason20242025!$B$3:$B$1315, "&lt;=" &amp; $A135, DataRegularSeason20242025!$D$3:$D$1315, H$1)+SUMIFS(DataRegularSeason20242025!$AB$3:$AB$1315,DataRegularSeason20242025!$B$3:$B$1315, "&lt;=" &amp; $A135, DataRegularSeason20242025!$E$3:$E$1315, H$1)</f>
        <v>16</v>
      </c>
      <c r="I135" s="2">
        <f>SUMIFS(DataRegularSeason20242025!$AA$3:$AA$1315,DataRegularSeason20242025!$B$3:$B$1315, "&lt;=" &amp; $A135, DataRegularSeason20242025!$D$3:$D$1315, I$1)+SUMIFS(DataRegularSeason20242025!$AB$3:$AB$1315,DataRegularSeason20242025!$B$3:$B$1315, "&lt;=" &amp; $A135, DataRegularSeason20242025!$E$3:$E$1315, I$1)</f>
        <v>24</v>
      </c>
      <c r="J135" s="2">
        <f>SUMIFS(DataRegularSeason20242025!$AA$3:$AA$1315,DataRegularSeason20242025!$B$3:$B$1315, "&lt;=" &amp; $A135, DataRegularSeason20242025!$D$3:$D$1315, J$1)+SUMIFS(DataRegularSeason20242025!$AB$3:$AB$1315,DataRegularSeason20242025!$B$3:$B$1315, "&lt;=" &amp; $A135, DataRegularSeason20242025!$E$3:$E$1315, J$1)</f>
        <v>26</v>
      </c>
      <c r="K135" s="2">
        <f>SUMIFS(DataRegularSeason20242025!$AA$3:$AA$1315,DataRegularSeason20242025!$B$3:$B$1315, "&lt;=" &amp; $A135, DataRegularSeason20242025!$D$3:$D$1315, K$1)+SUMIFS(DataRegularSeason20242025!$AB$3:$AB$1315,DataRegularSeason20242025!$B$3:$B$1315, "&lt;=" &amp; $A135, DataRegularSeason20242025!$E$3:$E$1315, K$1)</f>
        <v>22</v>
      </c>
      <c r="L135" s="2">
        <f>SUMIFS(DataRegularSeason20242025!$AA$3:$AA$1315,DataRegularSeason20242025!$B$3:$B$1315, "&lt;=" &amp; $A135, DataRegularSeason20242025!$D$3:$D$1315, L$1)+SUMIFS(DataRegularSeason20242025!$AB$3:$AB$1315,DataRegularSeason20242025!$B$3:$B$1315, "&lt;=" &amp; $A135, DataRegularSeason20242025!$E$3:$E$1315, L$1)</f>
        <v>24</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25</v>
      </c>
      <c r="O135" s="2">
        <f>SUMIFS(DataRegularSeason20242025!$AA$3:$AA$1315,DataRegularSeason20242025!$B$3:$B$1315, "&lt;=" &amp; $A135, DataRegularSeason20242025!$D$3:$D$1315, O$1)+SUMIFS(DataRegularSeason20242025!$AB$3:$AB$1315,DataRegularSeason20242025!$B$3:$B$1315, "&lt;=" &amp; $A135, DataRegularSeason20242025!$E$3:$E$1315, O$1)</f>
        <v>30</v>
      </c>
      <c r="P135" s="2">
        <f>SUMIFS(DataRegularSeason20242025!$AA$3:$AA$1315,DataRegularSeason20242025!$B$3:$B$1315, "&lt;=" &amp; $A135, DataRegularSeason20242025!$D$3:$D$1315, P$1)+SUMIFS(DataRegularSeason20242025!$AB$3:$AB$1315,DataRegularSeason20242025!$B$3:$B$1315, "&lt;=" &amp; $A135, DataRegularSeason20242025!$E$3:$E$1315, P$1)</f>
        <v>17</v>
      </c>
      <c r="Q135" s="2">
        <f>SUMIFS(DataRegularSeason20242025!$AA$3:$AA$1315,DataRegularSeason20242025!$B$3:$B$1315, "&lt;=" &amp; $A135, DataRegularSeason20242025!$D$3:$D$1315, Q$1)+SUMIFS(DataRegularSeason20242025!$AB$3:$AB$1315,DataRegularSeason20242025!$B$3:$B$1315, "&lt;=" &amp; $A135, DataRegularSeason20242025!$E$3:$E$1315, Q$1)</f>
        <v>32</v>
      </c>
      <c r="R135" s="2">
        <f>SUMIFS(DataRegularSeason20242025!$AA$3:$AA$1315,DataRegularSeason20242025!$B$3:$B$1315, "&lt;=" &amp; $A135, DataRegularSeason20242025!$D$3:$D$1315, R$1)+SUMIFS(DataRegularSeason20242025!$AB$3:$AB$1315,DataRegularSeason20242025!$B$3:$B$1315, "&lt;=" &amp; $A135, DataRegularSeason20242025!$E$3:$E$1315, R$1)</f>
        <v>17</v>
      </c>
      <c r="S135" s="2">
        <f>SUMIFS(DataRegularSeason20242025!$AA$3:$AA$1315,DataRegularSeason20242025!$B$3:$B$1315, "&lt;=" &amp; $A135, DataRegularSeason20242025!$D$3:$D$1315, S$1)+SUMIFS(DataRegularSeason20242025!$AB$3:$AB$1315,DataRegularSeason20242025!$B$3:$B$1315, "&lt;=" &amp; $A135, DataRegularSeason20242025!$E$3:$E$1315, S$1)</f>
        <v>21</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19</v>
      </c>
      <c r="V135" s="2">
        <f>SUMIFS(DataRegularSeason20242025!$AA$3:$AA$1315,DataRegularSeason20242025!$B$3:$B$1315, "&lt;=" &amp; $A135, DataRegularSeason20242025!$D$3:$D$1315, V$1)+SUMIFS(DataRegularSeason20242025!$AB$3:$AB$1315,DataRegularSeason20242025!$B$3:$B$1315, "&lt;=" &amp; $A135, DataRegularSeason20242025!$E$3:$E$1315, V$1)</f>
        <v>21</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19</v>
      </c>
      <c r="Z135" s="2">
        <f>SUMIFS(DataRegularSeason20242025!$AA$3:$AA$1315,DataRegularSeason20242025!$B$3:$B$1315, "&lt;=" &amp; $A135, DataRegularSeason20242025!$D$3:$D$1315, Z$1)+SUMIFS(DataRegularSeason20242025!$AB$3:$AB$1315,DataRegularSeason20242025!$B$3:$B$1315, "&lt;=" &amp; $A135, DataRegularSeason20242025!$E$3:$E$1315, Z$1)</f>
        <v>21</v>
      </c>
      <c r="AA135" s="2">
        <f>SUMIFS(DataRegularSeason20242025!$AA$3:$AA$1315,DataRegularSeason20242025!$B$3:$B$1315, "&lt;=" &amp; $A135, DataRegularSeason20242025!$D$3:$D$1315, AA$1)+SUMIFS(DataRegularSeason20242025!$AB$3:$AB$1315,DataRegularSeason20242025!$B$3:$B$1315, "&lt;=" &amp; $A135, DataRegularSeason20242025!$E$3:$E$1315, AA$1)</f>
        <v>24</v>
      </c>
      <c r="AB135" s="2">
        <f>SUMIFS(DataRegularSeason20242025!$AA$3:$AA$1315,DataRegularSeason20242025!$B$3:$B$1315, "&lt;=" &amp; $A135, DataRegularSeason20242025!$D$3:$D$1315, AB$1)+SUMIFS(DataRegularSeason20242025!$AB$3:$AB$1315,DataRegularSeason20242025!$B$3:$B$1315, "&lt;=" &amp; $A135, DataRegularSeason20242025!$E$3:$E$1315, AB$1)</f>
        <v>28</v>
      </c>
      <c r="AC135" s="2">
        <f>SUMIFS(DataRegularSeason20242025!$AA$3:$AA$1315,DataRegularSeason20242025!$B$3:$B$1315, "&lt;=" &amp; $A135, DataRegularSeason20242025!$D$3:$D$1315, AC$1)+SUMIFS(DataRegularSeason20242025!$AB$3:$AB$1315,DataRegularSeason20242025!$B$3:$B$1315, "&lt;=" &amp; $A135, DataRegularSeason20242025!$E$3:$E$1315, AC$1)</f>
        <v>21</v>
      </c>
      <c r="AD135" s="2">
        <f>SUMIFS(DataRegularSeason20242025!$AA$3:$AA$1315,DataRegularSeason20242025!$B$3:$B$1315, "&lt;=" &amp; $A135, DataRegularSeason20242025!$D$3:$D$1315, AD$1)+SUMIFS(DataRegularSeason20242025!$AB$3:$AB$1315,DataRegularSeason20242025!$B$3:$B$1315, "&lt;=" &amp; $A135, DataRegularSeason20242025!$E$3:$E$1315, AD$1)</f>
        <v>25</v>
      </c>
      <c r="AE135" s="2">
        <f>SUMIFS(DataRegularSeason20242025!$AA$3:$AA$1315,DataRegularSeason20242025!$B$3:$B$1315, "&lt;=" &amp; $A135, DataRegularSeason20242025!$D$3:$D$1315, AE$1)+SUMIFS(DataRegularSeason20242025!$AB$3:$AB$1315,DataRegularSeason20242025!$B$3:$B$1315, "&lt;=" &amp; $A135, DataRegularSeason20242025!$E$3:$E$1315, AE$1)</f>
        <v>30</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29</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19</v>
      </c>
      <c r="C136" s="2">
        <f>SUMIFS(DataRegularSeason20242025!$AA$3:$AA$1315,DataRegularSeason20242025!$B$3:$B$1315, "&lt;=" &amp; $A136, DataRegularSeason20242025!$D$3:$D$1315, C$1)+SUMIFS(DataRegularSeason20242025!$AB$3:$AB$1315,DataRegularSeason20242025!$B$3:$B$1315, "&lt;=" &amp; $A136, DataRegularSeason20242025!$E$3:$E$1315, C$1)</f>
        <v>23</v>
      </c>
      <c r="D136" s="2">
        <f>SUMIFS(DataRegularSeason20242025!$AA$3:$AA$1315,DataRegularSeason20242025!$B$3:$B$1315, "&lt;=" &amp; $A136, DataRegularSeason20242025!$D$3:$D$1315, D$1)+SUMIFS(DataRegularSeason20242025!$AB$3:$AB$1315,DataRegularSeason20242025!$B$3:$B$1315, "&lt;=" &amp; $A136, DataRegularSeason20242025!$E$3:$E$1315, D$1)</f>
        <v>23</v>
      </c>
      <c r="E136" s="2">
        <f>SUMIFS(DataRegularSeason20242025!$AA$3:$AA$1315,DataRegularSeason20242025!$B$3:$B$1315, "&lt;=" &amp; $A136, DataRegularSeason20242025!$D$3:$D$1315, E$1)+SUMIFS(DataRegularSeason20242025!$AB$3:$AB$1315,DataRegularSeason20242025!$B$3:$B$1315, "&lt;=" &amp; $A136, DataRegularSeason20242025!$E$3:$E$1315, E$1)</f>
        <v>31</v>
      </c>
      <c r="F136" s="2">
        <f>SUMIFS(DataRegularSeason20242025!$AA$3:$AA$1315,DataRegularSeason20242025!$B$3:$B$1315, "&lt;=" &amp; $A136, DataRegularSeason20242025!$D$3:$D$1315, F$1)+SUMIFS(DataRegularSeason20242025!$AB$3:$AB$1315,DataRegularSeason20242025!$B$3:$B$1315, "&lt;=" &amp; $A136, DataRegularSeason20242025!$E$3:$E$1315, F$1)</f>
        <v>20</v>
      </c>
      <c r="G136" s="2">
        <f>SUMIFS(DataRegularSeason20242025!$AA$3:$AA$1315,DataRegularSeason20242025!$B$3:$B$1315, "&lt;=" &amp; $A136, DataRegularSeason20242025!$D$3:$D$1315, G$1)+SUMIFS(DataRegularSeason20242025!$AB$3:$AB$1315,DataRegularSeason20242025!$B$3:$B$1315, "&lt;=" &amp; $A136, DataRegularSeason20242025!$E$3:$E$1315, G$1)</f>
        <v>28</v>
      </c>
      <c r="H136" s="2">
        <f>SUMIFS(DataRegularSeason20242025!$AA$3:$AA$1315,DataRegularSeason20242025!$B$3:$B$1315, "&lt;=" &amp; $A136, DataRegularSeason20242025!$D$3:$D$1315, H$1)+SUMIFS(DataRegularSeason20242025!$AB$3:$AB$1315,DataRegularSeason20242025!$B$3:$B$1315, "&lt;=" &amp; $A136, DataRegularSeason20242025!$E$3:$E$1315, H$1)</f>
        <v>16</v>
      </c>
      <c r="I136" s="2">
        <f>SUMIFS(DataRegularSeason20242025!$AA$3:$AA$1315,DataRegularSeason20242025!$B$3:$B$1315, "&lt;=" &amp; $A136, DataRegularSeason20242025!$D$3:$D$1315, I$1)+SUMIFS(DataRegularSeason20242025!$AB$3:$AB$1315,DataRegularSeason20242025!$B$3:$B$1315, "&lt;=" &amp; $A136, DataRegularSeason20242025!$E$3:$E$1315, I$1)</f>
        <v>24</v>
      </c>
      <c r="J136" s="2">
        <f>SUMIFS(DataRegularSeason20242025!$AA$3:$AA$1315,DataRegularSeason20242025!$B$3:$B$1315, "&lt;=" &amp; $A136, DataRegularSeason20242025!$D$3:$D$1315, J$1)+SUMIFS(DataRegularSeason20242025!$AB$3:$AB$1315,DataRegularSeason20242025!$B$3:$B$1315, "&lt;=" &amp; $A136, DataRegularSeason20242025!$E$3:$E$1315, J$1)</f>
        <v>26</v>
      </c>
      <c r="K136" s="2">
        <f>SUMIFS(DataRegularSeason20242025!$AA$3:$AA$1315,DataRegularSeason20242025!$B$3:$B$1315, "&lt;=" &amp; $A136, DataRegularSeason20242025!$D$3:$D$1315, K$1)+SUMIFS(DataRegularSeason20242025!$AB$3:$AB$1315,DataRegularSeason20242025!$B$3:$B$1315, "&lt;=" &amp; $A136, DataRegularSeason20242025!$E$3:$E$1315, K$1)</f>
        <v>22</v>
      </c>
      <c r="L136" s="2">
        <f>SUMIFS(DataRegularSeason20242025!$AA$3:$AA$1315,DataRegularSeason20242025!$B$3:$B$1315, "&lt;=" &amp; $A136, DataRegularSeason20242025!$D$3:$D$1315, L$1)+SUMIFS(DataRegularSeason20242025!$AB$3:$AB$1315,DataRegularSeason20242025!$B$3:$B$1315, "&lt;=" &amp; $A136, DataRegularSeason20242025!$E$3:$E$1315, L$1)</f>
        <v>24</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25</v>
      </c>
      <c r="O136" s="2">
        <f>SUMIFS(DataRegularSeason20242025!$AA$3:$AA$1315,DataRegularSeason20242025!$B$3:$B$1315, "&lt;=" &amp; $A136, DataRegularSeason20242025!$D$3:$D$1315, O$1)+SUMIFS(DataRegularSeason20242025!$AB$3:$AB$1315,DataRegularSeason20242025!$B$3:$B$1315, "&lt;=" &amp; $A136, DataRegularSeason20242025!$E$3:$E$1315, O$1)</f>
        <v>30</v>
      </c>
      <c r="P136" s="2">
        <f>SUMIFS(DataRegularSeason20242025!$AA$3:$AA$1315,DataRegularSeason20242025!$B$3:$B$1315, "&lt;=" &amp; $A136, DataRegularSeason20242025!$D$3:$D$1315, P$1)+SUMIFS(DataRegularSeason20242025!$AB$3:$AB$1315,DataRegularSeason20242025!$B$3:$B$1315, "&lt;=" &amp; $A136, DataRegularSeason20242025!$E$3:$E$1315, P$1)</f>
        <v>17</v>
      </c>
      <c r="Q136" s="2">
        <f>SUMIFS(DataRegularSeason20242025!$AA$3:$AA$1315,DataRegularSeason20242025!$B$3:$B$1315, "&lt;=" &amp; $A136, DataRegularSeason20242025!$D$3:$D$1315, Q$1)+SUMIFS(DataRegularSeason20242025!$AB$3:$AB$1315,DataRegularSeason20242025!$B$3:$B$1315, "&lt;=" &amp; $A136, DataRegularSeason20242025!$E$3:$E$1315, Q$1)</f>
        <v>32</v>
      </c>
      <c r="R136" s="2">
        <f>SUMIFS(DataRegularSeason20242025!$AA$3:$AA$1315,DataRegularSeason20242025!$B$3:$B$1315, "&lt;=" &amp; $A136, DataRegularSeason20242025!$D$3:$D$1315, R$1)+SUMIFS(DataRegularSeason20242025!$AB$3:$AB$1315,DataRegularSeason20242025!$B$3:$B$1315, "&lt;=" &amp; $A136, DataRegularSeason20242025!$E$3:$E$1315, R$1)</f>
        <v>17</v>
      </c>
      <c r="S136" s="2">
        <f>SUMIFS(DataRegularSeason20242025!$AA$3:$AA$1315,DataRegularSeason20242025!$B$3:$B$1315, "&lt;=" &amp; $A136, DataRegularSeason20242025!$D$3:$D$1315, S$1)+SUMIFS(DataRegularSeason20242025!$AB$3:$AB$1315,DataRegularSeason20242025!$B$3:$B$1315, "&lt;=" &amp; $A136, DataRegularSeason20242025!$E$3:$E$1315, S$1)</f>
        <v>21</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19</v>
      </c>
      <c r="V136" s="2">
        <f>SUMIFS(DataRegularSeason20242025!$AA$3:$AA$1315,DataRegularSeason20242025!$B$3:$B$1315, "&lt;=" &amp; $A136, DataRegularSeason20242025!$D$3:$D$1315, V$1)+SUMIFS(DataRegularSeason20242025!$AB$3:$AB$1315,DataRegularSeason20242025!$B$3:$B$1315, "&lt;=" &amp; $A136, DataRegularSeason20242025!$E$3:$E$1315, V$1)</f>
        <v>21</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19</v>
      </c>
      <c r="Z136" s="2">
        <f>SUMIFS(DataRegularSeason20242025!$AA$3:$AA$1315,DataRegularSeason20242025!$B$3:$B$1315, "&lt;=" &amp; $A136, DataRegularSeason20242025!$D$3:$D$1315, Z$1)+SUMIFS(DataRegularSeason20242025!$AB$3:$AB$1315,DataRegularSeason20242025!$B$3:$B$1315, "&lt;=" &amp; $A136, DataRegularSeason20242025!$E$3:$E$1315, Z$1)</f>
        <v>21</v>
      </c>
      <c r="AA136" s="2">
        <f>SUMIFS(DataRegularSeason20242025!$AA$3:$AA$1315,DataRegularSeason20242025!$B$3:$B$1315, "&lt;=" &amp; $A136, DataRegularSeason20242025!$D$3:$D$1315, AA$1)+SUMIFS(DataRegularSeason20242025!$AB$3:$AB$1315,DataRegularSeason20242025!$B$3:$B$1315, "&lt;=" &amp; $A136, DataRegularSeason20242025!$E$3:$E$1315, AA$1)</f>
        <v>24</v>
      </c>
      <c r="AB136" s="2">
        <f>SUMIFS(DataRegularSeason20242025!$AA$3:$AA$1315,DataRegularSeason20242025!$B$3:$B$1315, "&lt;=" &amp; $A136, DataRegularSeason20242025!$D$3:$D$1315, AB$1)+SUMIFS(DataRegularSeason20242025!$AB$3:$AB$1315,DataRegularSeason20242025!$B$3:$B$1315, "&lt;=" &amp; $A136, DataRegularSeason20242025!$E$3:$E$1315, AB$1)</f>
        <v>28</v>
      </c>
      <c r="AC136" s="2">
        <f>SUMIFS(DataRegularSeason20242025!$AA$3:$AA$1315,DataRegularSeason20242025!$B$3:$B$1315, "&lt;=" &amp; $A136, DataRegularSeason20242025!$D$3:$D$1315, AC$1)+SUMIFS(DataRegularSeason20242025!$AB$3:$AB$1315,DataRegularSeason20242025!$B$3:$B$1315, "&lt;=" &amp; $A136, DataRegularSeason20242025!$E$3:$E$1315, AC$1)</f>
        <v>21</v>
      </c>
      <c r="AD136" s="2">
        <f>SUMIFS(DataRegularSeason20242025!$AA$3:$AA$1315,DataRegularSeason20242025!$B$3:$B$1315, "&lt;=" &amp; $A136, DataRegularSeason20242025!$D$3:$D$1315, AD$1)+SUMIFS(DataRegularSeason20242025!$AB$3:$AB$1315,DataRegularSeason20242025!$B$3:$B$1315, "&lt;=" &amp; $A136, DataRegularSeason20242025!$E$3:$E$1315, AD$1)</f>
        <v>25</v>
      </c>
      <c r="AE136" s="2">
        <f>SUMIFS(DataRegularSeason20242025!$AA$3:$AA$1315,DataRegularSeason20242025!$B$3:$B$1315, "&lt;=" &amp; $A136, DataRegularSeason20242025!$D$3:$D$1315, AE$1)+SUMIFS(DataRegularSeason20242025!$AB$3:$AB$1315,DataRegularSeason20242025!$B$3:$B$1315, "&lt;=" &amp; $A136, DataRegularSeason20242025!$E$3:$E$1315, AE$1)</f>
        <v>30</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29</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19</v>
      </c>
      <c r="C137" s="2">
        <f>SUMIFS(DataRegularSeason20242025!$AA$3:$AA$1315,DataRegularSeason20242025!$B$3:$B$1315, "&lt;=" &amp; $A137, DataRegularSeason20242025!$D$3:$D$1315, C$1)+SUMIFS(DataRegularSeason20242025!$AB$3:$AB$1315,DataRegularSeason20242025!$B$3:$B$1315, "&lt;=" &amp; $A137, DataRegularSeason20242025!$E$3:$E$1315, C$1)</f>
        <v>23</v>
      </c>
      <c r="D137" s="2">
        <f>SUMIFS(DataRegularSeason20242025!$AA$3:$AA$1315,DataRegularSeason20242025!$B$3:$B$1315, "&lt;=" &amp; $A137, DataRegularSeason20242025!$D$3:$D$1315, D$1)+SUMIFS(DataRegularSeason20242025!$AB$3:$AB$1315,DataRegularSeason20242025!$B$3:$B$1315, "&lt;=" &amp; $A137, DataRegularSeason20242025!$E$3:$E$1315, D$1)</f>
        <v>23</v>
      </c>
      <c r="E137" s="2">
        <f>SUMIFS(DataRegularSeason20242025!$AA$3:$AA$1315,DataRegularSeason20242025!$B$3:$B$1315, "&lt;=" &amp; $A137, DataRegularSeason20242025!$D$3:$D$1315, E$1)+SUMIFS(DataRegularSeason20242025!$AB$3:$AB$1315,DataRegularSeason20242025!$B$3:$B$1315, "&lt;=" &amp; $A137, DataRegularSeason20242025!$E$3:$E$1315, E$1)</f>
        <v>31</v>
      </c>
      <c r="F137" s="2">
        <f>SUMIFS(DataRegularSeason20242025!$AA$3:$AA$1315,DataRegularSeason20242025!$B$3:$B$1315, "&lt;=" &amp; $A137, DataRegularSeason20242025!$D$3:$D$1315, F$1)+SUMIFS(DataRegularSeason20242025!$AB$3:$AB$1315,DataRegularSeason20242025!$B$3:$B$1315, "&lt;=" &amp; $A137, DataRegularSeason20242025!$E$3:$E$1315, F$1)</f>
        <v>20</v>
      </c>
      <c r="G137" s="2">
        <f>SUMIFS(DataRegularSeason20242025!$AA$3:$AA$1315,DataRegularSeason20242025!$B$3:$B$1315, "&lt;=" &amp; $A137, DataRegularSeason20242025!$D$3:$D$1315, G$1)+SUMIFS(DataRegularSeason20242025!$AB$3:$AB$1315,DataRegularSeason20242025!$B$3:$B$1315, "&lt;=" &amp; $A137, DataRegularSeason20242025!$E$3:$E$1315, G$1)</f>
        <v>28</v>
      </c>
      <c r="H137" s="2">
        <f>SUMIFS(DataRegularSeason20242025!$AA$3:$AA$1315,DataRegularSeason20242025!$B$3:$B$1315, "&lt;=" &amp; $A137, DataRegularSeason20242025!$D$3:$D$1315, H$1)+SUMIFS(DataRegularSeason20242025!$AB$3:$AB$1315,DataRegularSeason20242025!$B$3:$B$1315, "&lt;=" &amp; $A137, DataRegularSeason20242025!$E$3:$E$1315, H$1)</f>
        <v>16</v>
      </c>
      <c r="I137" s="2">
        <f>SUMIFS(DataRegularSeason20242025!$AA$3:$AA$1315,DataRegularSeason20242025!$B$3:$B$1315, "&lt;=" &amp; $A137, DataRegularSeason20242025!$D$3:$D$1315, I$1)+SUMIFS(DataRegularSeason20242025!$AB$3:$AB$1315,DataRegularSeason20242025!$B$3:$B$1315, "&lt;=" &amp; $A137, DataRegularSeason20242025!$E$3:$E$1315, I$1)</f>
        <v>24</v>
      </c>
      <c r="J137" s="2">
        <f>SUMIFS(DataRegularSeason20242025!$AA$3:$AA$1315,DataRegularSeason20242025!$B$3:$B$1315, "&lt;=" &amp; $A137, DataRegularSeason20242025!$D$3:$D$1315, J$1)+SUMIFS(DataRegularSeason20242025!$AB$3:$AB$1315,DataRegularSeason20242025!$B$3:$B$1315, "&lt;=" &amp; $A137, DataRegularSeason20242025!$E$3:$E$1315, J$1)</f>
        <v>26</v>
      </c>
      <c r="K137" s="2">
        <f>SUMIFS(DataRegularSeason20242025!$AA$3:$AA$1315,DataRegularSeason20242025!$B$3:$B$1315, "&lt;=" &amp; $A137, DataRegularSeason20242025!$D$3:$D$1315, K$1)+SUMIFS(DataRegularSeason20242025!$AB$3:$AB$1315,DataRegularSeason20242025!$B$3:$B$1315, "&lt;=" &amp; $A137, DataRegularSeason20242025!$E$3:$E$1315, K$1)</f>
        <v>22</v>
      </c>
      <c r="L137" s="2">
        <f>SUMIFS(DataRegularSeason20242025!$AA$3:$AA$1315,DataRegularSeason20242025!$B$3:$B$1315, "&lt;=" &amp; $A137, DataRegularSeason20242025!$D$3:$D$1315, L$1)+SUMIFS(DataRegularSeason20242025!$AB$3:$AB$1315,DataRegularSeason20242025!$B$3:$B$1315, "&lt;=" &amp; $A137, DataRegularSeason20242025!$E$3:$E$1315, L$1)</f>
        <v>24</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25</v>
      </c>
      <c r="O137" s="2">
        <f>SUMIFS(DataRegularSeason20242025!$AA$3:$AA$1315,DataRegularSeason20242025!$B$3:$B$1315, "&lt;=" &amp; $A137, DataRegularSeason20242025!$D$3:$D$1315, O$1)+SUMIFS(DataRegularSeason20242025!$AB$3:$AB$1315,DataRegularSeason20242025!$B$3:$B$1315, "&lt;=" &amp; $A137, DataRegularSeason20242025!$E$3:$E$1315, O$1)</f>
        <v>30</v>
      </c>
      <c r="P137" s="2">
        <f>SUMIFS(DataRegularSeason20242025!$AA$3:$AA$1315,DataRegularSeason20242025!$B$3:$B$1315, "&lt;=" &amp; $A137, DataRegularSeason20242025!$D$3:$D$1315, P$1)+SUMIFS(DataRegularSeason20242025!$AB$3:$AB$1315,DataRegularSeason20242025!$B$3:$B$1315, "&lt;=" &amp; $A137, DataRegularSeason20242025!$E$3:$E$1315, P$1)</f>
        <v>17</v>
      </c>
      <c r="Q137" s="2">
        <f>SUMIFS(DataRegularSeason20242025!$AA$3:$AA$1315,DataRegularSeason20242025!$B$3:$B$1315, "&lt;=" &amp; $A137, DataRegularSeason20242025!$D$3:$D$1315, Q$1)+SUMIFS(DataRegularSeason20242025!$AB$3:$AB$1315,DataRegularSeason20242025!$B$3:$B$1315, "&lt;=" &amp; $A137, DataRegularSeason20242025!$E$3:$E$1315, Q$1)</f>
        <v>32</v>
      </c>
      <c r="R137" s="2">
        <f>SUMIFS(DataRegularSeason20242025!$AA$3:$AA$1315,DataRegularSeason20242025!$B$3:$B$1315, "&lt;=" &amp; $A137, DataRegularSeason20242025!$D$3:$D$1315, R$1)+SUMIFS(DataRegularSeason20242025!$AB$3:$AB$1315,DataRegularSeason20242025!$B$3:$B$1315, "&lt;=" &amp; $A137, DataRegularSeason20242025!$E$3:$E$1315, R$1)</f>
        <v>17</v>
      </c>
      <c r="S137" s="2">
        <f>SUMIFS(DataRegularSeason20242025!$AA$3:$AA$1315,DataRegularSeason20242025!$B$3:$B$1315, "&lt;=" &amp; $A137, DataRegularSeason20242025!$D$3:$D$1315, S$1)+SUMIFS(DataRegularSeason20242025!$AB$3:$AB$1315,DataRegularSeason20242025!$B$3:$B$1315, "&lt;=" &amp; $A137, DataRegularSeason20242025!$E$3:$E$1315, S$1)</f>
        <v>21</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19</v>
      </c>
      <c r="V137" s="2">
        <f>SUMIFS(DataRegularSeason20242025!$AA$3:$AA$1315,DataRegularSeason20242025!$B$3:$B$1315, "&lt;=" &amp; $A137, DataRegularSeason20242025!$D$3:$D$1315, V$1)+SUMIFS(DataRegularSeason20242025!$AB$3:$AB$1315,DataRegularSeason20242025!$B$3:$B$1315, "&lt;=" &amp; $A137, DataRegularSeason20242025!$E$3:$E$1315, V$1)</f>
        <v>21</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19</v>
      </c>
      <c r="Z137" s="2">
        <f>SUMIFS(DataRegularSeason20242025!$AA$3:$AA$1315,DataRegularSeason20242025!$B$3:$B$1315, "&lt;=" &amp; $A137, DataRegularSeason20242025!$D$3:$D$1315, Z$1)+SUMIFS(DataRegularSeason20242025!$AB$3:$AB$1315,DataRegularSeason20242025!$B$3:$B$1315, "&lt;=" &amp; $A137, DataRegularSeason20242025!$E$3:$E$1315, Z$1)</f>
        <v>21</v>
      </c>
      <c r="AA137" s="2">
        <f>SUMIFS(DataRegularSeason20242025!$AA$3:$AA$1315,DataRegularSeason20242025!$B$3:$B$1315, "&lt;=" &amp; $A137, DataRegularSeason20242025!$D$3:$D$1315, AA$1)+SUMIFS(DataRegularSeason20242025!$AB$3:$AB$1315,DataRegularSeason20242025!$B$3:$B$1315, "&lt;=" &amp; $A137, DataRegularSeason20242025!$E$3:$E$1315, AA$1)</f>
        <v>24</v>
      </c>
      <c r="AB137" s="2">
        <f>SUMIFS(DataRegularSeason20242025!$AA$3:$AA$1315,DataRegularSeason20242025!$B$3:$B$1315, "&lt;=" &amp; $A137, DataRegularSeason20242025!$D$3:$D$1315, AB$1)+SUMIFS(DataRegularSeason20242025!$AB$3:$AB$1315,DataRegularSeason20242025!$B$3:$B$1315, "&lt;=" &amp; $A137, DataRegularSeason20242025!$E$3:$E$1315, AB$1)</f>
        <v>28</v>
      </c>
      <c r="AC137" s="2">
        <f>SUMIFS(DataRegularSeason20242025!$AA$3:$AA$1315,DataRegularSeason20242025!$B$3:$B$1315, "&lt;=" &amp; $A137, DataRegularSeason20242025!$D$3:$D$1315, AC$1)+SUMIFS(DataRegularSeason20242025!$AB$3:$AB$1315,DataRegularSeason20242025!$B$3:$B$1315, "&lt;=" &amp; $A137, DataRegularSeason20242025!$E$3:$E$1315, AC$1)</f>
        <v>21</v>
      </c>
      <c r="AD137" s="2">
        <f>SUMIFS(DataRegularSeason20242025!$AA$3:$AA$1315,DataRegularSeason20242025!$B$3:$B$1315, "&lt;=" &amp; $A137, DataRegularSeason20242025!$D$3:$D$1315, AD$1)+SUMIFS(DataRegularSeason20242025!$AB$3:$AB$1315,DataRegularSeason20242025!$B$3:$B$1315, "&lt;=" &amp; $A137, DataRegularSeason20242025!$E$3:$E$1315, AD$1)</f>
        <v>25</v>
      </c>
      <c r="AE137" s="2">
        <f>SUMIFS(DataRegularSeason20242025!$AA$3:$AA$1315,DataRegularSeason20242025!$B$3:$B$1315, "&lt;=" &amp; $A137, DataRegularSeason20242025!$D$3:$D$1315, AE$1)+SUMIFS(DataRegularSeason20242025!$AB$3:$AB$1315,DataRegularSeason20242025!$B$3:$B$1315, "&lt;=" &amp; $A137, DataRegularSeason20242025!$E$3:$E$1315, AE$1)</f>
        <v>30</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29</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19</v>
      </c>
      <c r="C138" s="2">
        <f>SUMIFS(DataRegularSeason20242025!$AA$3:$AA$1315,DataRegularSeason20242025!$B$3:$B$1315, "&lt;=" &amp; $A138, DataRegularSeason20242025!$D$3:$D$1315, C$1)+SUMIFS(DataRegularSeason20242025!$AB$3:$AB$1315,DataRegularSeason20242025!$B$3:$B$1315, "&lt;=" &amp; $A138, DataRegularSeason20242025!$E$3:$E$1315, C$1)</f>
        <v>23</v>
      </c>
      <c r="D138" s="2">
        <f>SUMIFS(DataRegularSeason20242025!$AA$3:$AA$1315,DataRegularSeason20242025!$B$3:$B$1315, "&lt;=" &amp; $A138, DataRegularSeason20242025!$D$3:$D$1315, D$1)+SUMIFS(DataRegularSeason20242025!$AB$3:$AB$1315,DataRegularSeason20242025!$B$3:$B$1315, "&lt;=" &amp; $A138, DataRegularSeason20242025!$E$3:$E$1315, D$1)</f>
        <v>23</v>
      </c>
      <c r="E138" s="2">
        <f>SUMIFS(DataRegularSeason20242025!$AA$3:$AA$1315,DataRegularSeason20242025!$B$3:$B$1315, "&lt;=" &amp; $A138, DataRegularSeason20242025!$D$3:$D$1315, E$1)+SUMIFS(DataRegularSeason20242025!$AB$3:$AB$1315,DataRegularSeason20242025!$B$3:$B$1315, "&lt;=" &amp; $A138, DataRegularSeason20242025!$E$3:$E$1315, E$1)</f>
        <v>31</v>
      </c>
      <c r="F138" s="2">
        <f>SUMIFS(DataRegularSeason20242025!$AA$3:$AA$1315,DataRegularSeason20242025!$B$3:$B$1315, "&lt;=" &amp; $A138, DataRegularSeason20242025!$D$3:$D$1315, F$1)+SUMIFS(DataRegularSeason20242025!$AB$3:$AB$1315,DataRegularSeason20242025!$B$3:$B$1315, "&lt;=" &amp; $A138, DataRegularSeason20242025!$E$3:$E$1315, F$1)</f>
        <v>20</v>
      </c>
      <c r="G138" s="2">
        <f>SUMIFS(DataRegularSeason20242025!$AA$3:$AA$1315,DataRegularSeason20242025!$B$3:$B$1315, "&lt;=" &amp; $A138, DataRegularSeason20242025!$D$3:$D$1315, G$1)+SUMIFS(DataRegularSeason20242025!$AB$3:$AB$1315,DataRegularSeason20242025!$B$3:$B$1315, "&lt;=" &amp; $A138, DataRegularSeason20242025!$E$3:$E$1315, G$1)</f>
        <v>28</v>
      </c>
      <c r="H138" s="2">
        <f>SUMIFS(DataRegularSeason20242025!$AA$3:$AA$1315,DataRegularSeason20242025!$B$3:$B$1315, "&lt;=" &amp; $A138, DataRegularSeason20242025!$D$3:$D$1315, H$1)+SUMIFS(DataRegularSeason20242025!$AB$3:$AB$1315,DataRegularSeason20242025!$B$3:$B$1315, "&lt;=" &amp; $A138, DataRegularSeason20242025!$E$3:$E$1315, H$1)</f>
        <v>16</v>
      </c>
      <c r="I138" s="2">
        <f>SUMIFS(DataRegularSeason20242025!$AA$3:$AA$1315,DataRegularSeason20242025!$B$3:$B$1315, "&lt;=" &amp; $A138, DataRegularSeason20242025!$D$3:$D$1315, I$1)+SUMIFS(DataRegularSeason20242025!$AB$3:$AB$1315,DataRegularSeason20242025!$B$3:$B$1315, "&lt;=" &amp; $A138, DataRegularSeason20242025!$E$3:$E$1315, I$1)</f>
        <v>24</v>
      </c>
      <c r="J138" s="2">
        <f>SUMIFS(DataRegularSeason20242025!$AA$3:$AA$1315,DataRegularSeason20242025!$B$3:$B$1315, "&lt;=" &amp; $A138, DataRegularSeason20242025!$D$3:$D$1315, J$1)+SUMIFS(DataRegularSeason20242025!$AB$3:$AB$1315,DataRegularSeason20242025!$B$3:$B$1315, "&lt;=" &amp; $A138, DataRegularSeason20242025!$E$3:$E$1315, J$1)</f>
        <v>26</v>
      </c>
      <c r="K138" s="2">
        <f>SUMIFS(DataRegularSeason20242025!$AA$3:$AA$1315,DataRegularSeason20242025!$B$3:$B$1315, "&lt;=" &amp; $A138, DataRegularSeason20242025!$D$3:$D$1315, K$1)+SUMIFS(DataRegularSeason20242025!$AB$3:$AB$1315,DataRegularSeason20242025!$B$3:$B$1315, "&lt;=" &amp; $A138, DataRegularSeason20242025!$E$3:$E$1315, K$1)</f>
        <v>22</v>
      </c>
      <c r="L138" s="2">
        <f>SUMIFS(DataRegularSeason20242025!$AA$3:$AA$1315,DataRegularSeason20242025!$B$3:$B$1315, "&lt;=" &amp; $A138, DataRegularSeason20242025!$D$3:$D$1315, L$1)+SUMIFS(DataRegularSeason20242025!$AB$3:$AB$1315,DataRegularSeason20242025!$B$3:$B$1315, "&lt;=" &amp; $A138, DataRegularSeason20242025!$E$3:$E$1315, L$1)</f>
        <v>24</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25</v>
      </c>
      <c r="O138" s="2">
        <f>SUMIFS(DataRegularSeason20242025!$AA$3:$AA$1315,DataRegularSeason20242025!$B$3:$B$1315, "&lt;=" &amp; $A138, DataRegularSeason20242025!$D$3:$D$1315, O$1)+SUMIFS(DataRegularSeason20242025!$AB$3:$AB$1315,DataRegularSeason20242025!$B$3:$B$1315, "&lt;=" &amp; $A138, DataRegularSeason20242025!$E$3:$E$1315, O$1)</f>
        <v>30</v>
      </c>
      <c r="P138" s="2">
        <f>SUMIFS(DataRegularSeason20242025!$AA$3:$AA$1315,DataRegularSeason20242025!$B$3:$B$1315, "&lt;=" &amp; $A138, DataRegularSeason20242025!$D$3:$D$1315, P$1)+SUMIFS(DataRegularSeason20242025!$AB$3:$AB$1315,DataRegularSeason20242025!$B$3:$B$1315, "&lt;=" &amp; $A138, DataRegularSeason20242025!$E$3:$E$1315, P$1)</f>
        <v>17</v>
      </c>
      <c r="Q138" s="2">
        <f>SUMIFS(DataRegularSeason20242025!$AA$3:$AA$1315,DataRegularSeason20242025!$B$3:$B$1315, "&lt;=" &amp; $A138, DataRegularSeason20242025!$D$3:$D$1315, Q$1)+SUMIFS(DataRegularSeason20242025!$AB$3:$AB$1315,DataRegularSeason20242025!$B$3:$B$1315, "&lt;=" &amp; $A138, DataRegularSeason20242025!$E$3:$E$1315, Q$1)</f>
        <v>32</v>
      </c>
      <c r="R138" s="2">
        <f>SUMIFS(DataRegularSeason20242025!$AA$3:$AA$1315,DataRegularSeason20242025!$B$3:$B$1315, "&lt;=" &amp; $A138, DataRegularSeason20242025!$D$3:$D$1315, R$1)+SUMIFS(DataRegularSeason20242025!$AB$3:$AB$1315,DataRegularSeason20242025!$B$3:$B$1315, "&lt;=" &amp; $A138, DataRegularSeason20242025!$E$3:$E$1315, R$1)</f>
        <v>17</v>
      </c>
      <c r="S138" s="2">
        <f>SUMIFS(DataRegularSeason20242025!$AA$3:$AA$1315,DataRegularSeason20242025!$B$3:$B$1315, "&lt;=" &amp; $A138, DataRegularSeason20242025!$D$3:$D$1315, S$1)+SUMIFS(DataRegularSeason20242025!$AB$3:$AB$1315,DataRegularSeason20242025!$B$3:$B$1315, "&lt;=" &amp; $A138, DataRegularSeason20242025!$E$3:$E$1315, S$1)</f>
        <v>21</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19</v>
      </c>
      <c r="V138" s="2">
        <f>SUMIFS(DataRegularSeason20242025!$AA$3:$AA$1315,DataRegularSeason20242025!$B$3:$B$1315, "&lt;=" &amp; $A138, DataRegularSeason20242025!$D$3:$D$1315, V$1)+SUMIFS(DataRegularSeason20242025!$AB$3:$AB$1315,DataRegularSeason20242025!$B$3:$B$1315, "&lt;=" &amp; $A138, DataRegularSeason20242025!$E$3:$E$1315, V$1)</f>
        <v>21</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19</v>
      </c>
      <c r="Z138" s="2">
        <f>SUMIFS(DataRegularSeason20242025!$AA$3:$AA$1315,DataRegularSeason20242025!$B$3:$B$1315, "&lt;=" &amp; $A138, DataRegularSeason20242025!$D$3:$D$1315, Z$1)+SUMIFS(DataRegularSeason20242025!$AB$3:$AB$1315,DataRegularSeason20242025!$B$3:$B$1315, "&lt;=" &amp; $A138, DataRegularSeason20242025!$E$3:$E$1315, Z$1)</f>
        <v>21</v>
      </c>
      <c r="AA138" s="2">
        <f>SUMIFS(DataRegularSeason20242025!$AA$3:$AA$1315,DataRegularSeason20242025!$B$3:$B$1315, "&lt;=" &amp; $A138, DataRegularSeason20242025!$D$3:$D$1315, AA$1)+SUMIFS(DataRegularSeason20242025!$AB$3:$AB$1315,DataRegularSeason20242025!$B$3:$B$1315, "&lt;=" &amp; $A138, DataRegularSeason20242025!$E$3:$E$1315, AA$1)</f>
        <v>24</v>
      </c>
      <c r="AB138" s="2">
        <f>SUMIFS(DataRegularSeason20242025!$AA$3:$AA$1315,DataRegularSeason20242025!$B$3:$B$1315, "&lt;=" &amp; $A138, DataRegularSeason20242025!$D$3:$D$1315, AB$1)+SUMIFS(DataRegularSeason20242025!$AB$3:$AB$1315,DataRegularSeason20242025!$B$3:$B$1315, "&lt;=" &amp; $A138, DataRegularSeason20242025!$E$3:$E$1315, AB$1)</f>
        <v>28</v>
      </c>
      <c r="AC138" s="2">
        <f>SUMIFS(DataRegularSeason20242025!$AA$3:$AA$1315,DataRegularSeason20242025!$B$3:$B$1315, "&lt;=" &amp; $A138, DataRegularSeason20242025!$D$3:$D$1315, AC$1)+SUMIFS(DataRegularSeason20242025!$AB$3:$AB$1315,DataRegularSeason20242025!$B$3:$B$1315, "&lt;=" &amp; $A138, DataRegularSeason20242025!$E$3:$E$1315, AC$1)</f>
        <v>21</v>
      </c>
      <c r="AD138" s="2">
        <f>SUMIFS(DataRegularSeason20242025!$AA$3:$AA$1315,DataRegularSeason20242025!$B$3:$B$1315, "&lt;=" &amp; $A138, DataRegularSeason20242025!$D$3:$D$1315, AD$1)+SUMIFS(DataRegularSeason20242025!$AB$3:$AB$1315,DataRegularSeason20242025!$B$3:$B$1315, "&lt;=" &amp; $A138, DataRegularSeason20242025!$E$3:$E$1315, AD$1)</f>
        <v>25</v>
      </c>
      <c r="AE138" s="2">
        <f>SUMIFS(DataRegularSeason20242025!$AA$3:$AA$1315,DataRegularSeason20242025!$B$3:$B$1315, "&lt;=" &amp; $A138, DataRegularSeason20242025!$D$3:$D$1315, AE$1)+SUMIFS(DataRegularSeason20242025!$AB$3:$AB$1315,DataRegularSeason20242025!$B$3:$B$1315, "&lt;=" &amp; $A138, DataRegularSeason20242025!$E$3:$E$1315, AE$1)</f>
        <v>30</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29</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19</v>
      </c>
      <c r="C139" s="2">
        <f>SUMIFS(DataRegularSeason20242025!$AA$3:$AA$1315,DataRegularSeason20242025!$B$3:$B$1315, "&lt;=" &amp; $A139, DataRegularSeason20242025!$D$3:$D$1315, C$1)+SUMIFS(DataRegularSeason20242025!$AB$3:$AB$1315,DataRegularSeason20242025!$B$3:$B$1315, "&lt;=" &amp; $A139, DataRegularSeason20242025!$E$3:$E$1315, C$1)</f>
        <v>23</v>
      </c>
      <c r="D139" s="2">
        <f>SUMIFS(DataRegularSeason20242025!$AA$3:$AA$1315,DataRegularSeason20242025!$B$3:$B$1315, "&lt;=" &amp; $A139, DataRegularSeason20242025!$D$3:$D$1315, D$1)+SUMIFS(DataRegularSeason20242025!$AB$3:$AB$1315,DataRegularSeason20242025!$B$3:$B$1315, "&lt;=" &amp; $A139, DataRegularSeason20242025!$E$3:$E$1315, D$1)</f>
        <v>23</v>
      </c>
      <c r="E139" s="2">
        <f>SUMIFS(DataRegularSeason20242025!$AA$3:$AA$1315,DataRegularSeason20242025!$B$3:$B$1315, "&lt;=" &amp; $A139, DataRegularSeason20242025!$D$3:$D$1315, E$1)+SUMIFS(DataRegularSeason20242025!$AB$3:$AB$1315,DataRegularSeason20242025!$B$3:$B$1315, "&lt;=" &amp; $A139, DataRegularSeason20242025!$E$3:$E$1315, E$1)</f>
        <v>31</v>
      </c>
      <c r="F139" s="2">
        <f>SUMIFS(DataRegularSeason20242025!$AA$3:$AA$1315,DataRegularSeason20242025!$B$3:$B$1315, "&lt;=" &amp; $A139, DataRegularSeason20242025!$D$3:$D$1315, F$1)+SUMIFS(DataRegularSeason20242025!$AB$3:$AB$1315,DataRegularSeason20242025!$B$3:$B$1315, "&lt;=" &amp; $A139, DataRegularSeason20242025!$E$3:$E$1315, F$1)</f>
        <v>20</v>
      </c>
      <c r="G139" s="2">
        <f>SUMIFS(DataRegularSeason20242025!$AA$3:$AA$1315,DataRegularSeason20242025!$B$3:$B$1315, "&lt;=" &amp; $A139, DataRegularSeason20242025!$D$3:$D$1315, G$1)+SUMIFS(DataRegularSeason20242025!$AB$3:$AB$1315,DataRegularSeason20242025!$B$3:$B$1315, "&lt;=" &amp; $A139, DataRegularSeason20242025!$E$3:$E$1315, G$1)</f>
        <v>28</v>
      </c>
      <c r="H139" s="2">
        <f>SUMIFS(DataRegularSeason20242025!$AA$3:$AA$1315,DataRegularSeason20242025!$B$3:$B$1315, "&lt;=" &amp; $A139, DataRegularSeason20242025!$D$3:$D$1315, H$1)+SUMIFS(DataRegularSeason20242025!$AB$3:$AB$1315,DataRegularSeason20242025!$B$3:$B$1315, "&lt;=" &amp; $A139, DataRegularSeason20242025!$E$3:$E$1315, H$1)</f>
        <v>16</v>
      </c>
      <c r="I139" s="2">
        <f>SUMIFS(DataRegularSeason20242025!$AA$3:$AA$1315,DataRegularSeason20242025!$B$3:$B$1315, "&lt;=" &amp; $A139, DataRegularSeason20242025!$D$3:$D$1315, I$1)+SUMIFS(DataRegularSeason20242025!$AB$3:$AB$1315,DataRegularSeason20242025!$B$3:$B$1315, "&lt;=" &amp; $A139, DataRegularSeason20242025!$E$3:$E$1315, I$1)</f>
        <v>24</v>
      </c>
      <c r="J139" s="2">
        <f>SUMIFS(DataRegularSeason20242025!$AA$3:$AA$1315,DataRegularSeason20242025!$B$3:$B$1315, "&lt;=" &amp; $A139, DataRegularSeason20242025!$D$3:$D$1315, J$1)+SUMIFS(DataRegularSeason20242025!$AB$3:$AB$1315,DataRegularSeason20242025!$B$3:$B$1315, "&lt;=" &amp; $A139, DataRegularSeason20242025!$E$3:$E$1315, J$1)</f>
        <v>26</v>
      </c>
      <c r="K139" s="2">
        <f>SUMIFS(DataRegularSeason20242025!$AA$3:$AA$1315,DataRegularSeason20242025!$B$3:$B$1315, "&lt;=" &amp; $A139, DataRegularSeason20242025!$D$3:$D$1315, K$1)+SUMIFS(DataRegularSeason20242025!$AB$3:$AB$1315,DataRegularSeason20242025!$B$3:$B$1315, "&lt;=" &amp; $A139, DataRegularSeason20242025!$E$3:$E$1315, K$1)</f>
        <v>22</v>
      </c>
      <c r="L139" s="2">
        <f>SUMIFS(DataRegularSeason20242025!$AA$3:$AA$1315,DataRegularSeason20242025!$B$3:$B$1315, "&lt;=" &amp; $A139, DataRegularSeason20242025!$D$3:$D$1315, L$1)+SUMIFS(DataRegularSeason20242025!$AB$3:$AB$1315,DataRegularSeason20242025!$B$3:$B$1315, "&lt;=" &amp; $A139, DataRegularSeason20242025!$E$3:$E$1315, L$1)</f>
        <v>24</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25</v>
      </c>
      <c r="O139" s="2">
        <f>SUMIFS(DataRegularSeason20242025!$AA$3:$AA$1315,DataRegularSeason20242025!$B$3:$B$1315, "&lt;=" &amp; $A139, DataRegularSeason20242025!$D$3:$D$1315, O$1)+SUMIFS(DataRegularSeason20242025!$AB$3:$AB$1315,DataRegularSeason20242025!$B$3:$B$1315, "&lt;=" &amp; $A139, DataRegularSeason20242025!$E$3:$E$1315, O$1)</f>
        <v>30</v>
      </c>
      <c r="P139" s="2">
        <f>SUMIFS(DataRegularSeason20242025!$AA$3:$AA$1315,DataRegularSeason20242025!$B$3:$B$1315, "&lt;=" &amp; $A139, DataRegularSeason20242025!$D$3:$D$1315, P$1)+SUMIFS(DataRegularSeason20242025!$AB$3:$AB$1315,DataRegularSeason20242025!$B$3:$B$1315, "&lt;=" &amp; $A139, DataRegularSeason20242025!$E$3:$E$1315, P$1)</f>
        <v>17</v>
      </c>
      <c r="Q139" s="2">
        <f>SUMIFS(DataRegularSeason20242025!$AA$3:$AA$1315,DataRegularSeason20242025!$B$3:$B$1315, "&lt;=" &amp; $A139, DataRegularSeason20242025!$D$3:$D$1315, Q$1)+SUMIFS(DataRegularSeason20242025!$AB$3:$AB$1315,DataRegularSeason20242025!$B$3:$B$1315, "&lt;=" &amp; $A139, DataRegularSeason20242025!$E$3:$E$1315, Q$1)</f>
        <v>32</v>
      </c>
      <c r="R139" s="2">
        <f>SUMIFS(DataRegularSeason20242025!$AA$3:$AA$1315,DataRegularSeason20242025!$B$3:$B$1315, "&lt;=" &amp; $A139, DataRegularSeason20242025!$D$3:$D$1315, R$1)+SUMIFS(DataRegularSeason20242025!$AB$3:$AB$1315,DataRegularSeason20242025!$B$3:$B$1315, "&lt;=" &amp; $A139, DataRegularSeason20242025!$E$3:$E$1315, R$1)</f>
        <v>17</v>
      </c>
      <c r="S139" s="2">
        <f>SUMIFS(DataRegularSeason20242025!$AA$3:$AA$1315,DataRegularSeason20242025!$B$3:$B$1315, "&lt;=" &amp; $A139, DataRegularSeason20242025!$D$3:$D$1315, S$1)+SUMIFS(DataRegularSeason20242025!$AB$3:$AB$1315,DataRegularSeason20242025!$B$3:$B$1315, "&lt;=" &amp; $A139, DataRegularSeason20242025!$E$3:$E$1315, S$1)</f>
        <v>21</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19</v>
      </c>
      <c r="V139" s="2">
        <f>SUMIFS(DataRegularSeason20242025!$AA$3:$AA$1315,DataRegularSeason20242025!$B$3:$B$1315, "&lt;=" &amp; $A139, DataRegularSeason20242025!$D$3:$D$1315, V$1)+SUMIFS(DataRegularSeason20242025!$AB$3:$AB$1315,DataRegularSeason20242025!$B$3:$B$1315, "&lt;=" &amp; $A139, DataRegularSeason20242025!$E$3:$E$1315, V$1)</f>
        <v>21</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19</v>
      </c>
      <c r="Z139" s="2">
        <f>SUMIFS(DataRegularSeason20242025!$AA$3:$AA$1315,DataRegularSeason20242025!$B$3:$B$1315, "&lt;=" &amp; $A139, DataRegularSeason20242025!$D$3:$D$1315, Z$1)+SUMIFS(DataRegularSeason20242025!$AB$3:$AB$1315,DataRegularSeason20242025!$B$3:$B$1315, "&lt;=" &amp; $A139, DataRegularSeason20242025!$E$3:$E$1315, Z$1)</f>
        <v>21</v>
      </c>
      <c r="AA139" s="2">
        <f>SUMIFS(DataRegularSeason20242025!$AA$3:$AA$1315,DataRegularSeason20242025!$B$3:$B$1315, "&lt;=" &amp; $A139, DataRegularSeason20242025!$D$3:$D$1315, AA$1)+SUMIFS(DataRegularSeason20242025!$AB$3:$AB$1315,DataRegularSeason20242025!$B$3:$B$1315, "&lt;=" &amp; $A139, DataRegularSeason20242025!$E$3:$E$1315, AA$1)</f>
        <v>24</v>
      </c>
      <c r="AB139" s="2">
        <f>SUMIFS(DataRegularSeason20242025!$AA$3:$AA$1315,DataRegularSeason20242025!$B$3:$B$1315, "&lt;=" &amp; $A139, DataRegularSeason20242025!$D$3:$D$1315, AB$1)+SUMIFS(DataRegularSeason20242025!$AB$3:$AB$1315,DataRegularSeason20242025!$B$3:$B$1315, "&lt;=" &amp; $A139, DataRegularSeason20242025!$E$3:$E$1315, AB$1)</f>
        <v>28</v>
      </c>
      <c r="AC139" s="2">
        <f>SUMIFS(DataRegularSeason20242025!$AA$3:$AA$1315,DataRegularSeason20242025!$B$3:$B$1315, "&lt;=" &amp; $A139, DataRegularSeason20242025!$D$3:$D$1315, AC$1)+SUMIFS(DataRegularSeason20242025!$AB$3:$AB$1315,DataRegularSeason20242025!$B$3:$B$1315, "&lt;=" &amp; $A139, DataRegularSeason20242025!$E$3:$E$1315, AC$1)</f>
        <v>21</v>
      </c>
      <c r="AD139" s="2">
        <f>SUMIFS(DataRegularSeason20242025!$AA$3:$AA$1315,DataRegularSeason20242025!$B$3:$B$1315, "&lt;=" &amp; $A139, DataRegularSeason20242025!$D$3:$D$1315, AD$1)+SUMIFS(DataRegularSeason20242025!$AB$3:$AB$1315,DataRegularSeason20242025!$B$3:$B$1315, "&lt;=" &amp; $A139, DataRegularSeason20242025!$E$3:$E$1315, AD$1)</f>
        <v>25</v>
      </c>
      <c r="AE139" s="2">
        <f>SUMIFS(DataRegularSeason20242025!$AA$3:$AA$1315,DataRegularSeason20242025!$B$3:$B$1315, "&lt;=" &amp; $A139, DataRegularSeason20242025!$D$3:$D$1315, AE$1)+SUMIFS(DataRegularSeason20242025!$AB$3:$AB$1315,DataRegularSeason20242025!$B$3:$B$1315, "&lt;=" &amp; $A139, DataRegularSeason20242025!$E$3:$E$1315, AE$1)</f>
        <v>30</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29</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19</v>
      </c>
      <c r="C140" s="2">
        <f>SUMIFS(DataRegularSeason20242025!$AA$3:$AA$1315,DataRegularSeason20242025!$B$3:$B$1315, "&lt;=" &amp; $A140, DataRegularSeason20242025!$D$3:$D$1315, C$1)+SUMIFS(DataRegularSeason20242025!$AB$3:$AB$1315,DataRegularSeason20242025!$B$3:$B$1315, "&lt;=" &amp; $A140, DataRegularSeason20242025!$E$3:$E$1315, C$1)</f>
        <v>23</v>
      </c>
      <c r="D140" s="2">
        <f>SUMIFS(DataRegularSeason20242025!$AA$3:$AA$1315,DataRegularSeason20242025!$B$3:$B$1315, "&lt;=" &amp; $A140, DataRegularSeason20242025!$D$3:$D$1315, D$1)+SUMIFS(DataRegularSeason20242025!$AB$3:$AB$1315,DataRegularSeason20242025!$B$3:$B$1315, "&lt;=" &amp; $A140, DataRegularSeason20242025!$E$3:$E$1315, D$1)</f>
        <v>23</v>
      </c>
      <c r="E140" s="2">
        <f>SUMIFS(DataRegularSeason20242025!$AA$3:$AA$1315,DataRegularSeason20242025!$B$3:$B$1315, "&lt;=" &amp; $A140, DataRegularSeason20242025!$D$3:$D$1315, E$1)+SUMIFS(DataRegularSeason20242025!$AB$3:$AB$1315,DataRegularSeason20242025!$B$3:$B$1315, "&lt;=" &amp; $A140, DataRegularSeason20242025!$E$3:$E$1315, E$1)</f>
        <v>31</v>
      </c>
      <c r="F140" s="2">
        <f>SUMIFS(DataRegularSeason20242025!$AA$3:$AA$1315,DataRegularSeason20242025!$B$3:$B$1315, "&lt;=" &amp; $A140, DataRegularSeason20242025!$D$3:$D$1315, F$1)+SUMIFS(DataRegularSeason20242025!$AB$3:$AB$1315,DataRegularSeason20242025!$B$3:$B$1315, "&lt;=" &amp; $A140, DataRegularSeason20242025!$E$3:$E$1315, F$1)</f>
        <v>20</v>
      </c>
      <c r="G140" s="2">
        <f>SUMIFS(DataRegularSeason20242025!$AA$3:$AA$1315,DataRegularSeason20242025!$B$3:$B$1315, "&lt;=" &amp; $A140, DataRegularSeason20242025!$D$3:$D$1315, G$1)+SUMIFS(DataRegularSeason20242025!$AB$3:$AB$1315,DataRegularSeason20242025!$B$3:$B$1315, "&lt;=" &amp; $A140, DataRegularSeason20242025!$E$3:$E$1315, G$1)</f>
        <v>28</v>
      </c>
      <c r="H140" s="2">
        <f>SUMIFS(DataRegularSeason20242025!$AA$3:$AA$1315,DataRegularSeason20242025!$B$3:$B$1315, "&lt;=" &amp; $A140, DataRegularSeason20242025!$D$3:$D$1315, H$1)+SUMIFS(DataRegularSeason20242025!$AB$3:$AB$1315,DataRegularSeason20242025!$B$3:$B$1315, "&lt;=" &amp; $A140, DataRegularSeason20242025!$E$3:$E$1315, H$1)</f>
        <v>16</v>
      </c>
      <c r="I140" s="2">
        <f>SUMIFS(DataRegularSeason20242025!$AA$3:$AA$1315,DataRegularSeason20242025!$B$3:$B$1315, "&lt;=" &amp; $A140, DataRegularSeason20242025!$D$3:$D$1315, I$1)+SUMIFS(DataRegularSeason20242025!$AB$3:$AB$1315,DataRegularSeason20242025!$B$3:$B$1315, "&lt;=" &amp; $A140, DataRegularSeason20242025!$E$3:$E$1315, I$1)</f>
        <v>24</v>
      </c>
      <c r="J140" s="2">
        <f>SUMIFS(DataRegularSeason20242025!$AA$3:$AA$1315,DataRegularSeason20242025!$B$3:$B$1315, "&lt;=" &amp; $A140, DataRegularSeason20242025!$D$3:$D$1315, J$1)+SUMIFS(DataRegularSeason20242025!$AB$3:$AB$1315,DataRegularSeason20242025!$B$3:$B$1315, "&lt;=" &amp; $A140, DataRegularSeason20242025!$E$3:$E$1315, J$1)</f>
        <v>26</v>
      </c>
      <c r="K140" s="2">
        <f>SUMIFS(DataRegularSeason20242025!$AA$3:$AA$1315,DataRegularSeason20242025!$B$3:$B$1315, "&lt;=" &amp; $A140, DataRegularSeason20242025!$D$3:$D$1315, K$1)+SUMIFS(DataRegularSeason20242025!$AB$3:$AB$1315,DataRegularSeason20242025!$B$3:$B$1315, "&lt;=" &amp; $A140, DataRegularSeason20242025!$E$3:$E$1315, K$1)</f>
        <v>22</v>
      </c>
      <c r="L140" s="2">
        <f>SUMIFS(DataRegularSeason20242025!$AA$3:$AA$1315,DataRegularSeason20242025!$B$3:$B$1315, "&lt;=" &amp; $A140, DataRegularSeason20242025!$D$3:$D$1315, L$1)+SUMIFS(DataRegularSeason20242025!$AB$3:$AB$1315,DataRegularSeason20242025!$B$3:$B$1315, "&lt;=" &amp; $A140, DataRegularSeason20242025!$E$3:$E$1315, L$1)</f>
        <v>24</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25</v>
      </c>
      <c r="O140" s="2">
        <f>SUMIFS(DataRegularSeason20242025!$AA$3:$AA$1315,DataRegularSeason20242025!$B$3:$B$1315, "&lt;=" &amp; $A140, DataRegularSeason20242025!$D$3:$D$1315, O$1)+SUMIFS(DataRegularSeason20242025!$AB$3:$AB$1315,DataRegularSeason20242025!$B$3:$B$1315, "&lt;=" &amp; $A140, DataRegularSeason20242025!$E$3:$E$1315, O$1)</f>
        <v>30</v>
      </c>
      <c r="P140" s="2">
        <f>SUMIFS(DataRegularSeason20242025!$AA$3:$AA$1315,DataRegularSeason20242025!$B$3:$B$1315, "&lt;=" &amp; $A140, DataRegularSeason20242025!$D$3:$D$1315, P$1)+SUMIFS(DataRegularSeason20242025!$AB$3:$AB$1315,DataRegularSeason20242025!$B$3:$B$1315, "&lt;=" &amp; $A140, DataRegularSeason20242025!$E$3:$E$1315, P$1)</f>
        <v>17</v>
      </c>
      <c r="Q140" s="2">
        <f>SUMIFS(DataRegularSeason20242025!$AA$3:$AA$1315,DataRegularSeason20242025!$B$3:$B$1315, "&lt;=" &amp; $A140, DataRegularSeason20242025!$D$3:$D$1315, Q$1)+SUMIFS(DataRegularSeason20242025!$AB$3:$AB$1315,DataRegularSeason20242025!$B$3:$B$1315, "&lt;=" &amp; $A140, DataRegularSeason20242025!$E$3:$E$1315, Q$1)</f>
        <v>32</v>
      </c>
      <c r="R140" s="2">
        <f>SUMIFS(DataRegularSeason20242025!$AA$3:$AA$1315,DataRegularSeason20242025!$B$3:$B$1315, "&lt;=" &amp; $A140, DataRegularSeason20242025!$D$3:$D$1315, R$1)+SUMIFS(DataRegularSeason20242025!$AB$3:$AB$1315,DataRegularSeason20242025!$B$3:$B$1315, "&lt;=" &amp; $A140, DataRegularSeason20242025!$E$3:$E$1315, R$1)</f>
        <v>17</v>
      </c>
      <c r="S140" s="2">
        <f>SUMIFS(DataRegularSeason20242025!$AA$3:$AA$1315,DataRegularSeason20242025!$B$3:$B$1315, "&lt;=" &amp; $A140, DataRegularSeason20242025!$D$3:$D$1315, S$1)+SUMIFS(DataRegularSeason20242025!$AB$3:$AB$1315,DataRegularSeason20242025!$B$3:$B$1315, "&lt;=" &amp; $A140, DataRegularSeason20242025!$E$3:$E$1315, S$1)</f>
        <v>21</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19</v>
      </c>
      <c r="V140" s="2">
        <f>SUMIFS(DataRegularSeason20242025!$AA$3:$AA$1315,DataRegularSeason20242025!$B$3:$B$1315, "&lt;=" &amp; $A140, DataRegularSeason20242025!$D$3:$D$1315, V$1)+SUMIFS(DataRegularSeason20242025!$AB$3:$AB$1315,DataRegularSeason20242025!$B$3:$B$1315, "&lt;=" &amp; $A140, DataRegularSeason20242025!$E$3:$E$1315, V$1)</f>
        <v>21</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19</v>
      </c>
      <c r="Z140" s="2">
        <f>SUMIFS(DataRegularSeason20242025!$AA$3:$AA$1315,DataRegularSeason20242025!$B$3:$B$1315, "&lt;=" &amp; $A140, DataRegularSeason20242025!$D$3:$D$1315, Z$1)+SUMIFS(DataRegularSeason20242025!$AB$3:$AB$1315,DataRegularSeason20242025!$B$3:$B$1315, "&lt;=" &amp; $A140, DataRegularSeason20242025!$E$3:$E$1315, Z$1)</f>
        <v>21</v>
      </c>
      <c r="AA140" s="2">
        <f>SUMIFS(DataRegularSeason20242025!$AA$3:$AA$1315,DataRegularSeason20242025!$B$3:$B$1315, "&lt;=" &amp; $A140, DataRegularSeason20242025!$D$3:$D$1315, AA$1)+SUMIFS(DataRegularSeason20242025!$AB$3:$AB$1315,DataRegularSeason20242025!$B$3:$B$1315, "&lt;=" &amp; $A140, DataRegularSeason20242025!$E$3:$E$1315, AA$1)</f>
        <v>24</v>
      </c>
      <c r="AB140" s="2">
        <f>SUMIFS(DataRegularSeason20242025!$AA$3:$AA$1315,DataRegularSeason20242025!$B$3:$B$1315, "&lt;=" &amp; $A140, DataRegularSeason20242025!$D$3:$D$1315, AB$1)+SUMIFS(DataRegularSeason20242025!$AB$3:$AB$1315,DataRegularSeason20242025!$B$3:$B$1315, "&lt;=" &amp; $A140, DataRegularSeason20242025!$E$3:$E$1315, AB$1)</f>
        <v>28</v>
      </c>
      <c r="AC140" s="2">
        <f>SUMIFS(DataRegularSeason20242025!$AA$3:$AA$1315,DataRegularSeason20242025!$B$3:$B$1315, "&lt;=" &amp; $A140, DataRegularSeason20242025!$D$3:$D$1315, AC$1)+SUMIFS(DataRegularSeason20242025!$AB$3:$AB$1315,DataRegularSeason20242025!$B$3:$B$1315, "&lt;=" &amp; $A140, DataRegularSeason20242025!$E$3:$E$1315, AC$1)</f>
        <v>21</v>
      </c>
      <c r="AD140" s="2">
        <f>SUMIFS(DataRegularSeason20242025!$AA$3:$AA$1315,DataRegularSeason20242025!$B$3:$B$1315, "&lt;=" &amp; $A140, DataRegularSeason20242025!$D$3:$D$1315, AD$1)+SUMIFS(DataRegularSeason20242025!$AB$3:$AB$1315,DataRegularSeason20242025!$B$3:$B$1315, "&lt;=" &amp; $A140, DataRegularSeason20242025!$E$3:$E$1315, AD$1)</f>
        <v>25</v>
      </c>
      <c r="AE140" s="2">
        <f>SUMIFS(DataRegularSeason20242025!$AA$3:$AA$1315,DataRegularSeason20242025!$B$3:$B$1315, "&lt;=" &amp; $A140, DataRegularSeason20242025!$D$3:$D$1315, AE$1)+SUMIFS(DataRegularSeason20242025!$AB$3:$AB$1315,DataRegularSeason20242025!$B$3:$B$1315, "&lt;=" &amp; $A140, DataRegularSeason20242025!$E$3:$E$1315, AE$1)</f>
        <v>30</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29</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19</v>
      </c>
      <c r="C141" s="2">
        <f>SUMIFS(DataRegularSeason20242025!$AA$3:$AA$1315,DataRegularSeason20242025!$B$3:$B$1315, "&lt;=" &amp; $A141, DataRegularSeason20242025!$D$3:$D$1315, C$1)+SUMIFS(DataRegularSeason20242025!$AB$3:$AB$1315,DataRegularSeason20242025!$B$3:$B$1315, "&lt;=" &amp; $A141, DataRegularSeason20242025!$E$3:$E$1315, C$1)</f>
        <v>23</v>
      </c>
      <c r="D141" s="2">
        <f>SUMIFS(DataRegularSeason20242025!$AA$3:$AA$1315,DataRegularSeason20242025!$B$3:$B$1315, "&lt;=" &amp; $A141, DataRegularSeason20242025!$D$3:$D$1315, D$1)+SUMIFS(DataRegularSeason20242025!$AB$3:$AB$1315,DataRegularSeason20242025!$B$3:$B$1315, "&lt;=" &amp; $A141, DataRegularSeason20242025!$E$3:$E$1315, D$1)</f>
        <v>23</v>
      </c>
      <c r="E141" s="2">
        <f>SUMIFS(DataRegularSeason20242025!$AA$3:$AA$1315,DataRegularSeason20242025!$B$3:$B$1315, "&lt;=" &amp; $A141, DataRegularSeason20242025!$D$3:$D$1315, E$1)+SUMIFS(DataRegularSeason20242025!$AB$3:$AB$1315,DataRegularSeason20242025!$B$3:$B$1315, "&lt;=" &amp; $A141, DataRegularSeason20242025!$E$3:$E$1315, E$1)</f>
        <v>31</v>
      </c>
      <c r="F141" s="2">
        <f>SUMIFS(DataRegularSeason20242025!$AA$3:$AA$1315,DataRegularSeason20242025!$B$3:$B$1315, "&lt;=" &amp; $A141, DataRegularSeason20242025!$D$3:$D$1315, F$1)+SUMIFS(DataRegularSeason20242025!$AB$3:$AB$1315,DataRegularSeason20242025!$B$3:$B$1315, "&lt;=" &amp; $A141, DataRegularSeason20242025!$E$3:$E$1315, F$1)</f>
        <v>20</v>
      </c>
      <c r="G141" s="2">
        <f>SUMIFS(DataRegularSeason20242025!$AA$3:$AA$1315,DataRegularSeason20242025!$B$3:$B$1315, "&lt;=" &amp; $A141, DataRegularSeason20242025!$D$3:$D$1315, G$1)+SUMIFS(DataRegularSeason20242025!$AB$3:$AB$1315,DataRegularSeason20242025!$B$3:$B$1315, "&lt;=" &amp; $A141, DataRegularSeason20242025!$E$3:$E$1315, G$1)</f>
        <v>28</v>
      </c>
      <c r="H141" s="2">
        <f>SUMIFS(DataRegularSeason20242025!$AA$3:$AA$1315,DataRegularSeason20242025!$B$3:$B$1315, "&lt;=" &amp; $A141, DataRegularSeason20242025!$D$3:$D$1315, H$1)+SUMIFS(DataRegularSeason20242025!$AB$3:$AB$1315,DataRegularSeason20242025!$B$3:$B$1315, "&lt;=" &amp; $A141, DataRegularSeason20242025!$E$3:$E$1315, H$1)</f>
        <v>16</v>
      </c>
      <c r="I141" s="2">
        <f>SUMIFS(DataRegularSeason20242025!$AA$3:$AA$1315,DataRegularSeason20242025!$B$3:$B$1315, "&lt;=" &amp; $A141, DataRegularSeason20242025!$D$3:$D$1315, I$1)+SUMIFS(DataRegularSeason20242025!$AB$3:$AB$1315,DataRegularSeason20242025!$B$3:$B$1315, "&lt;=" &amp; $A141, DataRegularSeason20242025!$E$3:$E$1315, I$1)</f>
        <v>24</v>
      </c>
      <c r="J141" s="2">
        <f>SUMIFS(DataRegularSeason20242025!$AA$3:$AA$1315,DataRegularSeason20242025!$B$3:$B$1315, "&lt;=" &amp; $A141, DataRegularSeason20242025!$D$3:$D$1315, J$1)+SUMIFS(DataRegularSeason20242025!$AB$3:$AB$1315,DataRegularSeason20242025!$B$3:$B$1315, "&lt;=" &amp; $A141, DataRegularSeason20242025!$E$3:$E$1315, J$1)</f>
        <v>26</v>
      </c>
      <c r="K141" s="2">
        <f>SUMIFS(DataRegularSeason20242025!$AA$3:$AA$1315,DataRegularSeason20242025!$B$3:$B$1315, "&lt;=" &amp; $A141, DataRegularSeason20242025!$D$3:$D$1315, K$1)+SUMIFS(DataRegularSeason20242025!$AB$3:$AB$1315,DataRegularSeason20242025!$B$3:$B$1315, "&lt;=" &amp; $A141, DataRegularSeason20242025!$E$3:$E$1315, K$1)</f>
        <v>22</v>
      </c>
      <c r="L141" s="2">
        <f>SUMIFS(DataRegularSeason20242025!$AA$3:$AA$1315,DataRegularSeason20242025!$B$3:$B$1315, "&lt;=" &amp; $A141, DataRegularSeason20242025!$D$3:$D$1315, L$1)+SUMIFS(DataRegularSeason20242025!$AB$3:$AB$1315,DataRegularSeason20242025!$B$3:$B$1315, "&lt;=" &amp; $A141, DataRegularSeason20242025!$E$3:$E$1315, L$1)</f>
        <v>24</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25</v>
      </c>
      <c r="O141" s="2">
        <f>SUMIFS(DataRegularSeason20242025!$AA$3:$AA$1315,DataRegularSeason20242025!$B$3:$B$1315, "&lt;=" &amp; $A141, DataRegularSeason20242025!$D$3:$D$1315, O$1)+SUMIFS(DataRegularSeason20242025!$AB$3:$AB$1315,DataRegularSeason20242025!$B$3:$B$1315, "&lt;=" &amp; $A141, DataRegularSeason20242025!$E$3:$E$1315, O$1)</f>
        <v>30</v>
      </c>
      <c r="P141" s="2">
        <f>SUMIFS(DataRegularSeason20242025!$AA$3:$AA$1315,DataRegularSeason20242025!$B$3:$B$1315, "&lt;=" &amp; $A141, DataRegularSeason20242025!$D$3:$D$1315, P$1)+SUMIFS(DataRegularSeason20242025!$AB$3:$AB$1315,DataRegularSeason20242025!$B$3:$B$1315, "&lt;=" &amp; $A141, DataRegularSeason20242025!$E$3:$E$1315, P$1)</f>
        <v>17</v>
      </c>
      <c r="Q141" s="2">
        <f>SUMIFS(DataRegularSeason20242025!$AA$3:$AA$1315,DataRegularSeason20242025!$B$3:$B$1315, "&lt;=" &amp; $A141, DataRegularSeason20242025!$D$3:$D$1315, Q$1)+SUMIFS(DataRegularSeason20242025!$AB$3:$AB$1315,DataRegularSeason20242025!$B$3:$B$1315, "&lt;=" &amp; $A141, DataRegularSeason20242025!$E$3:$E$1315, Q$1)</f>
        <v>32</v>
      </c>
      <c r="R141" s="2">
        <f>SUMIFS(DataRegularSeason20242025!$AA$3:$AA$1315,DataRegularSeason20242025!$B$3:$B$1315, "&lt;=" &amp; $A141, DataRegularSeason20242025!$D$3:$D$1315, R$1)+SUMIFS(DataRegularSeason20242025!$AB$3:$AB$1315,DataRegularSeason20242025!$B$3:$B$1315, "&lt;=" &amp; $A141, DataRegularSeason20242025!$E$3:$E$1315, R$1)</f>
        <v>17</v>
      </c>
      <c r="S141" s="2">
        <f>SUMIFS(DataRegularSeason20242025!$AA$3:$AA$1315,DataRegularSeason20242025!$B$3:$B$1315, "&lt;=" &amp; $A141, DataRegularSeason20242025!$D$3:$D$1315, S$1)+SUMIFS(DataRegularSeason20242025!$AB$3:$AB$1315,DataRegularSeason20242025!$B$3:$B$1315, "&lt;=" &amp; $A141, DataRegularSeason20242025!$E$3:$E$1315, S$1)</f>
        <v>21</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19</v>
      </c>
      <c r="V141" s="2">
        <f>SUMIFS(DataRegularSeason20242025!$AA$3:$AA$1315,DataRegularSeason20242025!$B$3:$B$1315, "&lt;=" &amp; $A141, DataRegularSeason20242025!$D$3:$D$1315, V$1)+SUMIFS(DataRegularSeason20242025!$AB$3:$AB$1315,DataRegularSeason20242025!$B$3:$B$1315, "&lt;=" &amp; $A141, DataRegularSeason20242025!$E$3:$E$1315, V$1)</f>
        <v>21</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19</v>
      </c>
      <c r="Z141" s="2">
        <f>SUMIFS(DataRegularSeason20242025!$AA$3:$AA$1315,DataRegularSeason20242025!$B$3:$B$1315, "&lt;=" &amp; $A141, DataRegularSeason20242025!$D$3:$D$1315, Z$1)+SUMIFS(DataRegularSeason20242025!$AB$3:$AB$1315,DataRegularSeason20242025!$B$3:$B$1315, "&lt;=" &amp; $A141, DataRegularSeason20242025!$E$3:$E$1315, Z$1)</f>
        <v>21</v>
      </c>
      <c r="AA141" s="2">
        <f>SUMIFS(DataRegularSeason20242025!$AA$3:$AA$1315,DataRegularSeason20242025!$B$3:$B$1315, "&lt;=" &amp; $A141, DataRegularSeason20242025!$D$3:$D$1315, AA$1)+SUMIFS(DataRegularSeason20242025!$AB$3:$AB$1315,DataRegularSeason20242025!$B$3:$B$1315, "&lt;=" &amp; $A141, DataRegularSeason20242025!$E$3:$E$1315, AA$1)</f>
        <v>24</v>
      </c>
      <c r="AB141" s="2">
        <f>SUMIFS(DataRegularSeason20242025!$AA$3:$AA$1315,DataRegularSeason20242025!$B$3:$B$1315, "&lt;=" &amp; $A141, DataRegularSeason20242025!$D$3:$D$1315, AB$1)+SUMIFS(DataRegularSeason20242025!$AB$3:$AB$1315,DataRegularSeason20242025!$B$3:$B$1315, "&lt;=" &amp; $A141, DataRegularSeason20242025!$E$3:$E$1315, AB$1)</f>
        <v>28</v>
      </c>
      <c r="AC141" s="2">
        <f>SUMIFS(DataRegularSeason20242025!$AA$3:$AA$1315,DataRegularSeason20242025!$B$3:$B$1315, "&lt;=" &amp; $A141, DataRegularSeason20242025!$D$3:$D$1315, AC$1)+SUMIFS(DataRegularSeason20242025!$AB$3:$AB$1315,DataRegularSeason20242025!$B$3:$B$1315, "&lt;=" &amp; $A141, DataRegularSeason20242025!$E$3:$E$1315, AC$1)</f>
        <v>21</v>
      </c>
      <c r="AD141" s="2">
        <f>SUMIFS(DataRegularSeason20242025!$AA$3:$AA$1315,DataRegularSeason20242025!$B$3:$B$1315, "&lt;=" &amp; $A141, DataRegularSeason20242025!$D$3:$D$1315, AD$1)+SUMIFS(DataRegularSeason20242025!$AB$3:$AB$1315,DataRegularSeason20242025!$B$3:$B$1315, "&lt;=" &amp; $A141, DataRegularSeason20242025!$E$3:$E$1315, AD$1)</f>
        <v>25</v>
      </c>
      <c r="AE141" s="2">
        <f>SUMIFS(DataRegularSeason20242025!$AA$3:$AA$1315,DataRegularSeason20242025!$B$3:$B$1315, "&lt;=" &amp; $A141, DataRegularSeason20242025!$D$3:$D$1315, AE$1)+SUMIFS(DataRegularSeason20242025!$AB$3:$AB$1315,DataRegularSeason20242025!$B$3:$B$1315, "&lt;=" &amp; $A141, DataRegularSeason20242025!$E$3:$E$1315, AE$1)</f>
        <v>30</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29</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19</v>
      </c>
      <c r="C142" s="2">
        <f>SUMIFS(DataRegularSeason20242025!$AA$3:$AA$1315,DataRegularSeason20242025!$B$3:$B$1315, "&lt;=" &amp; $A142, DataRegularSeason20242025!$D$3:$D$1315, C$1)+SUMIFS(DataRegularSeason20242025!$AB$3:$AB$1315,DataRegularSeason20242025!$B$3:$B$1315, "&lt;=" &amp; $A142, DataRegularSeason20242025!$E$3:$E$1315, C$1)</f>
        <v>23</v>
      </c>
      <c r="D142" s="2">
        <f>SUMIFS(DataRegularSeason20242025!$AA$3:$AA$1315,DataRegularSeason20242025!$B$3:$B$1315, "&lt;=" &amp; $A142, DataRegularSeason20242025!$D$3:$D$1315, D$1)+SUMIFS(DataRegularSeason20242025!$AB$3:$AB$1315,DataRegularSeason20242025!$B$3:$B$1315, "&lt;=" &amp; $A142, DataRegularSeason20242025!$E$3:$E$1315, D$1)</f>
        <v>23</v>
      </c>
      <c r="E142" s="2">
        <f>SUMIFS(DataRegularSeason20242025!$AA$3:$AA$1315,DataRegularSeason20242025!$B$3:$B$1315, "&lt;=" &amp; $A142, DataRegularSeason20242025!$D$3:$D$1315, E$1)+SUMIFS(DataRegularSeason20242025!$AB$3:$AB$1315,DataRegularSeason20242025!$B$3:$B$1315, "&lt;=" &amp; $A142, DataRegularSeason20242025!$E$3:$E$1315, E$1)</f>
        <v>31</v>
      </c>
      <c r="F142" s="2">
        <f>SUMIFS(DataRegularSeason20242025!$AA$3:$AA$1315,DataRegularSeason20242025!$B$3:$B$1315, "&lt;=" &amp; $A142, DataRegularSeason20242025!$D$3:$D$1315, F$1)+SUMIFS(DataRegularSeason20242025!$AB$3:$AB$1315,DataRegularSeason20242025!$B$3:$B$1315, "&lt;=" &amp; $A142, DataRegularSeason20242025!$E$3:$E$1315, F$1)</f>
        <v>20</v>
      </c>
      <c r="G142" s="2">
        <f>SUMIFS(DataRegularSeason20242025!$AA$3:$AA$1315,DataRegularSeason20242025!$B$3:$B$1315, "&lt;=" &amp; $A142, DataRegularSeason20242025!$D$3:$D$1315, G$1)+SUMIFS(DataRegularSeason20242025!$AB$3:$AB$1315,DataRegularSeason20242025!$B$3:$B$1315, "&lt;=" &amp; $A142, DataRegularSeason20242025!$E$3:$E$1315, G$1)</f>
        <v>28</v>
      </c>
      <c r="H142" s="2">
        <f>SUMIFS(DataRegularSeason20242025!$AA$3:$AA$1315,DataRegularSeason20242025!$B$3:$B$1315, "&lt;=" &amp; $A142, DataRegularSeason20242025!$D$3:$D$1315, H$1)+SUMIFS(DataRegularSeason20242025!$AB$3:$AB$1315,DataRegularSeason20242025!$B$3:$B$1315, "&lt;=" &amp; $A142, DataRegularSeason20242025!$E$3:$E$1315, H$1)</f>
        <v>16</v>
      </c>
      <c r="I142" s="2">
        <f>SUMIFS(DataRegularSeason20242025!$AA$3:$AA$1315,DataRegularSeason20242025!$B$3:$B$1315, "&lt;=" &amp; $A142, DataRegularSeason20242025!$D$3:$D$1315, I$1)+SUMIFS(DataRegularSeason20242025!$AB$3:$AB$1315,DataRegularSeason20242025!$B$3:$B$1315, "&lt;=" &amp; $A142, DataRegularSeason20242025!$E$3:$E$1315, I$1)</f>
        <v>24</v>
      </c>
      <c r="J142" s="2">
        <f>SUMIFS(DataRegularSeason20242025!$AA$3:$AA$1315,DataRegularSeason20242025!$B$3:$B$1315, "&lt;=" &amp; $A142, DataRegularSeason20242025!$D$3:$D$1315, J$1)+SUMIFS(DataRegularSeason20242025!$AB$3:$AB$1315,DataRegularSeason20242025!$B$3:$B$1315, "&lt;=" &amp; $A142, DataRegularSeason20242025!$E$3:$E$1315, J$1)</f>
        <v>26</v>
      </c>
      <c r="K142" s="2">
        <f>SUMIFS(DataRegularSeason20242025!$AA$3:$AA$1315,DataRegularSeason20242025!$B$3:$B$1315, "&lt;=" &amp; $A142, DataRegularSeason20242025!$D$3:$D$1315, K$1)+SUMIFS(DataRegularSeason20242025!$AB$3:$AB$1315,DataRegularSeason20242025!$B$3:$B$1315, "&lt;=" &amp; $A142, DataRegularSeason20242025!$E$3:$E$1315, K$1)</f>
        <v>22</v>
      </c>
      <c r="L142" s="2">
        <f>SUMIFS(DataRegularSeason20242025!$AA$3:$AA$1315,DataRegularSeason20242025!$B$3:$B$1315, "&lt;=" &amp; $A142, DataRegularSeason20242025!$D$3:$D$1315, L$1)+SUMIFS(DataRegularSeason20242025!$AB$3:$AB$1315,DataRegularSeason20242025!$B$3:$B$1315, "&lt;=" &amp; $A142, DataRegularSeason20242025!$E$3:$E$1315, L$1)</f>
        <v>24</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25</v>
      </c>
      <c r="O142" s="2">
        <f>SUMIFS(DataRegularSeason20242025!$AA$3:$AA$1315,DataRegularSeason20242025!$B$3:$B$1315, "&lt;=" &amp; $A142, DataRegularSeason20242025!$D$3:$D$1315, O$1)+SUMIFS(DataRegularSeason20242025!$AB$3:$AB$1315,DataRegularSeason20242025!$B$3:$B$1315, "&lt;=" &amp; $A142, DataRegularSeason20242025!$E$3:$E$1315, O$1)</f>
        <v>30</v>
      </c>
      <c r="P142" s="2">
        <f>SUMIFS(DataRegularSeason20242025!$AA$3:$AA$1315,DataRegularSeason20242025!$B$3:$B$1315, "&lt;=" &amp; $A142, DataRegularSeason20242025!$D$3:$D$1315, P$1)+SUMIFS(DataRegularSeason20242025!$AB$3:$AB$1315,DataRegularSeason20242025!$B$3:$B$1315, "&lt;=" &amp; $A142, DataRegularSeason20242025!$E$3:$E$1315, P$1)</f>
        <v>17</v>
      </c>
      <c r="Q142" s="2">
        <f>SUMIFS(DataRegularSeason20242025!$AA$3:$AA$1315,DataRegularSeason20242025!$B$3:$B$1315, "&lt;=" &amp; $A142, DataRegularSeason20242025!$D$3:$D$1315, Q$1)+SUMIFS(DataRegularSeason20242025!$AB$3:$AB$1315,DataRegularSeason20242025!$B$3:$B$1315, "&lt;=" &amp; $A142, DataRegularSeason20242025!$E$3:$E$1315, Q$1)</f>
        <v>32</v>
      </c>
      <c r="R142" s="2">
        <f>SUMIFS(DataRegularSeason20242025!$AA$3:$AA$1315,DataRegularSeason20242025!$B$3:$B$1315, "&lt;=" &amp; $A142, DataRegularSeason20242025!$D$3:$D$1315, R$1)+SUMIFS(DataRegularSeason20242025!$AB$3:$AB$1315,DataRegularSeason20242025!$B$3:$B$1315, "&lt;=" &amp; $A142, DataRegularSeason20242025!$E$3:$E$1315, R$1)</f>
        <v>17</v>
      </c>
      <c r="S142" s="2">
        <f>SUMIFS(DataRegularSeason20242025!$AA$3:$AA$1315,DataRegularSeason20242025!$B$3:$B$1315, "&lt;=" &amp; $A142, DataRegularSeason20242025!$D$3:$D$1315, S$1)+SUMIFS(DataRegularSeason20242025!$AB$3:$AB$1315,DataRegularSeason20242025!$B$3:$B$1315, "&lt;=" &amp; $A142, DataRegularSeason20242025!$E$3:$E$1315, S$1)</f>
        <v>21</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19</v>
      </c>
      <c r="V142" s="2">
        <f>SUMIFS(DataRegularSeason20242025!$AA$3:$AA$1315,DataRegularSeason20242025!$B$3:$B$1315, "&lt;=" &amp; $A142, DataRegularSeason20242025!$D$3:$D$1315, V$1)+SUMIFS(DataRegularSeason20242025!$AB$3:$AB$1315,DataRegularSeason20242025!$B$3:$B$1315, "&lt;=" &amp; $A142, DataRegularSeason20242025!$E$3:$E$1315, V$1)</f>
        <v>21</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19</v>
      </c>
      <c r="Z142" s="2">
        <f>SUMIFS(DataRegularSeason20242025!$AA$3:$AA$1315,DataRegularSeason20242025!$B$3:$B$1315, "&lt;=" &amp; $A142, DataRegularSeason20242025!$D$3:$D$1315, Z$1)+SUMIFS(DataRegularSeason20242025!$AB$3:$AB$1315,DataRegularSeason20242025!$B$3:$B$1315, "&lt;=" &amp; $A142, DataRegularSeason20242025!$E$3:$E$1315, Z$1)</f>
        <v>21</v>
      </c>
      <c r="AA142" s="2">
        <f>SUMIFS(DataRegularSeason20242025!$AA$3:$AA$1315,DataRegularSeason20242025!$B$3:$B$1315, "&lt;=" &amp; $A142, DataRegularSeason20242025!$D$3:$D$1315, AA$1)+SUMIFS(DataRegularSeason20242025!$AB$3:$AB$1315,DataRegularSeason20242025!$B$3:$B$1315, "&lt;=" &amp; $A142, DataRegularSeason20242025!$E$3:$E$1315, AA$1)</f>
        <v>24</v>
      </c>
      <c r="AB142" s="2">
        <f>SUMIFS(DataRegularSeason20242025!$AA$3:$AA$1315,DataRegularSeason20242025!$B$3:$B$1315, "&lt;=" &amp; $A142, DataRegularSeason20242025!$D$3:$D$1315, AB$1)+SUMIFS(DataRegularSeason20242025!$AB$3:$AB$1315,DataRegularSeason20242025!$B$3:$B$1315, "&lt;=" &amp; $A142, DataRegularSeason20242025!$E$3:$E$1315, AB$1)</f>
        <v>28</v>
      </c>
      <c r="AC142" s="2">
        <f>SUMIFS(DataRegularSeason20242025!$AA$3:$AA$1315,DataRegularSeason20242025!$B$3:$B$1315, "&lt;=" &amp; $A142, DataRegularSeason20242025!$D$3:$D$1315, AC$1)+SUMIFS(DataRegularSeason20242025!$AB$3:$AB$1315,DataRegularSeason20242025!$B$3:$B$1315, "&lt;=" &amp; $A142, DataRegularSeason20242025!$E$3:$E$1315, AC$1)</f>
        <v>21</v>
      </c>
      <c r="AD142" s="2">
        <f>SUMIFS(DataRegularSeason20242025!$AA$3:$AA$1315,DataRegularSeason20242025!$B$3:$B$1315, "&lt;=" &amp; $A142, DataRegularSeason20242025!$D$3:$D$1315, AD$1)+SUMIFS(DataRegularSeason20242025!$AB$3:$AB$1315,DataRegularSeason20242025!$B$3:$B$1315, "&lt;=" &amp; $A142, DataRegularSeason20242025!$E$3:$E$1315, AD$1)</f>
        <v>25</v>
      </c>
      <c r="AE142" s="2">
        <f>SUMIFS(DataRegularSeason20242025!$AA$3:$AA$1315,DataRegularSeason20242025!$B$3:$B$1315, "&lt;=" &amp; $A142, DataRegularSeason20242025!$D$3:$D$1315, AE$1)+SUMIFS(DataRegularSeason20242025!$AB$3:$AB$1315,DataRegularSeason20242025!$B$3:$B$1315, "&lt;=" &amp; $A142, DataRegularSeason20242025!$E$3:$E$1315, AE$1)</f>
        <v>30</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29</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19</v>
      </c>
      <c r="C143" s="2">
        <f>SUMIFS(DataRegularSeason20242025!$AA$3:$AA$1315,DataRegularSeason20242025!$B$3:$B$1315, "&lt;=" &amp; $A143, DataRegularSeason20242025!$D$3:$D$1315, C$1)+SUMIFS(DataRegularSeason20242025!$AB$3:$AB$1315,DataRegularSeason20242025!$B$3:$B$1315, "&lt;=" &amp; $A143, DataRegularSeason20242025!$E$3:$E$1315, C$1)</f>
        <v>23</v>
      </c>
      <c r="D143" s="2">
        <f>SUMIFS(DataRegularSeason20242025!$AA$3:$AA$1315,DataRegularSeason20242025!$B$3:$B$1315, "&lt;=" &amp; $A143, DataRegularSeason20242025!$D$3:$D$1315, D$1)+SUMIFS(DataRegularSeason20242025!$AB$3:$AB$1315,DataRegularSeason20242025!$B$3:$B$1315, "&lt;=" &amp; $A143, DataRegularSeason20242025!$E$3:$E$1315, D$1)</f>
        <v>23</v>
      </c>
      <c r="E143" s="2">
        <f>SUMIFS(DataRegularSeason20242025!$AA$3:$AA$1315,DataRegularSeason20242025!$B$3:$B$1315, "&lt;=" &amp; $A143, DataRegularSeason20242025!$D$3:$D$1315, E$1)+SUMIFS(DataRegularSeason20242025!$AB$3:$AB$1315,DataRegularSeason20242025!$B$3:$B$1315, "&lt;=" &amp; $A143, DataRegularSeason20242025!$E$3:$E$1315, E$1)</f>
        <v>31</v>
      </c>
      <c r="F143" s="2">
        <f>SUMIFS(DataRegularSeason20242025!$AA$3:$AA$1315,DataRegularSeason20242025!$B$3:$B$1315, "&lt;=" &amp; $A143, DataRegularSeason20242025!$D$3:$D$1315, F$1)+SUMIFS(DataRegularSeason20242025!$AB$3:$AB$1315,DataRegularSeason20242025!$B$3:$B$1315, "&lt;=" &amp; $A143, DataRegularSeason20242025!$E$3:$E$1315, F$1)</f>
        <v>20</v>
      </c>
      <c r="G143" s="2">
        <f>SUMIFS(DataRegularSeason20242025!$AA$3:$AA$1315,DataRegularSeason20242025!$B$3:$B$1315, "&lt;=" &amp; $A143, DataRegularSeason20242025!$D$3:$D$1315, G$1)+SUMIFS(DataRegularSeason20242025!$AB$3:$AB$1315,DataRegularSeason20242025!$B$3:$B$1315, "&lt;=" &amp; $A143, DataRegularSeason20242025!$E$3:$E$1315, G$1)</f>
        <v>28</v>
      </c>
      <c r="H143" s="2">
        <f>SUMIFS(DataRegularSeason20242025!$AA$3:$AA$1315,DataRegularSeason20242025!$B$3:$B$1315, "&lt;=" &amp; $A143, DataRegularSeason20242025!$D$3:$D$1315, H$1)+SUMIFS(DataRegularSeason20242025!$AB$3:$AB$1315,DataRegularSeason20242025!$B$3:$B$1315, "&lt;=" &amp; $A143, DataRegularSeason20242025!$E$3:$E$1315, H$1)</f>
        <v>16</v>
      </c>
      <c r="I143" s="2">
        <f>SUMIFS(DataRegularSeason20242025!$AA$3:$AA$1315,DataRegularSeason20242025!$B$3:$B$1315, "&lt;=" &amp; $A143, DataRegularSeason20242025!$D$3:$D$1315, I$1)+SUMIFS(DataRegularSeason20242025!$AB$3:$AB$1315,DataRegularSeason20242025!$B$3:$B$1315, "&lt;=" &amp; $A143, DataRegularSeason20242025!$E$3:$E$1315, I$1)</f>
        <v>24</v>
      </c>
      <c r="J143" s="2">
        <f>SUMIFS(DataRegularSeason20242025!$AA$3:$AA$1315,DataRegularSeason20242025!$B$3:$B$1315, "&lt;=" &amp; $A143, DataRegularSeason20242025!$D$3:$D$1315, J$1)+SUMIFS(DataRegularSeason20242025!$AB$3:$AB$1315,DataRegularSeason20242025!$B$3:$B$1315, "&lt;=" &amp; $A143, DataRegularSeason20242025!$E$3:$E$1315, J$1)</f>
        <v>26</v>
      </c>
      <c r="K143" s="2">
        <f>SUMIFS(DataRegularSeason20242025!$AA$3:$AA$1315,DataRegularSeason20242025!$B$3:$B$1315, "&lt;=" &amp; $A143, DataRegularSeason20242025!$D$3:$D$1315, K$1)+SUMIFS(DataRegularSeason20242025!$AB$3:$AB$1315,DataRegularSeason20242025!$B$3:$B$1315, "&lt;=" &amp; $A143, DataRegularSeason20242025!$E$3:$E$1315, K$1)</f>
        <v>22</v>
      </c>
      <c r="L143" s="2">
        <f>SUMIFS(DataRegularSeason20242025!$AA$3:$AA$1315,DataRegularSeason20242025!$B$3:$B$1315, "&lt;=" &amp; $A143, DataRegularSeason20242025!$D$3:$D$1315, L$1)+SUMIFS(DataRegularSeason20242025!$AB$3:$AB$1315,DataRegularSeason20242025!$B$3:$B$1315, "&lt;=" &amp; $A143, DataRegularSeason20242025!$E$3:$E$1315, L$1)</f>
        <v>24</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25</v>
      </c>
      <c r="O143" s="2">
        <f>SUMIFS(DataRegularSeason20242025!$AA$3:$AA$1315,DataRegularSeason20242025!$B$3:$B$1315, "&lt;=" &amp; $A143, DataRegularSeason20242025!$D$3:$D$1315, O$1)+SUMIFS(DataRegularSeason20242025!$AB$3:$AB$1315,DataRegularSeason20242025!$B$3:$B$1315, "&lt;=" &amp; $A143, DataRegularSeason20242025!$E$3:$E$1315, O$1)</f>
        <v>30</v>
      </c>
      <c r="P143" s="2">
        <f>SUMIFS(DataRegularSeason20242025!$AA$3:$AA$1315,DataRegularSeason20242025!$B$3:$B$1315, "&lt;=" &amp; $A143, DataRegularSeason20242025!$D$3:$D$1315, P$1)+SUMIFS(DataRegularSeason20242025!$AB$3:$AB$1315,DataRegularSeason20242025!$B$3:$B$1315, "&lt;=" &amp; $A143, DataRegularSeason20242025!$E$3:$E$1315, P$1)</f>
        <v>17</v>
      </c>
      <c r="Q143" s="2">
        <f>SUMIFS(DataRegularSeason20242025!$AA$3:$AA$1315,DataRegularSeason20242025!$B$3:$B$1315, "&lt;=" &amp; $A143, DataRegularSeason20242025!$D$3:$D$1315, Q$1)+SUMIFS(DataRegularSeason20242025!$AB$3:$AB$1315,DataRegularSeason20242025!$B$3:$B$1315, "&lt;=" &amp; $A143, DataRegularSeason20242025!$E$3:$E$1315, Q$1)</f>
        <v>32</v>
      </c>
      <c r="R143" s="2">
        <f>SUMIFS(DataRegularSeason20242025!$AA$3:$AA$1315,DataRegularSeason20242025!$B$3:$B$1315, "&lt;=" &amp; $A143, DataRegularSeason20242025!$D$3:$D$1315, R$1)+SUMIFS(DataRegularSeason20242025!$AB$3:$AB$1315,DataRegularSeason20242025!$B$3:$B$1315, "&lt;=" &amp; $A143, DataRegularSeason20242025!$E$3:$E$1315, R$1)</f>
        <v>17</v>
      </c>
      <c r="S143" s="2">
        <f>SUMIFS(DataRegularSeason20242025!$AA$3:$AA$1315,DataRegularSeason20242025!$B$3:$B$1315, "&lt;=" &amp; $A143, DataRegularSeason20242025!$D$3:$D$1315, S$1)+SUMIFS(DataRegularSeason20242025!$AB$3:$AB$1315,DataRegularSeason20242025!$B$3:$B$1315, "&lt;=" &amp; $A143, DataRegularSeason20242025!$E$3:$E$1315, S$1)</f>
        <v>21</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19</v>
      </c>
      <c r="V143" s="2">
        <f>SUMIFS(DataRegularSeason20242025!$AA$3:$AA$1315,DataRegularSeason20242025!$B$3:$B$1315, "&lt;=" &amp; $A143, DataRegularSeason20242025!$D$3:$D$1315, V$1)+SUMIFS(DataRegularSeason20242025!$AB$3:$AB$1315,DataRegularSeason20242025!$B$3:$B$1315, "&lt;=" &amp; $A143, DataRegularSeason20242025!$E$3:$E$1315, V$1)</f>
        <v>21</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19</v>
      </c>
      <c r="Z143" s="2">
        <f>SUMIFS(DataRegularSeason20242025!$AA$3:$AA$1315,DataRegularSeason20242025!$B$3:$B$1315, "&lt;=" &amp; $A143, DataRegularSeason20242025!$D$3:$D$1315, Z$1)+SUMIFS(DataRegularSeason20242025!$AB$3:$AB$1315,DataRegularSeason20242025!$B$3:$B$1315, "&lt;=" &amp; $A143, DataRegularSeason20242025!$E$3:$E$1315, Z$1)</f>
        <v>21</v>
      </c>
      <c r="AA143" s="2">
        <f>SUMIFS(DataRegularSeason20242025!$AA$3:$AA$1315,DataRegularSeason20242025!$B$3:$B$1315, "&lt;=" &amp; $A143, DataRegularSeason20242025!$D$3:$D$1315, AA$1)+SUMIFS(DataRegularSeason20242025!$AB$3:$AB$1315,DataRegularSeason20242025!$B$3:$B$1315, "&lt;=" &amp; $A143, DataRegularSeason20242025!$E$3:$E$1315, AA$1)</f>
        <v>24</v>
      </c>
      <c r="AB143" s="2">
        <f>SUMIFS(DataRegularSeason20242025!$AA$3:$AA$1315,DataRegularSeason20242025!$B$3:$B$1315, "&lt;=" &amp; $A143, DataRegularSeason20242025!$D$3:$D$1315, AB$1)+SUMIFS(DataRegularSeason20242025!$AB$3:$AB$1315,DataRegularSeason20242025!$B$3:$B$1315, "&lt;=" &amp; $A143, DataRegularSeason20242025!$E$3:$E$1315, AB$1)</f>
        <v>28</v>
      </c>
      <c r="AC143" s="2">
        <f>SUMIFS(DataRegularSeason20242025!$AA$3:$AA$1315,DataRegularSeason20242025!$B$3:$B$1315, "&lt;=" &amp; $A143, DataRegularSeason20242025!$D$3:$D$1315, AC$1)+SUMIFS(DataRegularSeason20242025!$AB$3:$AB$1315,DataRegularSeason20242025!$B$3:$B$1315, "&lt;=" &amp; $A143, DataRegularSeason20242025!$E$3:$E$1315, AC$1)</f>
        <v>21</v>
      </c>
      <c r="AD143" s="2">
        <f>SUMIFS(DataRegularSeason20242025!$AA$3:$AA$1315,DataRegularSeason20242025!$B$3:$B$1315, "&lt;=" &amp; $A143, DataRegularSeason20242025!$D$3:$D$1315, AD$1)+SUMIFS(DataRegularSeason20242025!$AB$3:$AB$1315,DataRegularSeason20242025!$B$3:$B$1315, "&lt;=" &amp; $A143, DataRegularSeason20242025!$E$3:$E$1315, AD$1)</f>
        <v>25</v>
      </c>
      <c r="AE143" s="2">
        <f>SUMIFS(DataRegularSeason20242025!$AA$3:$AA$1315,DataRegularSeason20242025!$B$3:$B$1315, "&lt;=" &amp; $A143, DataRegularSeason20242025!$D$3:$D$1315, AE$1)+SUMIFS(DataRegularSeason20242025!$AB$3:$AB$1315,DataRegularSeason20242025!$B$3:$B$1315, "&lt;=" &amp; $A143, DataRegularSeason20242025!$E$3:$E$1315, AE$1)</f>
        <v>30</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29</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19</v>
      </c>
      <c r="C144" s="2">
        <f>SUMIFS(DataRegularSeason20242025!$AA$3:$AA$1315,DataRegularSeason20242025!$B$3:$B$1315, "&lt;=" &amp; $A144, DataRegularSeason20242025!$D$3:$D$1315, C$1)+SUMIFS(DataRegularSeason20242025!$AB$3:$AB$1315,DataRegularSeason20242025!$B$3:$B$1315, "&lt;=" &amp; $A144, DataRegularSeason20242025!$E$3:$E$1315, C$1)</f>
        <v>23</v>
      </c>
      <c r="D144" s="2">
        <f>SUMIFS(DataRegularSeason20242025!$AA$3:$AA$1315,DataRegularSeason20242025!$B$3:$B$1315, "&lt;=" &amp; $A144, DataRegularSeason20242025!$D$3:$D$1315, D$1)+SUMIFS(DataRegularSeason20242025!$AB$3:$AB$1315,DataRegularSeason20242025!$B$3:$B$1315, "&lt;=" &amp; $A144, DataRegularSeason20242025!$E$3:$E$1315, D$1)</f>
        <v>23</v>
      </c>
      <c r="E144" s="2">
        <f>SUMIFS(DataRegularSeason20242025!$AA$3:$AA$1315,DataRegularSeason20242025!$B$3:$B$1315, "&lt;=" &amp; $A144, DataRegularSeason20242025!$D$3:$D$1315, E$1)+SUMIFS(DataRegularSeason20242025!$AB$3:$AB$1315,DataRegularSeason20242025!$B$3:$B$1315, "&lt;=" &amp; $A144, DataRegularSeason20242025!$E$3:$E$1315, E$1)</f>
        <v>31</v>
      </c>
      <c r="F144" s="2">
        <f>SUMIFS(DataRegularSeason20242025!$AA$3:$AA$1315,DataRegularSeason20242025!$B$3:$B$1315, "&lt;=" &amp; $A144, DataRegularSeason20242025!$D$3:$D$1315, F$1)+SUMIFS(DataRegularSeason20242025!$AB$3:$AB$1315,DataRegularSeason20242025!$B$3:$B$1315, "&lt;=" &amp; $A144, DataRegularSeason20242025!$E$3:$E$1315, F$1)</f>
        <v>20</v>
      </c>
      <c r="G144" s="2">
        <f>SUMIFS(DataRegularSeason20242025!$AA$3:$AA$1315,DataRegularSeason20242025!$B$3:$B$1315, "&lt;=" &amp; $A144, DataRegularSeason20242025!$D$3:$D$1315, G$1)+SUMIFS(DataRegularSeason20242025!$AB$3:$AB$1315,DataRegularSeason20242025!$B$3:$B$1315, "&lt;=" &amp; $A144, DataRegularSeason20242025!$E$3:$E$1315, G$1)</f>
        <v>28</v>
      </c>
      <c r="H144" s="2">
        <f>SUMIFS(DataRegularSeason20242025!$AA$3:$AA$1315,DataRegularSeason20242025!$B$3:$B$1315, "&lt;=" &amp; $A144, DataRegularSeason20242025!$D$3:$D$1315, H$1)+SUMIFS(DataRegularSeason20242025!$AB$3:$AB$1315,DataRegularSeason20242025!$B$3:$B$1315, "&lt;=" &amp; $A144, DataRegularSeason20242025!$E$3:$E$1315, H$1)</f>
        <v>16</v>
      </c>
      <c r="I144" s="2">
        <f>SUMIFS(DataRegularSeason20242025!$AA$3:$AA$1315,DataRegularSeason20242025!$B$3:$B$1315, "&lt;=" &amp; $A144, DataRegularSeason20242025!$D$3:$D$1315, I$1)+SUMIFS(DataRegularSeason20242025!$AB$3:$AB$1315,DataRegularSeason20242025!$B$3:$B$1315, "&lt;=" &amp; $A144, DataRegularSeason20242025!$E$3:$E$1315, I$1)</f>
        <v>24</v>
      </c>
      <c r="J144" s="2">
        <f>SUMIFS(DataRegularSeason20242025!$AA$3:$AA$1315,DataRegularSeason20242025!$B$3:$B$1315, "&lt;=" &amp; $A144, DataRegularSeason20242025!$D$3:$D$1315, J$1)+SUMIFS(DataRegularSeason20242025!$AB$3:$AB$1315,DataRegularSeason20242025!$B$3:$B$1315, "&lt;=" &amp; $A144, DataRegularSeason20242025!$E$3:$E$1315, J$1)</f>
        <v>26</v>
      </c>
      <c r="K144" s="2">
        <f>SUMIFS(DataRegularSeason20242025!$AA$3:$AA$1315,DataRegularSeason20242025!$B$3:$B$1315, "&lt;=" &amp; $A144, DataRegularSeason20242025!$D$3:$D$1315, K$1)+SUMIFS(DataRegularSeason20242025!$AB$3:$AB$1315,DataRegularSeason20242025!$B$3:$B$1315, "&lt;=" &amp; $A144, DataRegularSeason20242025!$E$3:$E$1315, K$1)</f>
        <v>22</v>
      </c>
      <c r="L144" s="2">
        <f>SUMIFS(DataRegularSeason20242025!$AA$3:$AA$1315,DataRegularSeason20242025!$B$3:$B$1315, "&lt;=" &amp; $A144, DataRegularSeason20242025!$D$3:$D$1315, L$1)+SUMIFS(DataRegularSeason20242025!$AB$3:$AB$1315,DataRegularSeason20242025!$B$3:$B$1315, "&lt;=" &amp; $A144, DataRegularSeason20242025!$E$3:$E$1315, L$1)</f>
        <v>24</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25</v>
      </c>
      <c r="O144" s="2">
        <f>SUMIFS(DataRegularSeason20242025!$AA$3:$AA$1315,DataRegularSeason20242025!$B$3:$B$1315, "&lt;=" &amp; $A144, DataRegularSeason20242025!$D$3:$D$1315, O$1)+SUMIFS(DataRegularSeason20242025!$AB$3:$AB$1315,DataRegularSeason20242025!$B$3:$B$1315, "&lt;=" &amp; $A144, DataRegularSeason20242025!$E$3:$E$1315, O$1)</f>
        <v>30</v>
      </c>
      <c r="P144" s="2">
        <f>SUMIFS(DataRegularSeason20242025!$AA$3:$AA$1315,DataRegularSeason20242025!$B$3:$B$1315, "&lt;=" &amp; $A144, DataRegularSeason20242025!$D$3:$D$1315, P$1)+SUMIFS(DataRegularSeason20242025!$AB$3:$AB$1315,DataRegularSeason20242025!$B$3:$B$1315, "&lt;=" &amp; $A144, DataRegularSeason20242025!$E$3:$E$1315, P$1)</f>
        <v>17</v>
      </c>
      <c r="Q144" s="2">
        <f>SUMIFS(DataRegularSeason20242025!$AA$3:$AA$1315,DataRegularSeason20242025!$B$3:$B$1315, "&lt;=" &amp; $A144, DataRegularSeason20242025!$D$3:$D$1315, Q$1)+SUMIFS(DataRegularSeason20242025!$AB$3:$AB$1315,DataRegularSeason20242025!$B$3:$B$1315, "&lt;=" &amp; $A144, DataRegularSeason20242025!$E$3:$E$1315, Q$1)</f>
        <v>32</v>
      </c>
      <c r="R144" s="2">
        <f>SUMIFS(DataRegularSeason20242025!$AA$3:$AA$1315,DataRegularSeason20242025!$B$3:$B$1315, "&lt;=" &amp; $A144, DataRegularSeason20242025!$D$3:$D$1315, R$1)+SUMIFS(DataRegularSeason20242025!$AB$3:$AB$1315,DataRegularSeason20242025!$B$3:$B$1315, "&lt;=" &amp; $A144, DataRegularSeason20242025!$E$3:$E$1315, R$1)</f>
        <v>17</v>
      </c>
      <c r="S144" s="2">
        <f>SUMIFS(DataRegularSeason20242025!$AA$3:$AA$1315,DataRegularSeason20242025!$B$3:$B$1315, "&lt;=" &amp; $A144, DataRegularSeason20242025!$D$3:$D$1315, S$1)+SUMIFS(DataRegularSeason20242025!$AB$3:$AB$1315,DataRegularSeason20242025!$B$3:$B$1315, "&lt;=" &amp; $A144, DataRegularSeason20242025!$E$3:$E$1315, S$1)</f>
        <v>21</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19</v>
      </c>
      <c r="V144" s="2">
        <f>SUMIFS(DataRegularSeason20242025!$AA$3:$AA$1315,DataRegularSeason20242025!$B$3:$B$1315, "&lt;=" &amp; $A144, DataRegularSeason20242025!$D$3:$D$1315, V$1)+SUMIFS(DataRegularSeason20242025!$AB$3:$AB$1315,DataRegularSeason20242025!$B$3:$B$1315, "&lt;=" &amp; $A144, DataRegularSeason20242025!$E$3:$E$1315, V$1)</f>
        <v>21</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19</v>
      </c>
      <c r="Z144" s="2">
        <f>SUMIFS(DataRegularSeason20242025!$AA$3:$AA$1315,DataRegularSeason20242025!$B$3:$B$1315, "&lt;=" &amp; $A144, DataRegularSeason20242025!$D$3:$D$1315, Z$1)+SUMIFS(DataRegularSeason20242025!$AB$3:$AB$1315,DataRegularSeason20242025!$B$3:$B$1315, "&lt;=" &amp; $A144, DataRegularSeason20242025!$E$3:$E$1315, Z$1)</f>
        <v>21</v>
      </c>
      <c r="AA144" s="2">
        <f>SUMIFS(DataRegularSeason20242025!$AA$3:$AA$1315,DataRegularSeason20242025!$B$3:$B$1315, "&lt;=" &amp; $A144, DataRegularSeason20242025!$D$3:$D$1315, AA$1)+SUMIFS(DataRegularSeason20242025!$AB$3:$AB$1315,DataRegularSeason20242025!$B$3:$B$1315, "&lt;=" &amp; $A144, DataRegularSeason20242025!$E$3:$E$1315, AA$1)</f>
        <v>24</v>
      </c>
      <c r="AB144" s="2">
        <f>SUMIFS(DataRegularSeason20242025!$AA$3:$AA$1315,DataRegularSeason20242025!$B$3:$B$1315, "&lt;=" &amp; $A144, DataRegularSeason20242025!$D$3:$D$1315, AB$1)+SUMIFS(DataRegularSeason20242025!$AB$3:$AB$1315,DataRegularSeason20242025!$B$3:$B$1315, "&lt;=" &amp; $A144, DataRegularSeason20242025!$E$3:$E$1315, AB$1)</f>
        <v>28</v>
      </c>
      <c r="AC144" s="2">
        <f>SUMIFS(DataRegularSeason20242025!$AA$3:$AA$1315,DataRegularSeason20242025!$B$3:$B$1315, "&lt;=" &amp; $A144, DataRegularSeason20242025!$D$3:$D$1315, AC$1)+SUMIFS(DataRegularSeason20242025!$AB$3:$AB$1315,DataRegularSeason20242025!$B$3:$B$1315, "&lt;=" &amp; $A144, DataRegularSeason20242025!$E$3:$E$1315, AC$1)</f>
        <v>21</v>
      </c>
      <c r="AD144" s="2">
        <f>SUMIFS(DataRegularSeason20242025!$AA$3:$AA$1315,DataRegularSeason20242025!$B$3:$B$1315, "&lt;=" &amp; $A144, DataRegularSeason20242025!$D$3:$D$1315, AD$1)+SUMIFS(DataRegularSeason20242025!$AB$3:$AB$1315,DataRegularSeason20242025!$B$3:$B$1315, "&lt;=" &amp; $A144, DataRegularSeason20242025!$E$3:$E$1315, AD$1)</f>
        <v>25</v>
      </c>
      <c r="AE144" s="2">
        <f>SUMIFS(DataRegularSeason20242025!$AA$3:$AA$1315,DataRegularSeason20242025!$B$3:$B$1315, "&lt;=" &amp; $A144, DataRegularSeason20242025!$D$3:$D$1315, AE$1)+SUMIFS(DataRegularSeason20242025!$AB$3:$AB$1315,DataRegularSeason20242025!$B$3:$B$1315, "&lt;=" &amp; $A144, DataRegularSeason20242025!$E$3:$E$1315, AE$1)</f>
        <v>30</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29</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19</v>
      </c>
      <c r="C145" s="2">
        <f>SUMIFS(DataRegularSeason20242025!$AA$3:$AA$1315,DataRegularSeason20242025!$B$3:$B$1315, "&lt;=" &amp; $A145, DataRegularSeason20242025!$D$3:$D$1315, C$1)+SUMIFS(DataRegularSeason20242025!$AB$3:$AB$1315,DataRegularSeason20242025!$B$3:$B$1315, "&lt;=" &amp; $A145, DataRegularSeason20242025!$E$3:$E$1315, C$1)</f>
        <v>23</v>
      </c>
      <c r="D145" s="2">
        <f>SUMIFS(DataRegularSeason20242025!$AA$3:$AA$1315,DataRegularSeason20242025!$B$3:$B$1315, "&lt;=" &amp; $A145, DataRegularSeason20242025!$D$3:$D$1315, D$1)+SUMIFS(DataRegularSeason20242025!$AB$3:$AB$1315,DataRegularSeason20242025!$B$3:$B$1315, "&lt;=" &amp; $A145, DataRegularSeason20242025!$E$3:$E$1315, D$1)</f>
        <v>23</v>
      </c>
      <c r="E145" s="2">
        <f>SUMIFS(DataRegularSeason20242025!$AA$3:$AA$1315,DataRegularSeason20242025!$B$3:$B$1315, "&lt;=" &amp; $A145, DataRegularSeason20242025!$D$3:$D$1315, E$1)+SUMIFS(DataRegularSeason20242025!$AB$3:$AB$1315,DataRegularSeason20242025!$B$3:$B$1315, "&lt;=" &amp; $A145, DataRegularSeason20242025!$E$3:$E$1315, E$1)</f>
        <v>31</v>
      </c>
      <c r="F145" s="2">
        <f>SUMIFS(DataRegularSeason20242025!$AA$3:$AA$1315,DataRegularSeason20242025!$B$3:$B$1315, "&lt;=" &amp; $A145, DataRegularSeason20242025!$D$3:$D$1315, F$1)+SUMIFS(DataRegularSeason20242025!$AB$3:$AB$1315,DataRegularSeason20242025!$B$3:$B$1315, "&lt;=" &amp; $A145, DataRegularSeason20242025!$E$3:$E$1315, F$1)</f>
        <v>20</v>
      </c>
      <c r="G145" s="2">
        <f>SUMIFS(DataRegularSeason20242025!$AA$3:$AA$1315,DataRegularSeason20242025!$B$3:$B$1315, "&lt;=" &amp; $A145, DataRegularSeason20242025!$D$3:$D$1315, G$1)+SUMIFS(DataRegularSeason20242025!$AB$3:$AB$1315,DataRegularSeason20242025!$B$3:$B$1315, "&lt;=" &amp; $A145, DataRegularSeason20242025!$E$3:$E$1315, G$1)</f>
        <v>28</v>
      </c>
      <c r="H145" s="2">
        <f>SUMIFS(DataRegularSeason20242025!$AA$3:$AA$1315,DataRegularSeason20242025!$B$3:$B$1315, "&lt;=" &amp; $A145, DataRegularSeason20242025!$D$3:$D$1315, H$1)+SUMIFS(DataRegularSeason20242025!$AB$3:$AB$1315,DataRegularSeason20242025!$B$3:$B$1315, "&lt;=" &amp; $A145, DataRegularSeason20242025!$E$3:$E$1315, H$1)</f>
        <v>16</v>
      </c>
      <c r="I145" s="2">
        <f>SUMIFS(DataRegularSeason20242025!$AA$3:$AA$1315,DataRegularSeason20242025!$B$3:$B$1315, "&lt;=" &amp; $A145, DataRegularSeason20242025!$D$3:$D$1315, I$1)+SUMIFS(DataRegularSeason20242025!$AB$3:$AB$1315,DataRegularSeason20242025!$B$3:$B$1315, "&lt;=" &amp; $A145, DataRegularSeason20242025!$E$3:$E$1315, I$1)</f>
        <v>24</v>
      </c>
      <c r="J145" s="2">
        <f>SUMIFS(DataRegularSeason20242025!$AA$3:$AA$1315,DataRegularSeason20242025!$B$3:$B$1315, "&lt;=" &amp; $A145, DataRegularSeason20242025!$D$3:$D$1315, J$1)+SUMIFS(DataRegularSeason20242025!$AB$3:$AB$1315,DataRegularSeason20242025!$B$3:$B$1315, "&lt;=" &amp; $A145, DataRegularSeason20242025!$E$3:$E$1315, J$1)</f>
        <v>26</v>
      </c>
      <c r="K145" s="2">
        <f>SUMIFS(DataRegularSeason20242025!$AA$3:$AA$1315,DataRegularSeason20242025!$B$3:$B$1315, "&lt;=" &amp; $A145, DataRegularSeason20242025!$D$3:$D$1315, K$1)+SUMIFS(DataRegularSeason20242025!$AB$3:$AB$1315,DataRegularSeason20242025!$B$3:$B$1315, "&lt;=" &amp; $A145, DataRegularSeason20242025!$E$3:$E$1315, K$1)</f>
        <v>22</v>
      </c>
      <c r="L145" s="2">
        <f>SUMIFS(DataRegularSeason20242025!$AA$3:$AA$1315,DataRegularSeason20242025!$B$3:$B$1315, "&lt;=" &amp; $A145, DataRegularSeason20242025!$D$3:$D$1315, L$1)+SUMIFS(DataRegularSeason20242025!$AB$3:$AB$1315,DataRegularSeason20242025!$B$3:$B$1315, "&lt;=" &amp; $A145, DataRegularSeason20242025!$E$3:$E$1315, L$1)</f>
        <v>24</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25</v>
      </c>
      <c r="O145" s="2">
        <f>SUMIFS(DataRegularSeason20242025!$AA$3:$AA$1315,DataRegularSeason20242025!$B$3:$B$1315, "&lt;=" &amp; $A145, DataRegularSeason20242025!$D$3:$D$1315, O$1)+SUMIFS(DataRegularSeason20242025!$AB$3:$AB$1315,DataRegularSeason20242025!$B$3:$B$1315, "&lt;=" &amp; $A145, DataRegularSeason20242025!$E$3:$E$1315, O$1)</f>
        <v>30</v>
      </c>
      <c r="P145" s="2">
        <f>SUMIFS(DataRegularSeason20242025!$AA$3:$AA$1315,DataRegularSeason20242025!$B$3:$B$1315, "&lt;=" &amp; $A145, DataRegularSeason20242025!$D$3:$D$1315, P$1)+SUMIFS(DataRegularSeason20242025!$AB$3:$AB$1315,DataRegularSeason20242025!$B$3:$B$1315, "&lt;=" &amp; $A145, DataRegularSeason20242025!$E$3:$E$1315, P$1)</f>
        <v>17</v>
      </c>
      <c r="Q145" s="2">
        <f>SUMIFS(DataRegularSeason20242025!$AA$3:$AA$1315,DataRegularSeason20242025!$B$3:$B$1315, "&lt;=" &amp; $A145, DataRegularSeason20242025!$D$3:$D$1315, Q$1)+SUMIFS(DataRegularSeason20242025!$AB$3:$AB$1315,DataRegularSeason20242025!$B$3:$B$1315, "&lt;=" &amp; $A145, DataRegularSeason20242025!$E$3:$E$1315, Q$1)</f>
        <v>32</v>
      </c>
      <c r="R145" s="2">
        <f>SUMIFS(DataRegularSeason20242025!$AA$3:$AA$1315,DataRegularSeason20242025!$B$3:$B$1315, "&lt;=" &amp; $A145, DataRegularSeason20242025!$D$3:$D$1315, R$1)+SUMIFS(DataRegularSeason20242025!$AB$3:$AB$1315,DataRegularSeason20242025!$B$3:$B$1315, "&lt;=" &amp; $A145, DataRegularSeason20242025!$E$3:$E$1315, R$1)</f>
        <v>17</v>
      </c>
      <c r="S145" s="2">
        <f>SUMIFS(DataRegularSeason20242025!$AA$3:$AA$1315,DataRegularSeason20242025!$B$3:$B$1315, "&lt;=" &amp; $A145, DataRegularSeason20242025!$D$3:$D$1315, S$1)+SUMIFS(DataRegularSeason20242025!$AB$3:$AB$1315,DataRegularSeason20242025!$B$3:$B$1315, "&lt;=" &amp; $A145, DataRegularSeason20242025!$E$3:$E$1315, S$1)</f>
        <v>21</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19</v>
      </c>
      <c r="V145" s="2">
        <f>SUMIFS(DataRegularSeason20242025!$AA$3:$AA$1315,DataRegularSeason20242025!$B$3:$B$1315, "&lt;=" &amp; $A145, DataRegularSeason20242025!$D$3:$D$1315, V$1)+SUMIFS(DataRegularSeason20242025!$AB$3:$AB$1315,DataRegularSeason20242025!$B$3:$B$1315, "&lt;=" &amp; $A145, DataRegularSeason20242025!$E$3:$E$1315, V$1)</f>
        <v>21</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19</v>
      </c>
      <c r="Z145" s="2">
        <f>SUMIFS(DataRegularSeason20242025!$AA$3:$AA$1315,DataRegularSeason20242025!$B$3:$B$1315, "&lt;=" &amp; $A145, DataRegularSeason20242025!$D$3:$D$1315, Z$1)+SUMIFS(DataRegularSeason20242025!$AB$3:$AB$1315,DataRegularSeason20242025!$B$3:$B$1315, "&lt;=" &amp; $A145, DataRegularSeason20242025!$E$3:$E$1315, Z$1)</f>
        <v>21</v>
      </c>
      <c r="AA145" s="2">
        <f>SUMIFS(DataRegularSeason20242025!$AA$3:$AA$1315,DataRegularSeason20242025!$B$3:$B$1315, "&lt;=" &amp; $A145, DataRegularSeason20242025!$D$3:$D$1315, AA$1)+SUMIFS(DataRegularSeason20242025!$AB$3:$AB$1315,DataRegularSeason20242025!$B$3:$B$1315, "&lt;=" &amp; $A145, DataRegularSeason20242025!$E$3:$E$1315, AA$1)</f>
        <v>24</v>
      </c>
      <c r="AB145" s="2">
        <f>SUMIFS(DataRegularSeason20242025!$AA$3:$AA$1315,DataRegularSeason20242025!$B$3:$B$1315, "&lt;=" &amp; $A145, DataRegularSeason20242025!$D$3:$D$1315, AB$1)+SUMIFS(DataRegularSeason20242025!$AB$3:$AB$1315,DataRegularSeason20242025!$B$3:$B$1315, "&lt;=" &amp; $A145, DataRegularSeason20242025!$E$3:$E$1315, AB$1)</f>
        <v>28</v>
      </c>
      <c r="AC145" s="2">
        <f>SUMIFS(DataRegularSeason20242025!$AA$3:$AA$1315,DataRegularSeason20242025!$B$3:$B$1315, "&lt;=" &amp; $A145, DataRegularSeason20242025!$D$3:$D$1315, AC$1)+SUMIFS(DataRegularSeason20242025!$AB$3:$AB$1315,DataRegularSeason20242025!$B$3:$B$1315, "&lt;=" &amp; $A145, DataRegularSeason20242025!$E$3:$E$1315, AC$1)</f>
        <v>21</v>
      </c>
      <c r="AD145" s="2">
        <f>SUMIFS(DataRegularSeason20242025!$AA$3:$AA$1315,DataRegularSeason20242025!$B$3:$B$1315, "&lt;=" &amp; $A145, DataRegularSeason20242025!$D$3:$D$1315, AD$1)+SUMIFS(DataRegularSeason20242025!$AB$3:$AB$1315,DataRegularSeason20242025!$B$3:$B$1315, "&lt;=" &amp; $A145, DataRegularSeason20242025!$E$3:$E$1315, AD$1)</f>
        <v>25</v>
      </c>
      <c r="AE145" s="2">
        <f>SUMIFS(DataRegularSeason20242025!$AA$3:$AA$1315,DataRegularSeason20242025!$B$3:$B$1315, "&lt;=" &amp; $A145, DataRegularSeason20242025!$D$3:$D$1315, AE$1)+SUMIFS(DataRegularSeason20242025!$AB$3:$AB$1315,DataRegularSeason20242025!$B$3:$B$1315, "&lt;=" &amp; $A145, DataRegularSeason20242025!$E$3:$E$1315, AE$1)</f>
        <v>30</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29</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19</v>
      </c>
      <c r="C146" s="2">
        <f>SUMIFS(DataRegularSeason20242025!$AA$3:$AA$1315,DataRegularSeason20242025!$B$3:$B$1315, "&lt;=" &amp; $A146, DataRegularSeason20242025!$D$3:$D$1315, C$1)+SUMIFS(DataRegularSeason20242025!$AB$3:$AB$1315,DataRegularSeason20242025!$B$3:$B$1315, "&lt;=" &amp; $A146, DataRegularSeason20242025!$E$3:$E$1315, C$1)</f>
        <v>23</v>
      </c>
      <c r="D146" s="2">
        <f>SUMIFS(DataRegularSeason20242025!$AA$3:$AA$1315,DataRegularSeason20242025!$B$3:$B$1315, "&lt;=" &amp; $A146, DataRegularSeason20242025!$D$3:$D$1315, D$1)+SUMIFS(DataRegularSeason20242025!$AB$3:$AB$1315,DataRegularSeason20242025!$B$3:$B$1315, "&lt;=" &amp; $A146, DataRegularSeason20242025!$E$3:$E$1315, D$1)</f>
        <v>23</v>
      </c>
      <c r="E146" s="2">
        <f>SUMIFS(DataRegularSeason20242025!$AA$3:$AA$1315,DataRegularSeason20242025!$B$3:$B$1315, "&lt;=" &amp; $A146, DataRegularSeason20242025!$D$3:$D$1315, E$1)+SUMIFS(DataRegularSeason20242025!$AB$3:$AB$1315,DataRegularSeason20242025!$B$3:$B$1315, "&lt;=" &amp; $A146, DataRegularSeason20242025!$E$3:$E$1315, E$1)</f>
        <v>31</v>
      </c>
      <c r="F146" s="2">
        <f>SUMIFS(DataRegularSeason20242025!$AA$3:$AA$1315,DataRegularSeason20242025!$B$3:$B$1315, "&lt;=" &amp; $A146, DataRegularSeason20242025!$D$3:$D$1315, F$1)+SUMIFS(DataRegularSeason20242025!$AB$3:$AB$1315,DataRegularSeason20242025!$B$3:$B$1315, "&lt;=" &amp; $A146, DataRegularSeason20242025!$E$3:$E$1315, F$1)</f>
        <v>20</v>
      </c>
      <c r="G146" s="2">
        <f>SUMIFS(DataRegularSeason20242025!$AA$3:$AA$1315,DataRegularSeason20242025!$B$3:$B$1315, "&lt;=" &amp; $A146, DataRegularSeason20242025!$D$3:$D$1315, G$1)+SUMIFS(DataRegularSeason20242025!$AB$3:$AB$1315,DataRegularSeason20242025!$B$3:$B$1315, "&lt;=" &amp; $A146, DataRegularSeason20242025!$E$3:$E$1315, G$1)</f>
        <v>28</v>
      </c>
      <c r="H146" s="2">
        <f>SUMIFS(DataRegularSeason20242025!$AA$3:$AA$1315,DataRegularSeason20242025!$B$3:$B$1315, "&lt;=" &amp; $A146, DataRegularSeason20242025!$D$3:$D$1315, H$1)+SUMIFS(DataRegularSeason20242025!$AB$3:$AB$1315,DataRegularSeason20242025!$B$3:$B$1315, "&lt;=" &amp; $A146, DataRegularSeason20242025!$E$3:$E$1315, H$1)</f>
        <v>16</v>
      </c>
      <c r="I146" s="2">
        <f>SUMIFS(DataRegularSeason20242025!$AA$3:$AA$1315,DataRegularSeason20242025!$B$3:$B$1315, "&lt;=" &amp; $A146, DataRegularSeason20242025!$D$3:$D$1315, I$1)+SUMIFS(DataRegularSeason20242025!$AB$3:$AB$1315,DataRegularSeason20242025!$B$3:$B$1315, "&lt;=" &amp; $A146, DataRegularSeason20242025!$E$3:$E$1315, I$1)</f>
        <v>24</v>
      </c>
      <c r="J146" s="2">
        <f>SUMIFS(DataRegularSeason20242025!$AA$3:$AA$1315,DataRegularSeason20242025!$B$3:$B$1315, "&lt;=" &amp; $A146, DataRegularSeason20242025!$D$3:$D$1315, J$1)+SUMIFS(DataRegularSeason20242025!$AB$3:$AB$1315,DataRegularSeason20242025!$B$3:$B$1315, "&lt;=" &amp; $A146, DataRegularSeason20242025!$E$3:$E$1315, J$1)</f>
        <v>26</v>
      </c>
      <c r="K146" s="2">
        <f>SUMIFS(DataRegularSeason20242025!$AA$3:$AA$1315,DataRegularSeason20242025!$B$3:$B$1315, "&lt;=" &amp; $A146, DataRegularSeason20242025!$D$3:$D$1315, K$1)+SUMIFS(DataRegularSeason20242025!$AB$3:$AB$1315,DataRegularSeason20242025!$B$3:$B$1315, "&lt;=" &amp; $A146, DataRegularSeason20242025!$E$3:$E$1315, K$1)</f>
        <v>22</v>
      </c>
      <c r="L146" s="2">
        <f>SUMIFS(DataRegularSeason20242025!$AA$3:$AA$1315,DataRegularSeason20242025!$B$3:$B$1315, "&lt;=" &amp; $A146, DataRegularSeason20242025!$D$3:$D$1315, L$1)+SUMIFS(DataRegularSeason20242025!$AB$3:$AB$1315,DataRegularSeason20242025!$B$3:$B$1315, "&lt;=" &amp; $A146, DataRegularSeason20242025!$E$3:$E$1315, L$1)</f>
        <v>24</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25</v>
      </c>
      <c r="O146" s="2">
        <f>SUMIFS(DataRegularSeason20242025!$AA$3:$AA$1315,DataRegularSeason20242025!$B$3:$B$1315, "&lt;=" &amp; $A146, DataRegularSeason20242025!$D$3:$D$1315, O$1)+SUMIFS(DataRegularSeason20242025!$AB$3:$AB$1315,DataRegularSeason20242025!$B$3:$B$1315, "&lt;=" &amp; $A146, DataRegularSeason20242025!$E$3:$E$1315, O$1)</f>
        <v>30</v>
      </c>
      <c r="P146" s="2">
        <f>SUMIFS(DataRegularSeason20242025!$AA$3:$AA$1315,DataRegularSeason20242025!$B$3:$B$1315, "&lt;=" &amp; $A146, DataRegularSeason20242025!$D$3:$D$1315, P$1)+SUMIFS(DataRegularSeason20242025!$AB$3:$AB$1315,DataRegularSeason20242025!$B$3:$B$1315, "&lt;=" &amp; $A146, DataRegularSeason20242025!$E$3:$E$1315, P$1)</f>
        <v>17</v>
      </c>
      <c r="Q146" s="2">
        <f>SUMIFS(DataRegularSeason20242025!$AA$3:$AA$1315,DataRegularSeason20242025!$B$3:$B$1315, "&lt;=" &amp; $A146, DataRegularSeason20242025!$D$3:$D$1315, Q$1)+SUMIFS(DataRegularSeason20242025!$AB$3:$AB$1315,DataRegularSeason20242025!$B$3:$B$1315, "&lt;=" &amp; $A146, DataRegularSeason20242025!$E$3:$E$1315, Q$1)</f>
        <v>32</v>
      </c>
      <c r="R146" s="2">
        <f>SUMIFS(DataRegularSeason20242025!$AA$3:$AA$1315,DataRegularSeason20242025!$B$3:$B$1315, "&lt;=" &amp; $A146, DataRegularSeason20242025!$D$3:$D$1315, R$1)+SUMIFS(DataRegularSeason20242025!$AB$3:$AB$1315,DataRegularSeason20242025!$B$3:$B$1315, "&lt;=" &amp; $A146, DataRegularSeason20242025!$E$3:$E$1315, R$1)</f>
        <v>17</v>
      </c>
      <c r="S146" s="2">
        <f>SUMIFS(DataRegularSeason20242025!$AA$3:$AA$1315,DataRegularSeason20242025!$B$3:$B$1315, "&lt;=" &amp; $A146, DataRegularSeason20242025!$D$3:$D$1315, S$1)+SUMIFS(DataRegularSeason20242025!$AB$3:$AB$1315,DataRegularSeason20242025!$B$3:$B$1315, "&lt;=" &amp; $A146, DataRegularSeason20242025!$E$3:$E$1315, S$1)</f>
        <v>21</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19</v>
      </c>
      <c r="V146" s="2">
        <f>SUMIFS(DataRegularSeason20242025!$AA$3:$AA$1315,DataRegularSeason20242025!$B$3:$B$1315, "&lt;=" &amp; $A146, DataRegularSeason20242025!$D$3:$D$1315, V$1)+SUMIFS(DataRegularSeason20242025!$AB$3:$AB$1315,DataRegularSeason20242025!$B$3:$B$1315, "&lt;=" &amp; $A146, DataRegularSeason20242025!$E$3:$E$1315, V$1)</f>
        <v>21</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19</v>
      </c>
      <c r="Z146" s="2">
        <f>SUMIFS(DataRegularSeason20242025!$AA$3:$AA$1315,DataRegularSeason20242025!$B$3:$B$1315, "&lt;=" &amp; $A146, DataRegularSeason20242025!$D$3:$D$1315, Z$1)+SUMIFS(DataRegularSeason20242025!$AB$3:$AB$1315,DataRegularSeason20242025!$B$3:$B$1315, "&lt;=" &amp; $A146, DataRegularSeason20242025!$E$3:$E$1315, Z$1)</f>
        <v>21</v>
      </c>
      <c r="AA146" s="2">
        <f>SUMIFS(DataRegularSeason20242025!$AA$3:$AA$1315,DataRegularSeason20242025!$B$3:$B$1315, "&lt;=" &amp; $A146, DataRegularSeason20242025!$D$3:$D$1315, AA$1)+SUMIFS(DataRegularSeason20242025!$AB$3:$AB$1315,DataRegularSeason20242025!$B$3:$B$1315, "&lt;=" &amp; $A146, DataRegularSeason20242025!$E$3:$E$1315, AA$1)</f>
        <v>24</v>
      </c>
      <c r="AB146" s="2">
        <f>SUMIFS(DataRegularSeason20242025!$AA$3:$AA$1315,DataRegularSeason20242025!$B$3:$B$1315, "&lt;=" &amp; $A146, DataRegularSeason20242025!$D$3:$D$1315, AB$1)+SUMIFS(DataRegularSeason20242025!$AB$3:$AB$1315,DataRegularSeason20242025!$B$3:$B$1315, "&lt;=" &amp; $A146, DataRegularSeason20242025!$E$3:$E$1315, AB$1)</f>
        <v>28</v>
      </c>
      <c r="AC146" s="2">
        <f>SUMIFS(DataRegularSeason20242025!$AA$3:$AA$1315,DataRegularSeason20242025!$B$3:$B$1315, "&lt;=" &amp; $A146, DataRegularSeason20242025!$D$3:$D$1315, AC$1)+SUMIFS(DataRegularSeason20242025!$AB$3:$AB$1315,DataRegularSeason20242025!$B$3:$B$1315, "&lt;=" &amp; $A146, DataRegularSeason20242025!$E$3:$E$1315, AC$1)</f>
        <v>21</v>
      </c>
      <c r="AD146" s="2">
        <f>SUMIFS(DataRegularSeason20242025!$AA$3:$AA$1315,DataRegularSeason20242025!$B$3:$B$1315, "&lt;=" &amp; $A146, DataRegularSeason20242025!$D$3:$D$1315, AD$1)+SUMIFS(DataRegularSeason20242025!$AB$3:$AB$1315,DataRegularSeason20242025!$B$3:$B$1315, "&lt;=" &amp; $A146, DataRegularSeason20242025!$E$3:$E$1315, AD$1)</f>
        <v>25</v>
      </c>
      <c r="AE146" s="2">
        <f>SUMIFS(DataRegularSeason20242025!$AA$3:$AA$1315,DataRegularSeason20242025!$B$3:$B$1315, "&lt;=" &amp; $A146, DataRegularSeason20242025!$D$3:$D$1315, AE$1)+SUMIFS(DataRegularSeason20242025!$AB$3:$AB$1315,DataRegularSeason20242025!$B$3:$B$1315, "&lt;=" &amp; $A146, DataRegularSeason20242025!$E$3:$E$1315, AE$1)</f>
        <v>30</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29</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19</v>
      </c>
      <c r="C147" s="2">
        <f>SUMIFS(DataRegularSeason20242025!$AA$3:$AA$1315,DataRegularSeason20242025!$B$3:$B$1315, "&lt;=" &amp; $A147, DataRegularSeason20242025!$D$3:$D$1315, C$1)+SUMIFS(DataRegularSeason20242025!$AB$3:$AB$1315,DataRegularSeason20242025!$B$3:$B$1315, "&lt;=" &amp; $A147, DataRegularSeason20242025!$E$3:$E$1315, C$1)</f>
        <v>23</v>
      </c>
      <c r="D147" s="2">
        <f>SUMIFS(DataRegularSeason20242025!$AA$3:$AA$1315,DataRegularSeason20242025!$B$3:$B$1315, "&lt;=" &amp; $A147, DataRegularSeason20242025!$D$3:$D$1315, D$1)+SUMIFS(DataRegularSeason20242025!$AB$3:$AB$1315,DataRegularSeason20242025!$B$3:$B$1315, "&lt;=" &amp; $A147, DataRegularSeason20242025!$E$3:$E$1315, D$1)</f>
        <v>23</v>
      </c>
      <c r="E147" s="2">
        <f>SUMIFS(DataRegularSeason20242025!$AA$3:$AA$1315,DataRegularSeason20242025!$B$3:$B$1315, "&lt;=" &amp; $A147, DataRegularSeason20242025!$D$3:$D$1315, E$1)+SUMIFS(DataRegularSeason20242025!$AB$3:$AB$1315,DataRegularSeason20242025!$B$3:$B$1315, "&lt;=" &amp; $A147, DataRegularSeason20242025!$E$3:$E$1315, E$1)</f>
        <v>31</v>
      </c>
      <c r="F147" s="2">
        <f>SUMIFS(DataRegularSeason20242025!$AA$3:$AA$1315,DataRegularSeason20242025!$B$3:$B$1315, "&lt;=" &amp; $A147, DataRegularSeason20242025!$D$3:$D$1315, F$1)+SUMIFS(DataRegularSeason20242025!$AB$3:$AB$1315,DataRegularSeason20242025!$B$3:$B$1315, "&lt;=" &amp; $A147, DataRegularSeason20242025!$E$3:$E$1315, F$1)</f>
        <v>20</v>
      </c>
      <c r="G147" s="2">
        <f>SUMIFS(DataRegularSeason20242025!$AA$3:$AA$1315,DataRegularSeason20242025!$B$3:$B$1315, "&lt;=" &amp; $A147, DataRegularSeason20242025!$D$3:$D$1315, G$1)+SUMIFS(DataRegularSeason20242025!$AB$3:$AB$1315,DataRegularSeason20242025!$B$3:$B$1315, "&lt;=" &amp; $A147, DataRegularSeason20242025!$E$3:$E$1315, G$1)</f>
        <v>28</v>
      </c>
      <c r="H147" s="2">
        <f>SUMIFS(DataRegularSeason20242025!$AA$3:$AA$1315,DataRegularSeason20242025!$B$3:$B$1315, "&lt;=" &amp; $A147, DataRegularSeason20242025!$D$3:$D$1315, H$1)+SUMIFS(DataRegularSeason20242025!$AB$3:$AB$1315,DataRegularSeason20242025!$B$3:$B$1315, "&lt;=" &amp; $A147, DataRegularSeason20242025!$E$3:$E$1315, H$1)</f>
        <v>16</v>
      </c>
      <c r="I147" s="2">
        <f>SUMIFS(DataRegularSeason20242025!$AA$3:$AA$1315,DataRegularSeason20242025!$B$3:$B$1315, "&lt;=" &amp; $A147, DataRegularSeason20242025!$D$3:$D$1315, I$1)+SUMIFS(DataRegularSeason20242025!$AB$3:$AB$1315,DataRegularSeason20242025!$B$3:$B$1315, "&lt;=" &amp; $A147, DataRegularSeason20242025!$E$3:$E$1315, I$1)</f>
        <v>24</v>
      </c>
      <c r="J147" s="2">
        <f>SUMIFS(DataRegularSeason20242025!$AA$3:$AA$1315,DataRegularSeason20242025!$B$3:$B$1315, "&lt;=" &amp; $A147, DataRegularSeason20242025!$D$3:$D$1315, J$1)+SUMIFS(DataRegularSeason20242025!$AB$3:$AB$1315,DataRegularSeason20242025!$B$3:$B$1315, "&lt;=" &amp; $A147, DataRegularSeason20242025!$E$3:$E$1315, J$1)</f>
        <v>26</v>
      </c>
      <c r="K147" s="2">
        <f>SUMIFS(DataRegularSeason20242025!$AA$3:$AA$1315,DataRegularSeason20242025!$B$3:$B$1315, "&lt;=" &amp; $A147, DataRegularSeason20242025!$D$3:$D$1315, K$1)+SUMIFS(DataRegularSeason20242025!$AB$3:$AB$1315,DataRegularSeason20242025!$B$3:$B$1315, "&lt;=" &amp; $A147, DataRegularSeason20242025!$E$3:$E$1315, K$1)</f>
        <v>22</v>
      </c>
      <c r="L147" s="2">
        <f>SUMIFS(DataRegularSeason20242025!$AA$3:$AA$1315,DataRegularSeason20242025!$B$3:$B$1315, "&lt;=" &amp; $A147, DataRegularSeason20242025!$D$3:$D$1315, L$1)+SUMIFS(DataRegularSeason20242025!$AB$3:$AB$1315,DataRegularSeason20242025!$B$3:$B$1315, "&lt;=" &amp; $A147, DataRegularSeason20242025!$E$3:$E$1315, L$1)</f>
        <v>24</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25</v>
      </c>
      <c r="O147" s="2">
        <f>SUMIFS(DataRegularSeason20242025!$AA$3:$AA$1315,DataRegularSeason20242025!$B$3:$B$1315, "&lt;=" &amp; $A147, DataRegularSeason20242025!$D$3:$D$1315, O$1)+SUMIFS(DataRegularSeason20242025!$AB$3:$AB$1315,DataRegularSeason20242025!$B$3:$B$1315, "&lt;=" &amp; $A147, DataRegularSeason20242025!$E$3:$E$1315, O$1)</f>
        <v>30</v>
      </c>
      <c r="P147" s="2">
        <f>SUMIFS(DataRegularSeason20242025!$AA$3:$AA$1315,DataRegularSeason20242025!$B$3:$B$1315, "&lt;=" &amp; $A147, DataRegularSeason20242025!$D$3:$D$1315, P$1)+SUMIFS(DataRegularSeason20242025!$AB$3:$AB$1315,DataRegularSeason20242025!$B$3:$B$1315, "&lt;=" &amp; $A147, DataRegularSeason20242025!$E$3:$E$1315, P$1)</f>
        <v>17</v>
      </c>
      <c r="Q147" s="2">
        <f>SUMIFS(DataRegularSeason20242025!$AA$3:$AA$1315,DataRegularSeason20242025!$B$3:$B$1315, "&lt;=" &amp; $A147, DataRegularSeason20242025!$D$3:$D$1315, Q$1)+SUMIFS(DataRegularSeason20242025!$AB$3:$AB$1315,DataRegularSeason20242025!$B$3:$B$1315, "&lt;=" &amp; $A147, DataRegularSeason20242025!$E$3:$E$1315, Q$1)</f>
        <v>32</v>
      </c>
      <c r="R147" s="2">
        <f>SUMIFS(DataRegularSeason20242025!$AA$3:$AA$1315,DataRegularSeason20242025!$B$3:$B$1315, "&lt;=" &amp; $A147, DataRegularSeason20242025!$D$3:$D$1315, R$1)+SUMIFS(DataRegularSeason20242025!$AB$3:$AB$1315,DataRegularSeason20242025!$B$3:$B$1315, "&lt;=" &amp; $A147, DataRegularSeason20242025!$E$3:$E$1315, R$1)</f>
        <v>17</v>
      </c>
      <c r="S147" s="2">
        <f>SUMIFS(DataRegularSeason20242025!$AA$3:$AA$1315,DataRegularSeason20242025!$B$3:$B$1315, "&lt;=" &amp; $A147, DataRegularSeason20242025!$D$3:$D$1315, S$1)+SUMIFS(DataRegularSeason20242025!$AB$3:$AB$1315,DataRegularSeason20242025!$B$3:$B$1315, "&lt;=" &amp; $A147, DataRegularSeason20242025!$E$3:$E$1315, S$1)</f>
        <v>21</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19</v>
      </c>
      <c r="V147" s="2">
        <f>SUMIFS(DataRegularSeason20242025!$AA$3:$AA$1315,DataRegularSeason20242025!$B$3:$B$1315, "&lt;=" &amp; $A147, DataRegularSeason20242025!$D$3:$D$1315, V$1)+SUMIFS(DataRegularSeason20242025!$AB$3:$AB$1315,DataRegularSeason20242025!$B$3:$B$1315, "&lt;=" &amp; $A147, DataRegularSeason20242025!$E$3:$E$1315, V$1)</f>
        <v>21</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19</v>
      </c>
      <c r="Z147" s="2">
        <f>SUMIFS(DataRegularSeason20242025!$AA$3:$AA$1315,DataRegularSeason20242025!$B$3:$B$1315, "&lt;=" &amp; $A147, DataRegularSeason20242025!$D$3:$D$1315, Z$1)+SUMIFS(DataRegularSeason20242025!$AB$3:$AB$1315,DataRegularSeason20242025!$B$3:$B$1315, "&lt;=" &amp; $A147, DataRegularSeason20242025!$E$3:$E$1315, Z$1)</f>
        <v>21</v>
      </c>
      <c r="AA147" s="2">
        <f>SUMIFS(DataRegularSeason20242025!$AA$3:$AA$1315,DataRegularSeason20242025!$B$3:$B$1315, "&lt;=" &amp; $A147, DataRegularSeason20242025!$D$3:$D$1315, AA$1)+SUMIFS(DataRegularSeason20242025!$AB$3:$AB$1315,DataRegularSeason20242025!$B$3:$B$1315, "&lt;=" &amp; $A147, DataRegularSeason20242025!$E$3:$E$1315, AA$1)</f>
        <v>24</v>
      </c>
      <c r="AB147" s="2">
        <f>SUMIFS(DataRegularSeason20242025!$AA$3:$AA$1315,DataRegularSeason20242025!$B$3:$B$1315, "&lt;=" &amp; $A147, DataRegularSeason20242025!$D$3:$D$1315, AB$1)+SUMIFS(DataRegularSeason20242025!$AB$3:$AB$1315,DataRegularSeason20242025!$B$3:$B$1315, "&lt;=" &amp; $A147, DataRegularSeason20242025!$E$3:$E$1315, AB$1)</f>
        <v>28</v>
      </c>
      <c r="AC147" s="2">
        <f>SUMIFS(DataRegularSeason20242025!$AA$3:$AA$1315,DataRegularSeason20242025!$B$3:$B$1315, "&lt;=" &amp; $A147, DataRegularSeason20242025!$D$3:$D$1315, AC$1)+SUMIFS(DataRegularSeason20242025!$AB$3:$AB$1315,DataRegularSeason20242025!$B$3:$B$1315, "&lt;=" &amp; $A147, DataRegularSeason20242025!$E$3:$E$1315, AC$1)</f>
        <v>21</v>
      </c>
      <c r="AD147" s="2">
        <f>SUMIFS(DataRegularSeason20242025!$AA$3:$AA$1315,DataRegularSeason20242025!$B$3:$B$1315, "&lt;=" &amp; $A147, DataRegularSeason20242025!$D$3:$D$1315, AD$1)+SUMIFS(DataRegularSeason20242025!$AB$3:$AB$1315,DataRegularSeason20242025!$B$3:$B$1315, "&lt;=" &amp; $A147, DataRegularSeason20242025!$E$3:$E$1315, AD$1)</f>
        <v>25</v>
      </c>
      <c r="AE147" s="2">
        <f>SUMIFS(DataRegularSeason20242025!$AA$3:$AA$1315,DataRegularSeason20242025!$B$3:$B$1315, "&lt;=" &amp; $A147, DataRegularSeason20242025!$D$3:$D$1315, AE$1)+SUMIFS(DataRegularSeason20242025!$AB$3:$AB$1315,DataRegularSeason20242025!$B$3:$B$1315, "&lt;=" &amp; $A147, DataRegularSeason20242025!$E$3:$E$1315, AE$1)</f>
        <v>30</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29</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19</v>
      </c>
      <c r="C148" s="2">
        <f>SUMIFS(DataRegularSeason20242025!$AA$3:$AA$1315,DataRegularSeason20242025!$B$3:$B$1315, "&lt;=" &amp; $A148, DataRegularSeason20242025!$D$3:$D$1315, C$1)+SUMIFS(DataRegularSeason20242025!$AB$3:$AB$1315,DataRegularSeason20242025!$B$3:$B$1315, "&lt;=" &amp; $A148, DataRegularSeason20242025!$E$3:$E$1315, C$1)</f>
        <v>23</v>
      </c>
      <c r="D148" s="2">
        <f>SUMIFS(DataRegularSeason20242025!$AA$3:$AA$1315,DataRegularSeason20242025!$B$3:$B$1315, "&lt;=" &amp; $A148, DataRegularSeason20242025!$D$3:$D$1315, D$1)+SUMIFS(DataRegularSeason20242025!$AB$3:$AB$1315,DataRegularSeason20242025!$B$3:$B$1315, "&lt;=" &amp; $A148, DataRegularSeason20242025!$E$3:$E$1315, D$1)</f>
        <v>23</v>
      </c>
      <c r="E148" s="2">
        <f>SUMIFS(DataRegularSeason20242025!$AA$3:$AA$1315,DataRegularSeason20242025!$B$3:$B$1315, "&lt;=" &amp; $A148, DataRegularSeason20242025!$D$3:$D$1315, E$1)+SUMIFS(DataRegularSeason20242025!$AB$3:$AB$1315,DataRegularSeason20242025!$B$3:$B$1315, "&lt;=" &amp; $A148, DataRegularSeason20242025!$E$3:$E$1315, E$1)</f>
        <v>31</v>
      </c>
      <c r="F148" s="2">
        <f>SUMIFS(DataRegularSeason20242025!$AA$3:$AA$1315,DataRegularSeason20242025!$B$3:$B$1315, "&lt;=" &amp; $A148, DataRegularSeason20242025!$D$3:$D$1315, F$1)+SUMIFS(DataRegularSeason20242025!$AB$3:$AB$1315,DataRegularSeason20242025!$B$3:$B$1315, "&lt;=" &amp; $A148, DataRegularSeason20242025!$E$3:$E$1315, F$1)</f>
        <v>20</v>
      </c>
      <c r="G148" s="2">
        <f>SUMIFS(DataRegularSeason20242025!$AA$3:$AA$1315,DataRegularSeason20242025!$B$3:$B$1315, "&lt;=" &amp; $A148, DataRegularSeason20242025!$D$3:$D$1315, G$1)+SUMIFS(DataRegularSeason20242025!$AB$3:$AB$1315,DataRegularSeason20242025!$B$3:$B$1315, "&lt;=" &amp; $A148, DataRegularSeason20242025!$E$3:$E$1315, G$1)</f>
        <v>28</v>
      </c>
      <c r="H148" s="2">
        <f>SUMIFS(DataRegularSeason20242025!$AA$3:$AA$1315,DataRegularSeason20242025!$B$3:$B$1315, "&lt;=" &amp; $A148, DataRegularSeason20242025!$D$3:$D$1315, H$1)+SUMIFS(DataRegularSeason20242025!$AB$3:$AB$1315,DataRegularSeason20242025!$B$3:$B$1315, "&lt;=" &amp; $A148, DataRegularSeason20242025!$E$3:$E$1315, H$1)</f>
        <v>16</v>
      </c>
      <c r="I148" s="2">
        <f>SUMIFS(DataRegularSeason20242025!$AA$3:$AA$1315,DataRegularSeason20242025!$B$3:$B$1315, "&lt;=" &amp; $A148, DataRegularSeason20242025!$D$3:$D$1315, I$1)+SUMIFS(DataRegularSeason20242025!$AB$3:$AB$1315,DataRegularSeason20242025!$B$3:$B$1315, "&lt;=" &amp; $A148, DataRegularSeason20242025!$E$3:$E$1315, I$1)</f>
        <v>24</v>
      </c>
      <c r="J148" s="2">
        <f>SUMIFS(DataRegularSeason20242025!$AA$3:$AA$1315,DataRegularSeason20242025!$B$3:$B$1315, "&lt;=" &amp; $A148, DataRegularSeason20242025!$D$3:$D$1315, J$1)+SUMIFS(DataRegularSeason20242025!$AB$3:$AB$1315,DataRegularSeason20242025!$B$3:$B$1315, "&lt;=" &amp; $A148, DataRegularSeason20242025!$E$3:$E$1315, J$1)</f>
        <v>26</v>
      </c>
      <c r="K148" s="2">
        <f>SUMIFS(DataRegularSeason20242025!$AA$3:$AA$1315,DataRegularSeason20242025!$B$3:$B$1315, "&lt;=" &amp; $A148, DataRegularSeason20242025!$D$3:$D$1315, K$1)+SUMIFS(DataRegularSeason20242025!$AB$3:$AB$1315,DataRegularSeason20242025!$B$3:$B$1315, "&lt;=" &amp; $A148, DataRegularSeason20242025!$E$3:$E$1315, K$1)</f>
        <v>22</v>
      </c>
      <c r="L148" s="2">
        <f>SUMIFS(DataRegularSeason20242025!$AA$3:$AA$1315,DataRegularSeason20242025!$B$3:$B$1315, "&lt;=" &amp; $A148, DataRegularSeason20242025!$D$3:$D$1315, L$1)+SUMIFS(DataRegularSeason20242025!$AB$3:$AB$1315,DataRegularSeason20242025!$B$3:$B$1315, "&lt;=" &amp; $A148, DataRegularSeason20242025!$E$3:$E$1315, L$1)</f>
        <v>24</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25</v>
      </c>
      <c r="O148" s="2">
        <f>SUMIFS(DataRegularSeason20242025!$AA$3:$AA$1315,DataRegularSeason20242025!$B$3:$B$1315, "&lt;=" &amp; $A148, DataRegularSeason20242025!$D$3:$D$1315, O$1)+SUMIFS(DataRegularSeason20242025!$AB$3:$AB$1315,DataRegularSeason20242025!$B$3:$B$1315, "&lt;=" &amp; $A148, DataRegularSeason20242025!$E$3:$E$1315, O$1)</f>
        <v>30</v>
      </c>
      <c r="P148" s="2">
        <f>SUMIFS(DataRegularSeason20242025!$AA$3:$AA$1315,DataRegularSeason20242025!$B$3:$B$1315, "&lt;=" &amp; $A148, DataRegularSeason20242025!$D$3:$D$1315, P$1)+SUMIFS(DataRegularSeason20242025!$AB$3:$AB$1315,DataRegularSeason20242025!$B$3:$B$1315, "&lt;=" &amp; $A148, DataRegularSeason20242025!$E$3:$E$1315, P$1)</f>
        <v>17</v>
      </c>
      <c r="Q148" s="2">
        <f>SUMIFS(DataRegularSeason20242025!$AA$3:$AA$1315,DataRegularSeason20242025!$B$3:$B$1315, "&lt;=" &amp; $A148, DataRegularSeason20242025!$D$3:$D$1315, Q$1)+SUMIFS(DataRegularSeason20242025!$AB$3:$AB$1315,DataRegularSeason20242025!$B$3:$B$1315, "&lt;=" &amp; $A148, DataRegularSeason20242025!$E$3:$E$1315, Q$1)</f>
        <v>32</v>
      </c>
      <c r="R148" s="2">
        <f>SUMIFS(DataRegularSeason20242025!$AA$3:$AA$1315,DataRegularSeason20242025!$B$3:$B$1315, "&lt;=" &amp; $A148, DataRegularSeason20242025!$D$3:$D$1315, R$1)+SUMIFS(DataRegularSeason20242025!$AB$3:$AB$1315,DataRegularSeason20242025!$B$3:$B$1315, "&lt;=" &amp; $A148, DataRegularSeason20242025!$E$3:$E$1315, R$1)</f>
        <v>17</v>
      </c>
      <c r="S148" s="2">
        <f>SUMIFS(DataRegularSeason20242025!$AA$3:$AA$1315,DataRegularSeason20242025!$B$3:$B$1315, "&lt;=" &amp; $A148, DataRegularSeason20242025!$D$3:$D$1315, S$1)+SUMIFS(DataRegularSeason20242025!$AB$3:$AB$1315,DataRegularSeason20242025!$B$3:$B$1315, "&lt;=" &amp; $A148, DataRegularSeason20242025!$E$3:$E$1315, S$1)</f>
        <v>21</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19</v>
      </c>
      <c r="V148" s="2">
        <f>SUMIFS(DataRegularSeason20242025!$AA$3:$AA$1315,DataRegularSeason20242025!$B$3:$B$1315, "&lt;=" &amp; $A148, DataRegularSeason20242025!$D$3:$D$1315, V$1)+SUMIFS(DataRegularSeason20242025!$AB$3:$AB$1315,DataRegularSeason20242025!$B$3:$B$1315, "&lt;=" &amp; $A148, DataRegularSeason20242025!$E$3:$E$1315, V$1)</f>
        <v>21</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19</v>
      </c>
      <c r="Z148" s="2">
        <f>SUMIFS(DataRegularSeason20242025!$AA$3:$AA$1315,DataRegularSeason20242025!$B$3:$B$1315, "&lt;=" &amp; $A148, DataRegularSeason20242025!$D$3:$D$1315, Z$1)+SUMIFS(DataRegularSeason20242025!$AB$3:$AB$1315,DataRegularSeason20242025!$B$3:$B$1315, "&lt;=" &amp; $A148, DataRegularSeason20242025!$E$3:$E$1315, Z$1)</f>
        <v>21</v>
      </c>
      <c r="AA148" s="2">
        <f>SUMIFS(DataRegularSeason20242025!$AA$3:$AA$1315,DataRegularSeason20242025!$B$3:$B$1315, "&lt;=" &amp; $A148, DataRegularSeason20242025!$D$3:$D$1315, AA$1)+SUMIFS(DataRegularSeason20242025!$AB$3:$AB$1315,DataRegularSeason20242025!$B$3:$B$1315, "&lt;=" &amp; $A148, DataRegularSeason20242025!$E$3:$E$1315, AA$1)</f>
        <v>24</v>
      </c>
      <c r="AB148" s="2">
        <f>SUMIFS(DataRegularSeason20242025!$AA$3:$AA$1315,DataRegularSeason20242025!$B$3:$B$1315, "&lt;=" &amp; $A148, DataRegularSeason20242025!$D$3:$D$1315, AB$1)+SUMIFS(DataRegularSeason20242025!$AB$3:$AB$1315,DataRegularSeason20242025!$B$3:$B$1315, "&lt;=" &amp; $A148, DataRegularSeason20242025!$E$3:$E$1315, AB$1)</f>
        <v>28</v>
      </c>
      <c r="AC148" s="2">
        <f>SUMIFS(DataRegularSeason20242025!$AA$3:$AA$1315,DataRegularSeason20242025!$B$3:$B$1315, "&lt;=" &amp; $A148, DataRegularSeason20242025!$D$3:$D$1315, AC$1)+SUMIFS(DataRegularSeason20242025!$AB$3:$AB$1315,DataRegularSeason20242025!$B$3:$B$1315, "&lt;=" &amp; $A148, DataRegularSeason20242025!$E$3:$E$1315, AC$1)</f>
        <v>21</v>
      </c>
      <c r="AD148" s="2">
        <f>SUMIFS(DataRegularSeason20242025!$AA$3:$AA$1315,DataRegularSeason20242025!$B$3:$B$1315, "&lt;=" &amp; $A148, DataRegularSeason20242025!$D$3:$D$1315, AD$1)+SUMIFS(DataRegularSeason20242025!$AB$3:$AB$1315,DataRegularSeason20242025!$B$3:$B$1315, "&lt;=" &amp; $A148, DataRegularSeason20242025!$E$3:$E$1315, AD$1)</f>
        <v>25</v>
      </c>
      <c r="AE148" s="2">
        <f>SUMIFS(DataRegularSeason20242025!$AA$3:$AA$1315,DataRegularSeason20242025!$B$3:$B$1315, "&lt;=" &amp; $A148, DataRegularSeason20242025!$D$3:$D$1315, AE$1)+SUMIFS(DataRegularSeason20242025!$AB$3:$AB$1315,DataRegularSeason20242025!$B$3:$B$1315, "&lt;=" &amp; $A148, DataRegularSeason20242025!$E$3:$E$1315, AE$1)</f>
        <v>30</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29</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19</v>
      </c>
      <c r="C149" s="2">
        <f>SUMIFS(DataRegularSeason20242025!$AA$3:$AA$1315,DataRegularSeason20242025!$B$3:$B$1315, "&lt;=" &amp; $A149, DataRegularSeason20242025!$D$3:$D$1315, C$1)+SUMIFS(DataRegularSeason20242025!$AB$3:$AB$1315,DataRegularSeason20242025!$B$3:$B$1315, "&lt;=" &amp; $A149, DataRegularSeason20242025!$E$3:$E$1315, C$1)</f>
        <v>23</v>
      </c>
      <c r="D149" s="2">
        <f>SUMIFS(DataRegularSeason20242025!$AA$3:$AA$1315,DataRegularSeason20242025!$B$3:$B$1315, "&lt;=" &amp; $A149, DataRegularSeason20242025!$D$3:$D$1315, D$1)+SUMIFS(DataRegularSeason20242025!$AB$3:$AB$1315,DataRegularSeason20242025!$B$3:$B$1315, "&lt;=" &amp; $A149, DataRegularSeason20242025!$E$3:$E$1315, D$1)</f>
        <v>23</v>
      </c>
      <c r="E149" s="2">
        <f>SUMIFS(DataRegularSeason20242025!$AA$3:$AA$1315,DataRegularSeason20242025!$B$3:$B$1315, "&lt;=" &amp; $A149, DataRegularSeason20242025!$D$3:$D$1315, E$1)+SUMIFS(DataRegularSeason20242025!$AB$3:$AB$1315,DataRegularSeason20242025!$B$3:$B$1315, "&lt;=" &amp; $A149, DataRegularSeason20242025!$E$3:$E$1315, E$1)</f>
        <v>31</v>
      </c>
      <c r="F149" s="2">
        <f>SUMIFS(DataRegularSeason20242025!$AA$3:$AA$1315,DataRegularSeason20242025!$B$3:$B$1315, "&lt;=" &amp; $A149, DataRegularSeason20242025!$D$3:$D$1315, F$1)+SUMIFS(DataRegularSeason20242025!$AB$3:$AB$1315,DataRegularSeason20242025!$B$3:$B$1315, "&lt;=" &amp; $A149, DataRegularSeason20242025!$E$3:$E$1315, F$1)</f>
        <v>20</v>
      </c>
      <c r="G149" s="2">
        <f>SUMIFS(DataRegularSeason20242025!$AA$3:$AA$1315,DataRegularSeason20242025!$B$3:$B$1315, "&lt;=" &amp; $A149, DataRegularSeason20242025!$D$3:$D$1315, G$1)+SUMIFS(DataRegularSeason20242025!$AB$3:$AB$1315,DataRegularSeason20242025!$B$3:$B$1315, "&lt;=" &amp; $A149, DataRegularSeason20242025!$E$3:$E$1315, G$1)</f>
        <v>28</v>
      </c>
      <c r="H149" s="2">
        <f>SUMIFS(DataRegularSeason20242025!$AA$3:$AA$1315,DataRegularSeason20242025!$B$3:$B$1315, "&lt;=" &amp; $A149, DataRegularSeason20242025!$D$3:$D$1315, H$1)+SUMIFS(DataRegularSeason20242025!$AB$3:$AB$1315,DataRegularSeason20242025!$B$3:$B$1315, "&lt;=" &amp; $A149, DataRegularSeason20242025!$E$3:$E$1315, H$1)</f>
        <v>16</v>
      </c>
      <c r="I149" s="2">
        <f>SUMIFS(DataRegularSeason20242025!$AA$3:$AA$1315,DataRegularSeason20242025!$B$3:$B$1315, "&lt;=" &amp; $A149, DataRegularSeason20242025!$D$3:$D$1315, I$1)+SUMIFS(DataRegularSeason20242025!$AB$3:$AB$1315,DataRegularSeason20242025!$B$3:$B$1315, "&lt;=" &amp; $A149, DataRegularSeason20242025!$E$3:$E$1315, I$1)</f>
        <v>24</v>
      </c>
      <c r="J149" s="2">
        <f>SUMIFS(DataRegularSeason20242025!$AA$3:$AA$1315,DataRegularSeason20242025!$B$3:$B$1315, "&lt;=" &amp; $A149, DataRegularSeason20242025!$D$3:$D$1315, J$1)+SUMIFS(DataRegularSeason20242025!$AB$3:$AB$1315,DataRegularSeason20242025!$B$3:$B$1315, "&lt;=" &amp; $A149, DataRegularSeason20242025!$E$3:$E$1315, J$1)</f>
        <v>26</v>
      </c>
      <c r="K149" s="2">
        <f>SUMIFS(DataRegularSeason20242025!$AA$3:$AA$1315,DataRegularSeason20242025!$B$3:$B$1315, "&lt;=" &amp; $A149, DataRegularSeason20242025!$D$3:$D$1315, K$1)+SUMIFS(DataRegularSeason20242025!$AB$3:$AB$1315,DataRegularSeason20242025!$B$3:$B$1315, "&lt;=" &amp; $A149, DataRegularSeason20242025!$E$3:$E$1315, K$1)</f>
        <v>22</v>
      </c>
      <c r="L149" s="2">
        <f>SUMIFS(DataRegularSeason20242025!$AA$3:$AA$1315,DataRegularSeason20242025!$B$3:$B$1315, "&lt;=" &amp; $A149, DataRegularSeason20242025!$D$3:$D$1315, L$1)+SUMIFS(DataRegularSeason20242025!$AB$3:$AB$1315,DataRegularSeason20242025!$B$3:$B$1315, "&lt;=" &amp; $A149, DataRegularSeason20242025!$E$3:$E$1315, L$1)</f>
        <v>24</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25</v>
      </c>
      <c r="O149" s="2">
        <f>SUMIFS(DataRegularSeason20242025!$AA$3:$AA$1315,DataRegularSeason20242025!$B$3:$B$1315, "&lt;=" &amp; $A149, DataRegularSeason20242025!$D$3:$D$1315, O$1)+SUMIFS(DataRegularSeason20242025!$AB$3:$AB$1315,DataRegularSeason20242025!$B$3:$B$1315, "&lt;=" &amp; $A149, DataRegularSeason20242025!$E$3:$E$1315, O$1)</f>
        <v>30</v>
      </c>
      <c r="P149" s="2">
        <f>SUMIFS(DataRegularSeason20242025!$AA$3:$AA$1315,DataRegularSeason20242025!$B$3:$B$1315, "&lt;=" &amp; $A149, DataRegularSeason20242025!$D$3:$D$1315, P$1)+SUMIFS(DataRegularSeason20242025!$AB$3:$AB$1315,DataRegularSeason20242025!$B$3:$B$1315, "&lt;=" &amp; $A149, DataRegularSeason20242025!$E$3:$E$1315, P$1)</f>
        <v>17</v>
      </c>
      <c r="Q149" s="2">
        <f>SUMIFS(DataRegularSeason20242025!$AA$3:$AA$1315,DataRegularSeason20242025!$B$3:$B$1315, "&lt;=" &amp; $A149, DataRegularSeason20242025!$D$3:$D$1315, Q$1)+SUMIFS(DataRegularSeason20242025!$AB$3:$AB$1315,DataRegularSeason20242025!$B$3:$B$1315, "&lt;=" &amp; $A149, DataRegularSeason20242025!$E$3:$E$1315, Q$1)</f>
        <v>32</v>
      </c>
      <c r="R149" s="2">
        <f>SUMIFS(DataRegularSeason20242025!$AA$3:$AA$1315,DataRegularSeason20242025!$B$3:$B$1315, "&lt;=" &amp; $A149, DataRegularSeason20242025!$D$3:$D$1315, R$1)+SUMIFS(DataRegularSeason20242025!$AB$3:$AB$1315,DataRegularSeason20242025!$B$3:$B$1315, "&lt;=" &amp; $A149, DataRegularSeason20242025!$E$3:$E$1315, R$1)</f>
        <v>17</v>
      </c>
      <c r="S149" s="2">
        <f>SUMIFS(DataRegularSeason20242025!$AA$3:$AA$1315,DataRegularSeason20242025!$B$3:$B$1315, "&lt;=" &amp; $A149, DataRegularSeason20242025!$D$3:$D$1315, S$1)+SUMIFS(DataRegularSeason20242025!$AB$3:$AB$1315,DataRegularSeason20242025!$B$3:$B$1315, "&lt;=" &amp; $A149, DataRegularSeason20242025!$E$3:$E$1315, S$1)</f>
        <v>21</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19</v>
      </c>
      <c r="V149" s="2">
        <f>SUMIFS(DataRegularSeason20242025!$AA$3:$AA$1315,DataRegularSeason20242025!$B$3:$B$1315, "&lt;=" &amp; $A149, DataRegularSeason20242025!$D$3:$D$1315, V$1)+SUMIFS(DataRegularSeason20242025!$AB$3:$AB$1315,DataRegularSeason20242025!$B$3:$B$1315, "&lt;=" &amp; $A149, DataRegularSeason20242025!$E$3:$E$1315, V$1)</f>
        <v>21</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19</v>
      </c>
      <c r="Z149" s="2">
        <f>SUMIFS(DataRegularSeason20242025!$AA$3:$AA$1315,DataRegularSeason20242025!$B$3:$B$1315, "&lt;=" &amp; $A149, DataRegularSeason20242025!$D$3:$D$1315, Z$1)+SUMIFS(DataRegularSeason20242025!$AB$3:$AB$1315,DataRegularSeason20242025!$B$3:$B$1315, "&lt;=" &amp; $A149, DataRegularSeason20242025!$E$3:$E$1315, Z$1)</f>
        <v>21</v>
      </c>
      <c r="AA149" s="2">
        <f>SUMIFS(DataRegularSeason20242025!$AA$3:$AA$1315,DataRegularSeason20242025!$B$3:$B$1315, "&lt;=" &amp; $A149, DataRegularSeason20242025!$D$3:$D$1315, AA$1)+SUMIFS(DataRegularSeason20242025!$AB$3:$AB$1315,DataRegularSeason20242025!$B$3:$B$1315, "&lt;=" &amp; $A149, DataRegularSeason20242025!$E$3:$E$1315, AA$1)</f>
        <v>24</v>
      </c>
      <c r="AB149" s="2">
        <f>SUMIFS(DataRegularSeason20242025!$AA$3:$AA$1315,DataRegularSeason20242025!$B$3:$B$1315, "&lt;=" &amp; $A149, DataRegularSeason20242025!$D$3:$D$1315, AB$1)+SUMIFS(DataRegularSeason20242025!$AB$3:$AB$1315,DataRegularSeason20242025!$B$3:$B$1315, "&lt;=" &amp; $A149, DataRegularSeason20242025!$E$3:$E$1315, AB$1)</f>
        <v>28</v>
      </c>
      <c r="AC149" s="2">
        <f>SUMIFS(DataRegularSeason20242025!$AA$3:$AA$1315,DataRegularSeason20242025!$B$3:$B$1315, "&lt;=" &amp; $A149, DataRegularSeason20242025!$D$3:$D$1315, AC$1)+SUMIFS(DataRegularSeason20242025!$AB$3:$AB$1315,DataRegularSeason20242025!$B$3:$B$1315, "&lt;=" &amp; $A149, DataRegularSeason20242025!$E$3:$E$1315, AC$1)</f>
        <v>21</v>
      </c>
      <c r="AD149" s="2">
        <f>SUMIFS(DataRegularSeason20242025!$AA$3:$AA$1315,DataRegularSeason20242025!$B$3:$B$1315, "&lt;=" &amp; $A149, DataRegularSeason20242025!$D$3:$D$1315, AD$1)+SUMIFS(DataRegularSeason20242025!$AB$3:$AB$1315,DataRegularSeason20242025!$B$3:$B$1315, "&lt;=" &amp; $A149, DataRegularSeason20242025!$E$3:$E$1315, AD$1)</f>
        <v>25</v>
      </c>
      <c r="AE149" s="2">
        <f>SUMIFS(DataRegularSeason20242025!$AA$3:$AA$1315,DataRegularSeason20242025!$B$3:$B$1315, "&lt;=" &amp; $A149, DataRegularSeason20242025!$D$3:$D$1315, AE$1)+SUMIFS(DataRegularSeason20242025!$AB$3:$AB$1315,DataRegularSeason20242025!$B$3:$B$1315, "&lt;=" &amp; $A149, DataRegularSeason20242025!$E$3:$E$1315, AE$1)</f>
        <v>30</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29</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19</v>
      </c>
      <c r="C150" s="2">
        <f>SUMIFS(DataRegularSeason20242025!$AA$3:$AA$1315,DataRegularSeason20242025!$B$3:$B$1315, "&lt;=" &amp; $A150, DataRegularSeason20242025!$D$3:$D$1315, C$1)+SUMIFS(DataRegularSeason20242025!$AB$3:$AB$1315,DataRegularSeason20242025!$B$3:$B$1315, "&lt;=" &amp; $A150, DataRegularSeason20242025!$E$3:$E$1315, C$1)</f>
        <v>23</v>
      </c>
      <c r="D150" s="2">
        <f>SUMIFS(DataRegularSeason20242025!$AA$3:$AA$1315,DataRegularSeason20242025!$B$3:$B$1315, "&lt;=" &amp; $A150, DataRegularSeason20242025!$D$3:$D$1315, D$1)+SUMIFS(DataRegularSeason20242025!$AB$3:$AB$1315,DataRegularSeason20242025!$B$3:$B$1315, "&lt;=" &amp; $A150, DataRegularSeason20242025!$E$3:$E$1315, D$1)</f>
        <v>23</v>
      </c>
      <c r="E150" s="2">
        <f>SUMIFS(DataRegularSeason20242025!$AA$3:$AA$1315,DataRegularSeason20242025!$B$3:$B$1315, "&lt;=" &amp; $A150, DataRegularSeason20242025!$D$3:$D$1315, E$1)+SUMIFS(DataRegularSeason20242025!$AB$3:$AB$1315,DataRegularSeason20242025!$B$3:$B$1315, "&lt;=" &amp; $A150, DataRegularSeason20242025!$E$3:$E$1315, E$1)</f>
        <v>31</v>
      </c>
      <c r="F150" s="2">
        <f>SUMIFS(DataRegularSeason20242025!$AA$3:$AA$1315,DataRegularSeason20242025!$B$3:$B$1315, "&lt;=" &amp; $A150, DataRegularSeason20242025!$D$3:$D$1315, F$1)+SUMIFS(DataRegularSeason20242025!$AB$3:$AB$1315,DataRegularSeason20242025!$B$3:$B$1315, "&lt;=" &amp; $A150, DataRegularSeason20242025!$E$3:$E$1315, F$1)</f>
        <v>20</v>
      </c>
      <c r="G150" s="2">
        <f>SUMIFS(DataRegularSeason20242025!$AA$3:$AA$1315,DataRegularSeason20242025!$B$3:$B$1315, "&lt;=" &amp; $A150, DataRegularSeason20242025!$D$3:$D$1315, G$1)+SUMIFS(DataRegularSeason20242025!$AB$3:$AB$1315,DataRegularSeason20242025!$B$3:$B$1315, "&lt;=" &amp; $A150, DataRegularSeason20242025!$E$3:$E$1315, G$1)</f>
        <v>28</v>
      </c>
      <c r="H150" s="2">
        <f>SUMIFS(DataRegularSeason20242025!$AA$3:$AA$1315,DataRegularSeason20242025!$B$3:$B$1315, "&lt;=" &amp; $A150, DataRegularSeason20242025!$D$3:$D$1315, H$1)+SUMIFS(DataRegularSeason20242025!$AB$3:$AB$1315,DataRegularSeason20242025!$B$3:$B$1315, "&lt;=" &amp; $A150, DataRegularSeason20242025!$E$3:$E$1315, H$1)</f>
        <v>16</v>
      </c>
      <c r="I150" s="2">
        <f>SUMIFS(DataRegularSeason20242025!$AA$3:$AA$1315,DataRegularSeason20242025!$B$3:$B$1315, "&lt;=" &amp; $A150, DataRegularSeason20242025!$D$3:$D$1315, I$1)+SUMIFS(DataRegularSeason20242025!$AB$3:$AB$1315,DataRegularSeason20242025!$B$3:$B$1315, "&lt;=" &amp; $A150, DataRegularSeason20242025!$E$3:$E$1315, I$1)</f>
        <v>24</v>
      </c>
      <c r="J150" s="2">
        <f>SUMIFS(DataRegularSeason20242025!$AA$3:$AA$1315,DataRegularSeason20242025!$B$3:$B$1315, "&lt;=" &amp; $A150, DataRegularSeason20242025!$D$3:$D$1315, J$1)+SUMIFS(DataRegularSeason20242025!$AB$3:$AB$1315,DataRegularSeason20242025!$B$3:$B$1315, "&lt;=" &amp; $A150, DataRegularSeason20242025!$E$3:$E$1315, J$1)</f>
        <v>26</v>
      </c>
      <c r="K150" s="2">
        <f>SUMIFS(DataRegularSeason20242025!$AA$3:$AA$1315,DataRegularSeason20242025!$B$3:$B$1315, "&lt;=" &amp; $A150, DataRegularSeason20242025!$D$3:$D$1315, K$1)+SUMIFS(DataRegularSeason20242025!$AB$3:$AB$1315,DataRegularSeason20242025!$B$3:$B$1315, "&lt;=" &amp; $A150, DataRegularSeason20242025!$E$3:$E$1315, K$1)</f>
        <v>22</v>
      </c>
      <c r="L150" s="2">
        <f>SUMIFS(DataRegularSeason20242025!$AA$3:$AA$1315,DataRegularSeason20242025!$B$3:$B$1315, "&lt;=" &amp; $A150, DataRegularSeason20242025!$D$3:$D$1315, L$1)+SUMIFS(DataRegularSeason20242025!$AB$3:$AB$1315,DataRegularSeason20242025!$B$3:$B$1315, "&lt;=" &amp; $A150, DataRegularSeason20242025!$E$3:$E$1315, L$1)</f>
        <v>24</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25</v>
      </c>
      <c r="O150" s="2">
        <f>SUMIFS(DataRegularSeason20242025!$AA$3:$AA$1315,DataRegularSeason20242025!$B$3:$B$1315, "&lt;=" &amp; $A150, DataRegularSeason20242025!$D$3:$D$1315, O$1)+SUMIFS(DataRegularSeason20242025!$AB$3:$AB$1315,DataRegularSeason20242025!$B$3:$B$1315, "&lt;=" &amp; $A150, DataRegularSeason20242025!$E$3:$E$1315, O$1)</f>
        <v>30</v>
      </c>
      <c r="P150" s="2">
        <f>SUMIFS(DataRegularSeason20242025!$AA$3:$AA$1315,DataRegularSeason20242025!$B$3:$B$1315, "&lt;=" &amp; $A150, DataRegularSeason20242025!$D$3:$D$1315, P$1)+SUMIFS(DataRegularSeason20242025!$AB$3:$AB$1315,DataRegularSeason20242025!$B$3:$B$1315, "&lt;=" &amp; $A150, DataRegularSeason20242025!$E$3:$E$1315, P$1)</f>
        <v>17</v>
      </c>
      <c r="Q150" s="2">
        <f>SUMIFS(DataRegularSeason20242025!$AA$3:$AA$1315,DataRegularSeason20242025!$B$3:$B$1315, "&lt;=" &amp; $A150, DataRegularSeason20242025!$D$3:$D$1315, Q$1)+SUMIFS(DataRegularSeason20242025!$AB$3:$AB$1315,DataRegularSeason20242025!$B$3:$B$1315, "&lt;=" &amp; $A150, DataRegularSeason20242025!$E$3:$E$1315, Q$1)</f>
        <v>32</v>
      </c>
      <c r="R150" s="2">
        <f>SUMIFS(DataRegularSeason20242025!$AA$3:$AA$1315,DataRegularSeason20242025!$B$3:$B$1315, "&lt;=" &amp; $A150, DataRegularSeason20242025!$D$3:$D$1315, R$1)+SUMIFS(DataRegularSeason20242025!$AB$3:$AB$1315,DataRegularSeason20242025!$B$3:$B$1315, "&lt;=" &amp; $A150, DataRegularSeason20242025!$E$3:$E$1315, R$1)</f>
        <v>17</v>
      </c>
      <c r="S150" s="2">
        <f>SUMIFS(DataRegularSeason20242025!$AA$3:$AA$1315,DataRegularSeason20242025!$B$3:$B$1315, "&lt;=" &amp; $A150, DataRegularSeason20242025!$D$3:$D$1315, S$1)+SUMIFS(DataRegularSeason20242025!$AB$3:$AB$1315,DataRegularSeason20242025!$B$3:$B$1315, "&lt;=" &amp; $A150, DataRegularSeason20242025!$E$3:$E$1315, S$1)</f>
        <v>21</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19</v>
      </c>
      <c r="V150" s="2">
        <f>SUMIFS(DataRegularSeason20242025!$AA$3:$AA$1315,DataRegularSeason20242025!$B$3:$B$1315, "&lt;=" &amp; $A150, DataRegularSeason20242025!$D$3:$D$1315, V$1)+SUMIFS(DataRegularSeason20242025!$AB$3:$AB$1315,DataRegularSeason20242025!$B$3:$B$1315, "&lt;=" &amp; $A150, DataRegularSeason20242025!$E$3:$E$1315, V$1)</f>
        <v>21</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19</v>
      </c>
      <c r="Z150" s="2">
        <f>SUMIFS(DataRegularSeason20242025!$AA$3:$AA$1315,DataRegularSeason20242025!$B$3:$B$1315, "&lt;=" &amp; $A150, DataRegularSeason20242025!$D$3:$D$1315, Z$1)+SUMIFS(DataRegularSeason20242025!$AB$3:$AB$1315,DataRegularSeason20242025!$B$3:$B$1315, "&lt;=" &amp; $A150, DataRegularSeason20242025!$E$3:$E$1315, Z$1)</f>
        <v>21</v>
      </c>
      <c r="AA150" s="2">
        <f>SUMIFS(DataRegularSeason20242025!$AA$3:$AA$1315,DataRegularSeason20242025!$B$3:$B$1315, "&lt;=" &amp; $A150, DataRegularSeason20242025!$D$3:$D$1315, AA$1)+SUMIFS(DataRegularSeason20242025!$AB$3:$AB$1315,DataRegularSeason20242025!$B$3:$B$1315, "&lt;=" &amp; $A150, DataRegularSeason20242025!$E$3:$E$1315, AA$1)</f>
        <v>24</v>
      </c>
      <c r="AB150" s="2">
        <f>SUMIFS(DataRegularSeason20242025!$AA$3:$AA$1315,DataRegularSeason20242025!$B$3:$B$1315, "&lt;=" &amp; $A150, DataRegularSeason20242025!$D$3:$D$1315, AB$1)+SUMIFS(DataRegularSeason20242025!$AB$3:$AB$1315,DataRegularSeason20242025!$B$3:$B$1315, "&lt;=" &amp; $A150, DataRegularSeason20242025!$E$3:$E$1315, AB$1)</f>
        <v>28</v>
      </c>
      <c r="AC150" s="2">
        <f>SUMIFS(DataRegularSeason20242025!$AA$3:$AA$1315,DataRegularSeason20242025!$B$3:$B$1315, "&lt;=" &amp; $A150, DataRegularSeason20242025!$D$3:$D$1315, AC$1)+SUMIFS(DataRegularSeason20242025!$AB$3:$AB$1315,DataRegularSeason20242025!$B$3:$B$1315, "&lt;=" &amp; $A150, DataRegularSeason20242025!$E$3:$E$1315, AC$1)</f>
        <v>21</v>
      </c>
      <c r="AD150" s="2">
        <f>SUMIFS(DataRegularSeason20242025!$AA$3:$AA$1315,DataRegularSeason20242025!$B$3:$B$1315, "&lt;=" &amp; $A150, DataRegularSeason20242025!$D$3:$D$1315, AD$1)+SUMIFS(DataRegularSeason20242025!$AB$3:$AB$1315,DataRegularSeason20242025!$B$3:$B$1315, "&lt;=" &amp; $A150, DataRegularSeason20242025!$E$3:$E$1315, AD$1)</f>
        <v>25</v>
      </c>
      <c r="AE150" s="2">
        <f>SUMIFS(DataRegularSeason20242025!$AA$3:$AA$1315,DataRegularSeason20242025!$B$3:$B$1315, "&lt;=" &amp; $A150, DataRegularSeason20242025!$D$3:$D$1315, AE$1)+SUMIFS(DataRegularSeason20242025!$AB$3:$AB$1315,DataRegularSeason20242025!$B$3:$B$1315, "&lt;=" &amp; $A150, DataRegularSeason20242025!$E$3:$E$1315, AE$1)</f>
        <v>30</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29</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19</v>
      </c>
      <c r="C151" s="2">
        <f>SUMIFS(DataRegularSeason20242025!$AA$3:$AA$1315,DataRegularSeason20242025!$B$3:$B$1315, "&lt;=" &amp; $A151, DataRegularSeason20242025!$D$3:$D$1315, C$1)+SUMIFS(DataRegularSeason20242025!$AB$3:$AB$1315,DataRegularSeason20242025!$B$3:$B$1315, "&lt;=" &amp; $A151, DataRegularSeason20242025!$E$3:$E$1315, C$1)</f>
        <v>23</v>
      </c>
      <c r="D151" s="2">
        <f>SUMIFS(DataRegularSeason20242025!$AA$3:$AA$1315,DataRegularSeason20242025!$B$3:$B$1315, "&lt;=" &amp; $A151, DataRegularSeason20242025!$D$3:$D$1315, D$1)+SUMIFS(DataRegularSeason20242025!$AB$3:$AB$1315,DataRegularSeason20242025!$B$3:$B$1315, "&lt;=" &amp; $A151, DataRegularSeason20242025!$E$3:$E$1315, D$1)</f>
        <v>23</v>
      </c>
      <c r="E151" s="2">
        <f>SUMIFS(DataRegularSeason20242025!$AA$3:$AA$1315,DataRegularSeason20242025!$B$3:$B$1315, "&lt;=" &amp; $A151, DataRegularSeason20242025!$D$3:$D$1315, E$1)+SUMIFS(DataRegularSeason20242025!$AB$3:$AB$1315,DataRegularSeason20242025!$B$3:$B$1315, "&lt;=" &amp; $A151, DataRegularSeason20242025!$E$3:$E$1315, E$1)</f>
        <v>31</v>
      </c>
      <c r="F151" s="2">
        <f>SUMIFS(DataRegularSeason20242025!$AA$3:$AA$1315,DataRegularSeason20242025!$B$3:$B$1315, "&lt;=" &amp; $A151, DataRegularSeason20242025!$D$3:$D$1315, F$1)+SUMIFS(DataRegularSeason20242025!$AB$3:$AB$1315,DataRegularSeason20242025!$B$3:$B$1315, "&lt;=" &amp; $A151, DataRegularSeason20242025!$E$3:$E$1315, F$1)</f>
        <v>20</v>
      </c>
      <c r="G151" s="2">
        <f>SUMIFS(DataRegularSeason20242025!$AA$3:$AA$1315,DataRegularSeason20242025!$B$3:$B$1315, "&lt;=" &amp; $A151, DataRegularSeason20242025!$D$3:$D$1315, G$1)+SUMIFS(DataRegularSeason20242025!$AB$3:$AB$1315,DataRegularSeason20242025!$B$3:$B$1315, "&lt;=" &amp; $A151, DataRegularSeason20242025!$E$3:$E$1315, G$1)</f>
        <v>28</v>
      </c>
      <c r="H151" s="2">
        <f>SUMIFS(DataRegularSeason20242025!$AA$3:$AA$1315,DataRegularSeason20242025!$B$3:$B$1315, "&lt;=" &amp; $A151, DataRegularSeason20242025!$D$3:$D$1315, H$1)+SUMIFS(DataRegularSeason20242025!$AB$3:$AB$1315,DataRegularSeason20242025!$B$3:$B$1315, "&lt;=" &amp; $A151, DataRegularSeason20242025!$E$3:$E$1315, H$1)</f>
        <v>16</v>
      </c>
      <c r="I151" s="2">
        <f>SUMIFS(DataRegularSeason20242025!$AA$3:$AA$1315,DataRegularSeason20242025!$B$3:$B$1315, "&lt;=" &amp; $A151, DataRegularSeason20242025!$D$3:$D$1315, I$1)+SUMIFS(DataRegularSeason20242025!$AB$3:$AB$1315,DataRegularSeason20242025!$B$3:$B$1315, "&lt;=" &amp; $A151, DataRegularSeason20242025!$E$3:$E$1315, I$1)</f>
        <v>24</v>
      </c>
      <c r="J151" s="2">
        <f>SUMIFS(DataRegularSeason20242025!$AA$3:$AA$1315,DataRegularSeason20242025!$B$3:$B$1315, "&lt;=" &amp; $A151, DataRegularSeason20242025!$D$3:$D$1315, J$1)+SUMIFS(DataRegularSeason20242025!$AB$3:$AB$1315,DataRegularSeason20242025!$B$3:$B$1315, "&lt;=" &amp; $A151, DataRegularSeason20242025!$E$3:$E$1315, J$1)</f>
        <v>26</v>
      </c>
      <c r="K151" s="2">
        <f>SUMIFS(DataRegularSeason20242025!$AA$3:$AA$1315,DataRegularSeason20242025!$B$3:$B$1315, "&lt;=" &amp; $A151, DataRegularSeason20242025!$D$3:$D$1315, K$1)+SUMIFS(DataRegularSeason20242025!$AB$3:$AB$1315,DataRegularSeason20242025!$B$3:$B$1315, "&lt;=" &amp; $A151, DataRegularSeason20242025!$E$3:$E$1315, K$1)</f>
        <v>22</v>
      </c>
      <c r="L151" s="2">
        <f>SUMIFS(DataRegularSeason20242025!$AA$3:$AA$1315,DataRegularSeason20242025!$B$3:$B$1315, "&lt;=" &amp; $A151, DataRegularSeason20242025!$D$3:$D$1315, L$1)+SUMIFS(DataRegularSeason20242025!$AB$3:$AB$1315,DataRegularSeason20242025!$B$3:$B$1315, "&lt;=" &amp; $A151, DataRegularSeason20242025!$E$3:$E$1315, L$1)</f>
        <v>24</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25</v>
      </c>
      <c r="O151" s="2">
        <f>SUMIFS(DataRegularSeason20242025!$AA$3:$AA$1315,DataRegularSeason20242025!$B$3:$B$1315, "&lt;=" &amp; $A151, DataRegularSeason20242025!$D$3:$D$1315, O$1)+SUMIFS(DataRegularSeason20242025!$AB$3:$AB$1315,DataRegularSeason20242025!$B$3:$B$1315, "&lt;=" &amp; $A151, DataRegularSeason20242025!$E$3:$E$1315, O$1)</f>
        <v>30</v>
      </c>
      <c r="P151" s="2">
        <f>SUMIFS(DataRegularSeason20242025!$AA$3:$AA$1315,DataRegularSeason20242025!$B$3:$B$1315, "&lt;=" &amp; $A151, DataRegularSeason20242025!$D$3:$D$1315, P$1)+SUMIFS(DataRegularSeason20242025!$AB$3:$AB$1315,DataRegularSeason20242025!$B$3:$B$1315, "&lt;=" &amp; $A151, DataRegularSeason20242025!$E$3:$E$1315, P$1)</f>
        <v>17</v>
      </c>
      <c r="Q151" s="2">
        <f>SUMIFS(DataRegularSeason20242025!$AA$3:$AA$1315,DataRegularSeason20242025!$B$3:$B$1315, "&lt;=" &amp; $A151, DataRegularSeason20242025!$D$3:$D$1315, Q$1)+SUMIFS(DataRegularSeason20242025!$AB$3:$AB$1315,DataRegularSeason20242025!$B$3:$B$1315, "&lt;=" &amp; $A151, DataRegularSeason20242025!$E$3:$E$1315, Q$1)</f>
        <v>32</v>
      </c>
      <c r="R151" s="2">
        <f>SUMIFS(DataRegularSeason20242025!$AA$3:$AA$1315,DataRegularSeason20242025!$B$3:$B$1315, "&lt;=" &amp; $A151, DataRegularSeason20242025!$D$3:$D$1315, R$1)+SUMIFS(DataRegularSeason20242025!$AB$3:$AB$1315,DataRegularSeason20242025!$B$3:$B$1315, "&lt;=" &amp; $A151, DataRegularSeason20242025!$E$3:$E$1315, R$1)</f>
        <v>17</v>
      </c>
      <c r="S151" s="2">
        <f>SUMIFS(DataRegularSeason20242025!$AA$3:$AA$1315,DataRegularSeason20242025!$B$3:$B$1315, "&lt;=" &amp; $A151, DataRegularSeason20242025!$D$3:$D$1315, S$1)+SUMIFS(DataRegularSeason20242025!$AB$3:$AB$1315,DataRegularSeason20242025!$B$3:$B$1315, "&lt;=" &amp; $A151, DataRegularSeason20242025!$E$3:$E$1315, S$1)</f>
        <v>21</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19</v>
      </c>
      <c r="V151" s="2">
        <f>SUMIFS(DataRegularSeason20242025!$AA$3:$AA$1315,DataRegularSeason20242025!$B$3:$B$1315, "&lt;=" &amp; $A151, DataRegularSeason20242025!$D$3:$D$1315, V$1)+SUMIFS(DataRegularSeason20242025!$AB$3:$AB$1315,DataRegularSeason20242025!$B$3:$B$1315, "&lt;=" &amp; $A151, DataRegularSeason20242025!$E$3:$E$1315, V$1)</f>
        <v>21</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19</v>
      </c>
      <c r="Z151" s="2">
        <f>SUMIFS(DataRegularSeason20242025!$AA$3:$AA$1315,DataRegularSeason20242025!$B$3:$B$1315, "&lt;=" &amp; $A151, DataRegularSeason20242025!$D$3:$D$1315, Z$1)+SUMIFS(DataRegularSeason20242025!$AB$3:$AB$1315,DataRegularSeason20242025!$B$3:$B$1315, "&lt;=" &amp; $A151, DataRegularSeason20242025!$E$3:$E$1315, Z$1)</f>
        <v>21</v>
      </c>
      <c r="AA151" s="2">
        <f>SUMIFS(DataRegularSeason20242025!$AA$3:$AA$1315,DataRegularSeason20242025!$B$3:$B$1315, "&lt;=" &amp; $A151, DataRegularSeason20242025!$D$3:$D$1315, AA$1)+SUMIFS(DataRegularSeason20242025!$AB$3:$AB$1315,DataRegularSeason20242025!$B$3:$B$1315, "&lt;=" &amp; $A151, DataRegularSeason20242025!$E$3:$E$1315, AA$1)</f>
        <v>24</v>
      </c>
      <c r="AB151" s="2">
        <f>SUMIFS(DataRegularSeason20242025!$AA$3:$AA$1315,DataRegularSeason20242025!$B$3:$B$1315, "&lt;=" &amp; $A151, DataRegularSeason20242025!$D$3:$D$1315, AB$1)+SUMIFS(DataRegularSeason20242025!$AB$3:$AB$1315,DataRegularSeason20242025!$B$3:$B$1315, "&lt;=" &amp; $A151, DataRegularSeason20242025!$E$3:$E$1315, AB$1)</f>
        <v>28</v>
      </c>
      <c r="AC151" s="2">
        <f>SUMIFS(DataRegularSeason20242025!$AA$3:$AA$1315,DataRegularSeason20242025!$B$3:$B$1315, "&lt;=" &amp; $A151, DataRegularSeason20242025!$D$3:$D$1315, AC$1)+SUMIFS(DataRegularSeason20242025!$AB$3:$AB$1315,DataRegularSeason20242025!$B$3:$B$1315, "&lt;=" &amp; $A151, DataRegularSeason20242025!$E$3:$E$1315, AC$1)</f>
        <v>21</v>
      </c>
      <c r="AD151" s="2">
        <f>SUMIFS(DataRegularSeason20242025!$AA$3:$AA$1315,DataRegularSeason20242025!$B$3:$B$1315, "&lt;=" &amp; $A151, DataRegularSeason20242025!$D$3:$D$1315, AD$1)+SUMIFS(DataRegularSeason20242025!$AB$3:$AB$1315,DataRegularSeason20242025!$B$3:$B$1315, "&lt;=" &amp; $A151, DataRegularSeason20242025!$E$3:$E$1315, AD$1)</f>
        <v>25</v>
      </c>
      <c r="AE151" s="2">
        <f>SUMIFS(DataRegularSeason20242025!$AA$3:$AA$1315,DataRegularSeason20242025!$B$3:$B$1315, "&lt;=" &amp; $A151, DataRegularSeason20242025!$D$3:$D$1315, AE$1)+SUMIFS(DataRegularSeason20242025!$AB$3:$AB$1315,DataRegularSeason20242025!$B$3:$B$1315, "&lt;=" &amp; $A151, DataRegularSeason20242025!$E$3:$E$1315, AE$1)</f>
        <v>30</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29</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19</v>
      </c>
      <c r="C152" s="2">
        <f>SUMIFS(DataRegularSeason20242025!$AA$3:$AA$1315,DataRegularSeason20242025!$B$3:$B$1315, "&lt;=" &amp; $A152, DataRegularSeason20242025!$D$3:$D$1315, C$1)+SUMIFS(DataRegularSeason20242025!$AB$3:$AB$1315,DataRegularSeason20242025!$B$3:$B$1315, "&lt;=" &amp; $A152, DataRegularSeason20242025!$E$3:$E$1315, C$1)</f>
        <v>23</v>
      </c>
      <c r="D152" s="2">
        <f>SUMIFS(DataRegularSeason20242025!$AA$3:$AA$1315,DataRegularSeason20242025!$B$3:$B$1315, "&lt;=" &amp; $A152, DataRegularSeason20242025!$D$3:$D$1315, D$1)+SUMIFS(DataRegularSeason20242025!$AB$3:$AB$1315,DataRegularSeason20242025!$B$3:$B$1315, "&lt;=" &amp; $A152, DataRegularSeason20242025!$E$3:$E$1315, D$1)</f>
        <v>23</v>
      </c>
      <c r="E152" s="2">
        <f>SUMIFS(DataRegularSeason20242025!$AA$3:$AA$1315,DataRegularSeason20242025!$B$3:$B$1315, "&lt;=" &amp; $A152, DataRegularSeason20242025!$D$3:$D$1315, E$1)+SUMIFS(DataRegularSeason20242025!$AB$3:$AB$1315,DataRegularSeason20242025!$B$3:$B$1315, "&lt;=" &amp; $A152, DataRegularSeason20242025!$E$3:$E$1315, E$1)</f>
        <v>31</v>
      </c>
      <c r="F152" s="2">
        <f>SUMIFS(DataRegularSeason20242025!$AA$3:$AA$1315,DataRegularSeason20242025!$B$3:$B$1315, "&lt;=" &amp; $A152, DataRegularSeason20242025!$D$3:$D$1315, F$1)+SUMIFS(DataRegularSeason20242025!$AB$3:$AB$1315,DataRegularSeason20242025!$B$3:$B$1315, "&lt;=" &amp; $A152, DataRegularSeason20242025!$E$3:$E$1315, F$1)</f>
        <v>20</v>
      </c>
      <c r="G152" s="2">
        <f>SUMIFS(DataRegularSeason20242025!$AA$3:$AA$1315,DataRegularSeason20242025!$B$3:$B$1315, "&lt;=" &amp; $A152, DataRegularSeason20242025!$D$3:$D$1315, G$1)+SUMIFS(DataRegularSeason20242025!$AB$3:$AB$1315,DataRegularSeason20242025!$B$3:$B$1315, "&lt;=" &amp; $A152, DataRegularSeason20242025!$E$3:$E$1315, G$1)</f>
        <v>28</v>
      </c>
      <c r="H152" s="2">
        <f>SUMIFS(DataRegularSeason20242025!$AA$3:$AA$1315,DataRegularSeason20242025!$B$3:$B$1315, "&lt;=" &amp; $A152, DataRegularSeason20242025!$D$3:$D$1315, H$1)+SUMIFS(DataRegularSeason20242025!$AB$3:$AB$1315,DataRegularSeason20242025!$B$3:$B$1315, "&lt;=" &amp; $A152, DataRegularSeason20242025!$E$3:$E$1315, H$1)</f>
        <v>16</v>
      </c>
      <c r="I152" s="2">
        <f>SUMIFS(DataRegularSeason20242025!$AA$3:$AA$1315,DataRegularSeason20242025!$B$3:$B$1315, "&lt;=" &amp; $A152, DataRegularSeason20242025!$D$3:$D$1315, I$1)+SUMIFS(DataRegularSeason20242025!$AB$3:$AB$1315,DataRegularSeason20242025!$B$3:$B$1315, "&lt;=" &amp; $A152, DataRegularSeason20242025!$E$3:$E$1315, I$1)</f>
        <v>24</v>
      </c>
      <c r="J152" s="2">
        <f>SUMIFS(DataRegularSeason20242025!$AA$3:$AA$1315,DataRegularSeason20242025!$B$3:$B$1315, "&lt;=" &amp; $A152, DataRegularSeason20242025!$D$3:$D$1315, J$1)+SUMIFS(DataRegularSeason20242025!$AB$3:$AB$1315,DataRegularSeason20242025!$B$3:$B$1315, "&lt;=" &amp; $A152, DataRegularSeason20242025!$E$3:$E$1315, J$1)</f>
        <v>26</v>
      </c>
      <c r="K152" s="2">
        <f>SUMIFS(DataRegularSeason20242025!$AA$3:$AA$1315,DataRegularSeason20242025!$B$3:$B$1315, "&lt;=" &amp; $A152, DataRegularSeason20242025!$D$3:$D$1315, K$1)+SUMIFS(DataRegularSeason20242025!$AB$3:$AB$1315,DataRegularSeason20242025!$B$3:$B$1315, "&lt;=" &amp; $A152, DataRegularSeason20242025!$E$3:$E$1315, K$1)</f>
        <v>22</v>
      </c>
      <c r="L152" s="2">
        <f>SUMIFS(DataRegularSeason20242025!$AA$3:$AA$1315,DataRegularSeason20242025!$B$3:$B$1315, "&lt;=" &amp; $A152, DataRegularSeason20242025!$D$3:$D$1315, L$1)+SUMIFS(DataRegularSeason20242025!$AB$3:$AB$1315,DataRegularSeason20242025!$B$3:$B$1315, "&lt;=" &amp; $A152, DataRegularSeason20242025!$E$3:$E$1315, L$1)</f>
        <v>24</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25</v>
      </c>
      <c r="O152" s="2">
        <f>SUMIFS(DataRegularSeason20242025!$AA$3:$AA$1315,DataRegularSeason20242025!$B$3:$B$1315, "&lt;=" &amp; $A152, DataRegularSeason20242025!$D$3:$D$1315, O$1)+SUMIFS(DataRegularSeason20242025!$AB$3:$AB$1315,DataRegularSeason20242025!$B$3:$B$1315, "&lt;=" &amp; $A152, DataRegularSeason20242025!$E$3:$E$1315, O$1)</f>
        <v>30</v>
      </c>
      <c r="P152" s="2">
        <f>SUMIFS(DataRegularSeason20242025!$AA$3:$AA$1315,DataRegularSeason20242025!$B$3:$B$1315, "&lt;=" &amp; $A152, DataRegularSeason20242025!$D$3:$D$1315, P$1)+SUMIFS(DataRegularSeason20242025!$AB$3:$AB$1315,DataRegularSeason20242025!$B$3:$B$1315, "&lt;=" &amp; $A152, DataRegularSeason20242025!$E$3:$E$1315, P$1)</f>
        <v>17</v>
      </c>
      <c r="Q152" s="2">
        <f>SUMIFS(DataRegularSeason20242025!$AA$3:$AA$1315,DataRegularSeason20242025!$B$3:$B$1315, "&lt;=" &amp; $A152, DataRegularSeason20242025!$D$3:$D$1315, Q$1)+SUMIFS(DataRegularSeason20242025!$AB$3:$AB$1315,DataRegularSeason20242025!$B$3:$B$1315, "&lt;=" &amp; $A152, DataRegularSeason20242025!$E$3:$E$1315, Q$1)</f>
        <v>32</v>
      </c>
      <c r="R152" s="2">
        <f>SUMIFS(DataRegularSeason20242025!$AA$3:$AA$1315,DataRegularSeason20242025!$B$3:$B$1315, "&lt;=" &amp; $A152, DataRegularSeason20242025!$D$3:$D$1315, R$1)+SUMIFS(DataRegularSeason20242025!$AB$3:$AB$1315,DataRegularSeason20242025!$B$3:$B$1315, "&lt;=" &amp; $A152, DataRegularSeason20242025!$E$3:$E$1315, R$1)</f>
        <v>17</v>
      </c>
      <c r="S152" s="2">
        <f>SUMIFS(DataRegularSeason20242025!$AA$3:$AA$1315,DataRegularSeason20242025!$B$3:$B$1315, "&lt;=" &amp; $A152, DataRegularSeason20242025!$D$3:$D$1315, S$1)+SUMIFS(DataRegularSeason20242025!$AB$3:$AB$1315,DataRegularSeason20242025!$B$3:$B$1315, "&lt;=" &amp; $A152, DataRegularSeason20242025!$E$3:$E$1315, S$1)</f>
        <v>21</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19</v>
      </c>
      <c r="V152" s="2">
        <f>SUMIFS(DataRegularSeason20242025!$AA$3:$AA$1315,DataRegularSeason20242025!$B$3:$B$1315, "&lt;=" &amp; $A152, DataRegularSeason20242025!$D$3:$D$1315, V$1)+SUMIFS(DataRegularSeason20242025!$AB$3:$AB$1315,DataRegularSeason20242025!$B$3:$B$1315, "&lt;=" &amp; $A152, DataRegularSeason20242025!$E$3:$E$1315, V$1)</f>
        <v>21</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19</v>
      </c>
      <c r="Z152" s="2">
        <f>SUMIFS(DataRegularSeason20242025!$AA$3:$AA$1315,DataRegularSeason20242025!$B$3:$B$1315, "&lt;=" &amp; $A152, DataRegularSeason20242025!$D$3:$D$1315, Z$1)+SUMIFS(DataRegularSeason20242025!$AB$3:$AB$1315,DataRegularSeason20242025!$B$3:$B$1315, "&lt;=" &amp; $A152, DataRegularSeason20242025!$E$3:$E$1315, Z$1)</f>
        <v>21</v>
      </c>
      <c r="AA152" s="2">
        <f>SUMIFS(DataRegularSeason20242025!$AA$3:$AA$1315,DataRegularSeason20242025!$B$3:$B$1315, "&lt;=" &amp; $A152, DataRegularSeason20242025!$D$3:$D$1315, AA$1)+SUMIFS(DataRegularSeason20242025!$AB$3:$AB$1315,DataRegularSeason20242025!$B$3:$B$1315, "&lt;=" &amp; $A152, DataRegularSeason20242025!$E$3:$E$1315, AA$1)</f>
        <v>24</v>
      </c>
      <c r="AB152" s="2">
        <f>SUMIFS(DataRegularSeason20242025!$AA$3:$AA$1315,DataRegularSeason20242025!$B$3:$B$1315, "&lt;=" &amp; $A152, DataRegularSeason20242025!$D$3:$D$1315, AB$1)+SUMIFS(DataRegularSeason20242025!$AB$3:$AB$1315,DataRegularSeason20242025!$B$3:$B$1315, "&lt;=" &amp; $A152, DataRegularSeason20242025!$E$3:$E$1315, AB$1)</f>
        <v>28</v>
      </c>
      <c r="AC152" s="2">
        <f>SUMIFS(DataRegularSeason20242025!$AA$3:$AA$1315,DataRegularSeason20242025!$B$3:$B$1315, "&lt;=" &amp; $A152, DataRegularSeason20242025!$D$3:$D$1315, AC$1)+SUMIFS(DataRegularSeason20242025!$AB$3:$AB$1315,DataRegularSeason20242025!$B$3:$B$1315, "&lt;=" &amp; $A152, DataRegularSeason20242025!$E$3:$E$1315, AC$1)</f>
        <v>21</v>
      </c>
      <c r="AD152" s="2">
        <f>SUMIFS(DataRegularSeason20242025!$AA$3:$AA$1315,DataRegularSeason20242025!$B$3:$B$1315, "&lt;=" &amp; $A152, DataRegularSeason20242025!$D$3:$D$1315, AD$1)+SUMIFS(DataRegularSeason20242025!$AB$3:$AB$1315,DataRegularSeason20242025!$B$3:$B$1315, "&lt;=" &amp; $A152, DataRegularSeason20242025!$E$3:$E$1315, AD$1)</f>
        <v>25</v>
      </c>
      <c r="AE152" s="2">
        <f>SUMIFS(DataRegularSeason20242025!$AA$3:$AA$1315,DataRegularSeason20242025!$B$3:$B$1315, "&lt;=" &amp; $A152, DataRegularSeason20242025!$D$3:$D$1315, AE$1)+SUMIFS(DataRegularSeason20242025!$AB$3:$AB$1315,DataRegularSeason20242025!$B$3:$B$1315, "&lt;=" &amp; $A152, DataRegularSeason20242025!$E$3:$E$1315, AE$1)</f>
        <v>30</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29</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19</v>
      </c>
      <c r="C153" s="2">
        <f>SUMIFS(DataRegularSeason20242025!$AA$3:$AA$1315,DataRegularSeason20242025!$B$3:$B$1315, "&lt;=" &amp; $A153, DataRegularSeason20242025!$D$3:$D$1315, C$1)+SUMIFS(DataRegularSeason20242025!$AB$3:$AB$1315,DataRegularSeason20242025!$B$3:$B$1315, "&lt;=" &amp; $A153, DataRegularSeason20242025!$E$3:$E$1315, C$1)</f>
        <v>23</v>
      </c>
      <c r="D153" s="2">
        <f>SUMIFS(DataRegularSeason20242025!$AA$3:$AA$1315,DataRegularSeason20242025!$B$3:$B$1315, "&lt;=" &amp; $A153, DataRegularSeason20242025!$D$3:$D$1315, D$1)+SUMIFS(DataRegularSeason20242025!$AB$3:$AB$1315,DataRegularSeason20242025!$B$3:$B$1315, "&lt;=" &amp; $A153, DataRegularSeason20242025!$E$3:$E$1315, D$1)</f>
        <v>23</v>
      </c>
      <c r="E153" s="2">
        <f>SUMIFS(DataRegularSeason20242025!$AA$3:$AA$1315,DataRegularSeason20242025!$B$3:$B$1315, "&lt;=" &amp; $A153, DataRegularSeason20242025!$D$3:$D$1315, E$1)+SUMIFS(DataRegularSeason20242025!$AB$3:$AB$1315,DataRegularSeason20242025!$B$3:$B$1315, "&lt;=" &amp; $A153, DataRegularSeason20242025!$E$3:$E$1315, E$1)</f>
        <v>31</v>
      </c>
      <c r="F153" s="2">
        <f>SUMIFS(DataRegularSeason20242025!$AA$3:$AA$1315,DataRegularSeason20242025!$B$3:$B$1315, "&lt;=" &amp; $A153, DataRegularSeason20242025!$D$3:$D$1315, F$1)+SUMIFS(DataRegularSeason20242025!$AB$3:$AB$1315,DataRegularSeason20242025!$B$3:$B$1315, "&lt;=" &amp; $A153, DataRegularSeason20242025!$E$3:$E$1315, F$1)</f>
        <v>20</v>
      </c>
      <c r="G153" s="2">
        <f>SUMIFS(DataRegularSeason20242025!$AA$3:$AA$1315,DataRegularSeason20242025!$B$3:$B$1315, "&lt;=" &amp; $A153, DataRegularSeason20242025!$D$3:$D$1315, G$1)+SUMIFS(DataRegularSeason20242025!$AB$3:$AB$1315,DataRegularSeason20242025!$B$3:$B$1315, "&lt;=" &amp; $A153, DataRegularSeason20242025!$E$3:$E$1315, G$1)</f>
        <v>28</v>
      </c>
      <c r="H153" s="2">
        <f>SUMIFS(DataRegularSeason20242025!$AA$3:$AA$1315,DataRegularSeason20242025!$B$3:$B$1315, "&lt;=" &amp; $A153, DataRegularSeason20242025!$D$3:$D$1315, H$1)+SUMIFS(DataRegularSeason20242025!$AB$3:$AB$1315,DataRegularSeason20242025!$B$3:$B$1315, "&lt;=" &amp; $A153, DataRegularSeason20242025!$E$3:$E$1315, H$1)</f>
        <v>16</v>
      </c>
      <c r="I153" s="2">
        <f>SUMIFS(DataRegularSeason20242025!$AA$3:$AA$1315,DataRegularSeason20242025!$B$3:$B$1315, "&lt;=" &amp; $A153, DataRegularSeason20242025!$D$3:$D$1315, I$1)+SUMIFS(DataRegularSeason20242025!$AB$3:$AB$1315,DataRegularSeason20242025!$B$3:$B$1315, "&lt;=" &amp; $A153, DataRegularSeason20242025!$E$3:$E$1315, I$1)</f>
        <v>24</v>
      </c>
      <c r="J153" s="2">
        <f>SUMIFS(DataRegularSeason20242025!$AA$3:$AA$1315,DataRegularSeason20242025!$B$3:$B$1315, "&lt;=" &amp; $A153, DataRegularSeason20242025!$D$3:$D$1315, J$1)+SUMIFS(DataRegularSeason20242025!$AB$3:$AB$1315,DataRegularSeason20242025!$B$3:$B$1315, "&lt;=" &amp; $A153, DataRegularSeason20242025!$E$3:$E$1315, J$1)</f>
        <v>26</v>
      </c>
      <c r="K153" s="2">
        <f>SUMIFS(DataRegularSeason20242025!$AA$3:$AA$1315,DataRegularSeason20242025!$B$3:$B$1315, "&lt;=" &amp; $A153, DataRegularSeason20242025!$D$3:$D$1315, K$1)+SUMIFS(DataRegularSeason20242025!$AB$3:$AB$1315,DataRegularSeason20242025!$B$3:$B$1315, "&lt;=" &amp; $A153, DataRegularSeason20242025!$E$3:$E$1315, K$1)</f>
        <v>22</v>
      </c>
      <c r="L153" s="2">
        <f>SUMIFS(DataRegularSeason20242025!$AA$3:$AA$1315,DataRegularSeason20242025!$B$3:$B$1315, "&lt;=" &amp; $A153, DataRegularSeason20242025!$D$3:$D$1315, L$1)+SUMIFS(DataRegularSeason20242025!$AB$3:$AB$1315,DataRegularSeason20242025!$B$3:$B$1315, "&lt;=" &amp; $A153, DataRegularSeason20242025!$E$3:$E$1315, L$1)</f>
        <v>24</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25</v>
      </c>
      <c r="O153" s="2">
        <f>SUMIFS(DataRegularSeason20242025!$AA$3:$AA$1315,DataRegularSeason20242025!$B$3:$B$1315, "&lt;=" &amp; $A153, DataRegularSeason20242025!$D$3:$D$1315, O$1)+SUMIFS(DataRegularSeason20242025!$AB$3:$AB$1315,DataRegularSeason20242025!$B$3:$B$1315, "&lt;=" &amp; $A153, DataRegularSeason20242025!$E$3:$E$1315, O$1)</f>
        <v>30</v>
      </c>
      <c r="P153" s="2">
        <f>SUMIFS(DataRegularSeason20242025!$AA$3:$AA$1315,DataRegularSeason20242025!$B$3:$B$1315, "&lt;=" &amp; $A153, DataRegularSeason20242025!$D$3:$D$1315, P$1)+SUMIFS(DataRegularSeason20242025!$AB$3:$AB$1315,DataRegularSeason20242025!$B$3:$B$1315, "&lt;=" &amp; $A153, DataRegularSeason20242025!$E$3:$E$1315, P$1)</f>
        <v>17</v>
      </c>
      <c r="Q153" s="2">
        <f>SUMIFS(DataRegularSeason20242025!$AA$3:$AA$1315,DataRegularSeason20242025!$B$3:$B$1315, "&lt;=" &amp; $A153, DataRegularSeason20242025!$D$3:$D$1315, Q$1)+SUMIFS(DataRegularSeason20242025!$AB$3:$AB$1315,DataRegularSeason20242025!$B$3:$B$1315, "&lt;=" &amp; $A153, DataRegularSeason20242025!$E$3:$E$1315, Q$1)</f>
        <v>32</v>
      </c>
      <c r="R153" s="2">
        <f>SUMIFS(DataRegularSeason20242025!$AA$3:$AA$1315,DataRegularSeason20242025!$B$3:$B$1315, "&lt;=" &amp; $A153, DataRegularSeason20242025!$D$3:$D$1315, R$1)+SUMIFS(DataRegularSeason20242025!$AB$3:$AB$1315,DataRegularSeason20242025!$B$3:$B$1315, "&lt;=" &amp; $A153, DataRegularSeason20242025!$E$3:$E$1315, R$1)</f>
        <v>17</v>
      </c>
      <c r="S153" s="2">
        <f>SUMIFS(DataRegularSeason20242025!$AA$3:$AA$1315,DataRegularSeason20242025!$B$3:$B$1315, "&lt;=" &amp; $A153, DataRegularSeason20242025!$D$3:$D$1315, S$1)+SUMIFS(DataRegularSeason20242025!$AB$3:$AB$1315,DataRegularSeason20242025!$B$3:$B$1315, "&lt;=" &amp; $A153, DataRegularSeason20242025!$E$3:$E$1315, S$1)</f>
        <v>21</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19</v>
      </c>
      <c r="V153" s="2">
        <f>SUMIFS(DataRegularSeason20242025!$AA$3:$AA$1315,DataRegularSeason20242025!$B$3:$B$1315, "&lt;=" &amp; $A153, DataRegularSeason20242025!$D$3:$D$1315, V$1)+SUMIFS(DataRegularSeason20242025!$AB$3:$AB$1315,DataRegularSeason20242025!$B$3:$B$1315, "&lt;=" &amp; $A153, DataRegularSeason20242025!$E$3:$E$1315, V$1)</f>
        <v>21</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19</v>
      </c>
      <c r="Z153" s="2">
        <f>SUMIFS(DataRegularSeason20242025!$AA$3:$AA$1315,DataRegularSeason20242025!$B$3:$B$1315, "&lt;=" &amp; $A153, DataRegularSeason20242025!$D$3:$D$1315, Z$1)+SUMIFS(DataRegularSeason20242025!$AB$3:$AB$1315,DataRegularSeason20242025!$B$3:$B$1315, "&lt;=" &amp; $A153, DataRegularSeason20242025!$E$3:$E$1315, Z$1)</f>
        <v>21</v>
      </c>
      <c r="AA153" s="2">
        <f>SUMIFS(DataRegularSeason20242025!$AA$3:$AA$1315,DataRegularSeason20242025!$B$3:$B$1315, "&lt;=" &amp; $A153, DataRegularSeason20242025!$D$3:$D$1315, AA$1)+SUMIFS(DataRegularSeason20242025!$AB$3:$AB$1315,DataRegularSeason20242025!$B$3:$B$1315, "&lt;=" &amp; $A153, DataRegularSeason20242025!$E$3:$E$1315, AA$1)</f>
        <v>24</v>
      </c>
      <c r="AB153" s="2">
        <f>SUMIFS(DataRegularSeason20242025!$AA$3:$AA$1315,DataRegularSeason20242025!$B$3:$B$1315, "&lt;=" &amp; $A153, DataRegularSeason20242025!$D$3:$D$1315, AB$1)+SUMIFS(DataRegularSeason20242025!$AB$3:$AB$1315,DataRegularSeason20242025!$B$3:$B$1315, "&lt;=" &amp; $A153, DataRegularSeason20242025!$E$3:$E$1315, AB$1)</f>
        <v>28</v>
      </c>
      <c r="AC153" s="2">
        <f>SUMIFS(DataRegularSeason20242025!$AA$3:$AA$1315,DataRegularSeason20242025!$B$3:$B$1315, "&lt;=" &amp; $A153, DataRegularSeason20242025!$D$3:$D$1315, AC$1)+SUMIFS(DataRegularSeason20242025!$AB$3:$AB$1315,DataRegularSeason20242025!$B$3:$B$1315, "&lt;=" &amp; $A153, DataRegularSeason20242025!$E$3:$E$1315, AC$1)</f>
        <v>21</v>
      </c>
      <c r="AD153" s="2">
        <f>SUMIFS(DataRegularSeason20242025!$AA$3:$AA$1315,DataRegularSeason20242025!$B$3:$B$1315, "&lt;=" &amp; $A153, DataRegularSeason20242025!$D$3:$D$1315, AD$1)+SUMIFS(DataRegularSeason20242025!$AB$3:$AB$1315,DataRegularSeason20242025!$B$3:$B$1315, "&lt;=" &amp; $A153, DataRegularSeason20242025!$E$3:$E$1315, AD$1)</f>
        <v>25</v>
      </c>
      <c r="AE153" s="2">
        <f>SUMIFS(DataRegularSeason20242025!$AA$3:$AA$1315,DataRegularSeason20242025!$B$3:$B$1315, "&lt;=" &amp; $A153, DataRegularSeason20242025!$D$3:$D$1315, AE$1)+SUMIFS(DataRegularSeason20242025!$AB$3:$AB$1315,DataRegularSeason20242025!$B$3:$B$1315, "&lt;=" &amp; $A153, DataRegularSeason20242025!$E$3:$E$1315, AE$1)</f>
        <v>30</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29</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19</v>
      </c>
      <c r="C154" s="2">
        <f>SUMIFS(DataRegularSeason20242025!$AA$3:$AA$1315,DataRegularSeason20242025!$B$3:$B$1315, "&lt;=" &amp; $A154, DataRegularSeason20242025!$D$3:$D$1315, C$1)+SUMIFS(DataRegularSeason20242025!$AB$3:$AB$1315,DataRegularSeason20242025!$B$3:$B$1315, "&lt;=" &amp; $A154, DataRegularSeason20242025!$E$3:$E$1315, C$1)</f>
        <v>23</v>
      </c>
      <c r="D154" s="2">
        <f>SUMIFS(DataRegularSeason20242025!$AA$3:$AA$1315,DataRegularSeason20242025!$B$3:$B$1315, "&lt;=" &amp; $A154, DataRegularSeason20242025!$D$3:$D$1315, D$1)+SUMIFS(DataRegularSeason20242025!$AB$3:$AB$1315,DataRegularSeason20242025!$B$3:$B$1315, "&lt;=" &amp; $A154, DataRegularSeason20242025!$E$3:$E$1315, D$1)</f>
        <v>23</v>
      </c>
      <c r="E154" s="2">
        <f>SUMIFS(DataRegularSeason20242025!$AA$3:$AA$1315,DataRegularSeason20242025!$B$3:$B$1315, "&lt;=" &amp; $A154, DataRegularSeason20242025!$D$3:$D$1315, E$1)+SUMIFS(DataRegularSeason20242025!$AB$3:$AB$1315,DataRegularSeason20242025!$B$3:$B$1315, "&lt;=" &amp; $A154, DataRegularSeason20242025!$E$3:$E$1315, E$1)</f>
        <v>31</v>
      </c>
      <c r="F154" s="2">
        <f>SUMIFS(DataRegularSeason20242025!$AA$3:$AA$1315,DataRegularSeason20242025!$B$3:$B$1315, "&lt;=" &amp; $A154, DataRegularSeason20242025!$D$3:$D$1315, F$1)+SUMIFS(DataRegularSeason20242025!$AB$3:$AB$1315,DataRegularSeason20242025!$B$3:$B$1315, "&lt;=" &amp; $A154, DataRegularSeason20242025!$E$3:$E$1315, F$1)</f>
        <v>20</v>
      </c>
      <c r="G154" s="2">
        <f>SUMIFS(DataRegularSeason20242025!$AA$3:$AA$1315,DataRegularSeason20242025!$B$3:$B$1315, "&lt;=" &amp; $A154, DataRegularSeason20242025!$D$3:$D$1315, G$1)+SUMIFS(DataRegularSeason20242025!$AB$3:$AB$1315,DataRegularSeason20242025!$B$3:$B$1315, "&lt;=" &amp; $A154, DataRegularSeason20242025!$E$3:$E$1315, G$1)</f>
        <v>28</v>
      </c>
      <c r="H154" s="2">
        <f>SUMIFS(DataRegularSeason20242025!$AA$3:$AA$1315,DataRegularSeason20242025!$B$3:$B$1315, "&lt;=" &amp; $A154, DataRegularSeason20242025!$D$3:$D$1315, H$1)+SUMIFS(DataRegularSeason20242025!$AB$3:$AB$1315,DataRegularSeason20242025!$B$3:$B$1315, "&lt;=" &amp; $A154, DataRegularSeason20242025!$E$3:$E$1315, H$1)</f>
        <v>16</v>
      </c>
      <c r="I154" s="2">
        <f>SUMIFS(DataRegularSeason20242025!$AA$3:$AA$1315,DataRegularSeason20242025!$B$3:$B$1315, "&lt;=" &amp; $A154, DataRegularSeason20242025!$D$3:$D$1315, I$1)+SUMIFS(DataRegularSeason20242025!$AB$3:$AB$1315,DataRegularSeason20242025!$B$3:$B$1315, "&lt;=" &amp; $A154, DataRegularSeason20242025!$E$3:$E$1315, I$1)</f>
        <v>24</v>
      </c>
      <c r="J154" s="2">
        <f>SUMIFS(DataRegularSeason20242025!$AA$3:$AA$1315,DataRegularSeason20242025!$B$3:$B$1315, "&lt;=" &amp; $A154, DataRegularSeason20242025!$D$3:$D$1315, J$1)+SUMIFS(DataRegularSeason20242025!$AB$3:$AB$1315,DataRegularSeason20242025!$B$3:$B$1315, "&lt;=" &amp; $A154, DataRegularSeason20242025!$E$3:$E$1315, J$1)</f>
        <v>26</v>
      </c>
      <c r="K154" s="2">
        <f>SUMIFS(DataRegularSeason20242025!$AA$3:$AA$1315,DataRegularSeason20242025!$B$3:$B$1315, "&lt;=" &amp; $A154, DataRegularSeason20242025!$D$3:$D$1315, K$1)+SUMIFS(DataRegularSeason20242025!$AB$3:$AB$1315,DataRegularSeason20242025!$B$3:$B$1315, "&lt;=" &amp; $A154, DataRegularSeason20242025!$E$3:$E$1315, K$1)</f>
        <v>22</v>
      </c>
      <c r="L154" s="2">
        <f>SUMIFS(DataRegularSeason20242025!$AA$3:$AA$1315,DataRegularSeason20242025!$B$3:$B$1315, "&lt;=" &amp; $A154, DataRegularSeason20242025!$D$3:$D$1315, L$1)+SUMIFS(DataRegularSeason20242025!$AB$3:$AB$1315,DataRegularSeason20242025!$B$3:$B$1315, "&lt;=" &amp; $A154, DataRegularSeason20242025!$E$3:$E$1315, L$1)</f>
        <v>24</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25</v>
      </c>
      <c r="O154" s="2">
        <f>SUMIFS(DataRegularSeason20242025!$AA$3:$AA$1315,DataRegularSeason20242025!$B$3:$B$1315, "&lt;=" &amp; $A154, DataRegularSeason20242025!$D$3:$D$1315, O$1)+SUMIFS(DataRegularSeason20242025!$AB$3:$AB$1315,DataRegularSeason20242025!$B$3:$B$1315, "&lt;=" &amp; $A154, DataRegularSeason20242025!$E$3:$E$1315, O$1)</f>
        <v>30</v>
      </c>
      <c r="P154" s="2">
        <f>SUMIFS(DataRegularSeason20242025!$AA$3:$AA$1315,DataRegularSeason20242025!$B$3:$B$1315, "&lt;=" &amp; $A154, DataRegularSeason20242025!$D$3:$D$1315, P$1)+SUMIFS(DataRegularSeason20242025!$AB$3:$AB$1315,DataRegularSeason20242025!$B$3:$B$1315, "&lt;=" &amp; $A154, DataRegularSeason20242025!$E$3:$E$1315, P$1)</f>
        <v>17</v>
      </c>
      <c r="Q154" s="2">
        <f>SUMIFS(DataRegularSeason20242025!$AA$3:$AA$1315,DataRegularSeason20242025!$B$3:$B$1315, "&lt;=" &amp; $A154, DataRegularSeason20242025!$D$3:$D$1315, Q$1)+SUMIFS(DataRegularSeason20242025!$AB$3:$AB$1315,DataRegularSeason20242025!$B$3:$B$1315, "&lt;=" &amp; $A154, DataRegularSeason20242025!$E$3:$E$1315, Q$1)</f>
        <v>32</v>
      </c>
      <c r="R154" s="2">
        <f>SUMIFS(DataRegularSeason20242025!$AA$3:$AA$1315,DataRegularSeason20242025!$B$3:$B$1315, "&lt;=" &amp; $A154, DataRegularSeason20242025!$D$3:$D$1315, R$1)+SUMIFS(DataRegularSeason20242025!$AB$3:$AB$1315,DataRegularSeason20242025!$B$3:$B$1315, "&lt;=" &amp; $A154, DataRegularSeason20242025!$E$3:$E$1315, R$1)</f>
        <v>17</v>
      </c>
      <c r="S154" s="2">
        <f>SUMIFS(DataRegularSeason20242025!$AA$3:$AA$1315,DataRegularSeason20242025!$B$3:$B$1315, "&lt;=" &amp; $A154, DataRegularSeason20242025!$D$3:$D$1315, S$1)+SUMIFS(DataRegularSeason20242025!$AB$3:$AB$1315,DataRegularSeason20242025!$B$3:$B$1315, "&lt;=" &amp; $A154, DataRegularSeason20242025!$E$3:$E$1315, S$1)</f>
        <v>21</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19</v>
      </c>
      <c r="V154" s="2">
        <f>SUMIFS(DataRegularSeason20242025!$AA$3:$AA$1315,DataRegularSeason20242025!$B$3:$B$1315, "&lt;=" &amp; $A154, DataRegularSeason20242025!$D$3:$D$1315, V$1)+SUMIFS(DataRegularSeason20242025!$AB$3:$AB$1315,DataRegularSeason20242025!$B$3:$B$1315, "&lt;=" &amp; $A154, DataRegularSeason20242025!$E$3:$E$1315, V$1)</f>
        <v>21</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19</v>
      </c>
      <c r="Z154" s="2">
        <f>SUMIFS(DataRegularSeason20242025!$AA$3:$AA$1315,DataRegularSeason20242025!$B$3:$B$1315, "&lt;=" &amp; $A154, DataRegularSeason20242025!$D$3:$D$1315, Z$1)+SUMIFS(DataRegularSeason20242025!$AB$3:$AB$1315,DataRegularSeason20242025!$B$3:$B$1315, "&lt;=" &amp; $A154, DataRegularSeason20242025!$E$3:$E$1315, Z$1)</f>
        <v>21</v>
      </c>
      <c r="AA154" s="2">
        <f>SUMIFS(DataRegularSeason20242025!$AA$3:$AA$1315,DataRegularSeason20242025!$B$3:$B$1315, "&lt;=" &amp; $A154, DataRegularSeason20242025!$D$3:$D$1315, AA$1)+SUMIFS(DataRegularSeason20242025!$AB$3:$AB$1315,DataRegularSeason20242025!$B$3:$B$1315, "&lt;=" &amp; $A154, DataRegularSeason20242025!$E$3:$E$1315, AA$1)</f>
        <v>24</v>
      </c>
      <c r="AB154" s="2">
        <f>SUMIFS(DataRegularSeason20242025!$AA$3:$AA$1315,DataRegularSeason20242025!$B$3:$B$1315, "&lt;=" &amp; $A154, DataRegularSeason20242025!$D$3:$D$1315, AB$1)+SUMIFS(DataRegularSeason20242025!$AB$3:$AB$1315,DataRegularSeason20242025!$B$3:$B$1315, "&lt;=" &amp; $A154, DataRegularSeason20242025!$E$3:$E$1315, AB$1)</f>
        <v>28</v>
      </c>
      <c r="AC154" s="2">
        <f>SUMIFS(DataRegularSeason20242025!$AA$3:$AA$1315,DataRegularSeason20242025!$B$3:$B$1315, "&lt;=" &amp; $A154, DataRegularSeason20242025!$D$3:$D$1315, AC$1)+SUMIFS(DataRegularSeason20242025!$AB$3:$AB$1315,DataRegularSeason20242025!$B$3:$B$1315, "&lt;=" &amp; $A154, DataRegularSeason20242025!$E$3:$E$1315, AC$1)</f>
        <v>21</v>
      </c>
      <c r="AD154" s="2">
        <f>SUMIFS(DataRegularSeason20242025!$AA$3:$AA$1315,DataRegularSeason20242025!$B$3:$B$1315, "&lt;=" &amp; $A154, DataRegularSeason20242025!$D$3:$D$1315, AD$1)+SUMIFS(DataRegularSeason20242025!$AB$3:$AB$1315,DataRegularSeason20242025!$B$3:$B$1315, "&lt;=" &amp; $A154, DataRegularSeason20242025!$E$3:$E$1315, AD$1)</f>
        <v>25</v>
      </c>
      <c r="AE154" s="2">
        <f>SUMIFS(DataRegularSeason20242025!$AA$3:$AA$1315,DataRegularSeason20242025!$B$3:$B$1315, "&lt;=" &amp; $A154, DataRegularSeason20242025!$D$3:$D$1315, AE$1)+SUMIFS(DataRegularSeason20242025!$AB$3:$AB$1315,DataRegularSeason20242025!$B$3:$B$1315, "&lt;=" &amp; $A154, DataRegularSeason20242025!$E$3:$E$1315, AE$1)</f>
        <v>30</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29</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19</v>
      </c>
      <c r="C155" s="2">
        <f>SUMIFS(DataRegularSeason20242025!$AA$3:$AA$1315,DataRegularSeason20242025!$B$3:$B$1315, "&lt;=" &amp; $A155, DataRegularSeason20242025!$D$3:$D$1315, C$1)+SUMIFS(DataRegularSeason20242025!$AB$3:$AB$1315,DataRegularSeason20242025!$B$3:$B$1315, "&lt;=" &amp; $A155, DataRegularSeason20242025!$E$3:$E$1315, C$1)</f>
        <v>23</v>
      </c>
      <c r="D155" s="2">
        <f>SUMIFS(DataRegularSeason20242025!$AA$3:$AA$1315,DataRegularSeason20242025!$B$3:$B$1315, "&lt;=" &amp; $A155, DataRegularSeason20242025!$D$3:$D$1315, D$1)+SUMIFS(DataRegularSeason20242025!$AB$3:$AB$1315,DataRegularSeason20242025!$B$3:$B$1315, "&lt;=" &amp; $A155, DataRegularSeason20242025!$E$3:$E$1315, D$1)</f>
        <v>23</v>
      </c>
      <c r="E155" s="2">
        <f>SUMIFS(DataRegularSeason20242025!$AA$3:$AA$1315,DataRegularSeason20242025!$B$3:$B$1315, "&lt;=" &amp; $A155, DataRegularSeason20242025!$D$3:$D$1315, E$1)+SUMIFS(DataRegularSeason20242025!$AB$3:$AB$1315,DataRegularSeason20242025!$B$3:$B$1315, "&lt;=" &amp; $A155, DataRegularSeason20242025!$E$3:$E$1315, E$1)</f>
        <v>31</v>
      </c>
      <c r="F155" s="2">
        <f>SUMIFS(DataRegularSeason20242025!$AA$3:$AA$1315,DataRegularSeason20242025!$B$3:$B$1315, "&lt;=" &amp; $A155, DataRegularSeason20242025!$D$3:$D$1315, F$1)+SUMIFS(DataRegularSeason20242025!$AB$3:$AB$1315,DataRegularSeason20242025!$B$3:$B$1315, "&lt;=" &amp; $A155, DataRegularSeason20242025!$E$3:$E$1315, F$1)</f>
        <v>20</v>
      </c>
      <c r="G155" s="2">
        <f>SUMIFS(DataRegularSeason20242025!$AA$3:$AA$1315,DataRegularSeason20242025!$B$3:$B$1315, "&lt;=" &amp; $A155, DataRegularSeason20242025!$D$3:$D$1315, G$1)+SUMIFS(DataRegularSeason20242025!$AB$3:$AB$1315,DataRegularSeason20242025!$B$3:$B$1315, "&lt;=" &amp; $A155, DataRegularSeason20242025!$E$3:$E$1315, G$1)</f>
        <v>28</v>
      </c>
      <c r="H155" s="2">
        <f>SUMIFS(DataRegularSeason20242025!$AA$3:$AA$1315,DataRegularSeason20242025!$B$3:$B$1315, "&lt;=" &amp; $A155, DataRegularSeason20242025!$D$3:$D$1315, H$1)+SUMIFS(DataRegularSeason20242025!$AB$3:$AB$1315,DataRegularSeason20242025!$B$3:$B$1315, "&lt;=" &amp; $A155, DataRegularSeason20242025!$E$3:$E$1315, H$1)</f>
        <v>16</v>
      </c>
      <c r="I155" s="2">
        <f>SUMIFS(DataRegularSeason20242025!$AA$3:$AA$1315,DataRegularSeason20242025!$B$3:$B$1315, "&lt;=" &amp; $A155, DataRegularSeason20242025!$D$3:$D$1315, I$1)+SUMIFS(DataRegularSeason20242025!$AB$3:$AB$1315,DataRegularSeason20242025!$B$3:$B$1315, "&lt;=" &amp; $A155, DataRegularSeason20242025!$E$3:$E$1315, I$1)</f>
        <v>24</v>
      </c>
      <c r="J155" s="2">
        <f>SUMIFS(DataRegularSeason20242025!$AA$3:$AA$1315,DataRegularSeason20242025!$B$3:$B$1315, "&lt;=" &amp; $A155, DataRegularSeason20242025!$D$3:$D$1315, J$1)+SUMIFS(DataRegularSeason20242025!$AB$3:$AB$1315,DataRegularSeason20242025!$B$3:$B$1315, "&lt;=" &amp; $A155, DataRegularSeason20242025!$E$3:$E$1315, J$1)</f>
        <v>26</v>
      </c>
      <c r="K155" s="2">
        <f>SUMIFS(DataRegularSeason20242025!$AA$3:$AA$1315,DataRegularSeason20242025!$B$3:$B$1315, "&lt;=" &amp; $A155, DataRegularSeason20242025!$D$3:$D$1315, K$1)+SUMIFS(DataRegularSeason20242025!$AB$3:$AB$1315,DataRegularSeason20242025!$B$3:$B$1315, "&lt;=" &amp; $A155, DataRegularSeason20242025!$E$3:$E$1315, K$1)</f>
        <v>22</v>
      </c>
      <c r="L155" s="2">
        <f>SUMIFS(DataRegularSeason20242025!$AA$3:$AA$1315,DataRegularSeason20242025!$B$3:$B$1315, "&lt;=" &amp; $A155, DataRegularSeason20242025!$D$3:$D$1315, L$1)+SUMIFS(DataRegularSeason20242025!$AB$3:$AB$1315,DataRegularSeason20242025!$B$3:$B$1315, "&lt;=" &amp; $A155, DataRegularSeason20242025!$E$3:$E$1315, L$1)</f>
        <v>24</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25</v>
      </c>
      <c r="O155" s="2">
        <f>SUMIFS(DataRegularSeason20242025!$AA$3:$AA$1315,DataRegularSeason20242025!$B$3:$B$1315, "&lt;=" &amp; $A155, DataRegularSeason20242025!$D$3:$D$1315, O$1)+SUMIFS(DataRegularSeason20242025!$AB$3:$AB$1315,DataRegularSeason20242025!$B$3:$B$1315, "&lt;=" &amp; $A155, DataRegularSeason20242025!$E$3:$E$1315, O$1)</f>
        <v>30</v>
      </c>
      <c r="P155" s="2">
        <f>SUMIFS(DataRegularSeason20242025!$AA$3:$AA$1315,DataRegularSeason20242025!$B$3:$B$1315, "&lt;=" &amp; $A155, DataRegularSeason20242025!$D$3:$D$1315, P$1)+SUMIFS(DataRegularSeason20242025!$AB$3:$AB$1315,DataRegularSeason20242025!$B$3:$B$1315, "&lt;=" &amp; $A155, DataRegularSeason20242025!$E$3:$E$1315, P$1)</f>
        <v>17</v>
      </c>
      <c r="Q155" s="2">
        <f>SUMIFS(DataRegularSeason20242025!$AA$3:$AA$1315,DataRegularSeason20242025!$B$3:$B$1315, "&lt;=" &amp; $A155, DataRegularSeason20242025!$D$3:$D$1315, Q$1)+SUMIFS(DataRegularSeason20242025!$AB$3:$AB$1315,DataRegularSeason20242025!$B$3:$B$1315, "&lt;=" &amp; $A155, DataRegularSeason20242025!$E$3:$E$1315, Q$1)</f>
        <v>32</v>
      </c>
      <c r="R155" s="2">
        <f>SUMIFS(DataRegularSeason20242025!$AA$3:$AA$1315,DataRegularSeason20242025!$B$3:$B$1315, "&lt;=" &amp; $A155, DataRegularSeason20242025!$D$3:$D$1315, R$1)+SUMIFS(DataRegularSeason20242025!$AB$3:$AB$1315,DataRegularSeason20242025!$B$3:$B$1315, "&lt;=" &amp; $A155, DataRegularSeason20242025!$E$3:$E$1315, R$1)</f>
        <v>17</v>
      </c>
      <c r="S155" s="2">
        <f>SUMIFS(DataRegularSeason20242025!$AA$3:$AA$1315,DataRegularSeason20242025!$B$3:$B$1315, "&lt;=" &amp; $A155, DataRegularSeason20242025!$D$3:$D$1315, S$1)+SUMIFS(DataRegularSeason20242025!$AB$3:$AB$1315,DataRegularSeason20242025!$B$3:$B$1315, "&lt;=" &amp; $A155, DataRegularSeason20242025!$E$3:$E$1315, S$1)</f>
        <v>21</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19</v>
      </c>
      <c r="V155" s="2">
        <f>SUMIFS(DataRegularSeason20242025!$AA$3:$AA$1315,DataRegularSeason20242025!$B$3:$B$1315, "&lt;=" &amp; $A155, DataRegularSeason20242025!$D$3:$D$1315, V$1)+SUMIFS(DataRegularSeason20242025!$AB$3:$AB$1315,DataRegularSeason20242025!$B$3:$B$1315, "&lt;=" &amp; $A155, DataRegularSeason20242025!$E$3:$E$1315, V$1)</f>
        <v>21</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19</v>
      </c>
      <c r="Z155" s="2">
        <f>SUMIFS(DataRegularSeason20242025!$AA$3:$AA$1315,DataRegularSeason20242025!$B$3:$B$1315, "&lt;=" &amp; $A155, DataRegularSeason20242025!$D$3:$D$1315, Z$1)+SUMIFS(DataRegularSeason20242025!$AB$3:$AB$1315,DataRegularSeason20242025!$B$3:$B$1315, "&lt;=" &amp; $A155, DataRegularSeason20242025!$E$3:$E$1315, Z$1)</f>
        <v>21</v>
      </c>
      <c r="AA155" s="2">
        <f>SUMIFS(DataRegularSeason20242025!$AA$3:$AA$1315,DataRegularSeason20242025!$B$3:$B$1315, "&lt;=" &amp; $A155, DataRegularSeason20242025!$D$3:$D$1315, AA$1)+SUMIFS(DataRegularSeason20242025!$AB$3:$AB$1315,DataRegularSeason20242025!$B$3:$B$1315, "&lt;=" &amp; $A155, DataRegularSeason20242025!$E$3:$E$1315, AA$1)</f>
        <v>24</v>
      </c>
      <c r="AB155" s="2">
        <f>SUMIFS(DataRegularSeason20242025!$AA$3:$AA$1315,DataRegularSeason20242025!$B$3:$B$1315, "&lt;=" &amp; $A155, DataRegularSeason20242025!$D$3:$D$1315, AB$1)+SUMIFS(DataRegularSeason20242025!$AB$3:$AB$1315,DataRegularSeason20242025!$B$3:$B$1315, "&lt;=" &amp; $A155, DataRegularSeason20242025!$E$3:$E$1315, AB$1)</f>
        <v>28</v>
      </c>
      <c r="AC155" s="2">
        <f>SUMIFS(DataRegularSeason20242025!$AA$3:$AA$1315,DataRegularSeason20242025!$B$3:$B$1315, "&lt;=" &amp; $A155, DataRegularSeason20242025!$D$3:$D$1315, AC$1)+SUMIFS(DataRegularSeason20242025!$AB$3:$AB$1315,DataRegularSeason20242025!$B$3:$B$1315, "&lt;=" &amp; $A155, DataRegularSeason20242025!$E$3:$E$1315, AC$1)</f>
        <v>21</v>
      </c>
      <c r="AD155" s="2">
        <f>SUMIFS(DataRegularSeason20242025!$AA$3:$AA$1315,DataRegularSeason20242025!$B$3:$B$1315, "&lt;=" &amp; $A155, DataRegularSeason20242025!$D$3:$D$1315, AD$1)+SUMIFS(DataRegularSeason20242025!$AB$3:$AB$1315,DataRegularSeason20242025!$B$3:$B$1315, "&lt;=" &amp; $A155, DataRegularSeason20242025!$E$3:$E$1315, AD$1)</f>
        <v>25</v>
      </c>
      <c r="AE155" s="2">
        <f>SUMIFS(DataRegularSeason20242025!$AA$3:$AA$1315,DataRegularSeason20242025!$B$3:$B$1315, "&lt;=" &amp; $A155, DataRegularSeason20242025!$D$3:$D$1315, AE$1)+SUMIFS(DataRegularSeason20242025!$AB$3:$AB$1315,DataRegularSeason20242025!$B$3:$B$1315, "&lt;=" &amp; $A155, DataRegularSeason20242025!$E$3:$E$1315, AE$1)</f>
        <v>30</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29</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19</v>
      </c>
      <c r="C156" s="2">
        <f>SUMIFS(DataRegularSeason20242025!$AA$3:$AA$1315,DataRegularSeason20242025!$B$3:$B$1315, "&lt;=" &amp; $A156, DataRegularSeason20242025!$D$3:$D$1315, C$1)+SUMIFS(DataRegularSeason20242025!$AB$3:$AB$1315,DataRegularSeason20242025!$B$3:$B$1315, "&lt;=" &amp; $A156, DataRegularSeason20242025!$E$3:$E$1315, C$1)</f>
        <v>23</v>
      </c>
      <c r="D156" s="2">
        <f>SUMIFS(DataRegularSeason20242025!$AA$3:$AA$1315,DataRegularSeason20242025!$B$3:$B$1315, "&lt;=" &amp; $A156, DataRegularSeason20242025!$D$3:$D$1315, D$1)+SUMIFS(DataRegularSeason20242025!$AB$3:$AB$1315,DataRegularSeason20242025!$B$3:$B$1315, "&lt;=" &amp; $A156, DataRegularSeason20242025!$E$3:$E$1315, D$1)</f>
        <v>23</v>
      </c>
      <c r="E156" s="2">
        <f>SUMIFS(DataRegularSeason20242025!$AA$3:$AA$1315,DataRegularSeason20242025!$B$3:$B$1315, "&lt;=" &amp; $A156, DataRegularSeason20242025!$D$3:$D$1315, E$1)+SUMIFS(DataRegularSeason20242025!$AB$3:$AB$1315,DataRegularSeason20242025!$B$3:$B$1315, "&lt;=" &amp; $A156, DataRegularSeason20242025!$E$3:$E$1315, E$1)</f>
        <v>31</v>
      </c>
      <c r="F156" s="2">
        <f>SUMIFS(DataRegularSeason20242025!$AA$3:$AA$1315,DataRegularSeason20242025!$B$3:$B$1315, "&lt;=" &amp; $A156, DataRegularSeason20242025!$D$3:$D$1315, F$1)+SUMIFS(DataRegularSeason20242025!$AB$3:$AB$1315,DataRegularSeason20242025!$B$3:$B$1315, "&lt;=" &amp; $A156, DataRegularSeason20242025!$E$3:$E$1315, F$1)</f>
        <v>20</v>
      </c>
      <c r="G156" s="2">
        <f>SUMIFS(DataRegularSeason20242025!$AA$3:$AA$1315,DataRegularSeason20242025!$B$3:$B$1315, "&lt;=" &amp; $A156, DataRegularSeason20242025!$D$3:$D$1315, G$1)+SUMIFS(DataRegularSeason20242025!$AB$3:$AB$1315,DataRegularSeason20242025!$B$3:$B$1315, "&lt;=" &amp; $A156, DataRegularSeason20242025!$E$3:$E$1315, G$1)</f>
        <v>28</v>
      </c>
      <c r="H156" s="2">
        <f>SUMIFS(DataRegularSeason20242025!$AA$3:$AA$1315,DataRegularSeason20242025!$B$3:$B$1315, "&lt;=" &amp; $A156, DataRegularSeason20242025!$D$3:$D$1315, H$1)+SUMIFS(DataRegularSeason20242025!$AB$3:$AB$1315,DataRegularSeason20242025!$B$3:$B$1315, "&lt;=" &amp; $A156, DataRegularSeason20242025!$E$3:$E$1315, H$1)</f>
        <v>16</v>
      </c>
      <c r="I156" s="2">
        <f>SUMIFS(DataRegularSeason20242025!$AA$3:$AA$1315,DataRegularSeason20242025!$B$3:$B$1315, "&lt;=" &amp; $A156, DataRegularSeason20242025!$D$3:$D$1315, I$1)+SUMIFS(DataRegularSeason20242025!$AB$3:$AB$1315,DataRegularSeason20242025!$B$3:$B$1315, "&lt;=" &amp; $A156, DataRegularSeason20242025!$E$3:$E$1315, I$1)</f>
        <v>24</v>
      </c>
      <c r="J156" s="2">
        <f>SUMIFS(DataRegularSeason20242025!$AA$3:$AA$1315,DataRegularSeason20242025!$B$3:$B$1315, "&lt;=" &amp; $A156, DataRegularSeason20242025!$D$3:$D$1315, J$1)+SUMIFS(DataRegularSeason20242025!$AB$3:$AB$1315,DataRegularSeason20242025!$B$3:$B$1315, "&lt;=" &amp; $A156, DataRegularSeason20242025!$E$3:$E$1315, J$1)</f>
        <v>26</v>
      </c>
      <c r="K156" s="2">
        <f>SUMIFS(DataRegularSeason20242025!$AA$3:$AA$1315,DataRegularSeason20242025!$B$3:$B$1315, "&lt;=" &amp; $A156, DataRegularSeason20242025!$D$3:$D$1315, K$1)+SUMIFS(DataRegularSeason20242025!$AB$3:$AB$1315,DataRegularSeason20242025!$B$3:$B$1315, "&lt;=" &amp; $A156, DataRegularSeason20242025!$E$3:$E$1315, K$1)</f>
        <v>22</v>
      </c>
      <c r="L156" s="2">
        <f>SUMIFS(DataRegularSeason20242025!$AA$3:$AA$1315,DataRegularSeason20242025!$B$3:$B$1315, "&lt;=" &amp; $A156, DataRegularSeason20242025!$D$3:$D$1315, L$1)+SUMIFS(DataRegularSeason20242025!$AB$3:$AB$1315,DataRegularSeason20242025!$B$3:$B$1315, "&lt;=" &amp; $A156, DataRegularSeason20242025!$E$3:$E$1315, L$1)</f>
        <v>24</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25</v>
      </c>
      <c r="O156" s="2">
        <f>SUMIFS(DataRegularSeason20242025!$AA$3:$AA$1315,DataRegularSeason20242025!$B$3:$B$1315, "&lt;=" &amp; $A156, DataRegularSeason20242025!$D$3:$D$1315, O$1)+SUMIFS(DataRegularSeason20242025!$AB$3:$AB$1315,DataRegularSeason20242025!$B$3:$B$1315, "&lt;=" &amp; $A156, DataRegularSeason20242025!$E$3:$E$1315, O$1)</f>
        <v>30</v>
      </c>
      <c r="P156" s="2">
        <f>SUMIFS(DataRegularSeason20242025!$AA$3:$AA$1315,DataRegularSeason20242025!$B$3:$B$1315, "&lt;=" &amp; $A156, DataRegularSeason20242025!$D$3:$D$1315, P$1)+SUMIFS(DataRegularSeason20242025!$AB$3:$AB$1315,DataRegularSeason20242025!$B$3:$B$1315, "&lt;=" &amp; $A156, DataRegularSeason20242025!$E$3:$E$1315, P$1)</f>
        <v>17</v>
      </c>
      <c r="Q156" s="2">
        <f>SUMIFS(DataRegularSeason20242025!$AA$3:$AA$1315,DataRegularSeason20242025!$B$3:$B$1315, "&lt;=" &amp; $A156, DataRegularSeason20242025!$D$3:$D$1315, Q$1)+SUMIFS(DataRegularSeason20242025!$AB$3:$AB$1315,DataRegularSeason20242025!$B$3:$B$1315, "&lt;=" &amp; $A156, DataRegularSeason20242025!$E$3:$E$1315, Q$1)</f>
        <v>32</v>
      </c>
      <c r="R156" s="2">
        <f>SUMIFS(DataRegularSeason20242025!$AA$3:$AA$1315,DataRegularSeason20242025!$B$3:$B$1315, "&lt;=" &amp; $A156, DataRegularSeason20242025!$D$3:$D$1315, R$1)+SUMIFS(DataRegularSeason20242025!$AB$3:$AB$1315,DataRegularSeason20242025!$B$3:$B$1315, "&lt;=" &amp; $A156, DataRegularSeason20242025!$E$3:$E$1315, R$1)</f>
        <v>17</v>
      </c>
      <c r="S156" s="2">
        <f>SUMIFS(DataRegularSeason20242025!$AA$3:$AA$1315,DataRegularSeason20242025!$B$3:$B$1315, "&lt;=" &amp; $A156, DataRegularSeason20242025!$D$3:$D$1315, S$1)+SUMIFS(DataRegularSeason20242025!$AB$3:$AB$1315,DataRegularSeason20242025!$B$3:$B$1315, "&lt;=" &amp; $A156, DataRegularSeason20242025!$E$3:$E$1315, S$1)</f>
        <v>21</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19</v>
      </c>
      <c r="V156" s="2">
        <f>SUMIFS(DataRegularSeason20242025!$AA$3:$AA$1315,DataRegularSeason20242025!$B$3:$B$1315, "&lt;=" &amp; $A156, DataRegularSeason20242025!$D$3:$D$1315, V$1)+SUMIFS(DataRegularSeason20242025!$AB$3:$AB$1315,DataRegularSeason20242025!$B$3:$B$1315, "&lt;=" &amp; $A156, DataRegularSeason20242025!$E$3:$E$1315, V$1)</f>
        <v>21</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19</v>
      </c>
      <c r="Z156" s="2">
        <f>SUMIFS(DataRegularSeason20242025!$AA$3:$AA$1315,DataRegularSeason20242025!$B$3:$B$1315, "&lt;=" &amp; $A156, DataRegularSeason20242025!$D$3:$D$1315, Z$1)+SUMIFS(DataRegularSeason20242025!$AB$3:$AB$1315,DataRegularSeason20242025!$B$3:$B$1315, "&lt;=" &amp; $A156, DataRegularSeason20242025!$E$3:$E$1315, Z$1)</f>
        <v>21</v>
      </c>
      <c r="AA156" s="2">
        <f>SUMIFS(DataRegularSeason20242025!$AA$3:$AA$1315,DataRegularSeason20242025!$B$3:$B$1315, "&lt;=" &amp; $A156, DataRegularSeason20242025!$D$3:$D$1315, AA$1)+SUMIFS(DataRegularSeason20242025!$AB$3:$AB$1315,DataRegularSeason20242025!$B$3:$B$1315, "&lt;=" &amp; $A156, DataRegularSeason20242025!$E$3:$E$1315, AA$1)</f>
        <v>24</v>
      </c>
      <c r="AB156" s="2">
        <f>SUMIFS(DataRegularSeason20242025!$AA$3:$AA$1315,DataRegularSeason20242025!$B$3:$B$1315, "&lt;=" &amp; $A156, DataRegularSeason20242025!$D$3:$D$1315, AB$1)+SUMIFS(DataRegularSeason20242025!$AB$3:$AB$1315,DataRegularSeason20242025!$B$3:$B$1315, "&lt;=" &amp; $A156, DataRegularSeason20242025!$E$3:$E$1315, AB$1)</f>
        <v>28</v>
      </c>
      <c r="AC156" s="2">
        <f>SUMIFS(DataRegularSeason20242025!$AA$3:$AA$1315,DataRegularSeason20242025!$B$3:$B$1315, "&lt;=" &amp; $A156, DataRegularSeason20242025!$D$3:$D$1315, AC$1)+SUMIFS(DataRegularSeason20242025!$AB$3:$AB$1315,DataRegularSeason20242025!$B$3:$B$1315, "&lt;=" &amp; $A156, DataRegularSeason20242025!$E$3:$E$1315, AC$1)</f>
        <v>21</v>
      </c>
      <c r="AD156" s="2">
        <f>SUMIFS(DataRegularSeason20242025!$AA$3:$AA$1315,DataRegularSeason20242025!$B$3:$B$1315, "&lt;=" &amp; $A156, DataRegularSeason20242025!$D$3:$D$1315, AD$1)+SUMIFS(DataRegularSeason20242025!$AB$3:$AB$1315,DataRegularSeason20242025!$B$3:$B$1315, "&lt;=" &amp; $A156, DataRegularSeason20242025!$E$3:$E$1315, AD$1)</f>
        <v>25</v>
      </c>
      <c r="AE156" s="2">
        <f>SUMIFS(DataRegularSeason20242025!$AA$3:$AA$1315,DataRegularSeason20242025!$B$3:$B$1315, "&lt;=" &amp; $A156, DataRegularSeason20242025!$D$3:$D$1315, AE$1)+SUMIFS(DataRegularSeason20242025!$AB$3:$AB$1315,DataRegularSeason20242025!$B$3:$B$1315, "&lt;=" &amp; $A156, DataRegularSeason20242025!$E$3:$E$1315, AE$1)</f>
        <v>30</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29</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19</v>
      </c>
      <c r="C157" s="2">
        <f>SUMIFS(DataRegularSeason20242025!$AA$3:$AA$1315,DataRegularSeason20242025!$B$3:$B$1315, "&lt;=" &amp; $A157, DataRegularSeason20242025!$D$3:$D$1315, C$1)+SUMIFS(DataRegularSeason20242025!$AB$3:$AB$1315,DataRegularSeason20242025!$B$3:$B$1315, "&lt;=" &amp; $A157, DataRegularSeason20242025!$E$3:$E$1315, C$1)</f>
        <v>23</v>
      </c>
      <c r="D157" s="2">
        <f>SUMIFS(DataRegularSeason20242025!$AA$3:$AA$1315,DataRegularSeason20242025!$B$3:$B$1315, "&lt;=" &amp; $A157, DataRegularSeason20242025!$D$3:$D$1315, D$1)+SUMIFS(DataRegularSeason20242025!$AB$3:$AB$1315,DataRegularSeason20242025!$B$3:$B$1315, "&lt;=" &amp; $A157, DataRegularSeason20242025!$E$3:$E$1315, D$1)</f>
        <v>23</v>
      </c>
      <c r="E157" s="2">
        <f>SUMIFS(DataRegularSeason20242025!$AA$3:$AA$1315,DataRegularSeason20242025!$B$3:$B$1315, "&lt;=" &amp; $A157, DataRegularSeason20242025!$D$3:$D$1315, E$1)+SUMIFS(DataRegularSeason20242025!$AB$3:$AB$1315,DataRegularSeason20242025!$B$3:$B$1315, "&lt;=" &amp; $A157, DataRegularSeason20242025!$E$3:$E$1315, E$1)</f>
        <v>31</v>
      </c>
      <c r="F157" s="2">
        <f>SUMIFS(DataRegularSeason20242025!$AA$3:$AA$1315,DataRegularSeason20242025!$B$3:$B$1315, "&lt;=" &amp; $A157, DataRegularSeason20242025!$D$3:$D$1315, F$1)+SUMIFS(DataRegularSeason20242025!$AB$3:$AB$1315,DataRegularSeason20242025!$B$3:$B$1315, "&lt;=" &amp; $A157, DataRegularSeason20242025!$E$3:$E$1315, F$1)</f>
        <v>20</v>
      </c>
      <c r="G157" s="2">
        <f>SUMIFS(DataRegularSeason20242025!$AA$3:$AA$1315,DataRegularSeason20242025!$B$3:$B$1315, "&lt;=" &amp; $A157, DataRegularSeason20242025!$D$3:$D$1315, G$1)+SUMIFS(DataRegularSeason20242025!$AB$3:$AB$1315,DataRegularSeason20242025!$B$3:$B$1315, "&lt;=" &amp; $A157, DataRegularSeason20242025!$E$3:$E$1315, G$1)</f>
        <v>28</v>
      </c>
      <c r="H157" s="2">
        <f>SUMIFS(DataRegularSeason20242025!$AA$3:$AA$1315,DataRegularSeason20242025!$B$3:$B$1315, "&lt;=" &amp; $A157, DataRegularSeason20242025!$D$3:$D$1315, H$1)+SUMIFS(DataRegularSeason20242025!$AB$3:$AB$1315,DataRegularSeason20242025!$B$3:$B$1315, "&lt;=" &amp; $A157, DataRegularSeason20242025!$E$3:$E$1315, H$1)</f>
        <v>16</v>
      </c>
      <c r="I157" s="2">
        <f>SUMIFS(DataRegularSeason20242025!$AA$3:$AA$1315,DataRegularSeason20242025!$B$3:$B$1315, "&lt;=" &amp; $A157, DataRegularSeason20242025!$D$3:$D$1315, I$1)+SUMIFS(DataRegularSeason20242025!$AB$3:$AB$1315,DataRegularSeason20242025!$B$3:$B$1315, "&lt;=" &amp; $A157, DataRegularSeason20242025!$E$3:$E$1315, I$1)</f>
        <v>24</v>
      </c>
      <c r="J157" s="2">
        <f>SUMIFS(DataRegularSeason20242025!$AA$3:$AA$1315,DataRegularSeason20242025!$B$3:$B$1315, "&lt;=" &amp; $A157, DataRegularSeason20242025!$D$3:$D$1315, J$1)+SUMIFS(DataRegularSeason20242025!$AB$3:$AB$1315,DataRegularSeason20242025!$B$3:$B$1315, "&lt;=" &amp; $A157, DataRegularSeason20242025!$E$3:$E$1315, J$1)</f>
        <v>26</v>
      </c>
      <c r="K157" s="2">
        <f>SUMIFS(DataRegularSeason20242025!$AA$3:$AA$1315,DataRegularSeason20242025!$B$3:$B$1315, "&lt;=" &amp; $A157, DataRegularSeason20242025!$D$3:$D$1315, K$1)+SUMIFS(DataRegularSeason20242025!$AB$3:$AB$1315,DataRegularSeason20242025!$B$3:$B$1315, "&lt;=" &amp; $A157, DataRegularSeason20242025!$E$3:$E$1315, K$1)</f>
        <v>22</v>
      </c>
      <c r="L157" s="2">
        <f>SUMIFS(DataRegularSeason20242025!$AA$3:$AA$1315,DataRegularSeason20242025!$B$3:$B$1315, "&lt;=" &amp; $A157, DataRegularSeason20242025!$D$3:$D$1315, L$1)+SUMIFS(DataRegularSeason20242025!$AB$3:$AB$1315,DataRegularSeason20242025!$B$3:$B$1315, "&lt;=" &amp; $A157, DataRegularSeason20242025!$E$3:$E$1315, L$1)</f>
        <v>24</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25</v>
      </c>
      <c r="O157" s="2">
        <f>SUMIFS(DataRegularSeason20242025!$AA$3:$AA$1315,DataRegularSeason20242025!$B$3:$B$1315, "&lt;=" &amp; $A157, DataRegularSeason20242025!$D$3:$D$1315, O$1)+SUMIFS(DataRegularSeason20242025!$AB$3:$AB$1315,DataRegularSeason20242025!$B$3:$B$1315, "&lt;=" &amp; $A157, DataRegularSeason20242025!$E$3:$E$1315, O$1)</f>
        <v>30</v>
      </c>
      <c r="P157" s="2">
        <f>SUMIFS(DataRegularSeason20242025!$AA$3:$AA$1315,DataRegularSeason20242025!$B$3:$B$1315, "&lt;=" &amp; $A157, DataRegularSeason20242025!$D$3:$D$1315, P$1)+SUMIFS(DataRegularSeason20242025!$AB$3:$AB$1315,DataRegularSeason20242025!$B$3:$B$1315, "&lt;=" &amp; $A157, DataRegularSeason20242025!$E$3:$E$1315, P$1)</f>
        <v>17</v>
      </c>
      <c r="Q157" s="2">
        <f>SUMIFS(DataRegularSeason20242025!$AA$3:$AA$1315,DataRegularSeason20242025!$B$3:$B$1315, "&lt;=" &amp; $A157, DataRegularSeason20242025!$D$3:$D$1315, Q$1)+SUMIFS(DataRegularSeason20242025!$AB$3:$AB$1315,DataRegularSeason20242025!$B$3:$B$1315, "&lt;=" &amp; $A157, DataRegularSeason20242025!$E$3:$E$1315, Q$1)</f>
        <v>32</v>
      </c>
      <c r="R157" s="2">
        <f>SUMIFS(DataRegularSeason20242025!$AA$3:$AA$1315,DataRegularSeason20242025!$B$3:$B$1315, "&lt;=" &amp; $A157, DataRegularSeason20242025!$D$3:$D$1315, R$1)+SUMIFS(DataRegularSeason20242025!$AB$3:$AB$1315,DataRegularSeason20242025!$B$3:$B$1315, "&lt;=" &amp; $A157, DataRegularSeason20242025!$E$3:$E$1315, R$1)</f>
        <v>17</v>
      </c>
      <c r="S157" s="2">
        <f>SUMIFS(DataRegularSeason20242025!$AA$3:$AA$1315,DataRegularSeason20242025!$B$3:$B$1315, "&lt;=" &amp; $A157, DataRegularSeason20242025!$D$3:$D$1315, S$1)+SUMIFS(DataRegularSeason20242025!$AB$3:$AB$1315,DataRegularSeason20242025!$B$3:$B$1315, "&lt;=" &amp; $A157, DataRegularSeason20242025!$E$3:$E$1315, S$1)</f>
        <v>21</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19</v>
      </c>
      <c r="V157" s="2">
        <f>SUMIFS(DataRegularSeason20242025!$AA$3:$AA$1315,DataRegularSeason20242025!$B$3:$B$1315, "&lt;=" &amp; $A157, DataRegularSeason20242025!$D$3:$D$1315, V$1)+SUMIFS(DataRegularSeason20242025!$AB$3:$AB$1315,DataRegularSeason20242025!$B$3:$B$1315, "&lt;=" &amp; $A157, DataRegularSeason20242025!$E$3:$E$1315, V$1)</f>
        <v>21</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19</v>
      </c>
      <c r="Z157" s="2">
        <f>SUMIFS(DataRegularSeason20242025!$AA$3:$AA$1315,DataRegularSeason20242025!$B$3:$B$1315, "&lt;=" &amp; $A157, DataRegularSeason20242025!$D$3:$D$1315, Z$1)+SUMIFS(DataRegularSeason20242025!$AB$3:$AB$1315,DataRegularSeason20242025!$B$3:$B$1315, "&lt;=" &amp; $A157, DataRegularSeason20242025!$E$3:$E$1315, Z$1)</f>
        <v>21</v>
      </c>
      <c r="AA157" s="2">
        <f>SUMIFS(DataRegularSeason20242025!$AA$3:$AA$1315,DataRegularSeason20242025!$B$3:$B$1315, "&lt;=" &amp; $A157, DataRegularSeason20242025!$D$3:$D$1315, AA$1)+SUMIFS(DataRegularSeason20242025!$AB$3:$AB$1315,DataRegularSeason20242025!$B$3:$B$1315, "&lt;=" &amp; $A157, DataRegularSeason20242025!$E$3:$E$1315, AA$1)</f>
        <v>24</v>
      </c>
      <c r="AB157" s="2">
        <f>SUMIFS(DataRegularSeason20242025!$AA$3:$AA$1315,DataRegularSeason20242025!$B$3:$B$1315, "&lt;=" &amp; $A157, DataRegularSeason20242025!$D$3:$D$1315, AB$1)+SUMIFS(DataRegularSeason20242025!$AB$3:$AB$1315,DataRegularSeason20242025!$B$3:$B$1315, "&lt;=" &amp; $A157, DataRegularSeason20242025!$E$3:$E$1315, AB$1)</f>
        <v>28</v>
      </c>
      <c r="AC157" s="2">
        <f>SUMIFS(DataRegularSeason20242025!$AA$3:$AA$1315,DataRegularSeason20242025!$B$3:$B$1315, "&lt;=" &amp; $A157, DataRegularSeason20242025!$D$3:$D$1315, AC$1)+SUMIFS(DataRegularSeason20242025!$AB$3:$AB$1315,DataRegularSeason20242025!$B$3:$B$1315, "&lt;=" &amp; $A157, DataRegularSeason20242025!$E$3:$E$1315, AC$1)</f>
        <v>21</v>
      </c>
      <c r="AD157" s="2">
        <f>SUMIFS(DataRegularSeason20242025!$AA$3:$AA$1315,DataRegularSeason20242025!$B$3:$B$1315, "&lt;=" &amp; $A157, DataRegularSeason20242025!$D$3:$D$1315, AD$1)+SUMIFS(DataRegularSeason20242025!$AB$3:$AB$1315,DataRegularSeason20242025!$B$3:$B$1315, "&lt;=" &amp; $A157, DataRegularSeason20242025!$E$3:$E$1315, AD$1)</f>
        <v>25</v>
      </c>
      <c r="AE157" s="2">
        <f>SUMIFS(DataRegularSeason20242025!$AA$3:$AA$1315,DataRegularSeason20242025!$B$3:$B$1315, "&lt;=" &amp; $A157, DataRegularSeason20242025!$D$3:$D$1315, AE$1)+SUMIFS(DataRegularSeason20242025!$AB$3:$AB$1315,DataRegularSeason20242025!$B$3:$B$1315, "&lt;=" &amp; $A157, DataRegularSeason20242025!$E$3:$E$1315, AE$1)</f>
        <v>30</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29</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19</v>
      </c>
      <c r="C158" s="2">
        <f>SUMIFS(DataRegularSeason20242025!$AA$3:$AA$1315,DataRegularSeason20242025!$B$3:$B$1315, "&lt;=" &amp; $A158, DataRegularSeason20242025!$D$3:$D$1315, C$1)+SUMIFS(DataRegularSeason20242025!$AB$3:$AB$1315,DataRegularSeason20242025!$B$3:$B$1315, "&lt;=" &amp; $A158, DataRegularSeason20242025!$E$3:$E$1315, C$1)</f>
        <v>23</v>
      </c>
      <c r="D158" s="2">
        <f>SUMIFS(DataRegularSeason20242025!$AA$3:$AA$1315,DataRegularSeason20242025!$B$3:$B$1315, "&lt;=" &amp; $A158, DataRegularSeason20242025!$D$3:$D$1315, D$1)+SUMIFS(DataRegularSeason20242025!$AB$3:$AB$1315,DataRegularSeason20242025!$B$3:$B$1315, "&lt;=" &amp; $A158, DataRegularSeason20242025!$E$3:$E$1315, D$1)</f>
        <v>23</v>
      </c>
      <c r="E158" s="2">
        <f>SUMIFS(DataRegularSeason20242025!$AA$3:$AA$1315,DataRegularSeason20242025!$B$3:$B$1315, "&lt;=" &amp; $A158, DataRegularSeason20242025!$D$3:$D$1315, E$1)+SUMIFS(DataRegularSeason20242025!$AB$3:$AB$1315,DataRegularSeason20242025!$B$3:$B$1315, "&lt;=" &amp; $A158, DataRegularSeason20242025!$E$3:$E$1315, E$1)</f>
        <v>31</v>
      </c>
      <c r="F158" s="2">
        <f>SUMIFS(DataRegularSeason20242025!$AA$3:$AA$1315,DataRegularSeason20242025!$B$3:$B$1315, "&lt;=" &amp; $A158, DataRegularSeason20242025!$D$3:$D$1315, F$1)+SUMIFS(DataRegularSeason20242025!$AB$3:$AB$1315,DataRegularSeason20242025!$B$3:$B$1315, "&lt;=" &amp; $A158, DataRegularSeason20242025!$E$3:$E$1315, F$1)</f>
        <v>20</v>
      </c>
      <c r="G158" s="2">
        <f>SUMIFS(DataRegularSeason20242025!$AA$3:$AA$1315,DataRegularSeason20242025!$B$3:$B$1315, "&lt;=" &amp; $A158, DataRegularSeason20242025!$D$3:$D$1315, G$1)+SUMIFS(DataRegularSeason20242025!$AB$3:$AB$1315,DataRegularSeason20242025!$B$3:$B$1315, "&lt;=" &amp; $A158, DataRegularSeason20242025!$E$3:$E$1315, G$1)</f>
        <v>28</v>
      </c>
      <c r="H158" s="2">
        <f>SUMIFS(DataRegularSeason20242025!$AA$3:$AA$1315,DataRegularSeason20242025!$B$3:$B$1315, "&lt;=" &amp; $A158, DataRegularSeason20242025!$D$3:$D$1315, H$1)+SUMIFS(DataRegularSeason20242025!$AB$3:$AB$1315,DataRegularSeason20242025!$B$3:$B$1315, "&lt;=" &amp; $A158, DataRegularSeason20242025!$E$3:$E$1315, H$1)</f>
        <v>16</v>
      </c>
      <c r="I158" s="2">
        <f>SUMIFS(DataRegularSeason20242025!$AA$3:$AA$1315,DataRegularSeason20242025!$B$3:$B$1315, "&lt;=" &amp; $A158, DataRegularSeason20242025!$D$3:$D$1315, I$1)+SUMIFS(DataRegularSeason20242025!$AB$3:$AB$1315,DataRegularSeason20242025!$B$3:$B$1315, "&lt;=" &amp; $A158, DataRegularSeason20242025!$E$3:$E$1315, I$1)</f>
        <v>24</v>
      </c>
      <c r="J158" s="2">
        <f>SUMIFS(DataRegularSeason20242025!$AA$3:$AA$1315,DataRegularSeason20242025!$B$3:$B$1315, "&lt;=" &amp; $A158, DataRegularSeason20242025!$D$3:$D$1315, J$1)+SUMIFS(DataRegularSeason20242025!$AB$3:$AB$1315,DataRegularSeason20242025!$B$3:$B$1315, "&lt;=" &amp; $A158, DataRegularSeason20242025!$E$3:$E$1315, J$1)</f>
        <v>26</v>
      </c>
      <c r="K158" s="2">
        <f>SUMIFS(DataRegularSeason20242025!$AA$3:$AA$1315,DataRegularSeason20242025!$B$3:$B$1315, "&lt;=" &amp; $A158, DataRegularSeason20242025!$D$3:$D$1315, K$1)+SUMIFS(DataRegularSeason20242025!$AB$3:$AB$1315,DataRegularSeason20242025!$B$3:$B$1315, "&lt;=" &amp; $A158, DataRegularSeason20242025!$E$3:$E$1315, K$1)</f>
        <v>22</v>
      </c>
      <c r="L158" s="2">
        <f>SUMIFS(DataRegularSeason20242025!$AA$3:$AA$1315,DataRegularSeason20242025!$B$3:$B$1315, "&lt;=" &amp; $A158, DataRegularSeason20242025!$D$3:$D$1315, L$1)+SUMIFS(DataRegularSeason20242025!$AB$3:$AB$1315,DataRegularSeason20242025!$B$3:$B$1315, "&lt;=" &amp; $A158, DataRegularSeason20242025!$E$3:$E$1315, L$1)</f>
        <v>24</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25</v>
      </c>
      <c r="O158" s="2">
        <f>SUMIFS(DataRegularSeason20242025!$AA$3:$AA$1315,DataRegularSeason20242025!$B$3:$B$1315, "&lt;=" &amp; $A158, DataRegularSeason20242025!$D$3:$D$1315, O$1)+SUMIFS(DataRegularSeason20242025!$AB$3:$AB$1315,DataRegularSeason20242025!$B$3:$B$1315, "&lt;=" &amp; $A158, DataRegularSeason20242025!$E$3:$E$1315, O$1)</f>
        <v>30</v>
      </c>
      <c r="P158" s="2">
        <f>SUMIFS(DataRegularSeason20242025!$AA$3:$AA$1315,DataRegularSeason20242025!$B$3:$B$1315, "&lt;=" &amp; $A158, DataRegularSeason20242025!$D$3:$D$1315, P$1)+SUMIFS(DataRegularSeason20242025!$AB$3:$AB$1315,DataRegularSeason20242025!$B$3:$B$1315, "&lt;=" &amp; $A158, DataRegularSeason20242025!$E$3:$E$1315, P$1)</f>
        <v>17</v>
      </c>
      <c r="Q158" s="2">
        <f>SUMIFS(DataRegularSeason20242025!$AA$3:$AA$1315,DataRegularSeason20242025!$B$3:$B$1315, "&lt;=" &amp; $A158, DataRegularSeason20242025!$D$3:$D$1315, Q$1)+SUMIFS(DataRegularSeason20242025!$AB$3:$AB$1315,DataRegularSeason20242025!$B$3:$B$1315, "&lt;=" &amp; $A158, DataRegularSeason20242025!$E$3:$E$1315, Q$1)</f>
        <v>32</v>
      </c>
      <c r="R158" s="2">
        <f>SUMIFS(DataRegularSeason20242025!$AA$3:$AA$1315,DataRegularSeason20242025!$B$3:$B$1315, "&lt;=" &amp; $A158, DataRegularSeason20242025!$D$3:$D$1315, R$1)+SUMIFS(DataRegularSeason20242025!$AB$3:$AB$1315,DataRegularSeason20242025!$B$3:$B$1315, "&lt;=" &amp; $A158, DataRegularSeason20242025!$E$3:$E$1315, R$1)</f>
        <v>17</v>
      </c>
      <c r="S158" s="2">
        <f>SUMIFS(DataRegularSeason20242025!$AA$3:$AA$1315,DataRegularSeason20242025!$B$3:$B$1315, "&lt;=" &amp; $A158, DataRegularSeason20242025!$D$3:$D$1315, S$1)+SUMIFS(DataRegularSeason20242025!$AB$3:$AB$1315,DataRegularSeason20242025!$B$3:$B$1315, "&lt;=" &amp; $A158, DataRegularSeason20242025!$E$3:$E$1315, S$1)</f>
        <v>21</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19</v>
      </c>
      <c r="V158" s="2">
        <f>SUMIFS(DataRegularSeason20242025!$AA$3:$AA$1315,DataRegularSeason20242025!$B$3:$B$1315, "&lt;=" &amp; $A158, DataRegularSeason20242025!$D$3:$D$1315, V$1)+SUMIFS(DataRegularSeason20242025!$AB$3:$AB$1315,DataRegularSeason20242025!$B$3:$B$1315, "&lt;=" &amp; $A158, DataRegularSeason20242025!$E$3:$E$1315, V$1)</f>
        <v>21</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19</v>
      </c>
      <c r="Z158" s="2">
        <f>SUMIFS(DataRegularSeason20242025!$AA$3:$AA$1315,DataRegularSeason20242025!$B$3:$B$1315, "&lt;=" &amp; $A158, DataRegularSeason20242025!$D$3:$D$1315, Z$1)+SUMIFS(DataRegularSeason20242025!$AB$3:$AB$1315,DataRegularSeason20242025!$B$3:$B$1315, "&lt;=" &amp; $A158, DataRegularSeason20242025!$E$3:$E$1315, Z$1)</f>
        <v>21</v>
      </c>
      <c r="AA158" s="2">
        <f>SUMIFS(DataRegularSeason20242025!$AA$3:$AA$1315,DataRegularSeason20242025!$B$3:$B$1315, "&lt;=" &amp; $A158, DataRegularSeason20242025!$D$3:$D$1315, AA$1)+SUMIFS(DataRegularSeason20242025!$AB$3:$AB$1315,DataRegularSeason20242025!$B$3:$B$1315, "&lt;=" &amp; $A158, DataRegularSeason20242025!$E$3:$E$1315, AA$1)</f>
        <v>24</v>
      </c>
      <c r="AB158" s="2">
        <f>SUMIFS(DataRegularSeason20242025!$AA$3:$AA$1315,DataRegularSeason20242025!$B$3:$B$1315, "&lt;=" &amp; $A158, DataRegularSeason20242025!$D$3:$D$1315, AB$1)+SUMIFS(DataRegularSeason20242025!$AB$3:$AB$1315,DataRegularSeason20242025!$B$3:$B$1315, "&lt;=" &amp; $A158, DataRegularSeason20242025!$E$3:$E$1315, AB$1)</f>
        <v>28</v>
      </c>
      <c r="AC158" s="2">
        <f>SUMIFS(DataRegularSeason20242025!$AA$3:$AA$1315,DataRegularSeason20242025!$B$3:$B$1315, "&lt;=" &amp; $A158, DataRegularSeason20242025!$D$3:$D$1315, AC$1)+SUMIFS(DataRegularSeason20242025!$AB$3:$AB$1315,DataRegularSeason20242025!$B$3:$B$1315, "&lt;=" &amp; $A158, DataRegularSeason20242025!$E$3:$E$1315, AC$1)</f>
        <v>21</v>
      </c>
      <c r="AD158" s="2">
        <f>SUMIFS(DataRegularSeason20242025!$AA$3:$AA$1315,DataRegularSeason20242025!$B$3:$B$1315, "&lt;=" &amp; $A158, DataRegularSeason20242025!$D$3:$D$1315, AD$1)+SUMIFS(DataRegularSeason20242025!$AB$3:$AB$1315,DataRegularSeason20242025!$B$3:$B$1315, "&lt;=" &amp; $A158, DataRegularSeason20242025!$E$3:$E$1315, AD$1)</f>
        <v>25</v>
      </c>
      <c r="AE158" s="2">
        <f>SUMIFS(DataRegularSeason20242025!$AA$3:$AA$1315,DataRegularSeason20242025!$B$3:$B$1315, "&lt;=" &amp; $A158, DataRegularSeason20242025!$D$3:$D$1315, AE$1)+SUMIFS(DataRegularSeason20242025!$AB$3:$AB$1315,DataRegularSeason20242025!$B$3:$B$1315, "&lt;=" &amp; $A158, DataRegularSeason20242025!$E$3:$E$1315, AE$1)</f>
        <v>30</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29</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19</v>
      </c>
      <c r="C159" s="2">
        <f>SUMIFS(DataRegularSeason20242025!$AA$3:$AA$1315,DataRegularSeason20242025!$B$3:$B$1315, "&lt;=" &amp; $A159, DataRegularSeason20242025!$D$3:$D$1315, C$1)+SUMIFS(DataRegularSeason20242025!$AB$3:$AB$1315,DataRegularSeason20242025!$B$3:$B$1315, "&lt;=" &amp; $A159, DataRegularSeason20242025!$E$3:$E$1315, C$1)</f>
        <v>23</v>
      </c>
      <c r="D159" s="2">
        <f>SUMIFS(DataRegularSeason20242025!$AA$3:$AA$1315,DataRegularSeason20242025!$B$3:$B$1315, "&lt;=" &amp; $A159, DataRegularSeason20242025!$D$3:$D$1315, D$1)+SUMIFS(DataRegularSeason20242025!$AB$3:$AB$1315,DataRegularSeason20242025!$B$3:$B$1315, "&lt;=" &amp; $A159, DataRegularSeason20242025!$E$3:$E$1315, D$1)</f>
        <v>23</v>
      </c>
      <c r="E159" s="2">
        <f>SUMIFS(DataRegularSeason20242025!$AA$3:$AA$1315,DataRegularSeason20242025!$B$3:$B$1315, "&lt;=" &amp; $A159, DataRegularSeason20242025!$D$3:$D$1315, E$1)+SUMIFS(DataRegularSeason20242025!$AB$3:$AB$1315,DataRegularSeason20242025!$B$3:$B$1315, "&lt;=" &amp; $A159, DataRegularSeason20242025!$E$3:$E$1315, E$1)</f>
        <v>31</v>
      </c>
      <c r="F159" s="2">
        <f>SUMIFS(DataRegularSeason20242025!$AA$3:$AA$1315,DataRegularSeason20242025!$B$3:$B$1315, "&lt;=" &amp; $A159, DataRegularSeason20242025!$D$3:$D$1315, F$1)+SUMIFS(DataRegularSeason20242025!$AB$3:$AB$1315,DataRegularSeason20242025!$B$3:$B$1315, "&lt;=" &amp; $A159, DataRegularSeason20242025!$E$3:$E$1315, F$1)</f>
        <v>20</v>
      </c>
      <c r="G159" s="2">
        <f>SUMIFS(DataRegularSeason20242025!$AA$3:$AA$1315,DataRegularSeason20242025!$B$3:$B$1315, "&lt;=" &amp; $A159, DataRegularSeason20242025!$D$3:$D$1315, G$1)+SUMIFS(DataRegularSeason20242025!$AB$3:$AB$1315,DataRegularSeason20242025!$B$3:$B$1315, "&lt;=" &amp; $A159, DataRegularSeason20242025!$E$3:$E$1315, G$1)</f>
        <v>28</v>
      </c>
      <c r="H159" s="2">
        <f>SUMIFS(DataRegularSeason20242025!$AA$3:$AA$1315,DataRegularSeason20242025!$B$3:$B$1315, "&lt;=" &amp; $A159, DataRegularSeason20242025!$D$3:$D$1315, H$1)+SUMIFS(DataRegularSeason20242025!$AB$3:$AB$1315,DataRegularSeason20242025!$B$3:$B$1315, "&lt;=" &amp; $A159, DataRegularSeason20242025!$E$3:$E$1315, H$1)</f>
        <v>16</v>
      </c>
      <c r="I159" s="2">
        <f>SUMIFS(DataRegularSeason20242025!$AA$3:$AA$1315,DataRegularSeason20242025!$B$3:$B$1315, "&lt;=" &amp; $A159, DataRegularSeason20242025!$D$3:$D$1315, I$1)+SUMIFS(DataRegularSeason20242025!$AB$3:$AB$1315,DataRegularSeason20242025!$B$3:$B$1315, "&lt;=" &amp; $A159, DataRegularSeason20242025!$E$3:$E$1315, I$1)</f>
        <v>24</v>
      </c>
      <c r="J159" s="2">
        <f>SUMIFS(DataRegularSeason20242025!$AA$3:$AA$1315,DataRegularSeason20242025!$B$3:$B$1315, "&lt;=" &amp; $A159, DataRegularSeason20242025!$D$3:$D$1315, J$1)+SUMIFS(DataRegularSeason20242025!$AB$3:$AB$1315,DataRegularSeason20242025!$B$3:$B$1315, "&lt;=" &amp; $A159, DataRegularSeason20242025!$E$3:$E$1315, J$1)</f>
        <v>26</v>
      </c>
      <c r="K159" s="2">
        <f>SUMIFS(DataRegularSeason20242025!$AA$3:$AA$1315,DataRegularSeason20242025!$B$3:$B$1315, "&lt;=" &amp; $A159, DataRegularSeason20242025!$D$3:$D$1315, K$1)+SUMIFS(DataRegularSeason20242025!$AB$3:$AB$1315,DataRegularSeason20242025!$B$3:$B$1315, "&lt;=" &amp; $A159, DataRegularSeason20242025!$E$3:$E$1315, K$1)</f>
        <v>22</v>
      </c>
      <c r="L159" s="2">
        <f>SUMIFS(DataRegularSeason20242025!$AA$3:$AA$1315,DataRegularSeason20242025!$B$3:$B$1315, "&lt;=" &amp; $A159, DataRegularSeason20242025!$D$3:$D$1315, L$1)+SUMIFS(DataRegularSeason20242025!$AB$3:$AB$1315,DataRegularSeason20242025!$B$3:$B$1315, "&lt;=" &amp; $A159, DataRegularSeason20242025!$E$3:$E$1315, L$1)</f>
        <v>24</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25</v>
      </c>
      <c r="O159" s="2">
        <f>SUMIFS(DataRegularSeason20242025!$AA$3:$AA$1315,DataRegularSeason20242025!$B$3:$B$1315, "&lt;=" &amp; $A159, DataRegularSeason20242025!$D$3:$D$1315, O$1)+SUMIFS(DataRegularSeason20242025!$AB$3:$AB$1315,DataRegularSeason20242025!$B$3:$B$1315, "&lt;=" &amp; $A159, DataRegularSeason20242025!$E$3:$E$1315, O$1)</f>
        <v>30</v>
      </c>
      <c r="P159" s="2">
        <f>SUMIFS(DataRegularSeason20242025!$AA$3:$AA$1315,DataRegularSeason20242025!$B$3:$B$1315, "&lt;=" &amp; $A159, DataRegularSeason20242025!$D$3:$D$1315, P$1)+SUMIFS(DataRegularSeason20242025!$AB$3:$AB$1315,DataRegularSeason20242025!$B$3:$B$1315, "&lt;=" &amp; $A159, DataRegularSeason20242025!$E$3:$E$1315, P$1)</f>
        <v>17</v>
      </c>
      <c r="Q159" s="2">
        <f>SUMIFS(DataRegularSeason20242025!$AA$3:$AA$1315,DataRegularSeason20242025!$B$3:$B$1315, "&lt;=" &amp; $A159, DataRegularSeason20242025!$D$3:$D$1315, Q$1)+SUMIFS(DataRegularSeason20242025!$AB$3:$AB$1315,DataRegularSeason20242025!$B$3:$B$1315, "&lt;=" &amp; $A159, DataRegularSeason20242025!$E$3:$E$1315, Q$1)</f>
        <v>32</v>
      </c>
      <c r="R159" s="2">
        <f>SUMIFS(DataRegularSeason20242025!$AA$3:$AA$1315,DataRegularSeason20242025!$B$3:$B$1315, "&lt;=" &amp; $A159, DataRegularSeason20242025!$D$3:$D$1315, R$1)+SUMIFS(DataRegularSeason20242025!$AB$3:$AB$1315,DataRegularSeason20242025!$B$3:$B$1315, "&lt;=" &amp; $A159, DataRegularSeason20242025!$E$3:$E$1315, R$1)</f>
        <v>17</v>
      </c>
      <c r="S159" s="2">
        <f>SUMIFS(DataRegularSeason20242025!$AA$3:$AA$1315,DataRegularSeason20242025!$B$3:$B$1315, "&lt;=" &amp; $A159, DataRegularSeason20242025!$D$3:$D$1315, S$1)+SUMIFS(DataRegularSeason20242025!$AB$3:$AB$1315,DataRegularSeason20242025!$B$3:$B$1315, "&lt;=" &amp; $A159, DataRegularSeason20242025!$E$3:$E$1315, S$1)</f>
        <v>21</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19</v>
      </c>
      <c r="V159" s="2">
        <f>SUMIFS(DataRegularSeason20242025!$AA$3:$AA$1315,DataRegularSeason20242025!$B$3:$B$1315, "&lt;=" &amp; $A159, DataRegularSeason20242025!$D$3:$D$1315, V$1)+SUMIFS(DataRegularSeason20242025!$AB$3:$AB$1315,DataRegularSeason20242025!$B$3:$B$1315, "&lt;=" &amp; $A159, DataRegularSeason20242025!$E$3:$E$1315, V$1)</f>
        <v>21</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19</v>
      </c>
      <c r="Z159" s="2">
        <f>SUMIFS(DataRegularSeason20242025!$AA$3:$AA$1315,DataRegularSeason20242025!$B$3:$B$1315, "&lt;=" &amp; $A159, DataRegularSeason20242025!$D$3:$D$1315, Z$1)+SUMIFS(DataRegularSeason20242025!$AB$3:$AB$1315,DataRegularSeason20242025!$B$3:$B$1315, "&lt;=" &amp; $A159, DataRegularSeason20242025!$E$3:$E$1315, Z$1)</f>
        <v>21</v>
      </c>
      <c r="AA159" s="2">
        <f>SUMIFS(DataRegularSeason20242025!$AA$3:$AA$1315,DataRegularSeason20242025!$B$3:$B$1315, "&lt;=" &amp; $A159, DataRegularSeason20242025!$D$3:$D$1315, AA$1)+SUMIFS(DataRegularSeason20242025!$AB$3:$AB$1315,DataRegularSeason20242025!$B$3:$B$1315, "&lt;=" &amp; $A159, DataRegularSeason20242025!$E$3:$E$1315, AA$1)</f>
        <v>24</v>
      </c>
      <c r="AB159" s="2">
        <f>SUMIFS(DataRegularSeason20242025!$AA$3:$AA$1315,DataRegularSeason20242025!$B$3:$B$1315, "&lt;=" &amp; $A159, DataRegularSeason20242025!$D$3:$D$1315, AB$1)+SUMIFS(DataRegularSeason20242025!$AB$3:$AB$1315,DataRegularSeason20242025!$B$3:$B$1315, "&lt;=" &amp; $A159, DataRegularSeason20242025!$E$3:$E$1315, AB$1)</f>
        <v>28</v>
      </c>
      <c r="AC159" s="2">
        <f>SUMIFS(DataRegularSeason20242025!$AA$3:$AA$1315,DataRegularSeason20242025!$B$3:$B$1315, "&lt;=" &amp; $A159, DataRegularSeason20242025!$D$3:$D$1315, AC$1)+SUMIFS(DataRegularSeason20242025!$AB$3:$AB$1315,DataRegularSeason20242025!$B$3:$B$1315, "&lt;=" &amp; $A159, DataRegularSeason20242025!$E$3:$E$1315, AC$1)</f>
        <v>21</v>
      </c>
      <c r="AD159" s="2">
        <f>SUMIFS(DataRegularSeason20242025!$AA$3:$AA$1315,DataRegularSeason20242025!$B$3:$B$1315, "&lt;=" &amp; $A159, DataRegularSeason20242025!$D$3:$D$1315, AD$1)+SUMIFS(DataRegularSeason20242025!$AB$3:$AB$1315,DataRegularSeason20242025!$B$3:$B$1315, "&lt;=" &amp; $A159, DataRegularSeason20242025!$E$3:$E$1315, AD$1)</f>
        <v>25</v>
      </c>
      <c r="AE159" s="2">
        <f>SUMIFS(DataRegularSeason20242025!$AA$3:$AA$1315,DataRegularSeason20242025!$B$3:$B$1315, "&lt;=" &amp; $A159, DataRegularSeason20242025!$D$3:$D$1315, AE$1)+SUMIFS(DataRegularSeason20242025!$AB$3:$AB$1315,DataRegularSeason20242025!$B$3:$B$1315, "&lt;=" &amp; $A159, DataRegularSeason20242025!$E$3:$E$1315, AE$1)</f>
        <v>30</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29</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19</v>
      </c>
      <c r="C160" s="2">
        <f>SUMIFS(DataRegularSeason20242025!$AA$3:$AA$1315,DataRegularSeason20242025!$B$3:$B$1315, "&lt;=" &amp; $A160, DataRegularSeason20242025!$D$3:$D$1315, C$1)+SUMIFS(DataRegularSeason20242025!$AB$3:$AB$1315,DataRegularSeason20242025!$B$3:$B$1315, "&lt;=" &amp; $A160, DataRegularSeason20242025!$E$3:$E$1315, C$1)</f>
        <v>23</v>
      </c>
      <c r="D160" s="2">
        <f>SUMIFS(DataRegularSeason20242025!$AA$3:$AA$1315,DataRegularSeason20242025!$B$3:$B$1315, "&lt;=" &amp; $A160, DataRegularSeason20242025!$D$3:$D$1315, D$1)+SUMIFS(DataRegularSeason20242025!$AB$3:$AB$1315,DataRegularSeason20242025!$B$3:$B$1315, "&lt;=" &amp; $A160, DataRegularSeason20242025!$E$3:$E$1315, D$1)</f>
        <v>23</v>
      </c>
      <c r="E160" s="2">
        <f>SUMIFS(DataRegularSeason20242025!$AA$3:$AA$1315,DataRegularSeason20242025!$B$3:$B$1315, "&lt;=" &amp; $A160, DataRegularSeason20242025!$D$3:$D$1315, E$1)+SUMIFS(DataRegularSeason20242025!$AB$3:$AB$1315,DataRegularSeason20242025!$B$3:$B$1315, "&lt;=" &amp; $A160, DataRegularSeason20242025!$E$3:$E$1315, E$1)</f>
        <v>31</v>
      </c>
      <c r="F160" s="2">
        <f>SUMIFS(DataRegularSeason20242025!$AA$3:$AA$1315,DataRegularSeason20242025!$B$3:$B$1315, "&lt;=" &amp; $A160, DataRegularSeason20242025!$D$3:$D$1315, F$1)+SUMIFS(DataRegularSeason20242025!$AB$3:$AB$1315,DataRegularSeason20242025!$B$3:$B$1315, "&lt;=" &amp; $A160, DataRegularSeason20242025!$E$3:$E$1315, F$1)</f>
        <v>20</v>
      </c>
      <c r="G160" s="2">
        <f>SUMIFS(DataRegularSeason20242025!$AA$3:$AA$1315,DataRegularSeason20242025!$B$3:$B$1315, "&lt;=" &amp; $A160, DataRegularSeason20242025!$D$3:$D$1315, G$1)+SUMIFS(DataRegularSeason20242025!$AB$3:$AB$1315,DataRegularSeason20242025!$B$3:$B$1315, "&lt;=" &amp; $A160, DataRegularSeason20242025!$E$3:$E$1315, G$1)</f>
        <v>28</v>
      </c>
      <c r="H160" s="2">
        <f>SUMIFS(DataRegularSeason20242025!$AA$3:$AA$1315,DataRegularSeason20242025!$B$3:$B$1315, "&lt;=" &amp; $A160, DataRegularSeason20242025!$D$3:$D$1315, H$1)+SUMIFS(DataRegularSeason20242025!$AB$3:$AB$1315,DataRegularSeason20242025!$B$3:$B$1315, "&lt;=" &amp; $A160, DataRegularSeason20242025!$E$3:$E$1315, H$1)</f>
        <v>16</v>
      </c>
      <c r="I160" s="2">
        <f>SUMIFS(DataRegularSeason20242025!$AA$3:$AA$1315,DataRegularSeason20242025!$B$3:$B$1315, "&lt;=" &amp; $A160, DataRegularSeason20242025!$D$3:$D$1315, I$1)+SUMIFS(DataRegularSeason20242025!$AB$3:$AB$1315,DataRegularSeason20242025!$B$3:$B$1315, "&lt;=" &amp; $A160, DataRegularSeason20242025!$E$3:$E$1315, I$1)</f>
        <v>24</v>
      </c>
      <c r="J160" s="2">
        <f>SUMIFS(DataRegularSeason20242025!$AA$3:$AA$1315,DataRegularSeason20242025!$B$3:$B$1315, "&lt;=" &amp; $A160, DataRegularSeason20242025!$D$3:$D$1315, J$1)+SUMIFS(DataRegularSeason20242025!$AB$3:$AB$1315,DataRegularSeason20242025!$B$3:$B$1315, "&lt;=" &amp; $A160, DataRegularSeason20242025!$E$3:$E$1315, J$1)</f>
        <v>26</v>
      </c>
      <c r="K160" s="2">
        <f>SUMIFS(DataRegularSeason20242025!$AA$3:$AA$1315,DataRegularSeason20242025!$B$3:$B$1315, "&lt;=" &amp; $A160, DataRegularSeason20242025!$D$3:$D$1315, K$1)+SUMIFS(DataRegularSeason20242025!$AB$3:$AB$1315,DataRegularSeason20242025!$B$3:$B$1315, "&lt;=" &amp; $A160, DataRegularSeason20242025!$E$3:$E$1315, K$1)</f>
        <v>22</v>
      </c>
      <c r="L160" s="2">
        <f>SUMIFS(DataRegularSeason20242025!$AA$3:$AA$1315,DataRegularSeason20242025!$B$3:$B$1315, "&lt;=" &amp; $A160, DataRegularSeason20242025!$D$3:$D$1315, L$1)+SUMIFS(DataRegularSeason20242025!$AB$3:$AB$1315,DataRegularSeason20242025!$B$3:$B$1315, "&lt;=" &amp; $A160, DataRegularSeason20242025!$E$3:$E$1315, L$1)</f>
        <v>24</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25</v>
      </c>
      <c r="O160" s="2">
        <f>SUMIFS(DataRegularSeason20242025!$AA$3:$AA$1315,DataRegularSeason20242025!$B$3:$B$1315, "&lt;=" &amp; $A160, DataRegularSeason20242025!$D$3:$D$1315, O$1)+SUMIFS(DataRegularSeason20242025!$AB$3:$AB$1315,DataRegularSeason20242025!$B$3:$B$1315, "&lt;=" &amp; $A160, DataRegularSeason20242025!$E$3:$E$1315, O$1)</f>
        <v>30</v>
      </c>
      <c r="P160" s="2">
        <f>SUMIFS(DataRegularSeason20242025!$AA$3:$AA$1315,DataRegularSeason20242025!$B$3:$B$1315, "&lt;=" &amp; $A160, DataRegularSeason20242025!$D$3:$D$1315, P$1)+SUMIFS(DataRegularSeason20242025!$AB$3:$AB$1315,DataRegularSeason20242025!$B$3:$B$1315, "&lt;=" &amp; $A160, DataRegularSeason20242025!$E$3:$E$1315, P$1)</f>
        <v>17</v>
      </c>
      <c r="Q160" s="2">
        <f>SUMIFS(DataRegularSeason20242025!$AA$3:$AA$1315,DataRegularSeason20242025!$B$3:$B$1315, "&lt;=" &amp; $A160, DataRegularSeason20242025!$D$3:$D$1315, Q$1)+SUMIFS(DataRegularSeason20242025!$AB$3:$AB$1315,DataRegularSeason20242025!$B$3:$B$1315, "&lt;=" &amp; $A160, DataRegularSeason20242025!$E$3:$E$1315, Q$1)</f>
        <v>32</v>
      </c>
      <c r="R160" s="2">
        <f>SUMIFS(DataRegularSeason20242025!$AA$3:$AA$1315,DataRegularSeason20242025!$B$3:$B$1315, "&lt;=" &amp; $A160, DataRegularSeason20242025!$D$3:$D$1315, R$1)+SUMIFS(DataRegularSeason20242025!$AB$3:$AB$1315,DataRegularSeason20242025!$B$3:$B$1315, "&lt;=" &amp; $A160, DataRegularSeason20242025!$E$3:$E$1315, R$1)</f>
        <v>17</v>
      </c>
      <c r="S160" s="2">
        <f>SUMIFS(DataRegularSeason20242025!$AA$3:$AA$1315,DataRegularSeason20242025!$B$3:$B$1315, "&lt;=" &amp; $A160, DataRegularSeason20242025!$D$3:$D$1315, S$1)+SUMIFS(DataRegularSeason20242025!$AB$3:$AB$1315,DataRegularSeason20242025!$B$3:$B$1315, "&lt;=" &amp; $A160, DataRegularSeason20242025!$E$3:$E$1315, S$1)</f>
        <v>21</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19</v>
      </c>
      <c r="V160" s="2">
        <f>SUMIFS(DataRegularSeason20242025!$AA$3:$AA$1315,DataRegularSeason20242025!$B$3:$B$1315, "&lt;=" &amp; $A160, DataRegularSeason20242025!$D$3:$D$1315, V$1)+SUMIFS(DataRegularSeason20242025!$AB$3:$AB$1315,DataRegularSeason20242025!$B$3:$B$1315, "&lt;=" &amp; $A160, DataRegularSeason20242025!$E$3:$E$1315, V$1)</f>
        <v>21</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19</v>
      </c>
      <c r="Z160" s="2">
        <f>SUMIFS(DataRegularSeason20242025!$AA$3:$AA$1315,DataRegularSeason20242025!$B$3:$B$1315, "&lt;=" &amp; $A160, DataRegularSeason20242025!$D$3:$D$1315, Z$1)+SUMIFS(DataRegularSeason20242025!$AB$3:$AB$1315,DataRegularSeason20242025!$B$3:$B$1315, "&lt;=" &amp; $A160, DataRegularSeason20242025!$E$3:$E$1315, Z$1)</f>
        <v>21</v>
      </c>
      <c r="AA160" s="2">
        <f>SUMIFS(DataRegularSeason20242025!$AA$3:$AA$1315,DataRegularSeason20242025!$B$3:$B$1315, "&lt;=" &amp; $A160, DataRegularSeason20242025!$D$3:$D$1315, AA$1)+SUMIFS(DataRegularSeason20242025!$AB$3:$AB$1315,DataRegularSeason20242025!$B$3:$B$1315, "&lt;=" &amp; $A160, DataRegularSeason20242025!$E$3:$E$1315, AA$1)</f>
        <v>24</v>
      </c>
      <c r="AB160" s="2">
        <f>SUMIFS(DataRegularSeason20242025!$AA$3:$AA$1315,DataRegularSeason20242025!$B$3:$B$1315, "&lt;=" &amp; $A160, DataRegularSeason20242025!$D$3:$D$1315, AB$1)+SUMIFS(DataRegularSeason20242025!$AB$3:$AB$1315,DataRegularSeason20242025!$B$3:$B$1315, "&lt;=" &amp; $A160, DataRegularSeason20242025!$E$3:$E$1315, AB$1)</f>
        <v>28</v>
      </c>
      <c r="AC160" s="2">
        <f>SUMIFS(DataRegularSeason20242025!$AA$3:$AA$1315,DataRegularSeason20242025!$B$3:$B$1315, "&lt;=" &amp; $A160, DataRegularSeason20242025!$D$3:$D$1315, AC$1)+SUMIFS(DataRegularSeason20242025!$AB$3:$AB$1315,DataRegularSeason20242025!$B$3:$B$1315, "&lt;=" &amp; $A160, DataRegularSeason20242025!$E$3:$E$1315, AC$1)</f>
        <v>21</v>
      </c>
      <c r="AD160" s="2">
        <f>SUMIFS(DataRegularSeason20242025!$AA$3:$AA$1315,DataRegularSeason20242025!$B$3:$B$1315, "&lt;=" &amp; $A160, DataRegularSeason20242025!$D$3:$D$1315, AD$1)+SUMIFS(DataRegularSeason20242025!$AB$3:$AB$1315,DataRegularSeason20242025!$B$3:$B$1315, "&lt;=" &amp; $A160, DataRegularSeason20242025!$E$3:$E$1315, AD$1)</f>
        <v>25</v>
      </c>
      <c r="AE160" s="2">
        <f>SUMIFS(DataRegularSeason20242025!$AA$3:$AA$1315,DataRegularSeason20242025!$B$3:$B$1315, "&lt;=" &amp; $A160, DataRegularSeason20242025!$D$3:$D$1315, AE$1)+SUMIFS(DataRegularSeason20242025!$AB$3:$AB$1315,DataRegularSeason20242025!$B$3:$B$1315, "&lt;=" &amp; $A160, DataRegularSeason20242025!$E$3:$E$1315, AE$1)</f>
        <v>30</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29</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19</v>
      </c>
      <c r="C161" s="2">
        <f>SUMIFS(DataRegularSeason20242025!$AA$3:$AA$1315,DataRegularSeason20242025!$B$3:$B$1315, "&lt;=" &amp; $A161, DataRegularSeason20242025!$D$3:$D$1315, C$1)+SUMIFS(DataRegularSeason20242025!$AB$3:$AB$1315,DataRegularSeason20242025!$B$3:$B$1315, "&lt;=" &amp; $A161, DataRegularSeason20242025!$E$3:$E$1315, C$1)</f>
        <v>23</v>
      </c>
      <c r="D161" s="2">
        <f>SUMIFS(DataRegularSeason20242025!$AA$3:$AA$1315,DataRegularSeason20242025!$B$3:$B$1315, "&lt;=" &amp; $A161, DataRegularSeason20242025!$D$3:$D$1315, D$1)+SUMIFS(DataRegularSeason20242025!$AB$3:$AB$1315,DataRegularSeason20242025!$B$3:$B$1315, "&lt;=" &amp; $A161, DataRegularSeason20242025!$E$3:$E$1315, D$1)</f>
        <v>23</v>
      </c>
      <c r="E161" s="2">
        <f>SUMIFS(DataRegularSeason20242025!$AA$3:$AA$1315,DataRegularSeason20242025!$B$3:$B$1315, "&lt;=" &amp; $A161, DataRegularSeason20242025!$D$3:$D$1315, E$1)+SUMIFS(DataRegularSeason20242025!$AB$3:$AB$1315,DataRegularSeason20242025!$B$3:$B$1315, "&lt;=" &amp; $A161, DataRegularSeason20242025!$E$3:$E$1315, E$1)</f>
        <v>31</v>
      </c>
      <c r="F161" s="2">
        <f>SUMIFS(DataRegularSeason20242025!$AA$3:$AA$1315,DataRegularSeason20242025!$B$3:$B$1315, "&lt;=" &amp; $A161, DataRegularSeason20242025!$D$3:$D$1315, F$1)+SUMIFS(DataRegularSeason20242025!$AB$3:$AB$1315,DataRegularSeason20242025!$B$3:$B$1315, "&lt;=" &amp; $A161, DataRegularSeason20242025!$E$3:$E$1315, F$1)</f>
        <v>20</v>
      </c>
      <c r="G161" s="2">
        <f>SUMIFS(DataRegularSeason20242025!$AA$3:$AA$1315,DataRegularSeason20242025!$B$3:$B$1315, "&lt;=" &amp; $A161, DataRegularSeason20242025!$D$3:$D$1315, G$1)+SUMIFS(DataRegularSeason20242025!$AB$3:$AB$1315,DataRegularSeason20242025!$B$3:$B$1315, "&lt;=" &amp; $A161, DataRegularSeason20242025!$E$3:$E$1315, G$1)</f>
        <v>28</v>
      </c>
      <c r="H161" s="2">
        <f>SUMIFS(DataRegularSeason20242025!$AA$3:$AA$1315,DataRegularSeason20242025!$B$3:$B$1315, "&lt;=" &amp; $A161, DataRegularSeason20242025!$D$3:$D$1315, H$1)+SUMIFS(DataRegularSeason20242025!$AB$3:$AB$1315,DataRegularSeason20242025!$B$3:$B$1315, "&lt;=" &amp; $A161, DataRegularSeason20242025!$E$3:$E$1315, H$1)</f>
        <v>16</v>
      </c>
      <c r="I161" s="2">
        <f>SUMIFS(DataRegularSeason20242025!$AA$3:$AA$1315,DataRegularSeason20242025!$B$3:$B$1315, "&lt;=" &amp; $A161, DataRegularSeason20242025!$D$3:$D$1315, I$1)+SUMIFS(DataRegularSeason20242025!$AB$3:$AB$1315,DataRegularSeason20242025!$B$3:$B$1315, "&lt;=" &amp; $A161, DataRegularSeason20242025!$E$3:$E$1315, I$1)</f>
        <v>24</v>
      </c>
      <c r="J161" s="2">
        <f>SUMIFS(DataRegularSeason20242025!$AA$3:$AA$1315,DataRegularSeason20242025!$B$3:$B$1315, "&lt;=" &amp; $A161, DataRegularSeason20242025!$D$3:$D$1315, J$1)+SUMIFS(DataRegularSeason20242025!$AB$3:$AB$1315,DataRegularSeason20242025!$B$3:$B$1315, "&lt;=" &amp; $A161, DataRegularSeason20242025!$E$3:$E$1315, J$1)</f>
        <v>26</v>
      </c>
      <c r="K161" s="2">
        <f>SUMIFS(DataRegularSeason20242025!$AA$3:$AA$1315,DataRegularSeason20242025!$B$3:$B$1315, "&lt;=" &amp; $A161, DataRegularSeason20242025!$D$3:$D$1315, K$1)+SUMIFS(DataRegularSeason20242025!$AB$3:$AB$1315,DataRegularSeason20242025!$B$3:$B$1315, "&lt;=" &amp; $A161, DataRegularSeason20242025!$E$3:$E$1315, K$1)</f>
        <v>22</v>
      </c>
      <c r="L161" s="2">
        <f>SUMIFS(DataRegularSeason20242025!$AA$3:$AA$1315,DataRegularSeason20242025!$B$3:$B$1315, "&lt;=" &amp; $A161, DataRegularSeason20242025!$D$3:$D$1315, L$1)+SUMIFS(DataRegularSeason20242025!$AB$3:$AB$1315,DataRegularSeason20242025!$B$3:$B$1315, "&lt;=" &amp; $A161, DataRegularSeason20242025!$E$3:$E$1315, L$1)</f>
        <v>24</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25</v>
      </c>
      <c r="O161" s="2">
        <f>SUMIFS(DataRegularSeason20242025!$AA$3:$AA$1315,DataRegularSeason20242025!$B$3:$B$1315, "&lt;=" &amp; $A161, DataRegularSeason20242025!$D$3:$D$1315, O$1)+SUMIFS(DataRegularSeason20242025!$AB$3:$AB$1315,DataRegularSeason20242025!$B$3:$B$1315, "&lt;=" &amp; $A161, DataRegularSeason20242025!$E$3:$E$1315, O$1)</f>
        <v>30</v>
      </c>
      <c r="P161" s="2">
        <f>SUMIFS(DataRegularSeason20242025!$AA$3:$AA$1315,DataRegularSeason20242025!$B$3:$B$1315, "&lt;=" &amp; $A161, DataRegularSeason20242025!$D$3:$D$1315, P$1)+SUMIFS(DataRegularSeason20242025!$AB$3:$AB$1315,DataRegularSeason20242025!$B$3:$B$1315, "&lt;=" &amp; $A161, DataRegularSeason20242025!$E$3:$E$1315, P$1)</f>
        <v>17</v>
      </c>
      <c r="Q161" s="2">
        <f>SUMIFS(DataRegularSeason20242025!$AA$3:$AA$1315,DataRegularSeason20242025!$B$3:$B$1315, "&lt;=" &amp; $A161, DataRegularSeason20242025!$D$3:$D$1315, Q$1)+SUMIFS(DataRegularSeason20242025!$AB$3:$AB$1315,DataRegularSeason20242025!$B$3:$B$1315, "&lt;=" &amp; $A161, DataRegularSeason20242025!$E$3:$E$1315, Q$1)</f>
        <v>32</v>
      </c>
      <c r="R161" s="2">
        <f>SUMIFS(DataRegularSeason20242025!$AA$3:$AA$1315,DataRegularSeason20242025!$B$3:$B$1315, "&lt;=" &amp; $A161, DataRegularSeason20242025!$D$3:$D$1315, R$1)+SUMIFS(DataRegularSeason20242025!$AB$3:$AB$1315,DataRegularSeason20242025!$B$3:$B$1315, "&lt;=" &amp; $A161, DataRegularSeason20242025!$E$3:$E$1315, R$1)</f>
        <v>17</v>
      </c>
      <c r="S161" s="2">
        <f>SUMIFS(DataRegularSeason20242025!$AA$3:$AA$1315,DataRegularSeason20242025!$B$3:$B$1315, "&lt;=" &amp; $A161, DataRegularSeason20242025!$D$3:$D$1315, S$1)+SUMIFS(DataRegularSeason20242025!$AB$3:$AB$1315,DataRegularSeason20242025!$B$3:$B$1315, "&lt;=" &amp; $A161, DataRegularSeason20242025!$E$3:$E$1315, S$1)</f>
        <v>21</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19</v>
      </c>
      <c r="V161" s="2">
        <f>SUMIFS(DataRegularSeason20242025!$AA$3:$AA$1315,DataRegularSeason20242025!$B$3:$B$1315, "&lt;=" &amp; $A161, DataRegularSeason20242025!$D$3:$D$1315, V$1)+SUMIFS(DataRegularSeason20242025!$AB$3:$AB$1315,DataRegularSeason20242025!$B$3:$B$1315, "&lt;=" &amp; $A161, DataRegularSeason20242025!$E$3:$E$1315, V$1)</f>
        <v>21</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19</v>
      </c>
      <c r="Z161" s="2">
        <f>SUMIFS(DataRegularSeason20242025!$AA$3:$AA$1315,DataRegularSeason20242025!$B$3:$B$1315, "&lt;=" &amp; $A161, DataRegularSeason20242025!$D$3:$D$1315, Z$1)+SUMIFS(DataRegularSeason20242025!$AB$3:$AB$1315,DataRegularSeason20242025!$B$3:$B$1315, "&lt;=" &amp; $A161, DataRegularSeason20242025!$E$3:$E$1315, Z$1)</f>
        <v>21</v>
      </c>
      <c r="AA161" s="2">
        <f>SUMIFS(DataRegularSeason20242025!$AA$3:$AA$1315,DataRegularSeason20242025!$B$3:$B$1315, "&lt;=" &amp; $A161, DataRegularSeason20242025!$D$3:$D$1315, AA$1)+SUMIFS(DataRegularSeason20242025!$AB$3:$AB$1315,DataRegularSeason20242025!$B$3:$B$1315, "&lt;=" &amp; $A161, DataRegularSeason20242025!$E$3:$E$1315, AA$1)</f>
        <v>24</v>
      </c>
      <c r="AB161" s="2">
        <f>SUMIFS(DataRegularSeason20242025!$AA$3:$AA$1315,DataRegularSeason20242025!$B$3:$B$1315, "&lt;=" &amp; $A161, DataRegularSeason20242025!$D$3:$D$1315, AB$1)+SUMIFS(DataRegularSeason20242025!$AB$3:$AB$1315,DataRegularSeason20242025!$B$3:$B$1315, "&lt;=" &amp; $A161, DataRegularSeason20242025!$E$3:$E$1315, AB$1)</f>
        <v>28</v>
      </c>
      <c r="AC161" s="2">
        <f>SUMIFS(DataRegularSeason20242025!$AA$3:$AA$1315,DataRegularSeason20242025!$B$3:$B$1315, "&lt;=" &amp; $A161, DataRegularSeason20242025!$D$3:$D$1315, AC$1)+SUMIFS(DataRegularSeason20242025!$AB$3:$AB$1315,DataRegularSeason20242025!$B$3:$B$1315, "&lt;=" &amp; $A161, DataRegularSeason20242025!$E$3:$E$1315, AC$1)</f>
        <v>21</v>
      </c>
      <c r="AD161" s="2">
        <f>SUMIFS(DataRegularSeason20242025!$AA$3:$AA$1315,DataRegularSeason20242025!$B$3:$B$1315, "&lt;=" &amp; $A161, DataRegularSeason20242025!$D$3:$D$1315, AD$1)+SUMIFS(DataRegularSeason20242025!$AB$3:$AB$1315,DataRegularSeason20242025!$B$3:$B$1315, "&lt;=" &amp; $A161, DataRegularSeason20242025!$E$3:$E$1315, AD$1)</f>
        <v>25</v>
      </c>
      <c r="AE161" s="2">
        <f>SUMIFS(DataRegularSeason20242025!$AA$3:$AA$1315,DataRegularSeason20242025!$B$3:$B$1315, "&lt;=" &amp; $A161, DataRegularSeason20242025!$D$3:$D$1315, AE$1)+SUMIFS(DataRegularSeason20242025!$AB$3:$AB$1315,DataRegularSeason20242025!$B$3:$B$1315, "&lt;=" &amp; $A161, DataRegularSeason20242025!$E$3:$E$1315, AE$1)</f>
        <v>30</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29</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19</v>
      </c>
      <c r="C162" s="2">
        <f>SUMIFS(DataRegularSeason20242025!$AA$3:$AA$1315,DataRegularSeason20242025!$B$3:$B$1315, "&lt;=" &amp; $A162, DataRegularSeason20242025!$D$3:$D$1315, C$1)+SUMIFS(DataRegularSeason20242025!$AB$3:$AB$1315,DataRegularSeason20242025!$B$3:$B$1315, "&lt;=" &amp; $A162, DataRegularSeason20242025!$E$3:$E$1315, C$1)</f>
        <v>23</v>
      </c>
      <c r="D162" s="2">
        <f>SUMIFS(DataRegularSeason20242025!$AA$3:$AA$1315,DataRegularSeason20242025!$B$3:$B$1315, "&lt;=" &amp; $A162, DataRegularSeason20242025!$D$3:$D$1315, D$1)+SUMIFS(DataRegularSeason20242025!$AB$3:$AB$1315,DataRegularSeason20242025!$B$3:$B$1315, "&lt;=" &amp; $A162, DataRegularSeason20242025!$E$3:$E$1315, D$1)</f>
        <v>23</v>
      </c>
      <c r="E162" s="2">
        <f>SUMIFS(DataRegularSeason20242025!$AA$3:$AA$1315,DataRegularSeason20242025!$B$3:$B$1315, "&lt;=" &amp; $A162, DataRegularSeason20242025!$D$3:$D$1315, E$1)+SUMIFS(DataRegularSeason20242025!$AB$3:$AB$1315,DataRegularSeason20242025!$B$3:$B$1315, "&lt;=" &amp; $A162, DataRegularSeason20242025!$E$3:$E$1315, E$1)</f>
        <v>31</v>
      </c>
      <c r="F162" s="2">
        <f>SUMIFS(DataRegularSeason20242025!$AA$3:$AA$1315,DataRegularSeason20242025!$B$3:$B$1315, "&lt;=" &amp; $A162, DataRegularSeason20242025!$D$3:$D$1315, F$1)+SUMIFS(DataRegularSeason20242025!$AB$3:$AB$1315,DataRegularSeason20242025!$B$3:$B$1315, "&lt;=" &amp; $A162, DataRegularSeason20242025!$E$3:$E$1315, F$1)</f>
        <v>20</v>
      </c>
      <c r="G162" s="2">
        <f>SUMIFS(DataRegularSeason20242025!$AA$3:$AA$1315,DataRegularSeason20242025!$B$3:$B$1315, "&lt;=" &amp; $A162, DataRegularSeason20242025!$D$3:$D$1315, G$1)+SUMIFS(DataRegularSeason20242025!$AB$3:$AB$1315,DataRegularSeason20242025!$B$3:$B$1315, "&lt;=" &amp; $A162, DataRegularSeason20242025!$E$3:$E$1315, G$1)</f>
        <v>28</v>
      </c>
      <c r="H162" s="2">
        <f>SUMIFS(DataRegularSeason20242025!$AA$3:$AA$1315,DataRegularSeason20242025!$B$3:$B$1315, "&lt;=" &amp; $A162, DataRegularSeason20242025!$D$3:$D$1315, H$1)+SUMIFS(DataRegularSeason20242025!$AB$3:$AB$1315,DataRegularSeason20242025!$B$3:$B$1315, "&lt;=" &amp; $A162, DataRegularSeason20242025!$E$3:$E$1315, H$1)</f>
        <v>16</v>
      </c>
      <c r="I162" s="2">
        <f>SUMIFS(DataRegularSeason20242025!$AA$3:$AA$1315,DataRegularSeason20242025!$B$3:$B$1315, "&lt;=" &amp; $A162, DataRegularSeason20242025!$D$3:$D$1315, I$1)+SUMIFS(DataRegularSeason20242025!$AB$3:$AB$1315,DataRegularSeason20242025!$B$3:$B$1315, "&lt;=" &amp; $A162, DataRegularSeason20242025!$E$3:$E$1315, I$1)</f>
        <v>24</v>
      </c>
      <c r="J162" s="2">
        <f>SUMIFS(DataRegularSeason20242025!$AA$3:$AA$1315,DataRegularSeason20242025!$B$3:$B$1315, "&lt;=" &amp; $A162, DataRegularSeason20242025!$D$3:$D$1315, J$1)+SUMIFS(DataRegularSeason20242025!$AB$3:$AB$1315,DataRegularSeason20242025!$B$3:$B$1315, "&lt;=" &amp; $A162, DataRegularSeason20242025!$E$3:$E$1315, J$1)</f>
        <v>26</v>
      </c>
      <c r="K162" s="2">
        <f>SUMIFS(DataRegularSeason20242025!$AA$3:$AA$1315,DataRegularSeason20242025!$B$3:$B$1315, "&lt;=" &amp; $A162, DataRegularSeason20242025!$D$3:$D$1315, K$1)+SUMIFS(DataRegularSeason20242025!$AB$3:$AB$1315,DataRegularSeason20242025!$B$3:$B$1315, "&lt;=" &amp; $A162, DataRegularSeason20242025!$E$3:$E$1315, K$1)</f>
        <v>22</v>
      </c>
      <c r="L162" s="2">
        <f>SUMIFS(DataRegularSeason20242025!$AA$3:$AA$1315,DataRegularSeason20242025!$B$3:$B$1315, "&lt;=" &amp; $A162, DataRegularSeason20242025!$D$3:$D$1315, L$1)+SUMIFS(DataRegularSeason20242025!$AB$3:$AB$1315,DataRegularSeason20242025!$B$3:$B$1315, "&lt;=" &amp; $A162, DataRegularSeason20242025!$E$3:$E$1315, L$1)</f>
        <v>24</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25</v>
      </c>
      <c r="O162" s="2">
        <f>SUMIFS(DataRegularSeason20242025!$AA$3:$AA$1315,DataRegularSeason20242025!$B$3:$B$1315, "&lt;=" &amp; $A162, DataRegularSeason20242025!$D$3:$D$1315, O$1)+SUMIFS(DataRegularSeason20242025!$AB$3:$AB$1315,DataRegularSeason20242025!$B$3:$B$1315, "&lt;=" &amp; $A162, DataRegularSeason20242025!$E$3:$E$1315, O$1)</f>
        <v>30</v>
      </c>
      <c r="P162" s="2">
        <f>SUMIFS(DataRegularSeason20242025!$AA$3:$AA$1315,DataRegularSeason20242025!$B$3:$B$1315, "&lt;=" &amp; $A162, DataRegularSeason20242025!$D$3:$D$1315, P$1)+SUMIFS(DataRegularSeason20242025!$AB$3:$AB$1315,DataRegularSeason20242025!$B$3:$B$1315, "&lt;=" &amp; $A162, DataRegularSeason20242025!$E$3:$E$1315, P$1)</f>
        <v>17</v>
      </c>
      <c r="Q162" s="2">
        <f>SUMIFS(DataRegularSeason20242025!$AA$3:$AA$1315,DataRegularSeason20242025!$B$3:$B$1315, "&lt;=" &amp; $A162, DataRegularSeason20242025!$D$3:$D$1315, Q$1)+SUMIFS(DataRegularSeason20242025!$AB$3:$AB$1315,DataRegularSeason20242025!$B$3:$B$1315, "&lt;=" &amp; $A162, DataRegularSeason20242025!$E$3:$E$1315, Q$1)</f>
        <v>32</v>
      </c>
      <c r="R162" s="2">
        <f>SUMIFS(DataRegularSeason20242025!$AA$3:$AA$1315,DataRegularSeason20242025!$B$3:$B$1315, "&lt;=" &amp; $A162, DataRegularSeason20242025!$D$3:$D$1315, R$1)+SUMIFS(DataRegularSeason20242025!$AB$3:$AB$1315,DataRegularSeason20242025!$B$3:$B$1315, "&lt;=" &amp; $A162, DataRegularSeason20242025!$E$3:$E$1315, R$1)</f>
        <v>17</v>
      </c>
      <c r="S162" s="2">
        <f>SUMIFS(DataRegularSeason20242025!$AA$3:$AA$1315,DataRegularSeason20242025!$B$3:$B$1315, "&lt;=" &amp; $A162, DataRegularSeason20242025!$D$3:$D$1315, S$1)+SUMIFS(DataRegularSeason20242025!$AB$3:$AB$1315,DataRegularSeason20242025!$B$3:$B$1315, "&lt;=" &amp; $A162, DataRegularSeason20242025!$E$3:$E$1315, S$1)</f>
        <v>21</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19</v>
      </c>
      <c r="V162" s="2">
        <f>SUMIFS(DataRegularSeason20242025!$AA$3:$AA$1315,DataRegularSeason20242025!$B$3:$B$1315, "&lt;=" &amp; $A162, DataRegularSeason20242025!$D$3:$D$1315, V$1)+SUMIFS(DataRegularSeason20242025!$AB$3:$AB$1315,DataRegularSeason20242025!$B$3:$B$1315, "&lt;=" &amp; $A162, DataRegularSeason20242025!$E$3:$E$1315, V$1)</f>
        <v>21</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19</v>
      </c>
      <c r="Z162" s="2">
        <f>SUMIFS(DataRegularSeason20242025!$AA$3:$AA$1315,DataRegularSeason20242025!$B$3:$B$1315, "&lt;=" &amp; $A162, DataRegularSeason20242025!$D$3:$D$1315, Z$1)+SUMIFS(DataRegularSeason20242025!$AB$3:$AB$1315,DataRegularSeason20242025!$B$3:$B$1315, "&lt;=" &amp; $A162, DataRegularSeason20242025!$E$3:$E$1315, Z$1)</f>
        <v>21</v>
      </c>
      <c r="AA162" s="2">
        <f>SUMIFS(DataRegularSeason20242025!$AA$3:$AA$1315,DataRegularSeason20242025!$B$3:$B$1315, "&lt;=" &amp; $A162, DataRegularSeason20242025!$D$3:$D$1315, AA$1)+SUMIFS(DataRegularSeason20242025!$AB$3:$AB$1315,DataRegularSeason20242025!$B$3:$B$1315, "&lt;=" &amp; $A162, DataRegularSeason20242025!$E$3:$E$1315, AA$1)</f>
        <v>24</v>
      </c>
      <c r="AB162" s="2">
        <f>SUMIFS(DataRegularSeason20242025!$AA$3:$AA$1315,DataRegularSeason20242025!$B$3:$B$1315, "&lt;=" &amp; $A162, DataRegularSeason20242025!$D$3:$D$1315, AB$1)+SUMIFS(DataRegularSeason20242025!$AB$3:$AB$1315,DataRegularSeason20242025!$B$3:$B$1315, "&lt;=" &amp; $A162, DataRegularSeason20242025!$E$3:$E$1315, AB$1)</f>
        <v>28</v>
      </c>
      <c r="AC162" s="2">
        <f>SUMIFS(DataRegularSeason20242025!$AA$3:$AA$1315,DataRegularSeason20242025!$B$3:$B$1315, "&lt;=" &amp; $A162, DataRegularSeason20242025!$D$3:$D$1315, AC$1)+SUMIFS(DataRegularSeason20242025!$AB$3:$AB$1315,DataRegularSeason20242025!$B$3:$B$1315, "&lt;=" &amp; $A162, DataRegularSeason20242025!$E$3:$E$1315, AC$1)</f>
        <v>21</v>
      </c>
      <c r="AD162" s="2">
        <f>SUMIFS(DataRegularSeason20242025!$AA$3:$AA$1315,DataRegularSeason20242025!$B$3:$B$1315, "&lt;=" &amp; $A162, DataRegularSeason20242025!$D$3:$D$1315, AD$1)+SUMIFS(DataRegularSeason20242025!$AB$3:$AB$1315,DataRegularSeason20242025!$B$3:$B$1315, "&lt;=" &amp; $A162, DataRegularSeason20242025!$E$3:$E$1315, AD$1)</f>
        <v>25</v>
      </c>
      <c r="AE162" s="2">
        <f>SUMIFS(DataRegularSeason20242025!$AA$3:$AA$1315,DataRegularSeason20242025!$B$3:$B$1315, "&lt;=" &amp; $A162, DataRegularSeason20242025!$D$3:$D$1315, AE$1)+SUMIFS(DataRegularSeason20242025!$AB$3:$AB$1315,DataRegularSeason20242025!$B$3:$B$1315, "&lt;=" &amp; $A162, DataRegularSeason20242025!$E$3:$E$1315, AE$1)</f>
        <v>30</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29</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19</v>
      </c>
      <c r="C163" s="2">
        <f>SUMIFS(DataRegularSeason20242025!$AA$3:$AA$1315,DataRegularSeason20242025!$B$3:$B$1315, "&lt;=" &amp; $A163, DataRegularSeason20242025!$D$3:$D$1315, C$1)+SUMIFS(DataRegularSeason20242025!$AB$3:$AB$1315,DataRegularSeason20242025!$B$3:$B$1315, "&lt;=" &amp; $A163, DataRegularSeason20242025!$E$3:$E$1315, C$1)</f>
        <v>23</v>
      </c>
      <c r="D163" s="2">
        <f>SUMIFS(DataRegularSeason20242025!$AA$3:$AA$1315,DataRegularSeason20242025!$B$3:$B$1315, "&lt;=" &amp; $A163, DataRegularSeason20242025!$D$3:$D$1315, D$1)+SUMIFS(DataRegularSeason20242025!$AB$3:$AB$1315,DataRegularSeason20242025!$B$3:$B$1315, "&lt;=" &amp; $A163, DataRegularSeason20242025!$E$3:$E$1315, D$1)</f>
        <v>23</v>
      </c>
      <c r="E163" s="2">
        <f>SUMIFS(DataRegularSeason20242025!$AA$3:$AA$1315,DataRegularSeason20242025!$B$3:$B$1315, "&lt;=" &amp; $A163, DataRegularSeason20242025!$D$3:$D$1315, E$1)+SUMIFS(DataRegularSeason20242025!$AB$3:$AB$1315,DataRegularSeason20242025!$B$3:$B$1315, "&lt;=" &amp; $A163, DataRegularSeason20242025!$E$3:$E$1315, E$1)</f>
        <v>31</v>
      </c>
      <c r="F163" s="2">
        <f>SUMIFS(DataRegularSeason20242025!$AA$3:$AA$1315,DataRegularSeason20242025!$B$3:$B$1315, "&lt;=" &amp; $A163, DataRegularSeason20242025!$D$3:$D$1315, F$1)+SUMIFS(DataRegularSeason20242025!$AB$3:$AB$1315,DataRegularSeason20242025!$B$3:$B$1315, "&lt;=" &amp; $A163, DataRegularSeason20242025!$E$3:$E$1315, F$1)</f>
        <v>20</v>
      </c>
      <c r="G163" s="2">
        <f>SUMIFS(DataRegularSeason20242025!$AA$3:$AA$1315,DataRegularSeason20242025!$B$3:$B$1315, "&lt;=" &amp; $A163, DataRegularSeason20242025!$D$3:$D$1315, G$1)+SUMIFS(DataRegularSeason20242025!$AB$3:$AB$1315,DataRegularSeason20242025!$B$3:$B$1315, "&lt;=" &amp; $A163, DataRegularSeason20242025!$E$3:$E$1315, G$1)</f>
        <v>28</v>
      </c>
      <c r="H163" s="2">
        <f>SUMIFS(DataRegularSeason20242025!$AA$3:$AA$1315,DataRegularSeason20242025!$B$3:$B$1315, "&lt;=" &amp; $A163, DataRegularSeason20242025!$D$3:$D$1315, H$1)+SUMIFS(DataRegularSeason20242025!$AB$3:$AB$1315,DataRegularSeason20242025!$B$3:$B$1315, "&lt;=" &amp; $A163, DataRegularSeason20242025!$E$3:$E$1315, H$1)</f>
        <v>16</v>
      </c>
      <c r="I163" s="2">
        <f>SUMIFS(DataRegularSeason20242025!$AA$3:$AA$1315,DataRegularSeason20242025!$B$3:$B$1315, "&lt;=" &amp; $A163, DataRegularSeason20242025!$D$3:$D$1315, I$1)+SUMIFS(DataRegularSeason20242025!$AB$3:$AB$1315,DataRegularSeason20242025!$B$3:$B$1315, "&lt;=" &amp; $A163, DataRegularSeason20242025!$E$3:$E$1315, I$1)</f>
        <v>24</v>
      </c>
      <c r="J163" s="2">
        <f>SUMIFS(DataRegularSeason20242025!$AA$3:$AA$1315,DataRegularSeason20242025!$B$3:$B$1315, "&lt;=" &amp; $A163, DataRegularSeason20242025!$D$3:$D$1315, J$1)+SUMIFS(DataRegularSeason20242025!$AB$3:$AB$1315,DataRegularSeason20242025!$B$3:$B$1315, "&lt;=" &amp; $A163, DataRegularSeason20242025!$E$3:$E$1315, J$1)</f>
        <v>26</v>
      </c>
      <c r="K163" s="2">
        <f>SUMIFS(DataRegularSeason20242025!$AA$3:$AA$1315,DataRegularSeason20242025!$B$3:$B$1315, "&lt;=" &amp; $A163, DataRegularSeason20242025!$D$3:$D$1315, K$1)+SUMIFS(DataRegularSeason20242025!$AB$3:$AB$1315,DataRegularSeason20242025!$B$3:$B$1315, "&lt;=" &amp; $A163, DataRegularSeason20242025!$E$3:$E$1315, K$1)</f>
        <v>22</v>
      </c>
      <c r="L163" s="2">
        <f>SUMIFS(DataRegularSeason20242025!$AA$3:$AA$1315,DataRegularSeason20242025!$B$3:$B$1315, "&lt;=" &amp; $A163, DataRegularSeason20242025!$D$3:$D$1315, L$1)+SUMIFS(DataRegularSeason20242025!$AB$3:$AB$1315,DataRegularSeason20242025!$B$3:$B$1315, "&lt;=" &amp; $A163, DataRegularSeason20242025!$E$3:$E$1315, L$1)</f>
        <v>24</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25</v>
      </c>
      <c r="O163" s="2">
        <f>SUMIFS(DataRegularSeason20242025!$AA$3:$AA$1315,DataRegularSeason20242025!$B$3:$B$1315, "&lt;=" &amp; $A163, DataRegularSeason20242025!$D$3:$D$1315, O$1)+SUMIFS(DataRegularSeason20242025!$AB$3:$AB$1315,DataRegularSeason20242025!$B$3:$B$1315, "&lt;=" &amp; $A163, DataRegularSeason20242025!$E$3:$E$1315, O$1)</f>
        <v>30</v>
      </c>
      <c r="P163" s="2">
        <f>SUMIFS(DataRegularSeason20242025!$AA$3:$AA$1315,DataRegularSeason20242025!$B$3:$B$1315, "&lt;=" &amp; $A163, DataRegularSeason20242025!$D$3:$D$1315, P$1)+SUMIFS(DataRegularSeason20242025!$AB$3:$AB$1315,DataRegularSeason20242025!$B$3:$B$1315, "&lt;=" &amp; $A163, DataRegularSeason20242025!$E$3:$E$1315, P$1)</f>
        <v>17</v>
      </c>
      <c r="Q163" s="2">
        <f>SUMIFS(DataRegularSeason20242025!$AA$3:$AA$1315,DataRegularSeason20242025!$B$3:$B$1315, "&lt;=" &amp; $A163, DataRegularSeason20242025!$D$3:$D$1315, Q$1)+SUMIFS(DataRegularSeason20242025!$AB$3:$AB$1315,DataRegularSeason20242025!$B$3:$B$1315, "&lt;=" &amp; $A163, DataRegularSeason20242025!$E$3:$E$1315, Q$1)</f>
        <v>32</v>
      </c>
      <c r="R163" s="2">
        <f>SUMIFS(DataRegularSeason20242025!$AA$3:$AA$1315,DataRegularSeason20242025!$B$3:$B$1315, "&lt;=" &amp; $A163, DataRegularSeason20242025!$D$3:$D$1315, R$1)+SUMIFS(DataRegularSeason20242025!$AB$3:$AB$1315,DataRegularSeason20242025!$B$3:$B$1315, "&lt;=" &amp; $A163, DataRegularSeason20242025!$E$3:$E$1315, R$1)</f>
        <v>17</v>
      </c>
      <c r="S163" s="2">
        <f>SUMIFS(DataRegularSeason20242025!$AA$3:$AA$1315,DataRegularSeason20242025!$B$3:$B$1315, "&lt;=" &amp; $A163, DataRegularSeason20242025!$D$3:$D$1315, S$1)+SUMIFS(DataRegularSeason20242025!$AB$3:$AB$1315,DataRegularSeason20242025!$B$3:$B$1315, "&lt;=" &amp; $A163, DataRegularSeason20242025!$E$3:$E$1315, S$1)</f>
        <v>21</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19</v>
      </c>
      <c r="V163" s="2">
        <f>SUMIFS(DataRegularSeason20242025!$AA$3:$AA$1315,DataRegularSeason20242025!$B$3:$B$1315, "&lt;=" &amp; $A163, DataRegularSeason20242025!$D$3:$D$1315, V$1)+SUMIFS(DataRegularSeason20242025!$AB$3:$AB$1315,DataRegularSeason20242025!$B$3:$B$1315, "&lt;=" &amp; $A163, DataRegularSeason20242025!$E$3:$E$1315, V$1)</f>
        <v>21</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19</v>
      </c>
      <c r="Z163" s="2">
        <f>SUMIFS(DataRegularSeason20242025!$AA$3:$AA$1315,DataRegularSeason20242025!$B$3:$B$1315, "&lt;=" &amp; $A163, DataRegularSeason20242025!$D$3:$D$1315, Z$1)+SUMIFS(DataRegularSeason20242025!$AB$3:$AB$1315,DataRegularSeason20242025!$B$3:$B$1315, "&lt;=" &amp; $A163, DataRegularSeason20242025!$E$3:$E$1315, Z$1)</f>
        <v>21</v>
      </c>
      <c r="AA163" s="2">
        <f>SUMIFS(DataRegularSeason20242025!$AA$3:$AA$1315,DataRegularSeason20242025!$B$3:$B$1315, "&lt;=" &amp; $A163, DataRegularSeason20242025!$D$3:$D$1315, AA$1)+SUMIFS(DataRegularSeason20242025!$AB$3:$AB$1315,DataRegularSeason20242025!$B$3:$B$1315, "&lt;=" &amp; $A163, DataRegularSeason20242025!$E$3:$E$1315, AA$1)</f>
        <v>24</v>
      </c>
      <c r="AB163" s="2">
        <f>SUMIFS(DataRegularSeason20242025!$AA$3:$AA$1315,DataRegularSeason20242025!$B$3:$B$1315, "&lt;=" &amp; $A163, DataRegularSeason20242025!$D$3:$D$1315, AB$1)+SUMIFS(DataRegularSeason20242025!$AB$3:$AB$1315,DataRegularSeason20242025!$B$3:$B$1315, "&lt;=" &amp; $A163, DataRegularSeason20242025!$E$3:$E$1315, AB$1)</f>
        <v>28</v>
      </c>
      <c r="AC163" s="2">
        <f>SUMIFS(DataRegularSeason20242025!$AA$3:$AA$1315,DataRegularSeason20242025!$B$3:$B$1315, "&lt;=" &amp; $A163, DataRegularSeason20242025!$D$3:$D$1315, AC$1)+SUMIFS(DataRegularSeason20242025!$AB$3:$AB$1315,DataRegularSeason20242025!$B$3:$B$1315, "&lt;=" &amp; $A163, DataRegularSeason20242025!$E$3:$E$1315, AC$1)</f>
        <v>21</v>
      </c>
      <c r="AD163" s="2">
        <f>SUMIFS(DataRegularSeason20242025!$AA$3:$AA$1315,DataRegularSeason20242025!$B$3:$B$1315, "&lt;=" &amp; $A163, DataRegularSeason20242025!$D$3:$D$1315, AD$1)+SUMIFS(DataRegularSeason20242025!$AB$3:$AB$1315,DataRegularSeason20242025!$B$3:$B$1315, "&lt;=" &amp; $A163, DataRegularSeason20242025!$E$3:$E$1315, AD$1)</f>
        <v>25</v>
      </c>
      <c r="AE163" s="2">
        <f>SUMIFS(DataRegularSeason20242025!$AA$3:$AA$1315,DataRegularSeason20242025!$B$3:$B$1315, "&lt;=" &amp; $A163, DataRegularSeason20242025!$D$3:$D$1315, AE$1)+SUMIFS(DataRegularSeason20242025!$AB$3:$AB$1315,DataRegularSeason20242025!$B$3:$B$1315, "&lt;=" &amp; $A163, DataRegularSeason20242025!$E$3:$E$1315, AE$1)</f>
        <v>30</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29</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19</v>
      </c>
      <c r="C164" s="2">
        <f>SUMIFS(DataRegularSeason20242025!$AA$3:$AA$1315,DataRegularSeason20242025!$B$3:$B$1315, "&lt;=" &amp; $A164, DataRegularSeason20242025!$D$3:$D$1315, C$1)+SUMIFS(DataRegularSeason20242025!$AB$3:$AB$1315,DataRegularSeason20242025!$B$3:$B$1315, "&lt;=" &amp; $A164, DataRegularSeason20242025!$E$3:$E$1315, C$1)</f>
        <v>23</v>
      </c>
      <c r="D164" s="2">
        <f>SUMIFS(DataRegularSeason20242025!$AA$3:$AA$1315,DataRegularSeason20242025!$B$3:$B$1315, "&lt;=" &amp; $A164, DataRegularSeason20242025!$D$3:$D$1315, D$1)+SUMIFS(DataRegularSeason20242025!$AB$3:$AB$1315,DataRegularSeason20242025!$B$3:$B$1315, "&lt;=" &amp; $A164, DataRegularSeason20242025!$E$3:$E$1315, D$1)</f>
        <v>23</v>
      </c>
      <c r="E164" s="2">
        <f>SUMIFS(DataRegularSeason20242025!$AA$3:$AA$1315,DataRegularSeason20242025!$B$3:$B$1315, "&lt;=" &amp; $A164, DataRegularSeason20242025!$D$3:$D$1315, E$1)+SUMIFS(DataRegularSeason20242025!$AB$3:$AB$1315,DataRegularSeason20242025!$B$3:$B$1315, "&lt;=" &amp; $A164, DataRegularSeason20242025!$E$3:$E$1315, E$1)</f>
        <v>31</v>
      </c>
      <c r="F164" s="2">
        <f>SUMIFS(DataRegularSeason20242025!$AA$3:$AA$1315,DataRegularSeason20242025!$B$3:$B$1315, "&lt;=" &amp; $A164, DataRegularSeason20242025!$D$3:$D$1315, F$1)+SUMIFS(DataRegularSeason20242025!$AB$3:$AB$1315,DataRegularSeason20242025!$B$3:$B$1315, "&lt;=" &amp; $A164, DataRegularSeason20242025!$E$3:$E$1315, F$1)</f>
        <v>20</v>
      </c>
      <c r="G164" s="2">
        <f>SUMIFS(DataRegularSeason20242025!$AA$3:$AA$1315,DataRegularSeason20242025!$B$3:$B$1315, "&lt;=" &amp; $A164, DataRegularSeason20242025!$D$3:$D$1315, G$1)+SUMIFS(DataRegularSeason20242025!$AB$3:$AB$1315,DataRegularSeason20242025!$B$3:$B$1315, "&lt;=" &amp; $A164, DataRegularSeason20242025!$E$3:$E$1315, G$1)</f>
        <v>28</v>
      </c>
      <c r="H164" s="2">
        <f>SUMIFS(DataRegularSeason20242025!$AA$3:$AA$1315,DataRegularSeason20242025!$B$3:$B$1315, "&lt;=" &amp; $A164, DataRegularSeason20242025!$D$3:$D$1315, H$1)+SUMIFS(DataRegularSeason20242025!$AB$3:$AB$1315,DataRegularSeason20242025!$B$3:$B$1315, "&lt;=" &amp; $A164, DataRegularSeason20242025!$E$3:$E$1315, H$1)</f>
        <v>16</v>
      </c>
      <c r="I164" s="2">
        <f>SUMIFS(DataRegularSeason20242025!$AA$3:$AA$1315,DataRegularSeason20242025!$B$3:$B$1315, "&lt;=" &amp; $A164, DataRegularSeason20242025!$D$3:$D$1315, I$1)+SUMIFS(DataRegularSeason20242025!$AB$3:$AB$1315,DataRegularSeason20242025!$B$3:$B$1315, "&lt;=" &amp; $A164, DataRegularSeason20242025!$E$3:$E$1315, I$1)</f>
        <v>24</v>
      </c>
      <c r="J164" s="2">
        <f>SUMIFS(DataRegularSeason20242025!$AA$3:$AA$1315,DataRegularSeason20242025!$B$3:$B$1315, "&lt;=" &amp; $A164, DataRegularSeason20242025!$D$3:$D$1315, J$1)+SUMIFS(DataRegularSeason20242025!$AB$3:$AB$1315,DataRegularSeason20242025!$B$3:$B$1315, "&lt;=" &amp; $A164, DataRegularSeason20242025!$E$3:$E$1315, J$1)</f>
        <v>26</v>
      </c>
      <c r="K164" s="2">
        <f>SUMIFS(DataRegularSeason20242025!$AA$3:$AA$1315,DataRegularSeason20242025!$B$3:$B$1315, "&lt;=" &amp; $A164, DataRegularSeason20242025!$D$3:$D$1315, K$1)+SUMIFS(DataRegularSeason20242025!$AB$3:$AB$1315,DataRegularSeason20242025!$B$3:$B$1315, "&lt;=" &amp; $A164, DataRegularSeason20242025!$E$3:$E$1315, K$1)</f>
        <v>22</v>
      </c>
      <c r="L164" s="2">
        <f>SUMIFS(DataRegularSeason20242025!$AA$3:$AA$1315,DataRegularSeason20242025!$B$3:$B$1315, "&lt;=" &amp; $A164, DataRegularSeason20242025!$D$3:$D$1315, L$1)+SUMIFS(DataRegularSeason20242025!$AB$3:$AB$1315,DataRegularSeason20242025!$B$3:$B$1315, "&lt;=" &amp; $A164, DataRegularSeason20242025!$E$3:$E$1315, L$1)</f>
        <v>24</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25</v>
      </c>
      <c r="O164" s="2">
        <f>SUMIFS(DataRegularSeason20242025!$AA$3:$AA$1315,DataRegularSeason20242025!$B$3:$B$1315, "&lt;=" &amp; $A164, DataRegularSeason20242025!$D$3:$D$1315, O$1)+SUMIFS(DataRegularSeason20242025!$AB$3:$AB$1315,DataRegularSeason20242025!$B$3:$B$1315, "&lt;=" &amp; $A164, DataRegularSeason20242025!$E$3:$E$1315, O$1)</f>
        <v>30</v>
      </c>
      <c r="P164" s="2">
        <f>SUMIFS(DataRegularSeason20242025!$AA$3:$AA$1315,DataRegularSeason20242025!$B$3:$B$1315, "&lt;=" &amp; $A164, DataRegularSeason20242025!$D$3:$D$1315, P$1)+SUMIFS(DataRegularSeason20242025!$AB$3:$AB$1315,DataRegularSeason20242025!$B$3:$B$1315, "&lt;=" &amp; $A164, DataRegularSeason20242025!$E$3:$E$1315, P$1)</f>
        <v>17</v>
      </c>
      <c r="Q164" s="2">
        <f>SUMIFS(DataRegularSeason20242025!$AA$3:$AA$1315,DataRegularSeason20242025!$B$3:$B$1315, "&lt;=" &amp; $A164, DataRegularSeason20242025!$D$3:$D$1315, Q$1)+SUMIFS(DataRegularSeason20242025!$AB$3:$AB$1315,DataRegularSeason20242025!$B$3:$B$1315, "&lt;=" &amp; $A164, DataRegularSeason20242025!$E$3:$E$1315, Q$1)</f>
        <v>32</v>
      </c>
      <c r="R164" s="2">
        <f>SUMIFS(DataRegularSeason20242025!$AA$3:$AA$1315,DataRegularSeason20242025!$B$3:$B$1315, "&lt;=" &amp; $A164, DataRegularSeason20242025!$D$3:$D$1315, R$1)+SUMIFS(DataRegularSeason20242025!$AB$3:$AB$1315,DataRegularSeason20242025!$B$3:$B$1315, "&lt;=" &amp; $A164, DataRegularSeason20242025!$E$3:$E$1315, R$1)</f>
        <v>17</v>
      </c>
      <c r="S164" s="2">
        <f>SUMIFS(DataRegularSeason20242025!$AA$3:$AA$1315,DataRegularSeason20242025!$B$3:$B$1315, "&lt;=" &amp; $A164, DataRegularSeason20242025!$D$3:$D$1315, S$1)+SUMIFS(DataRegularSeason20242025!$AB$3:$AB$1315,DataRegularSeason20242025!$B$3:$B$1315, "&lt;=" &amp; $A164, DataRegularSeason20242025!$E$3:$E$1315, S$1)</f>
        <v>21</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19</v>
      </c>
      <c r="V164" s="2">
        <f>SUMIFS(DataRegularSeason20242025!$AA$3:$AA$1315,DataRegularSeason20242025!$B$3:$B$1315, "&lt;=" &amp; $A164, DataRegularSeason20242025!$D$3:$D$1315, V$1)+SUMIFS(DataRegularSeason20242025!$AB$3:$AB$1315,DataRegularSeason20242025!$B$3:$B$1315, "&lt;=" &amp; $A164, DataRegularSeason20242025!$E$3:$E$1315, V$1)</f>
        <v>21</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19</v>
      </c>
      <c r="Z164" s="2">
        <f>SUMIFS(DataRegularSeason20242025!$AA$3:$AA$1315,DataRegularSeason20242025!$B$3:$B$1315, "&lt;=" &amp; $A164, DataRegularSeason20242025!$D$3:$D$1315, Z$1)+SUMIFS(DataRegularSeason20242025!$AB$3:$AB$1315,DataRegularSeason20242025!$B$3:$B$1315, "&lt;=" &amp; $A164, DataRegularSeason20242025!$E$3:$E$1315, Z$1)</f>
        <v>21</v>
      </c>
      <c r="AA164" s="2">
        <f>SUMIFS(DataRegularSeason20242025!$AA$3:$AA$1315,DataRegularSeason20242025!$B$3:$B$1315, "&lt;=" &amp; $A164, DataRegularSeason20242025!$D$3:$D$1315, AA$1)+SUMIFS(DataRegularSeason20242025!$AB$3:$AB$1315,DataRegularSeason20242025!$B$3:$B$1315, "&lt;=" &amp; $A164, DataRegularSeason20242025!$E$3:$E$1315, AA$1)</f>
        <v>24</v>
      </c>
      <c r="AB164" s="2">
        <f>SUMIFS(DataRegularSeason20242025!$AA$3:$AA$1315,DataRegularSeason20242025!$B$3:$B$1315, "&lt;=" &amp; $A164, DataRegularSeason20242025!$D$3:$D$1315, AB$1)+SUMIFS(DataRegularSeason20242025!$AB$3:$AB$1315,DataRegularSeason20242025!$B$3:$B$1315, "&lt;=" &amp; $A164, DataRegularSeason20242025!$E$3:$E$1315, AB$1)</f>
        <v>28</v>
      </c>
      <c r="AC164" s="2">
        <f>SUMIFS(DataRegularSeason20242025!$AA$3:$AA$1315,DataRegularSeason20242025!$B$3:$B$1315, "&lt;=" &amp; $A164, DataRegularSeason20242025!$D$3:$D$1315, AC$1)+SUMIFS(DataRegularSeason20242025!$AB$3:$AB$1315,DataRegularSeason20242025!$B$3:$B$1315, "&lt;=" &amp; $A164, DataRegularSeason20242025!$E$3:$E$1315, AC$1)</f>
        <v>21</v>
      </c>
      <c r="AD164" s="2">
        <f>SUMIFS(DataRegularSeason20242025!$AA$3:$AA$1315,DataRegularSeason20242025!$B$3:$B$1315, "&lt;=" &amp; $A164, DataRegularSeason20242025!$D$3:$D$1315, AD$1)+SUMIFS(DataRegularSeason20242025!$AB$3:$AB$1315,DataRegularSeason20242025!$B$3:$B$1315, "&lt;=" &amp; $A164, DataRegularSeason20242025!$E$3:$E$1315, AD$1)</f>
        <v>25</v>
      </c>
      <c r="AE164" s="2">
        <f>SUMIFS(DataRegularSeason20242025!$AA$3:$AA$1315,DataRegularSeason20242025!$B$3:$B$1315, "&lt;=" &amp; $A164, DataRegularSeason20242025!$D$3:$D$1315, AE$1)+SUMIFS(DataRegularSeason20242025!$AB$3:$AB$1315,DataRegularSeason20242025!$B$3:$B$1315, "&lt;=" &amp; $A164, DataRegularSeason20242025!$E$3:$E$1315, AE$1)</f>
        <v>30</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29</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19</v>
      </c>
      <c r="C165" s="2">
        <f>SUMIFS(DataRegularSeason20242025!$AA$3:$AA$1315,DataRegularSeason20242025!$B$3:$B$1315, "&lt;=" &amp; $A165, DataRegularSeason20242025!$D$3:$D$1315, C$1)+SUMIFS(DataRegularSeason20242025!$AB$3:$AB$1315,DataRegularSeason20242025!$B$3:$B$1315, "&lt;=" &amp; $A165, DataRegularSeason20242025!$E$3:$E$1315, C$1)</f>
        <v>23</v>
      </c>
      <c r="D165" s="2">
        <f>SUMIFS(DataRegularSeason20242025!$AA$3:$AA$1315,DataRegularSeason20242025!$B$3:$B$1315, "&lt;=" &amp; $A165, DataRegularSeason20242025!$D$3:$D$1315, D$1)+SUMIFS(DataRegularSeason20242025!$AB$3:$AB$1315,DataRegularSeason20242025!$B$3:$B$1315, "&lt;=" &amp; $A165, DataRegularSeason20242025!$E$3:$E$1315, D$1)</f>
        <v>23</v>
      </c>
      <c r="E165" s="2">
        <f>SUMIFS(DataRegularSeason20242025!$AA$3:$AA$1315,DataRegularSeason20242025!$B$3:$B$1315, "&lt;=" &amp; $A165, DataRegularSeason20242025!$D$3:$D$1315, E$1)+SUMIFS(DataRegularSeason20242025!$AB$3:$AB$1315,DataRegularSeason20242025!$B$3:$B$1315, "&lt;=" &amp; $A165, DataRegularSeason20242025!$E$3:$E$1315, E$1)</f>
        <v>31</v>
      </c>
      <c r="F165" s="2">
        <f>SUMIFS(DataRegularSeason20242025!$AA$3:$AA$1315,DataRegularSeason20242025!$B$3:$B$1315, "&lt;=" &amp; $A165, DataRegularSeason20242025!$D$3:$D$1315, F$1)+SUMIFS(DataRegularSeason20242025!$AB$3:$AB$1315,DataRegularSeason20242025!$B$3:$B$1315, "&lt;=" &amp; $A165, DataRegularSeason20242025!$E$3:$E$1315, F$1)</f>
        <v>20</v>
      </c>
      <c r="G165" s="2">
        <f>SUMIFS(DataRegularSeason20242025!$AA$3:$AA$1315,DataRegularSeason20242025!$B$3:$B$1315, "&lt;=" &amp; $A165, DataRegularSeason20242025!$D$3:$D$1315, G$1)+SUMIFS(DataRegularSeason20242025!$AB$3:$AB$1315,DataRegularSeason20242025!$B$3:$B$1315, "&lt;=" &amp; $A165, DataRegularSeason20242025!$E$3:$E$1315, G$1)</f>
        <v>28</v>
      </c>
      <c r="H165" s="2">
        <f>SUMIFS(DataRegularSeason20242025!$AA$3:$AA$1315,DataRegularSeason20242025!$B$3:$B$1315, "&lt;=" &amp; $A165, DataRegularSeason20242025!$D$3:$D$1315, H$1)+SUMIFS(DataRegularSeason20242025!$AB$3:$AB$1315,DataRegularSeason20242025!$B$3:$B$1315, "&lt;=" &amp; $A165, DataRegularSeason20242025!$E$3:$E$1315, H$1)</f>
        <v>16</v>
      </c>
      <c r="I165" s="2">
        <f>SUMIFS(DataRegularSeason20242025!$AA$3:$AA$1315,DataRegularSeason20242025!$B$3:$B$1315, "&lt;=" &amp; $A165, DataRegularSeason20242025!$D$3:$D$1315, I$1)+SUMIFS(DataRegularSeason20242025!$AB$3:$AB$1315,DataRegularSeason20242025!$B$3:$B$1315, "&lt;=" &amp; $A165, DataRegularSeason20242025!$E$3:$E$1315, I$1)</f>
        <v>24</v>
      </c>
      <c r="J165" s="2">
        <f>SUMIFS(DataRegularSeason20242025!$AA$3:$AA$1315,DataRegularSeason20242025!$B$3:$B$1315, "&lt;=" &amp; $A165, DataRegularSeason20242025!$D$3:$D$1315, J$1)+SUMIFS(DataRegularSeason20242025!$AB$3:$AB$1315,DataRegularSeason20242025!$B$3:$B$1315, "&lt;=" &amp; $A165, DataRegularSeason20242025!$E$3:$E$1315, J$1)</f>
        <v>26</v>
      </c>
      <c r="K165" s="2">
        <f>SUMIFS(DataRegularSeason20242025!$AA$3:$AA$1315,DataRegularSeason20242025!$B$3:$B$1315, "&lt;=" &amp; $A165, DataRegularSeason20242025!$D$3:$D$1315, K$1)+SUMIFS(DataRegularSeason20242025!$AB$3:$AB$1315,DataRegularSeason20242025!$B$3:$B$1315, "&lt;=" &amp; $A165, DataRegularSeason20242025!$E$3:$E$1315, K$1)</f>
        <v>22</v>
      </c>
      <c r="L165" s="2">
        <f>SUMIFS(DataRegularSeason20242025!$AA$3:$AA$1315,DataRegularSeason20242025!$B$3:$B$1315, "&lt;=" &amp; $A165, DataRegularSeason20242025!$D$3:$D$1315, L$1)+SUMIFS(DataRegularSeason20242025!$AB$3:$AB$1315,DataRegularSeason20242025!$B$3:$B$1315, "&lt;=" &amp; $A165, DataRegularSeason20242025!$E$3:$E$1315, L$1)</f>
        <v>24</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25</v>
      </c>
      <c r="O165" s="2">
        <f>SUMIFS(DataRegularSeason20242025!$AA$3:$AA$1315,DataRegularSeason20242025!$B$3:$B$1315, "&lt;=" &amp; $A165, DataRegularSeason20242025!$D$3:$D$1315, O$1)+SUMIFS(DataRegularSeason20242025!$AB$3:$AB$1315,DataRegularSeason20242025!$B$3:$B$1315, "&lt;=" &amp; $A165, DataRegularSeason20242025!$E$3:$E$1315, O$1)</f>
        <v>30</v>
      </c>
      <c r="P165" s="2">
        <f>SUMIFS(DataRegularSeason20242025!$AA$3:$AA$1315,DataRegularSeason20242025!$B$3:$B$1315, "&lt;=" &amp; $A165, DataRegularSeason20242025!$D$3:$D$1315, P$1)+SUMIFS(DataRegularSeason20242025!$AB$3:$AB$1315,DataRegularSeason20242025!$B$3:$B$1315, "&lt;=" &amp; $A165, DataRegularSeason20242025!$E$3:$E$1315, P$1)</f>
        <v>17</v>
      </c>
      <c r="Q165" s="2">
        <f>SUMIFS(DataRegularSeason20242025!$AA$3:$AA$1315,DataRegularSeason20242025!$B$3:$B$1315, "&lt;=" &amp; $A165, DataRegularSeason20242025!$D$3:$D$1315, Q$1)+SUMIFS(DataRegularSeason20242025!$AB$3:$AB$1315,DataRegularSeason20242025!$B$3:$B$1315, "&lt;=" &amp; $A165, DataRegularSeason20242025!$E$3:$E$1315, Q$1)</f>
        <v>32</v>
      </c>
      <c r="R165" s="2">
        <f>SUMIFS(DataRegularSeason20242025!$AA$3:$AA$1315,DataRegularSeason20242025!$B$3:$B$1315, "&lt;=" &amp; $A165, DataRegularSeason20242025!$D$3:$D$1315, R$1)+SUMIFS(DataRegularSeason20242025!$AB$3:$AB$1315,DataRegularSeason20242025!$B$3:$B$1315, "&lt;=" &amp; $A165, DataRegularSeason20242025!$E$3:$E$1315, R$1)</f>
        <v>17</v>
      </c>
      <c r="S165" s="2">
        <f>SUMIFS(DataRegularSeason20242025!$AA$3:$AA$1315,DataRegularSeason20242025!$B$3:$B$1315, "&lt;=" &amp; $A165, DataRegularSeason20242025!$D$3:$D$1315, S$1)+SUMIFS(DataRegularSeason20242025!$AB$3:$AB$1315,DataRegularSeason20242025!$B$3:$B$1315, "&lt;=" &amp; $A165, DataRegularSeason20242025!$E$3:$E$1315, S$1)</f>
        <v>21</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19</v>
      </c>
      <c r="V165" s="2">
        <f>SUMIFS(DataRegularSeason20242025!$AA$3:$AA$1315,DataRegularSeason20242025!$B$3:$B$1315, "&lt;=" &amp; $A165, DataRegularSeason20242025!$D$3:$D$1315, V$1)+SUMIFS(DataRegularSeason20242025!$AB$3:$AB$1315,DataRegularSeason20242025!$B$3:$B$1315, "&lt;=" &amp; $A165, DataRegularSeason20242025!$E$3:$E$1315, V$1)</f>
        <v>21</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19</v>
      </c>
      <c r="Z165" s="2">
        <f>SUMIFS(DataRegularSeason20242025!$AA$3:$AA$1315,DataRegularSeason20242025!$B$3:$B$1315, "&lt;=" &amp; $A165, DataRegularSeason20242025!$D$3:$D$1315, Z$1)+SUMIFS(DataRegularSeason20242025!$AB$3:$AB$1315,DataRegularSeason20242025!$B$3:$B$1315, "&lt;=" &amp; $A165, DataRegularSeason20242025!$E$3:$E$1315, Z$1)</f>
        <v>21</v>
      </c>
      <c r="AA165" s="2">
        <f>SUMIFS(DataRegularSeason20242025!$AA$3:$AA$1315,DataRegularSeason20242025!$B$3:$B$1315, "&lt;=" &amp; $A165, DataRegularSeason20242025!$D$3:$D$1315, AA$1)+SUMIFS(DataRegularSeason20242025!$AB$3:$AB$1315,DataRegularSeason20242025!$B$3:$B$1315, "&lt;=" &amp; $A165, DataRegularSeason20242025!$E$3:$E$1315, AA$1)</f>
        <v>24</v>
      </c>
      <c r="AB165" s="2">
        <f>SUMIFS(DataRegularSeason20242025!$AA$3:$AA$1315,DataRegularSeason20242025!$B$3:$B$1315, "&lt;=" &amp; $A165, DataRegularSeason20242025!$D$3:$D$1315, AB$1)+SUMIFS(DataRegularSeason20242025!$AB$3:$AB$1315,DataRegularSeason20242025!$B$3:$B$1315, "&lt;=" &amp; $A165, DataRegularSeason20242025!$E$3:$E$1315, AB$1)</f>
        <v>28</v>
      </c>
      <c r="AC165" s="2">
        <f>SUMIFS(DataRegularSeason20242025!$AA$3:$AA$1315,DataRegularSeason20242025!$B$3:$B$1315, "&lt;=" &amp; $A165, DataRegularSeason20242025!$D$3:$D$1315, AC$1)+SUMIFS(DataRegularSeason20242025!$AB$3:$AB$1315,DataRegularSeason20242025!$B$3:$B$1315, "&lt;=" &amp; $A165, DataRegularSeason20242025!$E$3:$E$1315, AC$1)</f>
        <v>21</v>
      </c>
      <c r="AD165" s="2">
        <f>SUMIFS(DataRegularSeason20242025!$AA$3:$AA$1315,DataRegularSeason20242025!$B$3:$B$1315, "&lt;=" &amp; $A165, DataRegularSeason20242025!$D$3:$D$1315, AD$1)+SUMIFS(DataRegularSeason20242025!$AB$3:$AB$1315,DataRegularSeason20242025!$B$3:$B$1315, "&lt;=" &amp; $A165, DataRegularSeason20242025!$E$3:$E$1315, AD$1)</f>
        <v>25</v>
      </c>
      <c r="AE165" s="2">
        <f>SUMIFS(DataRegularSeason20242025!$AA$3:$AA$1315,DataRegularSeason20242025!$B$3:$B$1315, "&lt;=" &amp; $A165, DataRegularSeason20242025!$D$3:$D$1315, AE$1)+SUMIFS(DataRegularSeason20242025!$AB$3:$AB$1315,DataRegularSeason20242025!$B$3:$B$1315, "&lt;=" &amp; $A165, DataRegularSeason20242025!$E$3:$E$1315, AE$1)</f>
        <v>30</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29</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19</v>
      </c>
      <c r="C166" s="2">
        <f>SUMIFS(DataRegularSeason20242025!$AA$3:$AA$1315,DataRegularSeason20242025!$B$3:$B$1315, "&lt;=" &amp; $A166, DataRegularSeason20242025!$D$3:$D$1315, C$1)+SUMIFS(DataRegularSeason20242025!$AB$3:$AB$1315,DataRegularSeason20242025!$B$3:$B$1315, "&lt;=" &amp; $A166, DataRegularSeason20242025!$E$3:$E$1315, C$1)</f>
        <v>23</v>
      </c>
      <c r="D166" s="2">
        <f>SUMIFS(DataRegularSeason20242025!$AA$3:$AA$1315,DataRegularSeason20242025!$B$3:$B$1315, "&lt;=" &amp; $A166, DataRegularSeason20242025!$D$3:$D$1315, D$1)+SUMIFS(DataRegularSeason20242025!$AB$3:$AB$1315,DataRegularSeason20242025!$B$3:$B$1315, "&lt;=" &amp; $A166, DataRegularSeason20242025!$E$3:$E$1315, D$1)</f>
        <v>23</v>
      </c>
      <c r="E166" s="2">
        <f>SUMIFS(DataRegularSeason20242025!$AA$3:$AA$1315,DataRegularSeason20242025!$B$3:$B$1315, "&lt;=" &amp; $A166, DataRegularSeason20242025!$D$3:$D$1315, E$1)+SUMIFS(DataRegularSeason20242025!$AB$3:$AB$1315,DataRegularSeason20242025!$B$3:$B$1315, "&lt;=" &amp; $A166, DataRegularSeason20242025!$E$3:$E$1315, E$1)</f>
        <v>31</v>
      </c>
      <c r="F166" s="2">
        <f>SUMIFS(DataRegularSeason20242025!$AA$3:$AA$1315,DataRegularSeason20242025!$B$3:$B$1315, "&lt;=" &amp; $A166, DataRegularSeason20242025!$D$3:$D$1315, F$1)+SUMIFS(DataRegularSeason20242025!$AB$3:$AB$1315,DataRegularSeason20242025!$B$3:$B$1315, "&lt;=" &amp; $A166, DataRegularSeason20242025!$E$3:$E$1315, F$1)</f>
        <v>20</v>
      </c>
      <c r="G166" s="2">
        <f>SUMIFS(DataRegularSeason20242025!$AA$3:$AA$1315,DataRegularSeason20242025!$B$3:$B$1315, "&lt;=" &amp; $A166, DataRegularSeason20242025!$D$3:$D$1315, G$1)+SUMIFS(DataRegularSeason20242025!$AB$3:$AB$1315,DataRegularSeason20242025!$B$3:$B$1315, "&lt;=" &amp; $A166, DataRegularSeason20242025!$E$3:$E$1315, G$1)</f>
        <v>28</v>
      </c>
      <c r="H166" s="2">
        <f>SUMIFS(DataRegularSeason20242025!$AA$3:$AA$1315,DataRegularSeason20242025!$B$3:$B$1315, "&lt;=" &amp; $A166, DataRegularSeason20242025!$D$3:$D$1315, H$1)+SUMIFS(DataRegularSeason20242025!$AB$3:$AB$1315,DataRegularSeason20242025!$B$3:$B$1315, "&lt;=" &amp; $A166, DataRegularSeason20242025!$E$3:$E$1315, H$1)</f>
        <v>16</v>
      </c>
      <c r="I166" s="2">
        <f>SUMIFS(DataRegularSeason20242025!$AA$3:$AA$1315,DataRegularSeason20242025!$B$3:$B$1315, "&lt;=" &amp; $A166, DataRegularSeason20242025!$D$3:$D$1315, I$1)+SUMIFS(DataRegularSeason20242025!$AB$3:$AB$1315,DataRegularSeason20242025!$B$3:$B$1315, "&lt;=" &amp; $A166, DataRegularSeason20242025!$E$3:$E$1315, I$1)</f>
        <v>24</v>
      </c>
      <c r="J166" s="2">
        <f>SUMIFS(DataRegularSeason20242025!$AA$3:$AA$1315,DataRegularSeason20242025!$B$3:$B$1315, "&lt;=" &amp; $A166, DataRegularSeason20242025!$D$3:$D$1315, J$1)+SUMIFS(DataRegularSeason20242025!$AB$3:$AB$1315,DataRegularSeason20242025!$B$3:$B$1315, "&lt;=" &amp; $A166, DataRegularSeason20242025!$E$3:$E$1315, J$1)</f>
        <v>26</v>
      </c>
      <c r="K166" s="2">
        <f>SUMIFS(DataRegularSeason20242025!$AA$3:$AA$1315,DataRegularSeason20242025!$B$3:$B$1315, "&lt;=" &amp; $A166, DataRegularSeason20242025!$D$3:$D$1315, K$1)+SUMIFS(DataRegularSeason20242025!$AB$3:$AB$1315,DataRegularSeason20242025!$B$3:$B$1315, "&lt;=" &amp; $A166, DataRegularSeason20242025!$E$3:$E$1315, K$1)</f>
        <v>22</v>
      </c>
      <c r="L166" s="2">
        <f>SUMIFS(DataRegularSeason20242025!$AA$3:$AA$1315,DataRegularSeason20242025!$B$3:$B$1315, "&lt;=" &amp; $A166, DataRegularSeason20242025!$D$3:$D$1315, L$1)+SUMIFS(DataRegularSeason20242025!$AB$3:$AB$1315,DataRegularSeason20242025!$B$3:$B$1315, "&lt;=" &amp; $A166, DataRegularSeason20242025!$E$3:$E$1315, L$1)</f>
        <v>24</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25</v>
      </c>
      <c r="O166" s="2">
        <f>SUMIFS(DataRegularSeason20242025!$AA$3:$AA$1315,DataRegularSeason20242025!$B$3:$B$1315, "&lt;=" &amp; $A166, DataRegularSeason20242025!$D$3:$D$1315, O$1)+SUMIFS(DataRegularSeason20242025!$AB$3:$AB$1315,DataRegularSeason20242025!$B$3:$B$1315, "&lt;=" &amp; $A166, DataRegularSeason20242025!$E$3:$E$1315, O$1)</f>
        <v>30</v>
      </c>
      <c r="P166" s="2">
        <f>SUMIFS(DataRegularSeason20242025!$AA$3:$AA$1315,DataRegularSeason20242025!$B$3:$B$1315, "&lt;=" &amp; $A166, DataRegularSeason20242025!$D$3:$D$1315, P$1)+SUMIFS(DataRegularSeason20242025!$AB$3:$AB$1315,DataRegularSeason20242025!$B$3:$B$1315, "&lt;=" &amp; $A166, DataRegularSeason20242025!$E$3:$E$1315, P$1)</f>
        <v>17</v>
      </c>
      <c r="Q166" s="2">
        <f>SUMIFS(DataRegularSeason20242025!$AA$3:$AA$1315,DataRegularSeason20242025!$B$3:$B$1315, "&lt;=" &amp; $A166, DataRegularSeason20242025!$D$3:$D$1315, Q$1)+SUMIFS(DataRegularSeason20242025!$AB$3:$AB$1315,DataRegularSeason20242025!$B$3:$B$1315, "&lt;=" &amp; $A166, DataRegularSeason20242025!$E$3:$E$1315, Q$1)</f>
        <v>32</v>
      </c>
      <c r="R166" s="2">
        <f>SUMIFS(DataRegularSeason20242025!$AA$3:$AA$1315,DataRegularSeason20242025!$B$3:$B$1315, "&lt;=" &amp; $A166, DataRegularSeason20242025!$D$3:$D$1315, R$1)+SUMIFS(DataRegularSeason20242025!$AB$3:$AB$1315,DataRegularSeason20242025!$B$3:$B$1315, "&lt;=" &amp; $A166, DataRegularSeason20242025!$E$3:$E$1315, R$1)</f>
        <v>17</v>
      </c>
      <c r="S166" s="2">
        <f>SUMIFS(DataRegularSeason20242025!$AA$3:$AA$1315,DataRegularSeason20242025!$B$3:$B$1315, "&lt;=" &amp; $A166, DataRegularSeason20242025!$D$3:$D$1315, S$1)+SUMIFS(DataRegularSeason20242025!$AB$3:$AB$1315,DataRegularSeason20242025!$B$3:$B$1315, "&lt;=" &amp; $A166, DataRegularSeason20242025!$E$3:$E$1315, S$1)</f>
        <v>21</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19</v>
      </c>
      <c r="V166" s="2">
        <f>SUMIFS(DataRegularSeason20242025!$AA$3:$AA$1315,DataRegularSeason20242025!$B$3:$B$1315, "&lt;=" &amp; $A166, DataRegularSeason20242025!$D$3:$D$1315, V$1)+SUMIFS(DataRegularSeason20242025!$AB$3:$AB$1315,DataRegularSeason20242025!$B$3:$B$1315, "&lt;=" &amp; $A166, DataRegularSeason20242025!$E$3:$E$1315, V$1)</f>
        <v>21</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19</v>
      </c>
      <c r="Z166" s="2">
        <f>SUMIFS(DataRegularSeason20242025!$AA$3:$AA$1315,DataRegularSeason20242025!$B$3:$B$1315, "&lt;=" &amp; $A166, DataRegularSeason20242025!$D$3:$D$1315, Z$1)+SUMIFS(DataRegularSeason20242025!$AB$3:$AB$1315,DataRegularSeason20242025!$B$3:$B$1315, "&lt;=" &amp; $A166, DataRegularSeason20242025!$E$3:$E$1315, Z$1)</f>
        <v>21</v>
      </c>
      <c r="AA166" s="2">
        <f>SUMIFS(DataRegularSeason20242025!$AA$3:$AA$1315,DataRegularSeason20242025!$B$3:$B$1315, "&lt;=" &amp; $A166, DataRegularSeason20242025!$D$3:$D$1315, AA$1)+SUMIFS(DataRegularSeason20242025!$AB$3:$AB$1315,DataRegularSeason20242025!$B$3:$B$1315, "&lt;=" &amp; $A166, DataRegularSeason20242025!$E$3:$E$1315, AA$1)</f>
        <v>24</v>
      </c>
      <c r="AB166" s="2">
        <f>SUMIFS(DataRegularSeason20242025!$AA$3:$AA$1315,DataRegularSeason20242025!$B$3:$B$1315, "&lt;=" &amp; $A166, DataRegularSeason20242025!$D$3:$D$1315, AB$1)+SUMIFS(DataRegularSeason20242025!$AB$3:$AB$1315,DataRegularSeason20242025!$B$3:$B$1315, "&lt;=" &amp; $A166, DataRegularSeason20242025!$E$3:$E$1315, AB$1)</f>
        <v>28</v>
      </c>
      <c r="AC166" s="2">
        <f>SUMIFS(DataRegularSeason20242025!$AA$3:$AA$1315,DataRegularSeason20242025!$B$3:$B$1315, "&lt;=" &amp; $A166, DataRegularSeason20242025!$D$3:$D$1315, AC$1)+SUMIFS(DataRegularSeason20242025!$AB$3:$AB$1315,DataRegularSeason20242025!$B$3:$B$1315, "&lt;=" &amp; $A166, DataRegularSeason20242025!$E$3:$E$1315, AC$1)</f>
        <v>21</v>
      </c>
      <c r="AD166" s="2">
        <f>SUMIFS(DataRegularSeason20242025!$AA$3:$AA$1315,DataRegularSeason20242025!$B$3:$B$1315, "&lt;=" &amp; $A166, DataRegularSeason20242025!$D$3:$D$1315, AD$1)+SUMIFS(DataRegularSeason20242025!$AB$3:$AB$1315,DataRegularSeason20242025!$B$3:$B$1315, "&lt;=" &amp; $A166, DataRegularSeason20242025!$E$3:$E$1315, AD$1)</f>
        <v>25</v>
      </c>
      <c r="AE166" s="2">
        <f>SUMIFS(DataRegularSeason20242025!$AA$3:$AA$1315,DataRegularSeason20242025!$B$3:$B$1315, "&lt;=" &amp; $A166, DataRegularSeason20242025!$D$3:$D$1315, AE$1)+SUMIFS(DataRegularSeason20242025!$AB$3:$AB$1315,DataRegularSeason20242025!$B$3:$B$1315, "&lt;=" &amp; $A166, DataRegularSeason20242025!$E$3:$E$1315, AE$1)</f>
        <v>30</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29</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19</v>
      </c>
      <c r="C167" s="2">
        <f>SUMIFS(DataRegularSeason20242025!$AA$3:$AA$1315,DataRegularSeason20242025!$B$3:$B$1315, "&lt;=" &amp; $A167, DataRegularSeason20242025!$D$3:$D$1315, C$1)+SUMIFS(DataRegularSeason20242025!$AB$3:$AB$1315,DataRegularSeason20242025!$B$3:$B$1315, "&lt;=" &amp; $A167, DataRegularSeason20242025!$E$3:$E$1315, C$1)</f>
        <v>23</v>
      </c>
      <c r="D167" s="2">
        <f>SUMIFS(DataRegularSeason20242025!$AA$3:$AA$1315,DataRegularSeason20242025!$B$3:$B$1315, "&lt;=" &amp; $A167, DataRegularSeason20242025!$D$3:$D$1315, D$1)+SUMIFS(DataRegularSeason20242025!$AB$3:$AB$1315,DataRegularSeason20242025!$B$3:$B$1315, "&lt;=" &amp; $A167, DataRegularSeason20242025!$E$3:$E$1315, D$1)</f>
        <v>23</v>
      </c>
      <c r="E167" s="2">
        <f>SUMIFS(DataRegularSeason20242025!$AA$3:$AA$1315,DataRegularSeason20242025!$B$3:$B$1315, "&lt;=" &amp; $A167, DataRegularSeason20242025!$D$3:$D$1315, E$1)+SUMIFS(DataRegularSeason20242025!$AB$3:$AB$1315,DataRegularSeason20242025!$B$3:$B$1315, "&lt;=" &amp; $A167, DataRegularSeason20242025!$E$3:$E$1315, E$1)</f>
        <v>31</v>
      </c>
      <c r="F167" s="2">
        <f>SUMIFS(DataRegularSeason20242025!$AA$3:$AA$1315,DataRegularSeason20242025!$B$3:$B$1315, "&lt;=" &amp; $A167, DataRegularSeason20242025!$D$3:$D$1315, F$1)+SUMIFS(DataRegularSeason20242025!$AB$3:$AB$1315,DataRegularSeason20242025!$B$3:$B$1315, "&lt;=" &amp; $A167, DataRegularSeason20242025!$E$3:$E$1315, F$1)</f>
        <v>20</v>
      </c>
      <c r="G167" s="2">
        <f>SUMIFS(DataRegularSeason20242025!$AA$3:$AA$1315,DataRegularSeason20242025!$B$3:$B$1315, "&lt;=" &amp; $A167, DataRegularSeason20242025!$D$3:$D$1315, G$1)+SUMIFS(DataRegularSeason20242025!$AB$3:$AB$1315,DataRegularSeason20242025!$B$3:$B$1315, "&lt;=" &amp; $A167, DataRegularSeason20242025!$E$3:$E$1315, G$1)</f>
        <v>28</v>
      </c>
      <c r="H167" s="2">
        <f>SUMIFS(DataRegularSeason20242025!$AA$3:$AA$1315,DataRegularSeason20242025!$B$3:$B$1315, "&lt;=" &amp; $A167, DataRegularSeason20242025!$D$3:$D$1315, H$1)+SUMIFS(DataRegularSeason20242025!$AB$3:$AB$1315,DataRegularSeason20242025!$B$3:$B$1315, "&lt;=" &amp; $A167, DataRegularSeason20242025!$E$3:$E$1315, H$1)</f>
        <v>16</v>
      </c>
      <c r="I167" s="2">
        <f>SUMIFS(DataRegularSeason20242025!$AA$3:$AA$1315,DataRegularSeason20242025!$B$3:$B$1315, "&lt;=" &amp; $A167, DataRegularSeason20242025!$D$3:$D$1315, I$1)+SUMIFS(DataRegularSeason20242025!$AB$3:$AB$1315,DataRegularSeason20242025!$B$3:$B$1315, "&lt;=" &amp; $A167, DataRegularSeason20242025!$E$3:$E$1315, I$1)</f>
        <v>24</v>
      </c>
      <c r="J167" s="2">
        <f>SUMIFS(DataRegularSeason20242025!$AA$3:$AA$1315,DataRegularSeason20242025!$B$3:$B$1315, "&lt;=" &amp; $A167, DataRegularSeason20242025!$D$3:$D$1315, J$1)+SUMIFS(DataRegularSeason20242025!$AB$3:$AB$1315,DataRegularSeason20242025!$B$3:$B$1315, "&lt;=" &amp; $A167, DataRegularSeason20242025!$E$3:$E$1315, J$1)</f>
        <v>26</v>
      </c>
      <c r="K167" s="2">
        <f>SUMIFS(DataRegularSeason20242025!$AA$3:$AA$1315,DataRegularSeason20242025!$B$3:$B$1315, "&lt;=" &amp; $A167, DataRegularSeason20242025!$D$3:$D$1315, K$1)+SUMIFS(DataRegularSeason20242025!$AB$3:$AB$1315,DataRegularSeason20242025!$B$3:$B$1315, "&lt;=" &amp; $A167, DataRegularSeason20242025!$E$3:$E$1315, K$1)</f>
        <v>22</v>
      </c>
      <c r="L167" s="2">
        <f>SUMIFS(DataRegularSeason20242025!$AA$3:$AA$1315,DataRegularSeason20242025!$B$3:$B$1315, "&lt;=" &amp; $A167, DataRegularSeason20242025!$D$3:$D$1315, L$1)+SUMIFS(DataRegularSeason20242025!$AB$3:$AB$1315,DataRegularSeason20242025!$B$3:$B$1315, "&lt;=" &amp; $A167, DataRegularSeason20242025!$E$3:$E$1315, L$1)</f>
        <v>24</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25</v>
      </c>
      <c r="O167" s="2">
        <f>SUMIFS(DataRegularSeason20242025!$AA$3:$AA$1315,DataRegularSeason20242025!$B$3:$B$1315, "&lt;=" &amp; $A167, DataRegularSeason20242025!$D$3:$D$1315, O$1)+SUMIFS(DataRegularSeason20242025!$AB$3:$AB$1315,DataRegularSeason20242025!$B$3:$B$1315, "&lt;=" &amp; $A167, DataRegularSeason20242025!$E$3:$E$1315, O$1)</f>
        <v>30</v>
      </c>
      <c r="P167" s="2">
        <f>SUMIFS(DataRegularSeason20242025!$AA$3:$AA$1315,DataRegularSeason20242025!$B$3:$B$1315, "&lt;=" &amp; $A167, DataRegularSeason20242025!$D$3:$D$1315, P$1)+SUMIFS(DataRegularSeason20242025!$AB$3:$AB$1315,DataRegularSeason20242025!$B$3:$B$1315, "&lt;=" &amp; $A167, DataRegularSeason20242025!$E$3:$E$1315, P$1)</f>
        <v>17</v>
      </c>
      <c r="Q167" s="2">
        <f>SUMIFS(DataRegularSeason20242025!$AA$3:$AA$1315,DataRegularSeason20242025!$B$3:$B$1315, "&lt;=" &amp; $A167, DataRegularSeason20242025!$D$3:$D$1315, Q$1)+SUMIFS(DataRegularSeason20242025!$AB$3:$AB$1315,DataRegularSeason20242025!$B$3:$B$1315, "&lt;=" &amp; $A167, DataRegularSeason20242025!$E$3:$E$1315, Q$1)</f>
        <v>32</v>
      </c>
      <c r="R167" s="2">
        <f>SUMIFS(DataRegularSeason20242025!$AA$3:$AA$1315,DataRegularSeason20242025!$B$3:$B$1315, "&lt;=" &amp; $A167, DataRegularSeason20242025!$D$3:$D$1315, R$1)+SUMIFS(DataRegularSeason20242025!$AB$3:$AB$1315,DataRegularSeason20242025!$B$3:$B$1315, "&lt;=" &amp; $A167, DataRegularSeason20242025!$E$3:$E$1315, R$1)</f>
        <v>17</v>
      </c>
      <c r="S167" s="2">
        <f>SUMIFS(DataRegularSeason20242025!$AA$3:$AA$1315,DataRegularSeason20242025!$B$3:$B$1315, "&lt;=" &amp; $A167, DataRegularSeason20242025!$D$3:$D$1315, S$1)+SUMIFS(DataRegularSeason20242025!$AB$3:$AB$1315,DataRegularSeason20242025!$B$3:$B$1315, "&lt;=" &amp; $A167, DataRegularSeason20242025!$E$3:$E$1315, S$1)</f>
        <v>21</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19</v>
      </c>
      <c r="V167" s="2">
        <f>SUMIFS(DataRegularSeason20242025!$AA$3:$AA$1315,DataRegularSeason20242025!$B$3:$B$1315, "&lt;=" &amp; $A167, DataRegularSeason20242025!$D$3:$D$1315, V$1)+SUMIFS(DataRegularSeason20242025!$AB$3:$AB$1315,DataRegularSeason20242025!$B$3:$B$1315, "&lt;=" &amp; $A167, DataRegularSeason20242025!$E$3:$E$1315, V$1)</f>
        <v>21</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19</v>
      </c>
      <c r="Z167" s="2">
        <f>SUMIFS(DataRegularSeason20242025!$AA$3:$AA$1315,DataRegularSeason20242025!$B$3:$B$1315, "&lt;=" &amp; $A167, DataRegularSeason20242025!$D$3:$D$1315, Z$1)+SUMIFS(DataRegularSeason20242025!$AB$3:$AB$1315,DataRegularSeason20242025!$B$3:$B$1315, "&lt;=" &amp; $A167, DataRegularSeason20242025!$E$3:$E$1315, Z$1)</f>
        <v>21</v>
      </c>
      <c r="AA167" s="2">
        <f>SUMIFS(DataRegularSeason20242025!$AA$3:$AA$1315,DataRegularSeason20242025!$B$3:$B$1315, "&lt;=" &amp; $A167, DataRegularSeason20242025!$D$3:$D$1315, AA$1)+SUMIFS(DataRegularSeason20242025!$AB$3:$AB$1315,DataRegularSeason20242025!$B$3:$B$1315, "&lt;=" &amp; $A167, DataRegularSeason20242025!$E$3:$E$1315, AA$1)</f>
        <v>24</v>
      </c>
      <c r="AB167" s="2">
        <f>SUMIFS(DataRegularSeason20242025!$AA$3:$AA$1315,DataRegularSeason20242025!$B$3:$B$1315, "&lt;=" &amp; $A167, DataRegularSeason20242025!$D$3:$D$1315, AB$1)+SUMIFS(DataRegularSeason20242025!$AB$3:$AB$1315,DataRegularSeason20242025!$B$3:$B$1315, "&lt;=" &amp; $A167, DataRegularSeason20242025!$E$3:$E$1315, AB$1)</f>
        <v>28</v>
      </c>
      <c r="AC167" s="2">
        <f>SUMIFS(DataRegularSeason20242025!$AA$3:$AA$1315,DataRegularSeason20242025!$B$3:$B$1315, "&lt;=" &amp; $A167, DataRegularSeason20242025!$D$3:$D$1315, AC$1)+SUMIFS(DataRegularSeason20242025!$AB$3:$AB$1315,DataRegularSeason20242025!$B$3:$B$1315, "&lt;=" &amp; $A167, DataRegularSeason20242025!$E$3:$E$1315, AC$1)</f>
        <v>21</v>
      </c>
      <c r="AD167" s="2">
        <f>SUMIFS(DataRegularSeason20242025!$AA$3:$AA$1315,DataRegularSeason20242025!$B$3:$B$1315, "&lt;=" &amp; $A167, DataRegularSeason20242025!$D$3:$D$1315, AD$1)+SUMIFS(DataRegularSeason20242025!$AB$3:$AB$1315,DataRegularSeason20242025!$B$3:$B$1315, "&lt;=" &amp; $A167, DataRegularSeason20242025!$E$3:$E$1315, AD$1)</f>
        <v>25</v>
      </c>
      <c r="AE167" s="2">
        <f>SUMIFS(DataRegularSeason20242025!$AA$3:$AA$1315,DataRegularSeason20242025!$B$3:$B$1315, "&lt;=" &amp; $A167, DataRegularSeason20242025!$D$3:$D$1315, AE$1)+SUMIFS(DataRegularSeason20242025!$AB$3:$AB$1315,DataRegularSeason20242025!$B$3:$B$1315, "&lt;=" &amp; $A167, DataRegularSeason20242025!$E$3:$E$1315, AE$1)</f>
        <v>30</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29</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19</v>
      </c>
      <c r="C168" s="2">
        <f>SUMIFS(DataRegularSeason20242025!$AA$3:$AA$1315,DataRegularSeason20242025!$B$3:$B$1315, "&lt;=" &amp; $A168, DataRegularSeason20242025!$D$3:$D$1315, C$1)+SUMIFS(DataRegularSeason20242025!$AB$3:$AB$1315,DataRegularSeason20242025!$B$3:$B$1315, "&lt;=" &amp; $A168, DataRegularSeason20242025!$E$3:$E$1315, C$1)</f>
        <v>23</v>
      </c>
      <c r="D168" s="2">
        <f>SUMIFS(DataRegularSeason20242025!$AA$3:$AA$1315,DataRegularSeason20242025!$B$3:$B$1315, "&lt;=" &amp; $A168, DataRegularSeason20242025!$D$3:$D$1315, D$1)+SUMIFS(DataRegularSeason20242025!$AB$3:$AB$1315,DataRegularSeason20242025!$B$3:$B$1315, "&lt;=" &amp; $A168, DataRegularSeason20242025!$E$3:$E$1315, D$1)</f>
        <v>23</v>
      </c>
      <c r="E168" s="2">
        <f>SUMIFS(DataRegularSeason20242025!$AA$3:$AA$1315,DataRegularSeason20242025!$B$3:$B$1315, "&lt;=" &amp; $A168, DataRegularSeason20242025!$D$3:$D$1315, E$1)+SUMIFS(DataRegularSeason20242025!$AB$3:$AB$1315,DataRegularSeason20242025!$B$3:$B$1315, "&lt;=" &amp; $A168, DataRegularSeason20242025!$E$3:$E$1315, E$1)</f>
        <v>31</v>
      </c>
      <c r="F168" s="2">
        <f>SUMIFS(DataRegularSeason20242025!$AA$3:$AA$1315,DataRegularSeason20242025!$B$3:$B$1315, "&lt;=" &amp; $A168, DataRegularSeason20242025!$D$3:$D$1315, F$1)+SUMIFS(DataRegularSeason20242025!$AB$3:$AB$1315,DataRegularSeason20242025!$B$3:$B$1315, "&lt;=" &amp; $A168, DataRegularSeason20242025!$E$3:$E$1315, F$1)</f>
        <v>20</v>
      </c>
      <c r="G168" s="2">
        <f>SUMIFS(DataRegularSeason20242025!$AA$3:$AA$1315,DataRegularSeason20242025!$B$3:$B$1315, "&lt;=" &amp; $A168, DataRegularSeason20242025!$D$3:$D$1315, G$1)+SUMIFS(DataRegularSeason20242025!$AB$3:$AB$1315,DataRegularSeason20242025!$B$3:$B$1315, "&lt;=" &amp; $A168, DataRegularSeason20242025!$E$3:$E$1315, G$1)</f>
        <v>28</v>
      </c>
      <c r="H168" s="2">
        <f>SUMIFS(DataRegularSeason20242025!$AA$3:$AA$1315,DataRegularSeason20242025!$B$3:$B$1315, "&lt;=" &amp; $A168, DataRegularSeason20242025!$D$3:$D$1315, H$1)+SUMIFS(DataRegularSeason20242025!$AB$3:$AB$1315,DataRegularSeason20242025!$B$3:$B$1315, "&lt;=" &amp; $A168, DataRegularSeason20242025!$E$3:$E$1315, H$1)</f>
        <v>16</v>
      </c>
      <c r="I168" s="2">
        <f>SUMIFS(DataRegularSeason20242025!$AA$3:$AA$1315,DataRegularSeason20242025!$B$3:$B$1315, "&lt;=" &amp; $A168, DataRegularSeason20242025!$D$3:$D$1315, I$1)+SUMIFS(DataRegularSeason20242025!$AB$3:$AB$1315,DataRegularSeason20242025!$B$3:$B$1315, "&lt;=" &amp; $A168, DataRegularSeason20242025!$E$3:$E$1315, I$1)</f>
        <v>24</v>
      </c>
      <c r="J168" s="2">
        <f>SUMIFS(DataRegularSeason20242025!$AA$3:$AA$1315,DataRegularSeason20242025!$B$3:$B$1315, "&lt;=" &amp; $A168, DataRegularSeason20242025!$D$3:$D$1315, J$1)+SUMIFS(DataRegularSeason20242025!$AB$3:$AB$1315,DataRegularSeason20242025!$B$3:$B$1315, "&lt;=" &amp; $A168, DataRegularSeason20242025!$E$3:$E$1315, J$1)</f>
        <v>26</v>
      </c>
      <c r="K168" s="2">
        <f>SUMIFS(DataRegularSeason20242025!$AA$3:$AA$1315,DataRegularSeason20242025!$B$3:$B$1315, "&lt;=" &amp; $A168, DataRegularSeason20242025!$D$3:$D$1315, K$1)+SUMIFS(DataRegularSeason20242025!$AB$3:$AB$1315,DataRegularSeason20242025!$B$3:$B$1315, "&lt;=" &amp; $A168, DataRegularSeason20242025!$E$3:$E$1315, K$1)</f>
        <v>22</v>
      </c>
      <c r="L168" s="2">
        <f>SUMIFS(DataRegularSeason20242025!$AA$3:$AA$1315,DataRegularSeason20242025!$B$3:$B$1315, "&lt;=" &amp; $A168, DataRegularSeason20242025!$D$3:$D$1315, L$1)+SUMIFS(DataRegularSeason20242025!$AB$3:$AB$1315,DataRegularSeason20242025!$B$3:$B$1315, "&lt;=" &amp; $A168, DataRegularSeason20242025!$E$3:$E$1315, L$1)</f>
        <v>24</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25</v>
      </c>
      <c r="O168" s="2">
        <f>SUMIFS(DataRegularSeason20242025!$AA$3:$AA$1315,DataRegularSeason20242025!$B$3:$B$1315, "&lt;=" &amp; $A168, DataRegularSeason20242025!$D$3:$D$1315, O$1)+SUMIFS(DataRegularSeason20242025!$AB$3:$AB$1315,DataRegularSeason20242025!$B$3:$B$1315, "&lt;=" &amp; $A168, DataRegularSeason20242025!$E$3:$E$1315, O$1)</f>
        <v>30</v>
      </c>
      <c r="P168" s="2">
        <f>SUMIFS(DataRegularSeason20242025!$AA$3:$AA$1315,DataRegularSeason20242025!$B$3:$B$1315, "&lt;=" &amp; $A168, DataRegularSeason20242025!$D$3:$D$1315, P$1)+SUMIFS(DataRegularSeason20242025!$AB$3:$AB$1315,DataRegularSeason20242025!$B$3:$B$1315, "&lt;=" &amp; $A168, DataRegularSeason20242025!$E$3:$E$1315, P$1)</f>
        <v>17</v>
      </c>
      <c r="Q168" s="2">
        <f>SUMIFS(DataRegularSeason20242025!$AA$3:$AA$1315,DataRegularSeason20242025!$B$3:$B$1315, "&lt;=" &amp; $A168, DataRegularSeason20242025!$D$3:$D$1315, Q$1)+SUMIFS(DataRegularSeason20242025!$AB$3:$AB$1315,DataRegularSeason20242025!$B$3:$B$1315, "&lt;=" &amp; $A168, DataRegularSeason20242025!$E$3:$E$1315, Q$1)</f>
        <v>32</v>
      </c>
      <c r="R168" s="2">
        <f>SUMIFS(DataRegularSeason20242025!$AA$3:$AA$1315,DataRegularSeason20242025!$B$3:$B$1315, "&lt;=" &amp; $A168, DataRegularSeason20242025!$D$3:$D$1315, R$1)+SUMIFS(DataRegularSeason20242025!$AB$3:$AB$1315,DataRegularSeason20242025!$B$3:$B$1315, "&lt;=" &amp; $A168, DataRegularSeason20242025!$E$3:$E$1315, R$1)</f>
        <v>17</v>
      </c>
      <c r="S168" s="2">
        <f>SUMIFS(DataRegularSeason20242025!$AA$3:$AA$1315,DataRegularSeason20242025!$B$3:$B$1315, "&lt;=" &amp; $A168, DataRegularSeason20242025!$D$3:$D$1315, S$1)+SUMIFS(DataRegularSeason20242025!$AB$3:$AB$1315,DataRegularSeason20242025!$B$3:$B$1315, "&lt;=" &amp; $A168, DataRegularSeason20242025!$E$3:$E$1315, S$1)</f>
        <v>21</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19</v>
      </c>
      <c r="V168" s="2">
        <f>SUMIFS(DataRegularSeason20242025!$AA$3:$AA$1315,DataRegularSeason20242025!$B$3:$B$1315, "&lt;=" &amp; $A168, DataRegularSeason20242025!$D$3:$D$1315, V$1)+SUMIFS(DataRegularSeason20242025!$AB$3:$AB$1315,DataRegularSeason20242025!$B$3:$B$1315, "&lt;=" &amp; $A168, DataRegularSeason20242025!$E$3:$E$1315, V$1)</f>
        <v>21</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19</v>
      </c>
      <c r="Z168" s="2">
        <f>SUMIFS(DataRegularSeason20242025!$AA$3:$AA$1315,DataRegularSeason20242025!$B$3:$B$1315, "&lt;=" &amp; $A168, DataRegularSeason20242025!$D$3:$D$1315, Z$1)+SUMIFS(DataRegularSeason20242025!$AB$3:$AB$1315,DataRegularSeason20242025!$B$3:$B$1315, "&lt;=" &amp; $A168, DataRegularSeason20242025!$E$3:$E$1315, Z$1)</f>
        <v>21</v>
      </c>
      <c r="AA168" s="2">
        <f>SUMIFS(DataRegularSeason20242025!$AA$3:$AA$1315,DataRegularSeason20242025!$B$3:$B$1315, "&lt;=" &amp; $A168, DataRegularSeason20242025!$D$3:$D$1315, AA$1)+SUMIFS(DataRegularSeason20242025!$AB$3:$AB$1315,DataRegularSeason20242025!$B$3:$B$1315, "&lt;=" &amp; $A168, DataRegularSeason20242025!$E$3:$E$1315, AA$1)</f>
        <v>24</v>
      </c>
      <c r="AB168" s="2">
        <f>SUMIFS(DataRegularSeason20242025!$AA$3:$AA$1315,DataRegularSeason20242025!$B$3:$B$1315, "&lt;=" &amp; $A168, DataRegularSeason20242025!$D$3:$D$1315, AB$1)+SUMIFS(DataRegularSeason20242025!$AB$3:$AB$1315,DataRegularSeason20242025!$B$3:$B$1315, "&lt;=" &amp; $A168, DataRegularSeason20242025!$E$3:$E$1315, AB$1)</f>
        <v>28</v>
      </c>
      <c r="AC168" s="2">
        <f>SUMIFS(DataRegularSeason20242025!$AA$3:$AA$1315,DataRegularSeason20242025!$B$3:$B$1315, "&lt;=" &amp; $A168, DataRegularSeason20242025!$D$3:$D$1315, AC$1)+SUMIFS(DataRegularSeason20242025!$AB$3:$AB$1315,DataRegularSeason20242025!$B$3:$B$1315, "&lt;=" &amp; $A168, DataRegularSeason20242025!$E$3:$E$1315, AC$1)</f>
        <v>21</v>
      </c>
      <c r="AD168" s="2">
        <f>SUMIFS(DataRegularSeason20242025!$AA$3:$AA$1315,DataRegularSeason20242025!$B$3:$B$1315, "&lt;=" &amp; $A168, DataRegularSeason20242025!$D$3:$D$1315, AD$1)+SUMIFS(DataRegularSeason20242025!$AB$3:$AB$1315,DataRegularSeason20242025!$B$3:$B$1315, "&lt;=" &amp; $A168, DataRegularSeason20242025!$E$3:$E$1315, AD$1)</f>
        <v>25</v>
      </c>
      <c r="AE168" s="2">
        <f>SUMIFS(DataRegularSeason20242025!$AA$3:$AA$1315,DataRegularSeason20242025!$B$3:$B$1315, "&lt;=" &amp; $A168, DataRegularSeason20242025!$D$3:$D$1315, AE$1)+SUMIFS(DataRegularSeason20242025!$AB$3:$AB$1315,DataRegularSeason20242025!$B$3:$B$1315, "&lt;=" &amp; $A168, DataRegularSeason20242025!$E$3:$E$1315, AE$1)</f>
        <v>30</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29</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19</v>
      </c>
      <c r="C169" s="2">
        <f>SUMIFS(DataRegularSeason20242025!$AA$3:$AA$1315,DataRegularSeason20242025!$B$3:$B$1315, "&lt;=" &amp; $A169, DataRegularSeason20242025!$D$3:$D$1315, C$1)+SUMIFS(DataRegularSeason20242025!$AB$3:$AB$1315,DataRegularSeason20242025!$B$3:$B$1315, "&lt;=" &amp; $A169, DataRegularSeason20242025!$E$3:$E$1315, C$1)</f>
        <v>23</v>
      </c>
      <c r="D169" s="2">
        <f>SUMIFS(DataRegularSeason20242025!$AA$3:$AA$1315,DataRegularSeason20242025!$B$3:$B$1315, "&lt;=" &amp; $A169, DataRegularSeason20242025!$D$3:$D$1315, D$1)+SUMIFS(DataRegularSeason20242025!$AB$3:$AB$1315,DataRegularSeason20242025!$B$3:$B$1315, "&lt;=" &amp; $A169, DataRegularSeason20242025!$E$3:$E$1315, D$1)</f>
        <v>23</v>
      </c>
      <c r="E169" s="2">
        <f>SUMIFS(DataRegularSeason20242025!$AA$3:$AA$1315,DataRegularSeason20242025!$B$3:$B$1315, "&lt;=" &amp; $A169, DataRegularSeason20242025!$D$3:$D$1315, E$1)+SUMIFS(DataRegularSeason20242025!$AB$3:$AB$1315,DataRegularSeason20242025!$B$3:$B$1315, "&lt;=" &amp; $A169, DataRegularSeason20242025!$E$3:$E$1315, E$1)</f>
        <v>31</v>
      </c>
      <c r="F169" s="2">
        <f>SUMIFS(DataRegularSeason20242025!$AA$3:$AA$1315,DataRegularSeason20242025!$B$3:$B$1315, "&lt;=" &amp; $A169, DataRegularSeason20242025!$D$3:$D$1315, F$1)+SUMIFS(DataRegularSeason20242025!$AB$3:$AB$1315,DataRegularSeason20242025!$B$3:$B$1315, "&lt;=" &amp; $A169, DataRegularSeason20242025!$E$3:$E$1315, F$1)</f>
        <v>20</v>
      </c>
      <c r="G169" s="2">
        <f>SUMIFS(DataRegularSeason20242025!$AA$3:$AA$1315,DataRegularSeason20242025!$B$3:$B$1315, "&lt;=" &amp; $A169, DataRegularSeason20242025!$D$3:$D$1315, G$1)+SUMIFS(DataRegularSeason20242025!$AB$3:$AB$1315,DataRegularSeason20242025!$B$3:$B$1315, "&lt;=" &amp; $A169, DataRegularSeason20242025!$E$3:$E$1315, G$1)</f>
        <v>28</v>
      </c>
      <c r="H169" s="2">
        <f>SUMIFS(DataRegularSeason20242025!$AA$3:$AA$1315,DataRegularSeason20242025!$B$3:$B$1315, "&lt;=" &amp; $A169, DataRegularSeason20242025!$D$3:$D$1315, H$1)+SUMIFS(DataRegularSeason20242025!$AB$3:$AB$1315,DataRegularSeason20242025!$B$3:$B$1315, "&lt;=" &amp; $A169, DataRegularSeason20242025!$E$3:$E$1315, H$1)</f>
        <v>16</v>
      </c>
      <c r="I169" s="2">
        <f>SUMIFS(DataRegularSeason20242025!$AA$3:$AA$1315,DataRegularSeason20242025!$B$3:$B$1315, "&lt;=" &amp; $A169, DataRegularSeason20242025!$D$3:$D$1315, I$1)+SUMIFS(DataRegularSeason20242025!$AB$3:$AB$1315,DataRegularSeason20242025!$B$3:$B$1315, "&lt;=" &amp; $A169, DataRegularSeason20242025!$E$3:$E$1315, I$1)</f>
        <v>24</v>
      </c>
      <c r="J169" s="2">
        <f>SUMIFS(DataRegularSeason20242025!$AA$3:$AA$1315,DataRegularSeason20242025!$B$3:$B$1315, "&lt;=" &amp; $A169, DataRegularSeason20242025!$D$3:$D$1315, J$1)+SUMIFS(DataRegularSeason20242025!$AB$3:$AB$1315,DataRegularSeason20242025!$B$3:$B$1315, "&lt;=" &amp; $A169, DataRegularSeason20242025!$E$3:$E$1315, J$1)</f>
        <v>26</v>
      </c>
      <c r="K169" s="2">
        <f>SUMIFS(DataRegularSeason20242025!$AA$3:$AA$1315,DataRegularSeason20242025!$B$3:$B$1315, "&lt;=" &amp; $A169, DataRegularSeason20242025!$D$3:$D$1315, K$1)+SUMIFS(DataRegularSeason20242025!$AB$3:$AB$1315,DataRegularSeason20242025!$B$3:$B$1315, "&lt;=" &amp; $A169, DataRegularSeason20242025!$E$3:$E$1315, K$1)</f>
        <v>22</v>
      </c>
      <c r="L169" s="2">
        <f>SUMIFS(DataRegularSeason20242025!$AA$3:$AA$1315,DataRegularSeason20242025!$B$3:$B$1315, "&lt;=" &amp; $A169, DataRegularSeason20242025!$D$3:$D$1315, L$1)+SUMIFS(DataRegularSeason20242025!$AB$3:$AB$1315,DataRegularSeason20242025!$B$3:$B$1315, "&lt;=" &amp; $A169, DataRegularSeason20242025!$E$3:$E$1315, L$1)</f>
        <v>24</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25</v>
      </c>
      <c r="O169" s="2">
        <f>SUMIFS(DataRegularSeason20242025!$AA$3:$AA$1315,DataRegularSeason20242025!$B$3:$B$1315, "&lt;=" &amp; $A169, DataRegularSeason20242025!$D$3:$D$1315, O$1)+SUMIFS(DataRegularSeason20242025!$AB$3:$AB$1315,DataRegularSeason20242025!$B$3:$B$1315, "&lt;=" &amp; $A169, DataRegularSeason20242025!$E$3:$E$1315, O$1)</f>
        <v>30</v>
      </c>
      <c r="P169" s="2">
        <f>SUMIFS(DataRegularSeason20242025!$AA$3:$AA$1315,DataRegularSeason20242025!$B$3:$B$1315, "&lt;=" &amp; $A169, DataRegularSeason20242025!$D$3:$D$1315, P$1)+SUMIFS(DataRegularSeason20242025!$AB$3:$AB$1315,DataRegularSeason20242025!$B$3:$B$1315, "&lt;=" &amp; $A169, DataRegularSeason20242025!$E$3:$E$1315, P$1)</f>
        <v>17</v>
      </c>
      <c r="Q169" s="2">
        <f>SUMIFS(DataRegularSeason20242025!$AA$3:$AA$1315,DataRegularSeason20242025!$B$3:$B$1315, "&lt;=" &amp; $A169, DataRegularSeason20242025!$D$3:$D$1315, Q$1)+SUMIFS(DataRegularSeason20242025!$AB$3:$AB$1315,DataRegularSeason20242025!$B$3:$B$1315, "&lt;=" &amp; $A169, DataRegularSeason20242025!$E$3:$E$1315, Q$1)</f>
        <v>32</v>
      </c>
      <c r="R169" s="2">
        <f>SUMIFS(DataRegularSeason20242025!$AA$3:$AA$1315,DataRegularSeason20242025!$B$3:$B$1315, "&lt;=" &amp; $A169, DataRegularSeason20242025!$D$3:$D$1315, R$1)+SUMIFS(DataRegularSeason20242025!$AB$3:$AB$1315,DataRegularSeason20242025!$B$3:$B$1315, "&lt;=" &amp; $A169, DataRegularSeason20242025!$E$3:$E$1315, R$1)</f>
        <v>17</v>
      </c>
      <c r="S169" s="2">
        <f>SUMIFS(DataRegularSeason20242025!$AA$3:$AA$1315,DataRegularSeason20242025!$B$3:$B$1315, "&lt;=" &amp; $A169, DataRegularSeason20242025!$D$3:$D$1315, S$1)+SUMIFS(DataRegularSeason20242025!$AB$3:$AB$1315,DataRegularSeason20242025!$B$3:$B$1315, "&lt;=" &amp; $A169, DataRegularSeason20242025!$E$3:$E$1315, S$1)</f>
        <v>21</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19</v>
      </c>
      <c r="V169" s="2">
        <f>SUMIFS(DataRegularSeason20242025!$AA$3:$AA$1315,DataRegularSeason20242025!$B$3:$B$1315, "&lt;=" &amp; $A169, DataRegularSeason20242025!$D$3:$D$1315, V$1)+SUMIFS(DataRegularSeason20242025!$AB$3:$AB$1315,DataRegularSeason20242025!$B$3:$B$1315, "&lt;=" &amp; $A169, DataRegularSeason20242025!$E$3:$E$1315, V$1)</f>
        <v>21</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19</v>
      </c>
      <c r="Z169" s="2">
        <f>SUMIFS(DataRegularSeason20242025!$AA$3:$AA$1315,DataRegularSeason20242025!$B$3:$B$1315, "&lt;=" &amp; $A169, DataRegularSeason20242025!$D$3:$D$1315, Z$1)+SUMIFS(DataRegularSeason20242025!$AB$3:$AB$1315,DataRegularSeason20242025!$B$3:$B$1315, "&lt;=" &amp; $A169, DataRegularSeason20242025!$E$3:$E$1315, Z$1)</f>
        <v>21</v>
      </c>
      <c r="AA169" s="2">
        <f>SUMIFS(DataRegularSeason20242025!$AA$3:$AA$1315,DataRegularSeason20242025!$B$3:$B$1315, "&lt;=" &amp; $A169, DataRegularSeason20242025!$D$3:$D$1315, AA$1)+SUMIFS(DataRegularSeason20242025!$AB$3:$AB$1315,DataRegularSeason20242025!$B$3:$B$1315, "&lt;=" &amp; $A169, DataRegularSeason20242025!$E$3:$E$1315, AA$1)</f>
        <v>24</v>
      </c>
      <c r="AB169" s="2">
        <f>SUMIFS(DataRegularSeason20242025!$AA$3:$AA$1315,DataRegularSeason20242025!$B$3:$B$1315, "&lt;=" &amp; $A169, DataRegularSeason20242025!$D$3:$D$1315, AB$1)+SUMIFS(DataRegularSeason20242025!$AB$3:$AB$1315,DataRegularSeason20242025!$B$3:$B$1315, "&lt;=" &amp; $A169, DataRegularSeason20242025!$E$3:$E$1315, AB$1)</f>
        <v>28</v>
      </c>
      <c r="AC169" s="2">
        <f>SUMIFS(DataRegularSeason20242025!$AA$3:$AA$1315,DataRegularSeason20242025!$B$3:$B$1315, "&lt;=" &amp; $A169, DataRegularSeason20242025!$D$3:$D$1315, AC$1)+SUMIFS(DataRegularSeason20242025!$AB$3:$AB$1315,DataRegularSeason20242025!$B$3:$B$1315, "&lt;=" &amp; $A169, DataRegularSeason20242025!$E$3:$E$1315, AC$1)</f>
        <v>21</v>
      </c>
      <c r="AD169" s="2">
        <f>SUMIFS(DataRegularSeason20242025!$AA$3:$AA$1315,DataRegularSeason20242025!$B$3:$B$1315, "&lt;=" &amp; $A169, DataRegularSeason20242025!$D$3:$D$1315, AD$1)+SUMIFS(DataRegularSeason20242025!$AB$3:$AB$1315,DataRegularSeason20242025!$B$3:$B$1315, "&lt;=" &amp; $A169, DataRegularSeason20242025!$E$3:$E$1315, AD$1)</f>
        <v>25</v>
      </c>
      <c r="AE169" s="2">
        <f>SUMIFS(DataRegularSeason20242025!$AA$3:$AA$1315,DataRegularSeason20242025!$B$3:$B$1315, "&lt;=" &amp; $A169, DataRegularSeason20242025!$D$3:$D$1315, AE$1)+SUMIFS(DataRegularSeason20242025!$AB$3:$AB$1315,DataRegularSeason20242025!$B$3:$B$1315, "&lt;=" &amp; $A169, DataRegularSeason20242025!$E$3:$E$1315, AE$1)</f>
        <v>30</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29</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19</v>
      </c>
      <c r="C170" s="2">
        <f>SUMIFS(DataRegularSeason20242025!$AA$3:$AA$1315,DataRegularSeason20242025!$B$3:$B$1315, "&lt;=" &amp; $A170, DataRegularSeason20242025!$D$3:$D$1315, C$1)+SUMIFS(DataRegularSeason20242025!$AB$3:$AB$1315,DataRegularSeason20242025!$B$3:$B$1315, "&lt;=" &amp; $A170, DataRegularSeason20242025!$E$3:$E$1315, C$1)</f>
        <v>23</v>
      </c>
      <c r="D170" s="2">
        <f>SUMIFS(DataRegularSeason20242025!$AA$3:$AA$1315,DataRegularSeason20242025!$B$3:$B$1315, "&lt;=" &amp; $A170, DataRegularSeason20242025!$D$3:$D$1315, D$1)+SUMIFS(DataRegularSeason20242025!$AB$3:$AB$1315,DataRegularSeason20242025!$B$3:$B$1315, "&lt;=" &amp; $A170, DataRegularSeason20242025!$E$3:$E$1315, D$1)</f>
        <v>23</v>
      </c>
      <c r="E170" s="2">
        <f>SUMIFS(DataRegularSeason20242025!$AA$3:$AA$1315,DataRegularSeason20242025!$B$3:$B$1315, "&lt;=" &amp; $A170, DataRegularSeason20242025!$D$3:$D$1315, E$1)+SUMIFS(DataRegularSeason20242025!$AB$3:$AB$1315,DataRegularSeason20242025!$B$3:$B$1315, "&lt;=" &amp; $A170, DataRegularSeason20242025!$E$3:$E$1315, E$1)</f>
        <v>31</v>
      </c>
      <c r="F170" s="2">
        <f>SUMIFS(DataRegularSeason20242025!$AA$3:$AA$1315,DataRegularSeason20242025!$B$3:$B$1315, "&lt;=" &amp; $A170, DataRegularSeason20242025!$D$3:$D$1315, F$1)+SUMIFS(DataRegularSeason20242025!$AB$3:$AB$1315,DataRegularSeason20242025!$B$3:$B$1315, "&lt;=" &amp; $A170, DataRegularSeason20242025!$E$3:$E$1315, F$1)</f>
        <v>20</v>
      </c>
      <c r="G170" s="2">
        <f>SUMIFS(DataRegularSeason20242025!$AA$3:$AA$1315,DataRegularSeason20242025!$B$3:$B$1315, "&lt;=" &amp; $A170, DataRegularSeason20242025!$D$3:$D$1315, G$1)+SUMIFS(DataRegularSeason20242025!$AB$3:$AB$1315,DataRegularSeason20242025!$B$3:$B$1315, "&lt;=" &amp; $A170, DataRegularSeason20242025!$E$3:$E$1315, G$1)</f>
        <v>28</v>
      </c>
      <c r="H170" s="2">
        <f>SUMIFS(DataRegularSeason20242025!$AA$3:$AA$1315,DataRegularSeason20242025!$B$3:$B$1315, "&lt;=" &amp; $A170, DataRegularSeason20242025!$D$3:$D$1315, H$1)+SUMIFS(DataRegularSeason20242025!$AB$3:$AB$1315,DataRegularSeason20242025!$B$3:$B$1315, "&lt;=" &amp; $A170, DataRegularSeason20242025!$E$3:$E$1315, H$1)</f>
        <v>16</v>
      </c>
      <c r="I170" s="2">
        <f>SUMIFS(DataRegularSeason20242025!$AA$3:$AA$1315,DataRegularSeason20242025!$B$3:$B$1315, "&lt;=" &amp; $A170, DataRegularSeason20242025!$D$3:$D$1315, I$1)+SUMIFS(DataRegularSeason20242025!$AB$3:$AB$1315,DataRegularSeason20242025!$B$3:$B$1315, "&lt;=" &amp; $A170, DataRegularSeason20242025!$E$3:$E$1315, I$1)</f>
        <v>24</v>
      </c>
      <c r="J170" s="2">
        <f>SUMIFS(DataRegularSeason20242025!$AA$3:$AA$1315,DataRegularSeason20242025!$B$3:$B$1315, "&lt;=" &amp; $A170, DataRegularSeason20242025!$D$3:$D$1315, J$1)+SUMIFS(DataRegularSeason20242025!$AB$3:$AB$1315,DataRegularSeason20242025!$B$3:$B$1315, "&lt;=" &amp; $A170, DataRegularSeason20242025!$E$3:$E$1315, J$1)</f>
        <v>26</v>
      </c>
      <c r="K170" s="2">
        <f>SUMIFS(DataRegularSeason20242025!$AA$3:$AA$1315,DataRegularSeason20242025!$B$3:$B$1315, "&lt;=" &amp; $A170, DataRegularSeason20242025!$D$3:$D$1315, K$1)+SUMIFS(DataRegularSeason20242025!$AB$3:$AB$1315,DataRegularSeason20242025!$B$3:$B$1315, "&lt;=" &amp; $A170, DataRegularSeason20242025!$E$3:$E$1315, K$1)</f>
        <v>22</v>
      </c>
      <c r="L170" s="2">
        <f>SUMIFS(DataRegularSeason20242025!$AA$3:$AA$1315,DataRegularSeason20242025!$B$3:$B$1315, "&lt;=" &amp; $A170, DataRegularSeason20242025!$D$3:$D$1315, L$1)+SUMIFS(DataRegularSeason20242025!$AB$3:$AB$1315,DataRegularSeason20242025!$B$3:$B$1315, "&lt;=" &amp; $A170, DataRegularSeason20242025!$E$3:$E$1315, L$1)</f>
        <v>24</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25</v>
      </c>
      <c r="O170" s="2">
        <f>SUMIFS(DataRegularSeason20242025!$AA$3:$AA$1315,DataRegularSeason20242025!$B$3:$B$1315, "&lt;=" &amp; $A170, DataRegularSeason20242025!$D$3:$D$1315, O$1)+SUMIFS(DataRegularSeason20242025!$AB$3:$AB$1315,DataRegularSeason20242025!$B$3:$B$1315, "&lt;=" &amp; $A170, DataRegularSeason20242025!$E$3:$E$1315, O$1)</f>
        <v>30</v>
      </c>
      <c r="P170" s="2">
        <f>SUMIFS(DataRegularSeason20242025!$AA$3:$AA$1315,DataRegularSeason20242025!$B$3:$B$1315, "&lt;=" &amp; $A170, DataRegularSeason20242025!$D$3:$D$1315, P$1)+SUMIFS(DataRegularSeason20242025!$AB$3:$AB$1315,DataRegularSeason20242025!$B$3:$B$1315, "&lt;=" &amp; $A170, DataRegularSeason20242025!$E$3:$E$1315, P$1)</f>
        <v>17</v>
      </c>
      <c r="Q170" s="2">
        <f>SUMIFS(DataRegularSeason20242025!$AA$3:$AA$1315,DataRegularSeason20242025!$B$3:$B$1315, "&lt;=" &amp; $A170, DataRegularSeason20242025!$D$3:$D$1315, Q$1)+SUMIFS(DataRegularSeason20242025!$AB$3:$AB$1315,DataRegularSeason20242025!$B$3:$B$1315, "&lt;=" &amp; $A170, DataRegularSeason20242025!$E$3:$E$1315, Q$1)</f>
        <v>32</v>
      </c>
      <c r="R170" s="2">
        <f>SUMIFS(DataRegularSeason20242025!$AA$3:$AA$1315,DataRegularSeason20242025!$B$3:$B$1315, "&lt;=" &amp; $A170, DataRegularSeason20242025!$D$3:$D$1315, R$1)+SUMIFS(DataRegularSeason20242025!$AB$3:$AB$1315,DataRegularSeason20242025!$B$3:$B$1315, "&lt;=" &amp; $A170, DataRegularSeason20242025!$E$3:$E$1315, R$1)</f>
        <v>17</v>
      </c>
      <c r="S170" s="2">
        <f>SUMIFS(DataRegularSeason20242025!$AA$3:$AA$1315,DataRegularSeason20242025!$B$3:$B$1315, "&lt;=" &amp; $A170, DataRegularSeason20242025!$D$3:$D$1315, S$1)+SUMIFS(DataRegularSeason20242025!$AB$3:$AB$1315,DataRegularSeason20242025!$B$3:$B$1315, "&lt;=" &amp; $A170, DataRegularSeason20242025!$E$3:$E$1315, S$1)</f>
        <v>21</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19</v>
      </c>
      <c r="V170" s="2">
        <f>SUMIFS(DataRegularSeason20242025!$AA$3:$AA$1315,DataRegularSeason20242025!$B$3:$B$1315, "&lt;=" &amp; $A170, DataRegularSeason20242025!$D$3:$D$1315, V$1)+SUMIFS(DataRegularSeason20242025!$AB$3:$AB$1315,DataRegularSeason20242025!$B$3:$B$1315, "&lt;=" &amp; $A170, DataRegularSeason20242025!$E$3:$E$1315, V$1)</f>
        <v>21</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19</v>
      </c>
      <c r="Z170" s="2">
        <f>SUMIFS(DataRegularSeason20242025!$AA$3:$AA$1315,DataRegularSeason20242025!$B$3:$B$1315, "&lt;=" &amp; $A170, DataRegularSeason20242025!$D$3:$D$1315, Z$1)+SUMIFS(DataRegularSeason20242025!$AB$3:$AB$1315,DataRegularSeason20242025!$B$3:$B$1315, "&lt;=" &amp; $A170, DataRegularSeason20242025!$E$3:$E$1315, Z$1)</f>
        <v>21</v>
      </c>
      <c r="AA170" s="2">
        <f>SUMIFS(DataRegularSeason20242025!$AA$3:$AA$1315,DataRegularSeason20242025!$B$3:$B$1315, "&lt;=" &amp; $A170, DataRegularSeason20242025!$D$3:$D$1315, AA$1)+SUMIFS(DataRegularSeason20242025!$AB$3:$AB$1315,DataRegularSeason20242025!$B$3:$B$1315, "&lt;=" &amp; $A170, DataRegularSeason20242025!$E$3:$E$1315, AA$1)</f>
        <v>24</v>
      </c>
      <c r="AB170" s="2">
        <f>SUMIFS(DataRegularSeason20242025!$AA$3:$AA$1315,DataRegularSeason20242025!$B$3:$B$1315, "&lt;=" &amp; $A170, DataRegularSeason20242025!$D$3:$D$1315, AB$1)+SUMIFS(DataRegularSeason20242025!$AB$3:$AB$1315,DataRegularSeason20242025!$B$3:$B$1315, "&lt;=" &amp; $A170, DataRegularSeason20242025!$E$3:$E$1315, AB$1)</f>
        <v>28</v>
      </c>
      <c r="AC170" s="2">
        <f>SUMIFS(DataRegularSeason20242025!$AA$3:$AA$1315,DataRegularSeason20242025!$B$3:$B$1315, "&lt;=" &amp; $A170, DataRegularSeason20242025!$D$3:$D$1315, AC$1)+SUMIFS(DataRegularSeason20242025!$AB$3:$AB$1315,DataRegularSeason20242025!$B$3:$B$1315, "&lt;=" &amp; $A170, DataRegularSeason20242025!$E$3:$E$1315, AC$1)</f>
        <v>21</v>
      </c>
      <c r="AD170" s="2">
        <f>SUMIFS(DataRegularSeason20242025!$AA$3:$AA$1315,DataRegularSeason20242025!$B$3:$B$1315, "&lt;=" &amp; $A170, DataRegularSeason20242025!$D$3:$D$1315, AD$1)+SUMIFS(DataRegularSeason20242025!$AB$3:$AB$1315,DataRegularSeason20242025!$B$3:$B$1315, "&lt;=" &amp; $A170, DataRegularSeason20242025!$E$3:$E$1315, AD$1)</f>
        <v>25</v>
      </c>
      <c r="AE170" s="2">
        <f>SUMIFS(DataRegularSeason20242025!$AA$3:$AA$1315,DataRegularSeason20242025!$B$3:$B$1315, "&lt;=" &amp; $A170, DataRegularSeason20242025!$D$3:$D$1315, AE$1)+SUMIFS(DataRegularSeason20242025!$AB$3:$AB$1315,DataRegularSeason20242025!$B$3:$B$1315, "&lt;=" &amp; $A170, DataRegularSeason20242025!$E$3:$E$1315, AE$1)</f>
        <v>30</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29</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19</v>
      </c>
      <c r="C171" s="2">
        <f>SUMIFS(DataRegularSeason20242025!$AA$3:$AA$1315,DataRegularSeason20242025!$B$3:$B$1315, "&lt;=" &amp; $A171, DataRegularSeason20242025!$D$3:$D$1315, C$1)+SUMIFS(DataRegularSeason20242025!$AB$3:$AB$1315,DataRegularSeason20242025!$B$3:$B$1315, "&lt;=" &amp; $A171, DataRegularSeason20242025!$E$3:$E$1315, C$1)</f>
        <v>23</v>
      </c>
      <c r="D171" s="2">
        <f>SUMIFS(DataRegularSeason20242025!$AA$3:$AA$1315,DataRegularSeason20242025!$B$3:$B$1315, "&lt;=" &amp; $A171, DataRegularSeason20242025!$D$3:$D$1315, D$1)+SUMIFS(DataRegularSeason20242025!$AB$3:$AB$1315,DataRegularSeason20242025!$B$3:$B$1315, "&lt;=" &amp; $A171, DataRegularSeason20242025!$E$3:$E$1315, D$1)</f>
        <v>23</v>
      </c>
      <c r="E171" s="2">
        <f>SUMIFS(DataRegularSeason20242025!$AA$3:$AA$1315,DataRegularSeason20242025!$B$3:$B$1315, "&lt;=" &amp; $A171, DataRegularSeason20242025!$D$3:$D$1315, E$1)+SUMIFS(DataRegularSeason20242025!$AB$3:$AB$1315,DataRegularSeason20242025!$B$3:$B$1315, "&lt;=" &amp; $A171, DataRegularSeason20242025!$E$3:$E$1315, E$1)</f>
        <v>31</v>
      </c>
      <c r="F171" s="2">
        <f>SUMIFS(DataRegularSeason20242025!$AA$3:$AA$1315,DataRegularSeason20242025!$B$3:$B$1315, "&lt;=" &amp; $A171, DataRegularSeason20242025!$D$3:$D$1315, F$1)+SUMIFS(DataRegularSeason20242025!$AB$3:$AB$1315,DataRegularSeason20242025!$B$3:$B$1315, "&lt;=" &amp; $A171, DataRegularSeason20242025!$E$3:$E$1315, F$1)</f>
        <v>20</v>
      </c>
      <c r="G171" s="2">
        <f>SUMIFS(DataRegularSeason20242025!$AA$3:$AA$1315,DataRegularSeason20242025!$B$3:$B$1315, "&lt;=" &amp; $A171, DataRegularSeason20242025!$D$3:$D$1315, G$1)+SUMIFS(DataRegularSeason20242025!$AB$3:$AB$1315,DataRegularSeason20242025!$B$3:$B$1315, "&lt;=" &amp; $A171, DataRegularSeason20242025!$E$3:$E$1315, G$1)</f>
        <v>28</v>
      </c>
      <c r="H171" s="2">
        <f>SUMIFS(DataRegularSeason20242025!$AA$3:$AA$1315,DataRegularSeason20242025!$B$3:$B$1315, "&lt;=" &amp; $A171, DataRegularSeason20242025!$D$3:$D$1315, H$1)+SUMIFS(DataRegularSeason20242025!$AB$3:$AB$1315,DataRegularSeason20242025!$B$3:$B$1315, "&lt;=" &amp; $A171, DataRegularSeason20242025!$E$3:$E$1315, H$1)</f>
        <v>16</v>
      </c>
      <c r="I171" s="2">
        <f>SUMIFS(DataRegularSeason20242025!$AA$3:$AA$1315,DataRegularSeason20242025!$B$3:$B$1315, "&lt;=" &amp; $A171, DataRegularSeason20242025!$D$3:$D$1315, I$1)+SUMIFS(DataRegularSeason20242025!$AB$3:$AB$1315,DataRegularSeason20242025!$B$3:$B$1315, "&lt;=" &amp; $A171, DataRegularSeason20242025!$E$3:$E$1315, I$1)</f>
        <v>24</v>
      </c>
      <c r="J171" s="2">
        <f>SUMIFS(DataRegularSeason20242025!$AA$3:$AA$1315,DataRegularSeason20242025!$B$3:$B$1315, "&lt;=" &amp; $A171, DataRegularSeason20242025!$D$3:$D$1315, J$1)+SUMIFS(DataRegularSeason20242025!$AB$3:$AB$1315,DataRegularSeason20242025!$B$3:$B$1315, "&lt;=" &amp; $A171, DataRegularSeason20242025!$E$3:$E$1315, J$1)</f>
        <v>26</v>
      </c>
      <c r="K171" s="2">
        <f>SUMIFS(DataRegularSeason20242025!$AA$3:$AA$1315,DataRegularSeason20242025!$B$3:$B$1315, "&lt;=" &amp; $A171, DataRegularSeason20242025!$D$3:$D$1315, K$1)+SUMIFS(DataRegularSeason20242025!$AB$3:$AB$1315,DataRegularSeason20242025!$B$3:$B$1315, "&lt;=" &amp; $A171, DataRegularSeason20242025!$E$3:$E$1315, K$1)</f>
        <v>22</v>
      </c>
      <c r="L171" s="2">
        <f>SUMIFS(DataRegularSeason20242025!$AA$3:$AA$1315,DataRegularSeason20242025!$B$3:$B$1315, "&lt;=" &amp; $A171, DataRegularSeason20242025!$D$3:$D$1315, L$1)+SUMIFS(DataRegularSeason20242025!$AB$3:$AB$1315,DataRegularSeason20242025!$B$3:$B$1315, "&lt;=" &amp; $A171, DataRegularSeason20242025!$E$3:$E$1315, L$1)</f>
        <v>24</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25</v>
      </c>
      <c r="O171" s="2">
        <f>SUMIFS(DataRegularSeason20242025!$AA$3:$AA$1315,DataRegularSeason20242025!$B$3:$B$1315, "&lt;=" &amp; $A171, DataRegularSeason20242025!$D$3:$D$1315, O$1)+SUMIFS(DataRegularSeason20242025!$AB$3:$AB$1315,DataRegularSeason20242025!$B$3:$B$1315, "&lt;=" &amp; $A171, DataRegularSeason20242025!$E$3:$E$1315, O$1)</f>
        <v>30</v>
      </c>
      <c r="P171" s="2">
        <f>SUMIFS(DataRegularSeason20242025!$AA$3:$AA$1315,DataRegularSeason20242025!$B$3:$B$1315, "&lt;=" &amp; $A171, DataRegularSeason20242025!$D$3:$D$1315, P$1)+SUMIFS(DataRegularSeason20242025!$AB$3:$AB$1315,DataRegularSeason20242025!$B$3:$B$1315, "&lt;=" &amp; $A171, DataRegularSeason20242025!$E$3:$E$1315, P$1)</f>
        <v>17</v>
      </c>
      <c r="Q171" s="2">
        <f>SUMIFS(DataRegularSeason20242025!$AA$3:$AA$1315,DataRegularSeason20242025!$B$3:$B$1315, "&lt;=" &amp; $A171, DataRegularSeason20242025!$D$3:$D$1315, Q$1)+SUMIFS(DataRegularSeason20242025!$AB$3:$AB$1315,DataRegularSeason20242025!$B$3:$B$1315, "&lt;=" &amp; $A171, DataRegularSeason20242025!$E$3:$E$1315, Q$1)</f>
        <v>32</v>
      </c>
      <c r="R171" s="2">
        <f>SUMIFS(DataRegularSeason20242025!$AA$3:$AA$1315,DataRegularSeason20242025!$B$3:$B$1315, "&lt;=" &amp; $A171, DataRegularSeason20242025!$D$3:$D$1315, R$1)+SUMIFS(DataRegularSeason20242025!$AB$3:$AB$1315,DataRegularSeason20242025!$B$3:$B$1315, "&lt;=" &amp; $A171, DataRegularSeason20242025!$E$3:$E$1315, R$1)</f>
        <v>17</v>
      </c>
      <c r="S171" s="2">
        <f>SUMIFS(DataRegularSeason20242025!$AA$3:$AA$1315,DataRegularSeason20242025!$B$3:$B$1315, "&lt;=" &amp; $A171, DataRegularSeason20242025!$D$3:$D$1315, S$1)+SUMIFS(DataRegularSeason20242025!$AB$3:$AB$1315,DataRegularSeason20242025!$B$3:$B$1315, "&lt;=" &amp; $A171, DataRegularSeason20242025!$E$3:$E$1315, S$1)</f>
        <v>21</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19</v>
      </c>
      <c r="V171" s="2">
        <f>SUMIFS(DataRegularSeason20242025!$AA$3:$AA$1315,DataRegularSeason20242025!$B$3:$B$1315, "&lt;=" &amp; $A171, DataRegularSeason20242025!$D$3:$D$1315, V$1)+SUMIFS(DataRegularSeason20242025!$AB$3:$AB$1315,DataRegularSeason20242025!$B$3:$B$1315, "&lt;=" &amp; $A171, DataRegularSeason20242025!$E$3:$E$1315, V$1)</f>
        <v>21</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19</v>
      </c>
      <c r="Z171" s="2">
        <f>SUMIFS(DataRegularSeason20242025!$AA$3:$AA$1315,DataRegularSeason20242025!$B$3:$B$1315, "&lt;=" &amp; $A171, DataRegularSeason20242025!$D$3:$D$1315, Z$1)+SUMIFS(DataRegularSeason20242025!$AB$3:$AB$1315,DataRegularSeason20242025!$B$3:$B$1315, "&lt;=" &amp; $A171, DataRegularSeason20242025!$E$3:$E$1315, Z$1)</f>
        <v>21</v>
      </c>
      <c r="AA171" s="2">
        <f>SUMIFS(DataRegularSeason20242025!$AA$3:$AA$1315,DataRegularSeason20242025!$B$3:$B$1315, "&lt;=" &amp; $A171, DataRegularSeason20242025!$D$3:$D$1315, AA$1)+SUMIFS(DataRegularSeason20242025!$AB$3:$AB$1315,DataRegularSeason20242025!$B$3:$B$1315, "&lt;=" &amp; $A171, DataRegularSeason20242025!$E$3:$E$1315, AA$1)</f>
        <v>24</v>
      </c>
      <c r="AB171" s="2">
        <f>SUMIFS(DataRegularSeason20242025!$AA$3:$AA$1315,DataRegularSeason20242025!$B$3:$B$1315, "&lt;=" &amp; $A171, DataRegularSeason20242025!$D$3:$D$1315, AB$1)+SUMIFS(DataRegularSeason20242025!$AB$3:$AB$1315,DataRegularSeason20242025!$B$3:$B$1315, "&lt;=" &amp; $A171, DataRegularSeason20242025!$E$3:$E$1315, AB$1)</f>
        <v>28</v>
      </c>
      <c r="AC171" s="2">
        <f>SUMIFS(DataRegularSeason20242025!$AA$3:$AA$1315,DataRegularSeason20242025!$B$3:$B$1315, "&lt;=" &amp; $A171, DataRegularSeason20242025!$D$3:$D$1315, AC$1)+SUMIFS(DataRegularSeason20242025!$AB$3:$AB$1315,DataRegularSeason20242025!$B$3:$B$1315, "&lt;=" &amp; $A171, DataRegularSeason20242025!$E$3:$E$1315, AC$1)</f>
        <v>21</v>
      </c>
      <c r="AD171" s="2">
        <f>SUMIFS(DataRegularSeason20242025!$AA$3:$AA$1315,DataRegularSeason20242025!$B$3:$B$1315, "&lt;=" &amp; $A171, DataRegularSeason20242025!$D$3:$D$1315, AD$1)+SUMIFS(DataRegularSeason20242025!$AB$3:$AB$1315,DataRegularSeason20242025!$B$3:$B$1315, "&lt;=" &amp; $A171, DataRegularSeason20242025!$E$3:$E$1315, AD$1)</f>
        <v>25</v>
      </c>
      <c r="AE171" s="2">
        <f>SUMIFS(DataRegularSeason20242025!$AA$3:$AA$1315,DataRegularSeason20242025!$B$3:$B$1315, "&lt;=" &amp; $A171, DataRegularSeason20242025!$D$3:$D$1315, AE$1)+SUMIFS(DataRegularSeason20242025!$AB$3:$AB$1315,DataRegularSeason20242025!$B$3:$B$1315, "&lt;=" &amp; $A171, DataRegularSeason20242025!$E$3:$E$1315, AE$1)</f>
        <v>30</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29</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19</v>
      </c>
      <c r="C172" s="2">
        <f>SUMIFS(DataRegularSeason20242025!$AA$3:$AA$1315,DataRegularSeason20242025!$B$3:$B$1315, "&lt;=" &amp; $A172, DataRegularSeason20242025!$D$3:$D$1315, C$1)+SUMIFS(DataRegularSeason20242025!$AB$3:$AB$1315,DataRegularSeason20242025!$B$3:$B$1315, "&lt;=" &amp; $A172, DataRegularSeason20242025!$E$3:$E$1315, C$1)</f>
        <v>23</v>
      </c>
      <c r="D172" s="2">
        <f>SUMIFS(DataRegularSeason20242025!$AA$3:$AA$1315,DataRegularSeason20242025!$B$3:$B$1315, "&lt;=" &amp; $A172, DataRegularSeason20242025!$D$3:$D$1315, D$1)+SUMIFS(DataRegularSeason20242025!$AB$3:$AB$1315,DataRegularSeason20242025!$B$3:$B$1315, "&lt;=" &amp; $A172, DataRegularSeason20242025!$E$3:$E$1315, D$1)</f>
        <v>23</v>
      </c>
      <c r="E172" s="2">
        <f>SUMIFS(DataRegularSeason20242025!$AA$3:$AA$1315,DataRegularSeason20242025!$B$3:$B$1315, "&lt;=" &amp; $A172, DataRegularSeason20242025!$D$3:$D$1315, E$1)+SUMIFS(DataRegularSeason20242025!$AB$3:$AB$1315,DataRegularSeason20242025!$B$3:$B$1315, "&lt;=" &amp; $A172, DataRegularSeason20242025!$E$3:$E$1315, E$1)</f>
        <v>31</v>
      </c>
      <c r="F172" s="2">
        <f>SUMIFS(DataRegularSeason20242025!$AA$3:$AA$1315,DataRegularSeason20242025!$B$3:$B$1315, "&lt;=" &amp; $A172, DataRegularSeason20242025!$D$3:$D$1315, F$1)+SUMIFS(DataRegularSeason20242025!$AB$3:$AB$1315,DataRegularSeason20242025!$B$3:$B$1315, "&lt;=" &amp; $A172, DataRegularSeason20242025!$E$3:$E$1315, F$1)</f>
        <v>20</v>
      </c>
      <c r="G172" s="2">
        <f>SUMIFS(DataRegularSeason20242025!$AA$3:$AA$1315,DataRegularSeason20242025!$B$3:$B$1315, "&lt;=" &amp; $A172, DataRegularSeason20242025!$D$3:$D$1315, G$1)+SUMIFS(DataRegularSeason20242025!$AB$3:$AB$1315,DataRegularSeason20242025!$B$3:$B$1315, "&lt;=" &amp; $A172, DataRegularSeason20242025!$E$3:$E$1315, G$1)</f>
        <v>28</v>
      </c>
      <c r="H172" s="2">
        <f>SUMIFS(DataRegularSeason20242025!$AA$3:$AA$1315,DataRegularSeason20242025!$B$3:$B$1315, "&lt;=" &amp; $A172, DataRegularSeason20242025!$D$3:$D$1315, H$1)+SUMIFS(DataRegularSeason20242025!$AB$3:$AB$1315,DataRegularSeason20242025!$B$3:$B$1315, "&lt;=" &amp; $A172, DataRegularSeason20242025!$E$3:$E$1315, H$1)</f>
        <v>16</v>
      </c>
      <c r="I172" s="2">
        <f>SUMIFS(DataRegularSeason20242025!$AA$3:$AA$1315,DataRegularSeason20242025!$B$3:$B$1315, "&lt;=" &amp; $A172, DataRegularSeason20242025!$D$3:$D$1315, I$1)+SUMIFS(DataRegularSeason20242025!$AB$3:$AB$1315,DataRegularSeason20242025!$B$3:$B$1315, "&lt;=" &amp; $A172, DataRegularSeason20242025!$E$3:$E$1315, I$1)</f>
        <v>24</v>
      </c>
      <c r="J172" s="2">
        <f>SUMIFS(DataRegularSeason20242025!$AA$3:$AA$1315,DataRegularSeason20242025!$B$3:$B$1315, "&lt;=" &amp; $A172, DataRegularSeason20242025!$D$3:$D$1315, J$1)+SUMIFS(DataRegularSeason20242025!$AB$3:$AB$1315,DataRegularSeason20242025!$B$3:$B$1315, "&lt;=" &amp; $A172, DataRegularSeason20242025!$E$3:$E$1315, J$1)</f>
        <v>26</v>
      </c>
      <c r="K172" s="2">
        <f>SUMIFS(DataRegularSeason20242025!$AA$3:$AA$1315,DataRegularSeason20242025!$B$3:$B$1315, "&lt;=" &amp; $A172, DataRegularSeason20242025!$D$3:$D$1315, K$1)+SUMIFS(DataRegularSeason20242025!$AB$3:$AB$1315,DataRegularSeason20242025!$B$3:$B$1315, "&lt;=" &amp; $A172, DataRegularSeason20242025!$E$3:$E$1315, K$1)</f>
        <v>22</v>
      </c>
      <c r="L172" s="2">
        <f>SUMIFS(DataRegularSeason20242025!$AA$3:$AA$1315,DataRegularSeason20242025!$B$3:$B$1315, "&lt;=" &amp; $A172, DataRegularSeason20242025!$D$3:$D$1315, L$1)+SUMIFS(DataRegularSeason20242025!$AB$3:$AB$1315,DataRegularSeason20242025!$B$3:$B$1315, "&lt;=" &amp; $A172, DataRegularSeason20242025!$E$3:$E$1315, L$1)</f>
        <v>24</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25</v>
      </c>
      <c r="O172" s="2">
        <f>SUMIFS(DataRegularSeason20242025!$AA$3:$AA$1315,DataRegularSeason20242025!$B$3:$B$1315, "&lt;=" &amp; $A172, DataRegularSeason20242025!$D$3:$D$1315, O$1)+SUMIFS(DataRegularSeason20242025!$AB$3:$AB$1315,DataRegularSeason20242025!$B$3:$B$1315, "&lt;=" &amp; $A172, DataRegularSeason20242025!$E$3:$E$1315, O$1)</f>
        <v>30</v>
      </c>
      <c r="P172" s="2">
        <f>SUMIFS(DataRegularSeason20242025!$AA$3:$AA$1315,DataRegularSeason20242025!$B$3:$B$1315, "&lt;=" &amp; $A172, DataRegularSeason20242025!$D$3:$D$1315, P$1)+SUMIFS(DataRegularSeason20242025!$AB$3:$AB$1315,DataRegularSeason20242025!$B$3:$B$1315, "&lt;=" &amp; $A172, DataRegularSeason20242025!$E$3:$E$1315, P$1)</f>
        <v>17</v>
      </c>
      <c r="Q172" s="2">
        <f>SUMIFS(DataRegularSeason20242025!$AA$3:$AA$1315,DataRegularSeason20242025!$B$3:$B$1315, "&lt;=" &amp; $A172, DataRegularSeason20242025!$D$3:$D$1315, Q$1)+SUMIFS(DataRegularSeason20242025!$AB$3:$AB$1315,DataRegularSeason20242025!$B$3:$B$1315, "&lt;=" &amp; $A172, DataRegularSeason20242025!$E$3:$E$1315, Q$1)</f>
        <v>32</v>
      </c>
      <c r="R172" s="2">
        <f>SUMIFS(DataRegularSeason20242025!$AA$3:$AA$1315,DataRegularSeason20242025!$B$3:$B$1315, "&lt;=" &amp; $A172, DataRegularSeason20242025!$D$3:$D$1315, R$1)+SUMIFS(DataRegularSeason20242025!$AB$3:$AB$1315,DataRegularSeason20242025!$B$3:$B$1315, "&lt;=" &amp; $A172, DataRegularSeason20242025!$E$3:$E$1315, R$1)</f>
        <v>17</v>
      </c>
      <c r="S172" s="2">
        <f>SUMIFS(DataRegularSeason20242025!$AA$3:$AA$1315,DataRegularSeason20242025!$B$3:$B$1315, "&lt;=" &amp; $A172, DataRegularSeason20242025!$D$3:$D$1315, S$1)+SUMIFS(DataRegularSeason20242025!$AB$3:$AB$1315,DataRegularSeason20242025!$B$3:$B$1315, "&lt;=" &amp; $A172, DataRegularSeason20242025!$E$3:$E$1315, S$1)</f>
        <v>21</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19</v>
      </c>
      <c r="V172" s="2">
        <f>SUMIFS(DataRegularSeason20242025!$AA$3:$AA$1315,DataRegularSeason20242025!$B$3:$B$1315, "&lt;=" &amp; $A172, DataRegularSeason20242025!$D$3:$D$1315, V$1)+SUMIFS(DataRegularSeason20242025!$AB$3:$AB$1315,DataRegularSeason20242025!$B$3:$B$1315, "&lt;=" &amp; $A172, DataRegularSeason20242025!$E$3:$E$1315, V$1)</f>
        <v>21</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19</v>
      </c>
      <c r="Z172" s="2">
        <f>SUMIFS(DataRegularSeason20242025!$AA$3:$AA$1315,DataRegularSeason20242025!$B$3:$B$1315, "&lt;=" &amp; $A172, DataRegularSeason20242025!$D$3:$D$1315, Z$1)+SUMIFS(DataRegularSeason20242025!$AB$3:$AB$1315,DataRegularSeason20242025!$B$3:$B$1315, "&lt;=" &amp; $A172, DataRegularSeason20242025!$E$3:$E$1315, Z$1)</f>
        <v>21</v>
      </c>
      <c r="AA172" s="2">
        <f>SUMIFS(DataRegularSeason20242025!$AA$3:$AA$1315,DataRegularSeason20242025!$B$3:$B$1315, "&lt;=" &amp; $A172, DataRegularSeason20242025!$D$3:$D$1315, AA$1)+SUMIFS(DataRegularSeason20242025!$AB$3:$AB$1315,DataRegularSeason20242025!$B$3:$B$1315, "&lt;=" &amp; $A172, DataRegularSeason20242025!$E$3:$E$1315, AA$1)</f>
        <v>24</v>
      </c>
      <c r="AB172" s="2">
        <f>SUMIFS(DataRegularSeason20242025!$AA$3:$AA$1315,DataRegularSeason20242025!$B$3:$B$1315, "&lt;=" &amp; $A172, DataRegularSeason20242025!$D$3:$D$1315, AB$1)+SUMIFS(DataRegularSeason20242025!$AB$3:$AB$1315,DataRegularSeason20242025!$B$3:$B$1315, "&lt;=" &amp; $A172, DataRegularSeason20242025!$E$3:$E$1315, AB$1)</f>
        <v>28</v>
      </c>
      <c r="AC172" s="2">
        <f>SUMIFS(DataRegularSeason20242025!$AA$3:$AA$1315,DataRegularSeason20242025!$B$3:$B$1315, "&lt;=" &amp; $A172, DataRegularSeason20242025!$D$3:$D$1315, AC$1)+SUMIFS(DataRegularSeason20242025!$AB$3:$AB$1315,DataRegularSeason20242025!$B$3:$B$1315, "&lt;=" &amp; $A172, DataRegularSeason20242025!$E$3:$E$1315, AC$1)</f>
        <v>21</v>
      </c>
      <c r="AD172" s="2">
        <f>SUMIFS(DataRegularSeason20242025!$AA$3:$AA$1315,DataRegularSeason20242025!$B$3:$B$1315, "&lt;=" &amp; $A172, DataRegularSeason20242025!$D$3:$D$1315, AD$1)+SUMIFS(DataRegularSeason20242025!$AB$3:$AB$1315,DataRegularSeason20242025!$B$3:$B$1315, "&lt;=" &amp; $A172, DataRegularSeason20242025!$E$3:$E$1315, AD$1)</f>
        <v>25</v>
      </c>
      <c r="AE172" s="2">
        <f>SUMIFS(DataRegularSeason20242025!$AA$3:$AA$1315,DataRegularSeason20242025!$B$3:$B$1315, "&lt;=" &amp; $A172, DataRegularSeason20242025!$D$3:$D$1315, AE$1)+SUMIFS(DataRegularSeason20242025!$AB$3:$AB$1315,DataRegularSeason20242025!$B$3:$B$1315, "&lt;=" &amp; $A172, DataRegularSeason20242025!$E$3:$E$1315, AE$1)</f>
        <v>30</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29</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19</v>
      </c>
      <c r="C173" s="2">
        <f>SUMIFS(DataRegularSeason20242025!$AA$3:$AA$1315,DataRegularSeason20242025!$B$3:$B$1315, "&lt;=" &amp; $A173, DataRegularSeason20242025!$D$3:$D$1315, C$1)+SUMIFS(DataRegularSeason20242025!$AB$3:$AB$1315,DataRegularSeason20242025!$B$3:$B$1315, "&lt;=" &amp; $A173, DataRegularSeason20242025!$E$3:$E$1315, C$1)</f>
        <v>23</v>
      </c>
      <c r="D173" s="2">
        <f>SUMIFS(DataRegularSeason20242025!$AA$3:$AA$1315,DataRegularSeason20242025!$B$3:$B$1315, "&lt;=" &amp; $A173, DataRegularSeason20242025!$D$3:$D$1315, D$1)+SUMIFS(DataRegularSeason20242025!$AB$3:$AB$1315,DataRegularSeason20242025!$B$3:$B$1315, "&lt;=" &amp; $A173, DataRegularSeason20242025!$E$3:$E$1315, D$1)</f>
        <v>23</v>
      </c>
      <c r="E173" s="2">
        <f>SUMIFS(DataRegularSeason20242025!$AA$3:$AA$1315,DataRegularSeason20242025!$B$3:$B$1315, "&lt;=" &amp; $A173, DataRegularSeason20242025!$D$3:$D$1315, E$1)+SUMIFS(DataRegularSeason20242025!$AB$3:$AB$1315,DataRegularSeason20242025!$B$3:$B$1315, "&lt;=" &amp; $A173, DataRegularSeason20242025!$E$3:$E$1315, E$1)</f>
        <v>31</v>
      </c>
      <c r="F173" s="2">
        <f>SUMIFS(DataRegularSeason20242025!$AA$3:$AA$1315,DataRegularSeason20242025!$B$3:$B$1315, "&lt;=" &amp; $A173, DataRegularSeason20242025!$D$3:$D$1315, F$1)+SUMIFS(DataRegularSeason20242025!$AB$3:$AB$1315,DataRegularSeason20242025!$B$3:$B$1315, "&lt;=" &amp; $A173, DataRegularSeason20242025!$E$3:$E$1315, F$1)</f>
        <v>20</v>
      </c>
      <c r="G173" s="2">
        <f>SUMIFS(DataRegularSeason20242025!$AA$3:$AA$1315,DataRegularSeason20242025!$B$3:$B$1315, "&lt;=" &amp; $A173, DataRegularSeason20242025!$D$3:$D$1315, G$1)+SUMIFS(DataRegularSeason20242025!$AB$3:$AB$1315,DataRegularSeason20242025!$B$3:$B$1315, "&lt;=" &amp; $A173, DataRegularSeason20242025!$E$3:$E$1315, G$1)</f>
        <v>28</v>
      </c>
      <c r="H173" s="2">
        <f>SUMIFS(DataRegularSeason20242025!$AA$3:$AA$1315,DataRegularSeason20242025!$B$3:$B$1315, "&lt;=" &amp; $A173, DataRegularSeason20242025!$D$3:$D$1315, H$1)+SUMIFS(DataRegularSeason20242025!$AB$3:$AB$1315,DataRegularSeason20242025!$B$3:$B$1315, "&lt;=" &amp; $A173, DataRegularSeason20242025!$E$3:$E$1315, H$1)</f>
        <v>16</v>
      </c>
      <c r="I173" s="2">
        <f>SUMIFS(DataRegularSeason20242025!$AA$3:$AA$1315,DataRegularSeason20242025!$B$3:$B$1315, "&lt;=" &amp; $A173, DataRegularSeason20242025!$D$3:$D$1315, I$1)+SUMIFS(DataRegularSeason20242025!$AB$3:$AB$1315,DataRegularSeason20242025!$B$3:$B$1315, "&lt;=" &amp; $A173, DataRegularSeason20242025!$E$3:$E$1315, I$1)</f>
        <v>24</v>
      </c>
      <c r="J173" s="2">
        <f>SUMIFS(DataRegularSeason20242025!$AA$3:$AA$1315,DataRegularSeason20242025!$B$3:$B$1315, "&lt;=" &amp; $A173, DataRegularSeason20242025!$D$3:$D$1315, J$1)+SUMIFS(DataRegularSeason20242025!$AB$3:$AB$1315,DataRegularSeason20242025!$B$3:$B$1315, "&lt;=" &amp; $A173, DataRegularSeason20242025!$E$3:$E$1315, J$1)</f>
        <v>26</v>
      </c>
      <c r="K173" s="2">
        <f>SUMIFS(DataRegularSeason20242025!$AA$3:$AA$1315,DataRegularSeason20242025!$B$3:$B$1315, "&lt;=" &amp; $A173, DataRegularSeason20242025!$D$3:$D$1315, K$1)+SUMIFS(DataRegularSeason20242025!$AB$3:$AB$1315,DataRegularSeason20242025!$B$3:$B$1315, "&lt;=" &amp; $A173, DataRegularSeason20242025!$E$3:$E$1315, K$1)</f>
        <v>22</v>
      </c>
      <c r="L173" s="2">
        <f>SUMIFS(DataRegularSeason20242025!$AA$3:$AA$1315,DataRegularSeason20242025!$B$3:$B$1315, "&lt;=" &amp; $A173, DataRegularSeason20242025!$D$3:$D$1315, L$1)+SUMIFS(DataRegularSeason20242025!$AB$3:$AB$1315,DataRegularSeason20242025!$B$3:$B$1315, "&lt;=" &amp; $A173, DataRegularSeason20242025!$E$3:$E$1315, L$1)</f>
        <v>24</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25</v>
      </c>
      <c r="O173" s="2">
        <f>SUMIFS(DataRegularSeason20242025!$AA$3:$AA$1315,DataRegularSeason20242025!$B$3:$B$1315, "&lt;=" &amp; $A173, DataRegularSeason20242025!$D$3:$D$1315, O$1)+SUMIFS(DataRegularSeason20242025!$AB$3:$AB$1315,DataRegularSeason20242025!$B$3:$B$1315, "&lt;=" &amp; $A173, DataRegularSeason20242025!$E$3:$E$1315, O$1)</f>
        <v>30</v>
      </c>
      <c r="P173" s="2">
        <f>SUMIFS(DataRegularSeason20242025!$AA$3:$AA$1315,DataRegularSeason20242025!$B$3:$B$1315, "&lt;=" &amp; $A173, DataRegularSeason20242025!$D$3:$D$1315, P$1)+SUMIFS(DataRegularSeason20242025!$AB$3:$AB$1315,DataRegularSeason20242025!$B$3:$B$1315, "&lt;=" &amp; $A173, DataRegularSeason20242025!$E$3:$E$1315, P$1)</f>
        <v>17</v>
      </c>
      <c r="Q173" s="2">
        <f>SUMIFS(DataRegularSeason20242025!$AA$3:$AA$1315,DataRegularSeason20242025!$B$3:$B$1315, "&lt;=" &amp; $A173, DataRegularSeason20242025!$D$3:$D$1315, Q$1)+SUMIFS(DataRegularSeason20242025!$AB$3:$AB$1315,DataRegularSeason20242025!$B$3:$B$1315, "&lt;=" &amp; $A173, DataRegularSeason20242025!$E$3:$E$1315, Q$1)</f>
        <v>32</v>
      </c>
      <c r="R173" s="2">
        <f>SUMIFS(DataRegularSeason20242025!$AA$3:$AA$1315,DataRegularSeason20242025!$B$3:$B$1315, "&lt;=" &amp; $A173, DataRegularSeason20242025!$D$3:$D$1315, R$1)+SUMIFS(DataRegularSeason20242025!$AB$3:$AB$1315,DataRegularSeason20242025!$B$3:$B$1315, "&lt;=" &amp; $A173, DataRegularSeason20242025!$E$3:$E$1315, R$1)</f>
        <v>17</v>
      </c>
      <c r="S173" s="2">
        <f>SUMIFS(DataRegularSeason20242025!$AA$3:$AA$1315,DataRegularSeason20242025!$B$3:$B$1315, "&lt;=" &amp; $A173, DataRegularSeason20242025!$D$3:$D$1315, S$1)+SUMIFS(DataRegularSeason20242025!$AB$3:$AB$1315,DataRegularSeason20242025!$B$3:$B$1315, "&lt;=" &amp; $A173, DataRegularSeason20242025!$E$3:$E$1315, S$1)</f>
        <v>21</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19</v>
      </c>
      <c r="V173" s="2">
        <f>SUMIFS(DataRegularSeason20242025!$AA$3:$AA$1315,DataRegularSeason20242025!$B$3:$B$1315, "&lt;=" &amp; $A173, DataRegularSeason20242025!$D$3:$D$1315, V$1)+SUMIFS(DataRegularSeason20242025!$AB$3:$AB$1315,DataRegularSeason20242025!$B$3:$B$1315, "&lt;=" &amp; $A173, DataRegularSeason20242025!$E$3:$E$1315, V$1)</f>
        <v>21</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19</v>
      </c>
      <c r="Z173" s="2">
        <f>SUMIFS(DataRegularSeason20242025!$AA$3:$AA$1315,DataRegularSeason20242025!$B$3:$B$1315, "&lt;=" &amp; $A173, DataRegularSeason20242025!$D$3:$D$1315, Z$1)+SUMIFS(DataRegularSeason20242025!$AB$3:$AB$1315,DataRegularSeason20242025!$B$3:$B$1315, "&lt;=" &amp; $A173, DataRegularSeason20242025!$E$3:$E$1315, Z$1)</f>
        <v>21</v>
      </c>
      <c r="AA173" s="2">
        <f>SUMIFS(DataRegularSeason20242025!$AA$3:$AA$1315,DataRegularSeason20242025!$B$3:$B$1315, "&lt;=" &amp; $A173, DataRegularSeason20242025!$D$3:$D$1315, AA$1)+SUMIFS(DataRegularSeason20242025!$AB$3:$AB$1315,DataRegularSeason20242025!$B$3:$B$1315, "&lt;=" &amp; $A173, DataRegularSeason20242025!$E$3:$E$1315, AA$1)</f>
        <v>24</v>
      </c>
      <c r="AB173" s="2">
        <f>SUMIFS(DataRegularSeason20242025!$AA$3:$AA$1315,DataRegularSeason20242025!$B$3:$B$1315, "&lt;=" &amp; $A173, DataRegularSeason20242025!$D$3:$D$1315, AB$1)+SUMIFS(DataRegularSeason20242025!$AB$3:$AB$1315,DataRegularSeason20242025!$B$3:$B$1315, "&lt;=" &amp; $A173, DataRegularSeason20242025!$E$3:$E$1315, AB$1)</f>
        <v>28</v>
      </c>
      <c r="AC173" s="2">
        <f>SUMIFS(DataRegularSeason20242025!$AA$3:$AA$1315,DataRegularSeason20242025!$B$3:$B$1315, "&lt;=" &amp; $A173, DataRegularSeason20242025!$D$3:$D$1315, AC$1)+SUMIFS(DataRegularSeason20242025!$AB$3:$AB$1315,DataRegularSeason20242025!$B$3:$B$1315, "&lt;=" &amp; $A173, DataRegularSeason20242025!$E$3:$E$1315, AC$1)</f>
        <v>21</v>
      </c>
      <c r="AD173" s="2">
        <f>SUMIFS(DataRegularSeason20242025!$AA$3:$AA$1315,DataRegularSeason20242025!$B$3:$B$1315, "&lt;=" &amp; $A173, DataRegularSeason20242025!$D$3:$D$1315, AD$1)+SUMIFS(DataRegularSeason20242025!$AB$3:$AB$1315,DataRegularSeason20242025!$B$3:$B$1315, "&lt;=" &amp; $A173, DataRegularSeason20242025!$E$3:$E$1315, AD$1)</f>
        <v>25</v>
      </c>
      <c r="AE173" s="2">
        <f>SUMIFS(DataRegularSeason20242025!$AA$3:$AA$1315,DataRegularSeason20242025!$B$3:$B$1315, "&lt;=" &amp; $A173, DataRegularSeason20242025!$D$3:$D$1315, AE$1)+SUMIFS(DataRegularSeason20242025!$AB$3:$AB$1315,DataRegularSeason20242025!$B$3:$B$1315, "&lt;=" &amp; $A173, DataRegularSeason20242025!$E$3:$E$1315, AE$1)</f>
        <v>30</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29</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19</v>
      </c>
      <c r="C174" s="2">
        <f>SUMIFS(DataRegularSeason20242025!$AA$3:$AA$1315,DataRegularSeason20242025!$B$3:$B$1315, "&lt;=" &amp; $A174, DataRegularSeason20242025!$D$3:$D$1315, C$1)+SUMIFS(DataRegularSeason20242025!$AB$3:$AB$1315,DataRegularSeason20242025!$B$3:$B$1315, "&lt;=" &amp; $A174, DataRegularSeason20242025!$E$3:$E$1315, C$1)</f>
        <v>23</v>
      </c>
      <c r="D174" s="2">
        <f>SUMIFS(DataRegularSeason20242025!$AA$3:$AA$1315,DataRegularSeason20242025!$B$3:$B$1315, "&lt;=" &amp; $A174, DataRegularSeason20242025!$D$3:$D$1315, D$1)+SUMIFS(DataRegularSeason20242025!$AB$3:$AB$1315,DataRegularSeason20242025!$B$3:$B$1315, "&lt;=" &amp; $A174, DataRegularSeason20242025!$E$3:$E$1315, D$1)</f>
        <v>23</v>
      </c>
      <c r="E174" s="2">
        <f>SUMIFS(DataRegularSeason20242025!$AA$3:$AA$1315,DataRegularSeason20242025!$B$3:$B$1315, "&lt;=" &amp; $A174, DataRegularSeason20242025!$D$3:$D$1315, E$1)+SUMIFS(DataRegularSeason20242025!$AB$3:$AB$1315,DataRegularSeason20242025!$B$3:$B$1315, "&lt;=" &amp; $A174, DataRegularSeason20242025!$E$3:$E$1315, E$1)</f>
        <v>31</v>
      </c>
      <c r="F174" s="2">
        <f>SUMIFS(DataRegularSeason20242025!$AA$3:$AA$1315,DataRegularSeason20242025!$B$3:$B$1315, "&lt;=" &amp; $A174, DataRegularSeason20242025!$D$3:$D$1315, F$1)+SUMIFS(DataRegularSeason20242025!$AB$3:$AB$1315,DataRegularSeason20242025!$B$3:$B$1315, "&lt;=" &amp; $A174, DataRegularSeason20242025!$E$3:$E$1315, F$1)</f>
        <v>20</v>
      </c>
      <c r="G174" s="2">
        <f>SUMIFS(DataRegularSeason20242025!$AA$3:$AA$1315,DataRegularSeason20242025!$B$3:$B$1315, "&lt;=" &amp; $A174, DataRegularSeason20242025!$D$3:$D$1315, G$1)+SUMIFS(DataRegularSeason20242025!$AB$3:$AB$1315,DataRegularSeason20242025!$B$3:$B$1315, "&lt;=" &amp; $A174, DataRegularSeason20242025!$E$3:$E$1315, G$1)</f>
        <v>28</v>
      </c>
      <c r="H174" s="2">
        <f>SUMIFS(DataRegularSeason20242025!$AA$3:$AA$1315,DataRegularSeason20242025!$B$3:$B$1315, "&lt;=" &amp; $A174, DataRegularSeason20242025!$D$3:$D$1315, H$1)+SUMIFS(DataRegularSeason20242025!$AB$3:$AB$1315,DataRegularSeason20242025!$B$3:$B$1315, "&lt;=" &amp; $A174, DataRegularSeason20242025!$E$3:$E$1315, H$1)</f>
        <v>16</v>
      </c>
      <c r="I174" s="2">
        <f>SUMIFS(DataRegularSeason20242025!$AA$3:$AA$1315,DataRegularSeason20242025!$B$3:$B$1315, "&lt;=" &amp; $A174, DataRegularSeason20242025!$D$3:$D$1315, I$1)+SUMIFS(DataRegularSeason20242025!$AB$3:$AB$1315,DataRegularSeason20242025!$B$3:$B$1315, "&lt;=" &amp; $A174, DataRegularSeason20242025!$E$3:$E$1315, I$1)</f>
        <v>24</v>
      </c>
      <c r="J174" s="2">
        <f>SUMIFS(DataRegularSeason20242025!$AA$3:$AA$1315,DataRegularSeason20242025!$B$3:$B$1315, "&lt;=" &amp; $A174, DataRegularSeason20242025!$D$3:$D$1315, J$1)+SUMIFS(DataRegularSeason20242025!$AB$3:$AB$1315,DataRegularSeason20242025!$B$3:$B$1315, "&lt;=" &amp; $A174, DataRegularSeason20242025!$E$3:$E$1315, J$1)</f>
        <v>26</v>
      </c>
      <c r="K174" s="2">
        <f>SUMIFS(DataRegularSeason20242025!$AA$3:$AA$1315,DataRegularSeason20242025!$B$3:$B$1315, "&lt;=" &amp; $A174, DataRegularSeason20242025!$D$3:$D$1315, K$1)+SUMIFS(DataRegularSeason20242025!$AB$3:$AB$1315,DataRegularSeason20242025!$B$3:$B$1315, "&lt;=" &amp; $A174, DataRegularSeason20242025!$E$3:$E$1315, K$1)</f>
        <v>22</v>
      </c>
      <c r="L174" s="2">
        <f>SUMIFS(DataRegularSeason20242025!$AA$3:$AA$1315,DataRegularSeason20242025!$B$3:$B$1315, "&lt;=" &amp; $A174, DataRegularSeason20242025!$D$3:$D$1315, L$1)+SUMIFS(DataRegularSeason20242025!$AB$3:$AB$1315,DataRegularSeason20242025!$B$3:$B$1315, "&lt;=" &amp; $A174, DataRegularSeason20242025!$E$3:$E$1315, L$1)</f>
        <v>24</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25</v>
      </c>
      <c r="O174" s="2">
        <f>SUMIFS(DataRegularSeason20242025!$AA$3:$AA$1315,DataRegularSeason20242025!$B$3:$B$1315, "&lt;=" &amp; $A174, DataRegularSeason20242025!$D$3:$D$1315, O$1)+SUMIFS(DataRegularSeason20242025!$AB$3:$AB$1315,DataRegularSeason20242025!$B$3:$B$1315, "&lt;=" &amp; $A174, DataRegularSeason20242025!$E$3:$E$1315, O$1)</f>
        <v>30</v>
      </c>
      <c r="P174" s="2">
        <f>SUMIFS(DataRegularSeason20242025!$AA$3:$AA$1315,DataRegularSeason20242025!$B$3:$B$1315, "&lt;=" &amp; $A174, DataRegularSeason20242025!$D$3:$D$1315, P$1)+SUMIFS(DataRegularSeason20242025!$AB$3:$AB$1315,DataRegularSeason20242025!$B$3:$B$1315, "&lt;=" &amp; $A174, DataRegularSeason20242025!$E$3:$E$1315, P$1)</f>
        <v>17</v>
      </c>
      <c r="Q174" s="2">
        <f>SUMIFS(DataRegularSeason20242025!$AA$3:$AA$1315,DataRegularSeason20242025!$B$3:$B$1315, "&lt;=" &amp; $A174, DataRegularSeason20242025!$D$3:$D$1315, Q$1)+SUMIFS(DataRegularSeason20242025!$AB$3:$AB$1315,DataRegularSeason20242025!$B$3:$B$1315, "&lt;=" &amp; $A174, DataRegularSeason20242025!$E$3:$E$1315, Q$1)</f>
        <v>32</v>
      </c>
      <c r="R174" s="2">
        <f>SUMIFS(DataRegularSeason20242025!$AA$3:$AA$1315,DataRegularSeason20242025!$B$3:$B$1315, "&lt;=" &amp; $A174, DataRegularSeason20242025!$D$3:$D$1315, R$1)+SUMIFS(DataRegularSeason20242025!$AB$3:$AB$1315,DataRegularSeason20242025!$B$3:$B$1315, "&lt;=" &amp; $A174, DataRegularSeason20242025!$E$3:$E$1315, R$1)</f>
        <v>17</v>
      </c>
      <c r="S174" s="2">
        <f>SUMIFS(DataRegularSeason20242025!$AA$3:$AA$1315,DataRegularSeason20242025!$B$3:$B$1315, "&lt;=" &amp; $A174, DataRegularSeason20242025!$D$3:$D$1315, S$1)+SUMIFS(DataRegularSeason20242025!$AB$3:$AB$1315,DataRegularSeason20242025!$B$3:$B$1315, "&lt;=" &amp; $A174, DataRegularSeason20242025!$E$3:$E$1315, S$1)</f>
        <v>21</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19</v>
      </c>
      <c r="V174" s="2">
        <f>SUMIFS(DataRegularSeason20242025!$AA$3:$AA$1315,DataRegularSeason20242025!$B$3:$B$1315, "&lt;=" &amp; $A174, DataRegularSeason20242025!$D$3:$D$1315, V$1)+SUMIFS(DataRegularSeason20242025!$AB$3:$AB$1315,DataRegularSeason20242025!$B$3:$B$1315, "&lt;=" &amp; $A174, DataRegularSeason20242025!$E$3:$E$1315, V$1)</f>
        <v>21</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19</v>
      </c>
      <c r="Z174" s="2">
        <f>SUMIFS(DataRegularSeason20242025!$AA$3:$AA$1315,DataRegularSeason20242025!$B$3:$B$1315, "&lt;=" &amp; $A174, DataRegularSeason20242025!$D$3:$D$1315, Z$1)+SUMIFS(DataRegularSeason20242025!$AB$3:$AB$1315,DataRegularSeason20242025!$B$3:$B$1315, "&lt;=" &amp; $A174, DataRegularSeason20242025!$E$3:$E$1315, Z$1)</f>
        <v>21</v>
      </c>
      <c r="AA174" s="2">
        <f>SUMIFS(DataRegularSeason20242025!$AA$3:$AA$1315,DataRegularSeason20242025!$B$3:$B$1315, "&lt;=" &amp; $A174, DataRegularSeason20242025!$D$3:$D$1315, AA$1)+SUMIFS(DataRegularSeason20242025!$AB$3:$AB$1315,DataRegularSeason20242025!$B$3:$B$1315, "&lt;=" &amp; $A174, DataRegularSeason20242025!$E$3:$E$1315, AA$1)</f>
        <v>24</v>
      </c>
      <c r="AB174" s="2">
        <f>SUMIFS(DataRegularSeason20242025!$AA$3:$AA$1315,DataRegularSeason20242025!$B$3:$B$1315, "&lt;=" &amp; $A174, DataRegularSeason20242025!$D$3:$D$1315, AB$1)+SUMIFS(DataRegularSeason20242025!$AB$3:$AB$1315,DataRegularSeason20242025!$B$3:$B$1315, "&lt;=" &amp; $A174, DataRegularSeason20242025!$E$3:$E$1315, AB$1)</f>
        <v>28</v>
      </c>
      <c r="AC174" s="2">
        <f>SUMIFS(DataRegularSeason20242025!$AA$3:$AA$1315,DataRegularSeason20242025!$B$3:$B$1315, "&lt;=" &amp; $A174, DataRegularSeason20242025!$D$3:$D$1315, AC$1)+SUMIFS(DataRegularSeason20242025!$AB$3:$AB$1315,DataRegularSeason20242025!$B$3:$B$1315, "&lt;=" &amp; $A174, DataRegularSeason20242025!$E$3:$E$1315, AC$1)</f>
        <v>21</v>
      </c>
      <c r="AD174" s="2">
        <f>SUMIFS(DataRegularSeason20242025!$AA$3:$AA$1315,DataRegularSeason20242025!$B$3:$B$1315, "&lt;=" &amp; $A174, DataRegularSeason20242025!$D$3:$D$1315, AD$1)+SUMIFS(DataRegularSeason20242025!$AB$3:$AB$1315,DataRegularSeason20242025!$B$3:$B$1315, "&lt;=" &amp; $A174, DataRegularSeason20242025!$E$3:$E$1315, AD$1)</f>
        <v>25</v>
      </c>
      <c r="AE174" s="2">
        <f>SUMIFS(DataRegularSeason20242025!$AA$3:$AA$1315,DataRegularSeason20242025!$B$3:$B$1315, "&lt;=" &amp; $A174, DataRegularSeason20242025!$D$3:$D$1315, AE$1)+SUMIFS(DataRegularSeason20242025!$AB$3:$AB$1315,DataRegularSeason20242025!$B$3:$B$1315, "&lt;=" &amp; $A174, DataRegularSeason20242025!$E$3:$E$1315, AE$1)</f>
        <v>30</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29</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19</v>
      </c>
      <c r="C175" s="2">
        <f>SUMIFS(DataRegularSeason20242025!$AA$3:$AA$1315,DataRegularSeason20242025!$B$3:$B$1315, "&lt;=" &amp; $A175, DataRegularSeason20242025!$D$3:$D$1315, C$1)+SUMIFS(DataRegularSeason20242025!$AB$3:$AB$1315,DataRegularSeason20242025!$B$3:$B$1315, "&lt;=" &amp; $A175, DataRegularSeason20242025!$E$3:$E$1315, C$1)</f>
        <v>23</v>
      </c>
      <c r="D175" s="2">
        <f>SUMIFS(DataRegularSeason20242025!$AA$3:$AA$1315,DataRegularSeason20242025!$B$3:$B$1315, "&lt;=" &amp; $A175, DataRegularSeason20242025!$D$3:$D$1315, D$1)+SUMIFS(DataRegularSeason20242025!$AB$3:$AB$1315,DataRegularSeason20242025!$B$3:$B$1315, "&lt;=" &amp; $A175, DataRegularSeason20242025!$E$3:$E$1315, D$1)</f>
        <v>23</v>
      </c>
      <c r="E175" s="2">
        <f>SUMIFS(DataRegularSeason20242025!$AA$3:$AA$1315,DataRegularSeason20242025!$B$3:$B$1315, "&lt;=" &amp; $A175, DataRegularSeason20242025!$D$3:$D$1315, E$1)+SUMIFS(DataRegularSeason20242025!$AB$3:$AB$1315,DataRegularSeason20242025!$B$3:$B$1315, "&lt;=" &amp; $A175, DataRegularSeason20242025!$E$3:$E$1315, E$1)</f>
        <v>31</v>
      </c>
      <c r="F175" s="2">
        <f>SUMIFS(DataRegularSeason20242025!$AA$3:$AA$1315,DataRegularSeason20242025!$B$3:$B$1315, "&lt;=" &amp; $A175, DataRegularSeason20242025!$D$3:$D$1315, F$1)+SUMIFS(DataRegularSeason20242025!$AB$3:$AB$1315,DataRegularSeason20242025!$B$3:$B$1315, "&lt;=" &amp; $A175, DataRegularSeason20242025!$E$3:$E$1315, F$1)</f>
        <v>20</v>
      </c>
      <c r="G175" s="2">
        <f>SUMIFS(DataRegularSeason20242025!$AA$3:$AA$1315,DataRegularSeason20242025!$B$3:$B$1315, "&lt;=" &amp; $A175, DataRegularSeason20242025!$D$3:$D$1315, G$1)+SUMIFS(DataRegularSeason20242025!$AB$3:$AB$1315,DataRegularSeason20242025!$B$3:$B$1315, "&lt;=" &amp; $A175, DataRegularSeason20242025!$E$3:$E$1315, G$1)</f>
        <v>28</v>
      </c>
      <c r="H175" s="2">
        <f>SUMIFS(DataRegularSeason20242025!$AA$3:$AA$1315,DataRegularSeason20242025!$B$3:$B$1315, "&lt;=" &amp; $A175, DataRegularSeason20242025!$D$3:$D$1315, H$1)+SUMIFS(DataRegularSeason20242025!$AB$3:$AB$1315,DataRegularSeason20242025!$B$3:$B$1315, "&lt;=" &amp; $A175, DataRegularSeason20242025!$E$3:$E$1315, H$1)</f>
        <v>16</v>
      </c>
      <c r="I175" s="2">
        <f>SUMIFS(DataRegularSeason20242025!$AA$3:$AA$1315,DataRegularSeason20242025!$B$3:$B$1315, "&lt;=" &amp; $A175, DataRegularSeason20242025!$D$3:$D$1315, I$1)+SUMIFS(DataRegularSeason20242025!$AB$3:$AB$1315,DataRegularSeason20242025!$B$3:$B$1315, "&lt;=" &amp; $A175, DataRegularSeason20242025!$E$3:$E$1315, I$1)</f>
        <v>24</v>
      </c>
      <c r="J175" s="2">
        <f>SUMIFS(DataRegularSeason20242025!$AA$3:$AA$1315,DataRegularSeason20242025!$B$3:$B$1315, "&lt;=" &amp; $A175, DataRegularSeason20242025!$D$3:$D$1315, J$1)+SUMIFS(DataRegularSeason20242025!$AB$3:$AB$1315,DataRegularSeason20242025!$B$3:$B$1315, "&lt;=" &amp; $A175, DataRegularSeason20242025!$E$3:$E$1315, J$1)</f>
        <v>26</v>
      </c>
      <c r="K175" s="2">
        <f>SUMIFS(DataRegularSeason20242025!$AA$3:$AA$1315,DataRegularSeason20242025!$B$3:$B$1315, "&lt;=" &amp; $A175, DataRegularSeason20242025!$D$3:$D$1315, K$1)+SUMIFS(DataRegularSeason20242025!$AB$3:$AB$1315,DataRegularSeason20242025!$B$3:$B$1315, "&lt;=" &amp; $A175, DataRegularSeason20242025!$E$3:$E$1315, K$1)</f>
        <v>22</v>
      </c>
      <c r="L175" s="2">
        <f>SUMIFS(DataRegularSeason20242025!$AA$3:$AA$1315,DataRegularSeason20242025!$B$3:$B$1315, "&lt;=" &amp; $A175, DataRegularSeason20242025!$D$3:$D$1315, L$1)+SUMIFS(DataRegularSeason20242025!$AB$3:$AB$1315,DataRegularSeason20242025!$B$3:$B$1315, "&lt;=" &amp; $A175, DataRegularSeason20242025!$E$3:$E$1315, L$1)</f>
        <v>24</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25</v>
      </c>
      <c r="O175" s="2">
        <f>SUMIFS(DataRegularSeason20242025!$AA$3:$AA$1315,DataRegularSeason20242025!$B$3:$B$1315, "&lt;=" &amp; $A175, DataRegularSeason20242025!$D$3:$D$1315, O$1)+SUMIFS(DataRegularSeason20242025!$AB$3:$AB$1315,DataRegularSeason20242025!$B$3:$B$1315, "&lt;=" &amp; $A175, DataRegularSeason20242025!$E$3:$E$1315, O$1)</f>
        <v>30</v>
      </c>
      <c r="P175" s="2">
        <f>SUMIFS(DataRegularSeason20242025!$AA$3:$AA$1315,DataRegularSeason20242025!$B$3:$B$1315, "&lt;=" &amp; $A175, DataRegularSeason20242025!$D$3:$D$1315, P$1)+SUMIFS(DataRegularSeason20242025!$AB$3:$AB$1315,DataRegularSeason20242025!$B$3:$B$1315, "&lt;=" &amp; $A175, DataRegularSeason20242025!$E$3:$E$1315, P$1)</f>
        <v>17</v>
      </c>
      <c r="Q175" s="2">
        <f>SUMIFS(DataRegularSeason20242025!$AA$3:$AA$1315,DataRegularSeason20242025!$B$3:$B$1315, "&lt;=" &amp; $A175, DataRegularSeason20242025!$D$3:$D$1315, Q$1)+SUMIFS(DataRegularSeason20242025!$AB$3:$AB$1315,DataRegularSeason20242025!$B$3:$B$1315, "&lt;=" &amp; $A175, DataRegularSeason20242025!$E$3:$E$1315, Q$1)</f>
        <v>32</v>
      </c>
      <c r="R175" s="2">
        <f>SUMIFS(DataRegularSeason20242025!$AA$3:$AA$1315,DataRegularSeason20242025!$B$3:$B$1315, "&lt;=" &amp; $A175, DataRegularSeason20242025!$D$3:$D$1315, R$1)+SUMIFS(DataRegularSeason20242025!$AB$3:$AB$1315,DataRegularSeason20242025!$B$3:$B$1315, "&lt;=" &amp; $A175, DataRegularSeason20242025!$E$3:$E$1315, R$1)</f>
        <v>17</v>
      </c>
      <c r="S175" s="2">
        <f>SUMIFS(DataRegularSeason20242025!$AA$3:$AA$1315,DataRegularSeason20242025!$B$3:$B$1315, "&lt;=" &amp; $A175, DataRegularSeason20242025!$D$3:$D$1315, S$1)+SUMIFS(DataRegularSeason20242025!$AB$3:$AB$1315,DataRegularSeason20242025!$B$3:$B$1315, "&lt;=" &amp; $A175, DataRegularSeason20242025!$E$3:$E$1315, S$1)</f>
        <v>21</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19</v>
      </c>
      <c r="V175" s="2">
        <f>SUMIFS(DataRegularSeason20242025!$AA$3:$AA$1315,DataRegularSeason20242025!$B$3:$B$1315, "&lt;=" &amp; $A175, DataRegularSeason20242025!$D$3:$D$1315, V$1)+SUMIFS(DataRegularSeason20242025!$AB$3:$AB$1315,DataRegularSeason20242025!$B$3:$B$1315, "&lt;=" &amp; $A175, DataRegularSeason20242025!$E$3:$E$1315, V$1)</f>
        <v>21</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19</v>
      </c>
      <c r="Z175" s="2">
        <f>SUMIFS(DataRegularSeason20242025!$AA$3:$AA$1315,DataRegularSeason20242025!$B$3:$B$1315, "&lt;=" &amp; $A175, DataRegularSeason20242025!$D$3:$D$1315, Z$1)+SUMIFS(DataRegularSeason20242025!$AB$3:$AB$1315,DataRegularSeason20242025!$B$3:$B$1315, "&lt;=" &amp; $A175, DataRegularSeason20242025!$E$3:$E$1315, Z$1)</f>
        <v>21</v>
      </c>
      <c r="AA175" s="2">
        <f>SUMIFS(DataRegularSeason20242025!$AA$3:$AA$1315,DataRegularSeason20242025!$B$3:$B$1315, "&lt;=" &amp; $A175, DataRegularSeason20242025!$D$3:$D$1315, AA$1)+SUMIFS(DataRegularSeason20242025!$AB$3:$AB$1315,DataRegularSeason20242025!$B$3:$B$1315, "&lt;=" &amp; $A175, DataRegularSeason20242025!$E$3:$E$1315, AA$1)</f>
        <v>24</v>
      </c>
      <c r="AB175" s="2">
        <f>SUMIFS(DataRegularSeason20242025!$AA$3:$AA$1315,DataRegularSeason20242025!$B$3:$B$1315, "&lt;=" &amp; $A175, DataRegularSeason20242025!$D$3:$D$1315, AB$1)+SUMIFS(DataRegularSeason20242025!$AB$3:$AB$1315,DataRegularSeason20242025!$B$3:$B$1315, "&lt;=" &amp; $A175, DataRegularSeason20242025!$E$3:$E$1315, AB$1)</f>
        <v>28</v>
      </c>
      <c r="AC175" s="2">
        <f>SUMIFS(DataRegularSeason20242025!$AA$3:$AA$1315,DataRegularSeason20242025!$B$3:$B$1315, "&lt;=" &amp; $A175, DataRegularSeason20242025!$D$3:$D$1315, AC$1)+SUMIFS(DataRegularSeason20242025!$AB$3:$AB$1315,DataRegularSeason20242025!$B$3:$B$1315, "&lt;=" &amp; $A175, DataRegularSeason20242025!$E$3:$E$1315, AC$1)</f>
        <v>21</v>
      </c>
      <c r="AD175" s="2">
        <f>SUMIFS(DataRegularSeason20242025!$AA$3:$AA$1315,DataRegularSeason20242025!$B$3:$B$1315, "&lt;=" &amp; $A175, DataRegularSeason20242025!$D$3:$D$1315, AD$1)+SUMIFS(DataRegularSeason20242025!$AB$3:$AB$1315,DataRegularSeason20242025!$B$3:$B$1315, "&lt;=" &amp; $A175, DataRegularSeason20242025!$E$3:$E$1315, AD$1)</f>
        <v>25</v>
      </c>
      <c r="AE175" s="2">
        <f>SUMIFS(DataRegularSeason20242025!$AA$3:$AA$1315,DataRegularSeason20242025!$B$3:$B$1315, "&lt;=" &amp; $A175, DataRegularSeason20242025!$D$3:$D$1315, AE$1)+SUMIFS(DataRegularSeason20242025!$AB$3:$AB$1315,DataRegularSeason20242025!$B$3:$B$1315, "&lt;=" &amp; $A175, DataRegularSeason20242025!$E$3:$E$1315, AE$1)</f>
        <v>30</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29</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19</v>
      </c>
      <c r="C176" s="2">
        <f>SUMIFS(DataRegularSeason20242025!$AA$3:$AA$1315,DataRegularSeason20242025!$B$3:$B$1315, "&lt;=" &amp; $A176, DataRegularSeason20242025!$D$3:$D$1315, C$1)+SUMIFS(DataRegularSeason20242025!$AB$3:$AB$1315,DataRegularSeason20242025!$B$3:$B$1315, "&lt;=" &amp; $A176, DataRegularSeason20242025!$E$3:$E$1315, C$1)</f>
        <v>23</v>
      </c>
      <c r="D176" s="2">
        <f>SUMIFS(DataRegularSeason20242025!$AA$3:$AA$1315,DataRegularSeason20242025!$B$3:$B$1315, "&lt;=" &amp; $A176, DataRegularSeason20242025!$D$3:$D$1315, D$1)+SUMIFS(DataRegularSeason20242025!$AB$3:$AB$1315,DataRegularSeason20242025!$B$3:$B$1315, "&lt;=" &amp; $A176, DataRegularSeason20242025!$E$3:$E$1315, D$1)</f>
        <v>23</v>
      </c>
      <c r="E176" s="2">
        <f>SUMIFS(DataRegularSeason20242025!$AA$3:$AA$1315,DataRegularSeason20242025!$B$3:$B$1315, "&lt;=" &amp; $A176, DataRegularSeason20242025!$D$3:$D$1315, E$1)+SUMIFS(DataRegularSeason20242025!$AB$3:$AB$1315,DataRegularSeason20242025!$B$3:$B$1315, "&lt;=" &amp; $A176, DataRegularSeason20242025!$E$3:$E$1315, E$1)</f>
        <v>31</v>
      </c>
      <c r="F176" s="2">
        <f>SUMIFS(DataRegularSeason20242025!$AA$3:$AA$1315,DataRegularSeason20242025!$B$3:$B$1315, "&lt;=" &amp; $A176, DataRegularSeason20242025!$D$3:$D$1315, F$1)+SUMIFS(DataRegularSeason20242025!$AB$3:$AB$1315,DataRegularSeason20242025!$B$3:$B$1315, "&lt;=" &amp; $A176, DataRegularSeason20242025!$E$3:$E$1315, F$1)</f>
        <v>20</v>
      </c>
      <c r="G176" s="2">
        <f>SUMIFS(DataRegularSeason20242025!$AA$3:$AA$1315,DataRegularSeason20242025!$B$3:$B$1315, "&lt;=" &amp; $A176, DataRegularSeason20242025!$D$3:$D$1315, G$1)+SUMIFS(DataRegularSeason20242025!$AB$3:$AB$1315,DataRegularSeason20242025!$B$3:$B$1315, "&lt;=" &amp; $A176, DataRegularSeason20242025!$E$3:$E$1315, G$1)</f>
        <v>28</v>
      </c>
      <c r="H176" s="2">
        <f>SUMIFS(DataRegularSeason20242025!$AA$3:$AA$1315,DataRegularSeason20242025!$B$3:$B$1315, "&lt;=" &amp; $A176, DataRegularSeason20242025!$D$3:$D$1315, H$1)+SUMIFS(DataRegularSeason20242025!$AB$3:$AB$1315,DataRegularSeason20242025!$B$3:$B$1315, "&lt;=" &amp; $A176, DataRegularSeason20242025!$E$3:$E$1315, H$1)</f>
        <v>16</v>
      </c>
      <c r="I176" s="2">
        <f>SUMIFS(DataRegularSeason20242025!$AA$3:$AA$1315,DataRegularSeason20242025!$B$3:$B$1315, "&lt;=" &amp; $A176, DataRegularSeason20242025!$D$3:$D$1315, I$1)+SUMIFS(DataRegularSeason20242025!$AB$3:$AB$1315,DataRegularSeason20242025!$B$3:$B$1315, "&lt;=" &amp; $A176, DataRegularSeason20242025!$E$3:$E$1315, I$1)</f>
        <v>24</v>
      </c>
      <c r="J176" s="2">
        <f>SUMIFS(DataRegularSeason20242025!$AA$3:$AA$1315,DataRegularSeason20242025!$B$3:$B$1315, "&lt;=" &amp; $A176, DataRegularSeason20242025!$D$3:$D$1315, J$1)+SUMIFS(DataRegularSeason20242025!$AB$3:$AB$1315,DataRegularSeason20242025!$B$3:$B$1315, "&lt;=" &amp; $A176, DataRegularSeason20242025!$E$3:$E$1315, J$1)</f>
        <v>26</v>
      </c>
      <c r="K176" s="2">
        <f>SUMIFS(DataRegularSeason20242025!$AA$3:$AA$1315,DataRegularSeason20242025!$B$3:$B$1315, "&lt;=" &amp; $A176, DataRegularSeason20242025!$D$3:$D$1315, K$1)+SUMIFS(DataRegularSeason20242025!$AB$3:$AB$1315,DataRegularSeason20242025!$B$3:$B$1315, "&lt;=" &amp; $A176, DataRegularSeason20242025!$E$3:$E$1315, K$1)</f>
        <v>22</v>
      </c>
      <c r="L176" s="2">
        <f>SUMIFS(DataRegularSeason20242025!$AA$3:$AA$1315,DataRegularSeason20242025!$B$3:$B$1315, "&lt;=" &amp; $A176, DataRegularSeason20242025!$D$3:$D$1315, L$1)+SUMIFS(DataRegularSeason20242025!$AB$3:$AB$1315,DataRegularSeason20242025!$B$3:$B$1315, "&lt;=" &amp; $A176, DataRegularSeason20242025!$E$3:$E$1315, L$1)</f>
        <v>24</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25</v>
      </c>
      <c r="O176" s="2">
        <f>SUMIFS(DataRegularSeason20242025!$AA$3:$AA$1315,DataRegularSeason20242025!$B$3:$B$1315, "&lt;=" &amp; $A176, DataRegularSeason20242025!$D$3:$D$1315, O$1)+SUMIFS(DataRegularSeason20242025!$AB$3:$AB$1315,DataRegularSeason20242025!$B$3:$B$1315, "&lt;=" &amp; $A176, DataRegularSeason20242025!$E$3:$E$1315, O$1)</f>
        <v>30</v>
      </c>
      <c r="P176" s="2">
        <f>SUMIFS(DataRegularSeason20242025!$AA$3:$AA$1315,DataRegularSeason20242025!$B$3:$B$1315, "&lt;=" &amp; $A176, DataRegularSeason20242025!$D$3:$D$1315, P$1)+SUMIFS(DataRegularSeason20242025!$AB$3:$AB$1315,DataRegularSeason20242025!$B$3:$B$1315, "&lt;=" &amp; $A176, DataRegularSeason20242025!$E$3:$E$1315, P$1)</f>
        <v>17</v>
      </c>
      <c r="Q176" s="2">
        <f>SUMIFS(DataRegularSeason20242025!$AA$3:$AA$1315,DataRegularSeason20242025!$B$3:$B$1315, "&lt;=" &amp; $A176, DataRegularSeason20242025!$D$3:$D$1315, Q$1)+SUMIFS(DataRegularSeason20242025!$AB$3:$AB$1315,DataRegularSeason20242025!$B$3:$B$1315, "&lt;=" &amp; $A176, DataRegularSeason20242025!$E$3:$E$1315, Q$1)</f>
        <v>32</v>
      </c>
      <c r="R176" s="2">
        <f>SUMIFS(DataRegularSeason20242025!$AA$3:$AA$1315,DataRegularSeason20242025!$B$3:$B$1315, "&lt;=" &amp; $A176, DataRegularSeason20242025!$D$3:$D$1315, R$1)+SUMIFS(DataRegularSeason20242025!$AB$3:$AB$1315,DataRegularSeason20242025!$B$3:$B$1315, "&lt;=" &amp; $A176, DataRegularSeason20242025!$E$3:$E$1315, R$1)</f>
        <v>17</v>
      </c>
      <c r="S176" s="2">
        <f>SUMIFS(DataRegularSeason20242025!$AA$3:$AA$1315,DataRegularSeason20242025!$B$3:$B$1315, "&lt;=" &amp; $A176, DataRegularSeason20242025!$D$3:$D$1315, S$1)+SUMIFS(DataRegularSeason20242025!$AB$3:$AB$1315,DataRegularSeason20242025!$B$3:$B$1315, "&lt;=" &amp; $A176, DataRegularSeason20242025!$E$3:$E$1315, S$1)</f>
        <v>21</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19</v>
      </c>
      <c r="V176" s="2">
        <f>SUMIFS(DataRegularSeason20242025!$AA$3:$AA$1315,DataRegularSeason20242025!$B$3:$B$1315, "&lt;=" &amp; $A176, DataRegularSeason20242025!$D$3:$D$1315, V$1)+SUMIFS(DataRegularSeason20242025!$AB$3:$AB$1315,DataRegularSeason20242025!$B$3:$B$1315, "&lt;=" &amp; $A176, DataRegularSeason20242025!$E$3:$E$1315, V$1)</f>
        <v>21</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19</v>
      </c>
      <c r="Z176" s="2">
        <f>SUMIFS(DataRegularSeason20242025!$AA$3:$AA$1315,DataRegularSeason20242025!$B$3:$B$1315, "&lt;=" &amp; $A176, DataRegularSeason20242025!$D$3:$D$1315, Z$1)+SUMIFS(DataRegularSeason20242025!$AB$3:$AB$1315,DataRegularSeason20242025!$B$3:$B$1315, "&lt;=" &amp; $A176, DataRegularSeason20242025!$E$3:$E$1315, Z$1)</f>
        <v>21</v>
      </c>
      <c r="AA176" s="2">
        <f>SUMIFS(DataRegularSeason20242025!$AA$3:$AA$1315,DataRegularSeason20242025!$B$3:$B$1315, "&lt;=" &amp; $A176, DataRegularSeason20242025!$D$3:$D$1315, AA$1)+SUMIFS(DataRegularSeason20242025!$AB$3:$AB$1315,DataRegularSeason20242025!$B$3:$B$1315, "&lt;=" &amp; $A176, DataRegularSeason20242025!$E$3:$E$1315, AA$1)</f>
        <v>24</v>
      </c>
      <c r="AB176" s="2">
        <f>SUMIFS(DataRegularSeason20242025!$AA$3:$AA$1315,DataRegularSeason20242025!$B$3:$B$1315, "&lt;=" &amp; $A176, DataRegularSeason20242025!$D$3:$D$1315, AB$1)+SUMIFS(DataRegularSeason20242025!$AB$3:$AB$1315,DataRegularSeason20242025!$B$3:$B$1315, "&lt;=" &amp; $A176, DataRegularSeason20242025!$E$3:$E$1315, AB$1)</f>
        <v>28</v>
      </c>
      <c r="AC176" s="2">
        <f>SUMIFS(DataRegularSeason20242025!$AA$3:$AA$1315,DataRegularSeason20242025!$B$3:$B$1315, "&lt;=" &amp; $A176, DataRegularSeason20242025!$D$3:$D$1315, AC$1)+SUMIFS(DataRegularSeason20242025!$AB$3:$AB$1315,DataRegularSeason20242025!$B$3:$B$1315, "&lt;=" &amp; $A176, DataRegularSeason20242025!$E$3:$E$1315, AC$1)</f>
        <v>21</v>
      </c>
      <c r="AD176" s="2">
        <f>SUMIFS(DataRegularSeason20242025!$AA$3:$AA$1315,DataRegularSeason20242025!$B$3:$B$1315, "&lt;=" &amp; $A176, DataRegularSeason20242025!$D$3:$D$1315, AD$1)+SUMIFS(DataRegularSeason20242025!$AB$3:$AB$1315,DataRegularSeason20242025!$B$3:$B$1315, "&lt;=" &amp; $A176, DataRegularSeason20242025!$E$3:$E$1315, AD$1)</f>
        <v>25</v>
      </c>
      <c r="AE176" s="2">
        <f>SUMIFS(DataRegularSeason20242025!$AA$3:$AA$1315,DataRegularSeason20242025!$B$3:$B$1315, "&lt;=" &amp; $A176, DataRegularSeason20242025!$D$3:$D$1315, AE$1)+SUMIFS(DataRegularSeason20242025!$AB$3:$AB$1315,DataRegularSeason20242025!$B$3:$B$1315, "&lt;=" &amp; $A176, DataRegularSeason20242025!$E$3:$E$1315, AE$1)</f>
        <v>30</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29</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19</v>
      </c>
      <c r="C177" s="2">
        <f>SUMIFS(DataRegularSeason20242025!$AA$3:$AA$1315,DataRegularSeason20242025!$B$3:$B$1315, "&lt;=" &amp; $A177, DataRegularSeason20242025!$D$3:$D$1315, C$1)+SUMIFS(DataRegularSeason20242025!$AB$3:$AB$1315,DataRegularSeason20242025!$B$3:$B$1315, "&lt;=" &amp; $A177, DataRegularSeason20242025!$E$3:$E$1315, C$1)</f>
        <v>23</v>
      </c>
      <c r="D177" s="2">
        <f>SUMIFS(DataRegularSeason20242025!$AA$3:$AA$1315,DataRegularSeason20242025!$B$3:$B$1315, "&lt;=" &amp; $A177, DataRegularSeason20242025!$D$3:$D$1315, D$1)+SUMIFS(DataRegularSeason20242025!$AB$3:$AB$1315,DataRegularSeason20242025!$B$3:$B$1315, "&lt;=" &amp; $A177, DataRegularSeason20242025!$E$3:$E$1315, D$1)</f>
        <v>23</v>
      </c>
      <c r="E177" s="2">
        <f>SUMIFS(DataRegularSeason20242025!$AA$3:$AA$1315,DataRegularSeason20242025!$B$3:$B$1315, "&lt;=" &amp; $A177, DataRegularSeason20242025!$D$3:$D$1315, E$1)+SUMIFS(DataRegularSeason20242025!$AB$3:$AB$1315,DataRegularSeason20242025!$B$3:$B$1315, "&lt;=" &amp; $A177, DataRegularSeason20242025!$E$3:$E$1315, E$1)</f>
        <v>31</v>
      </c>
      <c r="F177" s="2">
        <f>SUMIFS(DataRegularSeason20242025!$AA$3:$AA$1315,DataRegularSeason20242025!$B$3:$B$1315, "&lt;=" &amp; $A177, DataRegularSeason20242025!$D$3:$D$1315, F$1)+SUMIFS(DataRegularSeason20242025!$AB$3:$AB$1315,DataRegularSeason20242025!$B$3:$B$1315, "&lt;=" &amp; $A177, DataRegularSeason20242025!$E$3:$E$1315, F$1)</f>
        <v>20</v>
      </c>
      <c r="G177" s="2">
        <f>SUMIFS(DataRegularSeason20242025!$AA$3:$AA$1315,DataRegularSeason20242025!$B$3:$B$1315, "&lt;=" &amp; $A177, DataRegularSeason20242025!$D$3:$D$1315, G$1)+SUMIFS(DataRegularSeason20242025!$AB$3:$AB$1315,DataRegularSeason20242025!$B$3:$B$1315, "&lt;=" &amp; $A177, DataRegularSeason20242025!$E$3:$E$1315, G$1)</f>
        <v>28</v>
      </c>
      <c r="H177" s="2">
        <f>SUMIFS(DataRegularSeason20242025!$AA$3:$AA$1315,DataRegularSeason20242025!$B$3:$B$1315, "&lt;=" &amp; $A177, DataRegularSeason20242025!$D$3:$D$1315, H$1)+SUMIFS(DataRegularSeason20242025!$AB$3:$AB$1315,DataRegularSeason20242025!$B$3:$B$1315, "&lt;=" &amp; $A177, DataRegularSeason20242025!$E$3:$E$1315, H$1)</f>
        <v>16</v>
      </c>
      <c r="I177" s="2">
        <f>SUMIFS(DataRegularSeason20242025!$AA$3:$AA$1315,DataRegularSeason20242025!$B$3:$B$1315, "&lt;=" &amp; $A177, DataRegularSeason20242025!$D$3:$D$1315, I$1)+SUMIFS(DataRegularSeason20242025!$AB$3:$AB$1315,DataRegularSeason20242025!$B$3:$B$1315, "&lt;=" &amp; $A177, DataRegularSeason20242025!$E$3:$E$1315, I$1)</f>
        <v>24</v>
      </c>
      <c r="J177" s="2">
        <f>SUMIFS(DataRegularSeason20242025!$AA$3:$AA$1315,DataRegularSeason20242025!$B$3:$B$1315, "&lt;=" &amp; $A177, DataRegularSeason20242025!$D$3:$D$1315, J$1)+SUMIFS(DataRegularSeason20242025!$AB$3:$AB$1315,DataRegularSeason20242025!$B$3:$B$1315, "&lt;=" &amp; $A177, DataRegularSeason20242025!$E$3:$E$1315, J$1)</f>
        <v>26</v>
      </c>
      <c r="K177" s="2">
        <f>SUMIFS(DataRegularSeason20242025!$AA$3:$AA$1315,DataRegularSeason20242025!$B$3:$B$1315, "&lt;=" &amp; $A177, DataRegularSeason20242025!$D$3:$D$1315, K$1)+SUMIFS(DataRegularSeason20242025!$AB$3:$AB$1315,DataRegularSeason20242025!$B$3:$B$1315, "&lt;=" &amp; $A177, DataRegularSeason20242025!$E$3:$E$1315, K$1)</f>
        <v>22</v>
      </c>
      <c r="L177" s="2">
        <f>SUMIFS(DataRegularSeason20242025!$AA$3:$AA$1315,DataRegularSeason20242025!$B$3:$B$1315, "&lt;=" &amp; $A177, DataRegularSeason20242025!$D$3:$D$1315, L$1)+SUMIFS(DataRegularSeason20242025!$AB$3:$AB$1315,DataRegularSeason20242025!$B$3:$B$1315, "&lt;=" &amp; $A177, DataRegularSeason20242025!$E$3:$E$1315, L$1)</f>
        <v>24</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25</v>
      </c>
      <c r="O177" s="2">
        <f>SUMIFS(DataRegularSeason20242025!$AA$3:$AA$1315,DataRegularSeason20242025!$B$3:$B$1315, "&lt;=" &amp; $A177, DataRegularSeason20242025!$D$3:$D$1315, O$1)+SUMIFS(DataRegularSeason20242025!$AB$3:$AB$1315,DataRegularSeason20242025!$B$3:$B$1315, "&lt;=" &amp; $A177, DataRegularSeason20242025!$E$3:$E$1315, O$1)</f>
        <v>30</v>
      </c>
      <c r="P177" s="2">
        <f>SUMIFS(DataRegularSeason20242025!$AA$3:$AA$1315,DataRegularSeason20242025!$B$3:$B$1315, "&lt;=" &amp; $A177, DataRegularSeason20242025!$D$3:$D$1315, P$1)+SUMIFS(DataRegularSeason20242025!$AB$3:$AB$1315,DataRegularSeason20242025!$B$3:$B$1315, "&lt;=" &amp; $A177, DataRegularSeason20242025!$E$3:$E$1315, P$1)</f>
        <v>17</v>
      </c>
      <c r="Q177" s="2">
        <f>SUMIFS(DataRegularSeason20242025!$AA$3:$AA$1315,DataRegularSeason20242025!$B$3:$B$1315, "&lt;=" &amp; $A177, DataRegularSeason20242025!$D$3:$D$1315, Q$1)+SUMIFS(DataRegularSeason20242025!$AB$3:$AB$1315,DataRegularSeason20242025!$B$3:$B$1315, "&lt;=" &amp; $A177, DataRegularSeason20242025!$E$3:$E$1315, Q$1)</f>
        <v>32</v>
      </c>
      <c r="R177" s="2">
        <f>SUMIFS(DataRegularSeason20242025!$AA$3:$AA$1315,DataRegularSeason20242025!$B$3:$B$1315, "&lt;=" &amp; $A177, DataRegularSeason20242025!$D$3:$D$1315, R$1)+SUMIFS(DataRegularSeason20242025!$AB$3:$AB$1315,DataRegularSeason20242025!$B$3:$B$1315, "&lt;=" &amp; $A177, DataRegularSeason20242025!$E$3:$E$1315, R$1)</f>
        <v>17</v>
      </c>
      <c r="S177" s="2">
        <f>SUMIFS(DataRegularSeason20242025!$AA$3:$AA$1315,DataRegularSeason20242025!$B$3:$B$1315, "&lt;=" &amp; $A177, DataRegularSeason20242025!$D$3:$D$1315, S$1)+SUMIFS(DataRegularSeason20242025!$AB$3:$AB$1315,DataRegularSeason20242025!$B$3:$B$1315, "&lt;=" &amp; $A177, DataRegularSeason20242025!$E$3:$E$1315, S$1)</f>
        <v>21</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19</v>
      </c>
      <c r="V177" s="2">
        <f>SUMIFS(DataRegularSeason20242025!$AA$3:$AA$1315,DataRegularSeason20242025!$B$3:$B$1315, "&lt;=" &amp; $A177, DataRegularSeason20242025!$D$3:$D$1315, V$1)+SUMIFS(DataRegularSeason20242025!$AB$3:$AB$1315,DataRegularSeason20242025!$B$3:$B$1315, "&lt;=" &amp; $A177, DataRegularSeason20242025!$E$3:$E$1315, V$1)</f>
        <v>21</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19</v>
      </c>
      <c r="Z177" s="2">
        <f>SUMIFS(DataRegularSeason20242025!$AA$3:$AA$1315,DataRegularSeason20242025!$B$3:$B$1315, "&lt;=" &amp; $A177, DataRegularSeason20242025!$D$3:$D$1315, Z$1)+SUMIFS(DataRegularSeason20242025!$AB$3:$AB$1315,DataRegularSeason20242025!$B$3:$B$1315, "&lt;=" &amp; $A177, DataRegularSeason20242025!$E$3:$E$1315, Z$1)</f>
        <v>21</v>
      </c>
      <c r="AA177" s="2">
        <f>SUMIFS(DataRegularSeason20242025!$AA$3:$AA$1315,DataRegularSeason20242025!$B$3:$B$1315, "&lt;=" &amp; $A177, DataRegularSeason20242025!$D$3:$D$1315, AA$1)+SUMIFS(DataRegularSeason20242025!$AB$3:$AB$1315,DataRegularSeason20242025!$B$3:$B$1315, "&lt;=" &amp; $A177, DataRegularSeason20242025!$E$3:$E$1315, AA$1)</f>
        <v>24</v>
      </c>
      <c r="AB177" s="2">
        <f>SUMIFS(DataRegularSeason20242025!$AA$3:$AA$1315,DataRegularSeason20242025!$B$3:$B$1315, "&lt;=" &amp; $A177, DataRegularSeason20242025!$D$3:$D$1315, AB$1)+SUMIFS(DataRegularSeason20242025!$AB$3:$AB$1315,DataRegularSeason20242025!$B$3:$B$1315, "&lt;=" &amp; $A177, DataRegularSeason20242025!$E$3:$E$1315, AB$1)</f>
        <v>28</v>
      </c>
      <c r="AC177" s="2">
        <f>SUMIFS(DataRegularSeason20242025!$AA$3:$AA$1315,DataRegularSeason20242025!$B$3:$B$1315, "&lt;=" &amp; $A177, DataRegularSeason20242025!$D$3:$D$1315, AC$1)+SUMIFS(DataRegularSeason20242025!$AB$3:$AB$1315,DataRegularSeason20242025!$B$3:$B$1315, "&lt;=" &amp; $A177, DataRegularSeason20242025!$E$3:$E$1315, AC$1)</f>
        <v>21</v>
      </c>
      <c r="AD177" s="2">
        <f>SUMIFS(DataRegularSeason20242025!$AA$3:$AA$1315,DataRegularSeason20242025!$B$3:$B$1315, "&lt;=" &amp; $A177, DataRegularSeason20242025!$D$3:$D$1315, AD$1)+SUMIFS(DataRegularSeason20242025!$AB$3:$AB$1315,DataRegularSeason20242025!$B$3:$B$1315, "&lt;=" &amp; $A177, DataRegularSeason20242025!$E$3:$E$1315, AD$1)</f>
        <v>25</v>
      </c>
      <c r="AE177" s="2">
        <f>SUMIFS(DataRegularSeason20242025!$AA$3:$AA$1315,DataRegularSeason20242025!$B$3:$B$1315, "&lt;=" &amp; $A177, DataRegularSeason20242025!$D$3:$D$1315, AE$1)+SUMIFS(DataRegularSeason20242025!$AB$3:$AB$1315,DataRegularSeason20242025!$B$3:$B$1315, "&lt;=" &amp; $A177, DataRegularSeason20242025!$E$3:$E$1315, AE$1)</f>
        <v>30</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29</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19</v>
      </c>
      <c r="C178" s="2">
        <f>SUMIFS(DataRegularSeason20242025!$AA$3:$AA$1315,DataRegularSeason20242025!$B$3:$B$1315, "&lt;=" &amp; $A178, DataRegularSeason20242025!$D$3:$D$1315, C$1)+SUMIFS(DataRegularSeason20242025!$AB$3:$AB$1315,DataRegularSeason20242025!$B$3:$B$1315, "&lt;=" &amp; $A178, DataRegularSeason20242025!$E$3:$E$1315, C$1)</f>
        <v>23</v>
      </c>
      <c r="D178" s="2">
        <f>SUMIFS(DataRegularSeason20242025!$AA$3:$AA$1315,DataRegularSeason20242025!$B$3:$B$1315, "&lt;=" &amp; $A178, DataRegularSeason20242025!$D$3:$D$1315, D$1)+SUMIFS(DataRegularSeason20242025!$AB$3:$AB$1315,DataRegularSeason20242025!$B$3:$B$1315, "&lt;=" &amp; $A178, DataRegularSeason20242025!$E$3:$E$1315, D$1)</f>
        <v>23</v>
      </c>
      <c r="E178" s="2">
        <f>SUMIFS(DataRegularSeason20242025!$AA$3:$AA$1315,DataRegularSeason20242025!$B$3:$B$1315, "&lt;=" &amp; $A178, DataRegularSeason20242025!$D$3:$D$1315, E$1)+SUMIFS(DataRegularSeason20242025!$AB$3:$AB$1315,DataRegularSeason20242025!$B$3:$B$1315, "&lt;=" &amp; $A178, DataRegularSeason20242025!$E$3:$E$1315, E$1)</f>
        <v>31</v>
      </c>
      <c r="F178" s="2">
        <f>SUMIFS(DataRegularSeason20242025!$AA$3:$AA$1315,DataRegularSeason20242025!$B$3:$B$1315, "&lt;=" &amp; $A178, DataRegularSeason20242025!$D$3:$D$1315, F$1)+SUMIFS(DataRegularSeason20242025!$AB$3:$AB$1315,DataRegularSeason20242025!$B$3:$B$1315, "&lt;=" &amp; $A178, DataRegularSeason20242025!$E$3:$E$1315, F$1)</f>
        <v>20</v>
      </c>
      <c r="G178" s="2">
        <f>SUMIFS(DataRegularSeason20242025!$AA$3:$AA$1315,DataRegularSeason20242025!$B$3:$B$1315, "&lt;=" &amp; $A178, DataRegularSeason20242025!$D$3:$D$1315, G$1)+SUMIFS(DataRegularSeason20242025!$AB$3:$AB$1315,DataRegularSeason20242025!$B$3:$B$1315, "&lt;=" &amp; $A178, DataRegularSeason20242025!$E$3:$E$1315, G$1)</f>
        <v>28</v>
      </c>
      <c r="H178" s="2">
        <f>SUMIFS(DataRegularSeason20242025!$AA$3:$AA$1315,DataRegularSeason20242025!$B$3:$B$1315, "&lt;=" &amp; $A178, DataRegularSeason20242025!$D$3:$D$1315, H$1)+SUMIFS(DataRegularSeason20242025!$AB$3:$AB$1315,DataRegularSeason20242025!$B$3:$B$1315, "&lt;=" &amp; $A178, DataRegularSeason20242025!$E$3:$E$1315, H$1)</f>
        <v>16</v>
      </c>
      <c r="I178" s="2">
        <f>SUMIFS(DataRegularSeason20242025!$AA$3:$AA$1315,DataRegularSeason20242025!$B$3:$B$1315, "&lt;=" &amp; $A178, DataRegularSeason20242025!$D$3:$D$1315, I$1)+SUMIFS(DataRegularSeason20242025!$AB$3:$AB$1315,DataRegularSeason20242025!$B$3:$B$1315, "&lt;=" &amp; $A178, DataRegularSeason20242025!$E$3:$E$1315, I$1)</f>
        <v>24</v>
      </c>
      <c r="J178" s="2">
        <f>SUMIFS(DataRegularSeason20242025!$AA$3:$AA$1315,DataRegularSeason20242025!$B$3:$B$1315, "&lt;=" &amp; $A178, DataRegularSeason20242025!$D$3:$D$1315, J$1)+SUMIFS(DataRegularSeason20242025!$AB$3:$AB$1315,DataRegularSeason20242025!$B$3:$B$1315, "&lt;=" &amp; $A178, DataRegularSeason20242025!$E$3:$E$1315, J$1)</f>
        <v>26</v>
      </c>
      <c r="K178" s="2">
        <f>SUMIFS(DataRegularSeason20242025!$AA$3:$AA$1315,DataRegularSeason20242025!$B$3:$B$1315, "&lt;=" &amp; $A178, DataRegularSeason20242025!$D$3:$D$1315, K$1)+SUMIFS(DataRegularSeason20242025!$AB$3:$AB$1315,DataRegularSeason20242025!$B$3:$B$1315, "&lt;=" &amp; $A178, DataRegularSeason20242025!$E$3:$E$1315, K$1)</f>
        <v>22</v>
      </c>
      <c r="L178" s="2">
        <f>SUMIFS(DataRegularSeason20242025!$AA$3:$AA$1315,DataRegularSeason20242025!$B$3:$B$1315, "&lt;=" &amp; $A178, DataRegularSeason20242025!$D$3:$D$1315, L$1)+SUMIFS(DataRegularSeason20242025!$AB$3:$AB$1315,DataRegularSeason20242025!$B$3:$B$1315, "&lt;=" &amp; $A178, DataRegularSeason20242025!$E$3:$E$1315, L$1)</f>
        <v>24</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25</v>
      </c>
      <c r="O178" s="2">
        <f>SUMIFS(DataRegularSeason20242025!$AA$3:$AA$1315,DataRegularSeason20242025!$B$3:$B$1315, "&lt;=" &amp; $A178, DataRegularSeason20242025!$D$3:$D$1315, O$1)+SUMIFS(DataRegularSeason20242025!$AB$3:$AB$1315,DataRegularSeason20242025!$B$3:$B$1315, "&lt;=" &amp; $A178, DataRegularSeason20242025!$E$3:$E$1315, O$1)</f>
        <v>30</v>
      </c>
      <c r="P178" s="2">
        <f>SUMIFS(DataRegularSeason20242025!$AA$3:$AA$1315,DataRegularSeason20242025!$B$3:$B$1315, "&lt;=" &amp; $A178, DataRegularSeason20242025!$D$3:$D$1315, P$1)+SUMIFS(DataRegularSeason20242025!$AB$3:$AB$1315,DataRegularSeason20242025!$B$3:$B$1315, "&lt;=" &amp; $A178, DataRegularSeason20242025!$E$3:$E$1315, P$1)</f>
        <v>17</v>
      </c>
      <c r="Q178" s="2">
        <f>SUMIFS(DataRegularSeason20242025!$AA$3:$AA$1315,DataRegularSeason20242025!$B$3:$B$1315, "&lt;=" &amp; $A178, DataRegularSeason20242025!$D$3:$D$1315, Q$1)+SUMIFS(DataRegularSeason20242025!$AB$3:$AB$1315,DataRegularSeason20242025!$B$3:$B$1315, "&lt;=" &amp; $A178, DataRegularSeason20242025!$E$3:$E$1315, Q$1)</f>
        <v>32</v>
      </c>
      <c r="R178" s="2">
        <f>SUMIFS(DataRegularSeason20242025!$AA$3:$AA$1315,DataRegularSeason20242025!$B$3:$B$1315, "&lt;=" &amp; $A178, DataRegularSeason20242025!$D$3:$D$1315, R$1)+SUMIFS(DataRegularSeason20242025!$AB$3:$AB$1315,DataRegularSeason20242025!$B$3:$B$1315, "&lt;=" &amp; $A178, DataRegularSeason20242025!$E$3:$E$1315, R$1)</f>
        <v>17</v>
      </c>
      <c r="S178" s="2">
        <f>SUMIFS(DataRegularSeason20242025!$AA$3:$AA$1315,DataRegularSeason20242025!$B$3:$B$1315, "&lt;=" &amp; $A178, DataRegularSeason20242025!$D$3:$D$1315, S$1)+SUMIFS(DataRegularSeason20242025!$AB$3:$AB$1315,DataRegularSeason20242025!$B$3:$B$1315, "&lt;=" &amp; $A178, DataRegularSeason20242025!$E$3:$E$1315, S$1)</f>
        <v>21</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19</v>
      </c>
      <c r="V178" s="2">
        <f>SUMIFS(DataRegularSeason20242025!$AA$3:$AA$1315,DataRegularSeason20242025!$B$3:$B$1315, "&lt;=" &amp; $A178, DataRegularSeason20242025!$D$3:$D$1315, V$1)+SUMIFS(DataRegularSeason20242025!$AB$3:$AB$1315,DataRegularSeason20242025!$B$3:$B$1315, "&lt;=" &amp; $A178, DataRegularSeason20242025!$E$3:$E$1315, V$1)</f>
        <v>21</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19</v>
      </c>
      <c r="Z178" s="2">
        <f>SUMIFS(DataRegularSeason20242025!$AA$3:$AA$1315,DataRegularSeason20242025!$B$3:$B$1315, "&lt;=" &amp; $A178, DataRegularSeason20242025!$D$3:$D$1315, Z$1)+SUMIFS(DataRegularSeason20242025!$AB$3:$AB$1315,DataRegularSeason20242025!$B$3:$B$1315, "&lt;=" &amp; $A178, DataRegularSeason20242025!$E$3:$E$1315, Z$1)</f>
        <v>21</v>
      </c>
      <c r="AA178" s="2">
        <f>SUMIFS(DataRegularSeason20242025!$AA$3:$AA$1315,DataRegularSeason20242025!$B$3:$B$1315, "&lt;=" &amp; $A178, DataRegularSeason20242025!$D$3:$D$1315, AA$1)+SUMIFS(DataRegularSeason20242025!$AB$3:$AB$1315,DataRegularSeason20242025!$B$3:$B$1315, "&lt;=" &amp; $A178, DataRegularSeason20242025!$E$3:$E$1315, AA$1)</f>
        <v>24</v>
      </c>
      <c r="AB178" s="2">
        <f>SUMIFS(DataRegularSeason20242025!$AA$3:$AA$1315,DataRegularSeason20242025!$B$3:$B$1315, "&lt;=" &amp; $A178, DataRegularSeason20242025!$D$3:$D$1315, AB$1)+SUMIFS(DataRegularSeason20242025!$AB$3:$AB$1315,DataRegularSeason20242025!$B$3:$B$1315, "&lt;=" &amp; $A178, DataRegularSeason20242025!$E$3:$E$1315, AB$1)</f>
        <v>28</v>
      </c>
      <c r="AC178" s="2">
        <f>SUMIFS(DataRegularSeason20242025!$AA$3:$AA$1315,DataRegularSeason20242025!$B$3:$B$1315, "&lt;=" &amp; $A178, DataRegularSeason20242025!$D$3:$D$1315, AC$1)+SUMIFS(DataRegularSeason20242025!$AB$3:$AB$1315,DataRegularSeason20242025!$B$3:$B$1315, "&lt;=" &amp; $A178, DataRegularSeason20242025!$E$3:$E$1315, AC$1)</f>
        <v>21</v>
      </c>
      <c r="AD178" s="2">
        <f>SUMIFS(DataRegularSeason20242025!$AA$3:$AA$1315,DataRegularSeason20242025!$B$3:$B$1315, "&lt;=" &amp; $A178, DataRegularSeason20242025!$D$3:$D$1315, AD$1)+SUMIFS(DataRegularSeason20242025!$AB$3:$AB$1315,DataRegularSeason20242025!$B$3:$B$1315, "&lt;=" &amp; $A178, DataRegularSeason20242025!$E$3:$E$1315, AD$1)</f>
        <v>25</v>
      </c>
      <c r="AE178" s="2">
        <f>SUMIFS(DataRegularSeason20242025!$AA$3:$AA$1315,DataRegularSeason20242025!$B$3:$B$1315, "&lt;=" &amp; $A178, DataRegularSeason20242025!$D$3:$D$1315, AE$1)+SUMIFS(DataRegularSeason20242025!$AB$3:$AB$1315,DataRegularSeason20242025!$B$3:$B$1315, "&lt;=" &amp; $A178, DataRegularSeason20242025!$E$3:$E$1315, AE$1)</f>
        <v>30</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29</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19</v>
      </c>
      <c r="C179" s="2">
        <f>SUMIFS(DataRegularSeason20242025!$AA$3:$AA$1315,DataRegularSeason20242025!$B$3:$B$1315, "&lt;=" &amp; $A179, DataRegularSeason20242025!$D$3:$D$1315, C$1)+SUMIFS(DataRegularSeason20242025!$AB$3:$AB$1315,DataRegularSeason20242025!$B$3:$B$1315, "&lt;=" &amp; $A179, DataRegularSeason20242025!$E$3:$E$1315, C$1)</f>
        <v>23</v>
      </c>
      <c r="D179" s="2">
        <f>SUMIFS(DataRegularSeason20242025!$AA$3:$AA$1315,DataRegularSeason20242025!$B$3:$B$1315, "&lt;=" &amp; $A179, DataRegularSeason20242025!$D$3:$D$1315, D$1)+SUMIFS(DataRegularSeason20242025!$AB$3:$AB$1315,DataRegularSeason20242025!$B$3:$B$1315, "&lt;=" &amp; $A179, DataRegularSeason20242025!$E$3:$E$1315, D$1)</f>
        <v>23</v>
      </c>
      <c r="E179" s="2">
        <f>SUMIFS(DataRegularSeason20242025!$AA$3:$AA$1315,DataRegularSeason20242025!$B$3:$B$1315, "&lt;=" &amp; $A179, DataRegularSeason20242025!$D$3:$D$1315, E$1)+SUMIFS(DataRegularSeason20242025!$AB$3:$AB$1315,DataRegularSeason20242025!$B$3:$B$1315, "&lt;=" &amp; $A179, DataRegularSeason20242025!$E$3:$E$1315, E$1)</f>
        <v>31</v>
      </c>
      <c r="F179" s="2">
        <f>SUMIFS(DataRegularSeason20242025!$AA$3:$AA$1315,DataRegularSeason20242025!$B$3:$B$1315, "&lt;=" &amp; $A179, DataRegularSeason20242025!$D$3:$D$1315, F$1)+SUMIFS(DataRegularSeason20242025!$AB$3:$AB$1315,DataRegularSeason20242025!$B$3:$B$1315, "&lt;=" &amp; $A179, DataRegularSeason20242025!$E$3:$E$1315, F$1)</f>
        <v>20</v>
      </c>
      <c r="G179" s="2">
        <f>SUMIFS(DataRegularSeason20242025!$AA$3:$AA$1315,DataRegularSeason20242025!$B$3:$B$1315, "&lt;=" &amp; $A179, DataRegularSeason20242025!$D$3:$D$1315, G$1)+SUMIFS(DataRegularSeason20242025!$AB$3:$AB$1315,DataRegularSeason20242025!$B$3:$B$1315, "&lt;=" &amp; $A179, DataRegularSeason20242025!$E$3:$E$1315, G$1)</f>
        <v>28</v>
      </c>
      <c r="H179" s="2">
        <f>SUMIFS(DataRegularSeason20242025!$AA$3:$AA$1315,DataRegularSeason20242025!$B$3:$B$1315, "&lt;=" &amp; $A179, DataRegularSeason20242025!$D$3:$D$1315, H$1)+SUMIFS(DataRegularSeason20242025!$AB$3:$AB$1315,DataRegularSeason20242025!$B$3:$B$1315, "&lt;=" &amp; $A179, DataRegularSeason20242025!$E$3:$E$1315, H$1)</f>
        <v>16</v>
      </c>
      <c r="I179" s="2">
        <f>SUMIFS(DataRegularSeason20242025!$AA$3:$AA$1315,DataRegularSeason20242025!$B$3:$B$1315, "&lt;=" &amp; $A179, DataRegularSeason20242025!$D$3:$D$1315, I$1)+SUMIFS(DataRegularSeason20242025!$AB$3:$AB$1315,DataRegularSeason20242025!$B$3:$B$1315, "&lt;=" &amp; $A179, DataRegularSeason20242025!$E$3:$E$1315, I$1)</f>
        <v>24</v>
      </c>
      <c r="J179" s="2">
        <f>SUMIFS(DataRegularSeason20242025!$AA$3:$AA$1315,DataRegularSeason20242025!$B$3:$B$1315, "&lt;=" &amp; $A179, DataRegularSeason20242025!$D$3:$D$1315, J$1)+SUMIFS(DataRegularSeason20242025!$AB$3:$AB$1315,DataRegularSeason20242025!$B$3:$B$1315, "&lt;=" &amp; $A179, DataRegularSeason20242025!$E$3:$E$1315, J$1)</f>
        <v>26</v>
      </c>
      <c r="K179" s="2">
        <f>SUMIFS(DataRegularSeason20242025!$AA$3:$AA$1315,DataRegularSeason20242025!$B$3:$B$1315, "&lt;=" &amp; $A179, DataRegularSeason20242025!$D$3:$D$1315, K$1)+SUMIFS(DataRegularSeason20242025!$AB$3:$AB$1315,DataRegularSeason20242025!$B$3:$B$1315, "&lt;=" &amp; $A179, DataRegularSeason20242025!$E$3:$E$1315, K$1)</f>
        <v>22</v>
      </c>
      <c r="L179" s="2">
        <f>SUMIFS(DataRegularSeason20242025!$AA$3:$AA$1315,DataRegularSeason20242025!$B$3:$B$1315, "&lt;=" &amp; $A179, DataRegularSeason20242025!$D$3:$D$1315, L$1)+SUMIFS(DataRegularSeason20242025!$AB$3:$AB$1315,DataRegularSeason20242025!$B$3:$B$1315, "&lt;=" &amp; $A179, DataRegularSeason20242025!$E$3:$E$1315, L$1)</f>
        <v>24</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25</v>
      </c>
      <c r="O179" s="2">
        <f>SUMIFS(DataRegularSeason20242025!$AA$3:$AA$1315,DataRegularSeason20242025!$B$3:$B$1315, "&lt;=" &amp; $A179, DataRegularSeason20242025!$D$3:$D$1315, O$1)+SUMIFS(DataRegularSeason20242025!$AB$3:$AB$1315,DataRegularSeason20242025!$B$3:$B$1315, "&lt;=" &amp; $A179, DataRegularSeason20242025!$E$3:$E$1315, O$1)</f>
        <v>30</v>
      </c>
      <c r="P179" s="2">
        <f>SUMIFS(DataRegularSeason20242025!$AA$3:$AA$1315,DataRegularSeason20242025!$B$3:$B$1315, "&lt;=" &amp; $A179, DataRegularSeason20242025!$D$3:$D$1315, P$1)+SUMIFS(DataRegularSeason20242025!$AB$3:$AB$1315,DataRegularSeason20242025!$B$3:$B$1315, "&lt;=" &amp; $A179, DataRegularSeason20242025!$E$3:$E$1315, P$1)</f>
        <v>17</v>
      </c>
      <c r="Q179" s="2">
        <f>SUMIFS(DataRegularSeason20242025!$AA$3:$AA$1315,DataRegularSeason20242025!$B$3:$B$1315, "&lt;=" &amp; $A179, DataRegularSeason20242025!$D$3:$D$1315, Q$1)+SUMIFS(DataRegularSeason20242025!$AB$3:$AB$1315,DataRegularSeason20242025!$B$3:$B$1315, "&lt;=" &amp; $A179, DataRegularSeason20242025!$E$3:$E$1315, Q$1)</f>
        <v>32</v>
      </c>
      <c r="R179" s="2">
        <f>SUMIFS(DataRegularSeason20242025!$AA$3:$AA$1315,DataRegularSeason20242025!$B$3:$B$1315, "&lt;=" &amp; $A179, DataRegularSeason20242025!$D$3:$D$1315, R$1)+SUMIFS(DataRegularSeason20242025!$AB$3:$AB$1315,DataRegularSeason20242025!$B$3:$B$1315, "&lt;=" &amp; $A179, DataRegularSeason20242025!$E$3:$E$1315, R$1)</f>
        <v>17</v>
      </c>
      <c r="S179" s="2">
        <f>SUMIFS(DataRegularSeason20242025!$AA$3:$AA$1315,DataRegularSeason20242025!$B$3:$B$1315, "&lt;=" &amp; $A179, DataRegularSeason20242025!$D$3:$D$1315, S$1)+SUMIFS(DataRegularSeason20242025!$AB$3:$AB$1315,DataRegularSeason20242025!$B$3:$B$1315, "&lt;=" &amp; $A179, DataRegularSeason20242025!$E$3:$E$1315, S$1)</f>
        <v>21</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19</v>
      </c>
      <c r="V179" s="2">
        <f>SUMIFS(DataRegularSeason20242025!$AA$3:$AA$1315,DataRegularSeason20242025!$B$3:$B$1315, "&lt;=" &amp; $A179, DataRegularSeason20242025!$D$3:$D$1315, V$1)+SUMIFS(DataRegularSeason20242025!$AB$3:$AB$1315,DataRegularSeason20242025!$B$3:$B$1315, "&lt;=" &amp; $A179, DataRegularSeason20242025!$E$3:$E$1315, V$1)</f>
        <v>21</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19</v>
      </c>
      <c r="Z179" s="2">
        <f>SUMIFS(DataRegularSeason20242025!$AA$3:$AA$1315,DataRegularSeason20242025!$B$3:$B$1315, "&lt;=" &amp; $A179, DataRegularSeason20242025!$D$3:$D$1315, Z$1)+SUMIFS(DataRegularSeason20242025!$AB$3:$AB$1315,DataRegularSeason20242025!$B$3:$B$1315, "&lt;=" &amp; $A179, DataRegularSeason20242025!$E$3:$E$1315, Z$1)</f>
        <v>21</v>
      </c>
      <c r="AA179" s="2">
        <f>SUMIFS(DataRegularSeason20242025!$AA$3:$AA$1315,DataRegularSeason20242025!$B$3:$B$1315, "&lt;=" &amp; $A179, DataRegularSeason20242025!$D$3:$D$1315, AA$1)+SUMIFS(DataRegularSeason20242025!$AB$3:$AB$1315,DataRegularSeason20242025!$B$3:$B$1315, "&lt;=" &amp; $A179, DataRegularSeason20242025!$E$3:$E$1315, AA$1)</f>
        <v>24</v>
      </c>
      <c r="AB179" s="2">
        <f>SUMIFS(DataRegularSeason20242025!$AA$3:$AA$1315,DataRegularSeason20242025!$B$3:$B$1315, "&lt;=" &amp; $A179, DataRegularSeason20242025!$D$3:$D$1315, AB$1)+SUMIFS(DataRegularSeason20242025!$AB$3:$AB$1315,DataRegularSeason20242025!$B$3:$B$1315, "&lt;=" &amp; $A179, DataRegularSeason20242025!$E$3:$E$1315, AB$1)</f>
        <v>28</v>
      </c>
      <c r="AC179" s="2">
        <f>SUMIFS(DataRegularSeason20242025!$AA$3:$AA$1315,DataRegularSeason20242025!$B$3:$B$1315, "&lt;=" &amp; $A179, DataRegularSeason20242025!$D$3:$D$1315, AC$1)+SUMIFS(DataRegularSeason20242025!$AB$3:$AB$1315,DataRegularSeason20242025!$B$3:$B$1315, "&lt;=" &amp; $A179, DataRegularSeason20242025!$E$3:$E$1315, AC$1)</f>
        <v>21</v>
      </c>
      <c r="AD179" s="2">
        <f>SUMIFS(DataRegularSeason20242025!$AA$3:$AA$1315,DataRegularSeason20242025!$B$3:$B$1315, "&lt;=" &amp; $A179, DataRegularSeason20242025!$D$3:$D$1315, AD$1)+SUMIFS(DataRegularSeason20242025!$AB$3:$AB$1315,DataRegularSeason20242025!$B$3:$B$1315, "&lt;=" &amp; $A179, DataRegularSeason20242025!$E$3:$E$1315, AD$1)</f>
        <v>25</v>
      </c>
      <c r="AE179" s="2">
        <f>SUMIFS(DataRegularSeason20242025!$AA$3:$AA$1315,DataRegularSeason20242025!$B$3:$B$1315, "&lt;=" &amp; $A179, DataRegularSeason20242025!$D$3:$D$1315, AE$1)+SUMIFS(DataRegularSeason20242025!$AB$3:$AB$1315,DataRegularSeason20242025!$B$3:$B$1315, "&lt;=" &amp; $A179, DataRegularSeason20242025!$E$3:$E$1315, AE$1)</f>
        <v>30</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29</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19</v>
      </c>
      <c r="C180" s="2">
        <f>SUMIFS(DataRegularSeason20242025!$AA$3:$AA$1315,DataRegularSeason20242025!$B$3:$B$1315, "&lt;=" &amp; $A180, DataRegularSeason20242025!$D$3:$D$1315, C$1)+SUMIFS(DataRegularSeason20242025!$AB$3:$AB$1315,DataRegularSeason20242025!$B$3:$B$1315, "&lt;=" &amp; $A180, DataRegularSeason20242025!$E$3:$E$1315, C$1)</f>
        <v>23</v>
      </c>
      <c r="D180" s="2">
        <f>SUMIFS(DataRegularSeason20242025!$AA$3:$AA$1315,DataRegularSeason20242025!$B$3:$B$1315, "&lt;=" &amp; $A180, DataRegularSeason20242025!$D$3:$D$1315, D$1)+SUMIFS(DataRegularSeason20242025!$AB$3:$AB$1315,DataRegularSeason20242025!$B$3:$B$1315, "&lt;=" &amp; $A180, DataRegularSeason20242025!$E$3:$E$1315, D$1)</f>
        <v>23</v>
      </c>
      <c r="E180" s="2">
        <f>SUMIFS(DataRegularSeason20242025!$AA$3:$AA$1315,DataRegularSeason20242025!$B$3:$B$1315, "&lt;=" &amp; $A180, DataRegularSeason20242025!$D$3:$D$1315, E$1)+SUMIFS(DataRegularSeason20242025!$AB$3:$AB$1315,DataRegularSeason20242025!$B$3:$B$1315, "&lt;=" &amp; $A180, DataRegularSeason20242025!$E$3:$E$1315, E$1)</f>
        <v>31</v>
      </c>
      <c r="F180" s="2">
        <f>SUMIFS(DataRegularSeason20242025!$AA$3:$AA$1315,DataRegularSeason20242025!$B$3:$B$1315, "&lt;=" &amp; $A180, DataRegularSeason20242025!$D$3:$D$1315, F$1)+SUMIFS(DataRegularSeason20242025!$AB$3:$AB$1315,DataRegularSeason20242025!$B$3:$B$1315, "&lt;=" &amp; $A180, DataRegularSeason20242025!$E$3:$E$1315, F$1)</f>
        <v>20</v>
      </c>
      <c r="G180" s="2">
        <f>SUMIFS(DataRegularSeason20242025!$AA$3:$AA$1315,DataRegularSeason20242025!$B$3:$B$1315, "&lt;=" &amp; $A180, DataRegularSeason20242025!$D$3:$D$1315, G$1)+SUMIFS(DataRegularSeason20242025!$AB$3:$AB$1315,DataRegularSeason20242025!$B$3:$B$1315, "&lt;=" &amp; $A180, DataRegularSeason20242025!$E$3:$E$1315, G$1)</f>
        <v>28</v>
      </c>
      <c r="H180" s="2">
        <f>SUMIFS(DataRegularSeason20242025!$AA$3:$AA$1315,DataRegularSeason20242025!$B$3:$B$1315, "&lt;=" &amp; $A180, DataRegularSeason20242025!$D$3:$D$1315, H$1)+SUMIFS(DataRegularSeason20242025!$AB$3:$AB$1315,DataRegularSeason20242025!$B$3:$B$1315, "&lt;=" &amp; $A180, DataRegularSeason20242025!$E$3:$E$1315, H$1)</f>
        <v>16</v>
      </c>
      <c r="I180" s="2">
        <f>SUMIFS(DataRegularSeason20242025!$AA$3:$AA$1315,DataRegularSeason20242025!$B$3:$B$1315, "&lt;=" &amp; $A180, DataRegularSeason20242025!$D$3:$D$1315, I$1)+SUMIFS(DataRegularSeason20242025!$AB$3:$AB$1315,DataRegularSeason20242025!$B$3:$B$1315, "&lt;=" &amp; $A180, DataRegularSeason20242025!$E$3:$E$1315, I$1)</f>
        <v>24</v>
      </c>
      <c r="J180" s="2">
        <f>SUMIFS(DataRegularSeason20242025!$AA$3:$AA$1315,DataRegularSeason20242025!$B$3:$B$1315, "&lt;=" &amp; $A180, DataRegularSeason20242025!$D$3:$D$1315, J$1)+SUMIFS(DataRegularSeason20242025!$AB$3:$AB$1315,DataRegularSeason20242025!$B$3:$B$1315, "&lt;=" &amp; $A180, DataRegularSeason20242025!$E$3:$E$1315, J$1)</f>
        <v>26</v>
      </c>
      <c r="K180" s="2">
        <f>SUMIFS(DataRegularSeason20242025!$AA$3:$AA$1315,DataRegularSeason20242025!$B$3:$B$1315, "&lt;=" &amp; $A180, DataRegularSeason20242025!$D$3:$D$1315, K$1)+SUMIFS(DataRegularSeason20242025!$AB$3:$AB$1315,DataRegularSeason20242025!$B$3:$B$1315, "&lt;=" &amp; $A180, DataRegularSeason20242025!$E$3:$E$1315, K$1)</f>
        <v>22</v>
      </c>
      <c r="L180" s="2">
        <f>SUMIFS(DataRegularSeason20242025!$AA$3:$AA$1315,DataRegularSeason20242025!$B$3:$B$1315, "&lt;=" &amp; $A180, DataRegularSeason20242025!$D$3:$D$1315, L$1)+SUMIFS(DataRegularSeason20242025!$AB$3:$AB$1315,DataRegularSeason20242025!$B$3:$B$1315, "&lt;=" &amp; $A180, DataRegularSeason20242025!$E$3:$E$1315, L$1)</f>
        <v>24</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25</v>
      </c>
      <c r="O180" s="2">
        <f>SUMIFS(DataRegularSeason20242025!$AA$3:$AA$1315,DataRegularSeason20242025!$B$3:$B$1315, "&lt;=" &amp; $A180, DataRegularSeason20242025!$D$3:$D$1315, O$1)+SUMIFS(DataRegularSeason20242025!$AB$3:$AB$1315,DataRegularSeason20242025!$B$3:$B$1315, "&lt;=" &amp; $A180, DataRegularSeason20242025!$E$3:$E$1315, O$1)</f>
        <v>30</v>
      </c>
      <c r="P180" s="2">
        <f>SUMIFS(DataRegularSeason20242025!$AA$3:$AA$1315,DataRegularSeason20242025!$B$3:$B$1315, "&lt;=" &amp; $A180, DataRegularSeason20242025!$D$3:$D$1315, P$1)+SUMIFS(DataRegularSeason20242025!$AB$3:$AB$1315,DataRegularSeason20242025!$B$3:$B$1315, "&lt;=" &amp; $A180, DataRegularSeason20242025!$E$3:$E$1315, P$1)</f>
        <v>17</v>
      </c>
      <c r="Q180" s="2">
        <f>SUMIFS(DataRegularSeason20242025!$AA$3:$AA$1315,DataRegularSeason20242025!$B$3:$B$1315, "&lt;=" &amp; $A180, DataRegularSeason20242025!$D$3:$D$1315, Q$1)+SUMIFS(DataRegularSeason20242025!$AB$3:$AB$1315,DataRegularSeason20242025!$B$3:$B$1315, "&lt;=" &amp; $A180, DataRegularSeason20242025!$E$3:$E$1315, Q$1)</f>
        <v>32</v>
      </c>
      <c r="R180" s="2">
        <f>SUMIFS(DataRegularSeason20242025!$AA$3:$AA$1315,DataRegularSeason20242025!$B$3:$B$1315, "&lt;=" &amp; $A180, DataRegularSeason20242025!$D$3:$D$1315, R$1)+SUMIFS(DataRegularSeason20242025!$AB$3:$AB$1315,DataRegularSeason20242025!$B$3:$B$1315, "&lt;=" &amp; $A180, DataRegularSeason20242025!$E$3:$E$1315, R$1)</f>
        <v>17</v>
      </c>
      <c r="S180" s="2">
        <f>SUMIFS(DataRegularSeason20242025!$AA$3:$AA$1315,DataRegularSeason20242025!$B$3:$B$1315, "&lt;=" &amp; $A180, DataRegularSeason20242025!$D$3:$D$1315, S$1)+SUMIFS(DataRegularSeason20242025!$AB$3:$AB$1315,DataRegularSeason20242025!$B$3:$B$1315, "&lt;=" &amp; $A180, DataRegularSeason20242025!$E$3:$E$1315, S$1)</f>
        <v>21</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19</v>
      </c>
      <c r="V180" s="2">
        <f>SUMIFS(DataRegularSeason20242025!$AA$3:$AA$1315,DataRegularSeason20242025!$B$3:$B$1315, "&lt;=" &amp; $A180, DataRegularSeason20242025!$D$3:$D$1315, V$1)+SUMIFS(DataRegularSeason20242025!$AB$3:$AB$1315,DataRegularSeason20242025!$B$3:$B$1315, "&lt;=" &amp; $A180, DataRegularSeason20242025!$E$3:$E$1315, V$1)</f>
        <v>21</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19</v>
      </c>
      <c r="Z180" s="2">
        <f>SUMIFS(DataRegularSeason20242025!$AA$3:$AA$1315,DataRegularSeason20242025!$B$3:$B$1315, "&lt;=" &amp; $A180, DataRegularSeason20242025!$D$3:$D$1315, Z$1)+SUMIFS(DataRegularSeason20242025!$AB$3:$AB$1315,DataRegularSeason20242025!$B$3:$B$1315, "&lt;=" &amp; $A180, DataRegularSeason20242025!$E$3:$E$1315, Z$1)</f>
        <v>21</v>
      </c>
      <c r="AA180" s="2">
        <f>SUMIFS(DataRegularSeason20242025!$AA$3:$AA$1315,DataRegularSeason20242025!$B$3:$B$1315, "&lt;=" &amp; $A180, DataRegularSeason20242025!$D$3:$D$1315, AA$1)+SUMIFS(DataRegularSeason20242025!$AB$3:$AB$1315,DataRegularSeason20242025!$B$3:$B$1315, "&lt;=" &amp; $A180, DataRegularSeason20242025!$E$3:$E$1315, AA$1)</f>
        <v>24</v>
      </c>
      <c r="AB180" s="2">
        <f>SUMIFS(DataRegularSeason20242025!$AA$3:$AA$1315,DataRegularSeason20242025!$B$3:$B$1315, "&lt;=" &amp; $A180, DataRegularSeason20242025!$D$3:$D$1315, AB$1)+SUMIFS(DataRegularSeason20242025!$AB$3:$AB$1315,DataRegularSeason20242025!$B$3:$B$1315, "&lt;=" &amp; $A180, DataRegularSeason20242025!$E$3:$E$1315, AB$1)</f>
        <v>28</v>
      </c>
      <c r="AC180" s="2">
        <f>SUMIFS(DataRegularSeason20242025!$AA$3:$AA$1315,DataRegularSeason20242025!$B$3:$B$1315, "&lt;=" &amp; $A180, DataRegularSeason20242025!$D$3:$D$1315, AC$1)+SUMIFS(DataRegularSeason20242025!$AB$3:$AB$1315,DataRegularSeason20242025!$B$3:$B$1315, "&lt;=" &amp; $A180, DataRegularSeason20242025!$E$3:$E$1315, AC$1)</f>
        <v>21</v>
      </c>
      <c r="AD180" s="2">
        <f>SUMIFS(DataRegularSeason20242025!$AA$3:$AA$1315,DataRegularSeason20242025!$B$3:$B$1315, "&lt;=" &amp; $A180, DataRegularSeason20242025!$D$3:$D$1315, AD$1)+SUMIFS(DataRegularSeason20242025!$AB$3:$AB$1315,DataRegularSeason20242025!$B$3:$B$1315, "&lt;=" &amp; $A180, DataRegularSeason20242025!$E$3:$E$1315, AD$1)</f>
        <v>25</v>
      </c>
      <c r="AE180" s="2">
        <f>SUMIFS(DataRegularSeason20242025!$AA$3:$AA$1315,DataRegularSeason20242025!$B$3:$B$1315, "&lt;=" &amp; $A180, DataRegularSeason20242025!$D$3:$D$1315, AE$1)+SUMIFS(DataRegularSeason20242025!$AB$3:$AB$1315,DataRegularSeason20242025!$B$3:$B$1315, "&lt;=" &amp; $A180, DataRegularSeason20242025!$E$3:$E$1315, AE$1)</f>
        <v>30</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29</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19</v>
      </c>
      <c r="C181" s="2">
        <f>SUMIFS(DataRegularSeason20242025!$AA$3:$AA$1315,DataRegularSeason20242025!$B$3:$B$1315, "&lt;=" &amp; $A181, DataRegularSeason20242025!$D$3:$D$1315, C$1)+SUMIFS(DataRegularSeason20242025!$AB$3:$AB$1315,DataRegularSeason20242025!$B$3:$B$1315, "&lt;=" &amp; $A181, DataRegularSeason20242025!$E$3:$E$1315, C$1)</f>
        <v>23</v>
      </c>
      <c r="D181" s="2">
        <f>SUMIFS(DataRegularSeason20242025!$AA$3:$AA$1315,DataRegularSeason20242025!$B$3:$B$1315, "&lt;=" &amp; $A181, DataRegularSeason20242025!$D$3:$D$1315, D$1)+SUMIFS(DataRegularSeason20242025!$AB$3:$AB$1315,DataRegularSeason20242025!$B$3:$B$1315, "&lt;=" &amp; $A181, DataRegularSeason20242025!$E$3:$E$1315, D$1)</f>
        <v>23</v>
      </c>
      <c r="E181" s="2">
        <f>SUMIFS(DataRegularSeason20242025!$AA$3:$AA$1315,DataRegularSeason20242025!$B$3:$B$1315, "&lt;=" &amp; $A181, DataRegularSeason20242025!$D$3:$D$1315, E$1)+SUMIFS(DataRegularSeason20242025!$AB$3:$AB$1315,DataRegularSeason20242025!$B$3:$B$1315, "&lt;=" &amp; $A181, DataRegularSeason20242025!$E$3:$E$1315, E$1)</f>
        <v>31</v>
      </c>
      <c r="F181" s="2">
        <f>SUMIFS(DataRegularSeason20242025!$AA$3:$AA$1315,DataRegularSeason20242025!$B$3:$B$1315, "&lt;=" &amp; $A181, DataRegularSeason20242025!$D$3:$D$1315, F$1)+SUMIFS(DataRegularSeason20242025!$AB$3:$AB$1315,DataRegularSeason20242025!$B$3:$B$1315, "&lt;=" &amp; $A181, DataRegularSeason20242025!$E$3:$E$1315, F$1)</f>
        <v>20</v>
      </c>
      <c r="G181" s="2">
        <f>SUMIFS(DataRegularSeason20242025!$AA$3:$AA$1315,DataRegularSeason20242025!$B$3:$B$1315, "&lt;=" &amp; $A181, DataRegularSeason20242025!$D$3:$D$1315, G$1)+SUMIFS(DataRegularSeason20242025!$AB$3:$AB$1315,DataRegularSeason20242025!$B$3:$B$1315, "&lt;=" &amp; $A181, DataRegularSeason20242025!$E$3:$E$1315, G$1)</f>
        <v>28</v>
      </c>
      <c r="H181" s="2">
        <f>SUMIFS(DataRegularSeason20242025!$AA$3:$AA$1315,DataRegularSeason20242025!$B$3:$B$1315, "&lt;=" &amp; $A181, DataRegularSeason20242025!$D$3:$D$1315, H$1)+SUMIFS(DataRegularSeason20242025!$AB$3:$AB$1315,DataRegularSeason20242025!$B$3:$B$1315, "&lt;=" &amp; $A181, DataRegularSeason20242025!$E$3:$E$1315, H$1)</f>
        <v>16</v>
      </c>
      <c r="I181" s="2">
        <f>SUMIFS(DataRegularSeason20242025!$AA$3:$AA$1315,DataRegularSeason20242025!$B$3:$B$1315, "&lt;=" &amp; $A181, DataRegularSeason20242025!$D$3:$D$1315, I$1)+SUMIFS(DataRegularSeason20242025!$AB$3:$AB$1315,DataRegularSeason20242025!$B$3:$B$1315, "&lt;=" &amp; $A181, DataRegularSeason20242025!$E$3:$E$1315, I$1)</f>
        <v>24</v>
      </c>
      <c r="J181" s="2">
        <f>SUMIFS(DataRegularSeason20242025!$AA$3:$AA$1315,DataRegularSeason20242025!$B$3:$B$1315, "&lt;=" &amp; $A181, DataRegularSeason20242025!$D$3:$D$1315, J$1)+SUMIFS(DataRegularSeason20242025!$AB$3:$AB$1315,DataRegularSeason20242025!$B$3:$B$1315, "&lt;=" &amp; $A181, DataRegularSeason20242025!$E$3:$E$1315, J$1)</f>
        <v>26</v>
      </c>
      <c r="K181" s="2">
        <f>SUMIFS(DataRegularSeason20242025!$AA$3:$AA$1315,DataRegularSeason20242025!$B$3:$B$1315, "&lt;=" &amp; $A181, DataRegularSeason20242025!$D$3:$D$1315, K$1)+SUMIFS(DataRegularSeason20242025!$AB$3:$AB$1315,DataRegularSeason20242025!$B$3:$B$1315, "&lt;=" &amp; $A181, DataRegularSeason20242025!$E$3:$E$1315, K$1)</f>
        <v>22</v>
      </c>
      <c r="L181" s="2">
        <f>SUMIFS(DataRegularSeason20242025!$AA$3:$AA$1315,DataRegularSeason20242025!$B$3:$B$1315, "&lt;=" &amp; $A181, DataRegularSeason20242025!$D$3:$D$1315, L$1)+SUMIFS(DataRegularSeason20242025!$AB$3:$AB$1315,DataRegularSeason20242025!$B$3:$B$1315, "&lt;=" &amp; $A181, DataRegularSeason20242025!$E$3:$E$1315, L$1)</f>
        <v>24</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25</v>
      </c>
      <c r="O181" s="2">
        <f>SUMIFS(DataRegularSeason20242025!$AA$3:$AA$1315,DataRegularSeason20242025!$B$3:$B$1315, "&lt;=" &amp; $A181, DataRegularSeason20242025!$D$3:$D$1315, O$1)+SUMIFS(DataRegularSeason20242025!$AB$3:$AB$1315,DataRegularSeason20242025!$B$3:$B$1315, "&lt;=" &amp; $A181, DataRegularSeason20242025!$E$3:$E$1315, O$1)</f>
        <v>30</v>
      </c>
      <c r="P181" s="2">
        <f>SUMIFS(DataRegularSeason20242025!$AA$3:$AA$1315,DataRegularSeason20242025!$B$3:$B$1315, "&lt;=" &amp; $A181, DataRegularSeason20242025!$D$3:$D$1315, P$1)+SUMIFS(DataRegularSeason20242025!$AB$3:$AB$1315,DataRegularSeason20242025!$B$3:$B$1315, "&lt;=" &amp; $A181, DataRegularSeason20242025!$E$3:$E$1315, P$1)</f>
        <v>17</v>
      </c>
      <c r="Q181" s="2">
        <f>SUMIFS(DataRegularSeason20242025!$AA$3:$AA$1315,DataRegularSeason20242025!$B$3:$B$1315, "&lt;=" &amp; $A181, DataRegularSeason20242025!$D$3:$D$1315, Q$1)+SUMIFS(DataRegularSeason20242025!$AB$3:$AB$1315,DataRegularSeason20242025!$B$3:$B$1315, "&lt;=" &amp; $A181, DataRegularSeason20242025!$E$3:$E$1315, Q$1)</f>
        <v>32</v>
      </c>
      <c r="R181" s="2">
        <f>SUMIFS(DataRegularSeason20242025!$AA$3:$AA$1315,DataRegularSeason20242025!$B$3:$B$1315, "&lt;=" &amp; $A181, DataRegularSeason20242025!$D$3:$D$1315, R$1)+SUMIFS(DataRegularSeason20242025!$AB$3:$AB$1315,DataRegularSeason20242025!$B$3:$B$1315, "&lt;=" &amp; $A181, DataRegularSeason20242025!$E$3:$E$1315, R$1)</f>
        <v>17</v>
      </c>
      <c r="S181" s="2">
        <f>SUMIFS(DataRegularSeason20242025!$AA$3:$AA$1315,DataRegularSeason20242025!$B$3:$B$1315, "&lt;=" &amp; $A181, DataRegularSeason20242025!$D$3:$D$1315, S$1)+SUMIFS(DataRegularSeason20242025!$AB$3:$AB$1315,DataRegularSeason20242025!$B$3:$B$1315, "&lt;=" &amp; $A181, DataRegularSeason20242025!$E$3:$E$1315, S$1)</f>
        <v>21</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19</v>
      </c>
      <c r="V181" s="2">
        <f>SUMIFS(DataRegularSeason20242025!$AA$3:$AA$1315,DataRegularSeason20242025!$B$3:$B$1315, "&lt;=" &amp; $A181, DataRegularSeason20242025!$D$3:$D$1315, V$1)+SUMIFS(DataRegularSeason20242025!$AB$3:$AB$1315,DataRegularSeason20242025!$B$3:$B$1315, "&lt;=" &amp; $A181, DataRegularSeason20242025!$E$3:$E$1315, V$1)</f>
        <v>21</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19</v>
      </c>
      <c r="Z181" s="2">
        <f>SUMIFS(DataRegularSeason20242025!$AA$3:$AA$1315,DataRegularSeason20242025!$B$3:$B$1315, "&lt;=" &amp; $A181, DataRegularSeason20242025!$D$3:$D$1315, Z$1)+SUMIFS(DataRegularSeason20242025!$AB$3:$AB$1315,DataRegularSeason20242025!$B$3:$B$1315, "&lt;=" &amp; $A181, DataRegularSeason20242025!$E$3:$E$1315, Z$1)</f>
        <v>21</v>
      </c>
      <c r="AA181" s="2">
        <f>SUMIFS(DataRegularSeason20242025!$AA$3:$AA$1315,DataRegularSeason20242025!$B$3:$B$1315, "&lt;=" &amp; $A181, DataRegularSeason20242025!$D$3:$D$1315, AA$1)+SUMIFS(DataRegularSeason20242025!$AB$3:$AB$1315,DataRegularSeason20242025!$B$3:$B$1315, "&lt;=" &amp; $A181, DataRegularSeason20242025!$E$3:$E$1315, AA$1)</f>
        <v>24</v>
      </c>
      <c r="AB181" s="2">
        <f>SUMIFS(DataRegularSeason20242025!$AA$3:$AA$1315,DataRegularSeason20242025!$B$3:$B$1315, "&lt;=" &amp; $A181, DataRegularSeason20242025!$D$3:$D$1315, AB$1)+SUMIFS(DataRegularSeason20242025!$AB$3:$AB$1315,DataRegularSeason20242025!$B$3:$B$1315, "&lt;=" &amp; $A181, DataRegularSeason20242025!$E$3:$E$1315, AB$1)</f>
        <v>28</v>
      </c>
      <c r="AC181" s="2">
        <f>SUMIFS(DataRegularSeason20242025!$AA$3:$AA$1315,DataRegularSeason20242025!$B$3:$B$1315, "&lt;=" &amp; $A181, DataRegularSeason20242025!$D$3:$D$1315, AC$1)+SUMIFS(DataRegularSeason20242025!$AB$3:$AB$1315,DataRegularSeason20242025!$B$3:$B$1315, "&lt;=" &amp; $A181, DataRegularSeason20242025!$E$3:$E$1315, AC$1)</f>
        <v>21</v>
      </c>
      <c r="AD181" s="2">
        <f>SUMIFS(DataRegularSeason20242025!$AA$3:$AA$1315,DataRegularSeason20242025!$B$3:$B$1315, "&lt;=" &amp; $A181, DataRegularSeason20242025!$D$3:$D$1315, AD$1)+SUMIFS(DataRegularSeason20242025!$AB$3:$AB$1315,DataRegularSeason20242025!$B$3:$B$1315, "&lt;=" &amp; $A181, DataRegularSeason20242025!$E$3:$E$1315, AD$1)</f>
        <v>25</v>
      </c>
      <c r="AE181" s="2">
        <f>SUMIFS(DataRegularSeason20242025!$AA$3:$AA$1315,DataRegularSeason20242025!$B$3:$B$1315, "&lt;=" &amp; $A181, DataRegularSeason20242025!$D$3:$D$1315, AE$1)+SUMIFS(DataRegularSeason20242025!$AB$3:$AB$1315,DataRegularSeason20242025!$B$3:$B$1315, "&lt;=" &amp; $A181, DataRegularSeason20242025!$E$3:$E$1315, AE$1)</f>
        <v>30</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29</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19</v>
      </c>
      <c r="C182" s="2">
        <f>SUMIFS(DataRegularSeason20242025!$AA$3:$AA$1315,DataRegularSeason20242025!$B$3:$B$1315, "&lt;=" &amp; $A182, DataRegularSeason20242025!$D$3:$D$1315, C$1)+SUMIFS(DataRegularSeason20242025!$AB$3:$AB$1315,DataRegularSeason20242025!$B$3:$B$1315, "&lt;=" &amp; $A182, DataRegularSeason20242025!$E$3:$E$1315, C$1)</f>
        <v>23</v>
      </c>
      <c r="D182" s="2">
        <f>SUMIFS(DataRegularSeason20242025!$AA$3:$AA$1315,DataRegularSeason20242025!$B$3:$B$1315, "&lt;=" &amp; $A182, DataRegularSeason20242025!$D$3:$D$1315, D$1)+SUMIFS(DataRegularSeason20242025!$AB$3:$AB$1315,DataRegularSeason20242025!$B$3:$B$1315, "&lt;=" &amp; $A182, DataRegularSeason20242025!$E$3:$E$1315, D$1)</f>
        <v>23</v>
      </c>
      <c r="E182" s="2">
        <f>SUMIFS(DataRegularSeason20242025!$AA$3:$AA$1315,DataRegularSeason20242025!$B$3:$B$1315, "&lt;=" &amp; $A182, DataRegularSeason20242025!$D$3:$D$1315, E$1)+SUMIFS(DataRegularSeason20242025!$AB$3:$AB$1315,DataRegularSeason20242025!$B$3:$B$1315, "&lt;=" &amp; $A182, DataRegularSeason20242025!$E$3:$E$1315, E$1)</f>
        <v>31</v>
      </c>
      <c r="F182" s="2">
        <f>SUMIFS(DataRegularSeason20242025!$AA$3:$AA$1315,DataRegularSeason20242025!$B$3:$B$1315, "&lt;=" &amp; $A182, DataRegularSeason20242025!$D$3:$D$1315, F$1)+SUMIFS(DataRegularSeason20242025!$AB$3:$AB$1315,DataRegularSeason20242025!$B$3:$B$1315, "&lt;=" &amp; $A182, DataRegularSeason20242025!$E$3:$E$1315, F$1)</f>
        <v>20</v>
      </c>
      <c r="G182" s="2">
        <f>SUMIFS(DataRegularSeason20242025!$AA$3:$AA$1315,DataRegularSeason20242025!$B$3:$B$1315, "&lt;=" &amp; $A182, DataRegularSeason20242025!$D$3:$D$1315, G$1)+SUMIFS(DataRegularSeason20242025!$AB$3:$AB$1315,DataRegularSeason20242025!$B$3:$B$1315, "&lt;=" &amp; $A182, DataRegularSeason20242025!$E$3:$E$1315, G$1)</f>
        <v>28</v>
      </c>
      <c r="H182" s="2">
        <f>SUMIFS(DataRegularSeason20242025!$AA$3:$AA$1315,DataRegularSeason20242025!$B$3:$B$1315, "&lt;=" &amp; $A182, DataRegularSeason20242025!$D$3:$D$1315, H$1)+SUMIFS(DataRegularSeason20242025!$AB$3:$AB$1315,DataRegularSeason20242025!$B$3:$B$1315, "&lt;=" &amp; $A182, DataRegularSeason20242025!$E$3:$E$1315, H$1)</f>
        <v>16</v>
      </c>
      <c r="I182" s="2">
        <f>SUMIFS(DataRegularSeason20242025!$AA$3:$AA$1315,DataRegularSeason20242025!$B$3:$B$1315, "&lt;=" &amp; $A182, DataRegularSeason20242025!$D$3:$D$1315, I$1)+SUMIFS(DataRegularSeason20242025!$AB$3:$AB$1315,DataRegularSeason20242025!$B$3:$B$1315, "&lt;=" &amp; $A182, DataRegularSeason20242025!$E$3:$E$1315, I$1)</f>
        <v>24</v>
      </c>
      <c r="J182" s="2">
        <f>SUMIFS(DataRegularSeason20242025!$AA$3:$AA$1315,DataRegularSeason20242025!$B$3:$B$1315, "&lt;=" &amp; $A182, DataRegularSeason20242025!$D$3:$D$1315, J$1)+SUMIFS(DataRegularSeason20242025!$AB$3:$AB$1315,DataRegularSeason20242025!$B$3:$B$1315, "&lt;=" &amp; $A182, DataRegularSeason20242025!$E$3:$E$1315, J$1)</f>
        <v>26</v>
      </c>
      <c r="K182" s="2">
        <f>SUMIFS(DataRegularSeason20242025!$AA$3:$AA$1315,DataRegularSeason20242025!$B$3:$B$1315, "&lt;=" &amp; $A182, DataRegularSeason20242025!$D$3:$D$1315, K$1)+SUMIFS(DataRegularSeason20242025!$AB$3:$AB$1315,DataRegularSeason20242025!$B$3:$B$1315, "&lt;=" &amp; $A182, DataRegularSeason20242025!$E$3:$E$1315, K$1)</f>
        <v>22</v>
      </c>
      <c r="L182" s="2">
        <f>SUMIFS(DataRegularSeason20242025!$AA$3:$AA$1315,DataRegularSeason20242025!$B$3:$B$1315, "&lt;=" &amp; $A182, DataRegularSeason20242025!$D$3:$D$1315, L$1)+SUMIFS(DataRegularSeason20242025!$AB$3:$AB$1315,DataRegularSeason20242025!$B$3:$B$1315, "&lt;=" &amp; $A182, DataRegularSeason20242025!$E$3:$E$1315, L$1)</f>
        <v>24</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25</v>
      </c>
      <c r="O182" s="2">
        <f>SUMIFS(DataRegularSeason20242025!$AA$3:$AA$1315,DataRegularSeason20242025!$B$3:$B$1315, "&lt;=" &amp; $A182, DataRegularSeason20242025!$D$3:$D$1315, O$1)+SUMIFS(DataRegularSeason20242025!$AB$3:$AB$1315,DataRegularSeason20242025!$B$3:$B$1315, "&lt;=" &amp; $A182, DataRegularSeason20242025!$E$3:$E$1315, O$1)</f>
        <v>30</v>
      </c>
      <c r="P182" s="2">
        <f>SUMIFS(DataRegularSeason20242025!$AA$3:$AA$1315,DataRegularSeason20242025!$B$3:$B$1315, "&lt;=" &amp; $A182, DataRegularSeason20242025!$D$3:$D$1315, P$1)+SUMIFS(DataRegularSeason20242025!$AB$3:$AB$1315,DataRegularSeason20242025!$B$3:$B$1315, "&lt;=" &amp; $A182, DataRegularSeason20242025!$E$3:$E$1315, P$1)</f>
        <v>17</v>
      </c>
      <c r="Q182" s="2">
        <f>SUMIFS(DataRegularSeason20242025!$AA$3:$AA$1315,DataRegularSeason20242025!$B$3:$B$1315, "&lt;=" &amp; $A182, DataRegularSeason20242025!$D$3:$D$1315, Q$1)+SUMIFS(DataRegularSeason20242025!$AB$3:$AB$1315,DataRegularSeason20242025!$B$3:$B$1315, "&lt;=" &amp; $A182, DataRegularSeason20242025!$E$3:$E$1315, Q$1)</f>
        <v>32</v>
      </c>
      <c r="R182" s="2">
        <f>SUMIFS(DataRegularSeason20242025!$AA$3:$AA$1315,DataRegularSeason20242025!$B$3:$B$1315, "&lt;=" &amp; $A182, DataRegularSeason20242025!$D$3:$D$1315, R$1)+SUMIFS(DataRegularSeason20242025!$AB$3:$AB$1315,DataRegularSeason20242025!$B$3:$B$1315, "&lt;=" &amp; $A182, DataRegularSeason20242025!$E$3:$E$1315, R$1)</f>
        <v>17</v>
      </c>
      <c r="S182" s="2">
        <f>SUMIFS(DataRegularSeason20242025!$AA$3:$AA$1315,DataRegularSeason20242025!$B$3:$B$1315, "&lt;=" &amp; $A182, DataRegularSeason20242025!$D$3:$D$1315, S$1)+SUMIFS(DataRegularSeason20242025!$AB$3:$AB$1315,DataRegularSeason20242025!$B$3:$B$1315, "&lt;=" &amp; $A182, DataRegularSeason20242025!$E$3:$E$1315, S$1)</f>
        <v>21</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19</v>
      </c>
      <c r="V182" s="2">
        <f>SUMIFS(DataRegularSeason20242025!$AA$3:$AA$1315,DataRegularSeason20242025!$B$3:$B$1315, "&lt;=" &amp; $A182, DataRegularSeason20242025!$D$3:$D$1315, V$1)+SUMIFS(DataRegularSeason20242025!$AB$3:$AB$1315,DataRegularSeason20242025!$B$3:$B$1315, "&lt;=" &amp; $A182, DataRegularSeason20242025!$E$3:$E$1315, V$1)</f>
        <v>21</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19</v>
      </c>
      <c r="Z182" s="2">
        <f>SUMIFS(DataRegularSeason20242025!$AA$3:$AA$1315,DataRegularSeason20242025!$B$3:$B$1315, "&lt;=" &amp; $A182, DataRegularSeason20242025!$D$3:$D$1315, Z$1)+SUMIFS(DataRegularSeason20242025!$AB$3:$AB$1315,DataRegularSeason20242025!$B$3:$B$1315, "&lt;=" &amp; $A182, DataRegularSeason20242025!$E$3:$E$1315, Z$1)</f>
        <v>21</v>
      </c>
      <c r="AA182" s="2">
        <f>SUMIFS(DataRegularSeason20242025!$AA$3:$AA$1315,DataRegularSeason20242025!$B$3:$B$1315, "&lt;=" &amp; $A182, DataRegularSeason20242025!$D$3:$D$1315, AA$1)+SUMIFS(DataRegularSeason20242025!$AB$3:$AB$1315,DataRegularSeason20242025!$B$3:$B$1315, "&lt;=" &amp; $A182, DataRegularSeason20242025!$E$3:$E$1315, AA$1)</f>
        <v>24</v>
      </c>
      <c r="AB182" s="2">
        <f>SUMIFS(DataRegularSeason20242025!$AA$3:$AA$1315,DataRegularSeason20242025!$B$3:$B$1315, "&lt;=" &amp; $A182, DataRegularSeason20242025!$D$3:$D$1315, AB$1)+SUMIFS(DataRegularSeason20242025!$AB$3:$AB$1315,DataRegularSeason20242025!$B$3:$B$1315, "&lt;=" &amp; $A182, DataRegularSeason20242025!$E$3:$E$1315, AB$1)</f>
        <v>28</v>
      </c>
      <c r="AC182" s="2">
        <f>SUMIFS(DataRegularSeason20242025!$AA$3:$AA$1315,DataRegularSeason20242025!$B$3:$B$1315, "&lt;=" &amp; $A182, DataRegularSeason20242025!$D$3:$D$1315, AC$1)+SUMIFS(DataRegularSeason20242025!$AB$3:$AB$1315,DataRegularSeason20242025!$B$3:$B$1315, "&lt;=" &amp; $A182, DataRegularSeason20242025!$E$3:$E$1315, AC$1)</f>
        <v>21</v>
      </c>
      <c r="AD182" s="2">
        <f>SUMIFS(DataRegularSeason20242025!$AA$3:$AA$1315,DataRegularSeason20242025!$B$3:$B$1315, "&lt;=" &amp; $A182, DataRegularSeason20242025!$D$3:$D$1315, AD$1)+SUMIFS(DataRegularSeason20242025!$AB$3:$AB$1315,DataRegularSeason20242025!$B$3:$B$1315, "&lt;=" &amp; $A182, DataRegularSeason20242025!$E$3:$E$1315, AD$1)</f>
        <v>25</v>
      </c>
      <c r="AE182" s="2">
        <f>SUMIFS(DataRegularSeason20242025!$AA$3:$AA$1315,DataRegularSeason20242025!$B$3:$B$1315, "&lt;=" &amp; $A182, DataRegularSeason20242025!$D$3:$D$1315, AE$1)+SUMIFS(DataRegularSeason20242025!$AB$3:$AB$1315,DataRegularSeason20242025!$B$3:$B$1315, "&lt;=" &amp; $A182, DataRegularSeason20242025!$E$3:$E$1315, AE$1)</f>
        <v>30</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29</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19</v>
      </c>
      <c r="C183" s="2">
        <f>SUMIFS(DataRegularSeason20242025!$AA$3:$AA$1315,DataRegularSeason20242025!$B$3:$B$1315, "&lt;=" &amp; $A183, DataRegularSeason20242025!$D$3:$D$1315, C$1)+SUMIFS(DataRegularSeason20242025!$AB$3:$AB$1315,DataRegularSeason20242025!$B$3:$B$1315, "&lt;=" &amp; $A183, DataRegularSeason20242025!$E$3:$E$1315, C$1)</f>
        <v>23</v>
      </c>
      <c r="D183" s="2">
        <f>SUMIFS(DataRegularSeason20242025!$AA$3:$AA$1315,DataRegularSeason20242025!$B$3:$B$1315, "&lt;=" &amp; $A183, DataRegularSeason20242025!$D$3:$D$1315, D$1)+SUMIFS(DataRegularSeason20242025!$AB$3:$AB$1315,DataRegularSeason20242025!$B$3:$B$1315, "&lt;=" &amp; $A183, DataRegularSeason20242025!$E$3:$E$1315, D$1)</f>
        <v>23</v>
      </c>
      <c r="E183" s="2">
        <f>SUMIFS(DataRegularSeason20242025!$AA$3:$AA$1315,DataRegularSeason20242025!$B$3:$B$1315, "&lt;=" &amp; $A183, DataRegularSeason20242025!$D$3:$D$1315, E$1)+SUMIFS(DataRegularSeason20242025!$AB$3:$AB$1315,DataRegularSeason20242025!$B$3:$B$1315, "&lt;=" &amp; $A183, DataRegularSeason20242025!$E$3:$E$1315, E$1)</f>
        <v>31</v>
      </c>
      <c r="F183" s="2">
        <f>SUMIFS(DataRegularSeason20242025!$AA$3:$AA$1315,DataRegularSeason20242025!$B$3:$B$1315, "&lt;=" &amp; $A183, DataRegularSeason20242025!$D$3:$D$1315, F$1)+SUMIFS(DataRegularSeason20242025!$AB$3:$AB$1315,DataRegularSeason20242025!$B$3:$B$1315, "&lt;=" &amp; $A183, DataRegularSeason20242025!$E$3:$E$1315, F$1)</f>
        <v>20</v>
      </c>
      <c r="G183" s="2">
        <f>SUMIFS(DataRegularSeason20242025!$AA$3:$AA$1315,DataRegularSeason20242025!$B$3:$B$1315, "&lt;=" &amp; $A183, DataRegularSeason20242025!$D$3:$D$1315, G$1)+SUMIFS(DataRegularSeason20242025!$AB$3:$AB$1315,DataRegularSeason20242025!$B$3:$B$1315, "&lt;=" &amp; $A183, DataRegularSeason20242025!$E$3:$E$1315, G$1)</f>
        <v>28</v>
      </c>
      <c r="H183" s="2">
        <f>SUMIFS(DataRegularSeason20242025!$AA$3:$AA$1315,DataRegularSeason20242025!$B$3:$B$1315, "&lt;=" &amp; $A183, DataRegularSeason20242025!$D$3:$D$1315, H$1)+SUMIFS(DataRegularSeason20242025!$AB$3:$AB$1315,DataRegularSeason20242025!$B$3:$B$1315, "&lt;=" &amp; $A183, DataRegularSeason20242025!$E$3:$E$1315, H$1)</f>
        <v>16</v>
      </c>
      <c r="I183" s="2">
        <f>SUMIFS(DataRegularSeason20242025!$AA$3:$AA$1315,DataRegularSeason20242025!$B$3:$B$1315, "&lt;=" &amp; $A183, DataRegularSeason20242025!$D$3:$D$1315, I$1)+SUMIFS(DataRegularSeason20242025!$AB$3:$AB$1315,DataRegularSeason20242025!$B$3:$B$1315, "&lt;=" &amp; $A183, DataRegularSeason20242025!$E$3:$E$1315, I$1)</f>
        <v>24</v>
      </c>
      <c r="J183" s="2">
        <f>SUMIFS(DataRegularSeason20242025!$AA$3:$AA$1315,DataRegularSeason20242025!$B$3:$B$1315, "&lt;=" &amp; $A183, DataRegularSeason20242025!$D$3:$D$1315, J$1)+SUMIFS(DataRegularSeason20242025!$AB$3:$AB$1315,DataRegularSeason20242025!$B$3:$B$1315, "&lt;=" &amp; $A183, DataRegularSeason20242025!$E$3:$E$1315, J$1)</f>
        <v>26</v>
      </c>
      <c r="K183" s="2">
        <f>SUMIFS(DataRegularSeason20242025!$AA$3:$AA$1315,DataRegularSeason20242025!$B$3:$B$1315, "&lt;=" &amp; $A183, DataRegularSeason20242025!$D$3:$D$1315, K$1)+SUMIFS(DataRegularSeason20242025!$AB$3:$AB$1315,DataRegularSeason20242025!$B$3:$B$1315, "&lt;=" &amp; $A183, DataRegularSeason20242025!$E$3:$E$1315, K$1)</f>
        <v>22</v>
      </c>
      <c r="L183" s="2">
        <f>SUMIFS(DataRegularSeason20242025!$AA$3:$AA$1315,DataRegularSeason20242025!$B$3:$B$1315, "&lt;=" &amp; $A183, DataRegularSeason20242025!$D$3:$D$1315, L$1)+SUMIFS(DataRegularSeason20242025!$AB$3:$AB$1315,DataRegularSeason20242025!$B$3:$B$1315, "&lt;=" &amp; $A183, DataRegularSeason20242025!$E$3:$E$1315, L$1)</f>
        <v>24</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25</v>
      </c>
      <c r="O183" s="2">
        <f>SUMIFS(DataRegularSeason20242025!$AA$3:$AA$1315,DataRegularSeason20242025!$B$3:$B$1315, "&lt;=" &amp; $A183, DataRegularSeason20242025!$D$3:$D$1315, O$1)+SUMIFS(DataRegularSeason20242025!$AB$3:$AB$1315,DataRegularSeason20242025!$B$3:$B$1315, "&lt;=" &amp; $A183, DataRegularSeason20242025!$E$3:$E$1315, O$1)</f>
        <v>30</v>
      </c>
      <c r="P183" s="2">
        <f>SUMIFS(DataRegularSeason20242025!$AA$3:$AA$1315,DataRegularSeason20242025!$B$3:$B$1315, "&lt;=" &amp; $A183, DataRegularSeason20242025!$D$3:$D$1315, P$1)+SUMIFS(DataRegularSeason20242025!$AB$3:$AB$1315,DataRegularSeason20242025!$B$3:$B$1315, "&lt;=" &amp; $A183, DataRegularSeason20242025!$E$3:$E$1315, P$1)</f>
        <v>17</v>
      </c>
      <c r="Q183" s="2">
        <f>SUMIFS(DataRegularSeason20242025!$AA$3:$AA$1315,DataRegularSeason20242025!$B$3:$B$1315, "&lt;=" &amp; $A183, DataRegularSeason20242025!$D$3:$D$1315, Q$1)+SUMIFS(DataRegularSeason20242025!$AB$3:$AB$1315,DataRegularSeason20242025!$B$3:$B$1315, "&lt;=" &amp; $A183, DataRegularSeason20242025!$E$3:$E$1315, Q$1)</f>
        <v>32</v>
      </c>
      <c r="R183" s="2">
        <f>SUMIFS(DataRegularSeason20242025!$AA$3:$AA$1315,DataRegularSeason20242025!$B$3:$B$1315, "&lt;=" &amp; $A183, DataRegularSeason20242025!$D$3:$D$1315, R$1)+SUMIFS(DataRegularSeason20242025!$AB$3:$AB$1315,DataRegularSeason20242025!$B$3:$B$1315, "&lt;=" &amp; $A183, DataRegularSeason20242025!$E$3:$E$1315, R$1)</f>
        <v>17</v>
      </c>
      <c r="S183" s="2">
        <f>SUMIFS(DataRegularSeason20242025!$AA$3:$AA$1315,DataRegularSeason20242025!$B$3:$B$1315, "&lt;=" &amp; $A183, DataRegularSeason20242025!$D$3:$D$1315, S$1)+SUMIFS(DataRegularSeason20242025!$AB$3:$AB$1315,DataRegularSeason20242025!$B$3:$B$1315, "&lt;=" &amp; $A183, DataRegularSeason20242025!$E$3:$E$1315, S$1)</f>
        <v>21</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19</v>
      </c>
      <c r="V183" s="2">
        <f>SUMIFS(DataRegularSeason20242025!$AA$3:$AA$1315,DataRegularSeason20242025!$B$3:$B$1315, "&lt;=" &amp; $A183, DataRegularSeason20242025!$D$3:$D$1315, V$1)+SUMIFS(DataRegularSeason20242025!$AB$3:$AB$1315,DataRegularSeason20242025!$B$3:$B$1315, "&lt;=" &amp; $A183, DataRegularSeason20242025!$E$3:$E$1315, V$1)</f>
        <v>21</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19</v>
      </c>
      <c r="Z183" s="2">
        <f>SUMIFS(DataRegularSeason20242025!$AA$3:$AA$1315,DataRegularSeason20242025!$B$3:$B$1315, "&lt;=" &amp; $A183, DataRegularSeason20242025!$D$3:$D$1315, Z$1)+SUMIFS(DataRegularSeason20242025!$AB$3:$AB$1315,DataRegularSeason20242025!$B$3:$B$1315, "&lt;=" &amp; $A183, DataRegularSeason20242025!$E$3:$E$1315, Z$1)</f>
        <v>21</v>
      </c>
      <c r="AA183" s="2">
        <f>SUMIFS(DataRegularSeason20242025!$AA$3:$AA$1315,DataRegularSeason20242025!$B$3:$B$1315, "&lt;=" &amp; $A183, DataRegularSeason20242025!$D$3:$D$1315, AA$1)+SUMIFS(DataRegularSeason20242025!$AB$3:$AB$1315,DataRegularSeason20242025!$B$3:$B$1315, "&lt;=" &amp; $A183, DataRegularSeason20242025!$E$3:$E$1315, AA$1)</f>
        <v>24</v>
      </c>
      <c r="AB183" s="2">
        <f>SUMIFS(DataRegularSeason20242025!$AA$3:$AA$1315,DataRegularSeason20242025!$B$3:$B$1315, "&lt;=" &amp; $A183, DataRegularSeason20242025!$D$3:$D$1315, AB$1)+SUMIFS(DataRegularSeason20242025!$AB$3:$AB$1315,DataRegularSeason20242025!$B$3:$B$1315, "&lt;=" &amp; $A183, DataRegularSeason20242025!$E$3:$E$1315, AB$1)</f>
        <v>28</v>
      </c>
      <c r="AC183" s="2">
        <f>SUMIFS(DataRegularSeason20242025!$AA$3:$AA$1315,DataRegularSeason20242025!$B$3:$B$1315, "&lt;=" &amp; $A183, DataRegularSeason20242025!$D$3:$D$1315, AC$1)+SUMIFS(DataRegularSeason20242025!$AB$3:$AB$1315,DataRegularSeason20242025!$B$3:$B$1315, "&lt;=" &amp; $A183, DataRegularSeason20242025!$E$3:$E$1315, AC$1)</f>
        <v>21</v>
      </c>
      <c r="AD183" s="2">
        <f>SUMIFS(DataRegularSeason20242025!$AA$3:$AA$1315,DataRegularSeason20242025!$B$3:$B$1315, "&lt;=" &amp; $A183, DataRegularSeason20242025!$D$3:$D$1315, AD$1)+SUMIFS(DataRegularSeason20242025!$AB$3:$AB$1315,DataRegularSeason20242025!$B$3:$B$1315, "&lt;=" &amp; $A183, DataRegularSeason20242025!$E$3:$E$1315, AD$1)</f>
        <v>25</v>
      </c>
      <c r="AE183" s="2">
        <f>SUMIFS(DataRegularSeason20242025!$AA$3:$AA$1315,DataRegularSeason20242025!$B$3:$B$1315, "&lt;=" &amp; $A183, DataRegularSeason20242025!$D$3:$D$1315, AE$1)+SUMIFS(DataRegularSeason20242025!$AB$3:$AB$1315,DataRegularSeason20242025!$B$3:$B$1315, "&lt;=" &amp; $A183, DataRegularSeason20242025!$E$3:$E$1315, AE$1)</f>
        <v>30</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29</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19</v>
      </c>
      <c r="C184" s="2">
        <f>SUMIFS(DataRegularSeason20242025!$AA$3:$AA$1315,DataRegularSeason20242025!$B$3:$B$1315, "&lt;=" &amp; $A184, DataRegularSeason20242025!$D$3:$D$1315, C$1)+SUMIFS(DataRegularSeason20242025!$AB$3:$AB$1315,DataRegularSeason20242025!$B$3:$B$1315, "&lt;=" &amp; $A184, DataRegularSeason20242025!$E$3:$E$1315, C$1)</f>
        <v>23</v>
      </c>
      <c r="D184" s="2">
        <f>SUMIFS(DataRegularSeason20242025!$AA$3:$AA$1315,DataRegularSeason20242025!$B$3:$B$1315, "&lt;=" &amp; $A184, DataRegularSeason20242025!$D$3:$D$1315, D$1)+SUMIFS(DataRegularSeason20242025!$AB$3:$AB$1315,DataRegularSeason20242025!$B$3:$B$1315, "&lt;=" &amp; $A184, DataRegularSeason20242025!$E$3:$E$1315, D$1)</f>
        <v>23</v>
      </c>
      <c r="E184" s="2">
        <f>SUMIFS(DataRegularSeason20242025!$AA$3:$AA$1315,DataRegularSeason20242025!$B$3:$B$1315, "&lt;=" &amp; $A184, DataRegularSeason20242025!$D$3:$D$1315, E$1)+SUMIFS(DataRegularSeason20242025!$AB$3:$AB$1315,DataRegularSeason20242025!$B$3:$B$1315, "&lt;=" &amp; $A184, DataRegularSeason20242025!$E$3:$E$1315, E$1)</f>
        <v>31</v>
      </c>
      <c r="F184" s="2">
        <f>SUMIFS(DataRegularSeason20242025!$AA$3:$AA$1315,DataRegularSeason20242025!$B$3:$B$1315, "&lt;=" &amp; $A184, DataRegularSeason20242025!$D$3:$D$1315, F$1)+SUMIFS(DataRegularSeason20242025!$AB$3:$AB$1315,DataRegularSeason20242025!$B$3:$B$1315, "&lt;=" &amp; $A184, DataRegularSeason20242025!$E$3:$E$1315, F$1)</f>
        <v>20</v>
      </c>
      <c r="G184" s="2">
        <f>SUMIFS(DataRegularSeason20242025!$AA$3:$AA$1315,DataRegularSeason20242025!$B$3:$B$1315, "&lt;=" &amp; $A184, DataRegularSeason20242025!$D$3:$D$1315, G$1)+SUMIFS(DataRegularSeason20242025!$AB$3:$AB$1315,DataRegularSeason20242025!$B$3:$B$1315, "&lt;=" &amp; $A184, DataRegularSeason20242025!$E$3:$E$1315, G$1)</f>
        <v>28</v>
      </c>
      <c r="H184" s="2">
        <f>SUMIFS(DataRegularSeason20242025!$AA$3:$AA$1315,DataRegularSeason20242025!$B$3:$B$1315, "&lt;=" &amp; $A184, DataRegularSeason20242025!$D$3:$D$1315, H$1)+SUMIFS(DataRegularSeason20242025!$AB$3:$AB$1315,DataRegularSeason20242025!$B$3:$B$1315, "&lt;=" &amp; $A184, DataRegularSeason20242025!$E$3:$E$1315, H$1)</f>
        <v>16</v>
      </c>
      <c r="I184" s="2">
        <f>SUMIFS(DataRegularSeason20242025!$AA$3:$AA$1315,DataRegularSeason20242025!$B$3:$B$1315, "&lt;=" &amp; $A184, DataRegularSeason20242025!$D$3:$D$1315, I$1)+SUMIFS(DataRegularSeason20242025!$AB$3:$AB$1315,DataRegularSeason20242025!$B$3:$B$1315, "&lt;=" &amp; $A184, DataRegularSeason20242025!$E$3:$E$1315, I$1)</f>
        <v>24</v>
      </c>
      <c r="J184" s="2">
        <f>SUMIFS(DataRegularSeason20242025!$AA$3:$AA$1315,DataRegularSeason20242025!$B$3:$B$1315, "&lt;=" &amp; $A184, DataRegularSeason20242025!$D$3:$D$1315, J$1)+SUMIFS(DataRegularSeason20242025!$AB$3:$AB$1315,DataRegularSeason20242025!$B$3:$B$1315, "&lt;=" &amp; $A184, DataRegularSeason20242025!$E$3:$E$1315, J$1)</f>
        <v>26</v>
      </c>
      <c r="K184" s="2">
        <f>SUMIFS(DataRegularSeason20242025!$AA$3:$AA$1315,DataRegularSeason20242025!$B$3:$B$1315, "&lt;=" &amp; $A184, DataRegularSeason20242025!$D$3:$D$1315, K$1)+SUMIFS(DataRegularSeason20242025!$AB$3:$AB$1315,DataRegularSeason20242025!$B$3:$B$1315, "&lt;=" &amp; $A184, DataRegularSeason20242025!$E$3:$E$1315, K$1)</f>
        <v>22</v>
      </c>
      <c r="L184" s="2">
        <f>SUMIFS(DataRegularSeason20242025!$AA$3:$AA$1315,DataRegularSeason20242025!$B$3:$B$1315, "&lt;=" &amp; $A184, DataRegularSeason20242025!$D$3:$D$1315, L$1)+SUMIFS(DataRegularSeason20242025!$AB$3:$AB$1315,DataRegularSeason20242025!$B$3:$B$1315, "&lt;=" &amp; $A184, DataRegularSeason20242025!$E$3:$E$1315, L$1)</f>
        <v>24</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25</v>
      </c>
      <c r="O184" s="2">
        <f>SUMIFS(DataRegularSeason20242025!$AA$3:$AA$1315,DataRegularSeason20242025!$B$3:$B$1315, "&lt;=" &amp; $A184, DataRegularSeason20242025!$D$3:$D$1315, O$1)+SUMIFS(DataRegularSeason20242025!$AB$3:$AB$1315,DataRegularSeason20242025!$B$3:$B$1315, "&lt;=" &amp; $A184, DataRegularSeason20242025!$E$3:$E$1315, O$1)</f>
        <v>30</v>
      </c>
      <c r="P184" s="2">
        <f>SUMIFS(DataRegularSeason20242025!$AA$3:$AA$1315,DataRegularSeason20242025!$B$3:$B$1315, "&lt;=" &amp; $A184, DataRegularSeason20242025!$D$3:$D$1315, P$1)+SUMIFS(DataRegularSeason20242025!$AB$3:$AB$1315,DataRegularSeason20242025!$B$3:$B$1315, "&lt;=" &amp; $A184, DataRegularSeason20242025!$E$3:$E$1315, P$1)</f>
        <v>17</v>
      </c>
      <c r="Q184" s="2">
        <f>SUMIFS(DataRegularSeason20242025!$AA$3:$AA$1315,DataRegularSeason20242025!$B$3:$B$1315, "&lt;=" &amp; $A184, DataRegularSeason20242025!$D$3:$D$1315, Q$1)+SUMIFS(DataRegularSeason20242025!$AB$3:$AB$1315,DataRegularSeason20242025!$B$3:$B$1315, "&lt;=" &amp; $A184, DataRegularSeason20242025!$E$3:$E$1315, Q$1)</f>
        <v>32</v>
      </c>
      <c r="R184" s="2">
        <f>SUMIFS(DataRegularSeason20242025!$AA$3:$AA$1315,DataRegularSeason20242025!$B$3:$B$1315, "&lt;=" &amp; $A184, DataRegularSeason20242025!$D$3:$D$1315, R$1)+SUMIFS(DataRegularSeason20242025!$AB$3:$AB$1315,DataRegularSeason20242025!$B$3:$B$1315, "&lt;=" &amp; $A184, DataRegularSeason20242025!$E$3:$E$1315, R$1)</f>
        <v>17</v>
      </c>
      <c r="S184" s="2">
        <f>SUMIFS(DataRegularSeason20242025!$AA$3:$AA$1315,DataRegularSeason20242025!$B$3:$B$1315, "&lt;=" &amp; $A184, DataRegularSeason20242025!$D$3:$D$1315, S$1)+SUMIFS(DataRegularSeason20242025!$AB$3:$AB$1315,DataRegularSeason20242025!$B$3:$B$1315, "&lt;=" &amp; $A184, DataRegularSeason20242025!$E$3:$E$1315, S$1)</f>
        <v>21</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19</v>
      </c>
      <c r="V184" s="2">
        <f>SUMIFS(DataRegularSeason20242025!$AA$3:$AA$1315,DataRegularSeason20242025!$B$3:$B$1315, "&lt;=" &amp; $A184, DataRegularSeason20242025!$D$3:$D$1315, V$1)+SUMIFS(DataRegularSeason20242025!$AB$3:$AB$1315,DataRegularSeason20242025!$B$3:$B$1315, "&lt;=" &amp; $A184, DataRegularSeason20242025!$E$3:$E$1315, V$1)</f>
        <v>21</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19</v>
      </c>
      <c r="Z184" s="2">
        <f>SUMIFS(DataRegularSeason20242025!$AA$3:$AA$1315,DataRegularSeason20242025!$B$3:$B$1315, "&lt;=" &amp; $A184, DataRegularSeason20242025!$D$3:$D$1315, Z$1)+SUMIFS(DataRegularSeason20242025!$AB$3:$AB$1315,DataRegularSeason20242025!$B$3:$B$1315, "&lt;=" &amp; $A184, DataRegularSeason20242025!$E$3:$E$1315, Z$1)</f>
        <v>21</v>
      </c>
      <c r="AA184" s="2">
        <f>SUMIFS(DataRegularSeason20242025!$AA$3:$AA$1315,DataRegularSeason20242025!$B$3:$B$1315, "&lt;=" &amp; $A184, DataRegularSeason20242025!$D$3:$D$1315, AA$1)+SUMIFS(DataRegularSeason20242025!$AB$3:$AB$1315,DataRegularSeason20242025!$B$3:$B$1315, "&lt;=" &amp; $A184, DataRegularSeason20242025!$E$3:$E$1315, AA$1)</f>
        <v>24</v>
      </c>
      <c r="AB184" s="2">
        <f>SUMIFS(DataRegularSeason20242025!$AA$3:$AA$1315,DataRegularSeason20242025!$B$3:$B$1315, "&lt;=" &amp; $A184, DataRegularSeason20242025!$D$3:$D$1315, AB$1)+SUMIFS(DataRegularSeason20242025!$AB$3:$AB$1315,DataRegularSeason20242025!$B$3:$B$1315, "&lt;=" &amp; $A184, DataRegularSeason20242025!$E$3:$E$1315, AB$1)</f>
        <v>28</v>
      </c>
      <c r="AC184" s="2">
        <f>SUMIFS(DataRegularSeason20242025!$AA$3:$AA$1315,DataRegularSeason20242025!$B$3:$B$1315, "&lt;=" &amp; $A184, DataRegularSeason20242025!$D$3:$D$1315, AC$1)+SUMIFS(DataRegularSeason20242025!$AB$3:$AB$1315,DataRegularSeason20242025!$B$3:$B$1315, "&lt;=" &amp; $A184, DataRegularSeason20242025!$E$3:$E$1315, AC$1)</f>
        <v>21</v>
      </c>
      <c r="AD184" s="2">
        <f>SUMIFS(DataRegularSeason20242025!$AA$3:$AA$1315,DataRegularSeason20242025!$B$3:$B$1315, "&lt;=" &amp; $A184, DataRegularSeason20242025!$D$3:$D$1315, AD$1)+SUMIFS(DataRegularSeason20242025!$AB$3:$AB$1315,DataRegularSeason20242025!$B$3:$B$1315, "&lt;=" &amp; $A184, DataRegularSeason20242025!$E$3:$E$1315, AD$1)</f>
        <v>25</v>
      </c>
      <c r="AE184" s="2">
        <f>SUMIFS(DataRegularSeason20242025!$AA$3:$AA$1315,DataRegularSeason20242025!$B$3:$B$1315, "&lt;=" &amp; $A184, DataRegularSeason20242025!$D$3:$D$1315, AE$1)+SUMIFS(DataRegularSeason20242025!$AB$3:$AB$1315,DataRegularSeason20242025!$B$3:$B$1315, "&lt;=" &amp; $A184, DataRegularSeason20242025!$E$3:$E$1315, AE$1)</f>
        <v>30</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29</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19</v>
      </c>
      <c r="C185" s="2">
        <f>SUMIFS(DataRegularSeason20242025!$AA$3:$AA$1315,DataRegularSeason20242025!$B$3:$B$1315, "&lt;=" &amp; $A185, DataRegularSeason20242025!$D$3:$D$1315, C$1)+SUMIFS(DataRegularSeason20242025!$AB$3:$AB$1315,DataRegularSeason20242025!$B$3:$B$1315, "&lt;=" &amp; $A185, DataRegularSeason20242025!$E$3:$E$1315, C$1)</f>
        <v>23</v>
      </c>
      <c r="D185" s="2">
        <f>SUMIFS(DataRegularSeason20242025!$AA$3:$AA$1315,DataRegularSeason20242025!$B$3:$B$1315, "&lt;=" &amp; $A185, DataRegularSeason20242025!$D$3:$D$1315, D$1)+SUMIFS(DataRegularSeason20242025!$AB$3:$AB$1315,DataRegularSeason20242025!$B$3:$B$1315, "&lt;=" &amp; $A185, DataRegularSeason20242025!$E$3:$E$1315, D$1)</f>
        <v>23</v>
      </c>
      <c r="E185" s="2">
        <f>SUMIFS(DataRegularSeason20242025!$AA$3:$AA$1315,DataRegularSeason20242025!$B$3:$B$1315, "&lt;=" &amp; $A185, DataRegularSeason20242025!$D$3:$D$1315, E$1)+SUMIFS(DataRegularSeason20242025!$AB$3:$AB$1315,DataRegularSeason20242025!$B$3:$B$1315, "&lt;=" &amp; $A185, DataRegularSeason20242025!$E$3:$E$1315, E$1)</f>
        <v>31</v>
      </c>
      <c r="F185" s="2">
        <f>SUMIFS(DataRegularSeason20242025!$AA$3:$AA$1315,DataRegularSeason20242025!$B$3:$B$1315, "&lt;=" &amp; $A185, DataRegularSeason20242025!$D$3:$D$1315, F$1)+SUMIFS(DataRegularSeason20242025!$AB$3:$AB$1315,DataRegularSeason20242025!$B$3:$B$1315, "&lt;=" &amp; $A185, DataRegularSeason20242025!$E$3:$E$1315, F$1)</f>
        <v>20</v>
      </c>
      <c r="G185" s="2">
        <f>SUMIFS(DataRegularSeason20242025!$AA$3:$AA$1315,DataRegularSeason20242025!$B$3:$B$1315, "&lt;=" &amp; $A185, DataRegularSeason20242025!$D$3:$D$1315, G$1)+SUMIFS(DataRegularSeason20242025!$AB$3:$AB$1315,DataRegularSeason20242025!$B$3:$B$1315, "&lt;=" &amp; $A185, DataRegularSeason20242025!$E$3:$E$1315, G$1)</f>
        <v>28</v>
      </c>
      <c r="H185" s="2">
        <f>SUMIFS(DataRegularSeason20242025!$AA$3:$AA$1315,DataRegularSeason20242025!$B$3:$B$1315, "&lt;=" &amp; $A185, DataRegularSeason20242025!$D$3:$D$1315, H$1)+SUMIFS(DataRegularSeason20242025!$AB$3:$AB$1315,DataRegularSeason20242025!$B$3:$B$1315, "&lt;=" &amp; $A185, DataRegularSeason20242025!$E$3:$E$1315, H$1)</f>
        <v>16</v>
      </c>
      <c r="I185" s="2">
        <f>SUMIFS(DataRegularSeason20242025!$AA$3:$AA$1315,DataRegularSeason20242025!$B$3:$B$1315, "&lt;=" &amp; $A185, DataRegularSeason20242025!$D$3:$D$1315, I$1)+SUMIFS(DataRegularSeason20242025!$AB$3:$AB$1315,DataRegularSeason20242025!$B$3:$B$1315, "&lt;=" &amp; $A185, DataRegularSeason20242025!$E$3:$E$1315, I$1)</f>
        <v>24</v>
      </c>
      <c r="J185" s="2">
        <f>SUMIFS(DataRegularSeason20242025!$AA$3:$AA$1315,DataRegularSeason20242025!$B$3:$B$1315, "&lt;=" &amp; $A185, DataRegularSeason20242025!$D$3:$D$1315, J$1)+SUMIFS(DataRegularSeason20242025!$AB$3:$AB$1315,DataRegularSeason20242025!$B$3:$B$1315, "&lt;=" &amp; $A185, DataRegularSeason20242025!$E$3:$E$1315, J$1)</f>
        <v>26</v>
      </c>
      <c r="K185" s="2">
        <f>SUMIFS(DataRegularSeason20242025!$AA$3:$AA$1315,DataRegularSeason20242025!$B$3:$B$1315, "&lt;=" &amp; $A185, DataRegularSeason20242025!$D$3:$D$1315, K$1)+SUMIFS(DataRegularSeason20242025!$AB$3:$AB$1315,DataRegularSeason20242025!$B$3:$B$1315, "&lt;=" &amp; $A185, DataRegularSeason20242025!$E$3:$E$1315, K$1)</f>
        <v>22</v>
      </c>
      <c r="L185" s="2">
        <f>SUMIFS(DataRegularSeason20242025!$AA$3:$AA$1315,DataRegularSeason20242025!$B$3:$B$1315, "&lt;=" &amp; $A185, DataRegularSeason20242025!$D$3:$D$1315, L$1)+SUMIFS(DataRegularSeason20242025!$AB$3:$AB$1315,DataRegularSeason20242025!$B$3:$B$1315, "&lt;=" &amp; $A185, DataRegularSeason20242025!$E$3:$E$1315, L$1)</f>
        <v>24</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25</v>
      </c>
      <c r="O185" s="2">
        <f>SUMIFS(DataRegularSeason20242025!$AA$3:$AA$1315,DataRegularSeason20242025!$B$3:$B$1315, "&lt;=" &amp; $A185, DataRegularSeason20242025!$D$3:$D$1315, O$1)+SUMIFS(DataRegularSeason20242025!$AB$3:$AB$1315,DataRegularSeason20242025!$B$3:$B$1315, "&lt;=" &amp; $A185, DataRegularSeason20242025!$E$3:$E$1315, O$1)</f>
        <v>30</v>
      </c>
      <c r="P185" s="2">
        <f>SUMIFS(DataRegularSeason20242025!$AA$3:$AA$1315,DataRegularSeason20242025!$B$3:$B$1315, "&lt;=" &amp; $A185, DataRegularSeason20242025!$D$3:$D$1315, P$1)+SUMIFS(DataRegularSeason20242025!$AB$3:$AB$1315,DataRegularSeason20242025!$B$3:$B$1315, "&lt;=" &amp; $A185, DataRegularSeason20242025!$E$3:$E$1315, P$1)</f>
        <v>17</v>
      </c>
      <c r="Q185" s="2">
        <f>SUMIFS(DataRegularSeason20242025!$AA$3:$AA$1315,DataRegularSeason20242025!$B$3:$B$1315, "&lt;=" &amp; $A185, DataRegularSeason20242025!$D$3:$D$1315, Q$1)+SUMIFS(DataRegularSeason20242025!$AB$3:$AB$1315,DataRegularSeason20242025!$B$3:$B$1315, "&lt;=" &amp; $A185, DataRegularSeason20242025!$E$3:$E$1315, Q$1)</f>
        <v>32</v>
      </c>
      <c r="R185" s="2">
        <f>SUMIFS(DataRegularSeason20242025!$AA$3:$AA$1315,DataRegularSeason20242025!$B$3:$B$1315, "&lt;=" &amp; $A185, DataRegularSeason20242025!$D$3:$D$1315, R$1)+SUMIFS(DataRegularSeason20242025!$AB$3:$AB$1315,DataRegularSeason20242025!$B$3:$B$1315, "&lt;=" &amp; $A185, DataRegularSeason20242025!$E$3:$E$1315, R$1)</f>
        <v>17</v>
      </c>
      <c r="S185" s="2">
        <f>SUMIFS(DataRegularSeason20242025!$AA$3:$AA$1315,DataRegularSeason20242025!$B$3:$B$1315, "&lt;=" &amp; $A185, DataRegularSeason20242025!$D$3:$D$1315, S$1)+SUMIFS(DataRegularSeason20242025!$AB$3:$AB$1315,DataRegularSeason20242025!$B$3:$B$1315, "&lt;=" &amp; $A185, DataRegularSeason20242025!$E$3:$E$1315, S$1)</f>
        <v>21</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19</v>
      </c>
      <c r="V185" s="2">
        <f>SUMIFS(DataRegularSeason20242025!$AA$3:$AA$1315,DataRegularSeason20242025!$B$3:$B$1315, "&lt;=" &amp; $A185, DataRegularSeason20242025!$D$3:$D$1315, V$1)+SUMIFS(DataRegularSeason20242025!$AB$3:$AB$1315,DataRegularSeason20242025!$B$3:$B$1315, "&lt;=" &amp; $A185, DataRegularSeason20242025!$E$3:$E$1315, V$1)</f>
        <v>21</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19</v>
      </c>
      <c r="Z185" s="2">
        <f>SUMIFS(DataRegularSeason20242025!$AA$3:$AA$1315,DataRegularSeason20242025!$B$3:$B$1315, "&lt;=" &amp; $A185, DataRegularSeason20242025!$D$3:$D$1315, Z$1)+SUMIFS(DataRegularSeason20242025!$AB$3:$AB$1315,DataRegularSeason20242025!$B$3:$B$1315, "&lt;=" &amp; $A185, DataRegularSeason20242025!$E$3:$E$1315, Z$1)</f>
        <v>21</v>
      </c>
      <c r="AA185" s="2">
        <f>SUMIFS(DataRegularSeason20242025!$AA$3:$AA$1315,DataRegularSeason20242025!$B$3:$B$1315, "&lt;=" &amp; $A185, DataRegularSeason20242025!$D$3:$D$1315, AA$1)+SUMIFS(DataRegularSeason20242025!$AB$3:$AB$1315,DataRegularSeason20242025!$B$3:$B$1315, "&lt;=" &amp; $A185, DataRegularSeason20242025!$E$3:$E$1315, AA$1)</f>
        <v>24</v>
      </c>
      <c r="AB185" s="2">
        <f>SUMIFS(DataRegularSeason20242025!$AA$3:$AA$1315,DataRegularSeason20242025!$B$3:$B$1315, "&lt;=" &amp; $A185, DataRegularSeason20242025!$D$3:$D$1315, AB$1)+SUMIFS(DataRegularSeason20242025!$AB$3:$AB$1315,DataRegularSeason20242025!$B$3:$B$1315, "&lt;=" &amp; $A185, DataRegularSeason20242025!$E$3:$E$1315, AB$1)</f>
        <v>28</v>
      </c>
      <c r="AC185" s="2">
        <f>SUMIFS(DataRegularSeason20242025!$AA$3:$AA$1315,DataRegularSeason20242025!$B$3:$B$1315, "&lt;=" &amp; $A185, DataRegularSeason20242025!$D$3:$D$1315, AC$1)+SUMIFS(DataRegularSeason20242025!$AB$3:$AB$1315,DataRegularSeason20242025!$B$3:$B$1315, "&lt;=" &amp; $A185, DataRegularSeason20242025!$E$3:$E$1315, AC$1)</f>
        <v>21</v>
      </c>
      <c r="AD185" s="2">
        <f>SUMIFS(DataRegularSeason20242025!$AA$3:$AA$1315,DataRegularSeason20242025!$B$3:$B$1315, "&lt;=" &amp; $A185, DataRegularSeason20242025!$D$3:$D$1315, AD$1)+SUMIFS(DataRegularSeason20242025!$AB$3:$AB$1315,DataRegularSeason20242025!$B$3:$B$1315, "&lt;=" &amp; $A185, DataRegularSeason20242025!$E$3:$E$1315, AD$1)</f>
        <v>25</v>
      </c>
      <c r="AE185" s="2">
        <f>SUMIFS(DataRegularSeason20242025!$AA$3:$AA$1315,DataRegularSeason20242025!$B$3:$B$1315, "&lt;=" &amp; $A185, DataRegularSeason20242025!$D$3:$D$1315, AE$1)+SUMIFS(DataRegularSeason20242025!$AB$3:$AB$1315,DataRegularSeason20242025!$B$3:$B$1315, "&lt;=" &amp; $A185, DataRegularSeason20242025!$E$3:$E$1315, AE$1)</f>
        <v>30</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29</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19</v>
      </c>
      <c r="C186" s="2">
        <f>SUMIFS(DataRegularSeason20242025!$AA$3:$AA$1315,DataRegularSeason20242025!$B$3:$B$1315, "&lt;=" &amp; $A186, DataRegularSeason20242025!$D$3:$D$1315, C$1)+SUMIFS(DataRegularSeason20242025!$AB$3:$AB$1315,DataRegularSeason20242025!$B$3:$B$1315, "&lt;=" &amp; $A186, DataRegularSeason20242025!$E$3:$E$1315, C$1)</f>
        <v>23</v>
      </c>
      <c r="D186" s="2">
        <f>SUMIFS(DataRegularSeason20242025!$AA$3:$AA$1315,DataRegularSeason20242025!$B$3:$B$1315, "&lt;=" &amp; $A186, DataRegularSeason20242025!$D$3:$D$1315, D$1)+SUMIFS(DataRegularSeason20242025!$AB$3:$AB$1315,DataRegularSeason20242025!$B$3:$B$1315, "&lt;=" &amp; $A186, DataRegularSeason20242025!$E$3:$E$1315, D$1)</f>
        <v>23</v>
      </c>
      <c r="E186" s="2">
        <f>SUMIFS(DataRegularSeason20242025!$AA$3:$AA$1315,DataRegularSeason20242025!$B$3:$B$1315, "&lt;=" &amp; $A186, DataRegularSeason20242025!$D$3:$D$1315, E$1)+SUMIFS(DataRegularSeason20242025!$AB$3:$AB$1315,DataRegularSeason20242025!$B$3:$B$1315, "&lt;=" &amp; $A186, DataRegularSeason20242025!$E$3:$E$1315, E$1)</f>
        <v>31</v>
      </c>
      <c r="F186" s="2">
        <f>SUMIFS(DataRegularSeason20242025!$AA$3:$AA$1315,DataRegularSeason20242025!$B$3:$B$1315, "&lt;=" &amp; $A186, DataRegularSeason20242025!$D$3:$D$1315, F$1)+SUMIFS(DataRegularSeason20242025!$AB$3:$AB$1315,DataRegularSeason20242025!$B$3:$B$1315, "&lt;=" &amp; $A186, DataRegularSeason20242025!$E$3:$E$1315, F$1)</f>
        <v>20</v>
      </c>
      <c r="G186" s="2">
        <f>SUMIFS(DataRegularSeason20242025!$AA$3:$AA$1315,DataRegularSeason20242025!$B$3:$B$1315, "&lt;=" &amp; $A186, DataRegularSeason20242025!$D$3:$D$1315, G$1)+SUMIFS(DataRegularSeason20242025!$AB$3:$AB$1315,DataRegularSeason20242025!$B$3:$B$1315, "&lt;=" &amp; $A186, DataRegularSeason20242025!$E$3:$E$1315, G$1)</f>
        <v>28</v>
      </c>
      <c r="H186" s="2">
        <f>SUMIFS(DataRegularSeason20242025!$AA$3:$AA$1315,DataRegularSeason20242025!$B$3:$B$1315, "&lt;=" &amp; $A186, DataRegularSeason20242025!$D$3:$D$1315, H$1)+SUMIFS(DataRegularSeason20242025!$AB$3:$AB$1315,DataRegularSeason20242025!$B$3:$B$1315, "&lt;=" &amp; $A186, DataRegularSeason20242025!$E$3:$E$1315, H$1)</f>
        <v>16</v>
      </c>
      <c r="I186" s="2">
        <f>SUMIFS(DataRegularSeason20242025!$AA$3:$AA$1315,DataRegularSeason20242025!$B$3:$B$1315, "&lt;=" &amp; $A186, DataRegularSeason20242025!$D$3:$D$1315, I$1)+SUMIFS(DataRegularSeason20242025!$AB$3:$AB$1315,DataRegularSeason20242025!$B$3:$B$1315, "&lt;=" &amp; $A186, DataRegularSeason20242025!$E$3:$E$1315, I$1)</f>
        <v>24</v>
      </c>
      <c r="J186" s="2">
        <f>SUMIFS(DataRegularSeason20242025!$AA$3:$AA$1315,DataRegularSeason20242025!$B$3:$B$1315, "&lt;=" &amp; $A186, DataRegularSeason20242025!$D$3:$D$1315, J$1)+SUMIFS(DataRegularSeason20242025!$AB$3:$AB$1315,DataRegularSeason20242025!$B$3:$B$1315, "&lt;=" &amp; $A186, DataRegularSeason20242025!$E$3:$E$1315, J$1)</f>
        <v>26</v>
      </c>
      <c r="K186" s="2">
        <f>SUMIFS(DataRegularSeason20242025!$AA$3:$AA$1315,DataRegularSeason20242025!$B$3:$B$1315, "&lt;=" &amp; $A186, DataRegularSeason20242025!$D$3:$D$1315, K$1)+SUMIFS(DataRegularSeason20242025!$AB$3:$AB$1315,DataRegularSeason20242025!$B$3:$B$1315, "&lt;=" &amp; $A186, DataRegularSeason20242025!$E$3:$E$1315, K$1)</f>
        <v>22</v>
      </c>
      <c r="L186" s="2">
        <f>SUMIFS(DataRegularSeason20242025!$AA$3:$AA$1315,DataRegularSeason20242025!$B$3:$B$1315, "&lt;=" &amp; $A186, DataRegularSeason20242025!$D$3:$D$1315, L$1)+SUMIFS(DataRegularSeason20242025!$AB$3:$AB$1315,DataRegularSeason20242025!$B$3:$B$1315, "&lt;=" &amp; $A186, DataRegularSeason20242025!$E$3:$E$1315, L$1)</f>
        <v>24</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25</v>
      </c>
      <c r="O186" s="2">
        <f>SUMIFS(DataRegularSeason20242025!$AA$3:$AA$1315,DataRegularSeason20242025!$B$3:$B$1315, "&lt;=" &amp; $A186, DataRegularSeason20242025!$D$3:$D$1315, O$1)+SUMIFS(DataRegularSeason20242025!$AB$3:$AB$1315,DataRegularSeason20242025!$B$3:$B$1315, "&lt;=" &amp; $A186, DataRegularSeason20242025!$E$3:$E$1315, O$1)</f>
        <v>30</v>
      </c>
      <c r="P186" s="2">
        <f>SUMIFS(DataRegularSeason20242025!$AA$3:$AA$1315,DataRegularSeason20242025!$B$3:$B$1315, "&lt;=" &amp; $A186, DataRegularSeason20242025!$D$3:$D$1315, P$1)+SUMIFS(DataRegularSeason20242025!$AB$3:$AB$1315,DataRegularSeason20242025!$B$3:$B$1315, "&lt;=" &amp; $A186, DataRegularSeason20242025!$E$3:$E$1315, P$1)</f>
        <v>17</v>
      </c>
      <c r="Q186" s="2">
        <f>SUMIFS(DataRegularSeason20242025!$AA$3:$AA$1315,DataRegularSeason20242025!$B$3:$B$1315, "&lt;=" &amp; $A186, DataRegularSeason20242025!$D$3:$D$1315, Q$1)+SUMIFS(DataRegularSeason20242025!$AB$3:$AB$1315,DataRegularSeason20242025!$B$3:$B$1315, "&lt;=" &amp; $A186, DataRegularSeason20242025!$E$3:$E$1315, Q$1)</f>
        <v>32</v>
      </c>
      <c r="R186" s="2">
        <f>SUMIFS(DataRegularSeason20242025!$AA$3:$AA$1315,DataRegularSeason20242025!$B$3:$B$1315, "&lt;=" &amp; $A186, DataRegularSeason20242025!$D$3:$D$1315, R$1)+SUMIFS(DataRegularSeason20242025!$AB$3:$AB$1315,DataRegularSeason20242025!$B$3:$B$1315, "&lt;=" &amp; $A186, DataRegularSeason20242025!$E$3:$E$1315, R$1)</f>
        <v>17</v>
      </c>
      <c r="S186" s="2">
        <f>SUMIFS(DataRegularSeason20242025!$AA$3:$AA$1315,DataRegularSeason20242025!$B$3:$B$1315, "&lt;=" &amp; $A186, DataRegularSeason20242025!$D$3:$D$1315, S$1)+SUMIFS(DataRegularSeason20242025!$AB$3:$AB$1315,DataRegularSeason20242025!$B$3:$B$1315, "&lt;=" &amp; $A186, DataRegularSeason20242025!$E$3:$E$1315, S$1)</f>
        <v>21</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19</v>
      </c>
      <c r="V186" s="2">
        <f>SUMIFS(DataRegularSeason20242025!$AA$3:$AA$1315,DataRegularSeason20242025!$B$3:$B$1315, "&lt;=" &amp; $A186, DataRegularSeason20242025!$D$3:$D$1315, V$1)+SUMIFS(DataRegularSeason20242025!$AB$3:$AB$1315,DataRegularSeason20242025!$B$3:$B$1315, "&lt;=" &amp; $A186, DataRegularSeason20242025!$E$3:$E$1315, V$1)</f>
        <v>21</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19</v>
      </c>
      <c r="Z186" s="2">
        <f>SUMIFS(DataRegularSeason20242025!$AA$3:$AA$1315,DataRegularSeason20242025!$B$3:$B$1315, "&lt;=" &amp; $A186, DataRegularSeason20242025!$D$3:$D$1315, Z$1)+SUMIFS(DataRegularSeason20242025!$AB$3:$AB$1315,DataRegularSeason20242025!$B$3:$B$1315, "&lt;=" &amp; $A186, DataRegularSeason20242025!$E$3:$E$1315, Z$1)</f>
        <v>21</v>
      </c>
      <c r="AA186" s="2">
        <f>SUMIFS(DataRegularSeason20242025!$AA$3:$AA$1315,DataRegularSeason20242025!$B$3:$B$1315, "&lt;=" &amp; $A186, DataRegularSeason20242025!$D$3:$D$1315, AA$1)+SUMIFS(DataRegularSeason20242025!$AB$3:$AB$1315,DataRegularSeason20242025!$B$3:$B$1315, "&lt;=" &amp; $A186, DataRegularSeason20242025!$E$3:$E$1315, AA$1)</f>
        <v>24</v>
      </c>
      <c r="AB186" s="2">
        <f>SUMIFS(DataRegularSeason20242025!$AA$3:$AA$1315,DataRegularSeason20242025!$B$3:$B$1315, "&lt;=" &amp; $A186, DataRegularSeason20242025!$D$3:$D$1315, AB$1)+SUMIFS(DataRegularSeason20242025!$AB$3:$AB$1315,DataRegularSeason20242025!$B$3:$B$1315, "&lt;=" &amp; $A186, DataRegularSeason20242025!$E$3:$E$1315, AB$1)</f>
        <v>28</v>
      </c>
      <c r="AC186" s="2">
        <f>SUMIFS(DataRegularSeason20242025!$AA$3:$AA$1315,DataRegularSeason20242025!$B$3:$B$1315, "&lt;=" &amp; $A186, DataRegularSeason20242025!$D$3:$D$1315, AC$1)+SUMIFS(DataRegularSeason20242025!$AB$3:$AB$1315,DataRegularSeason20242025!$B$3:$B$1315, "&lt;=" &amp; $A186, DataRegularSeason20242025!$E$3:$E$1315, AC$1)</f>
        <v>21</v>
      </c>
      <c r="AD186" s="2">
        <f>SUMIFS(DataRegularSeason20242025!$AA$3:$AA$1315,DataRegularSeason20242025!$B$3:$B$1315, "&lt;=" &amp; $A186, DataRegularSeason20242025!$D$3:$D$1315, AD$1)+SUMIFS(DataRegularSeason20242025!$AB$3:$AB$1315,DataRegularSeason20242025!$B$3:$B$1315, "&lt;=" &amp; $A186, DataRegularSeason20242025!$E$3:$E$1315, AD$1)</f>
        <v>25</v>
      </c>
      <c r="AE186" s="2">
        <f>SUMIFS(DataRegularSeason20242025!$AA$3:$AA$1315,DataRegularSeason20242025!$B$3:$B$1315, "&lt;=" &amp; $A186, DataRegularSeason20242025!$D$3:$D$1315, AE$1)+SUMIFS(DataRegularSeason20242025!$AB$3:$AB$1315,DataRegularSeason20242025!$B$3:$B$1315, "&lt;=" &amp; $A186, DataRegularSeason20242025!$E$3:$E$1315, AE$1)</f>
        <v>30</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29</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19</v>
      </c>
      <c r="C187" s="2">
        <f>SUMIFS(DataRegularSeason20242025!$AA$3:$AA$1315,DataRegularSeason20242025!$B$3:$B$1315, "&lt;=" &amp; $A187, DataRegularSeason20242025!$D$3:$D$1315, C$1)+SUMIFS(DataRegularSeason20242025!$AB$3:$AB$1315,DataRegularSeason20242025!$B$3:$B$1315, "&lt;=" &amp; $A187, DataRegularSeason20242025!$E$3:$E$1315, C$1)</f>
        <v>23</v>
      </c>
      <c r="D187" s="2">
        <f>SUMIFS(DataRegularSeason20242025!$AA$3:$AA$1315,DataRegularSeason20242025!$B$3:$B$1315, "&lt;=" &amp; $A187, DataRegularSeason20242025!$D$3:$D$1315, D$1)+SUMIFS(DataRegularSeason20242025!$AB$3:$AB$1315,DataRegularSeason20242025!$B$3:$B$1315, "&lt;=" &amp; $A187, DataRegularSeason20242025!$E$3:$E$1315, D$1)</f>
        <v>23</v>
      </c>
      <c r="E187" s="2">
        <f>SUMIFS(DataRegularSeason20242025!$AA$3:$AA$1315,DataRegularSeason20242025!$B$3:$B$1315, "&lt;=" &amp; $A187, DataRegularSeason20242025!$D$3:$D$1315, E$1)+SUMIFS(DataRegularSeason20242025!$AB$3:$AB$1315,DataRegularSeason20242025!$B$3:$B$1315, "&lt;=" &amp; $A187, DataRegularSeason20242025!$E$3:$E$1315, E$1)</f>
        <v>31</v>
      </c>
      <c r="F187" s="2">
        <f>SUMIFS(DataRegularSeason20242025!$AA$3:$AA$1315,DataRegularSeason20242025!$B$3:$B$1315, "&lt;=" &amp; $A187, DataRegularSeason20242025!$D$3:$D$1315, F$1)+SUMIFS(DataRegularSeason20242025!$AB$3:$AB$1315,DataRegularSeason20242025!$B$3:$B$1315, "&lt;=" &amp; $A187, DataRegularSeason20242025!$E$3:$E$1315, F$1)</f>
        <v>20</v>
      </c>
      <c r="G187" s="2">
        <f>SUMIFS(DataRegularSeason20242025!$AA$3:$AA$1315,DataRegularSeason20242025!$B$3:$B$1315, "&lt;=" &amp; $A187, DataRegularSeason20242025!$D$3:$D$1315, G$1)+SUMIFS(DataRegularSeason20242025!$AB$3:$AB$1315,DataRegularSeason20242025!$B$3:$B$1315, "&lt;=" &amp; $A187, DataRegularSeason20242025!$E$3:$E$1315, G$1)</f>
        <v>28</v>
      </c>
      <c r="H187" s="2">
        <f>SUMIFS(DataRegularSeason20242025!$AA$3:$AA$1315,DataRegularSeason20242025!$B$3:$B$1315, "&lt;=" &amp; $A187, DataRegularSeason20242025!$D$3:$D$1315, H$1)+SUMIFS(DataRegularSeason20242025!$AB$3:$AB$1315,DataRegularSeason20242025!$B$3:$B$1315, "&lt;=" &amp; $A187, DataRegularSeason20242025!$E$3:$E$1315, H$1)</f>
        <v>16</v>
      </c>
      <c r="I187" s="2">
        <f>SUMIFS(DataRegularSeason20242025!$AA$3:$AA$1315,DataRegularSeason20242025!$B$3:$B$1315, "&lt;=" &amp; $A187, DataRegularSeason20242025!$D$3:$D$1315, I$1)+SUMIFS(DataRegularSeason20242025!$AB$3:$AB$1315,DataRegularSeason20242025!$B$3:$B$1315, "&lt;=" &amp; $A187, DataRegularSeason20242025!$E$3:$E$1315, I$1)</f>
        <v>24</v>
      </c>
      <c r="J187" s="2">
        <f>SUMIFS(DataRegularSeason20242025!$AA$3:$AA$1315,DataRegularSeason20242025!$B$3:$B$1315, "&lt;=" &amp; $A187, DataRegularSeason20242025!$D$3:$D$1315, J$1)+SUMIFS(DataRegularSeason20242025!$AB$3:$AB$1315,DataRegularSeason20242025!$B$3:$B$1315, "&lt;=" &amp; $A187, DataRegularSeason20242025!$E$3:$E$1315, J$1)</f>
        <v>26</v>
      </c>
      <c r="K187" s="2">
        <f>SUMIFS(DataRegularSeason20242025!$AA$3:$AA$1315,DataRegularSeason20242025!$B$3:$B$1315, "&lt;=" &amp; $A187, DataRegularSeason20242025!$D$3:$D$1315, K$1)+SUMIFS(DataRegularSeason20242025!$AB$3:$AB$1315,DataRegularSeason20242025!$B$3:$B$1315, "&lt;=" &amp; $A187, DataRegularSeason20242025!$E$3:$E$1315, K$1)</f>
        <v>22</v>
      </c>
      <c r="L187" s="2">
        <f>SUMIFS(DataRegularSeason20242025!$AA$3:$AA$1315,DataRegularSeason20242025!$B$3:$B$1315, "&lt;=" &amp; $A187, DataRegularSeason20242025!$D$3:$D$1315, L$1)+SUMIFS(DataRegularSeason20242025!$AB$3:$AB$1315,DataRegularSeason20242025!$B$3:$B$1315, "&lt;=" &amp; $A187, DataRegularSeason20242025!$E$3:$E$1315, L$1)</f>
        <v>24</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25</v>
      </c>
      <c r="O187" s="2">
        <f>SUMIFS(DataRegularSeason20242025!$AA$3:$AA$1315,DataRegularSeason20242025!$B$3:$B$1315, "&lt;=" &amp; $A187, DataRegularSeason20242025!$D$3:$D$1315, O$1)+SUMIFS(DataRegularSeason20242025!$AB$3:$AB$1315,DataRegularSeason20242025!$B$3:$B$1315, "&lt;=" &amp; $A187, DataRegularSeason20242025!$E$3:$E$1315, O$1)</f>
        <v>30</v>
      </c>
      <c r="P187" s="2">
        <f>SUMIFS(DataRegularSeason20242025!$AA$3:$AA$1315,DataRegularSeason20242025!$B$3:$B$1315, "&lt;=" &amp; $A187, DataRegularSeason20242025!$D$3:$D$1315, P$1)+SUMIFS(DataRegularSeason20242025!$AB$3:$AB$1315,DataRegularSeason20242025!$B$3:$B$1315, "&lt;=" &amp; $A187, DataRegularSeason20242025!$E$3:$E$1315, P$1)</f>
        <v>17</v>
      </c>
      <c r="Q187" s="2">
        <f>SUMIFS(DataRegularSeason20242025!$AA$3:$AA$1315,DataRegularSeason20242025!$B$3:$B$1315, "&lt;=" &amp; $A187, DataRegularSeason20242025!$D$3:$D$1315, Q$1)+SUMIFS(DataRegularSeason20242025!$AB$3:$AB$1315,DataRegularSeason20242025!$B$3:$B$1315, "&lt;=" &amp; $A187, DataRegularSeason20242025!$E$3:$E$1315, Q$1)</f>
        <v>32</v>
      </c>
      <c r="R187" s="2">
        <f>SUMIFS(DataRegularSeason20242025!$AA$3:$AA$1315,DataRegularSeason20242025!$B$3:$B$1315, "&lt;=" &amp; $A187, DataRegularSeason20242025!$D$3:$D$1315, R$1)+SUMIFS(DataRegularSeason20242025!$AB$3:$AB$1315,DataRegularSeason20242025!$B$3:$B$1315, "&lt;=" &amp; $A187, DataRegularSeason20242025!$E$3:$E$1315, R$1)</f>
        <v>17</v>
      </c>
      <c r="S187" s="2">
        <f>SUMIFS(DataRegularSeason20242025!$AA$3:$AA$1315,DataRegularSeason20242025!$B$3:$B$1315, "&lt;=" &amp; $A187, DataRegularSeason20242025!$D$3:$D$1315, S$1)+SUMIFS(DataRegularSeason20242025!$AB$3:$AB$1315,DataRegularSeason20242025!$B$3:$B$1315, "&lt;=" &amp; $A187, DataRegularSeason20242025!$E$3:$E$1315, S$1)</f>
        <v>21</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19</v>
      </c>
      <c r="V187" s="2">
        <f>SUMIFS(DataRegularSeason20242025!$AA$3:$AA$1315,DataRegularSeason20242025!$B$3:$B$1315, "&lt;=" &amp; $A187, DataRegularSeason20242025!$D$3:$D$1315, V$1)+SUMIFS(DataRegularSeason20242025!$AB$3:$AB$1315,DataRegularSeason20242025!$B$3:$B$1315, "&lt;=" &amp; $A187, DataRegularSeason20242025!$E$3:$E$1315, V$1)</f>
        <v>21</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19</v>
      </c>
      <c r="Z187" s="2">
        <f>SUMIFS(DataRegularSeason20242025!$AA$3:$AA$1315,DataRegularSeason20242025!$B$3:$B$1315, "&lt;=" &amp; $A187, DataRegularSeason20242025!$D$3:$D$1315, Z$1)+SUMIFS(DataRegularSeason20242025!$AB$3:$AB$1315,DataRegularSeason20242025!$B$3:$B$1315, "&lt;=" &amp; $A187, DataRegularSeason20242025!$E$3:$E$1315, Z$1)</f>
        <v>21</v>
      </c>
      <c r="AA187" s="2">
        <f>SUMIFS(DataRegularSeason20242025!$AA$3:$AA$1315,DataRegularSeason20242025!$B$3:$B$1315, "&lt;=" &amp; $A187, DataRegularSeason20242025!$D$3:$D$1315, AA$1)+SUMIFS(DataRegularSeason20242025!$AB$3:$AB$1315,DataRegularSeason20242025!$B$3:$B$1315, "&lt;=" &amp; $A187, DataRegularSeason20242025!$E$3:$E$1315, AA$1)</f>
        <v>24</v>
      </c>
      <c r="AB187" s="2">
        <f>SUMIFS(DataRegularSeason20242025!$AA$3:$AA$1315,DataRegularSeason20242025!$B$3:$B$1315, "&lt;=" &amp; $A187, DataRegularSeason20242025!$D$3:$D$1315, AB$1)+SUMIFS(DataRegularSeason20242025!$AB$3:$AB$1315,DataRegularSeason20242025!$B$3:$B$1315, "&lt;=" &amp; $A187, DataRegularSeason20242025!$E$3:$E$1315, AB$1)</f>
        <v>28</v>
      </c>
      <c r="AC187" s="2">
        <f>SUMIFS(DataRegularSeason20242025!$AA$3:$AA$1315,DataRegularSeason20242025!$B$3:$B$1315, "&lt;=" &amp; $A187, DataRegularSeason20242025!$D$3:$D$1315, AC$1)+SUMIFS(DataRegularSeason20242025!$AB$3:$AB$1315,DataRegularSeason20242025!$B$3:$B$1315, "&lt;=" &amp; $A187, DataRegularSeason20242025!$E$3:$E$1315, AC$1)</f>
        <v>21</v>
      </c>
      <c r="AD187" s="2">
        <f>SUMIFS(DataRegularSeason20242025!$AA$3:$AA$1315,DataRegularSeason20242025!$B$3:$B$1315, "&lt;=" &amp; $A187, DataRegularSeason20242025!$D$3:$D$1315, AD$1)+SUMIFS(DataRegularSeason20242025!$AB$3:$AB$1315,DataRegularSeason20242025!$B$3:$B$1315, "&lt;=" &amp; $A187, DataRegularSeason20242025!$E$3:$E$1315, AD$1)</f>
        <v>25</v>
      </c>
      <c r="AE187" s="2">
        <f>SUMIFS(DataRegularSeason20242025!$AA$3:$AA$1315,DataRegularSeason20242025!$B$3:$B$1315, "&lt;=" &amp; $A187, DataRegularSeason20242025!$D$3:$D$1315, AE$1)+SUMIFS(DataRegularSeason20242025!$AB$3:$AB$1315,DataRegularSeason20242025!$B$3:$B$1315, "&lt;=" &amp; $A187, DataRegularSeason20242025!$E$3:$E$1315, AE$1)</f>
        <v>30</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29</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19</v>
      </c>
      <c r="C188" s="2">
        <f>SUMIFS(DataRegularSeason20242025!$AA$3:$AA$1315,DataRegularSeason20242025!$B$3:$B$1315, "&lt;=" &amp; $A188, DataRegularSeason20242025!$D$3:$D$1315, C$1)+SUMIFS(DataRegularSeason20242025!$AB$3:$AB$1315,DataRegularSeason20242025!$B$3:$B$1315, "&lt;=" &amp; $A188, DataRegularSeason20242025!$E$3:$E$1315, C$1)</f>
        <v>23</v>
      </c>
      <c r="D188" s="2">
        <f>SUMIFS(DataRegularSeason20242025!$AA$3:$AA$1315,DataRegularSeason20242025!$B$3:$B$1315, "&lt;=" &amp; $A188, DataRegularSeason20242025!$D$3:$D$1315, D$1)+SUMIFS(DataRegularSeason20242025!$AB$3:$AB$1315,DataRegularSeason20242025!$B$3:$B$1315, "&lt;=" &amp; $A188, DataRegularSeason20242025!$E$3:$E$1315, D$1)</f>
        <v>23</v>
      </c>
      <c r="E188" s="2">
        <f>SUMIFS(DataRegularSeason20242025!$AA$3:$AA$1315,DataRegularSeason20242025!$B$3:$B$1315, "&lt;=" &amp; $A188, DataRegularSeason20242025!$D$3:$D$1315, E$1)+SUMIFS(DataRegularSeason20242025!$AB$3:$AB$1315,DataRegularSeason20242025!$B$3:$B$1315, "&lt;=" &amp; $A188, DataRegularSeason20242025!$E$3:$E$1315, E$1)</f>
        <v>31</v>
      </c>
      <c r="F188" s="2">
        <f>SUMIFS(DataRegularSeason20242025!$AA$3:$AA$1315,DataRegularSeason20242025!$B$3:$B$1315, "&lt;=" &amp; $A188, DataRegularSeason20242025!$D$3:$D$1315, F$1)+SUMIFS(DataRegularSeason20242025!$AB$3:$AB$1315,DataRegularSeason20242025!$B$3:$B$1315, "&lt;=" &amp; $A188, DataRegularSeason20242025!$E$3:$E$1315, F$1)</f>
        <v>20</v>
      </c>
      <c r="G188" s="2">
        <f>SUMIFS(DataRegularSeason20242025!$AA$3:$AA$1315,DataRegularSeason20242025!$B$3:$B$1315, "&lt;=" &amp; $A188, DataRegularSeason20242025!$D$3:$D$1315, G$1)+SUMIFS(DataRegularSeason20242025!$AB$3:$AB$1315,DataRegularSeason20242025!$B$3:$B$1315, "&lt;=" &amp; $A188, DataRegularSeason20242025!$E$3:$E$1315, G$1)</f>
        <v>28</v>
      </c>
      <c r="H188" s="2">
        <f>SUMIFS(DataRegularSeason20242025!$AA$3:$AA$1315,DataRegularSeason20242025!$B$3:$B$1315, "&lt;=" &amp; $A188, DataRegularSeason20242025!$D$3:$D$1315, H$1)+SUMIFS(DataRegularSeason20242025!$AB$3:$AB$1315,DataRegularSeason20242025!$B$3:$B$1315, "&lt;=" &amp; $A188, DataRegularSeason20242025!$E$3:$E$1315, H$1)</f>
        <v>16</v>
      </c>
      <c r="I188" s="2">
        <f>SUMIFS(DataRegularSeason20242025!$AA$3:$AA$1315,DataRegularSeason20242025!$B$3:$B$1315, "&lt;=" &amp; $A188, DataRegularSeason20242025!$D$3:$D$1315, I$1)+SUMIFS(DataRegularSeason20242025!$AB$3:$AB$1315,DataRegularSeason20242025!$B$3:$B$1315, "&lt;=" &amp; $A188, DataRegularSeason20242025!$E$3:$E$1315, I$1)</f>
        <v>24</v>
      </c>
      <c r="J188" s="2">
        <f>SUMIFS(DataRegularSeason20242025!$AA$3:$AA$1315,DataRegularSeason20242025!$B$3:$B$1315, "&lt;=" &amp; $A188, DataRegularSeason20242025!$D$3:$D$1315, J$1)+SUMIFS(DataRegularSeason20242025!$AB$3:$AB$1315,DataRegularSeason20242025!$B$3:$B$1315, "&lt;=" &amp; $A188, DataRegularSeason20242025!$E$3:$E$1315, J$1)</f>
        <v>26</v>
      </c>
      <c r="K188" s="2">
        <f>SUMIFS(DataRegularSeason20242025!$AA$3:$AA$1315,DataRegularSeason20242025!$B$3:$B$1315, "&lt;=" &amp; $A188, DataRegularSeason20242025!$D$3:$D$1315, K$1)+SUMIFS(DataRegularSeason20242025!$AB$3:$AB$1315,DataRegularSeason20242025!$B$3:$B$1315, "&lt;=" &amp; $A188, DataRegularSeason20242025!$E$3:$E$1315, K$1)</f>
        <v>22</v>
      </c>
      <c r="L188" s="2">
        <f>SUMIFS(DataRegularSeason20242025!$AA$3:$AA$1315,DataRegularSeason20242025!$B$3:$B$1315, "&lt;=" &amp; $A188, DataRegularSeason20242025!$D$3:$D$1315, L$1)+SUMIFS(DataRegularSeason20242025!$AB$3:$AB$1315,DataRegularSeason20242025!$B$3:$B$1315, "&lt;=" &amp; $A188, DataRegularSeason20242025!$E$3:$E$1315, L$1)</f>
        <v>24</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25</v>
      </c>
      <c r="O188" s="2">
        <f>SUMIFS(DataRegularSeason20242025!$AA$3:$AA$1315,DataRegularSeason20242025!$B$3:$B$1315, "&lt;=" &amp; $A188, DataRegularSeason20242025!$D$3:$D$1315, O$1)+SUMIFS(DataRegularSeason20242025!$AB$3:$AB$1315,DataRegularSeason20242025!$B$3:$B$1315, "&lt;=" &amp; $A188, DataRegularSeason20242025!$E$3:$E$1315, O$1)</f>
        <v>30</v>
      </c>
      <c r="P188" s="2">
        <f>SUMIFS(DataRegularSeason20242025!$AA$3:$AA$1315,DataRegularSeason20242025!$B$3:$B$1315, "&lt;=" &amp; $A188, DataRegularSeason20242025!$D$3:$D$1315, P$1)+SUMIFS(DataRegularSeason20242025!$AB$3:$AB$1315,DataRegularSeason20242025!$B$3:$B$1315, "&lt;=" &amp; $A188, DataRegularSeason20242025!$E$3:$E$1315, P$1)</f>
        <v>17</v>
      </c>
      <c r="Q188" s="2">
        <f>SUMIFS(DataRegularSeason20242025!$AA$3:$AA$1315,DataRegularSeason20242025!$B$3:$B$1315, "&lt;=" &amp; $A188, DataRegularSeason20242025!$D$3:$D$1315, Q$1)+SUMIFS(DataRegularSeason20242025!$AB$3:$AB$1315,DataRegularSeason20242025!$B$3:$B$1315, "&lt;=" &amp; $A188, DataRegularSeason20242025!$E$3:$E$1315, Q$1)</f>
        <v>32</v>
      </c>
      <c r="R188" s="2">
        <f>SUMIFS(DataRegularSeason20242025!$AA$3:$AA$1315,DataRegularSeason20242025!$B$3:$B$1315, "&lt;=" &amp; $A188, DataRegularSeason20242025!$D$3:$D$1315, R$1)+SUMIFS(DataRegularSeason20242025!$AB$3:$AB$1315,DataRegularSeason20242025!$B$3:$B$1315, "&lt;=" &amp; $A188, DataRegularSeason20242025!$E$3:$E$1315, R$1)</f>
        <v>17</v>
      </c>
      <c r="S188" s="2">
        <f>SUMIFS(DataRegularSeason20242025!$AA$3:$AA$1315,DataRegularSeason20242025!$B$3:$B$1315, "&lt;=" &amp; $A188, DataRegularSeason20242025!$D$3:$D$1315, S$1)+SUMIFS(DataRegularSeason20242025!$AB$3:$AB$1315,DataRegularSeason20242025!$B$3:$B$1315, "&lt;=" &amp; $A188, DataRegularSeason20242025!$E$3:$E$1315, S$1)</f>
        <v>21</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19</v>
      </c>
      <c r="V188" s="2">
        <f>SUMIFS(DataRegularSeason20242025!$AA$3:$AA$1315,DataRegularSeason20242025!$B$3:$B$1315, "&lt;=" &amp; $A188, DataRegularSeason20242025!$D$3:$D$1315, V$1)+SUMIFS(DataRegularSeason20242025!$AB$3:$AB$1315,DataRegularSeason20242025!$B$3:$B$1315, "&lt;=" &amp; $A188, DataRegularSeason20242025!$E$3:$E$1315, V$1)</f>
        <v>21</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19</v>
      </c>
      <c r="Z188" s="2">
        <f>SUMIFS(DataRegularSeason20242025!$AA$3:$AA$1315,DataRegularSeason20242025!$B$3:$B$1315, "&lt;=" &amp; $A188, DataRegularSeason20242025!$D$3:$D$1315, Z$1)+SUMIFS(DataRegularSeason20242025!$AB$3:$AB$1315,DataRegularSeason20242025!$B$3:$B$1315, "&lt;=" &amp; $A188, DataRegularSeason20242025!$E$3:$E$1315, Z$1)</f>
        <v>21</v>
      </c>
      <c r="AA188" s="2">
        <f>SUMIFS(DataRegularSeason20242025!$AA$3:$AA$1315,DataRegularSeason20242025!$B$3:$B$1315, "&lt;=" &amp; $A188, DataRegularSeason20242025!$D$3:$D$1315, AA$1)+SUMIFS(DataRegularSeason20242025!$AB$3:$AB$1315,DataRegularSeason20242025!$B$3:$B$1315, "&lt;=" &amp; $A188, DataRegularSeason20242025!$E$3:$E$1315, AA$1)</f>
        <v>24</v>
      </c>
      <c r="AB188" s="2">
        <f>SUMIFS(DataRegularSeason20242025!$AA$3:$AA$1315,DataRegularSeason20242025!$B$3:$B$1315, "&lt;=" &amp; $A188, DataRegularSeason20242025!$D$3:$D$1315, AB$1)+SUMIFS(DataRegularSeason20242025!$AB$3:$AB$1315,DataRegularSeason20242025!$B$3:$B$1315, "&lt;=" &amp; $A188, DataRegularSeason20242025!$E$3:$E$1315, AB$1)</f>
        <v>28</v>
      </c>
      <c r="AC188" s="2">
        <f>SUMIFS(DataRegularSeason20242025!$AA$3:$AA$1315,DataRegularSeason20242025!$B$3:$B$1315, "&lt;=" &amp; $A188, DataRegularSeason20242025!$D$3:$D$1315, AC$1)+SUMIFS(DataRegularSeason20242025!$AB$3:$AB$1315,DataRegularSeason20242025!$B$3:$B$1315, "&lt;=" &amp; $A188, DataRegularSeason20242025!$E$3:$E$1315, AC$1)</f>
        <v>21</v>
      </c>
      <c r="AD188" s="2">
        <f>SUMIFS(DataRegularSeason20242025!$AA$3:$AA$1315,DataRegularSeason20242025!$B$3:$B$1315, "&lt;=" &amp; $A188, DataRegularSeason20242025!$D$3:$D$1315, AD$1)+SUMIFS(DataRegularSeason20242025!$AB$3:$AB$1315,DataRegularSeason20242025!$B$3:$B$1315, "&lt;=" &amp; $A188, DataRegularSeason20242025!$E$3:$E$1315, AD$1)</f>
        <v>25</v>
      </c>
      <c r="AE188" s="2">
        <f>SUMIFS(DataRegularSeason20242025!$AA$3:$AA$1315,DataRegularSeason20242025!$B$3:$B$1315, "&lt;=" &amp; $A188, DataRegularSeason20242025!$D$3:$D$1315, AE$1)+SUMIFS(DataRegularSeason20242025!$AB$3:$AB$1315,DataRegularSeason20242025!$B$3:$B$1315, "&lt;=" &amp; $A188, DataRegularSeason20242025!$E$3:$E$1315, AE$1)</f>
        <v>30</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29</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19</v>
      </c>
      <c r="C189" s="2">
        <f>SUMIFS(DataRegularSeason20242025!$AA$3:$AA$1315,DataRegularSeason20242025!$B$3:$B$1315, "&lt;=" &amp; $A189, DataRegularSeason20242025!$D$3:$D$1315, C$1)+SUMIFS(DataRegularSeason20242025!$AB$3:$AB$1315,DataRegularSeason20242025!$B$3:$B$1315, "&lt;=" &amp; $A189, DataRegularSeason20242025!$E$3:$E$1315, C$1)</f>
        <v>23</v>
      </c>
      <c r="D189" s="2">
        <f>SUMIFS(DataRegularSeason20242025!$AA$3:$AA$1315,DataRegularSeason20242025!$B$3:$B$1315, "&lt;=" &amp; $A189, DataRegularSeason20242025!$D$3:$D$1315, D$1)+SUMIFS(DataRegularSeason20242025!$AB$3:$AB$1315,DataRegularSeason20242025!$B$3:$B$1315, "&lt;=" &amp; $A189, DataRegularSeason20242025!$E$3:$E$1315, D$1)</f>
        <v>23</v>
      </c>
      <c r="E189" s="2">
        <f>SUMIFS(DataRegularSeason20242025!$AA$3:$AA$1315,DataRegularSeason20242025!$B$3:$B$1315, "&lt;=" &amp; $A189, DataRegularSeason20242025!$D$3:$D$1315, E$1)+SUMIFS(DataRegularSeason20242025!$AB$3:$AB$1315,DataRegularSeason20242025!$B$3:$B$1315, "&lt;=" &amp; $A189, DataRegularSeason20242025!$E$3:$E$1315, E$1)</f>
        <v>31</v>
      </c>
      <c r="F189" s="2">
        <f>SUMIFS(DataRegularSeason20242025!$AA$3:$AA$1315,DataRegularSeason20242025!$B$3:$B$1315, "&lt;=" &amp; $A189, DataRegularSeason20242025!$D$3:$D$1315, F$1)+SUMIFS(DataRegularSeason20242025!$AB$3:$AB$1315,DataRegularSeason20242025!$B$3:$B$1315, "&lt;=" &amp; $A189, DataRegularSeason20242025!$E$3:$E$1315, F$1)</f>
        <v>20</v>
      </c>
      <c r="G189" s="2">
        <f>SUMIFS(DataRegularSeason20242025!$AA$3:$AA$1315,DataRegularSeason20242025!$B$3:$B$1315, "&lt;=" &amp; $A189, DataRegularSeason20242025!$D$3:$D$1315, G$1)+SUMIFS(DataRegularSeason20242025!$AB$3:$AB$1315,DataRegularSeason20242025!$B$3:$B$1315, "&lt;=" &amp; $A189, DataRegularSeason20242025!$E$3:$E$1315, G$1)</f>
        <v>28</v>
      </c>
      <c r="H189" s="2">
        <f>SUMIFS(DataRegularSeason20242025!$AA$3:$AA$1315,DataRegularSeason20242025!$B$3:$B$1315, "&lt;=" &amp; $A189, DataRegularSeason20242025!$D$3:$D$1315, H$1)+SUMIFS(DataRegularSeason20242025!$AB$3:$AB$1315,DataRegularSeason20242025!$B$3:$B$1315, "&lt;=" &amp; $A189, DataRegularSeason20242025!$E$3:$E$1315, H$1)</f>
        <v>16</v>
      </c>
      <c r="I189" s="2">
        <f>SUMIFS(DataRegularSeason20242025!$AA$3:$AA$1315,DataRegularSeason20242025!$B$3:$B$1315, "&lt;=" &amp; $A189, DataRegularSeason20242025!$D$3:$D$1315, I$1)+SUMIFS(DataRegularSeason20242025!$AB$3:$AB$1315,DataRegularSeason20242025!$B$3:$B$1315, "&lt;=" &amp; $A189, DataRegularSeason20242025!$E$3:$E$1315, I$1)</f>
        <v>24</v>
      </c>
      <c r="J189" s="2">
        <f>SUMIFS(DataRegularSeason20242025!$AA$3:$AA$1315,DataRegularSeason20242025!$B$3:$B$1315, "&lt;=" &amp; $A189, DataRegularSeason20242025!$D$3:$D$1315, J$1)+SUMIFS(DataRegularSeason20242025!$AB$3:$AB$1315,DataRegularSeason20242025!$B$3:$B$1315, "&lt;=" &amp; $A189, DataRegularSeason20242025!$E$3:$E$1315, J$1)</f>
        <v>26</v>
      </c>
      <c r="K189" s="2">
        <f>SUMIFS(DataRegularSeason20242025!$AA$3:$AA$1315,DataRegularSeason20242025!$B$3:$B$1315, "&lt;=" &amp; $A189, DataRegularSeason20242025!$D$3:$D$1315, K$1)+SUMIFS(DataRegularSeason20242025!$AB$3:$AB$1315,DataRegularSeason20242025!$B$3:$B$1315, "&lt;=" &amp; $A189, DataRegularSeason20242025!$E$3:$E$1315, K$1)</f>
        <v>22</v>
      </c>
      <c r="L189" s="2">
        <f>SUMIFS(DataRegularSeason20242025!$AA$3:$AA$1315,DataRegularSeason20242025!$B$3:$B$1315, "&lt;=" &amp; $A189, DataRegularSeason20242025!$D$3:$D$1315, L$1)+SUMIFS(DataRegularSeason20242025!$AB$3:$AB$1315,DataRegularSeason20242025!$B$3:$B$1315, "&lt;=" &amp; $A189, DataRegularSeason20242025!$E$3:$E$1315, L$1)</f>
        <v>24</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25</v>
      </c>
      <c r="O189" s="2">
        <f>SUMIFS(DataRegularSeason20242025!$AA$3:$AA$1315,DataRegularSeason20242025!$B$3:$B$1315, "&lt;=" &amp; $A189, DataRegularSeason20242025!$D$3:$D$1315, O$1)+SUMIFS(DataRegularSeason20242025!$AB$3:$AB$1315,DataRegularSeason20242025!$B$3:$B$1315, "&lt;=" &amp; $A189, DataRegularSeason20242025!$E$3:$E$1315, O$1)</f>
        <v>30</v>
      </c>
      <c r="P189" s="2">
        <f>SUMIFS(DataRegularSeason20242025!$AA$3:$AA$1315,DataRegularSeason20242025!$B$3:$B$1315, "&lt;=" &amp; $A189, DataRegularSeason20242025!$D$3:$D$1315, P$1)+SUMIFS(DataRegularSeason20242025!$AB$3:$AB$1315,DataRegularSeason20242025!$B$3:$B$1315, "&lt;=" &amp; $A189, DataRegularSeason20242025!$E$3:$E$1315, P$1)</f>
        <v>17</v>
      </c>
      <c r="Q189" s="2">
        <f>SUMIFS(DataRegularSeason20242025!$AA$3:$AA$1315,DataRegularSeason20242025!$B$3:$B$1315, "&lt;=" &amp; $A189, DataRegularSeason20242025!$D$3:$D$1315, Q$1)+SUMIFS(DataRegularSeason20242025!$AB$3:$AB$1315,DataRegularSeason20242025!$B$3:$B$1315, "&lt;=" &amp; $A189, DataRegularSeason20242025!$E$3:$E$1315, Q$1)</f>
        <v>32</v>
      </c>
      <c r="R189" s="2">
        <f>SUMIFS(DataRegularSeason20242025!$AA$3:$AA$1315,DataRegularSeason20242025!$B$3:$B$1315, "&lt;=" &amp; $A189, DataRegularSeason20242025!$D$3:$D$1315, R$1)+SUMIFS(DataRegularSeason20242025!$AB$3:$AB$1315,DataRegularSeason20242025!$B$3:$B$1315, "&lt;=" &amp; $A189, DataRegularSeason20242025!$E$3:$E$1315, R$1)</f>
        <v>17</v>
      </c>
      <c r="S189" s="2">
        <f>SUMIFS(DataRegularSeason20242025!$AA$3:$AA$1315,DataRegularSeason20242025!$B$3:$B$1315, "&lt;=" &amp; $A189, DataRegularSeason20242025!$D$3:$D$1315, S$1)+SUMIFS(DataRegularSeason20242025!$AB$3:$AB$1315,DataRegularSeason20242025!$B$3:$B$1315, "&lt;=" &amp; $A189, DataRegularSeason20242025!$E$3:$E$1315, S$1)</f>
        <v>21</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19</v>
      </c>
      <c r="V189" s="2">
        <f>SUMIFS(DataRegularSeason20242025!$AA$3:$AA$1315,DataRegularSeason20242025!$B$3:$B$1315, "&lt;=" &amp; $A189, DataRegularSeason20242025!$D$3:$D$1315, V$1)+SUMIFS(DataRegularSeason20242025!$AB$3:$AB$1315,DataRegularSeason20242025!$B$3:$B$1315, "&lt;=" &amp; $A189, DataRegularSeason20242025!$E$3:$E$1315, V$1)</f>
        <v>21</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19</v>
      </c>
      <c r="Z189" s="2">
        <f>SUMIFS(DataRegularSeason20242025!$AA$3:$AA$1315,DataRegularSeason20242025!$B$3:$B$1315, "&lt;=" &amp; $A189, DataRegularSeason20242025!$D$3:$D$1315, Z$1)+SUMIFS(DataRegularSeason20242025!$AB$3:$AB$1315,DataRegularSeason20242025!$B$3:$B$1315, "&lt;=" &amp; $A189, DataRegularSeason20242025!$E$3:$E$1315, Z$1)</f>
        <v>21</v>
      </c>
      <c r="AA189" s="2">
        <f>SUMIFS(DataRegularSeason20242025!$AA$3:$AA$1315,DataRegularSeason20242025!$B$3:$B$1315, "&lt;=" &amp; $A189, DataRegularSeason20242025!$D$3:$D$1315, AA$1)+SUMIFS(DataRegularSeason20242025!$AB$3:$AB$1315,DataRegularSeason20242025!$B$3:$B$1315, "&lt;=" &amp; $A189, DataRegularSeason20242025!$E$3:$E$1315, AA$1)</f>
        <v>24</v>
      </c>
      <c r="AB189" s="2">
        <f>SUMIFS(DataRegularSeason20242025!$AA$3:$AA$1315,DataRegularSeason20242025!$B$3:$B$1315, "&lt;=" &amp; $A189, DataRegularSeason20242025!$D$3:$D$1315, AB$1)+SUMIFS(DataRegularSeason20242025!$AB$3:$AB$1315,DataRegularSeason20242025!$B$3:$B$1315, "&lt;=" &amp; $A189, DataRegularSeason20242025!$E$3:$E$1315, AB$1)</f>
        <v>28</v>
      </c>
      <c r="AC189" s="2">
        <f>SUMIFS(DataRegularSeason20242025!$AA$3:$AA$1315,DataRegularSeason20242025!$B$3:$B$1315, "&lt;=" &amp; $A189, DataRegularSeason20242025!$D$3:$D$1315, AC$1)+SUMIFS(DataRegularSeason20242025!$AB$3:$AB$1315,DataRegularSeason20242025!$B$3:$B$1315, "&lt;=" &amp; $A189, DataRegularSeason20242025!$E$3:$E$1315, AC$1)</f>
        <v>21</v>
      </c>
      <c r="AD189" s="2">
        <f>SUMIFS(DataRegularSeason20242025!$AA$3:$AA$1315,DataRegularSeason20242025!$B$3:$B$1315, "&lt;=" &amp; $A189, DataRegularSeason20242025!$D$3:$D$1315, AD$1)+SUMIFS(DataRegularSeason20242025!$AB$3:$AB$1315,DataRegularSeason20242025!$B$3:$B$1315, "&lt;=" &amp; $A189, DataRegularSeason20242025!$E$3:$E$1315, AD$1)</f>
        <v>25</v>
      </c>
      <c r="AE189" s="2">
        <f>SUMIFS(DataRegularSeason20242025!$AA$3:$AA$1315,DataRegularSeason20242025!$B$3:$B$1315, "&lt;=" &amp; $A189, DataRegularSeason20242025!$D$3:$D$1315, AE$1)+SUMIFS(DataRegularSeason20242025!$AB$3:$AB$1315,DataRegularSeason20242025!$B$3:$B$1315, "&lt;=" &amp; $A189, DataRegularSeason20242025!$E$3:$E$1315, AE$1)</f>
        <v>30</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29</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19</v>
      </c>
      <c r="C190" s="2">
        <f>SUMIFS(DataRegularSeason20242025!$AA$3:$AA$1315,DataRegularSeason20242025!$B$3:$B$1315, "&lt;=" &amp; $A190, DataRegularSeason20242025!$D$3:$D$1315, C$1)+SUMIFS(DataRegularSeason20242025!$AB$3:$AB$1315,DataRegularSeason20242025!$B$3:$B$1315, "&lt;=" &amp; $A190, DataRegularSeason20242025!$E$3:$E$1315, C$1)</f>
        <v>23</v>
      </c>
      <c r="D190" s="2">
        <f>SUMIFS(DataRegularSeason20242025!$AA$3:$AA$1315,DataRegularSeason20242025!$B$3:$B$1315, "&lt;=" &amp; $A190, DataRegularSeason20242025!$D$3:$D$1315, D$1)+SUMIFS(DataRegularSeason20242025!$AB$3:$AB$1315,DataRegularSeason20242025!$B$3:$B$1315, "&lt;=" &amp; $A190, DataRegularSeason20242025!$E$3:$E$1315, D$1)</f>
        <v>23</v>
      </c>
      <c r="E190" s="2">
        <f>SUMIFS(DataRegularSeason20242025!$AA$3:$AA$1315,DataRegularSeason20242025!$B$3:$B$1315, "&lt;=" &amp; $A190, DataRegularSeason20242025!$D$3:$D$1315, E$1)+SUMIFS(DataRegularSeason20242025!$AB$3:$AB$1315,DataRegularSeason20242025!$B$3:$B$1315, "&lt;=" &amp; $A190, DataRegularSeason20242025!$E$3:$E$1315, E$1)</f>
        <v>31</v>
      </c>
      <c r="F190" s="2">
        <f>SUMIFS(DataRegularSeason20242025!$AA$3:$AA$1315,DataRegularSeason20242025!$B$3:$B$1315, "&lt;=" &amp; $A190, DataRegularSeason20242025!$D$3:$D$1315, F$1)+SUMIFS(DataRegularSeason20242025!$AB$3:$AB$1315,DataRegularSeason20242025!$B$3:$B$1315, "&lt;=" &amp; $A190, DataRegularSeason20242025!$E$3:$E$1315, F$1)</f>
        <v>20</v>
      </c>
      <c r="G190" s="2">
        <f>SUMIFS(DataRegularSeason20242025!$AA$3:$AA$1315,DataRegularSeason20242025!$B$3:$B$1315, "&lt;=" &amp; $A190, DataRegularSeason20242025!$D$3:$D$1315, G$1)+SUMIFS(DataRegularSeason20242025!$AB$3:$AB$1315,DataRegularSeason20242025!$B$3:$B$1315, "&lt;=" &amp; $A190, DataRegularSeason20242025!$E$3:$E$1315, G$1)</f>
        <v>28</v>
      </c>
      <c r="H190" s="2">
        <f>SUMIFS(DataRegularSeason20242025!$AA$3:$AA$1315,DataRegularSeason20242025!$B$3:$B$1315, "&lt;=" &amp; $A190, DataRegularSeason20242025!$D$3:$D$1315, H$1)+SUMIFS(DataRegularSeason20242025!$AB$3:$AB$1315,DataRegularSeason20242025!$B$3:$B$1315, "&lt;=" &amp; $A190, DataRegularSeason20242025!$E$3:$E$1315, H$1)</f>
        <v>16</v>
      </c>
      <c r="I190" s="2">
        <f>SUMIFS(DataRegularSeason20242025!$AA$3:$AA$1315,DataRegularSeason20242025!$B$3:$B$1315, "&lt;=" &amp; $A190, DataRegularSeason20242025!$D$3:$D$1315, I$1)+SUMIFS(DataRegularSeason20242025!$AB$3:$AB$1315,DataRegularSeason20242025!$B$3:$B$1315, "&lt;=" &amp; $A190, DataRegularSeason20242025!$E$3:$E$1315, I$1)</f>
        <v>24</v>
      </c>
      <c r="J190" s="2">
        <f>SUMIFS(DataRegularSeason20242025!$AA$3:$AA$1315,DataRegularSeason20242025!$B$3:$B$1315, "&lt;=" &amp; $A190, DataRegularSeason20242025!$D$3:$D$1315, J$1)+SUMIFS(DataRegularSeason20242025!$AB$3:$AB$1315,DataRegularSeason20242025!$B$3:$B$1315, "&lt;=" &amp; $A190, DataRegularSeason20242025!$E$3:$E$1315, J$1)</f>
        <v>26</v>
      </c>
      <c r="K190" s="2">
        <f>SUMIFS(DataRegularSeason20242025!$AA$3:$AA$1315,DataRegularSeason20242025!$B$3:$B$1315, "&lt;=" &amp; $A190, DataRegularSeason20242025!$D$3:$D$1315, K$1)+SUMIFS(DataRegularSeason20242025!$AB$3:$AB$1315,DataRegularSeason20242025!$B$3:$B$1315, "&lt;=" &amp; $A190, DataRegularSeason20242025!$E$3:$E$1315, K$1)</f>
        <v>22</v>
      </c>
      <c r="L190" s="2">
        <f>SUMIFS(DataRegularSeason20242025!$AA$3:$AA$1315,DataRegularSeason20242025!$B$3:$B$1315, "&lt;=" &amp; $A190, DataRegularSeason20242025!$D$3:$D$1315, L$1)+SUMIFS(DataRegularSeason20242025!$AB$3:$AB$1315,DataRegularSeason20242025!$B$3:$B$1315, "&lt;=" &amp; $A190, DataRegularSeason20242025!$E$3:$E$1315, L$1)</f>
        <v>24</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25</v>
      </c>
      <c r="O190" s="2">
        <f>SUMIFS(DataRegularSeason20242025!$AA$3:$AA$1315,DataRegularSeason20242025!$B$3:$B$1315, "&lt;=" &amp; $A190, DataRegularSeason20242025!$D$3:$D$1315, O$1)+SUMIFS(DataRegularSeason20242025!$AB$3:$AB$1315,DataRegularSeason20242025!$B$3:$B$1315, "&lt;=" &amp; $A190, DataRegularSeason20242025!$E$3:$E$1315, O$1)</f>
        <v>30</v>
      </c>
      <c r="P190" s="2">
        <f>SUMIFS(DataRegularSeason20242025!$AA$3:$AA$1315,DataRegularSeason20242025!$B$3:$B$1315, "&lt;=" &amp; $A190, DataRegularSeason20242025!$D$3:$D$1315, P$1)+SUMIFS(DataRegularSeason20242025!$AB$3:$AB$1315,DataRegularSeason20242025!$B$3:$B$1315, "&lt;=" &amp; $A190, DataRegularSeason20242025!$E$3:$E$1315, P$1)</f>
        <v>17</v>
      </c>
      <c r="Q190" s="2">
        <f>SUMIFS(DataRegularSeason20242025!$AA$3:$AA$1315,DataRegularSeason20242025!$B$3:$B$1315, "&lt;=" &amp; $A190, DataRegularSeason20242025!$D$3:$D$1315, Q$1)+SUMIFS(DataRegularSeason20242025!$AB$3:$AB$1315,DataRegularSeason20242025!$B$3:$B$1315, "&lt;=" &amp; $A190, DataRegularSeason20242025!$E$3:$E$1315, Q$1)</f>
        <v>32</v>
      </c>
      <c r="R190" s="2">
        <f>SUMIFS(DataRegularSeason20242025!$AA$3:$AA$1315,DataRegularSeason20242025!$B$3:$B$1315, "&lt;=" &amp; $A190, DataRegularSeason20242025!$D$3:$D$1315, R$1)+SUMIFS(DataRegularSeason20242025!$AB$3:$AB$1315,DataRegularSeason20242025!$B$3:$B$1315, "&lt;=" &amp; $A190, DataRegularSeason20242025!$E$3:$E$1315, R$1)</f>
        <v>17</v>
      </c>
      <c r="S190" s="2">
        <f>SUMIFS(DataRegularSeason20242025!$AA$3:$AA$1315,DataRegularSeason20242025!$B$3:$B$1315, "&lt;=" &amp; $A190, DataRegularSeason20242025!$D$3:$D$1315, S$1)+SUMIFS(DataRegularSeason20242025!$AB$3:$AB$1315,DataRegularSeason20242025!$B$3:$B$1315, "&lt;=" &amp; $A190, DataRegularSeason20242025!$E$3:$E$1315, S$1)</f>
        <v>21</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19</v>
      </c>
      <c r="V190" s="2">
        <f>SUMIFS(DataRegularSeason20242025!$AA$3:$AA$1315,DataRegularSeason20242025!$B$3:$B$1315, "&lt;=" &amp; $A190, DataRegularSeason20242025!$D$3:$D$1315, V$1)+SUMIFS(DataRegularSeason20242025!$AB$3:$AB$1315,DataRegularSeason20242025!$B$3:$B$1315, "&lt;=" &amp; $A190, DataRegularSeason20242025!$E$3:$E$1315, V$1)</f>
        <v>21</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19</v>
      </c>
      <c r="Z190" s="2">
        <f>SUMIFS(DataRegularSeason20242025!$AA$3:$AA$1315,DataRegularSeason20242025!$B$3:$B$1315, "&lt;=" &amp; $A190, DataRegularSeason20242025!$D$3:$D$1315, Z$1)+SUMIFS(DataRegularSeason20242025!$AB$3:$AB$1315,DataRegularSeason20242025!$B$3:$B$1315, "&lt;=" &amp; $A190, DataRegularSeason20242025!$E$3:$E$1315, Z$1)</f>
        <v>21</v>
      </c>
      <c r="AA190" s="2">
        <f>SUMIFS(DataRegularSeason20242025!$AA$3:$AA$1315,DataRegularSeason20242025!$B$3:$B$1315, "&lt;=" &amp; $A190, DataRegularSeason20242025!$D$3:$D$1315, AA$1)+SUMIFS(DataRegularSeason20242025!$AB$3:$AB$1315,DataRegularSeason20242025!$B$3:$B$1315, "&lt;=" &amp; $A190, DataRegularSeason20242025!$E$3:$E$1315, AA$1)</f>
        <v>24</v>
      </c>
      <c r="AB190" s="2">
        <f>SUMIFS(DataRegularSeason20242025!$AA$3:$AA$1315,DataRegularSeason20242025!$B$3:$B$1315, "&lt;=" &amp; $A190, DataRegularSeason20242025!$D$3:$D$1315, AB$1)+SUMIFS(DataRegularSeason20242025!$AB$3:$AB$1315,DataRegularSeason20242025!$B$3:$B$1315, "&lt;=" &amp; $A190, DataRegularSeason20242025!$E$3:$E$1315, AB$1)</f>
        <v>28</v>
      </c>
      <c r="AC190" s="2">
        <f>SUMIFS(DataRegularSeason20242025!$AA$3:$AA$1315,DataRegularSeason20242025!$B$3:$B$1315, "&lt;=" &amp; $A190, DataRegularSeason20242025!$D$3:$D$1315, AC$1)+SUMIFS(DataRegularSeason20242025!$AB$3:$AB$1315,DataRegularSeason20242025!$B$3:$B$1315, "&lt;=" &amp; $A190, DataRegularSeason20242025!$E$3:$E$1315, AC$1)</f>
        <v>21</v>
      </c>
      <c r="AD190" s="2">
        <f>SUMIFS(DataRegularSeason20242025!$AA$3:$AA$1315,DataRegularSeason20242025!$B$3:$B$1315, "&lt;=" &amp; $A190, DataRegularSeason20242025!$D$3:$D$1315, AD$1)+SUMIFS(DataRegularSeason20242025!$AB$3:$AB$1315,DataRegularSeason20242025!$B$3:$B$1315, "&lt;=" &amp; $A190, DataRegularSeason20242025!$E$3:$E$1315, AD$1)</f>
        <v>25</v>
      </c>
      <c r="AE190" s="2">
        <f>SUMIFS(DataRegularSeason20242025!$AA$3:$AA$1315,DataRegularSeason20242025!$B$3:$B$1315, "&lt;=" &amp; $A190, DataRegularSeason20242025!$D$3:$D$1315, AE$1)+SUMIFS(DataRegularSeason20242025!$AB$3:$AB$1315,DataRegularSeason20242025!$B$3:$B$1315, "&lt;=" &amp; $A190, DataRegularSeason20242025!$E$3:$E$1315, AE$1)</f>
        <v>30</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29</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19</v>
      </c>
      <c r="C191" s="2">
        <f>SUMIFS(DataRegularSeason20242025!$AA$3:$AA$1315,DataRegularSeason20242025!$B$3:$B$1315, "&lt;=" &amp; $A191, DataRegularSeason20242025!$D$3:$D$1315, C$1)+SUMIFS(DataRegularSeason20242025!$AB$3:$AB$1315,DataRegularSeason20242025!$B$3:$B$1315, "&lt;=" &amp; $A191, DataRegularSeason20242025!$E$3:$E$1315, C$1)</f>
        <v>23</v>
      </c>
      <c r="D191" s="2">
        <f>SUMIFS(DataRegularSeason20242025!$AA$3:$AA$1315,DataRegularSeason20242025!$B$3:$B$1315, "&lt;=" &amp; $A191, DataRegularSeason20242025!$D$3:$D$1315, D$1)+SUMIFS(DataRegularSeason20242025!$AB$3:$AB$1315,DataRegularSeason20242025!$B$3:$B$1315, "&lt;=" &amp; $A191, DataRegularSeason20242025!$E$3:$E$1315, D$1)</f>
        <v>23</v>
      </c>
      <c r="E191" s="2">
        <f>SUMIFS(DataRegularSeason20242025!$AA$3:$AA$1315,DataRegularSeason20242025!$B$3:$B$1315, "&lt;=" &amp; $A191, DataRegularSeason20242025!$D$3:$D$1315, E$1)+SUMIFS(DataRegularSeason20242025!$AB$3:$AB$1315,DataRegularSeason20242025!$B$3:$B$1315, "&lt;=" &amp; $A191, DataRegularSeason20242025!$E$3:$E$1315, E$1)</f>
        <v>31</v>
      </c>
      <c r="F191" s="2">
        <f>SUMIFS(DataRegularSeason20242025!$AA$3:$AA$1315,DataRegularSeason20242025!$B$3:$B$1315, "&lt;=" &amp; $A191, DataRegularSeason20242025!$D$3:$D$1315, F$1)+SUMIFS(DataRegularSeason20242025!$AB$3:$AB$1315,DataRegularSeason20242025!$B$3:$B$1315, "&lt;=" &amp; $A191, DataRegularSeason20242025!$E$3:$E$1315, F$1)</f>
        <v>20</v>
      </c>
      <c r="G191" s="2">
        <f>SUMIFS(DataRegularSeason20242025!$AA$3:$AA$1315,DataRegularSeason20242025!$B$3:$B$1315, "&lt;=" &amp; $A191, DataRegularSeason20242025!$D$3:$D$1315, G$1)+SUMIFS(DataRegularSeason20242025!$AB$3:$AB$1315,DataRegularSeason20242025!$B$3:$B$1315, "&lt;=" &amp; $A191, DataRegularSeason20242025!$E$3:$E$1315, G$1)</f>
        <v>28</v>
      </c>
      <c r="H191" s="2">
        <f>SUMIFS(DataRegularSeason20242025!$AA$3:$AA$1315,DataRegularSeason20242025!$B$3:$B$1315, "&lt;=" &amp; $A191, DataRegularSeason20242025!$D$3:$D$1315, H$1)+SUMIFS(DataRegularSeason20242025!$AB$3:$AB$1315,DataRegularSeason20242025!$B$3:$B$1315, "&lt;=" &amp; $A191, DataRegularSeason20242025!$E$3:$E$1315, H$1)</f>
        <v>16</v>
      </c>
      <c r="I191" s="2">
        <f>SUMIFS(DataRegularSeason20242025!$AA$3:$AA$1315,DataRegularSeason20242025!$B$3:$B$1315, "&lt;=" &amp; $A191, DataRegularSeason20242025!$D$3:$D$1315, I$1)+SUMIFS(DataRegularSeason20242025!$AB$3:$AB$1315,DataRegularSeason20242025!$B$3:$B$1315, "&lt;=" &amp; $A191, DataRegularSeason20242025!$E$3:$E$1315, I$1)</f>
        <v>24</v>
      </c>
      <c r="J191" s="2">
        <f>SUMIFS(DataRegularSeason20242025!$AA$3:$AA$1315,DataRegularSeason20242025!$B$3:$B$1315, "&lt;=" &amp; $A191, DataRegularSeason20242025!$D$3:$D$1315, J$1)+SUMIFS(DataRegularSeason20242025!$AB$3:$AB$1315,DataRegularSeason20242025!$B$3:$B$1315, "&lt;=" &amp; $A191, DataRegularSeason20242025!$E$3:$E$1315, J$1)</f>
        <v>26</v>
      </c>
      <c r="K191" s="2">
        <f>SUMIFS(DataRegularSeason20242025!$AA$3:$AA$1315,DataRegularSeason20242025!$B$3:$B$1315, "&lt;=" &amp; $A191, DataRegularSeason20242025!$D$3:$D$1315, K$1)+SUMIFS(DataRegularSeason20242025!$AB$3:$AB$1315,DataRegularSeason20242025!$B$3:$B$1315, "&lt;=" &amp; $A191, DataRegularSeason20242025!$E$3:$E$1315, K$1)</f>
        <v>22</v>
      </c>
      <c r="L191" s="2">
        <f>SUMIFS(DataRegularSeason20242025!$AA$3:$AA$1315,DataRegularSeason20242025!$B$3:$B$1315, "&lt;=" &amp; $A191, DataRegularSeason20242025!$D$3:$D$1315, L$1)+SUMIFS(DataRegularSeason20242025!$AB$3:$AB$1315,DataRegularSeason20242025!$B$3:$B$1315, "&lt;=" &amp; $A191, DataRegularSeason20242025!$E$3:$E$1315, L$1)</f>
        <v>24</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25</v>
      </c>
      <c r="O191" s="2">
        <f>SUMIFS(DataRegularSeason20242025!$AA$3:$AA$1315,DataRegularSeason20242025!$B$3:$B$1315, "&lt;=" &amp; $A191, DataRegularSeason20242025!$D$3:$D$1315, O$1)+SUMIFS(DataRegularSeason20242025!$AB$3:$AB$1315,DataRegularSeason20242025!$B$3:$B$1315, "&lt;=" &amp; $A191, DataRegularSeason20242025!$E$3:$E$1315, O$1)</f>
        <v>30</v>
      </c>
      <c r="P191" s="2">
        <f>SUMIFS(DataRegularSeason20242025!$AA$3:$AA$1315,DataRegularSeason20242025!$B$3:$B$1315, "&lt;=" &amp; $A191, DataRegularSeason20242025!$D$3:$D$1315, P$1)+SUMIFS(DataRegularSeason20242025!$AB$3:$AB$1315,DataRegularSeason20242025!$B$3:$B$1315, "&lt;=" &amp; $A191, DataRegularSeason20242025!$E$3:$E$1315, P$1)</f>
        <v>17</v>
      </c>
      <c r="Q191" s="2">
        <f>SUMIFS(DataRegularSeason20242025!$AA$3:$AA$1315,DataRegularSeason20242025!$B$3:$B$1315, "&lt;=" &amp; $A191, DataRegularSeason20242025!$D$3:$D$1315, Q$1)+SUMIFS(DataRegularSeason20242025!$AB$3:$AB$1315,DataRegularSeason20242025!$B$3:$B$1315, "&lt;=" &amp; $A191, DataRegularSeason20242025!$E$3:$E$1315, Q$1)</f>
        <v>32</v>
      </c>
      <c r="R191" s="2">
        <f>SUMIFS(DataRegularSeason20242025!$AA$3:$AA$1315,DataRegularSeason20242025!$B$3:$B$1315, "&lt;=" &amp; $A191, DataRegularSeason20242025!$D$3:$D$1315, R$1)+SUMIFS(DataRegularSeason20242025!$AB$3:$AB$1315,DataRegularSeason20242025!$B$3:$B$1315, "&lt;=" &amp; $A191, DataRegularSeason20242025!$E$3:$E$1315, R$1)</f>
        <v>17</v>
      </c>
      <c r="S191" s="2">
        <f>SUMIFS(DataRegularSeason20242025!$AA$3:$AA$1315,DataRegularSeason20242025!$B$3:$B$1315, "&lt;=" &amp; $A191, DataRegularSeason20242025!$D$3:$D$1315, S$1)+SUMIFS(DataRegularSeason20242025!$AB$3:$AB$1315,DataRegularSeason20242025!$B$3:$B$1315, "&lt;=" &amp; $A191, DataRegularSeason20242025!$E$3:$E$1315, S$1)</f>
        <v>21</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19</v>
      </c>
      <c r="V191" s="2">
        <f>SUMIFS(DataRegularSeason20242025!$AA$3:$AA$1315,DataRegularSeason20242025!$B$3:$B$1315, "&lt;=" &amp; $A191, DataRegularSeason20242025!$D$3:$D$1315, V$1)+SUMIFS(DataRegularSeason20242025!$AB$3:$AB$1315,DataRegularSeason20242025!$B$3:$B$1315, "&lt;=" &amp; $A191, DataRegularSeason20242025!$E$3:$E$1315, V$1)</f>
        <v>21</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19</v>
      </c>
      <c r="Z191" s="2">
        <f>SUMIFS(DataRegularSeason20242025!$AA$3:$AA$1315,DataRegularSeason20242025!$B$3:$B$1315, "&lt;=" &amp; $A191, DataRegularSeason20242025!$D$3:$D$1315, Z$1)+SUMIFS(DataRegularSeason20242025!$AB$3:$AB$1315,DataRegularSeason20242025!$B$3:$B$1315, "&lt;=" &amp; $A191, DataRegularSeason20242025!$E$3:$E$1315, Z$1)</f>
        <v>21</v>
      </c>
      <c r="AA191" s="2">
        <f>SUMIFS(DataRegularSeason20242025!$AA$3:$AA$1315,DataRegularSeason20242025!$B$3:$B$1315, "&lt;=" &amp; $A191, DataRegularSeason20242025!$D$3:$D$1315, AA$1)+SUMIFS(DataRegularSeason20242025!$AB$3:$AB$1315,DataRegularSeason20242025!$B$3:$B$1315, "&lt;=" &amp; $A191, DataRegularSeason20242025!$E$3:$E$1315, AA$1)</f>
        <v>24</v>
      </c>
      <c r="AB191" s="2">
        <f>SUMIFS(DataRegularSeason20242025!$AA$3:$AA$1315,DataRegularSeason20242025!$B$3:$B$1315, "&lt;=" &amp; $A191, DataRegularSeason20242025!$D$3:$D$1315, AB$1)+SUMIFS(DataRegularSeason20242025!$AB$3:$AB$1315,DataRegularSeason20242025!$B$3:$B$1315, "&lt;=" &amp; $A191, DataRegularSeason20242025!$E$3:$E$1315, AB$1)</f>
        <v>28</v>
      </c>
      <c r="AC191" s="2">
        <f>SUMIFS(DataRegularSeason20242025!$AA$3:$AA$1315,DataRegularSeason20242025!$B$3:$B$1315, "&lt;=" &amp; $A191, DataRegularSeason20242025!$D$3:$D$1315, AC$1)+SUMIFS(DataRegularSeason20242025!$AB$3:$AB$1315,DataRegularSeason20242025!$B$3:$B$1315, "&lt;=" &amp; $A191, DataRegularSeason20242025!$E$3:$E$1315, AC$1)</f>
        <v>21</v>
      </c>
      <c r="AD191" s="2">
        <f>SUMIFS(DataRegularSeason20242025!$AA$3:$AA$1315,DataRegularSeason20242025!$B$3:$B$1315, "&lt;=" &amp; $A191, DataRegularSeason20242025!$D$3:$D$1315, AD$1)+SUMIFS(DataRegularSeason20242025!$AB$3:$AB$1315,DataRegularSeason20242025!$B$3:$B$1315, "&lt;=" &amp; $A191, DataRegularSeason20242025!$E$3:$E$1315, AD$1)</f>
        <v>25</v>
      </c>
      <c r="AE191" s="2">
        <f>SUMIFS(DataRegularSeason20242025!$AA$3:$AA$1315,DataRegularSeason20242025!$B$3:$B$1315, "&lt;=" &amp; $A191, DataRegularSeason20242025!$D$3:$D$1315, AE$1)+SUMIFS(DataRegularSeason20242025!$AB$3:$AB$1315,DataRegularSeason20242025!$B$3:$B$1315, "&lt;=" &amp; $A191, DataRegularSeason20242025!$E$3:$E$1315, AE$1)</f>
        <v>30</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29</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19</v>
      </c>
      <c r="C192" s="2">
        <f>SUMIFS(DataRegularSeason20242025!$AA$3:$AA$1315,DataRegularSeason20242025!$B$3:$B$1315, "&lt;=" &amp; $A192, DataRegularSeason20242025!$D$3:$D$1315, C$1)+SUMIFS(DataRegularSeason20242025!$AB$3:$AB$1315,DataRegularSeason20242025!$B$3:$B$1315, "&lt;=" &amp; $A192, DataRegularSeason20242025!$E$3:$E$1315, C$1)</f>
        <v>23</v>
      </c>
      <c r="D192" s="2">
        <f>SUMIFS(DataRegularSeason20242025!$AA$3:$AA$1315,DataRegularSeason20242025!$B$3:$B$1315, "&lt;=" &amp; $A192, DataRegularSeason20242025!$D$3:$D$1315, D$1)+SUMIFS(DataRegularSeason20242025!$AB$3:$AB$1315,DataRegularSeason20242025!$B$3:$B$1315, "&lt;=" &amp; $A192, DataRegularSeason20242025!$E$3:$E$1315, D$1)</f>
        <v>23</v>
      </c>
      <c r="E192" s="2">
        <f>SUMIFS(DataRegularSeason20242025!$AA$3:$AA$1315,DataRegularSeason20242025!$B$3:$B$1315, "&lt;=" &amp; $A192, DataRegularSeason20242025!$D$3:$D$1315, E$1)+SUMIFS(DataRegularSeason20242025!$AB$3:$AB$1315,DataRegularSeason20242025!$B$3:$B$1315, "&lt;=" &amp; $A192, DataRegularSeason20242025!$E$3:$E$1315, E$1)</f>
        <v>31</v>
      </c>
      <c r="F192" s="2">
        <f>SUMIFS(DataRegularSeason20242025!$AA$3:$AA$1315,DataRegularSeason20242025!$B$3:$B$1315, "&lt;=" &amp; $A192, DataRegularSeason20242025!$D$3:$D$1315, F$1)+SUMIFS(DataRegularSeason20242025!$AB$3:$AB$1315,DataRegularSeason20242025!$B$3:$B$1315, "&lt;=" &amp; $A192, DataRegularSeason20242025!$E$3:$E$1315, F$1)</f>
        <v>20</v>
      </c>
      <c r="G192" s="2">
        <f>SUMIFS(DataRegularSeason20242025!$AA$3:$AA$1315,DataRegularSeason20242025!$B$3:$B$1315, "&lt;=" &amp; $A192, DataRegularSeason20242025!$D$3:$D$1315, G$1)+SUMIFS(DataRegularSeason20242025!$AB$3:$AB$1315,DataRegularSeason20242025!$B$3:$B$1315, "&lt;=" &amp; $A192, DataRegularSeason20242025!$E$3:$E$1315, G$1)</f>
        <v>28</v>
      </c>
      <c r="H192" s="2">
        <f>SUMIFS(DataRegularSeason20242025!$AA$3:$AA$1315,DataRegularSeason20242025!$B$3:$B$1315, "&lt;=" &amp; $A192, DataRegularSeason20242025!$D$3:$D$1315, H$1)+SUMIFS(DataRegularSeason20242025!$AB$3:$AB$1315,DataRegularSeason20242025!$B$3:$B$1315, "&lt;=" &amp; $A192, DataRegularSeason20242025!$E$3:$E$1315, H$1)</f>
        <v>16</v>
      </c>
      <c r="I192" s="2">
        <f>SUMIFS(DataRegularSeason20242025!$AA$3:$AA$1315,DataRegularSeason20242025!$B$3:$B$1315, "&lt;=" &amp; $A192, DataRegularSeason20242025!$D$3:$D$1315, I$1)+SUMIFS(DataRegularSeason20242025!$AB$3:$AB$1315,DataRegularSeason20242025!$B$3:$B$1315, "&lt;=" &amp; $A192, DataRegularSeason20242025!$E$3:$E$1315, I$1)</f>
        <v>24</v>
      </c>
      <c r="J192" s="2">
        <f>SUMIFS(DataRegularSeason20242025!$AA$3:$AA$1315,DataRegularSeason20242025!$B$3:$B$1315, "&lt;=" &amp; $A192, DataRegularSeason20242025!$D$3:$D$1315, J$1)+SUMIFS(DataRegularSeason20242025!$AB$3:$AB$1315,DataRegularSeason20242025!$B$3:$B$1315, "&lt;=" &amp; $A192, DataRegularSeason20242025!$E$3:$E$1315, J$1)</f>
        <v>26</v>
      </c>
      <c r="K192" s="2">
        <f>SUMIFS(DataRegularSeason20242025!$AA$3:$AA$1315,DataRegularSeason20242025!$B$3:$B$1315, "&lt;=" &amp; $A192, DataRegularSeason20242025!$D$3:$D$1315, K$1)+SUMIFS(DataRegularSeason20242025!$AB$3:$AB$1315,DataRegularSeason20242025!$B$3:$B$1315, "&lt;=" &amp; $A192, DataRegularSeason20242025!$E$3:$E$1315, K$1)</f>
        <v>22</v>
      </c>
      <c r="L192" s="2">
        <f>SUMIFS(DataRegularSeason20242025!$AA$3:$AA$1315,DataRegularSeason20242025!$B$3:$B$1315, "&lt;=" &amp; $A192, DataRegularSeason20242025!$D$3:$D$1315, L$1)+SUMIFS(DataRegularSeason20242025!$AB$3:$AB$1315,DataRegularSeason20242025!$B$3:$B$1315, "&lt;=" &amp; $A192, DataRegularSeason20242025!$E$3:$E$1315, L$1)</f>
        <v>24</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25</v>
      </c>
      <c r="O192" s="2">
        <f>SUMIFS(DataRegularSeason20242025!$AA$3:$AA$1315,DataRegularSeason20242025!$B$3:$B$1315, "&lt;=" &amp; $A192, DataRegularSeason20242025!$D$3:$D$1315, O$1)+SUMIFS(DataRegularSeason20242025!$AB$3:$AB$1315,DataRegularSeason20242025!$B$3:$B$1315, "&lt;=" &amp; $A192, DataRegularSeason20242025!$E$3:$E$1315, O$1)</f>
        <v>30</v>
      </c>
      <c r="P192" s="2">
        <f>SUMIFS(DataRegularSeason20242025!$AA$3:$AA$1315,DataRegularSeason20242025!$B$3:$B$1315, "&lt;=" &amp; $A192, DataRegularSeason20242025!$D$3:$D$1315, P$1)+SUMIFS(DataRegularSeason20242025!$AB$3:$AB$1315,DataRegularSeason20242025!$B$3:$B$1315, "&lt;=" &amp; $A192, DataRegularSeason20242025!$E$3:$E$1315, P$1)</f>
        <v>17</v>
      </c>
      <c r="Q192" s="2">
        <f>SUMIFS(DataRegularSeason20242025!$AA$3:$AA$1315,DataRegularSeason20242025!$B$3:$B$1315, "&lt;=" &amp; $A192, DataRegularSeason20242025!$D$3:$D$1315, Q$1)+SUMIFS(DataRegularSeason20242025!$AB$3:$AB$1315,DataRegularSeason20242025!$B$3:$B$1315, "&lt;=" &amp; $A192, DataRegularSeason20242025!$E$3:$E$1315, Q$1)</f>
        <v>32</v>
      </c>
      <c r="R192" s="2">
        <f>SUMIFS(DataRegularSeason20242025!$AA$3:$AA$1315,DataRegularSeason20242025!$B$3:$B$1315, "&lt;=" &amp; $A192, DataRegularSeason20242025!$D$3:$D$1315, R$1)+SUMIFS(DataRegularSeason20242025!$AB$3:$AB$1315,DataRegularSeason20242025!$B$3:$B$1315, "&lt;=" &amp; $A192, DataRegularSeason20242025!$E$3:$E$1315, R$1)</f>
        <v>17</v>
      </c>
      <c r="S192" s="2">
        <f>SUMIFS(DataRegularSeason20242025!$AA$3:$AA$1315,DataRegularSeason20242025!$B$3:$B$1315, "&lt;=" &amp; $A192, DataRegularSeason20242025!$D$3:$D$1315, S$1)+SUMIFS(DataRegularSeason20242025!$AB$3:$AB$1315,DataRegularSeason20242025!$B$3:$B$1315, "&lt;=" &amp; $A192, DataRegularSeason20242025!$E$3:$E$1315, S$1)</f>
        <v>21</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19</v>
      </c>
      <c r="V192" s="2">
        <f>SUMIFS(DataRegularSeason20242025!$AA$3:$AA$1315,DataRegularSeason20242025!$B$3:$B$1315, "&lt;=" &amp; $A192, DataRegularSeason20242025!$D$3:$D$1315, V$1)+SUMIFS(DataRegularSeason20242025!$AB$3:$AB$1315,DataRegularSeason20242025!$B$3:$B$1315, "&lt;=" &amp; $A192, DataRegularSeason20242025!$E$3:$E$1315, V$1)</f>
        <v>21</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19</v>
      </c>
      <c r="Z192" s="2">
        <f>SUMIFS(DataRegularSeason20242025!$AA$3:$AA$1315,DataRegularSeason20242025!$B$3:$B$1315, "&lt;=" &amp; $A192, DataRegularSeason20242025!$D$3:$D$1315, Z$1)+SUMIFS(DataRegularSeason20242025!$AB$3:$AB$1315,DataRegularSeason20242025!$B$3:$B$1315, "&lt;=" &amp; $A192, DataRegularSeason20242025!$E$3:$E$1315, Z$1)</f>
        <v>21</v>
      </c>
      <c r="AA192" s="2">
        <f>SUMIFS(DataRegularSeason20242025!$AA$3:$AA$1315,DataRegularSeason20242025!$B$3:$B$1315, "&lt;=" &amp; $A192, DataRegularSeason20242025!$D$3:$D$1315, AA$1)+SUMIFS(DataRegularSeason20242025!$AB$3:$AB$1315,DataRegularSeason20242025!$B$3:$B$1315, "&lt;=" &amp; $A192, DataRegularSeason20242025!$E$3:$E$1315, AA$1)</f>
        <v>24</v>
      </c>
      <c r="AB192" s="2">
        <f>SUMIFS(DataRegularSeason20242025!$AA$3:$AA$1315,DataRegularSeason20242025!$B$3:$B$1315, "&lt;=" &amp; $A192, DataRegularSeason20242025!$D$3:$D$1315, AB$1)+SUMIFS(DataRegularSeason20242025!$AB$3:$AB$1315,DataRegularSeason20242025!$B$3:$B$1315, "&lt;=" &amp; $A192, DataRegularSeason20242025!$E$3:$E$1315, AB$1)</f>
        <v>28</v>
      </c>
      <c r="AC192" s="2">
        <f>SUMIFS(DataRegularSeason20242025!$AA$3:$AA$1315,DataRegularSeason20242025!$B$3:$B$1315, "&lt;=" &amp; $A192, DataRegularSeason20242025!$D$3:$D$1315, AC$1)+SUMIFS(DataRegularSeason20242025!$AB$3:$AB$1315,DataRegularSeason20242025!$B$3:$B$1315, "&lt;=" &amp; $A192, DataRegularSeason20242025!$E$3:$E$1315, AC$1)</f>
        <v>21</v>
      </c>
      <c r="AD192" s="2">
        <f>SUMIFS(DataRegularSeason20242025!$AA$3:$AA$1315,DataRegularSeason20242025!$B$3:$B$1315, "&lt;=" &amp; $A192, DataRegularSeason20242025!$D$3:$D$1315, AD$1)+SUMIFS(DataRegularSeason20242025!$AB$3:$AB$1315,DataRegularSeason20242025!$B$3:$B$1315, "&lt;=" &amp; $A192, DataRegularSeason20242025!$E$3:$E$1315, AD$1)</f>
        <v>25</v>
      </c>
      <c r="AE192" s="2">
        <f>SUMIFS(DataRegularSeason20242025!$AA$3:$AA$1315,DataRegularSeason20242025!$B$3:$B$1315, "&lt;=" &amp; $A192, DataRegularSeason20242025!$D$3:$D$1315, AE$1)+SUMIFS(DataRegularSeason20242025!$AB$3:$AB$1315,DataRegularSeason20242025!$B$3:$B$1315, "&lt;=" &amp; $A192, DataRegularSeason20242025!$E$3:$E$1315, AE$1)</f>
        <v>30</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29</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19</v>
      </c>
      <c r="C193" s="2">
        <f>SUMIFS(DataRegularSeason20242025!$AA$3:$AA$1315,DataRegularSeason20242025!$B$3:$B$1315, "&lt;=" &amp; $A193, DataRegularSeason20242025!$D$3:$D$1315, C$1)+SUMIFS(DataRegularSeason20242025!$AB$3:$AB$1315,DataRegularSeason20242025!$B$3:$B$1315, "&lt;=" &amp; $A193, DataRegularSeason20242025!$E$3:$E$1315, C$1)</f>
        <v>23</v>
      </c>
      <c r="D193" s="2">
        <f>SUMIFS(DataRegularSeason20242025!$AA$3:$AA$1315,DataRegularSeason20242025!$B$3:$B$1315, "&lt;=" &amp; $A193, DataRegularSeason20242025!$D$3:$D$1315, D$1)+SUMIFS(DataRegularSeason20242025!$AB$3:$AB$1315,DataRegularSeason20242025!$B$3:$B$1315, "&lt;=" &amp; $A193, DataRegularSeason20242025!$E$3:$E$1315, D$1)</f>
        <v>23</v>
      </c>
      <c r="E193" s="2">
        <f>SUMIFS(DataRegularSeason20242025!$AA$3:$AA$1315,DataRegularSeason20242025!$B$3:$B$1315, "&lt;=" &amp; $A193, DataRegularSeason20242025!$D$3:$D$1315, E$1)+SUMIFS(DataRegularSeason20242025!$AB$3:$AB$1315,DataRegularSeason20242025!$B$3:$B$1315, "&lt;=" &amp; $A193, DataRegularSeason20242025!$E$3:$E$1315, E$1)</f>
        <v>31</v>
      </c>
      <c r="F193" s="2">
        <f>SUMIFS(DataRegularSeason20242025!$AA$3:$AA$1315,DataRegularSeason20242025!$B$3:$B$1315, "&lt;=" &amp; $A193, DataRegularSeason20242025!$D$3:$D$1315, F$1)+SUMIFS(DataRegularSeason20242025!$AB$3:$AB$1315,DataRegularSeason20242025!$B$3:$B$1315, "&lt;=" &amp; $A193, DataRegularSeason20242025!$E$3:$E$1315, F$1)</f>
        <v>20</v>
      </c>
      <c r="G193" s="2">
        <f>SUMIFS(DataRegularSeason20242025!$AA$3:$AA$1315,DataRegularSeason20242025!$B$3:$B$1315, "&lt;=" &amp; $A193, DataRegularSeason20242025!$D$3:$D$1315, G$1)+SUMIFS(DataRegularSeason20242025!$AB$3:$AB$1315,DataRegularSeason20242025!$B$3:$B$1315, "&lt;=" &amp; $A193, DataRegularSeason20242025!$E$3:$E$1315, G$1)</f>
        <v>28</v>
      </c>
      <c r="H193" s="2">
        <f>SUMIFS(DataRegularSeason20242025!$AA$3:$AA$1315,DataRegularSeason20242025!$B$3:$B$1315, "&lt;=" &amp; $A193, DataRegularSeason20242025!$D$3:$D$1315, H$1)+SUMIFS(DataRegularSeason20242025!$AB$3:$AB$1315,DataRegularSeason20242025!$B$3:$B$1315, "&lt;=" &amp; $A193, DataRegularSeason20242025!$E$3:$E$1315, H$1)</f>
        <v>16</v>
      </c>
      <c r="I193" s="2">
        <f>SUMIFS(DataRegularSeason20242025!$AA$3:$AA$1315,DataRegularSeason20242025!$B$3:$B$1315, "&lt;=" &amp; $A193, DataRegularSeason20242025!$D$3:$D$1315, I$1)+SUMIFS(DataRegularSeason20242025!$AB$3:$AB$1315,DataRegularSeason20242025!$B$3:$B$1315, "&lt;=" &amp; $A193, DataRegularSeason20242025!$E$3:$E$1315, I$1)</f>
        <v>24</v>
      </c>
      <c r="J193" s="2">
        <f>SUMIFS(DataRegularSeason20242025!$AA$3:$AA$1315,DataRegularSeason20242025!$B$3:$B$1315, "&lt;=" &amp; $A193, DataRegularSeason20242025!$D$3:$D$1315, J$1)+SUMIFS(DataRegularSeason20242025!$AB$3:$AB$1315,DataRegularSeason20242025!$B$3:$B$1315, "&lt;=" &amp; $A193, DataRegularSeason20242025!$E$3:$E$1315, J$1)</f>
        <v>26</v>
      </c>
      <c r="K193" s="2">
        <f>SUMIFS(DataRegularSeason20242025!$AA$3:$AA$1315,DataRegularSeason20242025!$B$3:$B$1315, "&lt;=" &amp; $A193, DataRegularSeason20242025!$D$3:$D$1315, K$1)+SUMIFS(DataRegularSeason20242025!$AB$3:$AB$1315,DataRegularSeason20242025!$B$3:$B$1315, "&lt;=" &amp; $A193, DataRegularSeason20242025!$E$3:$E$1315, K$1)</f>
        <v>22</v>
      </c>
      <c r="L193" s="2">
        <f>SUMIFS(DataRegularSeason20242025!$AA$3:$AA$1315,DataRegularSeason20242025!$B$3:$B$1315, "&lt;=" &amp; $A193, DataRegularSeason20242025!$D$3:$D$1315, L$1)+SUMIFS(DataRegularSeason20242025!$AB$3:$AB$1315,DataRegularSeason20242025!$B$3:$B$1315, "&lt;=" &amp; $A193, DataRegularSeason20242025!$E$3:$E$1315, L$1)</f>
        <v>24</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25</v>
      </c>
      <c r="O193" s="2">
        <f>SUMIFS(DataRegularSeason20242025!$AA$3:$AA$1315,DataRegularSeason20242025!$B$3:$B$1315, "&lt;=" &amp; $A193, DataRegularSeason20242025!$D$3:$D$1315, O$1)+SUMIFS(DataRegularSeason20242025!$AB$3:$AB$1315,DataRegularSeason20242025!$B$3:$B$1315, "&lt;=" &amp; $A193, DataRegularSeason20242025!$E$3:$E$1315, O$1)</f>
        <v>30</v>
      </c>
      <c r="P193" s="2">
        <f>SUMIFS(DataRegularSeason20242025!$AA$3:$AA$1315,DataRegularSeason20242025!$B$3:$B$1315, "&lt;=" &amp; $A193, DataRegularSeason20242025!$D$3:$D$1315, P$1)+SUMIFS(DataRegularSeason20242025!$AB$3:$AB$1315,DataRegularSeason20242025!$B$3:$B$1315, "&lt;=" &amp; $A193, DataRegularSeason20242025!$E$3:$E$1315, P$1)</f>
        <v>17</v>
      </c>
      <c r="Q193" s="2">
        <f>SUMIFS(DataRegularSeason20242025!$AA$3:$AA$1315,DataRegularSeason20242025!$B$3:$B$1315, "&lt;=" &amp; $A193, DataRegularSeason20242025!$D$3:$D$1315, Q$1)+SUMIFS(DataRegularSeason20242025!$AB$3:$AB$1315,DataRegularSeason20242025!$B$3:$B$1315, "&lt;=" &amp; $A193, DataRegularSeason20242025!$E$3:$E$1315, Q$1)</f>
        <v>32</v>
      </c>
      <c r="R193" s="2">
        <f>SUMIFS(DataRegularSeason20242025!$AA$3:$AA$1315,DataRegularSeason20242025!$B$3:$B$1315, "&lt;=" &amp; $A193, DataRegularSeason20242025!$D$3:$D$1315, R$1)+SUMIFS(DataRegularSeason20242025!$AB$3:$AB$1315,DataRegularSeason20242025!$B$3:$B$1315, "&lt;=" &amp; $A193, DataRegularSeason20242025!$E$3:$E$1315, R$1)</f>
        <v>17</v>
      </c>
      <c r="S193" s="2">
        <f>SUMIFS(DataRegularSeason20242025!$AA$3:$AA$1315,DataRegularSeason20242025!$B$3:$B$1315, "&lt;=" &amp; $A193, DataRegularSeason20242025!$D$3:$D$1315, S$1)+SUMIFS(DataRegularSeason20242025!$AB$3:$AB$1315,DataRegularSeason20242025!$B$3:$B$1315, "&lt;=" &amp; $A193, DataRegularSeason20242025!$E$3:$E$1315, S$1)</f>
        <v>21</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19</v>
      </c>
      <c r="V193" s="2">
        <f>SUMIFS(DataRegularSeason20242025!$AA$3:$AA$1315,DataRegularSeason20242025!$B$3:$B$1315, "&lt;=" &amp; $A193, DataRegularSeason20242025!$D$3:$D$1315, V$1)+SUMIFS(DataRegularSeason20242025!$AB$3:$AB$1315,DataRegularSeason20242025!$B$3:$B$1315, "&lt;=" &amp; $A193, DataRegularSeason20242025!$E$3:$E$1315, V$1)</f>
        <v>21</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19</v>
      </c>
      <c r="Z193" s="2">
        <f>SUMIFS(DataRegularSeason20242025!$AA$3:$AA$1315,DataRegularSeason20242025!$B$3:$B$1315, "&lt;=" &amp; $A193, DataRegularSeason20242025!$D$3:$D$1315, Z$1)+SUMIFS(DataRegularSeason20242025!$AB$3:$AB$1315,DataRegularSeason20242025!$B$3:$B$1315, "&lt;=" &amp; $A193, DataRegularSeason20242025!$E$3:$E$1315, Z$1)</f>
        <v>21</v>
      </c>
      <c r="AA193" s="2">
        <f>SUMIFS(DataRegularSeason20242025!$AA$3:$AA$1315,DataRegularSeason20242025!$B$3:$B$1315, "&lt;=" &amp; $A193, DataRegularSeason20242025!$D$3:$D$1315, AA$1)+SUMIFS(DataRegularSeason20242025!$AB$3:$AB$1315,DataRegularSeason20242025!$B$3:$B$1315, "&lt;=" &amp; $A193, DataRegularSeason20242025!$E$3:$E$1315, AA$1)</f>
        <v>24</v>
      </c>
      <c r="AB193" s="2">
        <f>SUMIFS(DataRegularSeason20242025!$AA$3:$AA$1315,DataRegularSeason20242025!$B$3:$B$1315, "&lt;=" &amp; $A193, DataRegularSeason20242025!$D$3:$D$1315, AB$1)+SUMIFS(DataRegularSeason20242025!$AB$3:$AB$1315,DataRegularSeason20242025!$B$3:$B$1315, "&lt;=" &amp; $A193, DataRegularSeason20242025!$E$3:$E$1315, AB$1)</f>
        <v>28</v>
      </c>
      <c r="AC193" s="2">
        <f>SUMIFS(DataRegularSeason20242025!$AA$3:$AA$1315,DataRegularSeason20242025!$B$3:$B$1315, "&lt;=" &amp; $A193, DataRegularSeason20242025!$D$3:$D$1315, AC$1)+SUMIFS(DataRegularSeason20242025!$AB$3:$AB$1315,DataRegularSeason20242025!$B$3:$B$1315, "&lt;=" &amp; $A193, DataRegularSeason20242025!$E$3:$E$1315, AC$1)</f>
        <v>21</v>
      </c>
      <c r="AD193" s="2">
        <f>SUMIFS(DataRegularSeason20242025!$AA$3:$AA$1315,DataRegularSeason20242025!$B$3:$B$1315, "&lt;=" &amp; $A193, DataRegularSeason20242025!$D$3:$D$1315, AD$1)+SUMIFS(DataRegularSeason20242025!$AB$3:$AB$1315,DataRegularSeason20242025!$B$3:$B$1315, "&lt;=" &amp; $A193, DataRegularSeason20242025!$E$3:$E$1315, AD$1)</f>
        <v>25</v>
      </c>
      <c r="AE193" s="2">
        <f>SUMIFS(DataRegularSeason20242025!$AA$3:$AA$1315,DataRegularSeason20242025!$B$3:$B$1315, "&lt;=" &amp; $A193, DataRegularSeason20242025!$D$3:$D$1315, AE$1)+SUMIFS(DataRegularSeason20242025!$AB$3:$AB$1315,DataRegularSeason20242025!$B$3:$B$1315, "&lt;=" &amp; $A193, DataRegularSeason20242025!$E$3:$E$1315, AE$1)</f>
        <v>30</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29</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19</v>
      </c>
      <c r="C194" s="2">
        <f>SUMIFS(DataRegularSeason20242025!$AA$3:$AA$1315,DataRegularSeason20242025!$B$3:$B$1315, "&lt;=" &amp; $A194, DataRegularSeason20242025!$D$3:$D$1315, C$1)+SUMIFS(DataRegularSeason20242025!$AB$3:$AB$1315,DataRegularSeason20242025!$B$3:$B$1315, "&lt;=" &amp; $A194, DataRegularSeason20242025!$E$3:$E$1315, C$1)</f>
        <v>23</v>
      </c>
      <c r="D194" s="2">
        <f>SUMIFS(DataRegularSeason20242025!$AA$3:$AA$1315,DataRegularSeason20242025!$B$3:$B$1315, "&lt;=" &amp; $A194, DataRegularSeason20242025!$D$3:$D$1315, D$1)+SUMIFS(DataRegularSeason20242025!$AB$3:$AB$1315,DataRegularSeason20242025!$B$3:$B$1315, "&lt;=" &amp; $A194, DataRegularSeason20242025!$E$3:$E$1315, D$1)</f>
        <v>23</v>
      </c>
      <c r="E194" s="2">
        <f>SUMIFS(DataRegularSeason20242025!$AA$3:$AA$1315,DataRegularSeason20242025!$B$3:$B$1315, "&lt;=" &amp; $A194, DataRegularSeason20242025!$D$3:$D$1315, E$1)+SUMIFS(DataRegularSeason20242025!$AB$3:$AB$1315,DataRegularSeason20242025!$B$3:$B$1315, "&lt;=" &amp; $A194, DataRegularSeason20242025!$E$3:$E$1315, E$1)</f>
        <v>31</v>
      </c>
      <c r="F194" s="2">
        <f>SUMIFS(DataRegularSeason20242025!$AA$3:$AA$1315,DataRegularSeason20242025!$B$3:$B$1315, "&lt;=" &amp; $A194, DataRegularSeason20242025!$D$3:$D$1315, F$1)+SUMIFS(DataRegularSeason20242025!$AB$3:$AB$1315,DataRegularSeason20242025!$B$3:$B$1315, "&lt;=" &amp; $A194, DataRegularSeason20242025!$E$3:$E$1315, F$1)</f>
        <v>20</v>
      </c>
      <c r="G194" s="2">
        <f>SUMIFS(DataRegularSeason20242025!$AA$3:$AA$1315,DataRegularSeason20242025!$B$3:$B$1315, "&lt;=" &amp; $A194, DataRegularSeason20242025!$D$3:$D$1315, G$1)+SUMIFS(DataRegularSeason20242025!$AB$3:$AB$1315,DataRegularSeason20242025!$B$3:$B$1315, "&lt;=" &amp; $A194, DataRegularSeason20242025!$E$3:$E$1315, G$1)</f>
        <v>28</v>
      </c>
      <c r="H194" s="2">
        <f>SUMIFS(DataRegularSeason20242025!$AA$3:$AA$1315,DataRegularSeason20242025!$B$3:$B$1315, "&lt;=" &amp; $A194, DataRegularSeason20242025!$D$3:$D$1315, H$1)+SUMIFS(DataRegularSeason20242025!$AB$3:$AB$1315,DataRegularSeason20242025!$B$3:$B$1315, "&lt;=" &amp; $A194, DataRegularSeason20242025!$E$3:$E$1315, H$1)</f>
        <v>16</v>
      </c>
      <c r="I194" s="2">
        <f>SUMIFS(DataRegularSeason20242025!$AA$3:$AA$1315,DataRegularSeason20242025!$B$3:$B$1315, "&lt;=" &amp; $A194, DataRegularSeason20242025!$D$3:$D$1315, I$1)+SUMIFS(DataRegularSeason20242025!$AB$3:$AB$1315,DataRegularSeason20242025!$B$3:$B$1315, "&lt;=" &amp; $A194, DataRegularSeason20242025!$E$3:$E$1315, I$1)</f>
        <v>24</v>
      </c>
      <c r="J194" s="2">
        <f>SUMIFS(DataRegularSeason20242025!$AA$3:$AA$1315,DataRegularSeason20242025!$B$3:$B$1315, "&lt;=" &amp; $A194, DataRegularSeason20242025!$D$3:$D$1315, J$1)+SUMIFS(DataRegularSeason20242025!$AB$3:$AB$1315,DataRegularSeason20242025!$B$3:$B$1315, "&lt;=" &amp; $A194, DataRegularSeason20242025!$E$3:$E$1315, J$1)</f>
        <v>26</v>
      </c>
      <c r="K194" s="2">
        <f>SUMIFS(DataRegularSeason20242025!$AA$3:$AA$1315,DataRegularSeason20242025!$B$3:$B$1315, "&lt;=" &amp; $A194, DataRegularSeason20242025!$D$3:$D$1315, K$1)+SUMIFS(DataRegularSeason20242025!$AB$3:$AB$1315,DataRegularSeason20242025!$B$3:$B$1315, "&lt;=" &amp; $A194, DataRegularSeason20242025!$E$3:$E$1315, K$1)</f>
        <v>22</v>
      </c>
      <c r="L194" s="2">
        <f>SUMIFS(DataRegularSeason20242025!$AA$3:$AA$1315,DataRegularSeason20242025!$B$3:$B$1315, "&lt;=" &amp; $A194, DataRegularSeason20242025!$D$3:$D$1315, L$1)+SUMIFS(DataRegularSeason20242025!$AB$3:$AB$1315,DataRegularSeason20242025!$B$3:$B$1315, "&lt;=" &amp; $A194, DataRegularSeason20242025!$E$3:$E$1315, L$1)</f>
        <v>24</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25</v>
      </c>
      <c r="O194" s="2">
        <f>SUMIFS(DataRegularSeason20242025!$AA$3:$AA$1315,DataRegularSeason20242025!$B$3:$B$1315, "&lt;=" &amp; $A194, DataRegularSeason20242025!$D$3:$D$1315, O$1)+SUMIFS(DataRegularSeason20242025!$AB$3:$AB$1315,DataRegularSeason20242025!$B$3:$B$1315, "&lt;=" &amp; $A194, DataRegularSeason20242025!$E$3:$E$1315, O$1)</f>
        <v>30</v>
      </c>
      <c r="P194" s="2">
        <f>SUMIFS(DataRegularSeason20242025!$AA$3:$AA$1315,DataRegularSeason20242025!$B$3:$B$1315, "&lt;=" &amp; $A194, DataRegularSeason20242025!$D$3:$D$1315, P$1)+SUMIFS(DataRegularSeason20242025!$AB$3:$AB$1315,DataRegularSeason20242025!$B$3:$B$1315, "&lt;=" &amp; $A194, DataRegularSeason20242025!$E$3:$E$1315, P$1)</f>
        <v>17</v>
      </c>
      <c r="Q194" s="2">
        <f>SUMIFS(DataRegularSeason20242025!$AA$3:$AA$1315,DataRegularSeason20242025!$B$3:$B$1315, "&lt;=" &amp; $A194, DataRegularSeason20242025!$D$3:$D$1315, Q$1)+SUMIFS(DataRegularSeason20242025!$AB$3:$AB$1315,DataRegularSeason20242025!$B$3:$B$1315, "&lt;=" &amp; $A194, DataRegularSeason20242025!$E$3:$E$1315, Q$1)</f>
        <v>32</v>
      </c>
      <c r="R194" s="2">
        <f>SUMIFS(DataRegularSeason20242025!$AA$3:$AA$1315,DataRegularSeason20242025!$B$3:$B$1315, "&lt;=" &amp; $A194, DataRegularSeason20242025!$D$3:$D$1315, R$1)+SUMIFS(DataRegularSeason20242025!$AB$3:$AB$1315,DataRegularSeason20242025!$B$3:$B$1315, "&lt;=" &amp; $A194, DataRegularSeason20242025!$E$3:$E$1315, R$1)</f>
        <v>17</v>
      </c>
      <c r="S194" s="2">
        <f>SUMIFS(DataRegularSeason20242025!$AA$3:$AA$1315,DataRegularSeason20242025!$B$3:$B$1315, "&lt;=" &amp; $A194, DataRegularSeason20242025!$D$3:$D$1315, S$1)+SUMIFS(DataRegularSeason20242025!$AB$3:$AB$1315,DataRegularSeason20242025!$B$3:$B$1315, "&lt;=" &amp; $A194, DataRegularSeason20242025!$E$3:$E$1315, S$1)</f>
        <v>21</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19</v>
      </c>
      <c r="V194" s="2">
        <f>SUMIFS(DataRegularSeason20242025!$AA$3:$AA$1315,DataRegularSeason20242025!$B$3:$B$1315, "&lt;=" &amp; $A194, DataRegularSeason20242025!$D$3:$D$1315, V$1)+SUMIFS(DataRegularSeason20242025!$AB$3:$AB$1315,DataRegularSeason20242025!$B$3:$B$1315, "&lt;=" &amp; $A194, DataRegularSeason20242025!$E$3:$E$1315, V$1)</f>
        <v>21</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19</v>
      </c>
      <c r="Z194" s="2">
        <f>SUMIFS(DataRegularSeason20242025!$AA$3:$AA$1315,DataRegularSeason20242025!$B$3:$B$1315, "&lt;=" &amp; $A194, DataRegularSeason20242025!$D$3:$D$1315, Z$1)+SUMIFS(DataRegularSeason20242025!$AB$3:$AB$1315,DataRegularSeason20242025!$B$3:$B$1315, "&lt;=" &amp; $A194, DataRegularSeason20242025!$E$3:$E$1315, Z$1)</f>
        <v>21</v>
      </c>
      <c r="AA194" s="2">
        <f>SUMIFS(DataRegularSeason20242025!$AA$3:$AA$1315,DataRegularSeason20242025!$B$3:$B$1315, "&lt;=" &amp; $A194, DataRegularSeason20242025!$D$3:$D$1315, AA$1)+SUMIFS(DataRegularSeason20242025!$AB$3:$AB$1315,DataRegularSeason20242025!$B$3:$B$1315, "&lt;=" &amp; $A194, DataRegularSeason20242025!$E$3:$E$1315, AA$1)</f>
        <v>24</v>
      </c>
      <c r="AB194" s="2">
        <f>SUMIFS(DataRegularSeason20242025!$AA$3:$AA$1315,DataRegularSeason20242025!$B$3:$B$1315, "&lt;=" &amp; $A194, DataRegularSeason20242025!$D$3:$D$1315, AB$1)+SUMIFS(DataRegularSeason20242025!$AB$3:$AB$1315,DataRegularSeason20242025!$B$3:$B$1315, "&lt;=" &amp; $A194, DataRegularSeason20242025!$E$3:$E$1315, AB$1)</f>
        <v>28</v>
      </c>
      <c r="AC194" s="2">
        <f>SUMIFS(DataRegularSeason20242025!$AA$3:$AA$1315,DataRegularSeason20242025!$B$3:$B$1315, "&lt;=" &amp; $A194, DataRegularSeason20242025!$D$3:$D$1315, AC$1)+SUMIFS(DataRegularSeason20242025!$AB$3:$AB$1315,DataRegularSeason20242025!$B$3:$B$1315, "&lt;=" &amp; $A194, DataRegularSeason20242025!$E$3:$E$1315, AC$1)</f>
        <v>21</v>
      </c>
      <c r="AD194" s="2">
        <f>SUMIFS(DataRegularSeason20242025!$AA$3:$AA$1315,DataRegularSeason20242025!$B$3:$B$1315, "&lt;=" &amp; $A194, DataRegularSeason20242025!$D$3:$D$1315, AD$1)+SUMIFS(DataRegularSeason20242025!$AB$3:$AB$1315,DataRegularSeason20242025!$B$3:$B$1315, "&lt;=" &amp; $A194, DataRegularSeason20242025!$E$3:$E$1315, AD$1)</f>
        <v>25</v>
      </c>
      <c r="AE194" s="2">
        <f>SUMIFS(DataRegularSeason20242025!$AA$3:$AA$1315,DataRegularSeason20242025!$B$3:$B$1315, "&lt;=" &amp; $A194, DataRegularSeason20242025!$D$3:$D$1315, AE$1)+SUMIFS(DataRegularSeason20242025!$AB$3:$AB$1315,DataRegularSeason20242025!$B$3:$B$1315, "&lt;=" &amp; $A194, DataRegularSeason20242025!$E$3:$E$1315, AE$1)</f>
        <v>30</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29</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19</v>
      </c>
      <c r="C195" s="2">
        <f>SUMIFS(DataRegularSeason20242025!$AA$3:$AA$1315,DataRegularSeason20242025!$B$3:$B$1315, "&lt;=" &amp; $A195, DataRegularSeason20242025!$D$3:$D$1315, C$1)+SUMIFS(DataRegularSeason20242025!$AB$3:$AB$1315,DataRegularSeason20242025!$B$3:$B$1315, "&lt;=" &amp; $A195, DataRegularSeason20242025!$E$3:$E$1315, C$1)</f>
        <v>23</v>
      </c>
      <c r="D195" s="2">
        <f>SUMIFS(DataRegularSeason20242025!$AA$3:$AA$1315,DataRegularSeason20242025!$B$3:$B$1315, "&lt;=" &amp; $A195, DataRegularSeason20242025!$D$3:$D$1315, D$1)+SUMIFS(DataRegularSeason20242025!$AB$3:$AB$1315,DataRegularSeason20242025!$B$3:$B$1315, "&lt;=" &amp; $A195, DataRegularSeason20242025!$E$3:$E$1315, D$1)</f>
        <v>23</v>
      </c>
      <c r="E195" s="2">
        <f>SUMIFS(DataRegularSeason20242025!$AA$3:$AA$1315,DataRegularSeason20242025!$B$3:$B$1315, "&lt;=" &amp; $A195, DataRegularSeason20242025!$D$3:$D$1315, E$1)+SUMIFS(DataRegularSeason20242025!$AB$3:$AB$1315,DataRegularSeason20242025!$B$3:$B$1315, "&lt;=" &amp; $A195, DataRegularSeason20242025!$E$3:$E$1315, E$1)</f>
        <v>31</v>
      </c>
      <c r="F195" s="2">
        <f>SUMIFS(DataRegularSeason20242025!$AA$3:$AA$1315,DataRegularSeason20242025!$B$3:$B$1315, "&lt;=" &amp; $A195, DataRegularSeason20242025!$D$3:$D$1315, F$1)+SUMIFS(DataRegularSeason20242025!$AB$3:$AB$1315,DataRegularSeason20242025!$B$3:$B$1315, "&lt;=" &amp; $A195, DataRegularSeason20242025!$E$3:$E$1315, F$1)</f>
        <v>20</v>
      </c>
      <c r="G195" s="2">
        <f>SUMIFS(DataRegularSeason20242025!$AA$3:$AA$1315,DataRegularSeason20242025!$B$3:$B$1315, "&lt;=" &amp; $A195, DataRegularSeason20242025!$D$3:$D$1315, G$1)+SUMIFS(DataRegularSeason20242025!$AB$3:$AB$1315,DataRegularSeason20242025!$B$3:$B$1315, "&lt;=" &amp; $A195, DataRegularSeason20242025!$E$3:$E$1315, G$1)</f>
        <v>28</v>
      </c>
      <c r="H195" s="2">
        <f>SUMIFS(DataRegularSeason20242025!$AA$3:$AA$1315,DataRegularSeason20242025!$B$3:$B$1315, "&lt;=" &amp; $A195, DataRegularSeason20242025!$D$3:$D$1315, H$1)+SUMIFS(DataRegularSeason20242025!$AB$3:$AB$1315,DataRegularSeason20242025!$B$3:$B$1315, "&lt;=" &amp; $A195, DataRegularSeason20242025!$E$3:$E$1315, H$1)</f>
        <v>16</v>
      </c>
      <c r="I195" s="2">
        <f>SUMIFS(DataRegularSeason20242025!$AA$3:$AA$1315,DataRegularSeason20242025!$B$3:$B$1315, "&lt;=" &amp; $A195, DataRegularSeason20242025!$D$3:$D$1315, I$1)+SUMIFS(DataRegularSeason20242025!$AB$3:$AB$1315,DataRegularSeason20242025!$B$3:$B$1315, "&lt;=" &amp; $A195, DataRegularSeason20242025!$E$3:$E$1315, I$1)</f>
        <v>24</v>
      </c>
      <c r="J195" s="2">
        <f>SUMIFS(DataRegularSeason20242025!$AA$3:$AA$1315,DataRegularSeason20242025!$B$3:$B$1315, "&lt;=" &amp; $A195, DataRegularSeason20242025!$D$3:$D$1315, J$1)+SUMIFS(DataRegularSeason20242025!$AB$3:$AB$1315,DataRegularSeason20242025!$B$3:$B$1315, "&lt;=" &amp; $A195, DataRegularSeason20242025!$E$3:$E$1315, J$1)</f>
        <v>26</v>
      </c>
      <c r="K195" s="2">
        <f>SUMIFS(DataRegularSeason20242025!$AA$3:$AA$1315,DataRegularSeason20242025!$B$3:$B$1315, "&lt;=" &amp; $A195, DataRegularSeason20242025!$D$3:$D$1315, K$1)+SUMIFS(DataRegularSeason20242025!$AB$3:$AB$1315,DataRegularSeason20242025!$B$3:$B$1315, "&lt;=" &amp; $A195, DataRegularSeason20242025!$E$3:$E$1315, K$1)</f>
        <v>22</v>
      </c>
      <c r="L195" s="2">
        <f>SUMIFS(DataRegularSeason20242025!$AA$3:$AA$1315,DataRegularSeason20242025!$B$3:$B$1315, "&lt;=" &amp; $A195, DataRegularSeason20242025!$D$3:$D$1315, L$1)+SUMIFS(DataRegularSeason20242025!$AB$3:$AB$1315,DataRegularSeason20242025!$B$3:$B$1315, "&lt;=" &amp; $A195, DataRegularSeason20242025!$E$3:$E$1315, L$1)</f>
        <v>24</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25</v>
      </c>
      <c r="O195" s="2">
        <f>SUMIFS(DataRegularSeason20242025!$AA$3:$AA$1315,DataRegularSeason20242025!$B$3:$B$1315, "&lt;=" &amp; $A195, DataRegularSeason20242025!$D$3:$D$1315, O$1)+SUMIFS(DataRegularSeason20242025!$AB$3:$AB$1315,DataRegularSeason20242025!$B$3:$B$1315, "&lt;=" &amp; $A195, DataRegularSeason20242025!$E$3:$E$1315, O$1)</f>
        <v>30</v>
      </c>
      <c r="P195" s="2">
        <f>SUMIFS(DataRegularSeason20242025!$AA$3:$AA$1315,DataRegularSeason20242025!$B$3:$B$1315, "&lt;=" &amp; $A195, DataRegularSeason20242025!$D$3:$D$1315, P$1)+SUMIFS(DataRegularSeason20242025!$AB$3:$AB$1315,DataRegularSeason20242025!$B$3:$B$1315, "&lt;=" &amp; $A195, DataRegularSeason20242025!$E$3:$E$1315, P$1)</f>
        <v>17</v>
      </c>
      <c r="Q195" s="2">
        <f>SUMIFS(DataRegularSeason20242025!$AA$3:$AA$1315,DataRegularSeason20242025!$B$3:$B$1315, "&lt;=" &amp; $A195, DataRegularSeason20242025!$D$3:$D$1315, Q$1)+SUMIFS(DataRegularSeason20242025!$AB$3:$AB$1315,DataRegularSeason20242025!$B$3:$B$1315, "&lt;=" &amp; $A195, DataRegularSeason20242025!$E$3:$E$1315, Q$1)</f>
        <v>32</v>
      </c>
      <c r="R195" s="2">
        <f>SUMIFS(DataRegularSeason20242025!$AA$3:$AA$1315,DataRegularSeason20242025!$B$3:$B$1315, "&lt;=" &amp; $A195, DataRegularSeason20242025!$D$3:$D$1315, R$1)+SUMIFS(DataRegularSeason20242025!$AB$3:$AB$1315,DataRegularSeason20242025!$B$3:$B$1315, "&lt;=" &amp; $A195, DataRegularSeason20242025!$E$3:$E$1315, R$1)</f>
        <v>17</v>
      </c>
      <c r="S195" s="2">
        <f>SUMIFS(DataRegularSeason20242025!$AA$3:$AA$1315,DataRegularSeason20242025!$B$3:$B$1315, "&lt;=" &amp; $A195, DataRegularSeason20242025!$D$3:$D$1315, S$1)+SUMIFS(DataRegularSeason20242025!$AB$3:$AB$1315,DataRegularSeason20242025!$B$3:$B$1315, "&lt;=" &amp; $A195, DataRegularSeason20242025!$E$3:$E$1315, S$1)</f>
        <v>21</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19</v>
      </c>
      <c r="V195" s="2">
        <f>SUMIFS(DataRegularSeason20242025!$AA$3:$AA$1315,DataRegularSeason20242025!$B$3:$B$1315, "&lt;=" &amp; $A195, DataRegularSeason20242025!$D$3:$D$1315, V$1)+SUMIFS(DataRegularSeason20242025!$AB$3:$AB$1315,DataRegularSeason20242025!$B$3:$B$1315, "&lt;=" &amp; $A195, DataRegularSeason20242025!$E$3:$E$1315, V$1)</f>
        <v>21</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19</v>
      </c>
      <c r="Z195" s="2">
        <f>SUMIFS(DataRegularSeason20242025!$AA$3:$AA$1315,DataRegularSeason20242025!$B$3:$B$1315, "&lt;=" &amp; $A195, DataRegularSeason20242025!$D$3:$D$1315, Z$1)+SUMIFS(DataRegularSeason20242025!$AB$3:$AB$1315,DataRegularSeason20242025!$B$3:$B$1315, "&lt;=" &amp; $A195, DataRegularSeason20242025!$E$3:$E$1315, Z$1)</f>
        <v>21</v>
      </c>
      <c r="AA195" s="2">
        <f>SUMIFS(DataRegularSeason20242025!$AA$3:$AA$1315,DataRegularSeason20242025!$B$3:$B$1315, "&lt;=" &amp; $A195, DataRegularSeason20242025!$D$3:$D$1315, AA$1)+SUMIFS(DataRegularSeason20242025!$AB$3:$AB$1315,DataRegularSeason20242025!$B$3:$B$1315, "&lt;=" &amp; $A195, DataRegularSeason20242025!$E$3:$E$1315, AA$1)</f>
        <v>24</v>
      </c>
      <c r="AB195" s="2">
        <f>SUMIFS(DataRegularSeason20242025!$AA$3:$AA$1315,DataRegularSeason20242025!$B$3:$B$1315, "&lt;=" &amp; $A195, DataRegularSeason20242025!$D$3:$D$1315, AB$1)+SUMIFS(DataRegularSeason20242025!$AB$3:$AB$1315,DataRegularSeason20242025!$B$3:$B$1315, "&lt;=" &amp; $A195, DataRegularSeason20242025!$E$3:$E$1315, AB$1)</f>
        <v>28</v>
      </c>
      <c r="AC195" s="2">
        <f>SUMIFS(DataRegularSeason20242025!$AA$3:$AA$1315,DataRegularSeason20242025!$B$3:$B$1315, "&lt;=" &amp; $A195, DataRegularSeason20242025!$D$3:$D$1315, AC$1)+SUMIFS(DataRegularSeason20242025!$AB$3:$AB$1315,DataRegularSeason20242025!$B$3:$B$1315, "&lt;=" &amp; $A195, DataRegularSeason20242025!$E$3:$E$1315, AC$1)</f>
        <v>21</v>
      </c>
      <c r="AD195" s="2">
        <f>SUMIFS(DataRegularSeason20242025!$AA$3:$AA$1315,DataRegularSeason20242025!$B$3:$B$1315, "&lt;=" &amp; $A195, DataRegularSeason20242025!$D$3:$D$1315, AD$1)+SUMIFS(DataRegularSeason20242025!$AB$3:$AB$1315,DataRegularSeason20242025!$B$3:$B$1315, "&lt;=" &amp; $A195, DataRegularSeason20242025!$E$3:$E$1315, AD$1)</f>
        <v>25</v>
      </c>
      <c r="AE195" s="2">
        <f>SUMIFS(DataRegularSeason20242025!$AA$3:$AA$1315,DataRegularSeason20242025!$B$3:$B$1315, "&lt;=" &amp; $A195, DataRegularSeason20242025!$D$3:$D$1315, AE$1)+SUMIFS(DataRegularSeason20242025!$AB$3:$AB$1315,DataRegularSeason20242025!$B$3:$B$1315, "&lt;=" &amp; $A195, DataRegularSeason20242025!$E$3:$E$1315, AE$1)</f>
        <v>30</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29</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19</v>
      </c>
      <c r="C196" s="2">
        <f>SUMIFS(DataRegularSeason20242025!$AA$3:$AA$1315,DataRegularSeason20242025!$B$3:$B$1315, "&lt;=" &amp; $A196, DataRegularSeason20242025!$D$3:$D$1315, C$1)+SUMIFS(DataRegularSeason20242025!$AB$3:$AB$1315,DataRegularSeason20242025!$B$3:$B$1315, "&lt;=" &amp; $A196, DataRegularSeason20242025!$E$3:$E$1315, C$1)</f>
        <v>23</v>
      </c>
      <c r="D196" s="2">
        <f>SUMIFS(DataRegularSeason20242025!$AA$3:$AA$1315,DataRegularSeason20242025!$B$3:$B$1315, "&lt;=" &amp; $A196, DataRegularSeason20242025!$D$3:$D$1315, D$1)+SUMIFS(DataRegularSeason20242025!$AB$3:$AB$1315,DataRegularSeason20242025!$B$3:$B$1315, "&lt;=" &amp; $A196, DataRegularSeason20242025!$E$3:$E$1315, D$1)</f>
        <v>23</v>
      </c>
      <c r="E196" s="2">
        <f>SUMIFS(DataRegularSeason20242025!$AA$3:$AA$1315,DataRegularSeason20242025!$B$3:$B$1315, "&lt;=" &amp; $A196, DataRegularSeason20242025!$D$3:$D$1315, E$1)+SUMIFS(DataRegularSeason20242025!$AB$3:$AB$1315,DataRegularSeason20242025!$B$3:$B$1315, "&lt;=" &amp; $A196, DataRegularSeason20242025!$E$3:$E$1315, E$1)</f>
        <v>31</v>
      </c>
      <c r="F196" s="2">
        <f>SUMIFS(DataRegularSeason20242025!$AA$3:$AA$1315,DataRegularSeason20242025!$B$3:$B$1315, "&lt;=" &amp; $A196, DataRegularSeason20242025!$D$3:$D$1315, F$1)+SUMIFS(DataRegularSeason20242025!$AB$3:$AB$1315,DataRegularSeason20242025!$B$3:$B$1315, "&lt;=" &amp; $A196, DataRegularSeason20242025!$E$3:$E$1315, F$1)</f>
        <v>20</v>
      </c>
      <c r="G196" s="2">
        <f>SUMIFS(DataRegularSeason20242025!$AA$3:$AA$1315,DataRegularSeason20242025!$B$3:$B$1315, "&lt;=" &amp; $A196, DataRegularSeason20242025!$D$3:$D$1315, G$1)+SUMIFS(DataRegularSeason20242025!$AB$3:$AB$1315,DataRegularSeason20242025!$B$3:$B$1315, "&lt;=" &amp; $A196, DataRegularSeason20242025!$E$3:$E$1315, G$1)</f>
        <v>28</v>
      </c>
      <c r="H196" s="2">
        <f>SUMIFS(DataRegularSeason20242025!$AA$3:$AA$1315,DataRegularSeason20242025!$B$3:$B$1315, "&lt;=" &amp; $A196, DataRegularSeason20242025!$D$3:$D$1315, H$1)+SUMIFS(DataRegularSeason20242025!$AB$3:$AB$1315,DataRegularSeason20242025!$B$3:$B$1315, "&lt;=" &amp; $A196, DataRegularSeason20242025!$E$3:$E$1315, H$1)</f>
        <v>16</v>
      </c>
      <c r="I196" s="2">
        <f>SUMIFS(DataRegularSeason20242025!$AA$3:$AA$1315,DataRegularSeason20242025!$B$3:$B$1315, "&lt;=" &amp; $A196, DataRegularSeason20242025!$D$3:$D$1315, I$1)+SUMIFS(DataRegularSeason20242025!$AB$3:$AB$1315,DataRegularSeason20242025!$B$3:$B$1315, "&lt;=" &amp; $A196, DataRegularSeason20242025!$E$3:$E$1315, I$1)</f>
        <v>24</v>
      </c>
      <c r="J196" s="2">
        <f>SUMIFS(DataRegularSeason20242025!$AA$3:$AA$1315,DataRegularSeason20242025!$B$3:$B$1315, "&lt;=" &amp; $A196, DataRegularSeason20242025!$D$3:$D$1315, J$1)+SUMIFS(DataRegularSeason20242025!$AB$3:$AB$1315,DataRegularSeason20242025!$B$3:$B$1315, "&lt;=" &amp; $A196, DataRegularSeason20242025!$E$3:$E$1315, J$1)</f>
        <v>26</v>
      </c>
      <c r="K196" s="2">
        <f>SUMIFS(DataRegularSeason20242025!$AA$3:$AA$1315,DataRegularSeason20242025!$B$3:$B$1315, "&lt;=" &amp; $A196, DataRegularSeason20242025!$D$3:$D$1315, K$1)+SUMIFS(DataRegularSeason20242025!$AB$3:$AB$1315,DataRegularSeason20242025!$B$3:$B$1315, "&lt;=" &amp; $A196, DataRegularSeason20242025!$E$3:$E$1315, K$1)</f>
        <v>22</v>
      </c>
      <c r="L196" s="2">
        <f>SUMIFS(DataRegularSeason20242025!$AA$3:$AA$1315,DataRegularSeason20242025!$B$3:$B$1315, "&lt;=" &amp; $A196, DataRegularSeason20242025!$D$3:$D$1315, L$1)+SUMIFS(DataRegularSeason20242025!$AB$3:$AB$1315,DataRegularSeason20242025!$B$3:$B$1315, "&lt;=" &amp; $A196, DataRegularSeason20242025!$E$3:$E$1315, L$1)</f>
        <v>24</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25</v>
      </c>
      <c r="O196" s="2">
        <f>SUMIFS(DataRegularSeason20242025!$AA$3:$AA$1315,DataRegularSeason20242025!$B$3:$B$1315, "&lt;=" &amp; $A196, DataRegularSeason20242025!$D$3:$D$1315, O$1)+SUMIFS(DataRegularSeason20242025!$AB$3:$AB$1315,DataRegularSeason20242025!$B$3:$B$1315, "&lt;=" &amp; $A196, DataRegularSeason20242025!$E$3:$E$1315, O$1)</f>
        <v>30</v>
      </c>
      <c r="P196" s="2">
        <f>SUMIFS(DataRegularSeason20242025!$AA$3:$AA$1315,DataRegularSeason20242025!$B$3:$B$1315, "&lt;=" &amp; $A196, DataRegularSeason20242025!$D$3:$D$1315, P$1)+SUMIFS(DataRegularSeason20242025!$AB$3:$AB$1315,DataRegularSeason20242025!$B$3:$B$1315, "&lt;=" &amp; $A196, DataRegularSeason20242025!$E$3:$E$1315, P$1)</f>
        <v>17</v>
      </c>
      <c r="Q196" s="2">
        <f>SUMIFS(DataRegularSeason20242025!$AA$3:$AA$1315,DataRegularSeason20242025!$B$3:$B$1315, "&lt;=" &amp; $A196, DataRegularSeason20242025!$D$3:$D$1315, Q$1)+SUMIFS(DataRegularSeason20242025!$AB$3:$AB$1315,DataRegularSeason20242025!$B$3:$B$1315, "&lt;=" &amp; $A196, DataRegularSeason20242025!$E$3:$E$1315, Q$1)</f>
        <v>32</v>
      </c>
      <c r="R196" s="2">
        <f>SUMIFS(DataRegularSeason20242025!$AA$3:$AA$1315,DataRegularSeason20242025!$B$3:$B$1315, "&lt;=" &amp; $A196, DataRegularSeason20242025!$D$3:$D$1315, R$1)+SUMIFS(DataRegularSeason20242025!$AB$3:$AB$1315,DataRegularSeason20242025!$B$3:$B$1315, "&lt;=" &amp; $A196, DataRegularSeason20242025!$E$3:$E$1315, R$1)</f>
        <v>17</v>
      </c>
      <c r="S196" s="2">
        <f>SUMIFS(DataRegularSeason20242025!$AA$3:$AA$1315,DataRegularSeason20242025!$B$3:$B$1315, "&lt;=" &amp; $A196, DataRegularSeason20242025!$D$3:$D$1315, S$1)+SUMIFS(DataRegularSeason20242025!$AB$3:$AB$1315,DataRegularSeason20242025!$B$3:$B$1315, "&lt;=" &amp; $A196, DataRegularSeason20242025!$E$3:$E$1315, S$1)</f>
        <v>21</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19</v>
      </c>
      <c r="V196" s="2">
        <f>SUMIFS(DataRegularSeason20242025!$AA$3:$AA$1315,DataRegularSeason20242025!$B$3:$B$1315, "&lt;=" &amp; $A196, DataRegularSeason20242025!$D$3:$D$1315, V$1)+SUMIFS(DataRegularSeason20242025!$AB$3:$AB$1315,DataRegularSeason20242025!$B$3:$B$1315, "&lt;=" &amp; $A196, DataRegularSeason20242025!$E$3:$E$1315, V$1)</f>
        <v>21</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19</v>
      </c>
      <c r="Z196" s="2">
        <f>SUMIFS(DataRegularSeason20242025!$AA$3:$AA$1315,DataRegularSeason20242025!$B$3:$B$1315, "&lt;=" &amp; $A196, DataRegularSeason20242025!$D$3:$D$1315, Z$1)+SUMIFS(DataRegularSeason20242025!$AB$3:$AB$1315,DataRegularSeason20242025!$B$3:$B$1315, "&lt;=" &amp; $A196, DataRegularSeason20242025!$E$3:$E$1315, Z$1)</f>
        <v>21</v>
      </c>
      <c r="AA196" s="2">
        <f>SUMIFS(DataRegularSeason20242025!$AA$3:$AA$1315,DataRegularSeason20242025!$B$3:$B$1315, "&lt;=" &amp; $A196, DataRegularSeason20242025!$D$3:$D$1315, AA$1)+SUMIFS(DataRegularSeason20242025!$AB$3:$AB$1315,DataRegularSeason20242025!$B$3:$B$1315, "&lt;=" &amp; $A196, DataRegularSeason20242025!$E$3:$E$1315, AA$1)</f>
        <v>24</v>
      </c>
      <c r="AB196" s="2">
        <f>SUMIFS(DataRegularSeason20242025!$AA$3:$AA$1315,DataRegularSeason20242025!$B$3:$B$1315, "&lt;=" &amp; $A196, DataRegularSeason20242025!$D$3:$D$1315, AB$1)+SUMIFS(DataRegularSeason20242025!$AB$3:$AB$1315,DataRegularSeason20242025!$B$3:$B$1315, "&lt;=" &amp; $A196, DataRegularSeason20242025!$E$3:$E$1315, AB$1)</f>
        <v>28</v>
      </c>
      <c r="AC196" s="2">
        <f>SUMIFS(DataRegularSeason20242025!$AA$3:$AA$1315,DataRegularSeason20242025!$B$3:$B$1315, "&lt;=" &amp; $A196, DataRegularSeason20242025!$D$3:$D$1315, AC$1)+SUMIFS(DataRegularSeason20242025!$AB$3:$AB$1315,DataRegularSeason20242025!$B$3:$B$1315, "&lt;=" &amp; $A196, DataRegularSeason20242025!$E$3:$E$1315, AC$1)</f>
        <v>21</v>
      </c>
      <c r="AD196" s="2">
        <f>SUMIFS(DataRegularSeason20242025!$AA$3:$AA$1315,DataRegularSeason20242025!$B$3:$B$1315, "&lt;=" &amp; $A196, DataRegularSeason20242025!$D$3:$D$1315, AD$1)+SUMIFS(DataRegularSeason20242025!$AB$3:$AB$1315,DataRegularSeason20242025!$B$3:$B$1315, "&lt;=" &amp; $A196, DataRegularSeason20242025!$E$3:$E$1315, AD$1)</f>
        <v>25</v>
      </c>
      <c r="AE196" s="2">
        <f>SUMIFS(DataRegularSeason20242025!$AA$3:$AA$1315,DataRegularSeason20242025!$B$3:$B$1315, "&lt;=" &amp; $A196, DataRegularSeason20242025!$D$3:$D$1315, AE$1)+SUMIFS(DataRegularSeason20242025!$AB$3:$AB$1315,DataRegularSeason20242025!$B$3:$B$1315, "&lt;=" &amp; $A196, DataRegularSeason20242025!$E$3:$E$1315, AE$1)</f>
        <v>30</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29</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19</v>
      </c>
      <c r="C197" s="2">
        <f>SUMIFS(DataRegularSeason20242025!$AA$3:$AA$1315,DataRegularSeason20242025!$B$3:$B$1315, "&lt;=" &amp; $A197, DataRegularSeason20242025!$D$3:$D$1315, C$1)+SUMIFS(DataRegularSeason20242025!$AB$3:$AB$1315,DataRegularSeason20242025!$B$3:$B$1315, "&lt;=" &amp; $A197, DataRegularSeason20242025!$E$3:$E$1315, C$1)</f>
        <v>23</v>
      </c>
      <c r="D197" s="2">
        <f>SUMIFS(DataRegularSeason20242025!$AA$3:$AA$1315,DataRegularSeason20242025!$B$3:$B$1315, "&lt;=" &amp; $A197, DataRegularSeason20242025!$D$3:$D$1315, D$1)+SUMIFS(DataRegularSeason20242025!$AB$3:$AB$1315,DataRegularSeason20242025!$B$3:$B$1315, "&lt;=" &amp; $A197, DataRegularSeason20242025!$E$3:$E$1315, D$1)</f>
        <v>23</v>
      </c>
      <c r="E197" s="2">
        <f>SUMIFS(DataRegularSeason20242025!$AA$3:$AA$1315,DataRegularSeason20242025!$B$3:$B$1315, "&lt;=" &amp; $A197, DataRegularSeason20242025!$D$3:$D$1315, E$1)+SUMIFS(DataRegularSeason20242025!$AB$3:$AB$1315,DataRegularSeason20242025!$B$3:$B$1315, "&lt;=" &amp; $A197, DataRegularSeason20242025!$E$3:$E$1315, E$1)</f>
        <v>31</v>
      </c>
      <c r="F197" s="2">
        <f>SUMIFS(DataRegularSeason20242025!$AA$3:$AA$1315,DataRegularSeason20242025!$B$3:$B$1315, "&lt;=" &amp; $A197, DataRegularSeason20242025!$D$3:$D$1315, F$1)+SUMIFS(DataRegularSeason20242025!$AB$3:$AB$1315,DataRegularSeason20242025!$B$3:$B$1315, "&lt;=" &amp; $A197, DataRegularSeason20242025!$E$3:$E$1315, F$1)</f>
        <v>20</v>
      </c>
      <c r="G197" s="2">
        <f>SUMIFS(DataRegularSeason20242025!$AA$3:$AA$1315,DataRegularSeason20242025!$B$3:$B$1315, "&lt;=" &amp; $A197, DataRegularSeason20242025!$D$3:$D$1315, G$1)+SUMIFS(DataRegularSeason20242025!$AB$3:$AB$1315,DataRegularSeason20242025!$B$3:$B$1315, "&lt;=" &amp; $A197, DataRegularSeason20242025!$E$3:$E$1315, G$1)</f>
        <v>28</v>
      </c>
      <c r="H197" s="2">
        <f>SUMIFS(DataRegularSeason20242025!$AA$3:$AA$1315,DataRegularSeason20242025!$B$3:$B$1315, "&lt;=" &amp; $A197, DataRegularSeason20242025!$D$3:$D$1315, H$1)+SUMIFS(DataRegularSeason20242025!$AB$3:$AB$1315,DataRegularSeason20242025!$B$3:$B$1315, "&lt;=" &amp; $A197, DataRegularSeason20242025!$E$3:$E$1315, H$1)</f>
        <v>16</v>
      </c>
      <c r="I197" s="2">
        <f>SUMIFS(DataRegularSeason20242025!$AA$3:$AA$1315,DataRegularSeason20242025!$B$3:$B$1315, "&lt;=" &amp; $A197, DataRegularSeason20242025!$D$3:$D$1315, I$1)+SUMIFS(DataRegularSeason20242025!$AB$3:$AB$1315,DataRegularSeason20242025!$B$3:$B$1315, "&lt;=" &amp; $A197, DataRegularSeason20242025!$E$3:$E$1315, I$1)</f>
        <v>24</v>
      </c>
      <c r="J197" s="2">
        <f>SUMIFS(DataRegularSeason20242025!$AA$3:$AA$1315,DataRegularSeason20242025!$B$3:$B$1315, "&lt;=" &amp; $A197, DataRegularSeason20242025!$D$3:$D$1315, J$1)+SUMIFS(DataRegularSeason20242025!$AB$3:$AB$1315,DataRegularSeason20242025!$B$3:$B$1315, "&lt;=" &amp; $A197, DataRegularSeason20242025!$E$3:$E$1315, J$1)</f>
        <v>26</v>
      </c>
      <c r="K197" s="2">
        <f>SUMIFS(DataRegularSeason20242025!$AA$3:$AA$1315,DataRegularSeason20242025!$B$3:$B$1315, "&lt;=" &amp; $A197, DataRegularSeason20242025!$D$3:$D$1315, K$1)+SUMIFS(DataRegularSeason20242025!$AB$3:$AB$1315,DataRegularSeason20242025!$B$3:$B$1315, "&lt;=" &amp; $A197, DataRegularSeason20242025!$E$3:$E$1315, K$1)</f>
        <v>22</v>
      </c>
      <c r="L197" s="2">
        <f>SUMIFS(DataRegularSeason20242025!$AA$3:$AA$1315,DataRegularSeason20242025!$B$3:$B$1315, "&lt;=" &amp; $A197, DataRegularSeason20242025!$D$3:$D$1315, L$1)+SUMIFS(DataRegularSeason20242025!$AB$3:$AB$1315,DataRegularSeason20242025!$B$3:$B$1315, "&lt;=" &amp; $A197, DataRegularSeason20242025!$E$3:$E$1315, L$1)</f>
        <v>24</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25</v>
      </c>
      <c r="O197" s="2">
        <f>SUMIFS(DataRegularSeason20242025!$AA$3:$AA$1315,DataRegularSeason20242025!$B$3:$B$1315, "&lt;=" &amp; $A197, DataRegularSeason20242025!$D$3:$D$1315, O$1)+SUMIFS(DataRegularSeason20242025!$AB$3:$AB$1315,DataRegularSeason20242025!$B$3:$B$1315, "&lt;=" &amp; $A197, DataRegularSeason20242025!$E$3:$E$1315, O$1)</f>
        <v>30</v>
      </c>
      <c r="P197" s="2">
        <f>SUMIFS(DataRegularSeason20242025!$AA$3:$AA$1315,DataRegularSeason20242025!$B$3:$B$1315, "&lt;=" &amp; $A197, DataRegularSeason20242025!$D$3:$D$1315, P$1)+SUMIFS(DataRegularSeason20242025!$AB$3:$AB$1315,DataRegularSeason20242025!$B$3:$B$1315, "&lt;=" &amp; $A197, DataRegularSeason20242025!$E$3:$E$1315, P$1)</f>
        <v>17</v>
      </c>
      <c r="Q197" s="2">
        <f>SUMIFS(DataRegularSeason20242025!$AA$3:$AA$1315,DataRegularSeason20242025!$B$3:$B$1315, "&lt;=" &amp; $A197, DataRegularSeason20242025!$D$3:$D$1315, Q$1)+SUMIFS(DataRegularSeason20242025!$AB$3:$AB$1315,DataRegularSeason20242025!$B$3:$B$1315, "&lt;=" &amp; $A197, DataRegularSeason20242025!$E$3:$E$1315, Q$1)</f>
        <v>32</v>
      </c>
      <c r="R197" s="2">
        <f>SUMIFS(DataRegularSeason20242025!$AA$3:$AA$1315,DataRegularSeason20242025!$B$3:$B$1315, "&lt;=" &amp; $A197, DataRegularSeason20242025!$D$3:$D$1315, R$1)+SUMIFS(DataRegularSeason20242025!$AB$3:$AB$1315,DataRegularSeason20242025!$B$3:$B$1315, "&lt;=" &amp; $A197, DataRegularSeason20242025!$E$3:$E$1315, R$1)</f>
        <v>17</v>
      </c>
      <c r="S197" s="2">
        <f>SUMIFS(DataRegularSeason20242025!$AA$3:$AA$1315,DataRegularSeason20242025!$B$3:$B$1315, "&lt;=" &amp; $A197, DataRegularSeason20242025!$D$3:$D$1315, S$1)+SUMIFS(DataRegularSeason20242025!$AB$3:$AB$1315,DataRegularSeason20242025!$B$3:$B$1315, "&lt;=" &amp; $A197, DataRegularSeason20242025!$E$3:$E$1315, S$1)</f>
        <v>21</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19</v>
      </c>
      <c r="V197" s="2">
        <f>SUMIFS(DataRegularSeason20242025!$AA$3:$AA$1315,DataRegularSeason20242025!$B$3:$B$1315, "&lt;=" &amp; $A197, DataRegularSeason20242025!$D$3:$D$1315, V$1)+SUMIFS(DataRegularSeason20242025!$AB$3:$AB$1315,DataRegularSeason20242025!$B$3:$B$1315, "&lt;=" &amp; $A197, DataRegularSeason20242025!$E$3:$E$1315, V$1)</f>
        <v>21</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19</v>
      </c>
      <c r="Z197" s="2">
        <f>SUMIFS(DataRegularSeason20242025!$AA$3:$AA$1315,DataRegularSeason20242025!$B$3:$B$1315, "&lt;=" &amp; $A197, DataRegularSeason20242025!$D$3:$D$1315, Z$1)+SUMIFS(DataRegularSeason20242025!$AB$3:$AB$1315,DataRegularSeason20242025!$B$3:$B$1315, "&lt;=" &amp; $A197, DataRegularSeason20242025!$E$3:$E$1315, Z$1)</f>
        <v>21</v>
      </c>
      <c r="AA197" s="2">
        <f>SUMIFS(DataRegularSeason20242025!$AA$3:$AA$1315,DataRegularSeason20242025!$B$3:$B$1315, "&lt;=" &amp; $A197, DataRegularSeason20242025!$D$3:$D$1315, AA$1)+SUMIFS(DataRegularSeason20242025!$AB$3:$AB$1315,DataRegularSeason20242025!$B$3:$B$1315, "&lt;=" &amp; $A197, DataRegularSeason20242025!$E$3:$E$1315, AA$1)</f>
        <v>24</v>
      </c>
      <c r="AB197" s="2">
        <f>SUMIFS(DataRegularSeason20242025!$AA$3:$AA$1315,DataRegularSeason20242025!$B$3:$B$1315, "&lt;=" &amp; $A197, DataRegularSeason20242025!$D$3:$D$1315, AB$1)+SUMIFS(DataRegularSeason20242025!$AB$3:$AB$1315,DataRegularSeason20242025!$B$3:$B$1315, "&lt;=" &amp; $A197, DataRegularSeason20242025!$E$3:$E$1315, AB$1)</f>
        <v>28</v>
      </c>
      <c r="AC197" s="2">
        <f>SUMIFS(DataRegularSeason20242025!$AA$3:$AA$1315,DataRegularSeason20242025!$B$3:$B$1315, "&lt;=" &amp; $A197, DataRegularSeason20242025!$D$3:$D$1315, AC$1)+SUMIFS(DataRegularSeason20242025!$AB$3:$AB$1315,DataRegularSeason20242025!$B$3:$B$1315, "&lt;=" &amp; $A197, DataRegularSeason20242025!$E$3:$E$1315, AC$1)</f>
        <v>21</v>
      </c>
      <c r="AD197" s="2">
        <f>SUMIFS(DataRegularSeason20242025!$AA$3:$AA$1315,DataRegularSeason20242025!$B$3:$B$1315, "&lt;=" &amp; $A197, DataRegularSeason20242025!$D$3:$D$1315, AD$1)+SUMIFS(DataRegularSeason20242025!$AB$3:$AB$1315,DataRegularSeason20242025!$B$3:$B$1315, "&lt;=" &amp; $A197, DataRegularSeason20242025!$E$3:$E$1315, AD$1)</f>
        <v>25</v>
      </c>
      <c r="AE197" s="2">
        <f>SUMIFS(DataRegularSeason20242025!$AA$3:$AA$1315,DataRegularSeason20242025!$B$3:$B$1315, "&lt;=" &amp; $A197, DataRegularSeason20242025!$D$3:$D$1315, AE$1)+SUMIFS(DataRegularSeason20242025!$AB$3:$AB$1315,DataRegularSeason20242025!$B$3:$B$1315, "&lt;=" &amp; $A197, DataRegularSeason20242025!$E$3:$E$1315, AE$1)</f>
        <v>30</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29</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19</v>
      </c>
      <c r="C198" s="2">
        <f>SUMIFS(DataRegularSeason20242025!$AA$3:$AA$1315,DataRegularSeason20242025!$B$3:$B$1315, "&lt;=" &amp; $A198, DataRegularSeason20242025!$D$3:$D$1315, C$1)+SUMIFS(DataRegularSeason20242025!$AB$3:$AB$1315,DataRegularSeason20242025!$B$3:$B$1315, "&lt;=" &amp; $A198, DataRegularSeason20242025!$E$3:$E$1315, C$1)</f>
        <v>23</v>
      </c>
      <c r="D198" s="2">
        <f>SUMIFS(DataRegularSeason20242025!$AA$3:$AA$1315,DataRegularSeason20242025!$B$3:$B$1315, "&lt;=" &amp; $A198, DataRegularSeason20242025!$D$3:$D$1315, D$1)+SUMIFS(DataRegularSeason20242025!$AB$3:$AB$1315,DataRegularSeason20242025!$B$3:$B$1315, "&lt;=" &amp; $A198, DataRegularSeason20242025!$E$3:$E$1315, D$1)</f>
        <v>23</v>
      </c>
      <c r="E198" s="2">
        <f>SUMIFS(DataRegularSeason20242025!$AA$3:$AA$1315,DataRegularSeason20242025!$B$3:$B$1315, "&lt;=" &amp; $A198, DataRegularSeason20242025!$D$3:$D$1315, E$1)+SUMIFS(DataRegularSeason20242025!$AB$3:$AB$1315,DataRegularSeason20242025!$B$3:$B$1315, "&lt;=" &amp; $A198, DataRegularSeason20242025!$E$3:$E$1315, E$1)</f>
        <v>31</v>
      </c>
      <c r="F198" s="2">
        <f>SUMIFS(DataRegularSeason20242025!$AA$3:$AA$1315,DataRegularSeason20242025!$B$3:$B$1315, "&lt;=" &amp; $A198, DataRegularSeason20242025!$D$3:$D$1315, F$1)+SUMIFS(DataRegularSeason20242025!$AB$3:$AB$1315,DataRegularSeason20242025!$B$3:$B$1315, "&lt;=" &amp; $A198, DataRegularSeason20242025!$E$3:$E$1315, F$1)</f>
        <v>20</v>
      </c>
      <c r="G198" s="2">
        <f>SUMIFS(DataRegularSeason20242025!$AA$3:$AA$1315,DataRegularSeason20242025!$B$3:$B$1315, "&lt;=" &amp; $A198, DataRegularSeason20242025!$D$3:$D$1315, G$1)+SUMIFS(DataRegularSeason20242025!$AB$3:$AB$1315,DataRegularSeason20242025!$B$3:$B$1315, "&lt;=" &amp; $A198, DataRegularSeason20242025!$E$3:$E$1315, G$1)</f>
        <v>28</v>
      </c>
      <c r="H198" s="2">
        <f>SUMIFS(DataRegularSeason20242025!$AA$3:$AA$1315,DataRegularSeason20242025!$B$3:$B$1315, "&lt;=" &amp; $A198, DataRegularSeason20242025!$D$3:$D$1315, H$1)+SUMIFS(DataRegularSeason20242025!$AB$3:$AB$1315,DataRegularSeason20242025!$B$3:$B$1315, "&lt;=" &amp; $A198, DataRegularSeason20242025!$E$3:$E$1315, H$1)</f>
        <v>16</v>
      </c>
      <c r="I198" s="2">
        <f>SUMIFS(DataRegularSeason20242025!$AA$3:$AA$1315,DataRegularSeason20242025!$B$3:$B$1315, "&lt;=" &amp; $A198, DataRegularSeason20242025!$D$3:$D$1315, I$1)+SUMIFS(DataRegularSeason20242025!$AB$3:$AB$1315,DataRegularSeason20242025!$B$3:$B$1315, "&lt;=" &amp; $A198, DataRegularSeason20242025!$E$3:$E$1315, I$1)</f>
        <v>24</v>
      </c>
      <c r="J198" s="2">
        <f>SUMIFS(DataRegularSeason20242025!$AA$3:$AA$1315,DataRegularSeason20242025!$B$3:$B$1315, "&lt;=" &amp; $A198, DataRegularSeason20242025!$D$3:$D$1315, J$1)+SUMIFS(DataRegularSeason20242025!$AB$3:$AB$1315,DataRegularSeason20242025!$B$3:$B$1315, "&lt;=" &amp; $A198, DataRegularSeason20242025!$E$3:$E$1315, J$1)</f>
        <v>26</v>
      </c>
      <c r="K198" s="2">
        <f>SUMIFS(DataRegularSeason20242025!$AA$3:$AA$1315,DataRegularSeason20242025!$B$3:$B$1315, "&lt;=" &amp; $A198, DataRegularSeason20242025!$D$3:$D$1315, K$1)+SUMIFS(DataRegularSeason20242025!$AB$3:$AB$1315,DataRegularSeason20242025!$B$3:$B$1315, "&lt;=" &amp; $A198, DataRegularSeason20242025!$E$3:$E$1315, K$1)</f>
        <v>22</v>
      </c>
      <c r="L198" s="2">
        <f>SUMIFS(DataRegularSeason20242025!$AA$3:$AA$1315,DataRegularSeason20242025!$B$3:$B$1315, "&lt;=" &amp; $A198, DataRegularSeason20242025!$D$3:$D$1315, L$1)+SUMIFS(DataRegularSeason20242025!$AB$3:$AB$1315,DataRegularSeason20242025!$B$3:$B$1315, "&lt;=" &amp; $A198, DataRegularSeason20242025!$E$3:$E$1315, L$1)</f>
        <v>24</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25</v>
      </c>
      <c r="O198" s="2">
        <f>SUMIFS(DataRegularSeason20242025!$AA$3:$AA$1315,DataRegularSeason20242025!$B$3:$B$1315, "&lt;=" &amp; $A198, DataRegularSeason20242025!$D$3:$D$1315, O$1)+SUMIFS(DataRegularSeason20242025!$AB$3:$AB$1315,DataRegularSeason20242025!$B$3:$B$1315, "&lt;=" &amp; $A198, DataRegularSeason20242025!$E$3:$E$1315, O$1)</f>
        <v>30</v>
      </c>
      <c r="P198" s="2">
        <f>SUMIFS(DataRegularSeason20242025!$AA$3:$AA$1315,DataRegularSeason20242025!$B$3:$B$1315, "&lt;=" &amp; $A198, DataRegularSeason20242025!$D$3:$D$1315, P$1)+SUMIFS(DataRegularSeason20242025!$AB$3:$AB$1315,DataRegularSeason20242025!$B$3:$B$1315, "&lt;=" &amp; $A198, DataRegularSeason20242025!$E$3:$E$1315, P$1)</f>
        <v>17</v>
      </c>
      <c r="Q198" s="2">
        <f>SUMIFS(DataRegularSeason20242025!$AA$3:$AA$1315,DataRegularSeason20242025!$B$3:$B$1315, "&lt;=" &amp; $A198, DataRegularSeason20242025!$D$3:$D$1315, Q$1)+SUMIFS(DataRegularSeason20242025!$AB$3:$AB$1315,DataRegularSeason20242025!$B$3:$B$1315, "&lt;=" &amp; $A198, DataRegularSeason20242025!$E$3:$E$1315, Q$1)</f>
        <v>32</v>
      </c>
      <c r="R198" s="2">
        <f>SUMIFS(DataRegularSeason20242025!$AA$3:$AA$1315,DataRegularSeason20242025!$B$3:$B$1315, "&lt;=" &amp; $A198, DataRegularSeason20242025!$D$3:$D$1315, R$1)+SUMIFS(DataRegularSeason20242025!$AB$3:$AB$1315,DataRegularSeason20242025!$B$3:$B$1315, "&lt;=" &amp; $A198, DataRegularSeason20242025!$E$3:$E$1315, R$1)</f>
        <v>17</v>
      </c>
      <c r="S198" s="2">
        <f>SUMIFS(DataRegularSeason20242025!$AA$3:$AA$1315,DataRegularSeason20242025!$B$3:$B$1315, "&lt;=" &amp; $A198, DataRegularSeason20242025!$D$3:$D$1315, S$1)+SUMIFS(DataRegularSeason20242025!$AB$3:$AB$1315,DataRegularSeason20242025!$B$3:$B$1315, "&lt;=" &amp; $A198, DataRegularSeason20242025!$E$3:$E$1315, S$1)</f>
        <v>21</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19</v>
      </c>
      <c r="V198" s="2">
        <f>SUMIFS(DataRegularSeason20242025!$AA$3:$AA$1315,DataRegularSeason20242025!$B$3:$B$1315, "&lt;=" &amp; $A198, DataRegularSeason20242025!$D$3:$D$1315, V$1)+SUMIFS(DataRegularSeason20242025!$AB$3:$AB$1315,DataRegularSeason20242025!$B$3:$B$1315, "&lt;=" &amp; $A198, DataRegularSeason20242025!$E$3:$E$1315, V$1)</f>
        <v>21</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19</v>
      </c>
      <c r="Z198" s="2">
        <f>SUMIFS(DataRegularSeason20242025!$AA$3:$AA$1315,DataRegularSeason20242025!$B$3:$B$1315, "&lt;=" &amp; $A198, DataRegularSeason20242025!$D$3:$D$1315, Z$1)+SUMIFS(DataRegularSeason20242025!$AB$3:$AB$1315,DataRegularSeason20242025!$B$3:$B$1315, "&lt;=" &amp; $A198, DataRegularSeason20242025!$E$3:$E$1315, Z$1)</f>
        <v>21</v>
      </c>
      <c r="AA198" s="2">
        <f>SUMIFS(DataRegularSeason20242025!$AA$3:$AA$1315,DataRegularSeason20242025!$B$3:$B$1315, "&lt;=" &amp; $A198, DataRegularSeason20242025!$D$3:$D$1315, AA$1)+SUMIFS(DataRegularSeason20242025!$AB$3:$AB$1315,DataRegularSeason20242025!$B$3:$B$1315, "&lt;=" &amp; $A198, DataRegularSeason20242025!$E$3:$E$1315, AA$1)</f>
        <v>24</v>
      </c>
      <c r="AB198" s="2">
        <f>SUMIFS(DataRegularSeason20242025!$AA$3:$AA$1315,DataRegularSeason20242025!$B$3:$B$1315, "&lt;=" &amp; $A198, DataRegularSeason20242025!$D$3:$D$1315, AB$1)+SUMIFS(DataRegularSeason20242025!$AB$3:$AB$1315,DataRegularSeason20242025!$B$3:$B$1315, "&lt;=" &amp; $A198, DataRegularSeason20242025!$E$3:$E$1315, AB$1)</f>
        <v>28</v>
      </c>
      <c r="AC198" s="2">
        <f>SUMIFS(DataRegularSeason20242025!$AA$3:$AA$1315,DataRegularSeason20242025!$B$3:$B$1315, "&lt;=" &amp; $A198, DataRegularSeason20242025!$D$3:$D$1315, AC$1)+SUMIFS(DataRegularSeason20242025!$AB$3:$AB$1315,DataRegularSeason20242025!$B$3:$B$1315, "&lt;=" &amp; $A198, DataRegularSeason20242025!$E$3:$E$1315, AC$1)</f>
        <v>21</v>
      </c>
      <c r="AD198" s="2">
        <f>SUMIFS(DataRegularSeason20242025!$AA$3:$AA$1315,DataRegularSeason20242025!$B$3:$B$1315, "&lt;=" &amp; $A198, DataRegularSeason20242025!$D$3:$D$1315, AD$1)+SUMIFS(DataRegularSeason20242025!$AB$3:$AB$1315,DataRegularSeason20242025!$B$3:$B$1315, "&lt;=" &amp; $A198, DataRegularSeason20242025!$E$3:$E$1315, AD$1)</f>
        <v>25</v>
      </c>
      <c r="AE198" s="2">
        <f>SUMIFS(DataRegularSeason20242025!$AA$3:$AA$1315,DataRegularSeason20242025!$B$3:$B$1315, "&lt;=" &amp; $A198, DataRegularSeason20242025!$D$3:$D$1315, AE$1)+SUMIFS(DataRegularSeason20242025!$AB$3:$AB$1315,DataRegularSeason20242025!$B$3:$B$1315, "&lt;=" &amp; $A198, DataRegularSeason20242025!$E$3:$E$1315, AE$1)</f>
        <v>30</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29</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19</v>
      </c>
      <c r="C199" s="2">
        <f>SUMIFS(DataRegularSeason20242025!$AA$3:$AA$1315,DataRegularSeason20242025!$B$3:$B$1315, "&lt;=" &amp; $A199, DataRegularSeason20242025!$D$3:$D$1315, C$1)+SUMIFS(DataRegularSeason20242025!$AB$3:$AB$1315,DataRegularSeason20242025!$B$3:$B$1315, "&lt;=" &amp; $A199, DataRegularSeason20242025!$E$3:$E$1315, C$1)</f>
        <v>23</v>
      </c>
      <c r="D199" s="2">
        <f>SUMIFS(DataRegularSeason20242025!$AA$3:$AA$1315,DataRegularSeason20242025!$B$3:$B$1315, "&lt;=" &amp; $A199, DataRegularSeason20242025!$D$3:$D$1315, D$1)+SUMIFS(DataRegularSeason20242025!$AB$3:$AB$1315,DataRegularSeason20242025!$B$3:$B$1315, "&lt;=" &amp; $A199, DataRegularSeason20242025!$E$3:$E$1315, D$1)</f>
        <v>23</v>
      </c>
      <c r="E199" s="2">
        <f>SUMIFS(DataRegularSeason20242025!$AA$3:$AA$1315,DataRegularSeason20242025!$B$3:$B$1315, "&lt;=" &amp; $A199, DataRegularSeason20242025!$D$3:$D$1315, E$1)+SUMIFS(DataRegularSeason20242025!$AB$3:$AB$1315,DataRegularSeason20242025!$B$3:$B$1315, "&lt;=" &amp; $A199, DataRegularSeason20242025!$E$3:$E$1315, E$1)</f>
        <v>31</v>
      </c>
      <c r="F199" s="2">
        <f>SUMIFS(DataRegularSeason20242025!$AA$3:$AA$1315,DataRegularSeason20242025!$B$3:$B$1315, "&lt;=" &amp; $A199, DataRegularSeason20242025!$D$3:$D$1315, F$1)+SUMIFS(DataRegularSeason20242025!$AB$3:$AB$1315,DataRegularSeason20242025!$B$3:$B$1315, "&lt;=" &amp; $A199, DataRegularSeason20242025!$E$3:$E$1315, F$1)</f>
        <v>20</v>
      </c>
      <c r="G199" s="2">
        <f>SUMIFS(DataRegularSeason20242025!$AA$3:$AA$1315,DataRegularSeason20242025!$B$3:$B$1315, "&lt;=" &amp; $A199, DataRegularSeason20242025!$D$3:$D$1315, G$1)+SUMIFS(DataRegularSeason20242025!$AB$3:$AB$1315,DataRegularSeason20242025!$B$3:$B$1315, "&lt;=" &amp; $A199, DataRegularSeason20242025!$E$3:$E$1315, G$1)</f>
        <v>28</v>
      </c>
      <c r="H199" s="2">
        <f>SUMIFS(DataRegularSeason20242025!$AA$3:$AA$1315,DataRegularSeason20242025!$B$3:$B$1315, "&lt;=" &amp; $A199, DataRegularSeason20242025!$D$3:$D$1315, H$1)+SUMIFS(DataRegularSeason20242025!$AB$3:$AB$1315,DataRegularSeason20242025!$B$3:$B$1315, "&lt;=" &amp; $A199, DataRegularSeason20242025!$E$3:$E$1315, H$1)</f>
        <v>16</v>
      </c>
      <c r="I199" s="2">
        <f>SUMIFS(DataRegularSeason20242025!$AA$3:$AA$1315,DataRegularSeason20242025!$B$3:$B$1315, "&lt;=" &amp; $A199, DataRegularSeason20242025!$D$3:$D$1315, I$1)+SUMIFS(DataRegularSeason20242025!$AB$3:$AB$1315,DataRegularSeason20242025!$B$3:$B$1315, "&lt;=" &amp; $A199, DataRegularSeason20242025!$E$3:$E$1315, I$1)</f>
        <v>24</v>
      </c>
      <c r="J199" s="2">
        <f>SUMIFS(DataRegularSeason20242025!$AA$3:$AA$1315,DataRegularSeason20242025!$B$3:$B$1315, "&lt;=" &amp; $A199, DataRegularSeason20242025!$D$3:$D$1315, J$1)+SUMIFS(DataRegularSeason20242025!$AB$3:$AB$1315,DataRegularSeason20242025!$B$3:$B$1315, "&lt;=" &amp; $A199, DataRegularSeason20242025!$E$3:$E$1315, J$1)</f>
        <v>26</v>
      </c>
      <c r="K199" s="2">
        <f>SUMIFS(DataRegularSeason20242025!$AA$3:$AA$1315,DataRegularSeason20242025!$B$3:$B$1315, "&lt;=" &amp; $A199, DataRegularSeason20242025!$D$3:$D$1315, K$1)+SUMIFS(DataRegularSeason20242025!$AB$3:$AB$1315,DataRegularSeason20242025!$B$3:$B$1315, "&lt;=" &amp; $A199, DataRegularSeason20242025!$E$3:$E$1315, K$1)</f>
        <v>22</v>
      </c>
      <c r="L199" s="2">
        <f>SUMIFS(DataRegularSeason20242025!$AA$3:$AA$1315,DataRegularSeason20242025!$B$3:$B$1315, "&lt;=" &amp; $A199, DataRegularSeason20242025!$D$3:$D$1315, L$1)+SUMIFS(DataRegularSeason20242025!$AB$3:$AB$1315,DataRegularSeason20242025!$B$3:$B$1315, "&lt;=" &amp; $A199, DataRegularSeason20242025!$E$3:$E$1315, L$1)</f>
        <v>24</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25</v>
      </c>
      <c r="O199" s="2">
        <f>SUMIFS(DataRegularSeason20242025!$AA$3:$AA$1315,DataRegularSeason20242025!$B$3:$B$1315, "&lt;=" &amp; $A199, DataRegularSeason20242025!$D$3:$D$1315, O$1)+SUMIFS(DataRegularSeason20242025!$AB$3:$AB$1315,DataRegularSeason20242025!$B$3:$B$1315, "&lt;=" &amp; $A199, DataRegularSeason20242025!$E$3:$E$1315, O$1)</f>
        <v>30</v>
      </c>
      <c r="P199" s="2">
        <f>SUMIFS(DataRegularSeason20242025!$AA$3:$AA$1315,DataRegularSeason20242025!$B$3:$B$1315, "&lt;=" &amp; $A199, DataRegularSeason20242025!$D$3:$D$1315, P$1)+SUMIFS(DataRegularSeason20242025!$AB$3:$AB$1315,DataRegularSeason20242025!$B$3:$B$1315, "&lt;=" &amp; $A199, DataRegularSeason20242025!$E$3:$E$1315, P$1)</f>
        <v>17</v>
      </c>
      <c r="Q199" s="2">
        <f>SUMIFS(DataRegularSeason20242025!$AA$3:$AA$1315,DataRegularSeason20242025!$B$3:$B$1315, "&lt;=" &amp; $A199, DataRegularSeason20242025!$D$3:$D$1315, Q$1)+SUMIFS(DataRegularSeason20242025!$AB$3:$AB$1315,DataRegularSeason20242025!$B$3:$B$1315, "&lt;=" &amp; $A199, DataRegularSeason20242025!$E$3:$E$1315, Q$1)</f>
        <v>32</v>
      </c>
      <c r="R199" s="2">
        <f>SUMIFS(DataRegularSeason20242025!$AA$3:$AA$1315,DataRegularSeason20242025!$B$3:$B$1315, "&lt;=" &amp; $A199, DataRegularSeason20242025!$D$3:$D$1315, R$1)+SUMIFS(DataRegularSeason20242025!$AB$3:$AB$1315,DataRegularSeason20242025!$B$3:$B$1315, "&lt;=" &amp; $A199, DataRegularSeason20242025!$E$3:$E$1315, R$1)</f>
        <v>17</v>
      </c>
      <c r="S199" s="2">
        <f>SUMIFS(DataRegularSeason20242025!$AA$3:$AA$1315,DataRegularSeason20242025!$B$3:$B$1315, "&lt;=" &amp; $A199, DataRegularSeason20242025!$D$3:$D$1315, S$1)+SUMIFS(DataRegularSeason20242025!$AB$3:$AB$1315,DataRegularSeason20242025!$B$3:$B$1315, "&lt;=" &amp; $A199, DataRegularSeason20242025!$E$3:$E$1315, S$1)</f>
        <v>21</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19</v>
      </c>
      <c r="V199" s="2">
        <f>SUMIFS(DataRegularSeason20242025!$AA$3:$AA$1315,DataRegularSeason20242025!$B$3:$B$1315, "&lt;=" &amp; $A199, DataRegularSeason20242025!$D$3:$D$1315, V$1)+SUMIFS(DataRegularSeason20242025!$AB$3:$AB$1315,DataRegularSeason20242025!$B$3:$B$1315, "&lt;=" &amp; $A199, DataRegularSeason20242025!$E$3:$E$1315, V$1)</f>
        <v>21</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19</v>
      </c>
      <c r="Z199" s="2">
        <f>SUMIFS(DataRegularSeason20242025!$AA$3:$AA$1315,DataRegularSeason20242025!$B$3:$B$1315, "&lt;=" &amp; $A199, DataRegularSeason20242025!$D$3:$D$1315, Z$1)+SUMIFS(DataRegularSeason20242025!$AB$3:$AB$1315,DataRegularSeason20242025!$B$3:$B$1315, "&lt;=" &amp; $A199, DataRegularSeason20242025!$E$3:$E$1315, Z$1)</f>
        <v>21</v>
      </c>
      <c r="AA199" s="2">
        <f>SUMIFS(DataRegularSeason20242025!$AA$3:$AA$1315,DataRegularSeason20242025!$B$3:$B$1315, "&lt;=" &amp; $A199, DataRegularSeason20242025!$D$3:$D$1315, AA$1)+SUMIFS(DataRegularSeason20242025!$AB$3:$AB$1315,DataRegularSeason20242025!$B$3:$B$1315, "&lt;=" &amp; $A199, DataRegularSeason20242025!$E$3:$E$1315, AA$1)</f>
        <v>24</v>
      </c>
      <c r="AB199" s="2">
        <f>SUMIFS(DataRegularSeason20242025!$AA$3:$AA$1315,DataRegularSeason20242025!$B$3:$B$1315, "&lt;=" &amp; $A199, DataRegularSeason20242025!$D$3:$D$1315, AB$1)+SUMIFS(DataRegularSeason20242025!$AB$3:$AB$1315,DataRegularSeason20242025!$B$3:$B$1315, "&lt;=" &amp; $A199, DataRegularSeason20242025!$E$3:$E$1315, AB$1)</f>
        <v>28</v>
      </c>
      <c r="AC199" s="2">
        <f>SUMIFS(DataRegularSeason20242025!$AA$3:$AA$1315,DataRegularSeason20242025!$B$3:$B$1315, "&lt;=" &amp; $A199, DataRegularSeason20242025!$D$3:$D$1315, AC$1)+SUMIFS(DataRegularSeason20242025!$AB$3:$AB$1315,DataRegularSeason20242025!$B$3:$B$1315, "&lt;=" &amp; $A199, DataRegularSeason20242025!$E$3:$E$1315, AC$1)</f>
        <v>21</v>
      </c>
      <c r="AD199" s="2">
        <f>SUMIFS(DataRegularSeason20242025!$AA$3:$AA$1315,DataRegularSeason20242025!$B$3:$B$1315, "&lt;=" &amp; $A199, DataRegularSeason20242025!$D$3:$D$1315, AD$1)+SUMIFS(DataRegularSeason20242025!$AB$3:$AB$1315,DataRegularSeason20242025!$B$3:$B$1315, "&lt;=" &amp; $A199, DataRegularSeason20242025!$E$3:$E$1315, AD$1)</f>
        <v>25</v>
      </c>
      <c r="AE199" s="2">
        <f>SUMIFS(DataRegularSeason20242025!$AA$3:$AA$1315,DataRegularSeason20242025!$B$3:$B$1315, "&lt;=" &amp; $A199, DataRegularSeason20242025!$D$3:$D$1315, AE$1)+SUMIFS(DataRegularSeason20242025!$AB$3:$AB$1315,DataRegularSeason20242025!$B$3:$B$1315, "&lt;=" &amp; $A199, DataRegularSeason20242025!$E$3:$E$1315, AE$1)</f>
        <v>30</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29</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19</v>
      </c>
      <c r="C200" s="2">
        <f>SUMIFS(DataRegularSeason20242025!$AA$3:$AA$1315,DataRegularSeason20242025!$B$3:$B$1315, "&lt;=" &amp; $A200, DataRegularSeason20242025!$D$3:$D$1315, C$1)+SUMIFS(DataRegularSeason20242025!$AB$3:$AB$1315,DataRegularSeason20242025!$B$3:$B$1315, "&lt;=" &amp; $A200, DataRegularSeason20242025!$E$3:$E$1315, C$1)</f>
        <v>23</v>
      </c>
      <c r="D200" s="2">
        <f>SUMIFS(DataRegularSeason20242025!$AA$3:$AA$1315,DataRegularSeason20242025!$B$3:$B$1315, "&lt;=" &amp; $A200, DataRegularSeason20242025!$D$3:$D$1315, D$1)+SUMIFS(DataRegularSeason20242025!$AB$3:$AB$1315,DataRegularSeason20242025!$B$3:$B$1315, "&lt;=" &amp; $A200, DataRegularSeason20242025!$E$3:$E$1315, D$1)</f>
        <v>23</v>
      </c>
      <c r="E200" s="2">
        <f>SUMIFS(DataRegularSeason20242025!$AA$3:$AA$1315,DataRegularSeason20242025!$B$3:$B$1315, "&lt;=" &amp; $A200, DataRegularSeason20242025!$D$3:$D$1315, E$1)+SUMIFS(DataRegularSeason20242025!$AB$3:$AB$1315,DataRegularSeason20242025!$B$3:$B$1315, "&lt;=" &amp; $A200, DataRegularSeason20242025!$E$3:$E$1315, E$1)</f>
        <v>31</v>
      </c>
      <c r="F200" s="2">
        <f>SUMIFS(DataRegularSeason20242025!$AA$3:$AA$1315,DataRegularSeason20242025!$B$3:$B$1315, "&lt;=" &amp; $A200, DataRegularSeason20242025!$D$3:$D$1315, F$1)+SUMIFS(DataRegularSeason20242025!$AB$3:$AB$1315,DataRegularSeason20242025!$B$3:$B$1315, "&lt;=" &amp; $A200, DataRegularSeason20242025!$E$3:$E$1315, F$1)</f>
        <v>20</v>
      </c>
      <c r="G200" s="2">
        <f>SUMIFS(DataRegularSeason20242025!$AA$3:$AA$1315,DataRegularSeason20242025!$B$3:$B$1315, "&lt;=" &amp; $A200, DataRegularSeason20242025!$D$3:$D$1315, G$1)+SUMIFS(DataRegularSeason20242025!$AB$3:$AB$1315,DataRegularSeason20242025!$B$3:$B$1315, "&lt;=" &amp; $A200, DataRegularSeason20242025!$E$3:$E$1315, G$1)</f>
        <v>28</v>
      </c>
      <c r="H200" s="2">
        <f>SUMIFS(DataRegularSeason20242025!$AA$3:$AA$1315,DataRegularSeason20242025!$B$3:$B$1315, "&lt;=" &amp; $A200, DataRegularSeason20242025!$D$3:$D$1315, H$1)+SUMIFS(DataRegularSeason20242025!$AB$3:$AB$1315,DataRegularSeason20242025!$B$3:$B$1315, "&lt;=" &amp; $A200, DataRegularSeason20242025!$E$3:$E$1315, H$1)</f>
        <v>16</v>
      </c>
      <c r="I200" s="2">
        <f>SUMIFS(DataRegularSeason20242025!$AA$3:$AA$1315,DataRegularSeason20242025!$B$3:$B$1315, "&lt;=" &amp; $A200, DataRegularSeason20242025!$D$3:$D$1315, I$1)+SUMIFS(DataRegularSeason20242025!$AB$3:$AB$1315,DataRegularSeason20242025!$B$3:$B$1315, "&lt;=" &amp; $A200, DataRegularSeason20242025!$E$3:$E$1315, I$1)</f>
        <v>24</v>
      </c>
      <c r="J200" s="2">
        <f>SUMIFS(DataRegularSeason20242025!$AA$3:$AA$1315,DataRegularSeason20242025!$B$3:$B$1315, "&lt;=" &amp; $A200, DataRegularSeason20242025!$D$3:$D$1315, J$1)+SUMIFS(DataRegularSeason20242025!$AB$3:$AB$1315,DataRegularSeason20242025!$B$3:$B$1315, "&lt;=" &amp; $A200, DataRegularSeason20242025!$E$3:$E$1315, J$1)</f>
        <v>26</v>
      </c>
      <c r="K200" s="2">
        <f>SUMIFS(DataRegularSeason20242025!$AA$3:$AA$1315,DataRegularSeason20242025!$B$3:$B$1315, "&lt;=" &amp; $A200, DataRegularSeason20242025!$D$3:$D$1315, K$1)+SUMIFS(DataRegularSeason20242025!$AB$3:$AB$1315,DataRegularSeason20242025!$B$3:$B$1315, "&lt;=" &amp; $A200, DataRegularSeason20242025!$E$3:$E$1315, K$1)</f>
        <v>22</v>
      </c>
      <c r="L200" s="2">
        <f>SUMIFS(DataRegularSeason20242025!$AA$3:$AA$1315,DataRegularSeason20242025!$B$3:$B$1315, "&lt;=" &amp; $A200, DataRegularSeason20242025!$D$3:$D$1315, L$1)+SUMIFS(DataRegularSeason20242025!$AB$3:$AB$1315,DataRegularSeason20242025!$B$3:$B$1315, "&lt;=" &amp; $A200, DataRegularSeason20242025!$E$3:$E$1315, L$1)</f>
        <v>24</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25</v>
      </c>
      <c r="O200" s="2">
        <f>SUMIFS(DataRegularSeason20242025!$AA$3:$AA$1315,DataRegularSeason20242025!$B$3:$B$1315, "&lt;=" &amp; $A200, DataRegularSeason20242025!$D$3:$D$1315, O$1)+SUMIFS(DataRegularSeason20242025!$AB$3:$AB$1315,DataRegularSeason20242025!$B$3:$B$1315, "&lt;=" &amp; $A200, DataRegularSeason20242025!$E$3:$E$1315, O$1)</f>
        <v>30</v>
      </c>
      <c r="P200" s="2">
        <f>SUMIFS(DataRegularSeason20242025!$AA$3:$AA$1315,DataRegularSeason20242025!$B$3:$B$1315, "&lt;=" &amp; $A200, DataRegularSeason20242025!$D$3:$D$1315, P$1)+SUMIFS(DataRegularSeason20242025!$AB$3:$AB$1315,DataRegularSeason20242025!$B$3:$B$1315, "&lt;=" &amp; $A200, DataRegularSeason20242025!$E$3:$E$1315, P$1)</f>
        <v>17</v>
      </c>
      <c r="Q200" s="2">
        <f>SUMIFS(DataRegularSeason20242025!$AA$3:$AA$1315,DataRegularSeason20242025!$B$3:$B$1315, "&lt;=" &amp; $A200, DataRegularSeason20242025!$D$3:$D$1315, Q$1)+SUMIFS(DataRegularSeason20242025!$AB$3:$AB$1315,DataRegularSeason20242025!$B$3:$B$1315, "&lt;=" &amp; $A200, DataRegularSeason20242025!$E$3:$E$1315, Q$1)</f>
        <v>32</v>
      </c>
      <c r="R200" s="2">
        <f>SUMIFS(DataRegularSeason20242025!$AA$3:$AA$1315,DataRegularSeason20242025!$B$3:$B$1315, "&lt;=" &amp; $A200, DataRegularSeason20242025!$D$3:$D$1315, R$1)+SUMIFS(DataRegularSeason20242025!$AB$3:$AB$1315,DataRegularSeason20242025!$B$3:$B$1315, "&lt;=" &amp; $A200, DataRegularSeason20242025!$E$3:$E$1315, R$1)</f>
        <v>17</v>
      </c>
      <c r="S200" s="2">
        <f>SUMIFS(DataRegularSeason20242025!$AA$3:$AA$1315,DataRegularSeason20242025!$B$3:$B$1315, "&lt;=" &amp; $A200, DataRegularSeason20242025!$D$3:$D$1315, S$1)+SUMIFS(DataRegularSeason20242025!$AB$3:$AB$1315,DataRegularSeason20242025!$B$3:$B$1315, "&lt;=" &amp; $A200, DataRegularSeason20242025!$E$3:$E$1315, S$1)</f>
        <v>21</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19</v>
      </c>
      <c r="V200" s="2">
        <f>SUMIFS(DataRegularSeason20242025!$AA$3:$AA$1315,DataRegularSeason20242025!$B$3:$B$1315, "&lt;=" &amp; $A200, DataRegularSeason20242025!$D$3:$D$1315, V$1)+SUMIFS(DataRegularSeason20242025!$AB$3:$AB$1315,DataRegularSeason20242025!$B$3:$B$1315, "&lt;=" &amp; $A200, DataRegularSeason20242025!$E$3:$E$1315, V$1)</f>
        <v>21</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19</v>
      </c>
      <c r="Z200" s="2">
        <f>SUMIFS(DataRegularSeason20242025!$AA$3:$AA$1315,DataRegularSeason20242025!$B$3:$B$1315, "&lt;=" &amp; $A200, DataRegularSeason20242025!$D$3:$D$1315, Z$1)+SUMIFS(DataRegularSeason20242025!$AB$3:$AB$1315,DataRegularSeason20242025!$B$3:$B$1315, "&lt;=" &amp; $A200, DataRegularSeason20242025!$E$3:$E$1315, Z$1)</f>
        <v>21</v>
      </c>
      <c r="AA200" s="2">
        <f>SUMIFS(DataRegularSeason20242025!$AA$3:$AA$1315,DataRegularSeason20242025!$B$3:$B$1315, "&lt;=" &amp; $A200, DataRegularSeason20242025!$D$3:$D$1315, AA$1)+SUMIFS(DataRegularSeason20242025!$AB$3:$AB$1315,DataRegularSeason20242025!$B$3:$B$1315, "&lt;=" &amp; $A200, DataRegularSeason20242025!$E$3:$E$1315, AA$1)</f>
        <v>24</v>
      </c>
      <c r="AB200" s="2">
        <f>SUMIFS(DataRegularSeason20242025!$AA$3:$AA$1315,DataRegularSeason20242025!$B$3:$B$1315, "&lt;=" &amp; $A200, DataRegularSeason20242025!$D$3:$D$1315, AB$1)+SUMIFS(DataRegularSeason20242025!$AB$3:$AB$1315,DataRegularSeason20242025!$B$3:$B$1315, "&lt;=" &amp; $A200, DataRegularSeason20242025!$E$3:$E$1315, AB$1)</f>
        <v>28</v>
      </c>
      <c r="AC200" s="2">
        <f>SUMIFS(DataRegularSeason20242025!$AA$3:$AA$1315,DataRegularSeason20242025!$B$3:$B$1315, "&lt;=" &amp; $A200, DataRegularSeason20242025!$D$3:$D$1315, AC$1)+SUMIFS(DataRegularSeason20242025!$AB$3:$AB$1315,DataRegularSeason20242025!$B$3:$B$1315, "&lt;=" &amp; $A200, DataRegularSeason20242025!$E$3:$E$1315, AC$1)</f>
        <v>21</v>
      </c>
      <c r="AD200" s="2">
        <f>SUMIFS(DataRegularSeason20242025!$AA$3:$AA$1315,DataRegularSeason20242025!$B$3:$B$1315, "&lt;=" &amp; $A200, DataRegularSeason20242025!$D$3:$D$1315, AD$1)+SUMIFS(DataRegularSeason20242025!$AB$3:$AB$1315,DataRegularSeason20242025!$B$3:$B$1315, "&lt;=" &amp; $A200, DataRegularSeason20242025!$E$3:$E$1315, AD$1)</f>
        <v>25</v>
      </c>
      <c r="AE200" s="2">
        <f>SUMIFS(DataRegularSeason20242025!$AA$3:$AA$1315,DataRegularSeason20242025!$B$3:$B$1315, "&lt;=" &amp; $A200, DataRegularSeason20242025!$D$3:$D$1315, AE$1)+SUMIFS(DataRegularSeason20242025!$AB$3:$AB$1315,DataRegularSeason20242025!$B$3:$B$1315, "&lt;=" &amp; $A200, DataRegularSeason20242025!$E$3:$E$1315, AE$1)</f>
        <v>30</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29</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19</v>
      </c>
      <c r="C201" s="2">
        <f>SUMIFS(DataRegularSeason20242025!$AA$3:$AA$1315,DataRegularSeason20242025!$B$3:$B$1315, "&lt;=" &amp; $A201, DataRegularSeason20242025!$D$3:$D$1315, C$1)+SUMIFS(DataRegularSeason20242025!$AB$3:$AB$1315,DataRegularSeason20242025!$B$3:$B$1315, "&lt;=" &amp; $A201, DataRegularSeason20242025!$E$3:$E$1315, C$1)</f>
        <v>23</v>
      </c>
      <c r="D201" s="2">
        <f>SUMIFS(DataRegularSeason20242025!$AA$3:$AA$1315,DataRegularSeason20242025!$B$3:$B$1315, "&lt;=" &amp; $A201, DataRegularSeason20242025!$D$3:$D$1315, D$1)+SUMIFS(DataRegularSeason20242025!$AB$3:$AB$1315,DataRegularSeason20242025!$B$3:$B$1315, "&lt;=" &amp; $A201, DataRegularSeason20242025!$E$3:$E$1315, D$1)</f>
        <v>23</v>
      </c>
      <c r="E201" s="2">
        <f>SUMIFS(DataRegularSeason20242025!$AA$3:$AA$1315,DataRegularSeason20242025!$B$3:$B$1315, "&lt;=" &amp; $A201, DataRegularSeason20242025!$D$3:$D$1315, E$1)+SUMIFS(DataRegularSeason20242025!$AB$3:$AB$1315,DataRegularSeason20242025!$B$3:$B$1315, "&lt;=" &amp; $A201, DataRegularSeason20242025!$E$3:$E$1315, E$1)</f>
        <v>31</v>
      </c>
      <c r="F201" s="2">
        <f>SUMIFS(DataRegularSeason20242025!$AA$3:$AA$1315,DataRegularSeason20242025!$B$3:$B$1315, "&lt;=" &amp; $A201, DataRegularSeason20242025!$D$3:$D$1315, F$1)+SUMIFS(DataRegularSeason20242025!$AB$3:$AB$1315,DataRegularSeason20242025!$B$3:$B$1315, "&lt;=" &amp; $A201, DataRegularSeason20242025!$E$3:$E$1315, F$1)</f>
        <v>20</v>
      </c>
      <c r="G201" s="2">
        <f>SUMIFS(DataRegularSeason20242025!$AA$3:$AA$1315,DataRegularSeason20242025!$B$3:$B$1315, "&lt;=" &amp; $A201, DataRegularSeason20242025!$D$3:$D$1315, G$1)+SUMIFS(DataRegularSeason20242025!$AB$3:$AB$1315,DataRegularSeason20242025!$B$3:$B$1315, "&lt;=" &amp; $A201, DataRegularSeason20242025!$E$3:$E$1315, G$1)</f>
        <v>28</v>
      </c>
      <c r="H201" s="2">
        <f>SUMIFS(DataRegularSeason20242025!$AA$3:$AA$1315,DataRegularSeason20242025!$B$3:$B$1315, "&lt;=" &amp; $A201, DataRegularSeason20242025!$D$3:$D$1315, H$1)+SUMIFS(DataRegularSeason20242025!$AB$3:$AB$1315,DataRegularSeason20242025!$B$3:$B$1315, "&lt;=" &amp; $A201, DataRegularSeason20242025!$E$3:$E$1315, H$1)</f>
        <v>16</v>
      </c>
      <c r="I201" s="2">
        <f>SUMIFS(DataRegularSeason20242025!$AA$3:$AA$1315,DataRegularSeason20242025!$B$3:$B$1315, "&lt;=" &amp; $A201, DataRegularSeason20242025!$D$3:$D$1315, I$1)+SUMIFS(DataRegularSeason20242025!$AB$3:$AB$1315,DataRegularSeason20242025!$B$3:$B$1315, "&lt;=" &amp; $A201, DataRegularSeason20242025!$E$3:$E$1315, I$1)</f>
        <v>24</v>
      </c>
      <c r="J201" s="2">
        <f>SUMIFS(DataRegularSeason20242025!$AA$3:$AA$1315,DataRegularSeason20242025!$B$3:$B$1315, "&lt;=" &amp; $A201, DataRegularSeason20242025!$D$3:$D$1315, J$1)+SUMIFS(DataRegularSeason20242025!$AB$3:$AB$1315,DataRegularSeason20242025!$B$3:$B$1315, "&lt;=" &amp; $A201, DataRegularSeason20242025!$E$3:$E$1315, J$1)</f>
        <v>26</v>
      </c>
      <c r="K201" s="2">
        <f>SUMIFS(DataRegularSeason20242025!$AA$3:$AA$1315,DataRegularSeason20242025!$B$3:$B$1315, "&lt;=" &amp; $A201, DataRegularSeason20242025!$D$3:$D$1315, K$1)+SUMIFS(DataRegularSeason20242025!$AB$3:$AB$1315,DataRegularSeason20242025!$B$3:$B$1315, "&lt;=" &amp; $A201, DataRegularSeason20242025!$E$3:$E$1315, K$1)</f>
        <v>22</v>
      </c>
      <c r="L201" s="2">
        <f>SUMIFS(DataRegularSeason20242025!$AA$3:$AA$1315,DataRegularSeason20242025!$B$3:$B$1315, "&lt;=" &amp; $A201, DataRegularSeason20242025!$D$3:$D$1315, L$1)+SUMIFS(DataRegularSeason20242025!$AB$3:$AB$1315,DataRegularSeason20242025!$B$3:$B$1315, "&lt;=" &amp; $A201, DataRegularSeason20242025!$E$3:$E$1315, L$1)</f>
        <v>24</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25</v>
      </c>
      <c r="O201" s="2">
        <f>SUMIFS(DataRegularSeason20242025!$AA$3:$AA$1315,DataRegularSeason20242025!$B$3:$B$1315, "&lt;=" &amp; $A201, DataRegularSeason20242025!$D$3:$D$1315, O$1)+SUMIFS(DataRegularSeason20242025!$AB$3:$AB$1315,DataRegularSeason20242025!$B$3:$B$1315, "&lt;=" &amp; $A201, DataRegularSeason20242025!$E$3:$E$1315, O$1)</f>
        <v>30</v>
      </c>
      <c r="P201" s="2">
        <f>SUMIFS(DataRegularSeason20242025!$AA$3:$AA$1315,DataRegularSeason20242025!$B$3:$B$1315, "&lt;=" &amp; $A201, DataRegularSeason20242025!$D$3:$D$1315, P$1)+SUMIFS(DataRegularSeason20242025!$AB$3:$AB$1315,DataRegularSeason20242025!$B$3:$B$1315, "&lt;=" &amp; $A201, DataRegularSeason20242025!$E$3:$E$1315, P$1)</f>
        <v>17</v>
      </c>
      <c r="Q201" s="2">
        <f>SUMIFS(DataRegularSeason20242025!$AA$3:$AA$1315,DataRegularSeason20242025!$B$3:$B$1315, "&lt;=" &amp; $A201, DataRegularSeason20242025!$D$3:$D$1315, Q$1)+SUMIFS(DataRegularSeason20242025!$AB$3:$AB$1315,DataRegularSeason20242025!$B$3:$B$1315, "&lt;=" &amp; $A201, DataRegularSeason20242025!$E$3:$E$1315, Q$1)</f>
        <v>32</v>
      </c>
      <c r="R201" s="2">
        <f>SUMIFS(DataRegularSeason20242025!$AA$3:$AA$1315,DataRegularSeason20242025!$B$3:$B$1315, "&lt;=" &amp; $A201, DataRegularSeason20242025!$D$3:$D$1315, R$1)+SUMIFS(DataRegularSeason20242025!$AB$3:$AB$1315,DataRegularSeason20242025!$B$3:$B$1315, "&lt;=" &amp; $A201, DataRegularSeason20242025!$E$3:$E$1315, R$1)</f>
        <v>17</v>
      </c>
      <c r="S201" s="2">
        <f>SUMIFS(DataRegularSeason20242025!$AA$3:$AA$1315,DataRegularSeason20242025!$B$3:$B$1315, "&lt;=" &amp; $A201, DataRegularSeason20242025!$D$3:$D$1315, S$1)+SUMIFS(DataRegularSeason20242025!$AB$3:$AB$1315,DataRegularSeason20242025!$B$3:$B$1315, "&lt;=" &amp; $A201, DataRegularSeason20242025!$E$3:$E$1315, S$1)</f>
        <v>21</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19</v>
      </c>
      <c r="V201" s="2">
        <f>SUMIFS(DataRegularSeason20242025!$AA$3:$AA$1315,DataRegularSeason20242025!$B$3:$B$1315, "&lt;=" &amp; $A201, DataRegularSeason20242025!$D$3:$D$1315, V$1)+SUMIFS(DataRegularSeason20242025!$AB$3:$AB$1315,DataRegularSeason20242025!$B$3:$B$1315, "&lt;=" &amp; $A201, DataRegularSeason20242025!$E$3:$E$1315, V$1)</f>
        <v>21</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19</v>
      </c>
      <c r="Z201" s="2">
        <f>SUMIFS(DataRegularSeason20242025!$AA$3:$AA$1315,DataRegularSeason20242025!$B$3:$B$1315, "&lt;=" &amp; $A201, DataRegularSeason20242025!$D$3:$D$1315, Z$1)+SUMIFS(DataRegularSeason20242025!$AB$3:$AB$1315,DataRegularSeason20242025!$B$3:$B$1315, "&lt;=" &amp; $A201, DataRegularSeason20242025!$E$3:$E$1315, Z$1)</f>
        <v>21</v>
      </c>
      <c r="AA201" s="2">
        <f>SUMIFS(DataRegularSeason20242025!$AA$3:$AA$1315,DataRegularSeason20242025!$B$3:$B$1315, "&lt;=" &amp; $A201, DataRegularSeason20242025!$D$3:$D$1315, AA$1)+SUMIFS(DataRegularSeason20242025!$AB$3:$AB$1315,DataRegularSeason20242025!$B$3:$B$1315, "&lt;=" &amp; $A201, DataRegularSeason20242025!$E$3:$E$1315, AA$1)</f>
        <v>24</v>
      </c>
      <c r="AB201" s="2">
        <f>SUMIFS(DataRegularSeason20242025!$AA$3:$AA$1315,DataRegularSeason20242025!$B$3:$B$1315, "&lt;=" &amp; $A201, DataRegularSeason20242025!$D$3:$D$1315, AB$1)+SUMIFS(DataRegularSeason20242025!$AB$3:$AB$1315,DataRegularSeason20242025!$B$3:$B$1315, "&lt;=" &amp; $A201, DataRegularSeason20242025!$E$3:$E$1315, AB$1)</f>
        <v>28</v>
      </c>
      <c r="AC201" s="2">
        <f>SUMIFS(DataRegularSeason20242025!$AA$3:$AA$1315,DataRegularSeason20242025!$B$3:$B$1315, "&lt;=" &amp; $A201, DataRegularSeason20242025!$D$3:$D$1315, AC$1)+SUMIFS(DataRegularSeason20242025!$AB$3:$AB$1315,DataRegularSeason20242025!$B$3:$B$1315, "&lt;=" &amp; $A201, DataRegularSeason20242025!$E$3:$E$1315, AC$1)</f>
        <v>21</v>
      </c>
      <c r="AD201" s="2">
        <f>SUMIFS(DataRegularSeason20242025!$AA$3:$AA$1315,DataRegularSeason20242025!$B$3:$B$1315, "&lt;=" &amp; $A201, DataRegularSeason20242025!$D$3:$D$1315, AD$1)+SUMIFS(DataRegularSeason20242025!$AB$3:$AB$1315,DataRegularSeason20242025!$B$3:$B$1315, "&lt;=" &amp; $A201, DataRegularSeason20242025!$E$3:$E$1315, AD$1)</f>
        <v>25</v>
      </c>
      <c r="AE201" s="2">
        <f>SUMIFS(DataRegularSeason20242025!$AA$3:$AA$1315,DataRegularSeason20242025!$B$3:$B$1315, "&lt;=" &amp; $A201, DataRegularSeason20242025!$D$3:$D$1315, AE$1)+SUMIFS(DataRegularSeason20242025!$AB$3:$AB$1315,DataRegularSeason20242025!$B$3:$B$1315, "&lt;=" &amp; $A201, DataRegularSeason20242025!$E$3:$E$1315, AE$1)</f>
        <v>30</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29</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K1" activePane="topRight" state="frozen"/>
      <selection pane="topRight" activeCell="BG28" sqref="BG28"/>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28</v>
      </c>
      <c r="BK2">
        <f>SUMIFS(DataRegularSeason20242025!$AA$3:$AA$1315,DataRegularSeason20242025!$B$3:$B$1315, "&lt;=" &amp; BK$1, DataRegularSeason20242025!$D$3:$D$1315, $A2)+SUMIFS(DataRegularSeason20242025!$AB$3:$AB$1315,DataRegularSeason20242025!$B$3:$B$1315, "&lt;=" &amp; BK$1, DataRegularSeason20242025!$E$3:$E$1315, $A2)</f>
        <v>28</v>
      </c>
      <c r="BL2">
        <f>SUMIFS(DataRegularSeason20242025!$AA$3:$AA$1315,DataRegularSeason20242025!$B$3:$B$1315, "&lt;=" &amp; BL$1, DataRegularSeason20242025!$D$3:$D$1315, $A2)+SUMIFS(DataRegularSeason20242025!$AB$3:$AB$1315,DataRegularSeason20242025!$B$3:$B$1315, "&lt;=" &amp; BL$1, DataRegularSeason20242025!$E$3:$E$1315, $A2)</f>
        <v>28</v>
      </c>
      <c r="BM2">
        <f>SUMIFS(DataRegularSeason20242025!$AA$3:$AA$1315,DataRegularSeason20242025!$B$3:$B$1315, "&lt;=" &amp; BM$1, DataRegularSeason20242025!$D$3:$D$1315, $A2)+SUMIFS(DataRegularSeason20242025!$AB$3:$AB$1315,DataRegularSeason20242025!$B$3:$B$1315, "&lt;=" &amp; BM$1, DataRegularSeason20242025!$E$3:$E$1315, $A2)</f>
        <v>28</v>
      </c>
      <c r="BN2">
        <f>SUMIFS(DataRegularSeason20242025!$AA$3:$AA$1315,DataRegularSeason20242025!$B$3:$B$1315, "&lt;=" &amp; BN$1, DataRegularSeason20242025!$D$3:$D$1315, $A2)+SUMIFS(DataRegularSeason20242025!$AB$3:$AB$1315,DataRegularSeason20242025!$B$3:$B$1315, "&lt;=" &amp; BN$1, DataRegularSeason20242025!$E$3:$E$1315, $A2)</f>
        <v>28</v>
      </c>
      <c r="BO2">
        <f>SUMIFS(DataRegularSeason20242025!$AA$3:$AA$1315,DataRegularSeason20242025!$B$3:$B$1315, "&lt;=" &amp; BO$1, DataRegularSeason20242025!$D$3:$D$1315, $A2)+SUMIFS(DataRegularSeason20242025!$AB$3:$AB$1315,DataRegularSeason20242025!$B$3:$B$1315, "&lt;=" &amp; BO$1, DataRegularSeason20242025!$E$3:$E$1315, $A2)</f>
        <v>28</v>
      </c>
      <c r="BP2">
        <f>SUMIFS(DataRegularSeason20242025!$AA$3:$AA$1315,DataRegularSeason20242025!$B$3:$B$1315, "&lt;=" &amp; BP$1, DataRegularSeason20242025!$D$3:$D$1315, $A2)+SUMIFS(DataRegularSeason20242025!$AB$3:$AB$1315,DataRegularSeason20242025!$B$3:$B$1315, "&lt;=" &amp; BP$1, DataRegularSeason20242025!$E$3:$E$1315, $A2)</f>
        <v>28</v>
      </c>
      <c r="BQ2">
        <f>SUMIFS(DataRegularSeason20242025!$AA$3:$AA$1315,DataRegularSeason20242025!$B$3:$B$1315, "&lt;=" &amp; BQ$1, DataRegularSeason20242025!$D$3:$D$1315, $A2)+SUMIFS(DataRegularSeason20242025!$AB$3:$AB$1315,DataRegularSeason20242025!$B$3:$B$1315, "&lt;=" &amp; BQ$1, DataRegularSeason20242025!$E$3:$E$1315, $A2)</f>
        <v>28</v>
      </c>
      <c r="BR2">
        <f>SUMIFS(DataRegularSeason20242025!$AA$3:$AA$1315,DataRegularSeason20242025!$B$3:$B$1315, "&lt;=" &amp; BR$1, DataRegularSeason20242025!$D$3:$D$1315, $A2)+SUMIFS(DataRegularSeason20242025!$AB$3:$AB$1315,DataRegularSeason20242025!$B$3:$B$1315, "&lt;=" &amp; BR$1, DataRegularSeason20242025!$E$3:$E$1315, $A2)</f>
        <v>28</v>
      </c>
      <c r="BS2">
        <f>SUMIFS(DataRegularSeason20242025!$AA$3:$AA$1315,DataRegularSeason20242025!$B$3:$B$1315, "&lt;=" &amp; BS$1, DataRegularSeason20242025!$D$3:$D$1315, $A2)+SUMIFS(DataRegularSeason20242025!$AB$3:$AB$1315,DataRegularSeason20242025!$B$3:$B$1315, "&lt;=" &amp; BS$1, DataRegularSeason20242025!$E$3:$E$1315, $A2)</f>
        <v>28</v>
      </c>
      <c r="BT2">
        <f>SUMIFS(DataRegularSeason20242025!$AA$3:$AA$1315,DataRegularSeason20242025!$B$3:$B$1315, "&lt;=" &amp; BT$1, DataRegularSeason20242025!$D$3:$D$1315, $A2)+SUMIFS(DataRegularSeason20242025!$AB$3:$AB$1315,DataRegularSeason20242025!$B$3:$B$1315, "&lt;=" &amp; BT$1, DataRegularSeason20242025!$E$3:$E$1315, $A2)</f>
        <v>28</v>
      </c>
      <c r="BU2">
        <f>SUMIFS(DataRegularSeason20242025!$AA$3:$AA$1315,DataRegularSeason20242025!$B$3:$B$1315, "&lt;=" &amp; BU$1, DataRegularSeason20242025!$D$3:$D$1315, $A2)+SUMIFS(DataRegularSeason20242025!$AB$3:$AB$1315,DataRegularSeason20242025!$B$3:$B$1315, "&lt;=" &amp; BU$1, DataRegularSeason20242025!$E$3:$E$1315, $A2)</f>
        <v>28</v>
      </c>
      <c r="BV2">
        <f>SUMIFS(DataRegularSeason20242025!$AA$3:$AA$1315,DataRegularSeason20242025!$B$3:$B$1315, "&lt;=" &amp; BV$1, DataRegularSeason20242025!$D$3:$D$1315, $A2)+SUMIFS(DataRegularSeason20242025!$AB$3:$AB$1315,DataRegularSeason20242025!$B$3:$B$1315, "&lt;=" &amp; BV$1, DataRegularSeason20242025!$E$3:$E$1315, $A2)</f>
        <v>28</v>
      </c>
      <c r="BW2">
        <f>SUMIFS(DataRegularSeason20242025!$AA$3:$AA$1315,DataRegularSeason20242025!$B$3:$B$1315, "&lt;=" &amp; BW$1, DataRegularSeason20242025!$D$3:$D$1315, $A2)+SUMIFS(DataRegularSeason20242025!$AB$3:$AB$1315,DataRegularSeason20242025!$B$3:$B$1315, "&lt;=" &amp; BW$1, DataRegularSeason20242025!$E$3:$E$1315, $A2)</f>
        <v>28</v>
      </c>
      <c r="BX2">
        <f>SUMIFS(DataRegularSeason20242025!$AA$3:$AA$1315,DataRegularSeason20242025!$B$3:$B$1315, "&lt;=" &amp; BX$1, DataRegularSeason20242025!$D$3:$D$1315, $A2)+SUMIFS(DataRegularSeason20242025!$AB$3:$AB$1315,DataRegularSeason20242025!$B$3:$B$1315, "&lt;=" &amp; BX$1, DataRegularSeason20242025!$E$3:$E$1315, $A2)</f>
        <v>28</v>
      </c>
      <c r="BY2">
        <f>SUMIFS(DataRegularSeason20242025!$AA$3:$AA$1315,DataRegularSeason20242025!$B$3:$B$1315, "&lt;=" &amp; BY$1, DataRegularSeason20242025!$D$3:$D$1315, $A2)+SUMIFS(DataRegularSeason20242025!$AB$3:$AB$1315,DataRegularSeason20242025!$B$3:$B$1315, "&lt;=" &amp; BY$1, DataRegularSeason20242025!$E$3:$E$1315, $A2)</f>
        <v>28</v>
      </c>
      <c r="BZ2">
        <f>SUMIFS(DataRegularSeason20242025!$AA$3:$AA$1315,DataRegularSeason20242025!$B$3:$B$1315, "&lt;=" &amp; BZ$1, DataRegularSeason20242025!$D$3:$D$1315, $A2)+SUMIFS(DataRegularSeason20242025!$AB$3:$AB$1315,DataRegularSeason20242025!$B$3:$B$1315, "&lt;=" &amp; BZ$1, DataRegularSeason20242025!$E$3:$E$1315, $A2)</f>
        <v>28</v>
      </c>
      <c r="CA2">
        <f>SUMIFS(DataRegularSeason20242025!$AA$3:$AA$1315,DataRegularSeason20242025!$B$3:$B$1315, "&lt;=" &amp; CA$1, DataRegularSeason20242025!$D$3:$D$1315, $A2)+SUMIFS(DataRegularSeason20242025!$AB$3:$AB$1315,DataRegularSeason20242025!$B$3:$B$1315, "&lt;=" &amp; CA$1, DataRegularSeason20242025!$E$3:$E$1315, $A2)</f>
        <v>28</v>
      </c>
      <c r="CB2">
        <f>SUMIFS(DataRegularSeason20242025!$AA$3:$AA$1315,DataRegularSeason20242025!$B$3:$B$1315, "&lt;=" &amp; CB$1, DataRegularSeason20242025!$D$3:$D$1315, $A2)+SUMIFS(DataRegularSeason20242025!$AB$3:$AB$1315,DataRegularSeason20242025!$B$3:$B$1315, "&lt;=" &amp; CB$1, DataRegularSeason20242025!$E$3:$E$1315, $A2)</f>
        <v>28</v>
      </c>
      <c r="CC2">
        <f>SUMIFS(DataRegularSeason20242025!$AA$3:$AA$1315,DataRegularSeason20242025!$B$3:$B$1315, "&lt;=" &amp; CC$1, DataRegularSeason20242025!$D$3:$D$1315, $A2)+SUMIFS(DataRegularSeason20242025!$AB$3:$AB$1315,DataRegularSeason20242025!$B$3:$B$1315, "&lt;=" &amp; CC$1, DataRegularSeason20242025!$E$3:$E$1315, $A2)</f>
        <v>28</v>
      </c>
      <c r="CD2">
        <f>SUMIFS(DataRegularSeason20242025!$AA$3:$AA$1315,DataRegularSeason20242025!$B$3:$B$1315, "&lt;=" &amp; CD$1, DataRegularSeason20242025!$D$3:$D$1315, $A2)+SUMIFS(DataRegularSeason20242025!$AB$3:$AB$1315,DataRegularSeason20242025!$B$3:$B$1315, "&lt;=" &amp; CD$1, DataRegularSeason20242025!$E$3:$E$1315, $A2)</f>
        <v>28</v>
      </c>
      <c r="CE2">
        <f>SUMIFS(DataRegularSeason20242025!$AA$3:$AA$1315,DataRegularSeason20242025!$B$3:$B$1315, "&lt;=" &amp; CE$1, DataRegularSeason20242025!$D$3:$D$1315, $A2)+SUMIFS(DataRegularSeason20242025!$AB$3:$AB$1315,DataRegularSeason20242025!$B$3:$B$1315, "&lt;=" &amp; CE$1, DataRegularSeason20242025!$E$3:$E$1315, $A2)</f>
        <v>28</v>
      </c>
      <c r="CF2">
        <f>SUMIFS(DataRegularSeason20242025!$AA$3:$AA$1315,DataRegularSeason20242025!$B$3:$B$1315, "&lt;=" &amp; CF$1, DataRegularSeason20242025!$D$3:$D$1315, $A2)+SUMIFS(DataRegularSeason20242025!$AB$3:$AB$1315,DataRegularSeason20242025!$B$3:$B$1315, "&lt;=" &amp; CF$1, DataRegularSeason20242025!$E$3:$E$1315, $A2)</f>
        <v>28</v>
      </c>
      <c r="CG2">
        <f>SUMIFS(DataRegularSeason20242025!$AA$3:$AA$1315,DataRegularSeason20242025!$B$3:$B$1315, "&lt;=" &amp; CG$1, DataRegularSeason20242025!$D$3:$D$1315, $A2)+SUMIFS(DataRegularSeason20242025!$AB$3:$AB$1315,DataRegularSeason20242025!$B$3:$B$1315, "&lt;=" &amp; CG$1, DataRegularSeason20242025!$E$3:$E$1315, $A2)</f>
        <v>28</v>
      </c>
      <c r="CH2">
        <f>SUMIFS(DataRegularSeason20242025!$AA$3:$AA$1315,DataRegularSeason20242025!$B$3:$B$1315, "&lt;=" &amp; CH$1, DataRegularSeason20242025!$D$3:$D$1315, $A2)+SUMIFS(DataRegularSeason20242025!$AB$3:$AB$1315,DataRegularSeason20242025!$B$3:$B$1315, "&lt;=" &amp; CH$1, DataRegularSeason20242025!$E$3:$E$1315, $A2)</f>
        <v>28</v>
      </c>
      <c r="CI2">
        <f>SUMIFS(DataRegularSeason20242025!$AA$3:$AA$1315,DataRegularSeason20242025!$B$3:$B$1315, "&lt;=" &amp; CI$1, DataRegularSeason20242025!$D$3:$D$1315, $A2)+SUMIFS(DataRegularSeason20242025!$AB$3:$AB$1315,DataRegularSeason20242025!$B$3:$B$1315, "&lt;=" &amp; CI$1, DataRegularSeason20242025!$E$3:$E$1315, $A2)</f>
        <v>28</v>
      </c>
      <c r="CJ2">
        <f>SUMIFS(DataRegularSeason20242025!$AA$3:$AA$1315,DataRegularSeason20242025!$B$3:$B$1315, "&lt;=" &amp; CJ$1, DataRegularSeason20242025!$D$3:$D$1315, $A2)+SUMIFS(DataRegularSeason20242025!$AB$3:$AB$1315,DataRegularSeason20242025!$B$3:$B$1315, "&lt;=" &amp; CJ$1, DataRegularSeason20242025!$E$3:$E$1315, $A2)</f>
        <v>28</v>
      </c>
      <c r="CK2">
        <f>SUMIFS(DataRegularSeason20242025!$AA$3:$AA$1315,DataRegularSeason20242025!$B$3:$B$1315, "&lt;=" &amp; CK$1, DataRegularSeason20242025!$D$3:$D$1315, $A2)+SUMIFS(DataRegularSeason20242025!$AB$3:$AB$1315,DataRegularSeason20242025!$B$3:$B$1315, "&lt;=" &amp; CK$1, DataRegularSeason20242025!$E$3:$E$1315, $A2)</f>
        <v>28</v>
      </c>
      <c r="CL2">
        <f>SUMIFS(DataRegularSeason20242025!$AA$3:$AA$1315,DataRegularSeason20242025!$B$3:$B$1315, "&lt;=" &amp; CL$1, DataRegularSeason20242025!$D$3:$D$1315, $A2)+SUMIFS(DataRegularSeason20242025!$AB$3:$AB$1315,DataRegularSeason20242025!$B$3:$B$1315, "&lt;=" &amp; CL$1, DataRegularSeason20242025!$E$3:$E$1315, $A2)</f>
        <v>28</v>
      </c>
      <c r="CM2">
        <f>SUMIFS(DataRegularSeason20242025!$AA$3:$AA$1315,DataRegularSeason20242025!$B$3:$B$1315, "&lt;=" &amp; CM$1, DataRegularSeason20242025!$D$3:$D$1315, $A2)+SUMIFS(DataRegularSeason20242025!$AB$3:$AB$1315,DataRegularSeason20242025!$B$3:$B$1315, "&lt;=" &amp; CM$1, DataRegularSeason20242025!$E$3:$E$1315, $A2)</f>
        <v>28</v>
      </c>
      <c r="CN2">
        <f>SUMIFS(DataRegularSeason20242025!$AA$3:$AA$1315,DataRegularSeason20242025!$B$3:$B$1315, "&lt;=" &amp; CN$1, DataRegularSeason20242025!$D$3:$D$1315, $A2)+SUMIFS(DataRegularSeason20242025!$AB$3:$AB$1315,DataRegularSeason20242025!$B$3:$B$1315, "&lt;=" &amp; CN$1, DataRegularSeason20242025!$E$3:$E$1315, $A2)</f>
        <v>28</v>
      </c>
      <c r="CO2">
        <f>SUMIFS(DataRegularSeason20242025!$AA$3:$AA$1315,DataRegularSeason20242025!$B$3:$B$1315, "&lt;=" &amp; CO$1, DataRegularSeason20242025!$D$3:$D$1315, $A2)+SUMIFS(DataRegularSeason20242025!$AB$3:$AB$1315,DataRegularSeason20242025!$B$3:$B$1315, "&lt;=" &amp; CO$1, DataRegularSeason20242025!$E$3:$E$1315, $A2)</f>
        <v>28</v>
      </c>
      <c r="CP2">
        <f>SUMIFS(DataRegularSeason20242025!$AA$3:$AA$1315,DataRegularSeason20242025!$B$3:$B$1315, "&lt;=" &amp; CP$1, DataRegularSeason20242025!$D$3:$D$1315, $A2)+SUMIFS(DataRegularSeason20242025!$AB$3:$AB$1315,DataRegularSeason20242025!$B$3:$B$1315, "&lt;=" &amp; CP$1, DataRegularSeason20242025!$E$3:$E$1315, $A2)</f>
        <v>28</v>
      </c>
      <c r="CQ2">
        <f>SUMIFS(DataRegularSeason20242025!$AA$3:$AA$1315,DataRegularSeason20242025!$B$3:$B$1315, "&lt;=" &amp; CQ$1, DataRegularSeason20242025!$D$3:$D$1315, $A2)+SUMIFS(DataRegularSeason20242025!$AB$3:$AB$1315,DataRegularSeason20242025!$B$3:$B$1315, "&lt;=" &amp; CQ$1, DataRegularSeason20242025!$E$3:$E$1315, $A2)</f>
        <v>28</v>
      </c>
      <c r="CR2">
        <f>SUMIFS(DataRegularSeason20242025!$AA$3:$AA$1315,DataRegularSeason20242025!$B$3:$B$1315, "&lt;=" &amp; CR$1, DataRegularSeason20242025!$D$3:$D$1315, $A2)+SUMIFS(DataRegularSeason20242025!$AB$3:$AB$1315,DataRegularSeason20242025!$B$3:$B$1315, "&lt;=" &amp; CR$1, DataRegularSeason20242025!$E$3:$E$1315, $A2)</f>
        <v>28</v>
      </c>
      <c r="CS2">
        <f>SUMIFS(DataRegularSeason20242025!$AA$3:$AA$1315,DataRegularSeason20242025!$B$3:$B$1315, "&lt;=" &amp; CS$1, DataRegularSeason20242025!$D$3:$D$1315, $A2)+SUMIFS(DataRegularSeason20242025!$AB$3:$AB$1315,DataRegularSeason20242025!$B$3:$B$1315, "&lt;=" &amp; CS$1, DataRegularSeason20242025!$E$3:$E$1315, $A2)</f>
        <v>28</v>
      </c>
      <c r="CT2">
        <f>SUMIFS(DataRegularSeason20242025!$AA$3:$AA$1315,DataRegularSeason20242025!$B$3:$B$1315, "&lt;=" &amp; CT$1, DataRegularSeason20242025!$D$3:$D$1315, $A2)+SUMIFS(DataRegularSeason20242025!$AB$3:$AB$1315,DataRegularSeason20242025!$B$3:$B$1315, "&lt;=" &amp; CT$1, DataRegularSeason20242025!$E$3:$E$1315, $A2)</f>
        <v>28</v>
      </c>
      <c r="CU2">
        <f>SUMIFS(DataRegularSeason20242025!$AA$3:$AA$1315,DataRegularSeason20242025!$B$3:$B$1315, "&lt;=" &amp; CU$1, DataRegularSeason20242025!$D$3:$D$1315, $A2)+SUMIFS(DataRegularSeason20242025!$AB$3:$AB$1315,DataRegularSeason20242025!$B$3:$B$1315, "&lt;=" &amp; CU$1, DataRegularSeason20242025!$E$3:$E$1315, $A2)</f>
        <v>28</v>
      </c>
      <c r="CV2">
        <f>SUMIFS(DataRegularSeason20242025!$AA$3:$AA$1315,DataRegularSeason20242025!$B$3:$B$1315, "&lt;=" &amp; CV$1, DataRegularSeason20242025!$D$3:$D$1315, $A2)+SUMIFS(DataRegularSeason20242025!$AB$3:$AB$1315,DataRegularSeason20242025!$B$3:$B$1315, "&lt;=" &amp; CV$1, DataRegularSeason20242025!$E$3:$E$1315, $A2)</f>
        <v>28</v>
      </c>
      <c r="CW2">
        <f>SUMIFS(DataRegularSeason20242025!$AA$3:$AA$1315,DataRegularSeason20242025!$B$3:$B$1315, "&lt;=" &amp; CW$1, DataRegularSeason20242025!$D$3:$D$1315, $A2)+SUMIFS(DataRegularSeason20242025!$AB$3:$AB$1315,DataRegularSeason20242025!$B$3:$B$1315, "&lt;=" &amp; CW$1, DataRegularSeason20242025!$E$3:$E$1315, $A2)</f>
        <v>28</v>
      </c>
      <c r="CX2">
        <f>SUMIFS(DataRegularSeason20242025!$AA$3:$AA$1315,DataRegularSeason20242025!$B$3:$B$1315, "&lt;=" &amp; CX$1, DataRegularSeason20242025!$D$3:$D$1315, $A2)+SUMIFS(DataRegularSeason20242025!$AB$3:$AB$1315,DataRegularSeason20242025!$B$3:$B$1315, "&lt;=" &amp; CX$1, DataRegularSeason20242025!$E$3:$E$1315, $A2)</f>
        <v>28</v>
      </c>
      <c r="CY2">
        <f>SUMIFS(DataRegularSeason20242025!$AA$3:$AA$1315,DataRegularSeason20242025!$B$3:$B$1315, "&lt;=" &amp; CY$1, DataRegularSeason20242025!$D$3:$D$1315, $A2)+SUMIFS(DataRegularSeason20242025!$AB$3:$AB$1315,DataRegularSeason20242025!$B$3:$B$1315, "&lt;=" &amp; CY$1, DataRegularSeason20242025!$E$3:$E$1315, $A2)</f>
        <v>28</v>
      </c>
      <c r="CZ2">
        <f>SUMIFS(DataRegularSeason20242025!$AA$3:$AA$1315,DataRegularSeason20242025!$B$3:$B$1315, "&lt;=" &amp; CZ$1, DataRegularSeason20242025!$D$3:$D$1315, $A2)+SUMIFS(DataRegularSeason20242025!$AB$3:$AB$1315,DataRegularSeason20242025!$B$3:$B$1315, "&lt;=" &amp; CZ$1, DataRegularSeason20242025!$E$3:$E$1315, $A2)</f>
        <v>28</v>
      </c>
      <c r="DA2">
        <f>SUMIFS(DataRegularSeason20242025!$AA$3:$AA$1315,DataRegularSeason20242025!$B$3:$B$1315, "&lt;=" &amp; DA$1, DataRegularSeason20242025!$D$3:$D$1315, $A2)+SUMIFS(DataRegularSeason20242025!$AB$3:$AB$1315,DataRegularSeason20242025!$B$3:$B$1315, "&lt;=" &amp; DA$1, DataRegularSeason20242025!$E$3:$E$1315, $A2)</f>
        <v>28</v>
      </c>
      <c r="DB2">
        <f>SUMIFS(DataRegularSeason20242025!$AA$3:$AA$1315,DataRegularSeason20242025!$B$3:$B$1315, "&lt;=" &amp; DB$1, DataRegularSeason20242025!$D$3:$D$1315, $A2)+SUMIFS(DataRegularSeason20242025!$AB$3:$AB$1315,DataRegularSeason20242025!$B$3:$B$1315, "&lt;=" &amp; DB$1, DataRegularSeason20242025!$E$3:$E$1315, $A2)</f>
        <v>28</v>
      </c>
      <c r="DC2">
        <f>SUMIFS(DataRegularSeason20242025!$AA$3:$AA$1315,DataRegularSeason20242025!$B$3:$B$1315, "&lt;=" &amp; DC$1, DataRegularSeason20242025!$D$3:$D$1315, $A2)+SUMIFS(DataRegularSeason20242025!$AB$3:$AB$1315,DataRegularSeason20242025!$B$3:$B$1315, "&lt;=" &amp; DC$1, DataRegularSeason20242025!$E$3:$E$1315, $A2)</f>
        <v>28</v>
      </c>
      <c r="DD2">
        <f>SUMIFS(DataRegularSeason20242025!$AA$3:$AA$1315,DataRegularSeason20242025!$B$3:$B$1315, "&lt;=" &amp; DD$1, DataRegularSeason20242025!$D$3:$D$1315, $A2)+SUMIFS(DataRegularSeason20242025!$AB$3:$AB$1315,DataRegularSeason20242025!$B$3:$B$1315, "&lt;=" &amp; DD$1, DataRegularSeason20242025!$E$3:$E$1315, $A2)</f>
        <v>28</v>
      </c>
      <c r="DE2">
        <f>SUMIFS(DataRegularSeason20242025!$AA$3:$AA$1315,DataRegularSeason20242025!$B$3:$B$1315, "&lt;=" &amp; DE$1, DataRegularSeason20242025!$D$3:$D$1315, $A2)+SUMIFS(DataRegularSeason20242025!$AB$3:$AB$1315,DataRegularSeason20242025!$B$3:$B$1315, "&lt;=" &amp; DE$1, DataRegularSeason20242025!$E$3:$E$1315, $A2)</f>
        <v>28</v>
      </c>
      <c r="DF2">
        <f>SUMIFS(DataRegularSeason20242025!$AA$3:$AA$1315,DataRegularSeason20242025!$B$3:$B$1315, "&lt;=" &amp; DF$1, DataRegularSeason20242025!$D$3:$D$1315, $A2)+SUMIFS(DataRegularSeason20242025!$AB$3:$AB$1315,DataRegularSeason20242025!$B$3:$B$1315, "&lt;=" &amp; DF$1, DataRegularSeason20242025!$E$3:$E$1315, $A2)</f>
        <v>28</v>
      </c>
      <c r="DG2">
        <f>SUMIFS(DataRegularSeason20242025!$AA$3:$AA$1315,DataRegularSeason20242025!$B$3:$B$1315, "&lt;=" &amp; DG$1, DataRegularSeason20242025!$D$3:$D$1315, $A2)+SUMIFS(DataRegularSeason20242025!$AB$3:$AB$1315,DataRegularSeason20242025!$B$3:$B$1315, "&lt;=" &amp; DG$1, DataRegularSeason20242025!$E$3:$E$1315, $A2)</f>
        <v>28</v>
      </c>
      <c r="DH2">
        <f>SUMIFS(DataRegularSeason20242025!$AA$3:$AA$1315,DataRegularSeason20242025!$B$3:$B$1315, "&lt;=" &amp; DH$1, DataRegularSeason20242025!$D$3:$D$1315, $A2)+SUMIFS(DataRegularSeason20242025!$AB$3:$AB$1315,DataRegularSeason20242025!$B$3:$B$1315, "&lt;=" &amp; DH$1, DataRegularSeason20242025!$E$3:$E$1315, $A2)</f>
        <v>28</v>
      </c>
      <c r="DI2">
        <f>SUMIFS(DataRegularSeason20242025!$AA$3:$AA$1315,DataRegularSeason20242025!$B$3:$B$1315, "&lt;=" &amp; DI$1, DataRegularSeason20242025!$D$3:$D$1315, $A2)+SUMIFS(DataRegularSeason20242025!$AB$3:$AB$1315,DataRegularSeason20242025!$B$3:$B$1315, "&lt;=" &amp; DI$1, DataRegularSeason20242025!$E$3:$E$1315, $A2)</f>
        <v>28</v>
      </c>
      <c r="DJ2">
        <f>SUMIFS(DataRegularSeason20242025!$AA$3:$AA$1315,DataRegularSeason20242025!$B$3:$B$1315, "&lt;=" &amp; DJ$1, DataRegularSeason20242025!$D$3:$D$1315, $A2)+SUMIFS(DataRegularSeason20242025!$AB$3:$AB$1315,DataRegularSeason20242025!$B$3:$B$1315, "&lt;=" &amp; DJ$1, DataRegularSeason20242025!$E$3:$E$1315, $A2)</f>
        <v>28</v>
      </c>
      <c r="DK2">
        <f>SUMIFS(DataRegularSeason20242025!$AA$3:$AA$1315,DataRegularSeason20242025!$B$3:$B$1315, "&lt;=" &amp; DK$1, DataRegularSeason20242025!$D$3:$D$1315, $A2)+SUMIFS(DataRegularSeason20242025!$AB$3:$AB$1315,DataRegularSeason20242025!$B$3:$B$1315, "&lt;=" &amp; DK$1, DataRegularSeason20242025!$E$3:$E$1315, $A2)</f>
        <v>28</v>
      </c>
      <c r="DL2">
        <f>SUMIFS(DataRegularSeason20242025!$AA$3:$AA$1315,DataRegularSeason20242025!$B$3:$B$1315, "&lt;=" &amp; DL$1, DataRegularSeason20242025!$D$3:$D$1315, $A2)+SUMIFS(DataRegularSeason20242025!$AB$3:$AB$1315,DataRegularSeason20242025!$B$3:$B$1315, "&lt;=" &amp; DL$1, DataRegularSeason20242025!$E$3:$E$1315, $A2)</f>
        <v>28</v>
      </c>
      <c r="DM2">
        <f>SUMIFS(DataRegularSeason20242025!$AA$3:$AA$1315,DataRegularSeason20242025!$B$3:$B$1315, "&lt;=" &amp; DM$1, DataRegularSeason20242025!$D$3:$D$1315, $A2)+SUMIFS(DataRegularSeason20242025!$AB$3:$AB$1315,DataRegularSeason20242025!$B$3:$B$1315, "&lt;=" &amp; DM$1, DataRegularSeason20242025!$E$3:$E$1315, $A2)</f>
        <v>28</v>
      </c>
      <c r="DN2">
        <f>SUMIFS(DataRegularSeason20242025!$AA$3:$AA$1315,DataRegularSeason20242025!$B$3:$B$1315, "&lt;=" &amp; DN$1, DataRegularSeason20242025!$D$3:$D$1315, $A2)+SUMIFS(DataRegularSeason20242025!$AB$3:$AB$1315,DataRegularSeason20242025!$B$3:$B$1315, "&lt;=" &amp; DN$1, DataRegularSeason20242025!$E$3:$E$1315, $A2)</f>
        <v>28</v>
      </c>
      <c r="DO2">
        <f>SUMIFS(DataRegularSeason20242025!$AA$3:$AA$1315,DataRegularSeason20242025!$B$3:$B$1315, "&lt;=" &amp; DO$1, DataRegularSeason20242025!$D$3:$D$1315, $A2)+SUMIFS(DataRegularSeason20242025!$AB$3:$AB$1315,DataRegularSeason20242025!$B$3:$B$1315, "&lt;=" &amp; DO$1, DataRegularSeason20242025!$E$3:$E$1315, $A2)</f>
        <v>28</v>
      </c>
      <c r="DP2">
        <f>SUMIFS(DataRegularSeason20242025!$AA$3:$AA$1315,DataRegularSeason20242025!$B$3:$B$1315, "&lt;=" &amp; DP$1, DataRegularSeason20242025!$D$3:$D$1315, $A2)+SUMIFS(DataRegularSeason20242025!$AB$3:$AB$1315,DataRegularSeason20242025!$B$3:$B$1315, "&lt;=" &amp; DP$1, DataRegularSeason20242025!$E$3:$E$1315, $A2)</f>
        <v>28</v>
      </c>
      <c r="DQ2">
        <f>SUMIFS(DataRegularSeason20242025!$AA$3:$AA$1315,DataRegularSeason20242025!$B$3:$B$1315, "&lt;=" &amp; DQ$1, DataRegularSeason20242025!$D$3:$D$1315, $A2)+SUMIFS(DataRegularSeason20242025!$AB$3:$AB$1315,DataRegularSeason20242025!$B$3:$B$1315, "&lt;=" &amp; DQ$1, DataRegularSeason20242025!$E$3:$E$1315, $A2)</f>
        <v>28</v>
      </c>
      <c r="DR2">
        <f>SUMIFS(DataRegularSeason20242025!$AA$3:$AA$1315,DataRegularSeason20242025!$B$3:$B$1315, "&lt;=" &amp; DR$1, DataRegularSeason20242025!$D$3:$D$1315, $A2)+SUMIFS(DataRegularSeason20242025!$AB$3:$AB$1315,DataRegularSeason20242025!$B$3:$B$1315, "&lt;=" &amp; DR$1, DataRegularSeason20242025!$E$3:$E$1315, $A2)</f>
        <v>28</v>
      </c>
      <c r="DS2">
        <f>SUMIFS(DataRegularSeason20242025!$AA$3:$AA$1315,DataRegularSeason20242025!$B$3:$B$1315, "&lt;=" &amp; DS$1, DataRegularSeason20242025!$D$3:$D$1315, $A2)+SUMIFS(DataRegularSeason20242025!$AB$3:$AB$1315,DataRegularSeason20242025!$B$3:$B$1315, "&lt;=" &amp; DS$1, DataRegularSeason20242025!$E$3:$E$1315, $A2)</f>
        <v>28</v>
      </c>
      <c r="DT2">
        <f>SUMIFS(DataRegularSeason20242025!$AA$3:$AA$1315,DataRegularSeason20242025!$B$3:$B$1315, "&lt;=" &amp; DT$1, DataRegularSeason20242025!$D$3:$D$1315, $A2)+SUMIFS(DataRegularSeason20242025!$AB$3:$AB$1315,DataRegularSeason20242025!$B$3:$B$1315, "&lt;=" &amp; DT$1, DataRegularSeason20242025!$E$3:$E$1315, $A2)</f>
        <v>28</v>
      </c>
      <c r="DU2">
        <f>SUMIFS(DataRegularSeason20242025!$AA$3:$AA$1315,DataRegularSeason20242025!$B$3:$B$1315, "&lt;=" &amp; DU$1, DataRegularSeason20242025!$D$3:$D$1315, $A2)+SUMIFS(DataRegularSeason20242025!$AB$3:$AB$1315,DataRegularSeason20242025!$B$3:$B$1315, "&lt;=" &amp; DU$1, DataRegularSeason20242025!$E$3:$E$1315, $A2)</f>
        <v>28</v>
      </c>
      <c r="DV2">
        <f>SUMIFS(DataRegularSeason20242025!$AA$3:$AA$1315,DataRegularSeason20242025!$B$3:$B$1315, "&lt;=" &amp; DV$1, DataRegularSeason20242025!$D$3:$D$1315, $A2)+SUMIFS(DataRegularSeason20242025!$AB$3:$AB$1315,DataRegularSeason20242025!$B$3:$B$1315, "&lt;=" &amp; DV$1, DataRegularSeason20242025!$E$3:$E$1315, $A2)</f>
        <v>28</v>
      </c>
      <c r="DW2">
        <f>SUMIFS(DataRegularSeason20242025!$AA$3:$AA$1315,DataRegularSeason20242025!$B$3:$B$1315, "&lt;=" &amp; DW$1, DataRegularSeason20242025!$D$3:$D$1315, $A2)+SUMIFS(DataRegularSeason20242025!$AB$3:$AB$1315,DataRegularSeason20242025!$B$3:$B$1315, "&lt;=" &amp; DW$1, DataRegularSeason20242025!$E$3:$E$1315, $A2)</f>
        <v>28</v>
      </c>
      <c r="DX2">
        <f>SUMIFS(DataRegularSeason20242025!$AA$3:$AA$1315,DataRegularSeason20242025!$B$3:$B$1315, "&lt;=" &amp; DX$1, DataRegularSeason20242025!$D$3:$D$1315, $A2)+SUMIFS(DataRegularSeason20242025!$AB$3:$AB$1315,DataRegularSeason20242025!$B$3:$B$1315, "&lt;=" &amp; DX$1, DataRegularSeason20242025!$E$3:$E$1315, $A2)</f>
        <v>28</v>
      </c>
      <c r="DY2">
        <f>SUMIFS(DataRegularSeason20242025!$AA$3:$AA$1315,DataRegularSeason20242025!$B$3:$B$1315, "&lt;=" &amp; DY$1, DataRegularSeason20242025!$D$3:$D$1315, $A2)+SUMIFS(DataRegularSeason20242025!$AB$3:$AB$1315,DataRegularSeason20242025!$B$3:$B$1315, "&lt;=" &amp; DY$1, DataRegularSeason20242025!$E$3:$E$1315, $A2)</f>
        <v>28</v>
      </c>
      <c r="DZ2">
        <f>SUMIFS(DataRegularSeason20242025!$AA$3:$AA$1315,DataRegularSeason20242025!$B$3:$B$1315, "&lt;=" &amp; DZ$1, DataRegularSeason20242025!$D$3:$D$1315, $A2)+SUMIFS(DataRegularSeason20242025!$AB$3:$AB$1315,DataRegularSeason20242025!$B$3:$B$1315, "&lt;=" &amp; DZ$1, DataRegularSeason20242025!$E$3:$E$1315, $A2)</f>
        <v>28</v>
      </c>
      <c r="EA2">
        <f>SUMIFS(DataRegularSeason20242025!$AA$3:$AA$1315,DataRegularSeason20242025!$B$3:$B$1315, "&lt;=" &amp; EA$1, DataRegularSeason20242025!$D$3:$D$1315, $A2)+SUMIFS(DataRegularSeason20242025!$AB$3:$AB$1315,DataRegularSeason20242025!$B$3:$B$1315, "&lt;=" &amp; EA$1, DataRegularSeason20242025!$E$3:$E$1315, $A2)</f>
        <v>28</v>
      </c>
      <c r="EB2">
        <f>SUMIFS(DataRegularSeason20242025!$AA$3:$AA$1315,DataRegularSeason20242025!$B$3:$B$1315, "&lt;=" &amp; EB$1, DataRegularSeason20242025!$D$3:$D$1315, $A2)+SUMIFS(DataRegularSeason20242025!$AB$3:$AB$1315,DataRegularSeason20242025!$B$3:$B$1315, "&lt;=" &amp; EB$1, DataRegularSeason20242025!$E$3:$E$1315, $A2)</f>
        <v>28</v>
      </c>
      <c r="EC2">
        <f>SUMIFS(DataRegularSeason20242025!$AA$3:$AA$1315,DataRegularSeason20242025!$B$3:$B$1315, "&lt;=" &amp; EC$1, DataRegularSeason20242025!$D$3:$D$1315, $A2)+SUMIFS(DataRegularSeason20242025!$AB$3:$AB$1315,DataRegularSeason20242025!$B$3:$B$1315, "&lt;=" &amp; EC$1, DataRegularSeason20242025!$E$3:$E$1315, $A2)</f>
        <v>28</v>
      </c>
      <c r="ED2">
        <f>SUMIFS(DataRegularSeason20242025!$AA$3:$AA$1315,DataRegularSeason20242025!$B$3:$B$1315, "&lt;=" &amp; ED$1, DataRegularSeason20242025!$D$3:$D$1315, $A2)+SUMIFS(DataRegularSeason20242025!$AB$3:$AB$1315,DataRegularSeason20242025!$B$3:$B$1315, "&lt;=" &amp; ED$1, DataRegularSeason20242025!$E$3:$E$1315, $A2)</f>
        <v>28</v>
      </c>
      <c r="EE2">
        <f>SUMIFS(DataRegularSeason20242025!$AA$3:$AA$1315,DataRegularSeason20242025!$B$3:$B$1315, "&lt;=" &amp; EE$1, DataRegularSeason20242025!$D$3:$D$1315, $A2)+SUMIFS(DataRegularSeason20242025!$AB$3:$AB$1315,DataRegularSeason20242025!$B$3:$B$1315, "&lt;=" &amp; EE$1, DataRegularSeason20242025!$E$3:$E$1315, $A2)</f>
        <v>28</v>
      </c>
      <c r="EF2">
        <f>SUMIFS(DataRegularSeason20242025!$AA$3:$AA$1315,DataRegularSeason20242025!$B$3:$B$1315, "&lt;=" &amp; EF$1, DataRegularSeason20242025!$D$3:$D$1315, $A2)+SUMIFS(DataRegularSeason20242025!$AB$3:$AB$1315,DataRegularSeason20242025!$B$3:$B$1315, "&lt;=" &amp; EF$1, DataRegularSeason20242025!$E$3:$E$1315, $A2)</f>
        <v>28</v>
      </c>
      <c r="EG2">
        <f>SUMIFS(DataRegularSeason20242025!$AA$3:$AA$1315,DataRegularSeason20242025!$B$3:$B$1315, "&lt;=" &amp; EG$1, DataRegularSeason20242025!$D$3:$D$1315, $A2)+SUMIFS(DataRegularSeason20242025!$AB$3:$AB$1315,DataRegularSeason20242025!$B$3:$B$1315, "&lt;=" &amp; EG$1, DataRegularSeason20242025!$E$3:$E$1315, $A2)</f>
        <v>28</v>
      </c>
      <c r="EH2">
        <f>SUMIFS(DataRegularSeason20242025!$AA$3:$AA$1315,DataRegularSeason20242025!$B$3:$B$1315, "&lt;=" &amp; EH$1, DataRegularSeason20242025!$D$3:$D$1315, $A2)+SUMIFS(DataRegularSeason20242025!$AB$3:$AB$1315,DataRegularSeason20242025!$B$3:$B$1315, "&lt;=" &amp; EH$1, DataRegularSeason20242025!$E$3:$E$1315, $A2)</f>
        <v>28</v>
      </c>
      <c r="EI2">
        <f>SUMIFS(DataRegularSeason20242025!$AA$3:$AA$1315,DataRegularSeason20242025!$B$3:$B$1315, "&lt;=" &amp; EI$1, DataRegularSeason20242025!$D$3:$D$1315, $A2)+SUMIFS(DataRegularSeason20242025!$AB$3:$AB$1315,DataRegularSeason20242025!$B$3:$B$1315, "&lt;=" &amp; EI$1, DataRegularSeason20242025!$E$3:$E$1315, $A2)</f>
        <v>28</v>
      </c>
      <c r="EJ2">
        <f>SUMIFS(DataRegularSeason20242025!$AA$3:$AA$1315,DataRegularSeason20242025!$B$3:$B$1315, "&lt;=" &amp; EJ$1, DataRegularSeason20242025!$D$3:$D$1315, $A2)+SUMIFS(DataRegularSeason20242025!$AB$3:$AB$1315,DataRegularSeason20242025!$B$3:$B$1315, "&lt;=" &amp; EJ$1, DataRegularSeason20242025!$E$3:$E$1315, $A2)</f>
        <v>28</v>
      </c>
      <c r="EK2">
        <f>SUMIFS(DataRegularSeason20242025!$AA$3:$AA$1315,DataRegularSeason20242025!$B$3:$B$1315, "&lt;=" &amp; EK$1, DataRegularSeason20242025!$D$3:$D$1315, $A2)+SUMIFS(DataRegularSeason20242025!$AB$3:$AB$1315,DataRegularSeason20242025!$B$3:$B$1315, "&lt;=" &amp; EK$1, DataRegularSeason20242025!$E$3:$E$1315, $A2)</f>
        <v>28</v>
      </c>
      <c r="EL2">
        <f>SUMIFS(DataRegularSeason20242025!$AA$3:$AA$1315,DataRegularSeason20242025!$B$3:$B$1315, "&lt;=" &amp; EL$1, DataRegularSeason20242025!$D$3:$D$1315, $A2)+SUMIFS(DataRegularSeason20242025!$AB$3:$AB$1315,DataRegularSeason20242025!$B$3:$B$1315, "&lt;=" &amp; EL$1, DataRegularSeason20242025!$E$3:$E$1315, $A2)</f>
        <v>28</v>
      </c>
      <c r="EM2">
        <f>SUMIFS(DataRegularSeason20242025!$AA$3:$AA$1315,DataRegularSeason20242025!$B$3:$B$1315, "&lt;=" &amp; EM$1, DataRegularSeason20242025!$D$3:$D$1315, $A2)+SUMIFS(DataRegularSeason20242025!$AB$3:$AB$1315,DataRegularSeason20242025!$B$3:$B$1315, "&lt;=" &amp; EM$1, DataRegularSeason20242025!$E$3:$E$1315, $A2)</f>
        <v>28</v>
      </c>
      <c r="EN2">
        <f>SUMIFS(DataRegularSeason20242025!$AA$3:$AA$1315,DataRegularSeason20242025!$B$3:$B$1315, "&lt;=" &amp; EN$1, DataRegularSeason20242025!$D$3:$D$1315, $A2)+SUMIFS(DataRegularSeason20242025!$AB$3:$AB$1315,DataRegularSeason20242025!$B$3:$B$1315, "&lt;=" &amp; EN$1, DataRegularSeason20242025!$E$3:$E$1315, $A2)</f>
        <v>28</v>
      </c>
      <c r="EO2">
        <f>SUMIFS(DataRegularSeason20242025!$AA$3:$AA$1315,DataRegularSeason20242025!$B$3:$B$1315, "&lt;=" &amp; EO$1, DataRegularSeason20242025!$D$3:$D$1315, $A2)+SUMIFS(DataRegularSeason20242025!$AB$3:$AB$1315,DataRegularSeason20242025!$B$3:$B$1315, "&lt;=" &amp; EO$1, DataRegularSeason20242025!$E$3:$E$1315, $A2)</f>
        <v>28</v>
      </c>
      <c r="EP2">
        <f>SUMIFS(DataRegularSeason20242025!$AA$3:$AA$1315,DataRegularSeason20242025!$B$3:$B$1315, "&lt;=" &amp; EP$1, DataRegularSeason20242025!$D$3:$D$1315, $A2)+SUMIFS(DataRegularSeason20242025!$AB$3:$AB$1315,DataRegularSeason20242025!$B$3:$B$1315, "&lt;=" &amp; EP$1, DataRegularSeason20242025!$E$3:$E$1315, $A2)</f>
        <v>28</v>
      </c>
      <c r="EQ2">
        <f>SUMIFS(DataRegularSeason20242025!$AA$3:$AA$1315,DataRegularSeason20242025!$B$3:$B$1315, "&lt;=" &amp; EQ$1, DataRegularSeason20242025!$D$3:$D$1315, $A2)+SUMIFS(DataRegularSeason20242025!$AB$3:$AB$1315,DataRegularSeason20242025!$B$3:$B$1315, "&lt;=" &amp; EQ$1, DataRegularSeason20242025!$E$3:$E$1315, $A2)</f>
        <v>28</v>
      </c>
      <c r="ER2">
        <f>SUMIFS(DataRegularSeason20242025!$AA$3:$AA$1315,DataRegularSeason20242025!$B$3:$B$1315, "&lt;=" &amp; ER$1, DataRegularSeason20242025!$D$3:$D$1315, $A2)+SUMIFS(DataRegularSeason20242025!$AB$3:$AB$1315,DataRegularSeason20242025!$B$3:$B$1315, "&lt;=" &amp; ER$1, DataRegularSeason20242025!$E$3:$E$1315, $A2)</f>
        <v>28</v>
      </c>
      <c r="ES2">
        <f>SUMIFS(DataRegularSeason20242025!$AA$3:$AA$1315,DataRegularSeason20242025!$B$3:$B$1315, "&lt;=" &amp; ES$1, DataRegularSeason20242025!$D$3:$D$1315, $A2)+SUMIFS(DataRegularSeason20242025!$AB$3:$AB$1315,DataRegularSeason20242025!$B$3:$B$1315, "&lt;=" &amp; ES$1, DataRegularSeason20242025!$E$3:$E$1315, $A2)</f>
        <v>28</v>
      </c>
      <c r="ET2">
        <f>SUMIFS(DataRegularSeason20242025!$AA$3:$AA$1315,DataRegularSeason20242025!$B$3:$B$1315, "&lt;=" &amp; ET$1, DataRegularSeason20242025!$D$3:$D$1315, $A2)+SUMIFS(DataRegularSeason20242025!$AB$3:$AB$1315,DataRegularSeason20242025!$B$3:$B$1315, "&lt;=" &amp; ET$1, DataRegularSeason20242025!$E$3:$E$1315, $A2)</f>
        <v>28</v>
      </c>
      <c r="EU2">
        <f>SUMIFS(DataRegularSeason20242025!$AA$3:$AA$1315,DataRegularSeason20242025!$B$3:$B$1315, "&lt;=" &amp; EU$1, DataRegularSeason20242025!$D$3:$D$1315, $A2)+SUMIFS(DataRegularSeason20242025!$AB$3:$AB$1315,DataRegularSeason20242025!$B$3:$B$1315, "&lt;=" &amp; EU$1, DataRegularSeason20242025!$E$3:$E$1315, $A2)</f>
        <v>28</v>
      </c>
      <c r="EV2">
        <f>SUMIFS(DataRegularSeason20242025!$AA$3:$AA$1315,DataRegularSeason20242025!$B$3:$B$1315, "&lt;=" &amp; EV$1, DataRegularSeason20242025!$D$3:$D$1315, $A2)+SUMIFS(DataRegularSeason20242025!$AB$3:$AB$1315,DataRegularSeason20242025!$B$3:$B$1315, "&lt;=" &amp; EV$1, DataRegularSeason20242025!$E$3:$E$1315, $A2)</f>
        <v>28</v>
      </c>
      <c r="EW2">
        <f>SUMIFS(DataRegularSeason20242025!$AA$3:$AA$1315,DataRegularSeason20242025!$B$3:$B$1315, "&lt;=" &amp; EW$1, DataRegularSeason20242025!$D$3:$D$1315, $A2)+SUMIFS(DataRegularSeason20242025!$AB$3:$AB$1315,DataRegularSeason20242025!$B$3:$B$1315, "&lt;=" &amp; EW$1, DataRegularSeason20242025!$E$3:$E$1315, $A2)</f>
        <v>28</v>
      </c>
      <c r="EX2">
        <f>SUMIFS(DataRegularSeason20242025!$AA$3:$AA$1315,DataRegularSeason20242025!$B$3:$B$1315, "&lt;=" &amp; EX$1, DataRegularSeason20242025!$D$3:$D$1315, $A2)+SUMIFS(DataRegularSeason20242025!$AB$3:$AB$1315,DataRegularSeason20242025!$B$3:$B$1315, "&lt;=" &amp; EX$1, DataRegularSeason20242025!$E$3:$E$1315, $A2)</f>
        <v>28</v>
      </c>
      <c r="EY2">
        <f>SUMIFS(DataRegularSeason20242025!$AA$3:$AA$1315,DataRegularSeason20242025!$B$3:$B$1315, "&lt;=" &amp; EY$1, DataRegularSeason20242025!$D$3:$D$1315, $A2)+SUMIFS(DataRegularSeason20242025!$AB$3:$AB$1315,DataRegularSeason20242025!$B$3:$B$1315, "&lt;=" &amp; EY$1, DataRegularSeason20242025!$E$3:$E$1315, $A2)</f>
        <v>28</v>
      </c>
      <c r="EZ2">
        <f>SUMIFS(DataRegularSeason20242025!$AA$3:$AA$1315,DataRegularSeason20242025!$B$3:$B$1315, "&lt;=" &amp; EZ$1, DataRegularSeason20242025!$D$3:$D$1315, $A2)+SUMIFS(DataRegularSeason20242025!$AB$3:$AB$1315,DataRegularSeason20242025!$B$3:$B$1315, "&lt;=" &amp; EZ$1, DataRegularSeason20242025!$E$3:$E$1315, $A2)</f>
        <v>28</v>
      </c>
      <c r="FA2">
        <f>SUMIFS(DataRegularSeason20242025!$AA$3:$AA$1315,DataRegularSeason20242025!$B$3:$B$1315, "&lt;=" &amp; FA$1, DataRegularSeason20242025!$D$3:$D$1315, $A2)+SUMIFS(DataRegularSeason20242025!$AB$3:$AB$1315,DataRegularSeason20242025!$B$3:$B$1315, "&lt;=" &amp; FA$1, DataRegularSeason20242025!$E$3:$E$1315, $A2)</f>
        <v>28</v>
      </c>
      <c r="FB2">
        <f>SUMIFS(DataRegularSeason20242025!$AA$3:$AA$1315,DataRegularSeason20242025!$B$3:$B$1315, "&lt;=" &amp; FB$1, DataRegularSeason20242025!$D$3:$D$1315, $A2)+SUMIFS(DataRegularSeason20242025!$AB$3:$AB$1315,DataRegularSeason20242025!$B$3:$B$1315, "&lt;=" &amp; FB$1, DataRegularSeason20242025!$E$3:$E$1315, $A2)</f>
        <v>28</v>
      </c>
      <c r="FC2">
        <f>SUMIFS(DataRegularSeason20242025!$AA$3:$AA$1315,DataRegularSeason20242025!$B$3:$B$1315, "&lt;=" &amp; FC$1, DataRegularSeason20242025!$D$3:$D$1315, $A2)+SUMIFS(DataRegularSeason20242025!$AB$3:$AB$1315,DataRegularSeason20242025!$B$3:$B$1315, "&lt;=" &amp; FC$1, DataRegularSeason20242025!$E$3:$E$1315, $A2)</f>
        <v>28</v>
      </c>
      <c r="FD2">
        <f>SUMIFS(DataRegularSeason20242025!$AA$3:$AA$1315,DataRegularSeason20242025!$B$3:$B$1315, "&lt;=" &amp; FD$1, DataRegularSeason20242025!$D$3:$D$1315, $A2)+SUMIFS(DataRegularSeason20242025!$AB$3:$AB$1315,DataRegularSeason20242025!$B$3:$B$1315, "&lt;=" &amp; FD$1, DataRegularSeason20242025!$E$3:$E$1315, $A2)</f>
        <v>28</v>
      </c>
      <c r="FE2">
        <f>SUMIFS(DataRegularSeason20242025!$AA$3:$AA$1315,DataRegularSeason20242025!$B$3:$B$1315, "&lt;=" &amp; FE$1, DataRegularSeason20242025!$D$3:$D$1315, $A2)+SUMIFS(DataRegularSeason20242025!$AB$3:$AB$1315,DataRegularSeason20242025!$B$3:$B$1315, "&lt;=" &amp; FE$1, DataRegularSeason20242025!$E$3:$E$1315, $A2)</f>
        <v>28</v>
      </c>
      <c r="FF2">
        <f>SUMIFS(DataRegularSeason20242025!$AA$3:$AA$1315,DataRegularSeason20242025!$B$3:$B$1315, "&lt;=" &amp; FF$1, DataRegularSeason20242025!$D$3:$D$1315, $A2)+SUMIFS(DataRegularSeason20242025!$AB$3:$AB$1315,DataRegularSeason20242025!$B$3:$B$1315, "&lt;=" &amp; FF$1, DataRegularSeason20242025!$E$3:$E$1315, $A2)</f>
        <v>28</v>
      </c>
      <c r="FG2">
        <f>SUMIFS(DataRegularSeason20242025!$AA$3:$AA$1315,DataRegularSeason20242025!$B$3:$B$1315, "&lt;=" &amp; FG$1, DataRegularSeason20242025!$D$3:$D$1315, $A2)+SUMIFS(DataRegularSeason20242025!$AB$3:$AB$1315,DataRegularSeason20242025!$B$3:$B$1315, "&lt;=" &amp; FG$1, DataRegularSeason20242025!$E$3:$E$1315, $A2)</f>
        <v>28</v>
      </c>
      <c r="FH2">
        <f>SUMIFS(DataRegularSeason20242025!$AA$3:$AA$1315,DataRegularSeason20242025!$B$3:$B$1315, "&lt;=" &amp; FH$1, DataRegularSeason20242025!$D$3:$D$1315, $A2)+SUMIFS(DataRegularSeason20242025!$AB$3:$AB$1315,DataRegularSeason20242025!$B$3:$B$1315, "&lt;=" &amp; FH$1, DataRegularSeason20242025!$E$3:$E$1315, $A2)</f>
        <v>28</v>
      </c>
      <c r="FI2">
        <f>SUMIFS(DataRegularSeason20242025!$AA$3:$AA$1315,DataRegularSeason20242025!$B$3:$B$1315, "&lt;=" &amp; FI$1, DataRegularSeason20242025!$D$3:$D$1315, $A2)+SUMIFS(DataRegularSeason20242025!$AB$3:$AB$1315,DataRegularSeason20242025!$B$3:$B$1315, "&lt;=" &amp; FI$1, DataRegularSeason20242025!$E$3:$E$1315, $A2)</f>
        <v>28</v>
      </c>
      <c r="FJ2">
        <f>SUMIFS(DataRegularSeason20242025!$AA$3:$AA$1315,DataRegularSeason20242025!$B$3:$B$1315, "&lt;=" &amp; FJ$1, DataRegularSeason20242025!$D$3:$D$1315, $A2)+SUMIFS(DataRegularSeason20242025!$AB$3:$AB$1315,DataRegularSeason20242025!$B$3:$B$1315, "&lt;=" &amp; FJ$1, DataRegularSeason20242025!$E$3:$E$1315, $A2)</f>
        <v>28</v>
      </c>
      <c r="FK2">
        <f>SUMIFS(DataRegularSeason20242025!$AA$3:$AA$1315,DataRegularSeason20242025!$B$3:$B$1315, "&lt;=" &amp; FK$1, DataRegularSeason20242025!$D$3:$D$1315, $A2)+SUMIFS(DataRegularSeason20242025!$AB$3:$AB$1315,DataRegularSeason20242025!$B$3:$B$1315, "&lt;=" &amp; FK$1, DataRegularSeason20242025!$E$3:$E$1315, $A2)</f>
        <v>28</v>
      </c>
      <c r="FL2">
        <f>SUMIFS(DataRegularSeason20242025!$AA$3:$AA$1315,DataRegularSeason20242025!$B$3:$B$1315, "&lt;=" &amp; FL$1, DataRegularSeason20242025!$D$3:$D$1315, $A2)+SUMIFS(DataRegularSeason20242025!$AB$3:$AB$1315,DataRegularSeason20242025!$B$3:$B$1315, "&lt;=" &amp; FL$1, DataRegularSeason20242025!$E$3:$E$1315, $A2)</f>
        <v>28</v>
      </c>
      <c r="FM2">
        <f>SUMIFS(DataRegularSeason20242025!$AA$3:$AA$1315,DataRegularSeason20242025!$B$3:$B$1315, "&lt;=" &amp; FM$1, DataRegularSeason20242025!$D$3:$D$1315, $A2)+SUMIFS(DataRegularSeason20242025!$AB$3:$AB$1315,DataRegularSeason20242025!$B$3:$B$1315, "&lt;=" &amp; FM$1, DataRegularSeason20242025!$E$3:$E$1315, $A2)</f>
        <v>28</v>
      </c>
      <c r="FN2">
        <f>SUMIFS(DataRegularSeason20242025!$AA$3:$AA$1315,DataRegularSeason20242025!$B$3:$B$1315, "&lt;=" &amp; FN$1, DataRegularSeason20242025!$D$3:$D$1315, $A2)+SUMIFS(DataRegularSeason20242025!$AB$3:$AB$1315,DataRegularSeason20242025!$B$3:$B$1315, "&lt;=" &amp; FN$1, DataRegularSeason20242025!$E$3:$E$1315, $A2)</f>
        <v>28</v>
      </c>
      <c r="FO2">
        <f>SUMIFS(DataRegularSeason20242025!$AA$3:$AA$1315,DataRegularSeason20242025!$B$3:$B$1315, "&lt;=" &amp; FO$1, DataRegularSeason20242025!$D$3:$D$1315, $A2)+SUMIFS(DataRegularSeason20242025!$AB$3:$AB$1315,DataRegularSeason20242025!$B$3:$B$1315, "&lt;=" &amp; FO$1, DataRegularSeason20242025!$E$3:$E$1315, $A2)</f>
        <v>28</v>
      </c>
      <c r="FP2">
        <f>SUMIFS(DataRegularSeason20242025!$AA$3:$AA$1315,DataRegularSeason20242025!$B$3:$B$1315, "&lt;=" &amp; FP$1, DataRegularSeason20242025!$D$3:$D$1315, $A2)+SUMIFS(DataRegularSeason20242025!$AB$3:$AB$1315,DataRegularSeason20242025!$B$3:$B$1315, "&lt;=" &amp; FP$1, DataRegularSeason20242025!$E$3:$E$1315, $A2)</f>
        <v>28</v>
      </c>
      <c r="FQ2">
        <f>SUMIFS(DataRegularSeason20242025!$AA$3:$AA$1315,DataRegularSeason20242025!$B$3:$B$1315, "&lt;=" &amp; FQ$1, DataRegularSeason20242025!$D$3:$D$1315, $A2)+SUMIFS(DataRegularSeason20242025!$AB$3:$AB$1315,DataRegularSeason20242025!$B$3:$B$1315, "&lt;=" &amp; FQ$1, DataRegularSeason20242025!$E$3:$E$1315, $A2)</f>
        <v>28</v>
      </c>
      <c r="FR2">
        <f>SUMIFS(DataRegularSeason20242025!$AA$3:$AA$1315,DataRegularSeason20242025!$B$3:$B$1315, "&lt;=" &amp; FR$1, DataRegularSeason20242025!$D$3:$D$1315, $A2)+SUMIFS(DataRegularSeason20242025!$AB$3:$AB$1315,DataRegularSeason20242025!$B$3:$B$1315, "&lt;=" &amp; FR$1, DataRegularSeason20242025!$E$3:$E$1315, $A2)</f>
        <v>28</v>
      </c>
      <c r="FS2">
        <f>SUMIFS(DataRegularSeason20242025!$AA$3:$AA$1315,DataRegularSeason20242025!$B$3:$B$1315, "&lt;=" &amp; FS$1, DataRegularSeason20242025!$D$3:$D$1315, $A2)+SUMIFS(DataRegularSeason20242025!$AB$3:$AB$1315,DataRegularSeason20242025!$B$3:$B$1315, "&lt;=" &amp; FS$1, DataRegularSeason20242025!$E$3:$E$1315, $A2)</f>
        <v>28</v>
      </c>
      <c r="FT2">
        <f>SUMIFS(DataRegularSeason20242025!$AA$3:$AA$1315,DataRegularSeason20242025!$B$3:$B$1315, "&lt;=" &amp; FT$1, DataRegularSeason20242025!$D$3:$D$1315, $A2)+SUMIFS(DataRegularSeason20242025!$AB$3:$AB$1315,DataRegularSeason20242025!$B$3:$B$1315, "&lt;=" &amp; FT$1, DataRegularSeason20242025!$E$3:$E$1315, $A2)</f>
        <v>28</v>
      </c>
      <c r="FU2">
        <f>SUMIFS(DataRegularSeason20242025!$AA$3:$AA$1315,DataRegularSeason20242025!$B$3:$B$1315, "&lt;=" &amp; FU$1, DataRegularSeason20242025!$D$3:$D$1315, $A2)+SUMIFS(DataRegularSeason20242025!$AB$3:$AB$1315,DataRegularSeason20242025!$B$3:$B$1315, "&lt;=" &amp; FU$1, DataRegularSeason20242025!$E$3:$E$1315, $A2)</f>
        <v>28</v>
      </c>
      <c r="FV2">
        <f>SUMIFS(DataRegularSeason20242025!$AA$3:$AA$1315,DataRegularSeason20242025!$B$3:$B$1315, "&lt;=" &amp; FV$1, DataRegularSeason20242025!$D$3:$D$1315, $A2)+SUMIFS(DataRegularSeason20242025!$AB$3:$AB$1315,DataRegularSeason20242025!$B$3:$B$1315, "&lt;=" &amp; FV$1, DataRegularSeason20242025!$E$3:$E$1315, $A2)</f>
        <v>28</v>
      </c>
      <c r="FW2">
        <f>SUMIFS(DataRegularSeason20242025!$AA$3:$AA$1315,DataRegularSeason20242025!$B$3:$B$1315, "&lt;=" &amp; FW$1, DataRegularSeason20242025!$D$3:$D$1315, $A2)+SUMIFS(DataRegularSeason20242025!$AB$3:$AB$1315,DataRegularSeason20242025!$B$3:$B$1315, "&lt;=" &amp; FW$1, DataRegularSeason20242025!$E$3:$E$1315, $A2)</f>
        <v>28</v>
      </c>
      <c r="FX2">
        <f>SUMIFS(DataRegularSeason20242025!$AA$3:$AA$1315,DataRegularSeason20242025!$B$3:$B$1315, "&lt;=" &amp; FX$1, DataRegularSeason20242025!$D$3:$D$1315, $A2)+SUMIFS(DataRegularSeason20242025!$AB$3:$AB$1315,DataRegularSeason20242025!$B$3:$B$1315, "&lt;=" &amp; FX$1, DataRegularSeason20242025!$E$3:$E$1315, $A2)</f>
        <v>28</v>
      </c>
      <c r="FY2">
        <f>SUMIFS(DataRegularSeason20242025!$AA$3:$AA$1315,DataRegularSeason20242025!$B$3:$B$1315, "&lt;=" &amp; FY$1, DataRegularSeason20242025!$D$3:$D$1315, $A2)+SUMIFS(DataRegularSeason20242025!$AB$3:$AB$1315,DataRegularSeason20242025!$B$3:$B$1315, "&lt;=" &amp; FY$1, DataRegularSeason20242025!$E$3:$E$1315, $A2)</f>
        <v>28</v>
      </c>
      <c r="FZ2">
        <f>SUMIFS(DataRegularSeason20242025!$AA$3:$AA$1315,DataRegularSeason20242025!$B$3:$B$1315, "&lt;=" &amp; FZ$1, DataRegularSeason20242025!$D$3:$D$1315, $A2)+SUMIFS(DataRegularSeason20242025!$AB$3:$AB$1315,DataRegularSeason20242025!$B$3:$B$1315, "&lt;=" &amp; FZ$1, DataRegularSeason20242025!$E$3:$E$1315, $A2)</f>
        <v>28</v>
      </c>
      <c r="GA2">
        <f>SUMIFS(DataRegularSeason20242025!$AA$3:$AA$1315,DataRegularSeason20242025!$B$3:$B$1315, "&lt;=" &amp; GA$1, DataRegularSeason20242025!$D$3:$D$1315, $A2)+SUMIFS(DataRegularSeason20242025!$AB$3:$AB$1315,DataRegularSeason20242025!$B$3:$B$1315, "&lt;=" &amp; GA$1, DataRegularSeason20242025!$E$3:$E$1315, $A2)</f>
        <v>28</v>
      </c>
      <c r="GB2">
        <f>SUMIFS(DataRegularSeason20242025!$AA$3:$AA$1315,DataRegularSeason20242025!$B$3:$B$1315, "&lt;=" &amp; GB$1, DataRegularSeason20242025!$D$3:$D$1315, $A2)+SUMIFS(DataRegularSeason20242025!$AB$3:$AB$1315,DataRegularSeason20242025!$B$3:$B$1315, "&lt;=" &amp; GB$1, DataRegularSeason20242025!$E$3:$E$1315, $A2)</f>
        <v>28</v>
      </c>
      <c r="GC2">
        <f>SUMIFS(DataRegularSeason20242025!$AA$3:$AA$1315,DataRegularSeason20242025!$B$3:$B$1315, "&lt;=" &amp; GC$1, DataRegularSeason20242025!$D$3:$D$1315, $A2)+SUMIFS(DataRegularSeason20242025!$AB$3:$AB$1315,DataRegularSeason20242025!$B$3:$B$1315, "&lt;=" &amp; GC$1, DataRegularSeason20242025!$E$3:$E$1315, $A2)</f>
        <v>28</v>
      </c>
      <c r="GD2">
        <f>SUMIFS(DataRegularSeason20242025!$AA$3:$AA$1315,DataRegularSeason20242025!$B$3:$B$1315, "&lt;=" &amp; GD$1, DataRegularSeason20242025!$D$3:$D$1315, $A2)+SUMIFS(DataRegularSeason20242025!$AB$3:$AB$1315,DataRegularSeason20242025!$B$3:$B$1315, "&lt;=" &amp; GD$1, DataRegularSeason20242025!$E$3:$E$1315, $A2)</f>
        <v>28</v>
      </c>
      <c r="GE2">
        <f>SUMIFS(DataRegularSeason20242025!$AA$3:$AA$1315,DataRegularSeason20242025!$B$3:$B$1315, "&lt;=" &amp; GE$1, DataRegularSeason20242025!$D$3:$D$1315, $A2)+SUMIFS(DataRegularSeason20242025!$AB$3:$AB$1315,DataRegularSeason20242025!$B$3:$B$1315, "&lt;=" &amp; GE$1, DataRegularSeason20242025!$E$3:$E$1315, $A2)</f>
        <v>28</v>
      </c>
      <c r="GF2">
        <f>SUMIFS(DataRegularSeason20242025!$AA$3:$AA$1315,DataRegularSeason20242025!$B$3:$B$1315, "&lt;=" &amp; GF$1, DataRegularSeason20242025!$D$3:$D$1315, $A2)+SUMIFS(DataRegularSeason20242025!$AB$3:$AB$1315,DataRegularSeason20242025!$B$3:$B$1315, "&lt;=" &amp; GF$1, DataRegularSeason20242025!$E$3:$E$1315, $A2)</f>
        <v>28</v>
      </c>
      <c r="GG2">
        <f>SUMIFS(DataRegularSeason20242025!$AA$3:$AA$1315,DataRegularSeason20242025!$B$3:$B$1315, "&lt;=" &amp; GG$1, DataRegularSeason20242025!$D$3:$D$1315, $A2)+SUMIFS(DataRegularSeason20242025!$AB$3:$AB$1315,DataRegularSeason20242025!$B$3:$B$1315, "&lt;=" &amp; GG$1, DataRegularSeason20242025!$E$3:$E$1315, $A2)</f>
        <v>28</v>
      </c>
      <c r="GH2">
        <f>SUMIFS(DataRegularSeason20242025!$AA$3:$AA$1315,DataRegularSeason20242025!$B$3:$B$1315, "&lt;=" &amp; GH$1, DataRegularSeason20242025!$D$3:$D$1315, $A2)+SUMIFS(DataRegularSeason20242025!$AB$3:$AB$1315,DataRegularSeason20242025!$B$3:$B$1315, "&lt;=" &amp; GH$1, DataRegularSeason20242025!$E$3:$E$1315, $A2)</f>
        <v>28</v>
      </c>
      <c r="GI2">
        <f>SUMIFS(DataRegularSeason20242025!$AA$3:$AA$1315,DataRegularSeason20242025!$B$3:$B$1315, "&lt;=" &amp; GI$1, DataRegularSeason20242025!$D$3:$D$1315, $A2)+SUMIFS(DataRegularSeason20242025!$AB$3:$AB$1315,DataRegularSeason20242025!$B$3:$B$1315, "&lt;=" &amp; GI$1, DataRegularSeason20242025!$E$3:$E$1315, $A2)</f>
        <v>28</v>
      </c>
      <c r="GJ2">
        <f>SUMIFS(DataRegularSeason20242025!$AA$3:$AA$1315,DataRegularSeason20242025!$B$3:$B$1315, "&lt;=" &amp; GJ$1, DataRegularSeason20242025!$D$3:$D$1315, $A2)+SUMIFS(DataRegularSeason20242025!$AB$3:$AB$1315,DataRegularSeason20242025!$B$3:$B$1315, "&lt;=" &amp; GJ$1, DataRegularSeason20242025!$E$3:$E$1315, $A2)</f>
        <v>28</v>
      </c>
      <c r="GK2">
        <f>SUMIFS(DataRegularSeason20242025!$AA$3:$AA$1315,DataRegularSeason20242025!$B$3:$B$1315, "&lt;=" &amp; GK$1, DataRegularSeason20242025!$D$3:$D$1315, $A2)+SUMIFS(DataRegularSeason20242025!$AB$3:$AB$1315,DataRegularSeason20242025!$B$3:$B$1315, "&lt;=" &amp; GK$1, DataRegularSeason20242025!$E$3:$E$1315, $A2)</f>
        <v>28</v>
      </c>
      <c r="GL2">
        <f>SUMIFS(DataRegularSeason20242025!$AA$3:$AA$1315,DataRegularSeason20242025!$B$3:$B$1315, "&lt;=" &amp; GL$1, DataRegularSeason20242025!$D$3:$D$1315, $A2)+SUMIFS(DataRegularSeason20242025!$AB$3:$AB$1315,DataRegularSeason20242025!$B$3:$B$1315, "&lt;=" &amp; GL$1, DataRegularSeason20242025!$E$3:$E$1315, $A2)</f>
        <v>28</v>
      </c>
      <c r="GM2">
        <f>SUMIFS(DataRegularSeason20242025!$AA$3:$AA$1315,DataRegularSeason20242025!$B$3:$B$1315, "&lt;=" &amp; GM$1, DataRegularSeason20242025!$D$3:$D$1315, $A2)+SUMIFS(DataRegularSeason20242025!$AB$3:$AB$1315,DataRegularSeason20242025!$B$3:$B$1315, "&lt;=" &amp; GM$1, DataRegularSeason20242025!$E$3:$E$1315, $A2)</f>
        <v>28</v>
      </c>
      <c r="GN2">
        <f>SUMIFS(DataRegularSeason20242025!$AA$3:$AA$1315,DataRegularSeason20242025!$B$3:$B$1315, "&lt;=" &amp; GN$1, DataRegularSeason20242025!$D$3:$D$1315, $A2)+SUMIFS(DataRegularSeason20242025!$AB$3:$AB$1315,DataRegularSeason20242025!$B$3:$B$1315, "&lt;=" &amp; GN$1, DataRegularSeason20242025!$E$3:$E$1315, $A2)</f>
        <v>28</v>
      </c>
      <c r="GO2">
        <f>SUMIFS(DataRegularSeason20242025!$AA$3:$AA$1315,DataRegularSeason20242025!$B$3:$B$1315, "&lt;=" &amp; GO$1, DataRegularSeason20242025!$D$3:$D$1315, $A2)+SUMIFS(DataRegularSeason20242025!$AB$3:$AB$1315,DataRegularSeason20242025!$B$3:$B$1315, "&lt;=" &amp; GO$1, DataRegularSeason20242025!$E$3:$E$1315, $A2)</f>
        <v>28</v>
      </c>
      <c r="GP2">
        <f>SUMIFS(DataRegularSeason20242025!$AA$3:$AA$1315,DataRegularSeason20242025!$B$3:$B$1315, "&lt;=" &amp; GP$1, DataRegularSeason20242025!$D$3:$D$1315, $A2)+SUMIFS(DataRegularSeason20242025!$AB$3:$AB$1315,DataRegularSeason20242025!$B$3:$B$1315, "&lt;=" &amp; GP$1, DataRegularSeason20242025!$E$3:$E$1315, $A2)</f>
        <v>28</v>
      </c>
      <c r="GQ2">
        <f>SUMIFS(DataRegularSeason20242025!$AA$3:$AA$1315,DataRegularSeason20242025!$B$3:$B$1315, "&lt;=" &amp; GQ$1, DataRegularSeason20242025!$D$3:$D$1315, $A2)+SUMIFS(DataRegularSeason20242025!$AB$3:$AB$1315,DataRegularSeason20242025!$B$3:$B$1315, "&lt;=" &amp; GQ$1, DataRegularSeason20242025!$E$3:$E$1315, $A2)</f>
        <v>28</v>
      </c>
      <c r="GR2">
        <f>SUMIFS(DataRegularSeason20242025!$AA$3:$AA$1315,DataRegularSeason20242025!$B$3:$B$1315, "&lt;=" &amp; GR$1, DataRegularSeason20242025!$D$3:$D$1315, $A2)+SUMIFS(DataRegularSeason20242025!$AB$3:$AB$1315,DataRegularSeason20242025!$B$3:$B$1315, "&lt;=" &amp; GR$1, DataRegularSeason20242025!$E$3:$E$1315, $A2)</f>
        <v>28</v>
      </c>
      <c r="GS2">
        <f>SUMIFS(DataRegularSeason20242025!$AA$3:$AA$1315,DataRegularSeason20242025!$B$3:$B$1315, "&lt;=" &amp; GS$1, DataRegularSeason20242025!$D$3:$D$1315, $A2)+SUMIFS(DataRegularSeason20242025!$AB$3:$AB$1315,DataRegularSeason20242025!$B$3:$B$1315, "&lt;=" &amp; GS$1, DataRegularSeason20242025!$E$3:$E$1315, $A2)</f>
        <v>28</v>
      </c>
      <c r="GT2">
        <f>SUMIFS(DataRegularSeason20242025!$AA$3:$AA$1315,DataRegularSeason20242025!$B$3:$B$1315, "&lt;=" &amp; GT$1, DataRegularSeason20242025!$D$3:$D$1315, $A2)+SUMIFS(DataRegularSeason20242025!$AB$3:$AB$1315,DataRegularSeason20242025!$B$3:$B$1315, "&lt;=" &amp; GT$1, DataRegularSeason20242025!$E$3:$E$1315, $A2)</f>
        <v>28</v>
      </c>
      <c r="GU2">
        <f>SUMIFS(DataRegularSeason20242025!$AA$3:$AA$1315,DataRegularSeason20242025!$B$3:$B$1315, "&lt;=" &amp; GU$1, DataRegularSeason20242025!$D$3:$D$1315, $A2)+SUMIFS(DataRegularSeason20242025!$AB$3:$AB$1315,DataRegularSeason20242025!$B$3:$B$1315, "&lt;=" &amp; GU$1, DataRegularSeason20242025!$E$3:$E$1315, $A2)</f>
        <v>28</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25</v>
      </c>
      <c r="BH3">
        <f>SUMIFS(DataRegularSeason20242025!$AA$3:$AA$1315,DataRegularSeason20242025!$B$3:$B$1315, "&lt;=" &amp; BH$1, DataRegularSeason20242025!$D$3:$D$1315, $A3)+SUMIFS(DataRegularSeason20242025!$AB$3:$AB$1315,DataRegularSeason20242025!$B$3:$B$1315, "&lt;=" &amp; BH$1, DataRegularSeason20242025!$E$3:$E$1315, $A3)</f>
        <v>25</v>
      </c>
      <c r="BI3">
        <f>SUMIFS(DataRegularSeason20242025!$AA$3:$AA$1315,DataRegularSeason20242025!$B$3:$B$1315, "&lt;=" &amp; BI$1, DataRegularSeason20242025!$D$3:$D$1315, $A3)+SUMIFS(DataRegularSeason20242025!$AB$3:$AB$1315,DataRegularSeason20242025!$B$3:$B$1315, "&lt;=" &amp; BI$1, DataRegularSeason20242025!$E$3:$E$1315, $A3)</f>
        <v>25</v>
      </c>
      <c r="BJ3">
        <f>SUMIFS(DataRegularSeason20242025!$AA$3:$AA$1315,DataRegularSeason20242025!$B$3:$B$1315, "&lt;=" &amp; BJ$1, DataRegularSeason20242025!$D$3:$D$1315, $A3)+SUMIFS(DataRegularSeason20242025!$AB$3:$AB$1315,DataRegularSeason20242025!$B$3:$B$1315, "&lt;=" &amp; BJ$1, DataRegularSeason20242025!$E$3:$E$1315, $A3)</f>
        <v>25</v>
      </c>
      <c r="BK3">
        <f>SUMIFS(DataRegularSeason20242025!$AA$3:$AA$1315,DataRegularSeason20242025!$B$3:$B$1315, "&lt;=" &amp; BK$1, DataRegularSeason20242025!$D$3:$D$1315, $A3)+SUMIFS(DataRegularSeason20242025!$AB$3:$AB$1315,DataRegularSeason20242025!$B$3:$B$1315, "&lt;=" &amp; BK$1, DataRegularSeason20242025!$E$3:$E$1315, $A3)</f>
        <v>25</v>
      </c>
      <c r="BL3">
        <f>SUMIFS(DataRegularSeason20242025!$AA$3:$AA$1315,DataRegularSeason20242025!$B$3:$B$1315, "&lt;=" &amp; BL$1, DataRegularSeason20242025!$D$3:$D$1315, $A3)+SUMIFS(DataRegularSeason20242025!$AB$3:$AB$1315,DataRegularSeason20242025!$B$3:$B$1315, "&lt;=" &amp; BL$1, DataRegularSeason20242025!$E$3:$E$1315, $A3)</f>
        <v>25</v>
      </c>
      <c r="BM3">
        <f>SUMIFS(DataRegularSeason20242025!$AA$3:$AA$1315,DataRegularSeason20242025!$B$3:$B$1315, "&lt;=" &amp; BM$1, DataRegularSeason20242025!$D$3:$D$1315, $A3)+SUMIFS(DataRegularSeason20242025!$AB$3:$AB$1315,DataRegularSeason20242025!$B$3:$B$1315, "&lt;=" &amp; BM$1, DataRegularSeason20242025!$E$3:$E$1315, $A3)</f>
        <v>25</v>
      </c>
      <c r="BN3">
        <f>SUMIFS(DataRegularSeason20242025!$AA$3:$AA$1315,DataRegularSeason20242025!$B$3:$B$1315, "&lt;=" &amp; BN$1, DataRegularSeason20242025!$D$3:$D$1315, $A3)+SUMIFS(DataRegularSeason20242025!$AB$3:$AB$1315,DataRegularSeason20242025!$B$3:$B$1315, "&lt;=" &amp; BN$1, DataRegularSeason20242025!$E$3:$E$1315, $A3)</f>
        <v>25</v>
      </c>
      <c r="BO3">
        <f>SUMIFS(DataRegularSeason20242025!$AA$3:$AA$1315,DataRegularSeason20242025!$B$3:$B$1315, "&lt;=" &amp; BO$1, DataRegularSeason20242025!$D$3:$D$1315, $A3)+SUMIFS(DataRegularSeason20242025!$AB$3:$AB$1315,DataRegularSeason20242025!$B$3:$B$1315, "&lt;=" &amp; BO$1, DataRegularSeason20242025!$E$3:$E$1315, $A3)</f>
        <v>25</v>
      </c>
      <c r="BP3">
        <f>SUMIFS(DataRegularSeason20242025!$AA$3:$AA$1315,DataRegularSeason20242025!$B$3:$B$1315, "&lt;=" &amp; BP$1, DataRegularSeason20242025!$D$3:$D$1315, $A3)+SUMIFS(DataRegularSeason20242025!$AB$3:$AB$1315,DataRegularSeason20242025!$B$3:$B$1315, "&lt;=" &amp; BP$1, DataRegularSeason20242025!$E$3:$E$1315, $A3)</f>
        <v>25</v>
      </c>
      <c r="BQ3">
        <f>SUMIFS(DataRegularSeason20242025!$AA$3:$AA$1315,DataRegularSeason20242025!$B$3:$B$1315, "&lt;=" &amp; BQ$1, DataRegularSeason20242025!$D$3:$D$1315, $A3)+SUMIFS(DataRegularSeason20242025!$AB$3:$AB$1315,DataRegularSeason20242025!$B$3:$B$1315, "&lt;=" &amp; BQ$1, DataRegularSeason20242025!$E$3:$E$1315, $A3)</f>
        <v>25</v>
      </c>
      <c r="BR3">
        <f>SUMIFS(DataRegularSeason20242025!$AA$3:$AA$1315,DataRegularSeason20242025!$B$3:$B$1315, "&lt;=" &amp; BR$1, DataRegularSeason20242025!$D$3:$D$1315, $A3)+SUMIFS(DataRegularSeason20242025!$AB$3:$AB$1315,DataRegularSeason20242025!$B$3:$B$1315, "&lt;=" &amp; BR$1, DataRegularSeason20242025!$E$3:$E$1315, $A3)</f>
        <v>25</v>
      </c>
      <c r="BS3">
        <f>SUMIFS(DataRegularSeason20242025!$AA$3:$AA$1315,DataRegularSeason20242025!$B$3:$B$1315, "&lt;=" &amp; BS$1, DataRegularSeason20242025!$D$3:$D$1315, $A3)+SUMIFS(DataRegularSeason20242025!$AB$3:$AB$1315,DataRegularSeason20242025!$B$3:$B$1315, "&lt;=" &amp; BS$1, DataRegularSeason20242025!$E$3:$E$1315, $A3)</f>
        <v>25</v>
      </c>
      <c r="BT3">
        <f>SUMIFS(DataRegularSeason20242025!$AA$3:$AA$1315,DataRegularSeason20242025!$B$3:$B$1315, "&lt;=" &amp; BT$1, DataRegularSeason20242025!$D$3:$D$1315, $A3)+SUMIFS(DataRegularSeason20242025!$AB$3:$AB$1315,DataRegularSeason20242025!$B$3:$B$1315, "&lt;=" &amp; BT$1, DataRegularSeason20242025!$E$3:$E$1315, $A3)</f>
        <v>25</v>
      </c>
      <c r="BU3">
        <f>SUMIFS(DataRegularSeason20242025!$AA$3:$AA$1315,DataRegularSeason20242025!$B$3:$B$1315, "&lt;=" &amp; BU$1, DataRegularSeason20242025!$D$3:$D$1315, $A3)+SUMIFS(DataRegularSeason20242025!$AB$3:$AB$1315,DataRegularSeason20242025!$B$3:$B$1315, "&lt;=" &amp; BU$1, DataRegularSeason20242025!$E$3:$E$1315, $A3)</f>
        <v>25</v>
      </c>
      <c r="BV3">
        <f>SUMIFS(DataRegularSeason20242025!$AA$3:$AA$1315,DataRegularSeason20242025!$B$3:$B$1315, "&lt;=" &amp; BV$1, DataRegularSeason20242025!$D$3:$D$1315, $A3)+SUMIFS(DataRegularSeason20242025!$AB$3:$AB$1315,DataRegularSeason20242025!$B$3:$B$1315, "&lt;=" &amp; BV$1, DataRegularSeason20242025!$E$3:$E$1315, $A3)</f>
        <v>25</v>
      </c>
      <c r="BW3">
        <f>SUMIFS(DataRegularSeason20242025!$AA$3:$AA$1315,DataRegularSeason20242025!$B$3:$B$1315, "&lt;=" &amp; BW$1, DataRegularSeason20242025!$D$3:$D$1315, $A3)+SUMIFS(DataRegularSeason20242025!$AB$3:$AB$1315,DataRegularSeason20242025!$B$3:$B$1315, "&lt;=" &amp; BW$1, DataRegularSeason20242025!$E$3:$E$1315, $A3)</f>
        <v>25</v>
      </c>
      <c r="BX3">
        <f>SUMIFS(DataRegularSeason20242025!$AA$3:$AA$1315,DataRegularSeason20242025!$B$3:$B$1315, "&lt;=" &amp; BX$1, DataRegularSeason20242025!$D$3:$D$1315, $A3)+SUMIFS(DataRegularSeason20242025!$AB$3:$AB$1315,DataRegularSeason20242025!$B$3:$B$1315, "&lt;=" &amp; BX$1, DataRegularSeason20242025!$E$3:$E$1315, $A3)</f>
        <v>25</v>
      </c>
      <c r="BY3">
        <f>SUMIFS(DataRegularSeason20242025!$AA$3:$AA$1315,DataRegularSeason20242025!$B$3:$B$1315, "&lt;=" &amp; BY$1, DataRegularSeason20242025!$D$3:$D$1315, $A3)+SUMIFS(DataRegularSeason20242025!$AB$3:$AB$1315,DataRegularSeason20242025!$B$3:$B$1315, "&lt;=" &amp; BY$1, DataRegularSeason20242025!$E$3:$E$1315, $A3)</f>
        <v>25</v>
      </c>
      <c r="BZ3">
        <f>SUMIFS(DataRegularSeason20242025!$AA$3:$AA$1315,DataRegularSeason20242025!$B$3:$B$1315, "&lt;=" &amp; BZ$1, DataRegularSeason20242025!$D$3:$D$1315, $A3)+SUMIFS(DataRegularSeason20242025!$AB$3:$AB$1315,DataRegularSeason20242025!$B$3:$B$1315, "&lt;=" &amp; BZ$1, DataRegularSeason20242025!$E$3:$E$1315, $A3)</f>
        <v>25</v>
      </c>
      <c r="CA3">
        <f>SUMIFS(DataRegularSeason20242025!$AA$3:$AA$1315,DataRegularSeason20242025!$B$3:$B$1315, "&lt;=" &amp; CA$1, DataRegularSeason20242025!$D$3:$D$1315, $A3)+SUMIFS(DataRegularSeason20242025!$AB$3:$AB$1315,DataRegularSeason20242025!$B$3:$B$1315, "&lt;=" &amp; CA$1, DataRegularSeason20242025!$E$3:$E$1315, $A3)</f>
        <v>25</v>
      </c>
      <c r="CB3">
        <f>SUMIFS(DataRegularSeason20242025!$AA$3:$AA$1315,DataRegularSeason20242025!$B$3:$B$1315, "&lt;=" &amp; CB$1, DataRegularSeason20242025!$D$3:$D$1315, $A3)+SUMIFS(DataRegularSeason20242025!$AB$3:$AB$1315,DataRegularSeason20242025!$B$3:$B$1315, "&lt;=" &amp; CB$1, DataRegularSeason20242025!$E$3:$E$1315, $A3)</f>
        <v>25</v>
      </c>
      <c r="CC3">
        <f>SUMIFS(DataRegularSeason20242025!$AA$3:$AA$1315,DataRegularSeason20242025!$B$3:$B$1315, "&lt;=" &amp; CC$1, DataRegularSeason20242025!$D$3:$D$1315, $A3)+SUMIFS(DataRegularSeason20242025!$AB$3:$AB$1315,DataRegularSeason20242025!$B$3:$B$1315, "&lt;=" &amp; CC$1, DataRegularSeason20242025!$E$3:$E$1315, $A3)</f>
        <v>25</v>
      </c>
      <c r="CD3">
        <f>SUMIFS(DataRegularSeason20242025!$AA$3:$AA$1315,DataRegularSeason20242025!$B$3:$B$1315, "&lt;=" &amp; CD$1, DataRegularSeason20242025!$D$3:$D$1315, $A3)+SUMIFS(DataRegularSeason20242025!$AB$3:$AB$1315,DataRegularSeason20242025!$B$3:$B$1315, "&lt;=" &amp; CD$1, DataRegularSeason20242025!$E$3:$E$1315, $A3)</f>
        <v>25</v>
      </c>
      <c r="CE3">
        <f>SUMIFS(DataRegularSeason20242025!$AA$3:$AA$1315,DataRegularSeason20242025!$B$3:$B$1315, "&lt;=" &amp; CE$1, DataRegularSeason20242025!$D$3:$D$1315, $A3)+SUMIFS(DataRegularSeason20242025!$AB$3:$AB$1315,DataRegularSeason20242025!$B$3:$B$1315, "&lt;=" &amp; CE$1, DataRegularSeason20242025!$E$3:$E$1315, $A3)</f>
        <v>25</v>
      </c>
      <c r="CF3">
        <f>SUMIFS(DataRegularSeason20242025!$AA$3:$AA$1315,DataRegularSeason20242025!$B$3:$B$1315, "&lt;=" &amp; CF$1, DataRegularSeason20242025!$D$3:$D$1315, $A3)+SUMIFS(DataRegularSeason20242025!$AB$3:$AB$1315,DataRegularSeason20242025!$B$3:$B$1315, "&lt;=" &amp; CF$1, DataRegularSeason20242025!$E$3:$E$1315, $A3)</f>
        <v>25</v>
      </c>
      <c r="CG3">
        <f>SUMIFS(DataRegularSeason20242025!$AA$3:$AA$1315,DataRegularSeason20242025!$B$3:$B$1315, "&lt;=" &amp; CG$1, DataRegularSeason20242025!$D$3:$D$1315, $A3)+SUMIFS(DataRegularSeason20242025!$AB$3:$AB$1315,DataRegularSeason20242025!$B$3:$B$1315, "&lt;=" &amp; CG$1, DataRegularSeason20242025!$E$3:$E$1315, $A3)</f>
        <v>25</v>
      </c>
      <c r="CH3">
        <f>SUMIFS(DataRegularSeason20242025!$AA$3:$AA$1315,DataRegularSeason20242025!$B$3:$B$1315, "&lt;=" &amp; CH$1, DataRegularSeason20242025!$D$3:$D$1315, $A3)+SUMIFS(DataRegularSeason20242025!$AB$3:$AB$1315,DataRegularSeason20242025!$B$3:$B$1315, "&lt;=" &amp; CH$1, DataRegularSeason20242025!$E$3:$E$1315, $A3)</f>
        <v>25</v>
      </c>
      <c r="CI3">
        <f>SUMIFS(DataRegularSeason20242025!$AA$3:$AA$1315,DataRegularSeason20242025!$B$3:$B$1315, "&lt;=" &amp; CI$1, DataRegularSeason20242025!$D$3:$D$1315, $A3)+SUMIFS(DataRegularSeason20242025!$AB$3:$AB$1315,DataRegularSeason20242025!$B$3:$B$1315, "&lt;=" &amp; CI$1, DataRegularSeason20242025!$E$3:$E$1315, $A3)</f>
        <v>25</v>
      </c>
      <c r="CJ3">
        <f>SUMIFS(DataRegularSeason20242025!$AA$3:$AA$1315,DataRegularSeason20242025!$B$3:$B$1315, "&lt;=" &amp; CJ$1, DataRegularSeason20242025!$D$3:$D$1315, $A3)+SUMIFS(DataRegularSeason20242025!$AB$3:$AB$1315,DataRegularSeason20242025!$B$3:$B$1315, "&lt;=" &amp; CJ$1, DataRegularSeason20242025!$E$3:$E$1315, $A3)</f>
        <v>25</v>
      </c>
      <c r="CK3">
        <f>SUMIFS(DataRegularSeason20242025!$AA$3:$AA$1315,DataRegularSeason20242025!$B$3:$B$1315, "&lt;=" &amp; CK$1, DataRegularSeason20242025!$D$3:$D$1315, $A3)+SUMIFS(DataRegularSeason20242025!$AB$3:$AB$1315,DataRegularSeason20242025!$B$3:$B$1315, "&lt;=" &amp; CK$1, DataRegularSeason20242025!$E$3:$E$1315, $A3)</f>
        <v>25</v>
      </c>
      <c r="CL3">
        <f>SUMIFS(DataRegularSeason20242025!$AA$3:$AA$1315,DataRegularSeason20242025!$B$3:$B$1315, "&lt;=" &amp; CL$1, DataRegularSeason20242025!$D$3:$D$1315, $A3)+SUMIFS(DataRegularSeason20242025!$AB$3:$AB$1315,DataRegularSeason20242025!$B$3:$B$1315, "&lt;=" &amp; CL$1, DataRegularSeason20242025!$E$3:$E$1315, $A3)</f>
        <v>25</v>
      </c>
      <c r="CM3">
        <f>SUMIFS(DataRegularSeason20242025!$AA$3:$AA$1315,DataRegularSeason20242025!$B$3:$B$1315, "&lt;=" &amp; CM$1, DataRegularSeason20242025!$D$3:$D$1315, $A3)+SUMIFS(DataRegularSeason20242025!$AB$3:$AB$1315,DataRegularSeason20242025!$B$3:$B$1315, "&lt;=" &amp; CM$1, DataRegularSeason20242025!$E$3:$E$1315, $A3)</f>
        <v>25</v>
      </c>
      <c r="CN3">
        <f>SUMIFS(DataRegularSeason20242025!$AA$3:$AA$1315,DataRegularSeason20242025!$B$3:$B$1315, "&lt;=" &amp; CN$1, DataRegularSeason20242025!$D$3:$D$1315, $A3)+SUMIFS(DataRegularSeason20242025!$AB$3:$AB$1315,DataRegularSeason20242025!$B$3:$B$1315, "&lt;=" &amp; CN$1, DataRegularSeason20242025!$E$3:$E$1315, $A3)</f>
        <v>25</v>
      </c>
      <c r="CO3">
        <f>SUMIFS(DataRegularSeason20242025!$AA$3:$AA$1315,DataRegularSeason20242025!$B$3:$B$1315, "&lt;=" &amp; CO$1, DataRegularSeason20242025!$D$3:$D$1315, $A3)+SUMIFS(DataRegularSeason20242025!$AB$3:$AB$1315,DataRegularSeason20242025!$B$3:$B$1315, "&lt;=" &amp; CO$1, DataRegularSeason20242025!$E$3:$E$1315, $A3)</f>
        <v>25</v>
      </c>
      <c r="CP3">
        <f>SUMIFS(DataRegularSeason20242025!$AA$3:$AA$1315,DataRegularSeason20242025!$B$3:$B$1315, "&lt;=" &amp; CP$1, DataRegularSeason20242025!$D$3:$D$1315, $A3)+SUMIFS(DataRegularSeason20242025!$AB$3:$AB$1315,DataRegularSeason20242025!$B$3:$B$1315, "&lt;=" &amp; CP$1, DataRegularSeason20242025!$E$3:$E$1315, $A3)</f>
        <v>25</v>
      </c>
      <c r="CQ3">
        <f>SUMIFS(DataRegularSeason20242025!$AA$3:$AA$1315,DataRegularSeason20242025!$B$3:$B$1315, "&lt;=" &amp; CQ$1, DataRegularSeason20242025!$D$3:$D$1315, $A3)+SUMIFS(DataRegularSeason20242025!$AB$3:$AB$1315,DataRegularSeason20242025!$B$3:$B$1315, "&lt;=" &amp; CQ$1, DataRegularSeason20242025!$E$3:$E$1315, $A3)</f>
        <v>25</v>
      </c>
      <c r="CR3">
        <f>SUMIFS(DataRegularSeason20242025!$AA$3:$AA$1315,DataRegularSeason20242025!$B$3:$B$1315, "&lt;=" &amp; CR$1, DataRegularSeason20242025!$D$3:$D$1315, $A3)+SUMIFS(DataRegularSeason20242025!$AB$3:$AB$1315,DataRegularSeason20242025!$B$3:$B$1315, "&lt;=" &amp; CR$1, DataRegularSeason20242025!$E$3:$E$1315, $A3)</f>
        <v>25</v>
      </c>
      <c r="CS3">
        <f>SUMIFS(DataRegularSeason20242025!$AA$3:$AA$1315,DataRegularSeason20242025!$B$3:$B$1315, "&lt;=" &amp; CS$1, DataRegularSeason20242025!$D$3:$D$1315, $A3)+SUMIFS(DataRegularSeason20242025!$AB$3:$AB$1315,DataRegularSeason20242025!$B$3:$B$1315, "&lt;=" &amp; CS$1, DataRegularSeason20242025!$E$3:$E$1315, $A3)</f>
        <v>25</v>
      </c>
      <c r="CT3">
        <f>SUMIFS(DataRegularSeason20242025!$AA$3:$AA$1315,DataRegularSeason20242025!$B$3:$B$1315, "&lt;=" &amp; CT$1, DataRegularSeason20242025!$D$3:$D$1315, $A3)+SUMIFS(DataRegularSeason20242025!$AB$3:$AB$1315,DataRegularSeason20242025!$B$3:$B$1315, "&lt;=" &amp; CT$1, DataRegularSeason20242025!$E$3:$E$1315, $A3)</f>
        <v>25</v>
      </c>
      <c r="CU3">
        <f>SUMIFS(DataRegularSeason20242025!$AA$3:$AA$1315,DataRegularSeason20242025!$B$3:$B$1315, "&lt;=" &amp; CU$1, DataRegularSeason20242025!$D$3:$D$1315, $A3)+SUMIFS(DataRegularSeason20242025!$AB$3:$AB$1315,DataRegularSeason20242025!$B$3:$B$1315, "&lt;=" &amp; CU$1, DataRegularSeason20242025!$E$3:$E$1315, $A3)</f>
        <v>25</v>
      </c>
      <c r="CV3">
        <f>SUMIFS(DataRegularSeason20242025!$AA$3:$AA$1315,DataRegularSeason20242025!$B$3:$B$1315, "&lt;=" &amp; CV$1, DataRegularSeason20242025!$D$3:$D$1315, $A3)+SUMIFS(DataRegularSeason20242025!$AB$3:$AB$1315,DataRegularSeason20242025!$B$3:$B$1315, "&lt;=" &amp; CV$1, DataRegularSeason20242025!$E$3:$E$1315, $A3)</f>
        <v>25</v>
      </c>
      <c r="CW3">
        <f>SUMIFS(DataRegularSeason20242025!$AA$3:$AA$1315,DataRegularSeason20242025!$B$3:$B$1315, "&lt;=" &amp; CW$1, DataRegularSeason20242025!$D$3:$D$1315, $A3)+SUMIFS(DataRegularSeason20242025!$AB$3:$AB$1315,DataRegularSeason20242025!$B$3:$B$1315, "&lt;=" &amp; CW$1, DataRegularSeason20242025!$E$3:$E$1315, $A3)</f>
        <v>25</v>
      </c>
      <c r="CX3">
        <f>SUMIFS(DataRegularSeason20242025!$AA$3:$AA$1315,DataRegularSeason20242025!$B$3:$B$1315, "&lt;=" &amp; CX$1, DataRegularSeason20242025!$D$3:$D$1315, $A3)+SUMIFS(DataRegularSeason20242025!$AB$3:$AB$1315,DataRegularSeason20242025!$B$3:$B$1315, "&lt;=" &amp; CX$1, DataRegularSeason20242025!$E$3:$E$1315, $A3)</f>
        <v>25</v>
      </c>
      <c r="CY3">
        <f>SUMIFS(DataRegularSeason20242025!$AA$3:$AA$1315,DataRegularSeason20242025!$B$3:$B$1315, "&lt;=" &amp; CY$1, DataRegularSeason20242025!$D$3:$D$1315, $A3)+SUMIFS(DataRegularSeason20242025!$AB$3:$AB$1315,DataRegularSeason20242025!$B$3:$B$1315, "&lt;=" &amp; CY$1, DataRegularSeason20242025!$E$3:$E$1315, $A3)</f>
        <v>25</v>
      </c>
      <c r="CZ3">
        <f>SUMIFS(DataRegularSeason20242025!$AA$3:$AA$1315,DataRegularSeason20242025!$B$3:$B$1315, "&lt;=" &amp; CZ$1, DataRegularSeason20242025!$D$3:$D$1315, $A3)+SUMIFS(DataRegularSeason20242025!$AB$3:$AB$1315,DataRegularSeason20242025!$B$3:$B$1315, "&lt;=" &amp; CZ$1, DataRegularSeason20242025!$E$3:$E$1315, $A3)</f>
        <v>25</v>
      </c>
      <c r="DA3">
        <f>SUMIFS(DataRegularSeason20242025!$AA$3:$AA$1315,DataRegularSeason20242025!$B$3:$B$1315, "&lt;=" &amp; DA$1, DataRegularSeason20242025!$D$3:$D$1315, $A3)+SUMIFS(DataRegularSeason20242025!$AB$3:$AB$1315,DataRegularSeason20242025!$B$3:$B$1315, "&lt;=" &amp; DA$1, DataRegularSeason20242025!$E$3:$E$1315, $A3)</f>
        <v>25</v>
      </c>
      <c r="DB3">
        <f>SUMIFS(DataRegularSeason20242025!$AA$3:$AA$1315,DataRegularSeason20242025!$B$3:$B$1315, "&lt;=" &amp; DB$1, DataRegularSeason20242025!$D$3:$D$1315, $A3)+SUMIFS(DataRegularSeason20242025!$AB$3:$AB$1315,DataRegularSeason20242025!$B$3:$B$1315, "&lt;=" &amp; DB$1, DataRegularSeason20242025!$E$3:$E$1315, $A3)</f>
        <v>25</v>
      </c>
      <c r="DC3">
        <f>SUMIFS(DataRegularSeason20242025!$AA$3:$AA$1315,DataRegularSeason20242025!$B$3:$B$1315, "&lt;=" &amp; DC$1, DataRegularSeason20242025!$D$3:$D$1315, $A3)+SUMIFS(DataRegularSeason20242025!$AB$3:$AB$1315,DataRegularSeason20242025!$B$3:$B$1315, "&lt;=" &amp; DC$1, DataRegularSeason20242025!$E$3:$E$1315, $A3)</f>
        <v>25</v>
      </c>
      <c r="DD3">
        <f>SUMIFS(DataRegularSeason20242025!$AA$3:$AA$1315,DataRegularSeason20242025!$B$3:$B$1315, "&lt;=" &amp; DD$1, DataRegularSeason20242025!$D$3:$D$1315, $A3)+SUMIFS(DataRegularSeason20242025!$AB$3:$AB$1315,DataRegularSeason20242025!$B$3:$B$1315, "&lt;=" &amp; DD$1, DataRegularSeason20242025!$E$3:$E$1315, $A3)</f>
        <v>25</v>
      </c>
      <c r="DE3">
        <f>SUMIFS(DataRegularSeason20242025!$AA$3:$AA$1315,DataRegularSeason20242025!$B$3:$B$1315, "&lt;=" &amp; DE$1, DataRegularSeason20242025!$D$3:$D$1315, $A3)+SUMIFS(DataRegularSeason20242025!$AB$3:$AB$1315,DataRegularSeason20242025!$B$3:$B$1315, "&lt;=" &amp; DE$1, DataRegularSeason20242025!$E$3:$E$1315, $A3)</f>
        <v>25</v>
      </c>
      <c r="DF3">
        <f>SUMIFS(DataRegularSeason20242025!$AA$3:$AA$1315,DataRegularSeason20242025!$B$3:$B$1315, "&lt;=" &amp; DF$1, DataRegularSeason20242025!$D$3:$D$1315, $A3)+SUMIFS(DataRegularSeason20242025!$AB$3:$AB$1315,DataRegularSeason20242025!$B$3:$B$1315, "&lt;=" &amp; DF$1, DataRegularSeason20242025!$E$3:$E$1315, $A3)</f>
        <v>25</v>
      </c>
      <c r="DG3">
        <f>SUMIFS(DataRegularSeason20242025!$AA$3:$AA$1315,DataRegularSeason20242025!$B$3:$B$1315, "&lt;=" &amp; DG$1, DataRegularSeason20242025!$D$3:$D$1315, $A3)+SUMIFS(DataRegularSeason20242025!$AB$3:$AB$1315,DataRegularSeason20242025!$B$3:$B$1315, "&lt;=" &amp; DG$1, DataRegularSeason20242025!$E$3:$E$1315, $A3)</f>
        <v>25</v>
      </c>
      <c r="DH3">
        <f>SUMIFS(DataRegularSeason20242025!$AA$3:$AA$1315,DataRegularSeason20242025!$B$3:$B$1315, "&lt;=" &amp; DH$1, DataRegularSeason20242025!$D$3:$D$1315, $A3)+SUMIFS(DataRegularSeason20242025!$AB$3:$AB$1315,DataRegularSeason20242025!$B$3:$B$1315, "&lt;=" &amp; DH$1, DataRegularSeason20242025!$E$3:$E$1315, $A3)</f>
        <v>25</v>
      </c>
      <c r="DI3">
        <f>SUMIFS(DataRegularSeason20242025!$AA$3:$AA$1315,DataRegularSeason20242025!$B$3:$B$1315, "&lt;=" &amp; DI$1, DataRegularSeason20242025!$D$3:$D$1315, $A3)+SUMIFS(DataRegularSeason20242025!$AB$3:$AB$1315,DataRegularSeason20242025!$B$3:$B$1315, "&lt;=" &amp; DI$1, DataRegularSeason20242025!$E$3:$E$1315, $A3)</f>
        <v>25</v>
      </c>
      <c r="DJ3">
        <f>SUMIFS(DataRegularSeason20242025!$AA$3:$AA$1315,DataRegularSeason20242025!$B$3:$B$1315, "&lt;=" &amp; DJ$1, DataRegularSeason20242025!$D$3:$D$1315, $A3)+SUMIFS(DataRegularSeason20242025!$AB$3:$AB$1315,DataRegularSeason20242025!$B$3:$B$1315, "&lt;=" &amp; DJ$1, DataRegularSeason20242025!$E$3:$E$1315, $A3)</f>
        <v>25</v>
      </c>
      <c r="DK3">
        <f>SUMIFS(DataRegularSeason20242025!$AA$3:$AA$1315,DataRegularSeason20242025!$B$3:$B$1315, "&lt;=" &amp; DK$1, DataRegularSeason20242025!$D$3:$D$1315, $A3)+SUMIFS(DataRegularSeason20242025!$AB$3:$AB$1315,DataRegularSeason20242025!$B$3:$B$1315, "&lt;=" &amp; DK$1, DataRegularSeason20242025!$E$3:$E$1315, $A3)</f>
        <v>25</v>
      </c>
      <c r="DL3">
        <f>SUMIFS(DataRegularSeason20242025!$AA$3:$AA$1315,DataRegularSeason20242025!$B$3:$B$1315, "&lt;=" &amp; DL$1, DataRegularSeason20242025!$D$3:$D$1315, $A3)+SUMIFS(DataRegularSeason20242025!$AB$3:$AB$1315,DataRegularSeason20242025!$B$3:$B$1315, "&lt;=" &amp; DL$1, DataRegularSeason20242025!$E$3:$E$1315, $A3)</f>
        <v>25</v>
      </c>
      <c r="DM3">
        <f>SUMIFS(DataRegularSeason20242025!$AA$3:$AA$1315,DataRegularSeason20242025!$B$3:$B$1315, "&lt;=" &amp; DM$1, DataRegularSeason20242025!$D$3:$D$1315, $A3)+SUMIFS(DataRegularSeason20242025!$AB$3:$AB$1315,DataRegularSeason20242025!$B$3:$B$1315, "&lt;=" &amp; DM$1, DataRegularSeason20242025!$E$3:$E$1315, $A3)</f>
        <v>25</v>
      </c>
      <c r="DN3">
        <f>SUMIFS(DataRegularSeason20242025!$AA$3:$AA$1315,DataRegularSeason20242025!$B$3:$B$1315, "&lt;=" &amp; DN$1, DataRegularSeason20242025!$D$3:$D$1315, $A3)+SUMIFS(DataRegularSeason20242025!$AB$3:$AB$1315,DataRegularSeason20242025!$B$3:$B$1315, "&lt;=" &amp; DN$1, DataRegularSeason20242025!$E$3:$E$1315, $A3)</f>
        <v>25</v>
      </c>
      <c r="DO3">
        <f>SUMIFS(DataRegularSeason20242025!$AA$3:$AA$1315,DataRegularSeason20242025!$B$3:$B$1315, "&lt;=" &amp; DO$1, DataRegularSeason20242025!$D$3:$D$1315, $A3)+SUMIFS(DataRegularSeason20242025!$AB$3:$AB$1315,DataRegularSeason20242025!$B$3:$B$1315, "&lt;=" &amp; DO$1, DataRegularSeason20242025!$E$3:$E$1315, $A3)</f>
        <v>25</v>
      </c>
      <c r="DP3">
        <f>SUMIFS(DataRegularSeason20242025!$AA$3:$AA$1315,DataRegularSeason20242025!$B$3:$B$1315, "&lt;=" &amp; DP$1, DataRegularSeason20242025!$D$3:$D$1315, $A3)+SUMIFS(DataRegularSeason20242025!$AB$3:$AB$1315,DataRegularSeason20242025!$B$3:$B$1315, "&lt;=" &amp; DP$1, DataRegularSeason20242025!$E$3:$E$1315, $A3)</f>
        <v>25</v>
      </c>
      <c r="DQ3">
        <f>SUMIFS(DataRegularSeason20242025!$AA$3:$AA$1315,DataRegularSeason20242025!$B$3:$B$1315, "&lt;=" &amp; DQ$1, DataRegularSeason20242025!$D$3:$D$1315, $A3)+SUMIFS(DataRegularSeason20242025!$AB$3:$AB$1315,DataRegularSeason20242025!$B$3:$B$1315, "&lt;=" &amp; DQ$1, DataRegularSeason20242025!$E$3:$E$1315, $A3)</f>
        <v>25</v>
      </c>
      <c r="DR3">
        <f>SUMIFS(DataRegularSeason20242025!$AA$3:$AA$1315,DataRegularSeason20242025!$B$3:$B$1315, "&lt;=" &amp; DR$1, DataRegularSeason20242025!$D$3:$D$1315, $A3)+SUMIFS(DataRegularSeason20242025!$AB$3:$AB$1315,DataRegularSeason20242025!$B$3:$B$1315, "&lt;=" &amp; DR$1, DataRegularSeason20242025!$E$3:$E$1315, $A3)</f>
        <v>25</v>
      </c>
      <c r="DS3">
        <f>SUMIFS(DataRegularSeason20242025!$AA$3:$AA$1315,DataRegularSeason20242025!$B$3:$B$1315, "&lt;=" &amp; DS$1, DataRegularSeason20242025!$D$3:$D$1315, $A3)+SUMIFS(DataRegularSeason20242025!$AB$3:$AB$1315,DataRegularSeason20242025!$B$3:$B$1315, "&lt;=" &amp; DS$1, DataRegularSeason20242025!$E$3:$E$1315, $A3)</f>
        <v>25</v>
      </c>
      <c r="DT3">
        <f>SUMIFS(DataRegularSeason20242025!$AA$3:$AA$1315,DataRegularSeason20242025!$B$3:$B$1315, "&lt;=" &amp; DT$1, DataRegularSeason20242025!$D$3:$D$1315, $A3)+SUMIFS(DataRegularSeason20242025!$AB$3:$AB$1315,DataRegularSeason20242025!$B$3:$B$1315, "&lt;=" &amp; DT$1, DataRegularSeason20242025!$E$3:$E$1315, $A3)</f>
        <v>25</v>
      </c>
      <c r="DU3">
        <f>SUMIFS(DataRegularSeason20242025!$AA$3:$AA$1315,DataRegularSeason20242025!$B$3:$B$1315, "&lt;=" &amp; DU$1, DataRegularSeason20242025!$D$3:$D$1315, $A3)+SUMIFS(DataRegularSeason20242025!$AB$3:$AB$1315,DataRegularSeason20242025!$B$3:$B$1315, "&lt;=" &amp; DU$1, DataRegularSeason20242025!$E$3:$E$1315, $A3)</f>
        <v>25</v>
      </c>
      <c r="DV3">
        <f>SUMIFS(DataRegularSeason20242025!$AA$3:$AA$1315,DataRegularSeason20242025!$B$3:$B$1315, "&lt;=" &amp; DV$1, DataRegularSeason20242025!$D$3:$D$1315, $A3)+SUMIFS(DataRegularSeason20242025!$AB$3:$AB$1315,DataRegularSeason20242025!$B$3:$B$1315, "&lt;=" &amp; DV$1, DataRegularSeason20242025!$E$3:$E$1315, $A3)</f>
        <v>25</v>
      </c>
      <c r="DW3">
        <f>SUMIFS(DataRegularSeason20242025!$AA$3:$AA$1315,DataRegularSeason20242025!$B$3:$B$1315, "&lt;=" &amp; DW$1, DataRegularSeason20242025!$D$3:$D$1315, $A3)+SUMIFS(DataRegularSeason20242025!$AB$3:$AB$1315,DataRegularSeason20242025!$B$3:$B$1315, "&lt;=" &amp; DW$1, DataRegularSeason20242025!$E$3:$E$1315, $A3)</f>
        <v>25</v>
      </c>
      <c r="DX3">
        <f>SUMIFS(DataRegularSeason20242025!$AA$3:$AA$1315,DataRegularSeason20242025!$B$3:$B$1315, "&lt;=" &amp; DX$1, DataRegularSeason20242025!$D$3:$D$1315, $A3)+SUMIFS(DataRegularSeason20242025!$AB$3:$AB$1315,DataRegularSeason20242025!$B$3:$B$1315, "&lt;=" &amp; DX$1, DataRegularSeason20242025!$E$3:$E$1315, $A3)</f>
        <v>25</v>
      </c>
      <c r="DY3">
        <f>SUMIFS(DataRegularSeason20242025!$AA$3:$AA$1315,DataRegularSeason20242025!$B$3:$B$1315, "&lt;=" &amp; DY$1, DataRegularSeason20242025!$D$3:$D$1315, $A3)+SUMIFS(DataRegularSeason20242025!$AB$3:$AB$1315,DataRegularSeason20242025!$B$3:$B$1315, "&lt;=" &amp; DY$1, DataRegularSeason20242025!$E$3:$E$1315, $A3)</f>
        <v>25</v>
      </c>
      <c r="DZ3">
        <f>SUMIFS(DataRegularSeason20242025!$AA$3:$AA$1315,DataRegularSeason20242025!$B$3:$B$1315, "&lt;=" &amp; DZ$1, DataRegularSeason20242025!$D$3:$D$1315, $A3)+SUMIFS(DataRegularSeason20242025!$AB$3:$AB$1315,DataRegularSeason20242025!$B$3:$B$1315, "&lt;=" &amp; DZ$1, DataRegularSeason20242025!$E$3:$E$1315, $A3)</f>
        <v>25</v>
      </c>
      <c r="EA3">
        <f>SUMIFS(DataRegularSeason20242025!$AA$3:$AA$1315,DataRegularSeason20242025!$B$3:$B$1315, "&lt;=" &amp; EA$1, DataRegularSeason20242025!$D$3:$D$1315, $A3)+SUMIFS(DataRegularSeason20242025!$AB$3:$AB$1315,DataRegularSeason20242025!$B$3:$B$1315, "&lt;=" &amp; EA$1, DataRegularSeason20242025!$E$3:$E$1315, $A3)</f>
        <v>25</v>
      </c>
      <c r="EB3">
        <f>SUMIFS(DataRegularSeason20242025!$AA$3:$AA$1315,DataRegularSeason20242025!$B$3:$B$1315, "&lt;=" &amp; EB$1, DataRegularSeason20242025!$D$3:$D$1315, $A3)+SUMIFS(DataRegularSeason20242025!$AB$3:$AB$1315,DataRegularSeason20242025!$B$3:$B$1315, "&lt;=" &amp; EB$1, DataRegularSeason20242025!$E$3:$E$1315, $A3)</f>
        <v>25</v>
      </c>
      <c r="EC3">
        <f>SUMIFS(DataRegularSeason20242025!$AA$3:$AA$1315,DataRegularSeason20242025!$B$3:$B$1315, "&lt;=" &amp; EC$1, DataRegularSeason20242025!$D$3:$D$1315, $A3)+SUMIFS(DataRegularSeason20242025!$AB$3:$AB$1315,DataRegularSeason20242025!$B$3:$B$1315, "&lt;=" &amp; EC$1, DataRegularSeason20242025!$E$3:$E$1315, $A3)</f>
        <v>25</v>
      </c>
      <c r="ED3">
        <f>SUMIFS(DataRegularSeason20242025!$AA$3:$AA$1315,DataRegularSeason20242025!$B$3:$B$1315, "&lt;=" &amp; ED$1, DataRegularSeason20242025!$D$3:$D$1315, $A3)+SUMIFS(DataRegularSeason20242025!$AB$3:$AB$1315,DataRegularSeason20242025!$B$3:$B$1315, "&lt;=" &amp; ED$1, DataRegularSeason20242025!$E$3:$E$1315, $A3)</f>
        <v>25</v>
      </c>
      <c r="EE3">
        <f>SUMIFS(DataRegularSeason20242025!$AA$3:$AA$1315,DataRegularSeason20242025!$B$3:$B$1315, "&lt;=" &amp; EE$1, DataRegularSeason20242025!$D$3:$D$1315, $A3)+SUMIFS(DataRegularSeason20242025!$AB$3:$AB$1315,DataRegularSeason20242025!$B$3:$B$1315, "&lt;=" &amp; EE$1, DataRegularSeason20242025!$E$3:$E$1315, $A3)</f>
        <v>25</v>
      </c>
      <c r="EF3">
        <f>SUMIFS(DataRegularSeason20242025!$AA$3:$AA$1315,DataRegularSeason20242025!$B$3:$B$1315, "&lt;=" &amp; EF$1, DataRegularSeason20242025!$D$3:$D$1315, $A3)+SUMIFS(DataRegularSeason20242025!$AB$3:$AB$1315,DataRegularSeason20242025!$B$3:$B$1315, "&lt;=" &amp; EF$1, DataRegularSeason20242025!$E$3:$E$1315, $A3)</f>
        <v>25</v>
      </c>
      <c r="EG3">
        <f>SUMIFS(DataRegularSeason20242025!$AA$3:$AA$1315,DataRegularSeason20242025!$B$3:$B$1315, "&lt;=" &amp; EG$1, DataRegularSeason20242025!$D$3:$D$1315, $A3)+SUMIFS(DataRegularSeason20242025!$AB$3:$AB$1315,DataRegularSeason20242025!$B$3:$B$1315, "&lt;=" &amp; EG$1, DataRegularSeason20242025!$E$3:$E$1315, $A3)</f>
        <v>25</v>
      </c>
      <c r="EH3">
        <f>SUMIFS(DataRegularSeason20242025!$AA$3:$AA$1315,DataRegularSeason20242025!$B$3:$B$1315, "&lt;=" &amp; EH$1, DataRegularSeason20242025!$D$3:$D$1315, $A3)+SUMIFS(DataRegularSeason20242025!$AB$3:$AB$1315,DataRegularSeason20242025!$B$3:$B$1315, "&lt;=" &amp; EH$1, DataRegularSeason20242025!$E$3:$E$1315, $A3)</f>
        <v>25</v>
      </c>
      <c r="EI3">
        <f>SUMIFS(DataRegularSeason20242025!$AA$3:$AA$1315,DataRegularSeason20242025!$B$3:$B$1315, "&lt;=" &amp; EI$1, DataRegularSeason20242025!$D$3:$D$1315, $A3)+SUMIFS(DataRegularSeason20242025!$AB$3:$AB$1315,DataRegularSeason20242025!$B$3:$B$1315, "&lt;=" &amp; EI$1, DataRegularSeason20242025!$E$3:$E$1315, $A3)</f>
        <v>25</v>
      </c>
      <c r="EJ3">
        <f>SUMIFS(DataRegularSeason20242025!$AA$3:$AA$1315,DataRegularSeason20242025!$B$3:$B$1315, "&lt;=" &amp; EJ$1, DataRegularSeason20242025!$D$3:$D$1315, $A3)+SUMIFS(DataRegularSeason20242025!$AB$3:$AB$1315,DataRegularSeason20242025!$B$3:$B$1315, "&lt;=" &amp; EJ$1, DataRegularSeason20242025!$E$3:$E$1315, $A3)</f>
        <v>25</v>
      </c>
      <c r="EK3">
        <f>SUMIFS(DataRegularSeason20242025!$AA$3:$AA$1315,DataRegularSeason20242025!$B$3:$B$1315, "&lt;=" &amp; EK$1, DataRegularSeason20242025!$D$3:$D$1315, $A3)+SUMIFS(DataRegularSeason20242025!$AB$3:$AB$1315,DataRegularSeason20242025!$B$3:$B$1315, "&lt;=" &amp; EK$1, DataRegularSeason20242025!$E$3:$E$1315, $A3)</f>
        <v>25</v>
      </c>
      <c r="EL3">
        <f>SUMIFS(DataRegularSeason20242025!$AA$3:$AA$1315,DataRegularSeason20242025!$B$3:$B$1315, "&lt;=" &amp; EL$1, DataRegularSeason20242025!$D$3:$D$1315, $A3)+SUMIFS(DataRegularSeason20242025!$AB$3:$AB$1315,DataRegularSeason20242025!$B$3:$B$1315, "&lt;=" &amp; EL$1, DataRegularSeason20242025!$E$3:$E$1315, $A3)</f>
        <v>25</v>
      </c>
      <c r="EM3">
        <f>SUMIFS(DataRegularSeason20242025!$AA$3:$AA$1315,DataRegularSeason20242025!$B$3:$B$1315, "&lt;=" &amp; EM$1, DataRegularSeason20242025!$D$3:$D$1315, $A3)+SUMIFS(DataRegularSeason20242025!$AB$3:$AB$1315,DataRegularSeason20242025!$B$3:$B$1315, "&lt;=" &amp; EM$1, DataRegularSeason20242025!$E$3:$E$1315, $A3)</f>
        <v>25</v>
      </c>
      <c r="EN3">
        <f>SUMIFS(DataRegularSeason20242025!$AA$3:$AA$1315,DataRegularSeason20242025!$B$3:$B$1315, "&lt;=" &amp; EN$1, DataRegularSeason20242025!$D$3:$D$1315, $A3)+SUMIFS(DataRegularSeason20242025!$AB$3:$AB$1315,DataRegularSeason20242025!$B$3:$B$1315, "&lt;=" &amp; EN$1, DataRegularSeason20242025!$E$3:$E$1315, $A3)</f>
        <v>25</v>
      </c>
      <c r="EO3">
        <f>SUMIFS(DataRegularSeason20242025!$AA$3:$AA$1315,DataRegularSeason20242025!$B$3:$B$1315, "&lt;=" &amp; EO$1, DataRegularSeason20242025!$D$3:$D$1315, $A3)+SUMIFS(DataRegularSeason20242025!$AB$3:$AB$1315,DataRegularSeason20242025!$B$3:$B$1315, "&lt;=" &amp; EO$1, DataRegularSeason20242025!$E$3:$E$1315, $A3)</f>
        <v>25</v>
      </c>
      <c r="EP3">
        <f>SUMIFS(DataRegularSeason20242025!$AA$3:$AA$1315,DataRegularSeason20242025!$B$3:$B$1315, "&lt;=" &amp; EP$1, DataRegularSeason20242025!$D$3:$D$1315, $A3)+SUMIFS(DataRegularSeason20242025!$AB$3:$AB$1315,DataRegularSeason20242025!$B$3:$B$1315, "&lt;=" &amp; EP$1, DataRegularSeason20242025!$E$3:$E$1315, $A3)</f>
        <v>25</v>
      </c>
      <c r="EQ3">
        <f>SUMIFS(DataRegularSeason20242025!$AA$3:$AA$1315,DataRegularSeason20242025!$B$3:$B$1315, "&lt;=" &amp; EQ$1, DataRegularSeason20242025!$D$3:$D$1315, $A3)+SUMIFS(DataRegularSeason20242025!$AB$3:$AB$1315,DataRegularSeason20242025!$B$3:$B$1315, "&lt;=" &amp; EQ$1, DataRegularSeason20242025!$E$3:$E$1315, $A3)</f>
        <v>25</v>
      </c>
      <c r="ER3">
        <f>SUMIFS(DataRegularSeason20242025!$AA$3:$AA$1315,DataRegularSeason20242025!$B$3:$B$1315, "&lt;=" &amp; ER$1, DataRegularSeason20242025!$D$3:$D$1315, $A3)+SUMIFS(DataRegularSeason20242025!$AB$3:$AB$1315,DataRegularSeason20242025!$B$3:$B$1315, "&lt;=" &amp; ER$1, DataRegularSeason20242025!$E$3:$E$1315, $A3)</f>
        <v>25</v>
      </c>
      <c r="ES3">
        <f>SUMIFS(DataRegularSeason20242025!$AA$3:$AA$1315,DataRegularSeason20242025!$B$3:$B$1315, "&lt;=" &amp; ES$1, DataRegularSeason20242025!$D$3:$D$1315, $A3)+SUMIFS(DataRegularSeason20242025!$AB$3:$AB$1315,DataRegularSeason20242025!$B$3:$B$1315, "&lt;=" &amp; ES$1, DataRegularSeason20242025!$E$3:$E$1315, $A3)</f>
        <v>25</v>
      </c>
      <c r="ET3">
        <f>SUMIFS(DataRegularSeason20242025!$AA$3:$AA$1315,DataRegularSeason20242025!$B$3:$B$1315, "&lt;=" &amp; ET$1, DataRegularSeason20242025!$D$3:$D$1315, $A3)+SUMIFS(DataRegularSeason20242025!$AB$3:$AB$1315,DataRegularSeason20242025!$B$3:$B$1315, "&lt;=" &amp; ET$1, DataRegularSeason20242025!$E$3:$E$1315, $A3)</f>
        <v>25</v>
      </c>
      <c r="EU3">
        <f>SUMIFS(DataRegularSeason20242025!$AA$3:$AA$1315,DataRegularSeason20242025!$B$3:$B$1315, "&lt;=" &amp; EU$1, DataRegularSeason20242025!$D$3:$D$1315, $A3)+SUMIFS(DataRegularSeason20242025!$AB$3:$AB$1315,DataRegularSeason20242025!$B$3:$B$1315, "&lt;=" &amp; EU$1, DataRegularSeason20242025!$E$3:$E$1315, $A3)</f>
        <v>25</v>
      </c>
      <c r="EV3">
        <f>SUMIFS(DataRegularSeason20242025!$AA$3:$AA$1315,DataRegularSeason20242025!$B$3:$B$1315, "&lt;=" &amp; EV$1, DataRegularSeason20242025!$D$3:$D$1315, $A3)+SUMIFS(DataRegularSeason20242025!$AB$3:$AB$1315,DataRegularSeason20242025!$B$3:$B$1315, "&lt;=" &amp; EV$1, DataRegularSeason20242025!$E$3:$E$1315, $A3)</f>
        <v>25</v>
      </c>
      <c r="EW3">
        <f>SUMIFS(DataRegularSeason20242025!$AA$3:$AA$1315,DataRegularSeason20242025!$B$3:$B$1315, "&lt;=" &amp; EW$1, DataRegularSeason20242025!$D$3:$D$1315, $A3)+SUMIFS(DataRegularSeason20242025!$AB$3:$AB$1315,DataRegularSeason20242025!$B$3:$B$1315, "&lt;=" &amp; EW$1, DataRegularSeason20242025!$E$3:$E$1315, $A3)</f>
        <v>25</v>
      </c>
      <c r="EX3">
        <f>SUMIFS(DataRegularSeason20242025!$AA$3:$AA$1315,DataRegularSeason20242025!$B$3:$B$1315, "&lt;=" &amp; EX$1, DataRegularSeason20242025!$D$3:$D$1315, $A3)+SUMIFS(DataRegularSeason20242025!$AB$3:$AB$1315,DataRegularSeason20242025!$B$3:$B$1315, "&lt;=" &amp; EX$1, DataRegularSeason20242025!$E$3:$E$1315, $A3)</f>
        <v>25</v>
      </c>
      <c r="EY3">
        <f>SUMIFS(DataRegularSeason20242025!$AA$3:$AA$1315,DataRegularSeason20242025!$B$3:$B$1315, "&lt;=" &amp; EY$1, DataRegularSeason20242025!$D$3:$D$1315, $A3)+SUMIFS(DataRegularSeason20242025!$AB$3:$AB$1315,DataRegularSeason20242025!$B$3:$B$1315, "&lt;=" &amp; EY$1, DataRegularSeason20242025!$E$3:$E$1315, $A3)</f>
        <v>25</v>
      </c>
      <c r="EZ3">
        <f>SUMIFS(DataRegularSeason20242025!$AA$3:$AA$1315,DataRegularSeason20242025!$B$3:$B$1315, "&lt;=" &amp; EZ$1, DataRegularSeason20242025!$D$3:$D$1315, $A3)+SUMIFS(DataRegularSeason20242025!$AB$3:$AB$1315,DataRegularSeason20242025!$B$3:$B$1315, "&lt;=" &amp; EZ$1, DataRegularSeason20242025!$E$3:$E$1315, $A3)</f>
        <v>25</v>
      </c>
      <c r="FA3">
        <f>SUMIFS(DataRegularSeason20242025!$AA$3:$AA$1315,DataRegularSeason20242025!$B$3:$B$1315, "&lt;=" &amp; FA$1, DataRegularSeason20242025!$D$3:$D$1315, $A3)+SUMIFS(DataRegularSeason20242025!$AB$3:$AB$1315,DataRegularSeason20242025!$B$3:$B$1315, "&lt;=" &amp; FA$1, DataRegularSeason20242025!$E$3:$E$1315, $A3)</f>
        <v>25</v>
      </c>
      <c r="FB3">
        <f>SUMIFS(DataRegularSeason20242025!$AA$3:$AA$1315,DataRegularSeason20242025!$B$3:$B$1315, "&lt;=" &amp; FB$1, DataRegularSeason20242025!$D$3:$D$1315, $A3)+SUMIFS(DataRegularSeason20242025!$AB$3:$AB$1315,DataRegularSeason20242025!$B$3:$B$1315, "&lt;=" &amp; FB$1, DataRegularSeason20242025!$E$3:$E$1315, $A3)</f>
        <v>25</v>
      </c>
      <c r="FC3">
        <f>SUMIFS(DataRegularSeason20242025!$AA$3:$AA$1315,DataRegularSeason20242025!$B$3:$B$1315, "&lt;=" &amp; FC$1, DataRegularSeason20242025!$D$3:$D$1315, $A3)+SUMIFS(DataRegularSeason20242025!$AB$3:$AB$1315,DataRegularSeason20242025!$B$3:$B$1315, "&lt;=" &amp; FC$1, DataRegularSeason20242025!$E$3:$E$1315, $A3)</f>
        <v>25</v>
      </c>
      <c r="FD3">
        <f>SUMIFS(DataRegularSeason20242025!$AA$3:$AA$1315,DataRegularSeason20242025!$B$3:$B$1315, "&lt;=" &amp; FD$1, DataRegularSeason20242025!$D$3:$D$1315, $A3)+SUMIFS(DataRegularSeason20242025!$AB$3:$AB$1315,DataRegularSeason20242025!$B$3:$B$1315, "&lt;=" &amp; FD$1, DataRegularSeason20242025!$E$3:$E$1315, $A3)</f>
        <v>25</v>
      </c>
      <c r="FE3">
        <f>SUMIFS(DataRegularSeason20242025!$AA$3:$AA$1315,DataRegularSeason20242025!$B$3:$B$1315, "&lt;=" &amp; FE$1, DataRegularSeason20242025!$D$3:$D$1315, $A3)+SUMIFS(DataRegularSeason20242025!$AB$3:$AB$1315,DataRegularSeason20242025!$B$3:$B$1315, "&lt;=" &amp; FE$1, DataRegularSeason20242025!$E$3:$E$1315, $A3)</f>
        <v>25</v>
      </c>
      <c r="FF3">
        <f>SUMIFS(DataRegularSeason20242025!$AA$3:$AA$1315,DataRegularSeason20242025!$B$3:$B$1315, "&lt;=" &amp; FF$1, DataRegularSeason20242025!$D$3:$D$1315, $A3)+SUMIFS(DataRegularSeason20242025!$AB$3:$AB$1315,DataRegularSeason20242025!$B$3:$B$1315, "&lt;=" &amp; FF$1, DataRegularSeason20242025!$E$3:$E$1315, $A3)</f>
        <v>25</v>
      </c>
      <c r="FG3">
        <f>SUMIFS(DataRegularSeason20242025!$AA$3:$AA$1315,DataRegularSeason20242025!$B$3:$B$1315, "&lt;=" &amp; FG$1, DataRegularSeason20242025!$D$3:$D$1315, $A3)+SUMIFS(DataRegularSeason20242025!$AB$3:$AB$1315,DataRegularSeason20242025!$B$3:$B$1315, "&lt;=" &amp; FG$1, DataRegularSeason20242025!$E$3:$E$1315, $A3)</f>
        <v>25</v>
      </c>
      <c r="FH3">
        <f>SUMIFS(DataRegularSeason20242025!$AA$3:$AA$1315,DataRegularSeason20242025!$B$3:$B$1315, "&lt;=" &amp; FH$1, DataRegularSeason20242025!$D$3:$D$1315, $A3)+SUMIFS(DataRegularSeason20242025!$AB$3:$AB$1315,DataRegularSeason20242025!$B$3:$B$1315, "&lt;=" &amp; FH$1, DataRegularSeason20242025!$E$3:$E$1315, $A3)</f>
        <v>25</v>
      </c>
      <c r="FI3">
        <f>SUMIFS(DataRegularSeason20242025!$AA$3:$AA$1315,DataRegularSeason20242025!$B$3:$B$1315, "&lt;=" &amp; FI$1, DataRegularSeason20242025!$D$3:$D$1315, $A3)+SUMIFS(DataRegularSeason20242025!$AB$3:$AB$1315,DataRegularSeason20242025!$B$3:$B$1315, "&lt;=" &amp; FI$1, DataRegularSeason20242025!$E$3:$E$1315, $A3)</f>
        <v>25</v>
      </c>
      <c r="FJ3">
        <f>SUMIFS(DataRegularSeason20242025!$AA$3:$AA$1315,DataRegularSeason20242025!$B$3:$B$1315, "&lt;=" &amp; FJ$1, DataRegularSeason20242025!$D$3:$D$1315, $A3)+SUMIFS(DataRegularSeason20242025!$AB$3:$AB$1315,DataRegularSeason20242025!$B$3:$B$1315, "&lt;=" &amp; FJ$1, DataRegularSeason20242025!$E$3:$E$1315, $A3)</f>
        <v>25</v>
      </c>
      <c r="FK3">
        <f>SUMIFS(DataRegularSeason20242025!$AA$3:$AA$1315,DataRegularSeason20242025!$B$3:$B$1315, "&lt;=" &amp; FK$1, DataRegularSeason20242025!$D$3:$D$1315, $A3)+SUMIFS(DataRegularSeason20242025!$AB$3:$AB$1315,DataRegularSeason20242025!$B$3:$B$1315, "&lt;=" &amp; FK$1, DataRegularSeason20242025!$E$3:$E$1315, $A3)</f>
        <v>25</v>
      </c>
      <c r="FL3">
        <f>SUMIFS(DataRegularSeason20242025!$AA$3:$AA$1315,DataRegularSeason20242025!$B$3:$B$1315, "&lt;=" &amp; FL$1, DataRegularSeason20242025!$D$3:$D$1315, $A3)+SUMIFS(DataRegularSeason20242025!$AB$3:$AB$1315,DataRegularSeason20242025!$B$3:$B$1315, "&lt;=" &amp; FL$1, DataRegularSeason20242025!$E$3:$E$1315, $A3)</f>
        <v>25</v>
      </c>
      <c r="FM3">
        <f>SUMIFS(DataRegularSeason20242025!$AA$3:$AA$1315,DataRegularSeason20242025!$B$3:$B$1315, "&lt;=" &amp; FM$1, DataRegularSeason20242025!$D$3:$D$1315, $A3)+SUMIFS(DataRegularSeason20242025!$AB$3:$AB$1315,DataRegularSeason20242025!$B$3:$B$1315, "&lt;=" &amp; FM$1, DataRegularSeason20242025!$E$3:$E$1315, $A3)</f>
        <v>25</v>
      </c>
      <c r="FN3">
        <f>SUMIFS(DataRegularSeason20242025!$AA$3:$AA$1315,DataRegularSeason20242025!$B$3:$B$1315, "&lt;=" &amp; FN$1, DataRegularSeason20242025!$D$3:$D$1315, $A3)+SUMIFS(DataRegularSeason20242025!$AB$3:$AB$1315,DataRegularSeason20242025!$B$3:$B$1315, "&lt;=" &amp; FN$1, DataRegularSeason20242025!$E$3:$E$1315, $A3)</f>
        <v>25</v>
      </c>
      <c r="FO3">
        <f>SUMIFS(DataRegularSeason20242025!$AA$3:$AA$1315,DataRegularSeason20242025!$B$3:$B$1315, "&lt;=" &amp; FO$1, DataRegularSeason20242025!$D$3:$D$1315, $A3)+SUMIFS(DataRegularSeason20242025!$AB$3:$AB$1315,DataRegularSeason20242025!$B$3:$B$1315, "&lt;=" &amp; FO$1, DataRegularSeason20242025!$E$3:$E$1315, $A3)</f>
        <v>25</v>
      </c>
      <c r="FP3">
        <f>SUMIFS(DataRegularSeason20242025!$AA$3:$AA$1315,DataRegularSeason20242025!$B$3:$B$1315, "&lt;=" &amp; FP$1, DataRegularSeason20242025!$D$3:$D$1315, $A3)+SUMIFS(DataRegularSeason20242025!$AB$3:$AB$1315,DataRegularSeason20242025!$B$3:$B$1315, "&lt;=" &amp; FP$1, DataRegularSeason20242025!$E$3:$E$1315, $A3)</f>
        <v>25</v>
      </c>
      <c r="FQ3">
        <f>SUMIFS(DataRegularSeason20242025!$AA$3:$AA$1315,DataRegularSeason20242025!$B$3:$B$1315, "&lt;=" &amp; FQ$1, DataRegularSeason20242025!$D$3:$D$1315, $A3)+SUMIFS(DataRegularSeason20242025!$AB$3:$AB$1315,DataRegularSeason20242025!$B$3:$B$1315, "&lt;=" &amp; FQ$1, DataRegularSeason20242025!$E$3:$E$1315, $A3)</f>
        <v>25</v>
      </c>
      <c r="FR3">
        <f>SUMIFS(DataRegularSeason20242025!$AA$3:$AA$1315,DataRegularSeason20242025!$B$3:$B$1315, "&lt;=" &amp; FR$1, DataRegularSeason20242025!$D$3:$D$1315, $A3)+SUMIFS(DataRegularSeason20242025!$AB$3:$AB$1315,DataRegularSeason20242025!$B$3:$B$1315, "&lt;=" &amp; FR$1, DataRegularSeason20242025!$E$3:$E$1315, $A3)</f>
        <v>25</v>
      </c>
      <c r="FS3">
        <f>SUMIFS(DataRegularSeason20242025!$AA$3:$AA$1315,DataRegularSeason20242025!$B$3:$B$1315, "&lt;=" &amp; FS$1, DataRegularSeason20242025!$D$3:$D$1315, $A3)+SUMIFS(DataRegularSeason20242025!$AB$3:$AB$1315,DataRegularSeason20242025!$B$3:$B$1315, "&lt;=" &amp; FS$1, DataRegularSeason20242025!$E$3:$E$1315, $A3)</f>
        <v>25</v>
      </c>
      <c r="FT3">
        <f>SUMIFS(DataRegularSeason20242025!$AA$3:$AA$1315,DataRegularSeason20242025!$B$3:$B$1315, "&lt;=" &amp; FT$1, DataRegularSeason20242025!$D$3:$D$1315, $A3)+SUMIFS(DataRegularSeason20242025!$AB$3:$AB$1315,DataRegularSeason20242025!$B$3:$B$1315, "&lt;=" &amp; FT$1, DataRegularSeason20242025!$E$3:$E$1315, $A3)</f>
        <v>25</v>
      </c>
      <c r="FU3">
        <f>SUMIFS(DataRegularSeason20242025!$AA$3:$AA$1315,DataRegularSeason20242025!$B$3:$B$1315, "&lt;=" &amp; FU$1, DataRegularSeason20242025!$D$3:$D$1315, $A3)+SUMIFS(DataRegularSeason20242025!$AB$3:$AB$1315,DataRegularSeason20242025!$B$3:$B$1315, "&lt;=" &amp; FU$1, DataRegularSeason20242025!$E$3:$E$1315, $A3)</f>
        <v>25</v>
      </c>
      <c r="FV3">
        <f>SUMIFS(DataRegularSeason20242025!$AA$3:$AA$1315,DataRegularSeason20242025!$B$3:$B$1315, "&lt;=" &amp; FV$1, DataRegularSeason20242025!$D$3:$D$1315, $A3)+SUMIFS(DataRegularSeason20242025!$AB$3:$AB$1315,DataRegularSeason20242025!$B$3:$B$1315, "&lt;=" &amp; FV$1, DataRegularSeason20242025!$E$3:$E$1315, $A3)</f>
        <v>25</v>
      </c>
      <c r="FW3">
        <f>SUMIFS(DataRegularSeason20242025!$AA$3:$AA$1315,DataRegularSeason20242025!$B$3:$B$1315, "&lt;=" &amp; FW$1, DataRegularSeason20242025!$D$3:$D$1315, $A3)+SUMIFS(DataRegularSeason20242025!$AB$3:$AB$1315,DataRegularSeason20242025!$B$3:$B$1315, "&lt;=" &amp; FW$1, DataRegularSeason20242025!$E$3:$E$1315, $A3)</f>
        <v>25</v>
      </c>
      <c r="FX3">
        <f>SUMIFS(DataRegularSeason20242025!$AA$3:$AA$1315,DataRegularSeason20242025!$B$3:$B$1315, "&lt;=" &amp; FX$1, DataRegularSeason20242025!$D$3:$D$1315, $A3)+SUMIFS(DataRegularSeason20242025!$AB$3:$AB$1315,DataRegularSeason20242025!$B$3:$B$1315, "&lt;=" &amp; FX$1, DataRegularSeason20242025!$E$3:$E$1315, $A3)</f>
        <v>25</v>
      </c>
      <c r="FY3">
        <f>SUMIFS(DataRegularSeason20242025!$AA$3:$AA$1315,DataRegularSeason20242025!$B$3:$B$1315, "&lt;=" &amp; FY$1, DataRegularSeason20242025!$D$3:$D$1315, $A3)+SUMIFS(DataRegularSeason20242025!$AB$3:$AB$1315,DataRegularSeason20242025!$B$3:$B$1315, "&lt;=" &amp; FY$1, DataRegularSeason20242025!$E$3:$E$1315, $A3)</f>
        <v>25</v>
      </c>
      <c r="FZ3">
        <f>SUMIFS(DataRegularSeason20242025!$AA$3:$AA$1315,DataRegularSeason20242025!$B$3:$B$1315, "&lt;=" &amp; FZ$1, DataRegularSeason20242025!$D$3:$D$1315, $A3)+SUMIFS(DataRegularSeason20242025!$AB$3:$AB$1315,DataRegularSeason20242025!$B$3:$B$1315, "&lt;=" &amp; FZ$1, DataRegularSeason20242025!$E$3:$E$1315, $A3)</f>
        <v>25</v>
      </c>
      <c r="GA3">
        <f>SUMIFS(DataRegularSeason20242025!$AA$3:$AA$1315,DataRegularSeason20242025!$B$3:$B$1315, "&lt;=" &amp; GA$1, DataRegularSeason20242025!$D$3:$D$1315, $A3)+SUMIFS(DataRegularSeason20242025!$AB$3:$AB$1315,DataRegularSeason20242025!$B$3:$B$1315, "&lt;=" &amp; GA$1, DataRegularSeason20242025!$E$3:$E$1315, $A3)</f>
        <v>25</v>
      </c>
      <c r="GB3">
        <f>SUMIFS(DataRegularSeason20242025!$AA$3:$AA$1315,DataRegularSeason20242025!$B$3:$B$1315, "&lt;=" &amp; GB$1, DataRegularSeason20242025!$D$3:$D$1315, $A3)+SUMIFS(DataRegularSeason20242025!$AB$3:$AB$1315,DataRegularSeason20242025!$B$3:$B$1315, "&lt;=" &amp; GB$1, DataRegularSeason20242025!$E$3:$E$1315, $A3)</f>
        <v>25</v>
      </c>
      <c r="GC3">
        <f>SUMIFS(DataRegularSeason20242025!$AA$3:$AA$1315,DataRegularSeason20242025!$B$3:$B$1315, "&lt;=" &amp; GC$1, DataRegularSeason20242025!$D$3:$D$1315, $A3)+SUMIFS(DataRegularSeason20242025!$AB$3:$AB$1315,DataRegularSeason20242025!$B$3:$B$1315, "&lt;=" &amp; GC$1, DataRegularSeason20242025!$E$3:$E$1315, $A3)</f>
        <v>25</v>
      </c>
      <c r="GD3">
        <f>SUMIFS(DataRegularSeason20242025!$AA$3:$AA$1315,DataRegularSeason20242025!$B$3:$B$1315, "&lt;=" &amp; GD$1, DataRegularSeason20242025!$D$3:$D$1315, $A3)+SUMIFS(DataRegularSeason20242025!$AB$3:$AB$1315,DataRegularSeason20242025!$B$3:$B$1315, "&lt;=" &amp; GD$1, DataRegularSeason20242025!$E$3:$E$1315, $A3)</f>
        <v>25</v>
      </c>
      <c r="GE3">
        <f>SUMIFS(DataRegularSeason20242025!$AA$3:$AA$1315,DataRegularSeason20242025!$B$3:$B$1315, "&lt;=" &amp; GE$1, DataRegularSeason20242025!$D$3:$D$1315, $A3)+SUMIFS(DataRegularSeason20242025!$AB$3:$AB$1315,DataRegularSeason20242025!$B$3:$B$1315, "&lt;=" &amp; GE$1, DataRegularSeason20242025!$E$3:$E$1315, $A3)</f>
        <v>25</v>
      </c>
      <c r="GF3">
        <f>SUMIFS(DataRegularSeason20242025!$AA$3:$AA$1315,DataRegularSeason20242025!$B$3:$B$1315, "&lt;=" &amp; GF$1, DataRegularSeason20242025!$D$3:$D$1315, $A3)+SUMIFS(DataRegularSeason20242025!$AB$3:$AB$1315,DataRegularSeason20242025!$B$3:$B$1315, "&lt;=" &amp; GF$1, DataRegularSeason20242025!$E$3:$E$1315, $A3)</f>
        <v>25</v>
      </c>
      <c r="GG3">
        <f>SUMIFS(DataRegularSeason20242025!$AA$3:$AA$1315,DataRegularSeason20242025!$B$3:$B$1315, "&lt;=" &amp; GG$1, DataRegularSeason20242025!$D$3:$D$1315, $A3)+SUMIFS(DataRegularSeason20242025!$AB$3:$AB$1315,DataRegularSeason20242025!$B$3:$B$1315, "&lt;=" &amp; GG$1, DataRegularSeason20242025!$E$3:$E$1315, $A3)</f>
        <v>25</v>
      </c>
      <c r="GH3">
        <f>SUMIFS(DataRegularSeason20242025!$AA$3:$AA$1315,DataRegularSeason20242025!$B$3:$B$1315, "&lt;=" &amp; GH$1, DataRegularSeason20242025!$D$3:$D$1315, $A3)+SUMIFS(DataRegularSeason20242025!$AB$3:$AB$1315,DataRegularSeason20242025!$B$3:$B$1315, "&lt;=" &amp; GH$1, DataRegularSeason20242025!$E$3:$E$1315, $A3)</f>
        <v>25</v>
      </c>
      <c r="GI3">
        <f>SUMIFS(DataRegularSeason20242025!$AA$3:$AA$1315,DataRegularSeason20242025!$B$3:$B$1315, "&lt;=" &amp; GI$1, DataRegularSeason20242025!$D$3:$D$1315, $A3)+SUMIFS(DataRegularSeason20242025!$AB$3:$AB$1315,DataRegularSeason20242025!$B$3:$B$1315, "&lt;=" &amp; GI$1, DataRegularSeason20242025!$E$3:$E$1315, $A3)</f>
        <v>25</v>
      </c>
      <c r="GJ3">
        <f>SUMIFS(DataRegularSeason20242025!$AA$3:$AA$1315,DataRegularSeason20242025!$B$3:$B$1315, "&lt;=" &amp; GJ$1, DataRegularSeason20242025!$D$3:$D$1315, $A3)+SUMIFS(DataRegularSeason20242025!$AB$3:$AB$1315,DataRegularSeason20242025!$B$3:$B$1315, "&lt;=" &amp; GJ$1, DataRegularSeason20242025!$E$3:$E$1315, $A3)</f>
        <v>25</v>
      </c>
      <c r="GK3">
        <f>SUMIFS(DataRegularSeason20242025!$AA$3:$AA$1315,DataRegularSeason20242025!$B$3:$B$1315, "&lt;=" &amp; GK$1, DataRegularSeason20242025!$D$3:$D$1315, $A3)+SUMIFS(DataRegularSeason20242025!$AB$3:$AB$1315,DataRegularSeason20242025!$B$3:$B$1315, "&lt;=" &amp; GK$1, DataRegularSeason20242025!$E$3:$E$1315, $A3)</f>
        <v>25</v>
      </c>
      <c r="GL3">
        <f>SUMIFS(DataRegularSeason20242025!$AA$3:$AA$1315,DataRegularSeason20242025!$B$3:$B$1315, "&lt;=" &amp; GL$1, DataRegularSeason20242025!$D$3:$D$1315, $A3)+SUMIFS(DataRegularSeason20242025!$AB$3:$AB$1315,DataRegularSeason20242025!$B$3:$B$1315, "&lt;=" &amp; GL$1, DataRegularSeason20242025!$E$3:$E$1315, $A3)</f>
        <v>25</v>
      </c>
      <c r="GM3">
        <f>SUMIFS(DataRegularSeason20242025!$AA$3:$AA$1315,DataRegularSeason20242025!$B$3:$B$1315, "&lt;=" &amp; GM$1, DataRegularSeason20242025!$D$3:$D$1315, $A3)+SUMIFS(DataRegularSeason20242025!$AB$3:$AB$1315,DataRegularSeason20242025!$B$3:$B$1315, "&lt;=" &amp; GM$1, DataRegularSeason20242025!$E$3:$E$1315, $A3)</f>
        <v>25</v>
      </c>
      <c r="GN3">
        <f>SUMIFS(DataRegularSeason20242025!$AA$3:$AA$1315,DataRegularSeason20242025!$B$3:$B$1315, "&lt;=" &amp; GN$1, DataRegularSeason20242025!$D$3:$D$1315, $A3)+SUMIFS(DataRegularSeason20242025!$AB$3:$AB$1315,DataRegularSeason20242025!$B$3:$B$1315, "&lt;=" &amp; GN$1, DataRegularSeason20242025!$E$3:$E$1315, $A3)</f>
        <v>25</v>
      </c>
      <c r="GO3">
        <f>SUMIFS(DataRegularSeason20242025!$AA$3:$AA$1315,DataRegularSeason20242025!$B$3:$B$1315, "&lt;=" &amp; GO$1, DataRegularSeason20242025!$D$3:$D$1315, $A3)+SUMIFS(DataRegularSeason20242025!$AB$3:$AB$1315,DataRegularSeason20242025!$B$3:$B$1315, "&lt;=" &amp; GO$1, DataRegularSeason20242025!$E$3:$E$1315, $A3)</f>
        <v>25</v>
      </c>
      <c r="GP3">
        <f>SUMIFS(DataRegularSeason20242025!$AA$3:$AA$1315,DataRegularSeason20242025!$B$3:$B$1315, "&lt;=" &amp; GP$1, DataRegularSeason20242025!$D$3:$D$1315, $A3)+SUMIFS(DataRegularSeason20242025!$AB$3:$AB$1315,DataRegularSeason20242025!$B$3:$B$1315, "&lt;=" &amp; GP$1, DataRegularSeason20242025!$E$3:$E$1315, $A3)</f>
        <v>25</v>
      </c>
      <c r="GQ3">
        <f>SUMIFS(DataRegularSeason20242025!$AA$3:$AA$1315,DataRegularSeason20242025!$B$3:$B$1315, "&lt;=" &amp; GQ$1, DataRegularSeason20242025!$D$3:$D$1315, $A3)+SUMIFS(DataRegularSeason20242025!$AB$3:$AB$1315,DataRegularSeason20242025!$B$3:$B$1315, "&lt;=" &amp; GQ$1, DataRegularSeason20242025!$E$3:$E$1315, $A3)</f>
        <v>25</v>
      </c>
      <c r="GR3">
        <f>SUMIFS(DataRegularSeason20242025!$AA$3:$AA$1315,DataRegularSeason20242025!$B$3:$B$1315, "&lt;=" &amp; GR$1, DataRegularSeason20242025!$D$3:$D$1315, $A3)+SUMIFS(DataRegularSeason20242025!$AB$3:$AB$1315,DataRegularSeason20242025!$B$3:$B$1315, "&lt;=" &amp; GR$1, DataRegularSeason20242025!$E$3:$E$1315, $A3)</f>
        <v>25</v>
      </c>
      <c r="GS3">
        <f>SUMIFS(DataRegularSeason20242025!$AA$3:$AA$1315,DataRegularSeason20242025!$B$3:$B$1315, "&lt;=" &amp; GS$1, DataRegularSeason20242025!$D$3:$D$1315, $A3)+SUMIFS(DataRegularSeason20242025!$AB$3:$AB$1315,DataRegularSeason20242025!$B$3:$B$1315, "&lt;=" &amp; GS$1, DataRegularSeason20242025!$E$3:$E$1315, $A3)</f>
        <v>25</v>
      </c>
      <c r="GT3">
        <f>SUMIFS(DataRegularSeason20242025!$AA$3:$AA$1315,DataRegularSeason20242025!$B$3:$B$1315, "&lt;=" &amp; GT$1, DataRegularSeason20242025!$D$3:$D$1315, $A3)+SUMIFS(DataRegularSeason20242025!$AB$3:$AB$1315,DataRegularSeason20242025!$B$3:$B$1315, "&lt;=" &amp; GT$1, DataRegularSeason20242025!$E$3:$E$1315, $A3)</f>
        <v>25</v>
      </c>
      <c r="GU3">
        <f>SUMIFS(DataRegularSeason20242025!$AA$3:$AA$1315,DataRegularSeason20242025!$B$3:$B$1315, "&lt;=" &amp; GU$1, DataRegularSeason20242025!$D$3:$D$1315, $A3)+SUMIFS(DataRegularSeason20242025!$AB$3:$AB$1315,DataRegularSeason20242025!$B$3:$B$1315, "&lt;=" &amp; GU$1, DataRegularSeason20242025!$E$3:$E$1315, $A3)</f>
        <v>25</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24</v>
      </c>
      <c r="BJ4">
        <f>SUMIFS(DataRegularSeason20242025!$AA$3:$AA$1315,DataRegularSeason20242025!$B$3:$B$1315, "&lt;=" &amp; BJ$1, DataRegularSeason20242025!$D$3:$D$1315, $A4)+SUMIFS(DataRegularSeason20242025!$AB$3:$AB$1315,DataRegularSeason20242025!$B$3:$B$1315, "&lt;=" &amp; BJ$1, DataRegularSeason20242025!$E$3:$E$1315, $A4)</f>
        <v>24</v>
      </c>
      <c r="BK4">
        <f>SUMIFS(DataRegularSeason20242025!$AA$3:$AA$1315,DataRegularSeason20242025!$B$3:$B$1315, "&lt;=" &amp; BK$1, DataRegularSeason20242025!$D$3:$D$1315, $A4)+SUMIFS(DataRegularSeason20242025!$AB$3:$AB$1315,DataRegularSeason20242025!$B$3:$B$1315, "&lt;=" &amp; BK$1, DataRegularSeason20242025!$E$3:$E$1315, $A4)</f>
        <v>24</v>
      </c>
      <c r="BL4">
        <f>SUMIFS(DataRegularSeason20242025!$AA$3:$AA$1315,DataRegularSeason20242025!$B$3:$B$1315, "&lt;=" &amp; BL$1, DataRegularSeason20242025!$D$3:$D$1315, $A4)+SUMIFS(DataRegularSeason20242025!$AB$3:$AB$1315,DataRegularSeason20242025!$B$3:$B$1315, "&lt;=" &amp; BL$1, DataRegularSeason20242025!$E$3:$E$1315, $A4)</f>
        <v>24</v>
      </c>
      <c r="BM4">
        <f>SUMIFS(DataRegularSeason20242025!$AA$3:$AA$1315,DataRegularSeason20242025!$B$3:$B$1315, "&lt;=" &amp; BM$1, DataRegularSeason20242025!$D$3:$D$1315, $A4)+SUMIFS(DataRegularSeason20242025!$AB$3:$AB$1315,DataRegularSeason20242025!$B$3:$B$1315, "&lt;=" &amp; BM$1, DataRegularSeason20242025!$E$3:$E$1315, $A4)</f>
        <v>24</v>
      </c>
      <c r="BN4">
        <f>SUMIFS(DataRegularSeason20242025!$AA$3:$AA$1315,DataRegularSeason20242025!$B$3:$B$1315, "&lt;=" &amp; BN$1, DataRegularSeason20242025!$D$3:$D$1315, $A4)+SUMIFS(DataRegularSeason20242025!$AB$3:$AB$1315,DataRegularSeason20242025!$B$3:$B$1315, "&lt;=" &amp; BN$1, DataRegularSeason20242025!$E$3:$E$1315, $A4)</f>
        <v>24</v>
      </c>
      <c r="BO4">
        <f>SUMIFS(DataRegularSeason20242025!$AA$3:$AA$1315,DataRegularSeason20242025!$B$3:$B$1315, "&lt;=" &amp; BO$1, DataRegularSeason20242025!$D$3:$D$1315, $A4)+SUMIFS(DataRegularSeason20242025!$AB$3:$AB$1315,DataRegularSeason20242025!$B$3:$B$1315, "&lt;=" &amp; BO$1, DataRegularSeason20242025!$E$3:$E$1315, $A4)</f>
        <v>24</v>
      </c>
      <c r="BP4">
        <f>SUMIFS(DataRegularSeason20242025!$AA$3:$AA$1315,DataRegularSeason20242025!$B$3:$B$1315, "&lt;=" &amp; BP$1, DataRegularSeason20242025!$D$3:$D$1315, $A4)+SUMIFS(DataRegularSeason20242025!$AB$3:$AB$1315,DataRegularSeason20242025!$B$3:$B$1315, "&lt;=" &amp; BP$1, DataRegularSeason20242025!$E$3:$E$1315, $A4)</f>
        <v>24</v>
      </c>
      <c r="BQ4">
        <f>SUMIFS(DataRegularSeason20242025!$AA$3:$AA$1315,DataRegularSeason20242025!$B$3:$B$1315, "&lt;=" &amp; BQ$1, DataRegularSeason20242025!$D$3:$D$1315, $A4)+SUMIFS(DataRegularSeason20242025!$AB$3:$AB$1315,DataRegularSeason20242025!$B$3:$B$1315, "&lt;=" &amp; BQ$1, DataRegularSeason20242025!$E$3:$E$1315, $A4)</f>
        <v>24</v>
      </c>
      <c r="BR4">
        <f>SUMIFS(DataRegularSeason20242025!$AA$3:$AA$1315,DataRegularSeason20242025!$B$3:$B$1315, "&lt;=" &amp; BR$1, DataRegularSeason20242025!$D$3:$D$1315, $A4)+SUMIFS(DataRegularSeason20242025!$AB$3:$AB$1315,DataRegularSeason20242025!$B$3:$B$1315, "&lt;=" &amp; BR$1, DataRegularSeason20242025!$E$3:$E$1315, $A4)</f>
        <v>24</v>
      </c>
      <c r="BS4">
        <f>SUMIFS(DataRegularSeason20242025!$AA$3:$AA$1315,DataRegularSeason20242025!$B$3:$B$1315, "&lt;=" &amp; BS$1, DataRegularSeason20242025!$D$3:$D$1315, $A4)+SUMIFS(DataRegularSeason20242025!$AB$3:$AB$1315,DataRegularSeason20242025!$B$3:$B$1315, "&lt;=" &amp; BS$1, DataRegularSeason20242025!$E$3:$E$1315, $A4)</f>
        <v>24</v>
      </c>
      <c r="BT4">
        <f>SUMIFS(DataRegularSeason20242025!$AA$3:$AA$1315,DataRegularSeason20242025!$B$3:$B$1315, "&lt;=" &amp; BT$1, DataRegularSeason20242025!$D$3:$D$1315, $A4)+SUMIFS(DataRegularSeason20242025!$AB$3:$AB$1315,DataRegularSeason20242025!$B$3:$B$1315, "&lt;=" &amp; BT$1, DataRegularSeason20242025!$E$3:$E$1315, $A4)</f>
        <v>24</v>
      </c>
      <c r="BU4">
        <f>SUMIFS(DataRegularSeason20242025!$AA$3:$AA$1315,DataRegularSeason20242025!$B$3:$B$1315, "&lt;=" &amp; BU$1, DataRegularSeason20242025!$D$3:$D$1315, $A4)+SUMIFS(DataRegularSeason20242025!$AB$3:$AB$1315,DataRegularSeason20242025!$B$3:$B$1315, "&lt;=" &amp; BU$1, DataRegularSeason20242025!$E$3:$E$1315, $A4)</f>
        <v>24</v>
      </c>
      <c r="BV4">
        <f>SUMIFS(DataRegularSeason20242025!$AA$3:$AA$1315,DataRegularSeason20242025!$B$3:$B$1315, "&lt;=" &amp; BV$1, DataRegularSeason20242025!$D$3:$D$1315, $A4)+SUMIFS(DataRegularSeason20242025!$AB$3:$AB$1315,DataRegularSeason20242025!$B$3:$B$1315, "&lt;=" &amp; BV$1, DataRegularSeason20242025!$E$3:$E$1315, $A4)</f>
        <v>24</v>
      </c>
      <c r="BW4">
        <f>SUMIFS(DataRegularSeason20242025!$AA$3:$AA$1315,DataRegularSeason20242025!$B$3:$B$1315, "&lt;=" &amp; BW$1, DataRegularSeason20242025!$D$3:$D$1315, $A4)+SUMIFS(DataRegularSeason20242025!$AB$3:$AB$1315,DataRegularSeason20242025!$B$3:$B$1315, "&lt;=" &amp; BW$1, DataRegularSeason20242025!$E$3:$E$1315, $A4)</f>
        <v>24</v>
      </c>
      <c r="BX4">
        <f>SUMIFS(DataRegularSeason20242025!$AA$3:$AA$1315,DataRegularSeason20242025!$B$3:$B$1315, "&lt;=" &amp; BX$1, DataRegularSeason20242025!$D$3:$D$1315, $A4)+SUMIFS(DataRegularSeason20242025!$AB$3:$AB$1315,DataRegularSeason20242025!$B$3:$B$1315, "&lt;=" &amp; BX$1, DataRegularSeason20242025!$E$3:$E$1315, $A4)</f>
        <v>24</v>
      </c>
      <c r="BY4">
        <f>SUMIFS(DataRegularSeason20242025!$AA$3:$AA$1315,DataRegularSeason20242025!$B$3:$B$1315, "&lt;=" &amp; BY$1, DataRegularSeason20242025!$D$3:$D$1315, $A4)+SUMIFS(DataRegularSeason20242025!$AB$3:$AB$1315,DataRegularSeason20242025!$B$3:$B$1315, "&lt;=" &amp; BY$1, DataRegularSeason20242025!$E$3:$E$1315, $A4)</f>
        <v>24</v>
      </c>
      <c r="BZ4">
        <f>SUMIFS(DataRegularSeason20242025!$AA$3:$AA$1315,DataRegularSeason20242025!$B$3:$B$1315, "&lt;=" &amp; BZ$1, DataRegularSeason20242025!$D$3:$D$1315, $A4)+SUMIFS(DataRegularSeason20242025!$AB$3:$AB$1315,DataRegularSeason20242025!$B$3:$B$1315, "&lt;=" &amp; BZ$1, DataRegularSeason20242025!$E$3:$E$1315, $A4)</f>
        <v>24</v>
      </c>
      <c r="CA4">
        <f>SUMIFS(DataRegularSeason20242025!$AA$3:$AA$1315,DataRegularSeason20242025!$B$3:$B$1315, "&lt;=" &amp; CA$1, DataRegularSeason20242025!$D$3:$D$1315, $A4)+SUMIFS(DataRegularSeason20242025!$AB$3:$AB$1315,DataRegularSeason20242025!$B$3:$B$1315, "&lt;=" &amp; CA$1, DataRegularSeason20242025!$E$3:$E$1315, $A4)</f>
        <v>24</v>
      </c>
      <c r="CB4">
        <f>SUMIFS(DataRegularSeason20242025!$AA$3:$AA$1315,DataRegularSeason20242025!$B$3:$B$1315, "&lt;=" &amp; CB$1, DataRegularSeason20242025!$D$3:$D$1315, $A4)+SUMIFS(DataRegularSeason20242025!$AB$3:$AB$1315,DataRegularSeason20242025!$B$3:$B$1315, "&lt;=" &amp; CB$1, DataRegularSeason20242025!$E$3:$E$1315, $A4)</f>
        <v>24</v>
      </c>
      <c r="CC4">
        <f>SUMIFS(DataRegularSeason20242025!$AA$3:$AA$1315,DataRegularSeason20242025!$B$3:$B$1315, "&lt;=" &amp; CC$1, DataRegularSeason20242025!$D$3:$D$1315, $A4)+SUMIFS(DataRegularSeason20242025!$AB$3:$AB$1315,DataRegularSeason20242025!$B$3:$B$1315, "&lt;=" &amp; CC$1, DataRegularSeason20242025!$E$3:$E$1315, $A4)</f>
        <v>24</v>
      </c>
      <c r="CD4">
        <f>SUMIFS(DataRegularSeason20242025!$AA$3:$AA$1315,DataRegularSeason20242025!$B$3:$B$1315, "&lt;=" &amp; CD$1, DataRegularSeason20242025!$D$3:$D$1315, $A4)+SUMIFS(DataRegularSeason20242025!$AB$3:$AB$1315,DataRegularSeason20242025!$B$3:$B$1315, "&lt;=" &amp; CD$1, DataRegularSeason20242025!$E$3:$E$1315, $A4)</f>
        <v>24</v>
      </c>
      <c r="CE4">
        <f>SUMIFS(DataRegularSeason20242025!$AA$3:$AA$1315,DataRegularSeason20242025!$B$3:$B$1315, "&lt;=" &amp; CE$1, DataRegularSeason20242025!$D$3:$D$1315, $A4)+SUMIFS(DataRegularSeason20242025!$AB$3:$AB$1315,DataRegularSeason20242025!$B$3:$B$1315, "&lt;=" &amp; CE$1, DataRegularSeason20242025!$E$3:$E$1315, $A4)</f>
        <v>24</v>
      </c>
      <c r="CF4">
        <f>SUMIFS(DataRegularSeason20242025!$AA$3:$AA$1315,DataRegularSeason20242025!$B$3:$B$1315, "&lt;=" &amp; CF$1, DataRegularSeason20242025!$D$3:$D$1315, $A4)+SUMIFS(DataRegularSeason20242025!$AB$3:$AB$1315,DataRegularSeason20242025!$B$3:$B$1315, "&lt;=" &amp; CF$1, DataRegularSeason20242025!$E$3:$E$1315, $A4)</f>
        <v>24</v>
      </c>
      <c r="CG4">
        <f>SUMIFS(DataRegularSeason20242025!$AA$3:$AA$1315,DataRegularSeason20242025!$B$3:$B$1315, "&lt;=" &amp; CG$1, DataRegularSeason20242025!$D$3:$D$1315, $A4)+SUMIFS(DataRegularSeason20242025!$AB$3:$AB$1315,DataRegularSeason20242025!$B$3:$B$1315, "&lt;=" &amp; CG$1, DataRegularSeason20242025!$E$3:$E$1315, $A4)</f>
        <v>24</v>
      </c>
      <c r="CH4">
        <f>SUMIFS(DataRegularSeason20242025!$AA$3:$AA$1315,DataRegularSeason20242025!$B$3:$B$1315, "&lt;=" &amp; CH$1, DataRegularSeason20242025!$D$3:$D$1315, $A4)+SUMIFS(DataRegularSeason20242025!$AB$3:$AB$1315,DataRegularSeason20242025!$B$3:$B$1315, "&lt;=" &amp; CH$1, DataRegularSeason20242025!$E$3:$E$1315, $A4)</f>
        <v>24</v>
      </c>
      <c r="CI4">
        <f>SUMIFS(DataRegularSeason20242025!$AA$3:$AA$1315,DataRegularSeason20242025!$B$3:$B$1315, "&lt;=" &amp; CI$1, DataRegularSeason20242025!$D$3:$D$1315, $A4)+SUMIFS(DataRegularSeason20242025!$AB$3:$AB$1315,DataRegularSeason20242025!$B$3:$B$1315, "&lt;=" &amp; CI$1, DataRegularSeason20242025!$E$3:$E$1315, $A4)</f>
        <v>24</v>
      </c>
      <c r="CJ4">
        <f>SUMIFS(DataRegularSeason20242025!$AA$3:$AA$1315,DataRegularSeason20242025!$B$3:$B$1315, "&lt;=" &amp; CJ$1, DataRegularSeason20242025!$D$3:$D$1315, $A4)+SUMIFS(DataRegularSeason20242025!$AB$3:$AB$1315,DataRegularSeason20242025!$B$3:$B$1315, "&lt;=" &amp; CJ$1, DataRegularSeason20242025!$E$3:$E$1315, $A4)</f>
        <v>24</v>
      </c>
      <c r="CK4">
        <f>SUMIFS(DataRegularSeason20242025!$AA$3:$AA$1315,DataRegularSeason20242025!$B$3:$B$1315, "&lt;=" &amp; CK$1, DataRegularSeason20242025!$D$3:$D$1315, $A4)+SUMIFS(DataRegularSeason20242025!$AB$3:$AB$1315,DataRegularSeason20242025!$B$3:$B$1315, "&lt;=" &amp; CK$1, DataRegularSeason20242025!$E$3:$E$1315, $A4)</f>
        <v>24</v>
      </c>
      <c r="CL4">
        <f>SUMIFS(DataRegularSeason20242025!$AA$3:$AA$1315,DataRegularSeason20242025!$B$3:$B$1315, "&lt;=" &amp; CL$1, DataRegularSeason20242025!$D$3:$D$1315, $A4)+SUMIFS(DataRegularSeason20242025!$AB$3:$AB$1315,DataRegularSeason20242025!$B$3:$B$1315, "&lt;=" &amp; CL$1, DataRegularSeason20242025!$E$3:$E$1315, $A4)</f>
        <v>24</v>
      </c>
      <c r="CM4">
        <f>SUMIFS(DataRegularSeason20242025!$AA$3:$AA$1315,DataRegularSeason20242025!$B$3:$B$1315, "&lt;=" &amp; CM$1, DataRegularSeason20242025!$D$3:$D$1315, $A4)+SUMIFS(DataRegularSeason20242025!$AB$3:$AB$1315,DataRegularSeason20242025!$B$3:$B$1315, "&lt;=" &amp; CM$1, DataRegularSeason20242025!$E$3:$E$1315, $A4)</f>
        <v>24</v>
      </c>
      <c r="CN4">
        <f>SUMIFS(DataRegularSeason20242025!$AA$3:$AA$1315,DataRegularSeason20242025!$B$3:$B$1315, "&lt;=" &amp; CN$1, DataRegularSeason20242025!$D$3:$D$1315, $A4)+SUMIFS(DataRegularSeason20242025!$AB$3:$AB$1315,DataRegularSeason20242025!$B$3:$B$1315, "&lt;=" &amp; CN$1, DataRegularSeason20242025!$E$3:$E$1315, $A4)</f>
        <v>24</v>
      </c>
      <c r="CO4">
        <f>SUMIFS(DataRegularSeason20242025!$AA$3:$AA$1315,DataRegularSeason20242025!$B$3:$B$1315, "&lt;=" &amp; CO$1, DataRegularSeason20242025!$D$3:$D$1315, $A4)+SUMIFS(DataRegularSeason20242025!$AB$3:$AB$1315,DataRegularSeason20242025!$B$3:$B$1315, "&lt;=" &amp; CO$1, DataRegularSeason20242025!$E$3:$E$1315, $A4)</f>
        <v>24</v>
      </c>
      <c r="CP4">
        <f>SUMIFS(DataRegularSeason20242025!$AA$3:$AA$1315,DataRegularSeason20242025!$B$3:$B$1315, "&lt;=" &amp; CP$1, DataRegularSeason20242025!$D$3:$D$1315, $A4)+SUMIFS(DataRegularSeason20242025!$AB$3:$AB$1315,DataRegularSeason20242025!$B$3:$B$1315, "&lt;=" &amp; CP$1, DataRegularSeason20242025!$E$3:$E$1315, $A4)</f>
        <v>24</v>
      </c>
      <c r="CQ4">
        <f>SUMIFS(DataRegularSeason20242025!$AA$3:$AA$1315,DataRegularSeason20242025!$B$3:$B$1315, "&lt;=" &amp; CQ$1, DataRegularSeason20242025!$D$3:$D$1315, $A4)+SUMIFS(DataRegularSeason20242025!$AB$3:$AB$1315,DataRegularSeason20242025!$B$3:$B$1315, "&lt;=" &amp; CQ$1, DataRegularSeason20242025!$E$3:$E$1315, $A4)</f>
        <v>24</v>
      </c>
      <c r="CR4">
        <f>SUMIFS(DataRegularSeason20242025!$AA$3:$AA$1315,DataRegularSeason20242025!$B$3:$B$1315, "&lt;=" &amp; CR$1, DataRegularSeason20242025!$D$3:$D$1315, $A4)+SUMIFS(DataRegularSeason20242025!$AB$3:$AB$1315,DataRegularSeason20242025!$B$3:$B$1315, "&lt;=" &amp; CR$1, DataRegularSeason20242025!$E$3:$E$1315, $A4)</f>
        <v>24</v>
      </c>
      <c r="CS4">
        <f>SUMIFS(DataRegularSeason20242025!$AA$3:$AA$1315,DataRegularSeason20242025!$B$3:$B$1315, "&lt;=" &amp; CS$1, DataRegularSeason20242025!$D$3:$D$1315, $A4)+SUMIFS(DataRegularSeason20242025!$AB$3:$AB$1315,DataRegularSeason20242025!$B$3:$B$1315, "&lt;=" &amp; CS$1, DataRegularSeason20242025!$E$3:$E$1315, $A4)</f>
        <v>24</v>
      </c>
      <c r="CT4">
        <f>SUMIFS(DataRegularSeason20242025!$AA$3:$AA$1315,DataRegularSeason20242025!$B$3:$B$1315, "&lt;=" &amp; CT$1, DataRegularSeason20242025!$D$3:$D$1315, $A4)+SUMIFS(DataRegularSeason20242025!$AB$3:$AB$1315,DataRegularSeason20242025!$B$3:$B$1315, "&lt;=" &amp; CT$1, DataRegularSeason20242025!$E$3:$E$1315, $A4)</f>
        <v>24</v>
      </c>
      <c r="CU4">
        <f>SUMIFS(DataRegularSeason20242025!$AA$3:$AA$1315,DataRegularSeason20242025!$B$3:$B$1315, "&lt;=" &amp; CU$1, DataRegularSeason20242025!$D$3:$D$1315, $A4)+SUMIFS(DataRegularSeason20242025!$AB$3:$AB$1315,DataRegularSeason20242025!$B$3:$B$1315, "&lt;=" &amp; CU$1, DataRegularSeason20242025!$E$3:$E$1315, $A4)</f>
        <v>24</v>
      </c>
      <c r="CV4">
        <f>SUMIFS(DataRegularSeason20242025!$AA$3:$AA$1315,DataRegularSeason20242025!$B$3:$B$1315, "&lt;=" &amp; CV$1, DataRegularSeason20242025!$D$3:$D$1315, $A4)+SUMIFS(DataRegularSeason20242025!$AB$3:$AB$1315,DataRegularSeason20242025!$B$3:$B$1315, "&lt;=" &amp; CV$1, DataRegularSeason20242025!$E$3:$E$1315, $A4)</f>
        <v>24</v>
      </c>
      <c r="CW4">
        <f>SUMIFS(DataRegularSeason20242025!$AA$3:$AA$1315,DataRegularSeason20242025!$B$3:$B$1315, "&lt;=" &amp; CW$1, DataRegularSeason20242025!$D$3:$D$1315, $A4)+SUMIFS(DataRegularSeason20242025!$AB$3:$AB$1315,DataRegularSeason20242025!$B$3:$B$1315, "&lt;=" &amp; CW$1, DataRegularSeason20242025!$E$3:$E$1315, $A4)</f>
        <v>24</v>
      </c>
      <c r="CX4">
        <f>SUMIFS(DataRegularSeason20242025!$AA$3:$AA$1315,DataRegularSeason20242025!$B$3:$B$1315, "&lt;=" &amp; CX$1, DataRegularSeason20242025!$D$3:$D$1315, $A4)+SUMIFS(DataRegularSeason20242025!$AB$3:$AB$1315,DataRegularSeason20242025!$B$3:$B$1315, "&lt;=" &amp; CX$1, DataRegularSeason20242025!$E$3:$E$1315, $A4)</f>
        <v>24</v>
      </c>
      <c r="CY4">
        <f>SUMIFS(DataRegularSeason20242025!$AA$3:$AA$1315,DataRegularSeason20242025!$B$3:$B$1315, "&lt;=" &amp; CY$1, DataRegularSeason20242025!$D$3:$D$1315, $A4)+SUMIFS(DataRegularSeason20242025!$AB$3:$AB$1315,DataRegularSeason20242025!$B$3:$B$1315, "&lt;=" &amp; CY$1, DataRegularSeason20242025!$E$3:$E$1315, $A4)</f>
        <v>24</v>
      </c>
      <c r="CZ4">
        <f>SUMIFS(DataRegularSeason20242025!$AA$3:$AA$1315,DataRegularSeason20242025!$B$3:$B$1315, "&lt;=" &amp; CZ$1, DataRegularSeason20242025!$D$3:$D$1315, $A4)+SUMIFS(DataRegularSeason20242025!$AB$3:$AB$1315,DataRegularSeason20242025!$B$3:$B$1315, "&lt;=" &amp; CZ$1, DataRegularSeason20242025!$E$3:$E$1315, $A4)</f>
        <v>24</v>
      </c>
      <c r="DA4">
        <f>SUMIFS(DataRegularSeason20242025!$AA$3:$AA$1315,DataRegularSeason20242025!$B$3:$B$1315, "&lt;=" &amp; DA$1, DataRegularSeason20242025!$D$3:$D$1315, $A4)+SUMIFS(DataRegularSeason20242025!$AB$3:$AB$1315,DataRegularSeason20242025!$B$3:$B$1315, "&lt;=" &amp; DA$1, DataRegularSeason20242025!$E$3:$E$1315, $A4)</f>
        <v>24</v>
      </c>
      <c r="DB4">
        <f>SUMIFS(DataRegularSeason20242025!$AA$3:$AA$1315,DataRegularSeason20242025!$B$3:$B$1315, "&lt;=" &amp; DB$1, DataRegularSeason20242025!$D$3:$D$1315, $A4)+SUMIFS(DataRegularSeason20242025!$AB$3:$AB$1315,DataRegularSeason20242025!$B$3:$B$1315, "&lt;=" &amp; DB$1, DataRegularSeason20242025!$E$3:$E$1315, $A4)</f>
        <v>24</v>
      </c>
      <c r="DC4">
        <f>SUMIFS(DataRegularSeason20242025!$AA$3:$AA$1315,DataRegularSeason20242025!$B$3:$B$1315, "&lt;=" &amp; DC$1, DataRegularSeason20242025!$D$3:$D$1315, $A4)+SUMIFS(DataRegularSeason20242025!$AB$3:$AB$1315,DataRegularSeason20242025!$B$3:$B$1315, "&lt;=" &amp; DC$1, DataRegularSeason20242025!$E$3:$E$1315, $A4)</f>
        <v>24</v>
      </c>
      <c r="DD4">
        <f>SUMIFS(DataRegularSeason20242025!$AA$3:$AA$1315,DataRegularSeason20242025!$B$3:$B$1315, "&lt;=" &amp; DD$1, DataRegularSeason20242025!$D$3:$D$1315, $A4)+SUMIFS(DataRegularSeason20242025!$AB$3:$AB$1315,DataRegularSeason20242025!$B$3:$B$1315, "&lt;=" &amp; DD$1, DataRegularSeason20242025!$E$3:$E$1315, $A4)</f>
        <v>24</v>
      </c>
      <c r="DE4">
        <f>SUMIFS(DataRegularSeason20242025!$AA$3:$AA$1315,DataRegularSeason20242025!$B$3:$B$1315, "&lt;=" &amp; DE$1, DataRegularSeason20242025!$D$3:$D$1315, $A4)+SUMIFS(DataRegularSeason20242025!$AB$3:$AB$1315,DataRegularSeason20242025!$B$3:$B$1315, "&lt;=" &amp; DE$1, DataRegularSeason20242025!$E$3:$E$1315, $A4)</f>
        <v>24</v>
      </c>
      <c r="DF4">
        <f>SUMIFS(DataRegularSeason20242025!$AA$3:$AA$1315,DataRegularSeason20242025!$B$3:$B$1315, "&lt;=" &amp; DF$1, DataRegularSeason20242025!$D$3:$D$1315, $A4)+SUMIFS(DataRegularSeason20242025!$AB$3:$AB$1315,DataRegularSeason20242025!$B$3:$B$1315, "&lt;=" &amp; DF$1, DataRegularSeason20242025!$E$3:$E$1315, $A4)</f>
        <v>24</v>
      </c>
      <c r="DG4">
        <f>SUMIFS(DataRegularSeason20242025!$AA$3:$AA$1315,DataRegularSeason20242025!$B$3:$B$1315, "&lt;=" &amp; DG$1, DataRegularSeason20242025!$D$3:$D$1315, $A4)+SUMIFS(DataRegularSeason20242025!$AB$3:$AB$1315,DataRegularSeason20242025!$B$3:$B$1315, "&lt;=" &amp; DG$1, DataRegularSeason20242025!$E$3:$E$1315, $A4)</f>
        <v>24</v>
      </c>
      <c r="DH4">
        <f>SUMIFS(DataRegularSeason20242025!$AA$3:$AA$1315,DataRegularSeason20242025!$B$3:$B$1315, "&lt;=" &amp; DH$1, DataRegularSeason20242025!$D$3:$D$1315, $A4)+SUMIFS(DataRegularSeason20242025!$AB$3:$AB$1315,DataRegularSeason20242025!$B$3:$B$1315, "&lt;=" &amp; DH$1, DataRegularSeason20242025!$E$3:$E$1315, $A4)</f>
        <v>24</v>
      </c>
      <c r="DI4">
        <f>SUMIFS(DataRegularSeason20242025!$AA$3:$AA$1315,DataRegularSeason20242025!$B$3:$B$1315, "&lt;=" &amp; DI$1, DataRegularSeason20242025!$D$3:$D$1315, $A4)+SUMIFS(DataRegularSeason20242025!$AB$3:$AB$1315,DataRegularSeason20242025!$B$3:$B$1315, "&lt;=" &amp; DI$1, DataRegularSeason20242025!$E$3:$E$1315, $A4)</f>
        <v>24</v>
      </c>
      <c r="DJ4">
        <f>SUMIFS(DataRegularSeason20242025!$AA$3:$AA$1315,DataRegularSeason20242025!$B$3:$B$1315, "&lt;=" &amp; DJ$1, DataRegularSeason20242025!$D$3:$D$1315, $A4)+SUMIFS(DataRegularSeason20242025!$AB$3:$AB$1315,DataRegularSeason20242025!$B$3:$B$1315, "&lt;=" &amp; DJ$1, DataRegularSeason20242025!$E$3:$E$1315, $A4)</f>
        <v>24</v>
      </c>
      <c r="DK4">
        <f>SUMIFS(DataRegularSeason20242025!$AA$3:$AA$1315,DataRegularSeason20242025!$B$3:$B$1315, "&lt;=" &amp; DK$1, DataRegularSeason20242025!$D$3:$D$1315, $A4)+SUMIFS(DataRegularSeason20242025!$AB$3:$AB$1315,DataRegularSeason20242025!$B$3:$B$1315, "&lt;=" &amp; DK$1, DataRegularSeason20242025!$E$3:$E$1315, $A4)</f>
        <v>24</v>
      </c>
      <c r="DL4">
        <f>SUMIFS(DataRegularSeason20242025!$AA$3:$AA$1315,DataRegularSeason20242025!$B$3:$B$1315, "&lt;=" &amp; DL$1, DataRegularSeason20242025!$D$3:$D$1315, $A4)+SUMIFS(DataRegularSeason20242025!$AB$3:$AB$1315,DataRegularSeason20242025!$B$3:$B$1315, "&lt;=" &amp; DL$1, DataRegularSeason20242025!$E$3:$E$1315, $A4)</f>
        <v>24</v>
      </c>
      <c r="DM4">
        <f>SUMIFS(DataRegularSeason20242025!$AA$3:$AA$1315,DataRegularSeason20242025!$B$3:$B$1315, "&lt;=" &amp; DM$1, DataRegularSeason20242025!$D$3:$D$1315, $A4)+SUMIFS(DataRegularSeason20242025!$AB$3:$AB$1315,DataRegularSeason20242025!$B$3:$B$1315, "&lt;=" &amp; DM$1, DataRegularSeason20242025!$E$3:$E$1315, $A4)</f>
        <v>24</v>
      </c>
      <c r="DN4">
        <f>SUMIFS(DataRegularSeason20242025!$AA$3:$AA$1315,DataRegularSeason20242025!$B$3:$B$1315, "&lt;=" &amp; DN$1, DataRegularSeason20242025!$D$3:$D$1315, $A4)+SUMIFS(DataRegularSeason20242025!$AB$3:$AB$1315,DataRegularSeason20242025!$B$3:$B$1315, "&lt;=" &amp; DN$1, DataRegularSeason20242025!$E$3:$E$1315, $A4)</f>
        <v>24</v>
      </c>
      <c r="DO4">
        <f>SUMIFS(DataRegularSeason20242025!$AA$3:$AA$1315,DataRegularSeason20242025!$B$3:$B$1315, "&lt;=" &amp; DO$1, DataRegularSeason20242025!$D$3:$D$1315, $A4)+SUMIFS(DataRegularSeason20242025!$AB$3:$AB$1315,DataRegularSeason20242025!$B$3:$B$1315, "&lt;=" &amp; DO$1, DataRegularSeason20242025!$E$3:$E$1315, $A4)</f>
        <v>24</v>
      </c>
      <c r="DP4">
        <f>SUMIFS(DataRegularSeason20242025!$AA$3:$AA$1315,DataRegularSeason20242025!$B$3:$B$1315, "&lt;=" &amp; DP$1, DataRegularSeason20242025!$D$3:$D$1315, $A4)+SUMIFS(DataRegularSeason20242025!$AB$3:$AB$1315,DataRegularSeason20242025!$B$3:$B$1315, "&lt;=" &amp; DP$1, DataRegularSeason20242025!$E$3:$E$1315, $A4)</f>
        <v>24</v>
      </c>
      <c r="DQ4">
        <f>SUMIFS(DataRegularSeason20242025!$AA$3:$AA$1315,DataRegularSeason20242025!$B$3:$B$1315, "&lt;=" &amp; DQ$1, DataRegularSeason20242025!$D$3:$D$1315, $A4)+SUMIFS(DataRegularSeason20242025!$AB$3:$AB$1315,DataRegularSeason20242025!$B$3:$B$1315, "&lt;=" &amp; DQ$1, DataRegularSeason20242025!$E$3:$E$1315, $A4)</f>
        <v>24</v>
      </c>
      <c r="DR4">
        <f>SUMIFS(DataRegularSeason20242025!$AA$3:$AA$1315,DataRegularSeason20242025!$B$3:$B$1315, "&lt;=" &amp; DR$1, DataRegularSeason20242025!$D$3:$D$1315, $A4)+SUMIFS(DataRegularSeason20242025!$AB$3:$AB$1315,DataRegularSeason20242025!$B$3:$B$1315, "&lt;=" &amp; DR$1, DataRegularSeason20242025!$E$3:$E$1315, $A4)</f>
        <v>24</v>
      </c>
      <c r="DS4">
        <f>SUMIFS(DataRegularSeason20242025!$AA$3:$AA$1315,DataRegularSeason20242025!$B$3:$B$1315, "&lt;=" &amp; DS$1, DataRegularSeason20242025!$D$3:$D$1315, $A4)+SUMIFS(DataRegularSeason20242025!$AB$3:$AB$1315,DataRegularSeason20242025!$B$3:$B$1315, "&lt;=" &amp; DS$1, DataRegularSeason20242025!$E$3:$E$1315, $A4)</f>
        <v>24</v>
      </c>
      <c r="DT4">
        <f>SUMIFS(DataRegularSeason20242025!$AA$3:$AA$1315,DataRegularSeason20242025!$B$3:$B$1315, "&lt;=" &amp; DT$1, DataRegularSeason20242025!$D$3:$D$1315, $A4)+SUMIFS(DataRegularSeason20242025!$AB$3:$AB$1315,DataRegularSeason20242025!$B$3:$B$1315, "&lt;=" &amp; DT$1, DataRegularSeason20242025!$E$3:$E$1315, $A4)</f>
        <v>24</v>
      </c>
      <c r="DU4">
        <f>SUMIFS(DataRegularSeason20242025!$AA$3:$AA$1315,DataRegularSeason20242025!$B$3:$B$1315, "&lt;=" &amp; DU$1, DataRegularSeason20242025!$D$3:$D$1315, $A4)+SUMIFS(DataRegularSeason20242025!$AB$3:$AB$1315,DataRegularSeason20242025!$B$3:$B$1315, "&lt;=" &amp; DU$1, DataRegularSeason20242025!$E$3:$E$1315, $A4)</f>
        <v>24</v>
      </c>
      <c r="DV4">
        <f>SUMIFS(DataRegularSeason20242025!$AA$3:$AA$1315,DataRegularSeason20242025!$B$3:$B$1315, "&lt;=" &amp; DV$1, DataRegularSeason20242025!$D$3:$D$1315, $A4)+SUMIFS(DataRegularSeason20242025!$AB$3:$AB$1315,DataRegularSeason20242025!$B$3:$B$1315, "&lt;=" &amp; DV$1, DataRegularSeason20242025!$E$3:$E$1315, $A4)</f>
        <v>24</v>
      </c>
      <c r="DW4">
        <f>SUMIFS(DataRegularSeason20242025!$AA$3:$AA$1315,DataRegularSeason20242025!$B$3:$B$1315, "&lt;=" &amp; DW$1, DataRegularSeason20242025!$D$3:$D$1315, $A4)+SUMIFS(DataRegularSeason20242025!$AB$3:$AB$1315,DataRegularSeason20242025!$B$3:$B$1315, "&lt;=" &amp; DW$1, DataRegularSeason20242025!$E$3:$E$1315, $A4)</f>
        <v>24</v>
      </c>
      <c r="DX4">
        <f>SUMIFS(DataRegularSeason20242025!$AA$3:$AA$1315,DataRegularSeason20242025!$B$3:$B$1315, "&lt;=" &amp; DX$1, DataRegularSeason20242025!$D$3:$D$1315, $A4)+SUMIFS(DataRegularSeason20242025!$AB$3:$AB$1315,DataRegularSeason20242025!$B$3:$B$1315, "&lt;=" &amp; DX$1, DataRegularSeason20242025!$E$3:$E$1315, $A4)</f>
        <v>24</v>
      </c>
      <c r="DY4">
        <f>SUMIFS(DataRegularSeason20242025!$AA$3:$AA$1315,DataRegularSeason20242025!$B$3:$B$1315, "&lt;=" &amp; DY$1, DataRegularSeason20242025!$D$3:$D$1315, $A4)+SUMIFS(DataRegularSeason20242025!$AB$3:$AB$1315,DataRegularSeason20242025!$B$3:$B$1315, "&lt;=" &amp; DY$1, DataRegularSeason20242025!$E$3:$E$1315, $A4)</f>
        <v>24</v>
      </c>
      <c r="DZ4">
        <f>SUMIFS(DataRegularSeason20242025!$AA$3:$AA$1315,DataRegularSeason20242025!$B$3:$B$1315, "&lt;=" &amp; DZ$1, DataRegularSeason20242025!$D$3:$D$1315, $A4)+SUMIFS(DataRegularSeason20242025!$AB$3:$AB$1315,DataRegularSeason20242025!$B$3:$B$1315, "&lt;=" &amp; DZ$1, DataRegularSeason20242025!$E$3:$E$1315, $A4)</f>
        <v>24</v>
      </c>
      <c r="EA4">
        <f>SUMIFS(DataRegularSeason20242025!$AA$3:$AA$1315,DataRegularSeason20242025!$B$3:$B$1315, "&lt;=" &amp; EA$1, DataRegularSeason20242025!$D$3:$D$1315, $A4)+SUMIFS(DataRegularSeason20242025!$AB$3:$AB$1315,DataRegularSeason20242025!$B$3:$B$1315, "&lt;=" &amp; EA$1, DataRegularSeason20242025!$E$3:$E$1315, $A4)</f>
        <v>24</v>
      </c>
      <c r="EB4">
        <f>SUMIFS(DataRegularSeason20242025!$AA$3:$AA$1315,DataRegularSeason20242025!$B$3:$B$1315, "&lt;=" &amp; EB$1, DataRegularSeason20242025!$D$3:$D$1315, $A4)+SUMIFS(DataRegularSeason20242025!$AB$3:$AB$1315,DataRegularSeason20242025!$B$3:$B$1315, "&lt;=" &amp; EB$1, DataRegularSeason20242025!$E$3:$E$1315, $A4)</f>
        <v>24</v>
      </c>
      <c r="EC4">
        <f>SUMIFS(DataRegularSeason20242025!$AA$3:$AA$1315,DataRegularSeason20242025!$B$3:$B$1315, "&lt;=" &amp; EC$1, DataRegularSeason20242025!$D$3:$D$1315, $A4)+SUMIFS(DataRegularSeason20242025!$AB$3:$AB$1315,DataRegularSeason20242025!$B$3:$B$1315, "&lt;=" &amp; EC$1, DataRegularSeason20242025!$E$3:$E$1315, $A4)</f>
        <v>24</v>
      </c>
      <c r="ED4">
        <f>SUMIFS(DataRegularSeason20242025!$AA$3:$AA$1315,DataRegularSeason20242025!$B$3:$B$1315, "&lt;=" &amp; ED$1, DataRegularSeason20242025!$D$3:$D$1315, $A4)+SUMIFS(DataRegularSeason20242025!$AB$3:$AB$1315,DataRegularSeason20242025!$B$3:$B$1315, "&lt;=" &amp; ED$1, DataRegularSeason20242025!$E$3:$E$1315, $A4)</f>
        <v>24</v>
      </c>
      <c r="EE4">
        <f>SUMIFS(DataRegularSeason20242025!$AA$3:$AA$1315,DataRegularSeason20242025!$B$3:$B$1315, "&lt;=" &amp; EE$1, DataRegularSeason20242025!$D$3:$D$1315, $A4)+SUMIFS(DataRegularSeason20242025!$AB$3:$AB$1315,DataRegularSeason20242025!$B$3:$B$1315, "&lt;=" &amp; EE$1, DataRegularSeason20242025!$E$3:$E$1315, $A4)</f>
        <v>24</v>
      </c>
      <c r="EF4">
        <f>SUMIFS(DataRegularSeason20242025!$AA$3:$AA$1315,DataRegularSeason20242025!$B$3:$B$1315, "&lt;=" &amp; EF$1, DataRegularSeason20242025!$D$3:$D$1315, $A4)+SUMIFS(DataRegularSeason20242025!$AB$3:$AB$1315,DataRegularSeason20242025!$B$3:$B$1315, "&lt;=" &amp; EF$1, DataRegularSeason20242025!$E$3:$E$1315, $A4)</f>
        <v>24</v>
      </c>
      <c r="EG4">
        <f>SUMIFS(DataRegularSeason20242025!$AA$3:$AA$1315,DataRegularSeason20242025!$B$3:$B$1315, "&lt;=" &amp; EG$1, DataRegularSeason20242025!$D$3:$D$1315, $A4)+SUMIFS(DataRegularSeason20242025!$AB$3:$AB$1315,DataRegularSeason20242025!$B$3:$B$1315, "&lt;=" &amp; EG$1, DataRegularSeason20242025!$E$3:$E$1315, $A4)</f>
        <v>24</v>
      </c>
      <c r="EH4">
        <f>SUMIFS(DataRegularSeason20242025!$AA$3:$AA$1315,DataRegularSeason20242025!$B$3:$B$1315, "&lt;=" &amp; EH$1, DataRegularSeason20242025!$D$3:$D$1315, $A4)+SUMIFS(DataRegularSeason20242025!$AB$3:$AB$1315,DataRegularSeason20242025!$B$3:$B$1315, "&lt;=" &amp; EH$1, DataRegularSeason20242025!$E$3:$E$1315, $A4)</f>
        <v>24</v>
      </c>
      <c r="EI4">
        <f>SUMIFS(DataRegularSeason20242025!$AA$3:$AA$1315,DataRegularSeason20242025!$B$3:$B$1315, "&lt;=" &amp; EI$1, DataRegularSeason20242025!$D$3:$D$1315, $A4)+SUMIFS(DataRegularSeason20242025!$AB$3:$AB$1315,DataRegularSeason20242025!$B$3:$B$1315, "&lt;=" &amp; EI$1, DataRegularSeason20242025!$E$3:$E$1315, $A4)</f>
        <v>24</v>
      </c>
      <c r="EJ4">
        <f>SUMIFS(DataRegularSeason20242025!$AA$3:$AA$1315,DataRegularSeason20242025!$B$3:$B$1315, "&lt;=" &amp; EJ$1, DataRegularSeason20242025!$D$3:$D$1315, $A4)+SUMIFS(DataRegularSeason20242025!$AB$3:$AB$1315,DataRegularSeason20242025!$B$3:$B$1315, "&lt;=" &amp; EJ$1, DataRegularSeason20242025!$E$3:$E$1315, $A4)</f>
        <v>24</v>
      </c>
      <c r="EK4">
        <f>SUMIFS(DataRegularSeason20242025!$AA$3:$AA$1315,DataRegularSeason20242025!$B$3:$B$1315, "&lt;=" &amp; EK$1, DataRegularSeason20242025!$D$3:$D$1315, $A4)+SUMIFS(DataRegularSeason20242025!$AB$3:$AB$1315,DataRegularSeason20242025!$B$3:$B$1315, "&lt;=" &amp; EK$1, DataRegularSeason20242025!$E$3:$E$1315, $A4)</f>
        <v>24</v>
      </c>
      <c r="EL4">
        <f>SUMIFS(DataRegularSeason20242025!$AA$3:$AA$1315,DataRegularSeason20242025!$B$3:$B$1315, "&lt;=" &amp; EL$1, DataRegularSeason20242025!$D$3:$D$1315, $A4)+SUMIFS(DataRegularSeason20242025!$AB$3:$AB$1315,DataRegularSeason20242025!$B$3:$B$1315, "&lt;=" &amp; EL$1, DataRegularSeason20242025!$E$3:$E$1315, $A4)</f>
        <v>24</v>
      </c>
      <c r="EM4">
        <f>SUMIFS(DataRegularSeason20242025!$AA$3:$AA$1315,DataRegularSeason20242025!$B$3:$B$1315, "&lt;=" &amp; EM$1, DataRegularSeason20242025!$D$3:$D$1315, $A4)+SUMIFS(DataRegularSeason20242025!$AB$3:$AB$1315,DataRegularSeason20242025!$B$3:$B$1315, "&lt;=" &amp; EM$1, DataRegularSeason20242025!$E$3:$E$1315, $A4)</f>
        <v>24</v>
      </c>
      <c r="EN4">
        <f>SUMIFS(DataRegularSeason20242025!$AA$3:$AA$1315,DataRegularSeason20242025!$B$3:$B$1315, "&lt;=" &amp; EN$1, DataRegularSeason20242025!$D$3:$D$1315, $A4)+SUMIFS(DataRegularSeason20242025!$AB$3:$AB$1315,DataRegularSeason20242025!$B$3:$B$1315, "&lt;=" &amp; EN$1, DataRegularSeason20242025!$E$3:$E$1315, $A4)</f>
        <v>24</v>
      </c>
      <c r="EO4">
        <f>SUMIFS(DataRegularSeason20242025!$AA$3:$AA$1315,DataRegularSeason20242025!$B$3:$B$1315, "&lt;=" &amp; EO$1, DataRegularSeason20242025!$D$3:$D$1315, $A4)+SUMIFS(DataRegularSeason20242025!$AB$3:$AB$1315,DataRegularSeason20242025!$B$3:$B$1315, "&lt;=" &amp; EO$1, DataRegularSeason20242025!$E$3:$E$1315, $A4)</f>
        <v>24</v>
      </c>
      <c r="EP4">
        <f>SUMIFS(DataRegularSeason20242025!$AA$3:$AA$1315,DataRegularSeason20242025!$B$3:$B$1315, "&lt;=" &amp; EP$1, DataRegularSeason20242025!$D$3:$D$1315, $A4)+SUMIFS(DataRegularSeason20242025!$AB$3:$AB$1315,DataRegularSeason20242025!$B$3:$B$1315, "&lt;=" &amp; EP$1, DataRegularSeason20242025!$E$3:$E$1315, $A4)</f>
        <v>24</v>
      </c>
      <c r="EQ4">
        <f>SUMIFS(DataRegularSeason20242025!$AA$3:$AA$1315,DataRegularSeason20242025!$B$3:$B$1315, "&lt;=" &amp; EQ$1, DataRegularSeason20242025!$D$3:$D$1315, $A4)+SUMIFS(DataRegularSeason20242025!$AB$3:$AB$1315,DataRegularSeason20242025!$B$3:$B$1315, "&lt;=" &amp; EQ$1, DataRegularSeason20242025!$E$3:$E$1315, $A4)</f>
        <v>24</v>
      </c>
      <c r="ER4">
        <f>SUMIFS(DataRegularSeason20242025!$AA$3:$AA$1315,DataRegularSeason20242025!$B$3:$B$1315, "&lt;=" &amp; ER$1, DataRegularSeason20242025!$D$3:$D$1315, $A4)+SUMIFS(DataRegularSeason20242025!$AB$3:$AB$1315,DataRegularSeason20242025!$B$3:$B$1315, "&lt;=" &amp; ER$1, DataRegularSeason20242025!$E$3:$E$1315, $A4)</f>
        <v>24</v>
      </c>
      <c r="ES4">
        <f>SUMIFS(DataRegularSeason20242025!$AA$3:$AA$1315,DataRegularSeason20242025!$B$3:$B$1315, "&lt;=" &amp; ES$1, DataRegularSeason20242025!$D$3:$D$1315, $A4)+SUMIFS(DataRegularSeason20242025!$AB$3:$AB$1315,DataRegularSeason20242025!$B$3:$B$1315, "&lt;=" &amp; ES$1, DataRegularSeason20242025!$E$3:$E$1315, $A4)</f>
        <v>24</v>
      </c>
      <c r="ET4">
        <f>SUMIFS(DataRegularSeason20242025!$AA$3:$AA$1315,DataRegularSeason20242025!$B$3:$B$1315, "&lt;=" &amp; ET$1, DataRegularSeason20242025!$D$3:$D$1315, $A4)+SUMIFS(DataRegularSeason20242025!$AB$3:$AB$1315,DataRegularSeason20242025!$B$3:$B$1315, "&lt;=" &amp; ET$1, DataRegularSeason20242025!$E$3:$E$1315, $A4)</f>
        <v>24</v>
      </c>
      <c r="EU4">
        <f>SUMIFS(DataRegularSeason20242025!$AA$3:$AA$1315,DataRegularSeason20242025!$B$3:$B$1315, "&lt;=" &amp; EU$1, DataRegularSeason20242025!$D$3:$D$1315, $A4)+SUMIFS(DataRegularSeason20242025!$AB$3:$AB$1315,DataRegularSeason20242025!$B$3:$B$1315, "&lt;=" &amp; EU$1, DataRegularSeason20242025!$E$3:$E$1315, $A4)</f>
        <v>24</v>
      </c>
      <c r="EV4">
        <f>SUMIFS(DataRegularSeason20242025!$AA$3:$AA$1315,DataRegularSeason20242025!$B$3:$B$1315, "&lt;=" &amp; EV$1, DataRegularSeason20242025!$D$3:$D$1315, $A4)+SUMIFS(DataRegularSeason20242025!$AB$3:$AB$1315,DataRegularSeason20242025!$B$3:$B$1315, "&lt;=" &amp; EV$1, DataRegularSeason20242025!$E$3:$E$1315, $A4)</f>
        <v>24</v>
      </c>
      <c r="EW4">
        <f>SUMIFS(DataRegularSeason20242025!$AA$3:$AA$1315,DataRegularSeason20242025!$B$3:$B$1315, "&lt;=" &amp; EW$1, DataRegularSeason20242025!$D$3:$D$1315, $A4)+SUMIFS(DataRegularSeason20242025!$AB$3:$AB$1315,DataRegularSeason20242025!$B$3:$B$1315, "&lt;=" &amp; EW$1, DataRegularSeason20242025!$E$3:$E$1315, $A4)</f>
        <v>24</v>
      </c>
      <c r="EX4">
        <f>SUMIFS(DataRegularSeason20242025!$AA$3:$AA$1315,DataRegularSeason20242025!$B$3:$B$1315, "&lt;=" &amp; EX$1, DataRegularSeason20242025!$D$3:$D$1315, $A4)+SUMIFS(DataRegularSeason20242025!$AB$3:$AB$1315,DataRegularSeason20242025!$B$3:$B$1315, "&lt;=" &amp; EX$1, DataRegularSeason20242025!$E$3:$E$1315, $A4)</f>
        <v>24</v>
      </c>
      <c r="EY4">
        <f>SUMIFS(DataRegularSeason20242025!$AA$3:$AA$1315,DataRegularSeason20242025!$B$3:$B$1315, "&lt;=" &amp; EY$1, DataRegularSeason20242025!$D$3:$D$1315, $A4)+SUMIFS(DataRegularSeason20242025!$AB$3:$AB$1315,DataRegularSeason20242025!$B$3:$B$1315, "&lt;=" &amp; EY$1, DataRegularSeason20242025!$E$3:$E$1315, $A4)</f>
        <v>24</v>
      </c>
      <c r="EZ4">
        <f>SUMIFS(DataRegularSeason20242025!$AA$3:$AA$1315,DataRegularSeason20242025!$B$3:$B$1315, "&lt;=" &amp; EZ$1, DataRegularSeason20242025!$D$3:$D$1315, $A4)+SUMIFS(DataRegularSeason20242025!$AB$3:$AB$1315,DataRegularSeason20242025!$B$3:$B$1315, "&lt;=" &amp; EZ$1, DataRegularSeason20242025!$E$3:$E$1315, $A4)</f>
        <v>24</v>
      </c>
      <c r="FA4">
        <f>SUMIFS(DataRegularSeason20242025!$AA$3:$AA$1315,DataRegularSeason20242025!$B$3:$B$1315, "&lt;=" &amp; FA$1, DataRegularSeason20242025!$D$3:$D$1315, $A4)+SUMIFS(DataRegularSeason20242025!$AB$3:$AB$1315,DataRegularSeason20242025!$B$3:$B$1315, "&lt;=" &amp; FA$1, DataRegularSeason20242025!$E$3:$E$1315, $A4)</f>
        <v>24</v>
      </c>
      <c r="FB4">
        <f>SUMIFS(DataRegularSeason20242025!$AA$3:$AA$1315,DataRegularSeason20242025!$B$3:$B$1315, "&lt;=" &amp; FB$1, DataRegularSeason20242025!$D$3:$D$1315, $A4)+SUMIFS(DataRegularSeason20242025!$AB$3:$AB$1315,DataRegularSeason20242025!$B$3:$B$1315, "&lt;=" &amp; FB$1, DataRegularSeason20242025!$E$3:$E$1315, $A4)</f>
        <v>24</v>
      </c>
      <c r="FC4">
        <f>SUMIFS(DataRegularSeason20242025!$AA$3:$AA$1315,DataRegularSeason20242025!$B$3:$B$1315, "&lt;=" &amp; FC$1, DataRegularSeason20242025!$D$3:$D$1315, $A4)+SUMIFS(DataRegularSeason20242025!$AB$3:$AB$1315,DataRegularSeason20242025!$B$3:$B$1315, "&lt;=" &amp; FC$1, DataRegularSeason20242025!$E$3:$E$1315, $A4)</f>
        <v>24</v>
      </c>
      <c r="FD4">
        <f>SUMIFS(DataRegularSeason20242025!$AA$3:$AA$1315,DataRegularSeason20242025!$B$3:$B$1315, "&lt;=" &amp; FD$1, DataRegularSeason20242025!$D$3:$D$1315, $A4)+SUMIFS(DataRegularSeason20242025!$AB$3:$AB$1315,DataRegularSeason20242025!$B$3:$B$1315, "&lt;=" &amp; FD$1, DataRegularSeason20242025!$E$3:$E$1315, $A4)</f>
        <v>24</v>
      </c>
      <c r="FE4">
        <f>SUMIFS(DataRegularSeason20242025!$AA$3:$AA$1315,DataRegularSeason20242025!$B$3:$B$1315, "&lt;=" &amp; FE$1, DataRegularSeason20242025!$D$3:$D$1315, $A4)+SUMIFS(DataRegularSeason20242025!$AB$3:$AB$1315,DataRegularSeason20242025!$B$3:$B$1315, "&lt;=" &amp; FE$1, DataRegularSeason20242025!$E$3:$E$1315, $A4)</f>
        <v>24</v>
      </c>
      <c r="FF4">
        <f>SUMIFS(DataRegularSeason20242025!$AA$3:$AA$1315,DataRegularSeason20242025!$B$3:$B$1315, "&lt;=" &amp; FF$1, DataRegularSeason20242025!$D$3:$D$1315, $A4)+SUMIFS(DataRegularSeason20242025!$AB$3:$AB$1315,DataRegularSeason20242025!$B$3:$B$1315, "&lt;=" &amp; FF$1, DataRegularSeason20242025!$E$3:$E$1315, $A4)</f>
        <v>24</v>
      </c>
      <c r="FG4">
        <f>SUMIFS(DataRegularSeason20242025!$AA$3:$AA$1315,DataRegularSeason20242025!$B$3:$B$1315, "&lt;=" &amp; FG$1, DataRegularSeason20242025!$D$3:$D$1315, $A4)+SUMIFS(DataRegularSeason20242025!$AB$3:$AB$1315,DataRegularSeason20242025!$B$3:$B$1315, "&lt;=" &amp; FG$1, DataRegularSeason20242025!$E$3:$E$1315, $A4)</f>
        <v>24</v>
      </c>
      <c r="FH4">
        <f>SUMIFS(DataRegularSeason20242025!$AA$3:$AA$1315,DataRegularSeason20242025!$B$3:$B$1315, "&lt;=" &amp; FH$1, DataRegularSeason20242025!$D$3:$D$1315, $A4)+SUMIFS(DataRegularSeason20242025!$AB$3:$AB$1315,DataRegularSeason20242025!$B$3:$B$1315, "&lt;=" &amp; FH$1, DataRegularSeason20242025!$E$3:$E$1315, $A4)</f>
        <v>24</v>
      </c>
      <c r="FI4">
        <f>SUMIFS(DataRegularSeason20242025!$AA$3:$AA$1315,DataRegularSeason20242025!$B$3:$B$1315, "&lt;=" &amp; FI$1, DataRegularSeason20242025!$D$3:$D$1315, $A4)+SUMIFS(DataRegularSeason20242025!$AB$3:$AB$1315,DataRegularSeason20242025!$B$3:$B$1315, "&lt;=" &amp; FI$1, DataRegularSeason20242025!$E$3:$E$1315, $A4)</f>
        <v>24</v>
      </c>
      <c r="FJ4">
        <f>SUMIFS(DataRegularSeason20242025!$AA$3:$AA$1315,DataRegularSeason20242025!$B$3:$B$1315, "&lt;=" &amp; FJ$1, DataRegularSeason20242025!$D$3:$D$1315, $A4)+SUMIFS(DataRegularSeason20242025!$AB$3:$AB$1315,DataRegularSeason20242025!$B$3:$B$1315, "&lt;=" &amp; FJ$1, DataRegularSeason20242025!$E$3:$E$1315, $A4)</f>
        <v>24</v>
      </c>
      <c r="FK4">
        <f>SUMIFS(DataRegularSeason20242025!$AA$3:$AA$1315,DataRegularSeason20242025!$B$3:$B$1315, "&lt;=" &amp; FK$1, DataRegularSeason20242025!$D$3:$D$1315, $A4)+SUMIFS(DataRegularSeason20242025!$AB$3:$AB$1315,DataRegularSeason20242025!$B$3:$B$1315, "&lt;=" &amp; FK$1, DataRegularSeason20242025!$E$3:$E$1315, $A4)</f>
        <v>24</v>
      </c>
      <c r="FL4">
        <f>SUMIFS(DataRegularSeason20242025!$AA$3:$AA$1315,DataRegularSeason20242025!$B$3:$B$1315, "&lt;=" &amp; FL$1, DataRegularSeason20242025!$D$3:$D$1315, $A4)+SUMIFS(DataRegularSeason20242025!$AB$3:$AB$1315,DataRegularSeason20242025!$B$3:$B$1315, "&lt;=" &amp; FL$1, DataRegularSeason20242025!$E$3:$E$1315, $A4)</f>
        <v>24</v>
      </c>
      <c r="FM4">
        <f>SUMIFS(DataRegularSeason20242025!$AA$3:$AA$1315,DataRegularSeason20242025!$B$3:$B$1315, "&lt;=" &amp; FM$1, DataRegularSeason20242025!$D$3:$D$1315, $A4)+SUMIFS(DataRegularSeason20242025!$AB$3:$AB$1315,DataRegularSeason20242025!$B$3:$B$1315, "&lt;=" &amp; FM$1, DataRegularSeason20242025!$E$3:$E$1315, $A4)</f>
        <v>24</v>
      </c>
      <c r="FN4">
        <f>SUMIFS(DataRegularSeason20242025!$AA$3:$AA$1315,DataRegularSeason20242025!$B$3:$B$1315, "&lt;=" &amp; FN$1, DataRegularSeason20242025!$D$3:$D$1315, $A4)+SUMIFS(DataRegularSeason20242025!$AB$3:$AB$1315,DataRegularSeason20242025!$B$3:$B$1315, "&lt;=" &amp; FN$1, DataRegularSeason20242025!$E$3:$E$1315, $A4)</f>
        <v>24</v>
      </c>
      <c r="FO4">
        <f>SUMIFS(DataRegularSeason20242025!$AA$3:$AA$1315,DataRegularSeason20242025!$B$3:$B$1315, "&lt;=" &amp; FO$1, DataRegularSeason20242025!$D$3:$D$1315, $A4)+SUMIFS(DataRegularSeason20242025!$AB$3:$AB$1315,DataRegularSeason20242025!$B$3:$B$1315, "&lt;=" &amp; FO$1, DataRegularSeason20242025!$E$3:$E$1315, $A4)</f>
        <v>24</v>
      </c>
      <c r="FP4">
        <f>SUMIFS(DataRegularSeason20242025!$AA$3:$AA$1315,DataRegularSeason20242025!$B$3:$B$1315, "&lt;=" &amp; FP$1, DataRegularSeason20242025!$D$3:$D$1315, $A4)+SUMIFS(DataRegularSeason20242025!$AB$3:$AB$1315,DataRegularSeason20242025!$B$3:$B$1315, "&lt;=" &amp; FP$1, DataRegularSeason20242025!$E$3:$E$1315, $A4)</f>
        <v>24</v>
      </c>
      <c r="FQ4">
        <f>SUMIFS(DataRegularSeason20242025!$AA$3:$AA$1315,DataRegularSeason20242025!$B$3:$B$1315, "&lt;=" &amp; FQ$1, DataRegularSeason20242025!$D$3:$D$1315, $A4)+SUMIFS(DataRegularSeason20242025!$AB$3:$AB$1315,DataRegularSeason20242025!$B$3:$B$1315, "&lt;=" &amp; FQ$1, DataRegularSeason20242025!$E$3:$E$1315, $A4)</f>
        <v>24</v>
      </c>
      <c r="FR4">
        <f>SUMIFS(DataRegularSeason20242025!$AA$3:$AA$1315,DataRegularSeason20242025!$B$3:$B$1315, "&lt;=" &amp; FR$1, DataRegularSeason20242025!$D$3:$D$1315, $A4)+SUMIFS(DataRegularSeason20242025!$AB$3:$AB$1315,DataRegularSeason20242025!$B$3:$B$1315, "&lt;=" &amp; FR$1, DataRegularSeason20242025!$E$3:$E$1315, $A4)</f>
        <v>24</v>
      </c>
      <c r="FS4">
        <f>SUMIFS(DataRegularSeason20242025!$AA$3:$AA$1315,DataRegularSeason20242025!$B$3:$B$1315, "&lt;=" &amp; FS$1, DataRegularSeason20242025!$D$3:$D$1315, $A4)+SUMIFS(DataRegularSeason20242025!$AB$3:$AB$1315,DataRegularSeason20242025!$B$3:$B$1315, "&lt;=" &amp; FS$1, DataRegularSeason20242025!$E$3:$E$1315, $A4)</f>
        <v>24</v>
      </c>
      <c r="FT4">
        <f>SUMIFS(DataRegularSeason20242025!$AA$3:$AA$1315,DataRegularSeason20242025!$B$3:$B$1315, "&lt;=" &amp; FT$1, DataRegularSeason20242025!$D$3:$D$1315, $A4)+SUMIFS(DataRegularSeason20242025!$AB$3:$AB$1315,DataRegularSeason20242025!$B$3:$B$1315, "&lt;=" &amp; FT$1, DataRegularSeason20242025!$E$3:$E$1315, $A4)</f>
        <v>24</v>
      </c>
      <c r="FU4">
        <f>SUMIFS(DataRegularSeason20242025!$AA$3:$AA$1315,DataRegularSeason20242025!$B$3:$B$1315, "&lt;=" &amp; FU$1, DataRegularSeason20242025!$D$3:$D$1315, $A4)+SUMIFS(DataRegularSeason20242025!$AB$3:$AB$1315,DataRegularSeason20242025!$B$3:$B$1315, "&lt;=" &amp; FU$1, DataRegularSeason20242025!$E$3:$E$1315, $A4)</f>
        <v>24</v>
      </c>
      <c r="FV4">
        <f>SUMIFS(DataRegularSeason20242025!$AA$3:$AA$1315,DataRegularSeason20242025!$B$3:$B$1315, "&lt;=" &amp; FV$1, DataRegularSeason20242025!$D$3:$D$1315, $A4)+SUMIFS(DataRegularSeason20242025!$AB$3:$AB$1315,DataRegularSeason20242025!$B$3:$B$1315, "&lt;=" &amp; FV$1, DataRegularSeason20242025!$E$3:$E$1315, $A4)</f>
        <v>24</v>
      </c>
      <c r="FW4">
        <f>SUMIFS(DataRegularSeason20242025!$AA$3:$AA$1315,DataRegularSeason20242025!$B$3:$B$1315, "&lt;=" &amp; FW$1, DataRegularSeason20242025!$D$3:$D$1315, $A4)+SUMIFS(DataRegularSeason20242025!$AB$3:$AB$1315,DataRegularSeason20242025!$B$3:$B$1315, "&lt;=" &amp; FW$1, DataRegularSeason20242025!$E$3:$E$1315, $A4)</f>
        <v>24</v>
      </c>
      <c r="FX4">
        <f>SUMIFS(DataRegularSeason20242025!$AA$3:$AA$1315,DataRegularSeason20242025!$B$3:$B$1315, "&lt;=" &amp; FX$1, DataRegularSeason20242025!$D$3:$D$1315, $A4)+SUMIFS(DataRegularSeason20242025!$AB$3:$AB$1315,DataRegularSeason20242025!$B$3:$B$1315, "&lt;=" &amp; FX$1, DataRegularSeason20242025!$E$3:$E$1315, $A4)</f>
        <v>24</v>
      </c>
      <c r="FY4">
        <f>SUMIFS(DataRegularSeason20242025!$AA$3:$AA$1315,DataRegularSeason20242025!$B$3:$B$1315, "&lt;=" &amp; FY$1, DataRegularSeason20242025!$D$3:$D$1315, $A4)+SUMIFS(DataRegularSeason20242025!$AB$3:$AB$1315,DataRegularSeason20242025!$B$3:$B$1315, "&lt;=" &amp; FY$1, DataRegularSeason20242025!$E$3:$E$1315, $A4)</f>
        <v>24</v>
      </c>
      <c r="FZ4">
        <f>SUMIFS(DataRegularSeason20242025!$AA$3:$AA$1315,DataRegularSeason20242025!$B$3:$B$1315, "&lt;=" &amp; FZ$1, DataRegularSeason20242025!$D$3:$D$1315, $A4)+SUMIFS(DataRegularSeason20242025!$AB$3:$AB$1315,DataRegularSeason20242025!$B$3:$B$1315, "&lt;=" &amp; FZ$1, DataRegularSeason20242025!$E$3:$E$1315, $A4)</f>
        <v>24</v>
      </c>
      <c r="GA4">
        <f>SUMIFS(DataRegularSeason20242025!$AA$3:$AA$1315,DataRegularSeason20242025!$B$3:$B$1315, "&lt;=" &amp; GA$1, DataRegularSeason20242025!$D$3:$D$1315, $A4)+SUMIFS(DataRegularSeason20242025!$AB$3:$AB$1315,DataRegularSeason20242025!$B$3:$B$1315, "&lt;=" &amp; GA$1, DataRegularSeason20242025!$E$3:$E$1315, $A4)</f>
        <v>24</v>
      </c>
      <c r="GB4">
        <f>SUMIFS(DataRegularSeason20242025!$AA$3:$AA$1315,DataRegularSeason20242025!$B$3:$B$1315, "&lt;=" &amp; GB$1, DataRegularSeason20242025!$D$3:$D$1315, $A4)+SUMIFS(DataRegularSeason20242025!$AB$3:$AB$1315,DataRegularSeason20242025!$B$3:$B$1315, "&lt;=" &amp; GB$1, DataRegularSeason20242025!$E$3:$E$1315, $A4)</f>
        <v>24</v>
      </c>
      <c r="GC4">
        <f>SUMIFS(DataRegularSeason20242025!$AA$3:$AA$1315,DataRegularSeason20242025!$B$3:$B$1315, "&lt;=" &amp; GC$1, DataRegularSeason20242025!$D$3:$D$1315, $A4)+SUMIFS(DataRegularSeason20242025!$AB$3:$AB$1315,DataRegularSeason20242025!$B$3:$B$1315, "&lt;=" &amp; GC$1, DataRegularSeason20242025!$E$3:$E$1315, $A4)</f>
        <v>24</v>
      </c>
      <c r="GD4">
        <f>SUMIFS(DataRegularSeason20242025!$AA$3:$AA$1315,DataRegularSeason20242025!$B$3:$B$1315, "&lt;=" &amp; GD$1, DataRegularSeason20242025!$D$3:$D$1315, $A4)+SUMIFS(DataRegularSeason20242025!$AB$3:$AB$1315,DataRegularSeason20242025!$B$3:$B$1315, "&lt;=" &amp; GD$1, DataRegularSeason20242025!$E$3:$E$1315, $A4)</f>
        <v>24</v>
      </c>
      <c r="GE4">
        <f>SUMIFS(DataRegularSeason20242025!$AA$3:$AA$1315,DataRegularSeason20242025!$B$3:$B$1315, "&lt;=" &amp; GE$1, DataRegularSeason20242025!$D$3:$D$1315, $A4)+SUMIFS(DataRegularSeason20242025!$AB$3:$AB$1315,DataRegularSeason20242025!$B$3:$B$1315, "&lt;=" &amp; GE$1, DataRegularSeason20242025!$E$3:$E$1315, $A4)</f>
        <v>24</v>
      </c>
      <c r="GF4">
        <f>SUMIFS(DataRegularSeason20242025!$AA$3:$AA$1315,DataRegularSeason20242025!$B$3:$B$1315, "&lt;=" &amp; GF$1, DataRegularSeason20242025!$D$3:$D$1315, $A4)+SUMIFS(DataRegularSeason20242025!$AB$3:$AB$1315,DataRegularSeason20242025!$B$3:$B$1315, "&lt;=" &amp; GF$1, DataRegularSeason20242025!$E$3:$E$1315, $A4)</f>
        <v>24</v>
      </c>
      <c r="GG4">
        <f>SUMIFS(DataRegularSeason20242025!$AA$3:$AA$1315,DataRegularSeason20242025!$B$3:$B$1315, "&lt;=" &amp; GG$1, DataRegularSeason20242025!$D$3:$D$1315, $A4)+SUMIFS(DataRegularSeason20242025!$AB$3:$AB$1315,DataRegularSeason20242025!$B$3:$B$1315, "&lt;=" &amp; GG$1, DataRegularSeason20242025!$E$3:$E$1315, $A4)</f>
        <v>24</v>
      </c>
      <c r="GH4">
        <f>SUMIFS(DataRegularSeason20242025!$AA$3:$AA$1315,DataRegularSeason20242025!$B$3:$B$1315, "&lt;=" &amp; GH$1, DataRegularSeason20242025!$D$3:$D$1315, $A4)+SUMIFS(DataRegularSeason20242025!$AB$3:$AB$1315,DataRegularSeason20242025!$B$3:$B$1315, "&lt;=" &amp; GH$1, DataRegularSeason20242025!$E$3:$E$1315, $A4)</f>
        <v>24</v>
      </c>
      <c r="GI4">
        <f>SUMIFS(DataRegularSeason20242025!$AA$3:$AA$1315,DataRegularSeason20242025!$B$3:$B$1315, "&lt;=" &amp; GI$1, DataRegularSeason20242025!$D$3:$D$1315, $A4)+SUMIFS(DataRegularSeason20242025!$AB$3:$AB$1315,DataRegularSeason20242025!$B$3:$B$1315, "&lt;=" &amp; GI$1, DataRegularSeason20242025!$E$3:$E$1315, $A4)</f>
        <v>24</v>
      </c>
      <c r="GJ4">
        <f>SUMIFS(DataRegularSeason20242025!$AA$3:$AA$1315,DataRegularSeason20242025!$B$3:$B$1315, "&lt;=" &amp; GJ$1, DataRegularSeason20242025!$D$3:$D$1315, $A4)+SUMIFS(DataRegularSeason20242025!$AB$3:$AB$1315,DataRegularSeason20242025!$B$3:$B$1315, "&lt;=" &amp; GJ$1, DataRegularSeason20242025!$E$3:$E$1315, $A4)</f>
        <v>24</v>
      </c>
      <c r="GK4">
        <f>SUMIFS(DataRegularSeason20242025!$AA$3:$AA$1315,DataRegularSeason20242025!$B$3:$B$1315, "&lt;=" &amp; GK$1, DataRegularSeason20242025!$D$3:$D$1315, $A4)+SUMIFS(DataRegularSeason20242025!$AB$3:$AB$1315,DataRegularSeason20242025!$B$3:$B$1315, "&lt;=" &amp; GK$1, DataRegularSeason20242025!$E$3:$E$1315, $A4)</f>
        <v>24</v>
      </c>
      <c r="GL4">
        <f>SUMIFS(DataRegularSeason20242025!$AA$3:$AA$1315,DataRegularSeason20242025!$B$3:$B$1315, "&lt;=" &amp; GL$1, DataRegularSeason20242025!$D$3:$D$1315, $A4)+SUMIFS(DataRegularSeason20242025!$AB$3:$AB$1315,DataRegularSeason20242025!$B$3:$B$1315, "&lt;=" &amp; GL$1, DataRegularSeason20242025!$E$3:$E$1315, $A4)</f>
        <v>24</v>
      </c>
      <c r="GM4">
        <f>SUMIFS(DataRegularSeason20242025!$AA$3:$AA$1315,DataRegularSeason20242025!$B$3:$B$1315, "&lt;=" &amp; GM$1, DataRegularSeason20242025!$D$3:$D$1315, $A4)+SUMIFS(DataRegularSeason20242025!$AB$3:$AB$1315,DataRegularSeason20242025!$B$3:$B$1315, "&lt;=" &amp; GM$1, DataRegularSeason20242025!$E$3:$E$1315, $A4)</f>
        <v>24</v>
      </c>
      <c r="GN4">
        <f>SUMIFS(DataRegularSeason20242025!$AA$3:$AA$1315,DataRegularSeason20242025!$B$3:$B$1315, "&lt;=" &amp; GN$1, DataRegularSeason20242025!$D$3:$D$1315, $A4)+SUMIFS(DataRegularSeason20242025!$AB$3:$AB$1315,DataRegularSeason20242025!$B$3:$B$1315, "&lt;=" &amp; GN$1, DataRegularSeason20242025!$E$3:$E$1315, $A4)</f>
        <v>24</v>
      </c>
      <c r="GO4">
        <f>SUMIFS(DataRegularSeason20242025!$AA$3:$AA$1315,DataRegularSeason20242025!$B$3:$B$1315, "&lt;=" &amp; GO$1, DataRegularSeason20242025!$D$3:$D$1315, $A4)+SUMIFS(DataRegularSeason20242025!$AB$3:$AB$1315,DataRegularSeason20242025!$B$3:$B$1315, "&lt;=" &amp; GO$1, DataRegularSeason20242025!$E$3:$E$1315, $A4)</f>
        <v>24</v>
      </c>
      <c r="GP4">
        <f>SUMIFS(DataRegularSeason20242025!$AA$3:$AA$1315,DataRegularSeason20242025!$B$3:$B$1315, "&lt;=" &amp; GP$1, DataRegularSeason20242025!$D$3:$D$1315, $A4)+SUMIFS(DataRegularSeason20242025!$AB$3:$AB$1315,DataRegularSeason20242025!$B$3:$B$1315, "&lt;=" &amp; GP$1, DataRegularSeason20242025!$E$3:$E$1315, $A4)</f>
        <v>24</v>
      </c>
      <c r="GQ4">
        <f>SUMIFS(DataRegularSeason20242025!$AA$3:$AA$1315,DataRegularSeason20242025!$B$3:$B$1315, "&lt;=" &amp; GQ$1, DataRegularSeason20242025!$D$3:$D$1315, $A4)+SUMIFS(DataRegularSeason20242025!$AB$3:$AB$1315,DataRegularSeason20242025!$B$3:$B$1315, "&lt;=" &amp; GQ$1, DataRegularSeason20242025!$E$3:$E$1315, $A4)</f>
        <v>24</v>
      </c>
      <c r="GR4">
        <f>SUMIFS(DataRegularSeason20242025!$AA$3:$AA$1315,DataRegularSeason20242025!$B$3:$B$1315, "&lt;=" &amp; GR$1, DataRegularSeason20242025!$D$3:$D$1315, $A4)+SUMIFS(DataRegularSeason20242025!$AB$3:$AB$1315,DataRegularSeason20242025!$B$3:$B$1315, "&lt;=" &amp; GR$1, DataRegularSeason20242025!$E$3:$E$1315, $A4)</f>
        <v>24</v>
      </c>
      <c r="GS4">
        <f>SUMIFS(DataRegularSeason20242025!$AA$3:$AA$1315,DataRegularSeason20242025!$B$3:$B$1315, "&lt;=" &amp; GS$1, DataRegularSeason20242025!$D$3:$D$1315, $A4)+SUMIFS(DataRegularSeason20242025!$AB$3:$AB$1315,DataRegularSeason20242025!$B$3:$B$1315, "&lt;=" &amp; GS$1, DataRegularSeason20242025!$E$3:$E$1315, $A4)</f>
        <v>24</v>
      </c>
      <c r="GT4">
        <f>SUMIFS(DataRegularSeason20242025!$AA$3:$AA$1315,DataRegularSeason20242025!$B$3:$B$1315, "&lt;=" &amp; GT$1, DataRegularSeason20242025!$D$3:$D$1315, $A4)+SUMIFS(DataRegularSeason20242025!$AB$3:$AB$1315,DataRegularSeason20242025!$B$3:$B$1315, "&lt;=" &amp; GT$1, DataRegularSeason20242025!$E$3:$E$1315, $A4)</f>
        <v>24</v>
      </c>
      <c r="GU4">
        <f>SUMIFS(DataRegularSeason20242025!$AA$3:$AA$1315,DataRegularSeason20242025!$B$3:$B$1315, "&lt;=" &amp; GU$1, DataRegularSeason20242025!$D$3:$D$1315, $A4)+SUMIFS(DataRegularSeason20242025!$AB$3:$AB$1315,DataRegularSeason20242025!$B$3:$B$1315, "&lt;=" &amp; GU$1, DataRegularSeason20242025!$E$3:$E$1315, $A4)</f>
        <v>24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23</v>
      </c>
      <c r="BH5">
        <f>SUMIFS(DataRegularSeason20242025!$AA$3:$AA$1315,DataRegularSeason20242025!$B$3:$B$1315, "&lt;=" &amp; BH$1, DataRegularSeason20242025!$D$3:$D$1315, $A5)+SUMIFS(DataRegularSeason20242025!$AB$3:$AB$1315,DataRegularSeason20242025!$B$3:$B$1315, "&lt;=" &amp; BH$1, DataRegularSeason20242025!$E$3:$E$1315, $A5)</f>
        <v>23</v>
      </c>
      <c r="BI5">
        <f>SUMIFS(DataRegularSeason20242025!$AA$3:$AA$1315,DataRegularSeason20242025!$B$3:$B$1315, "&lt;=" &amp; BI$1, DataRegularSeason20242025!$D$3:$D$1315, $A5)+SUMIFS(DataRegularSeason20242025!$AB$3:$AB$1315,DataRegularSeason20242025!$B$3:$B$1315, "&lt;=" &amp; BI$1, DataRegularSeason20242025!$E$3:$E$1315, $A5)</f>
        <v>23</v>
      </c>
      <c r="BJ5">
        <f>SUMIFS(DataRegularSeason20242025!$AA$3:$AA$1315,DataRegularSeason20242025!$B$3:$B$1315, "&lt;=" &amp; BJ$1, DataRegularSeason20242025!$D$3:$D$1315, $A5)+SUMIFS(DataRegularSeason20242025!$AB$3:$AB$1315,DataRegularSeason20242025!$B$3:$B$1315, "&lt;=" &amp; BJ$1, DataRegularSeason20242025!$E$3:$E$1315, $A5)</f>
        <v>23</v>
      </c>
      <c r="BK5">
        <f>SUMIFS(DataRegularSeason20242025!$AA$3:$AA$1315,DataRegularSeason20242025!$B$3:$B$1315, "&lt;=" &amp; BK$1, DataRegularSeason20242025!$D$3:$D$1315, $A5)+SUMIFS(DataRegularSeason20242025!$AB$3:$AB$1315,DataRegularSeason20242025!$B$3:$B$1315, "&lt;=" &amp; BK$1, DataRegularSeason20242025!$E$3:$E$1315, $A5)</f>
        <v>23</v>
      </c>
      <c r="BL5">
        <f>SUMIFS(DataRegularSeason20242025!$AA$3:$AA$1315,DataRegularSeason20242025!$B$3:$B$1315, "&lt;=" &amp; BL$1, DataRegularSeason20242025!$D$3:$D$1315, $A5)+SUMIFS(DataRegularSeason20242025!$AB$3:$AB$1315,DataRegularSeason20242025!$B$3:$B$1315, "&lt;=" &amp; BL$1, DataRegularSeason20242025!$E$3:$E$1315, $A5)</f>
        <v>23</v>
      </c>
      <c r="BM5">
        <f>SUMIFS(DataRegularSeason20242025!$AA$3:$AA$1315,DataRegularSeason20242025!$B$3:$B$1315, "&lt;=" &amp; BM$1, DataRegularSeason20242025!$D$3:$D$1315, $A5)+SUMIFS(DataRegularSeason20242025!$AB$3:$AB$1315,DataRegularSeason20242025!$B$3:$B$1315, "&lt;=" &amp; BM$1, DataRegularSeason20242025!$E$3:$E$1315, $A5)</f>
        <v>23</v>
      </c>
      <c r="BN5">
        <f>SUMIFS(DataRegularSeason20242025!$AA$3:$AA$1315,DataRegularSeason20242025!$B$3:$B$1315, "&lt;=" &amp; BN$1, DataRegularSeason20242025!$D$3:$D$1315, $A5)+SUMIFS(DataRegularSeason20242025!$AB$3:$AB$1315,DataRegularSeason20242025!$B$3:$B$1315, "&lt;=" &amp; BN$1, DataRegularSeason20242025!$E$3:$E$1315, $A5)</f>
        <v>23</v>
      </c>
      <c r="BO5">
        <f>SUMIFS(DataRegularSeason20242025!$AA$3:$AA$1315,DataRegularSeason20242025!$B$3:$B$1315, "&lt;=" &amp; BO$1, DataRegularSeason20242025!$D$3:$D$1315, $A5)+SUMIFS(DataRegularSeason20242025!$AB$3:$AB$1315,DataRegularSeason20242025!$B$3:$B$1315, "&lt;=" &amp; BO$1, DataRegularSeason20242025!$E$3:$E$1315, $A5)</f>
        <v>23</v>
      </c>
      <c r="BP5">
        <f>SUMIFS(DataRegularSeason20242025!$AA$3:$AA$1315,DataRegularSeason20242025!$B$3:$B$1315, "&lt;=" &amp; BP$1, DataRegularSeason20242025!$D$3:$D$1315, $A5)+SUMIFS(DataRegularSeason20242025!$AB$3:$AB$1315,DataRegularSeason20242025!$B$3:$B$1315, "&lt;=" &amp; BP$1, DataRegularSeason20242025!$E$3:$E$1315, $A5)</f>
        <v>23</v>
      </c>
      <c r="BQ5">
        <f>SUMIFS(DataRegularSeason20242025!$AA$3:$AA$1315,DataRegularSeason20242025!$B$3:$B$1315, "&lt;=" &amp; BQ$1, DataRegularSeason20242025!$D$3:$D$1315, $A5)+SUMIFS(DataRegularSeason20242025!$AB$3:$AB$1315,DataRegularSeason20242025!$B$3:$B$1315, "&lt;=" &amp; BQ$1, DataRegularSeason20242025!$E$3:$E$1315, $A5)</f>
        <v>23</v>
      </c>
      <c r="BR5">
        <f>SUMIFS(DataRegularSeason20242025!$AA$3:$AA$1315,DataRegularSeason20242025!$B$3:$B$1315, "&lt;=" &amp; BR$1, DataRegularSeason20242025!$D$3:$D$1315, $A5)+SUMIFS(DataRegularSeason20242025!$AB$3:$AB$1315,DataRegularSeason20242025!$B$3:$B$1315, "&lt;=" &amp; BR$1, DataRegularSeason20242025!$E$3:$E$1315, $A5)</f>
        <v>23</v>
      </c>
      <c r="BS5">
        <f>SUMIFS(DataRegularSeason20242025!$AA$3:$AA$1315,DataRegularSeason20242025!$B$3:$B$1315, "&lt;=" &amp; BS$1, DataRegularSeason20242025!$D$3:$D$1315, $A5)+SUMIFS(DataRegularSeason20242025!$AB$3:$AB$1315,DataRegularSeason20242025!$B$3:$B$1315, "&lt;=" &amp; BS$1, DataRegularSeason20242025!$E$3:$E$1315, $A5)</f>
        <v>23</v>
      </c>
      <c r="BT5">
        <f>SUMIFS(DataRegularSeason20242025!$AA$3:$AA$1315,DataRegularSeason20242025!$B$3:$B$1315, "&lt;=" &amp; BT$1, DataRegularSeason20242025!$D$3:$D$1315, $A5)+SUMIFS(DataRegularSeason20242025!$AB$3:$AB$1315,DataRegularSeason20242025!$B$3:$B$1315, "&lt;=" &amp; BT$1, DataRegularSeason20242025!$E$3:$E$1315, $A5)</f>
        <v>23</v>
      </c>
      <c r="BU5">
        <f>SUMIFS(DataRegularSeason20242025!$AA$3:$AA$1315,DataRegularSeason20242025!$B$3:$B$1315, "&lt;=" &amp; BU$1, DataRegularSeason20242025!$D$3:$D$1315, $A5)+SUMIFS(DataRegularSeason20242025!$AB$3:$AB$1315,DataRegularSeason20242025!$B$3:$B$1315, "&lt;=" &amp; BU$1, DataRegularSeason20242025!$E$3:$E$1315, $A5)</f>
        <v>23</v>
      </c>
      <c r="BV5">
        <f>SUMIFS(DataRegularSeason20242025!$AA$3:$AA$1315,DataRegularSeason20242025!$B$3:$B$1315, "&lt;=" &amp; BV$1, DataRegularSeason20242025!$D$3:$D$1315, $A5)+SUMIFS(DataRegularSeason20242025!$AB$3:$AB$1315,DataRegularSeason20242025!$B$3:$B$1315, "&lt;=" &amp; BV$1, DataRegularSeason20242025!$E$3:$E$1315, $A5)</f>
        <v>23</v>
      </c>
      <c r="BW5">
        <f>SUMIFS(DataRegularSeason20242025!$AA$3:$AA$1315,DataRegularSeason20242025!$B$3:$B$1315, "&lt;=" &amp; BW$1, DataRegularSeason20242025!$D$3:$D$1315, $A5)+SUMIFS(DataRegularSeason20242025!$AB$3:$AB$1315,DataRegularSeason20242025!$B$3:$B$1315, "&lt;=" &amp; BW$1, DataRegularSeason20242025!$E$3:$E$1315, $A5)</f>
        <v>23</v>
      </c>
      <c r="BX5">
        <f>SUMIFS(DataRegularSeason20242025!$AA$3:$AA$1315,DataRegularSeason20242025!$B$3:$B$1315, "&lt;=" &amp; BX$1, DataRegularSeason20242025!$D$3:$D$1315, $A5)+SUMIFS(DataRegularSeason20242025!$AB$3:$AB$1315,DataRegularSeason20242025!$B$3:$B$1315, "&lt;=" &amp; BX$1, DataRegularSeason20242025!$E$3:$E$1315, $A5)</f>
        <v>23</v>
      </c>
      <c r="BY5">
        <f>SUMIFS(DataRegularSeason20242025!$AA$3:$AA$1315,DataRegularSeason20242025!$B$3:$B$1315, "&lt;=" &amp; BY$1, DataRegularSeason20242025!$D$3:$D$1315, $A5)+SUMIFS(DataRegularSeason20242025!$AB$3:$AB$1315,DataRegularSeason20242025!$B$3:$B$1315, "&lt;=" &amp; BY$1, DataRegularSeason20242025!$E$3:$E$1315, $A5)</f>
        <v>23</v>
      </c>
      <c r="BZ5">
        <f>SUMIFS(DataRegularSeason20242025!$AA$3:$AA$1315,DataRegularSeason20242025!$B$3:$B$1315, "&lt;=" &amp; BZ$1, DataRegularSeason20242025!$D$3:$D$1315, $A5)+SUMIFS(DataRegularSeason20242025!$AB$3:$AB$1315,DataRegularSeason20242025!$B$3:$B$1315, "&lt;=" &amp; BZ$1, DataRegularSeason20242025!$E$3:$E$1315, $A5)</f>
        <v>23</v>
      </c>
      <c r="CA5">
        <f>SUMIFS(DataRegularSeason20242025!$AA$3:$AA$1315,DataRegularSeason20242025!$B$3:$B$1315, "&lt;=" &amp; CA$1, DataRegularSeason20242025!$D$3:$D$1315, $A5)+SUMIFS(DataRegularSeason20242025!$AB$3:$AB$1315,DataRegularSeason20242025!$B$3:$B$1315, "&lt;=" &amp; CA$1, DataRegularSeason20242025!$E$3:$E$1315, $A5)</f>
        <v>23</v>
      </c>
      <c r="CB5">
        <f>SUMIFS(DataRegularSeason20242025!$AA$3:$AA$1315,DataRegularSeason20242025!$B$3:$B$1315, "&lt;=" &amp; CB$1, DataRegularSeason20242025!$D$3:$D$1315, $A5)+SUMIFS(DataRegularSeason20242025!$AB$3:$AB$1315,DataRegularSeason20242025!$B$3:$B$1315, "&lt;=" &amp; CB$1, DataRegularSeason20242025!$E$3:$E$1315, $A5)</f>
        <v>23</v>
      </c>
      <c r="CC5">
        <f>SUMIFS(DataRegularSeason20242025!$AA$3:$AA$1315,DataRegularSeason20242025!$B$3:$B$1315, "&lt;=" &amp; CC$1, DataRegularSeason20242025!$D$3:$D$1315, $A5)+SUMIFS(DataRegularSeason20242025!$AB$3:$AB$1315,DataRegularSeason20242025!$B$3:$B$1315, "&lt;=" &amp; CC$1, DataRegularSeason20242025!$E$3:$E$1315, $A5)</f>
        <v>23</v>
      </c>
      <c r="CD5">
        <f>SUMIFS(DataRegularSeason20242025!$AA$3:$AA$1315,DataRegularSeason20242025!$B$3:$B$1315, "&lt;=" &amp; CD$1, DataRegularSeason20242025!$D$3:$D$1315, $A5)+SUMIFS(DataRegularSeason20242025!$AB$3:$AB$1315,DataRegularSeason20242025!$B$3:$B$1315, "&lt;=" &amp; CD$1, DataRegularSeason20242025!$E$3:$E$1315, $A5)</f>
        <v>23</v>
      </c>
      <c r="CE5">
        <f>SUMIFS(DataRegularSeason20242025!$AA$3:$AA$1315,DataRegularSeason20242025!$B$3:$B$1315, "&lt;=" &amp; CE$1, DataRegularSeason20242025!$D$3:$D$1315, $A5)+SUMIFS(DataRegularSeason20242025!$AB$3:$AB$1315,DataRegularSeason20242025!$B$3:$B$1315, "&lt;=" &amp; CE$1, DataRegularSeason20242025!$E$3:$E$1315, $A5)</f>
        <v>23</v>
      </c>
      <c r="CF5">
        <f>SUMIFS(DataRegularSeason20242025!$AA$3:$AA$1315,DataRegularSeason20242025!$B$3:$B$1315, "&lt;=" &amp; CF$1, DataRegularSeason20242025!$D$3:$D$1315, $A5)+SUMIFS(DataRegularSeason20242025!$AB$3:$AB$1315,DataRegularSeason20242025!$B$3:$B$1315, "&lt;=" &amp; CF$1, DataRegularSeason20242025!$E$3:$E$1315, $A5)</f>
        <v>23</v>
      </c>
      <c r="CG5">
        <f>SUMIFS(DataRegularSeason20242025!$AA$3:$AA$1315,DataRegularSeason20242025!$B$3:$B$1315, "&lt;=" &amp; CG$1, DataRegularSeason20242025!$D$3:$D$1315, $A5)+SUMIFS(DataRegularSeason20242025!$AB$3:$AB$1315,DataRegularSeason20242025!$B$3:$B$1315, "&lt;=" &amp; CG$1, DataRegularSeason20242025!$E$3:$E$1315, $A5)</f>
        <v>23</v>
      </c>
      <c r="CH5">
        <f>SUMIFS(DataRegularSeason20242025!$AA$3:$AA$1315,DataRegularSeason20242025!$B$3:$B$1315, "&lt;=" &amp; CH$1, DataRegularSeason20242025!$D$3:$D$1315, $A5)+SUMIFS(DataRegularSeason20242025!$AB$3:$AB$1315,DataRegularSeason20242025!$B$3:$B$1315, "&lt;=" &amp; CH$1, DataRegularSeason20242025!$E$3:$E$1315, $A5)</f>
        <v>23</v>
      </c>
      <c r="CI5">
        <f>SUMIFS(DataRegularSeason20242025!$AA$3:$AA$1315,DataRegularSeason20242025!$B$3:$B$1315, "&lt;=" &amp; CI$1, DataRegularSeason20242025!$D$3:$D$1315, $A5)+SUMIFS(DataRegularSeason20242025!$AB$3:$AB$1315,DataRegularSeason20242025!$B$3:$B$1315, "&lt;=" &amp; CI$1, DataRegularSeason20242025!$E$3:$E$1315, $A5)</f>
        <v>23</v>
      </c>
      <c r="CJ5">
        <f>SUMIFS(DataRegularSeason20242025!$AA$3:$AA$1315,DataRegularSeason20242025!$B$3:$B$1315, "&lt;=" &amp; CJ$1, DataRegularSeason20242025!$D$3:$D$1315, $A5)+SUMIFS(DataRegularSeason20242025!$AB$3:$AB$1315,DataRegularSeason20242025!$B$3:$B$1315, "&lt;=" &amp; CJ$1, DataRegularSeason20242025!$E$3:$E$1315, $A5)</f>
        <v>23</v>
      </c>
      <c r="CK5">
        <f>SUMIFS(DataRegularSeason20242025!$AA$3:$AA$1315,DataRegularSeason20242025!$B$3:$B$1315, "&lt;=" &amp; CK$1, DataRegularSeason20242025!$D$3:$D$1315, $A5)+SUMIFS(DataRegularSeason20242025!$AB$3:$AB$1315,DataRegularSeason20242025!$B$3:$B$1315, "&lt;=" &amp; CK$1, DataRegularSeason20242025!$E$3:$E$1315, $A5)</f>
        <v>23</v>
      </c>
      <c r="CL5">
        <f>SUMIFS(DataRegularSeason20242025!$AA$3:$AA$1315,DataRegularSeason20242025!$B$3:$B$1315, "&lt;=" &amp; CL$1, DataRegularSeason20242025!$D$3:$D$1315, $A5)+SUMIFS(DataRegularSeason20242025!$AB$3:$AB$1315,DataRegularSeason20242025!$B$3:$B$1315, "&lt;=" &amp; CL$1, DataRegularSeason20242025!$E$3:$E$1315, $A5)</f>
        <v>23</v>
      </c>
      <c r="CM5">
        <f>SUMIFS(DataRegularSeason20242025!$AA$3:$AA$1315,DataRegularSeason20242025!$B$3:$B$1315, "&lt;=" &amp; CM$1, DataRegularSeason20242025!$D$3:$D$1315, $A5)+SUMIFS(DataRegularSeason20242025!$AB$3:$AB$1315,DataRegularSeason20242025!$B$3:$B$1315, "&lt;=" &amp; CM$1, DataRegularSeason20242025!$E$3:$E$1315, $A5)</f>
        <v>23</v>
      </c>
      <c r="CN5">
        <f>SUMIFS(DataRegularSeason20242025!$AA$3:$AA$1315,DataRegularSeason20242025!$B$3:$B$1315, "&lt;=" &amp; CN$1, DataRegularSeason20242025!$D$3:$D$1315, $A5)+SUMIFS(DataRegularSeason20242025!$AB$3:$AB$1315,DataRegularSeason20242025!$B$3:$B$1315, "&lt;=" &amp; CN$1, DataRegularSeason20242025!$E$3:$E$1315, $A5)</f>
        <v>23</v>
      </c>
      <c r="CO5">
        <f>SUMIFS(DataRegularSeason20242025!$AA$3:$AA$1315,DataRegularSeason20242025!$B$3:$B$1315, "&lt;=" &amp; CO$1, DataRegularSeason20242025!$D$3:$D$1315, $A5)+SUMIFS(DataRegularSeason20242025!$AB$3:$AB$1315,DataRegularSeason20242025!$B$3:$B$1315, "&lt;=" &amp; CO$1, DataRegularSeason20242025!$E$3:$E$1315, $A5)</f>
        <v>23</v>
      </c>
      <c r="CP5">
        <f>SUMIFS(DataRegularSeason20242025!$AA$3:$AA$1315,DataRegularSeason20242025!$B$3:$B$1315, "&lt;=" &amp; CP$1, DataRegularSeason20242025!$D$3:$D$1315, $A5)+SUMIFS(DataRegularSeason20242025!$AB$3:$AB$1315,DataRegularSeason20242025!$B$3:$B$1315, "&lt;=" &amp; CP$1, DataRegularSeason20242025!$E$3:$E$1315, $A5)</f>
        <v>23</v>
      </c>
      <c r="CQ5">
        <f>SUMIFS(DataRegularSeason20242025!$AA$3:$AA$1315,DataRegularSeason20242025!$B$3:$B$1315, "&lt;=" &amp; CQ$1, DataRegularSeason20242025!$D$3:$D$1315, $A5)+SUMIFS(DataRegularSeason20242025!$AB$3:$AB$1315,DataRegularSeason20242025!$B$3:$B$1315, "&lt;=" &amp; CQ$1, DataRegularSeason20242025!$E$3:$E$1315, $A5)</f>
        <v>23</v>
      </c>
      <c r="CR5">
        <f>SUMIFS(DataRegularSeason20242025!$AA$3:$AA$1315,DataRegularSeason20242025!$B$3:$B$1315, "&lt;=" &amp; CR$1, DataRegularSeason20242025!$D$3:$D$1315, $A5)+SUMIFS(DataRegularSeason20242025!$AB$3:$AB$1315,DataRegularSeason20242025!$B$3:$B$1315, "&lt;=" &amp; CR$1, DataRegularSeason20242025!$E$3:$E$1315, $A5)</f>
        <v>23</v>
      </c>
      <c r="CS5">
        <f>SUMIFS(DataRegularSeason20242025!$AA$3:$AA$1315,DataRegularSeason20242025!$B$3:$B$1315, "&lt;=" &amp; CS$1, DataRegularSeason20242025!$D$3:$D$1315, $A5)+SUMIFS(DataRegularSeason20242025!$AB$3:$AB$1315,DataRegularSeason20242025!$B$3:$B$1315, "&lt;=" &amp; CS$1, DataRegularSeason20242025!$E$3:$E$1315, $A5)</f>
        <v>23</v>
      </c>
      <c r="CT5">
        <f>SUMIFS(DataRegularSeason20242025!$AA$3:$AA$1315,DataRegularSeason20242025!$B$3:$B$1315, "&lt;=" &amp; CT$1, DataRegularSeason20242025!$D$3:$D$1315, $A5)+SUMIFS(DataRegularSeason20242025!$AB$3:$AB$1315,DataRegularSeason20242025!$B$3:$B$1315, "&lt;=" &amp; CT$1, DataRegularSeason20242025!$E$3:$E$1315, $A5)</f>
        <v>23</v>
      </c>
      <c r="CU5">
        <f>SUMIFS(DataRegularSeason20242025!$AA$3:$AA$1315,DataRegularSeason20242025!$B$3:$B$1315, "&lt;=" &amp; CU$1, DataRegularSeason20242025!$D$3:$D$1315, $A5)+SUMIFS(DataRegularSeason20242025!$AB$3:$AB$1315,DataRegularSeason20242025!$B$3:$B$1315, "&lt;=" &amp; CU$1, DataRegularSeason20242025!$E$3:$E$1315, $A5)</f>
        <v>23</v>
      </c>
      <c r="CV5">
        <f>SUMIFS(DataRegularSeason20242025!$AA$3:$AA$1315,DataRegularSeason20242025!$B$3:$B$1315, "&lt;=" &amp; CV$1, DataRegularSeason20242025!$D$3:$D$1315, $A5)+SUMIFS(DataRegularSeason20242025!$AB$3:$AB$1315,DataRegularSeason20242025!$B$3:$B$1315, "&lt;=" &amp; CV$1, DataRegularSeason20242025!$E$3:$E$1315, $A5)</f>
        <v>23</v>
      </c>
      <c r="CW5">
        <f>SUMIFS(DataRegularSeason20242025!$AA$3:$AA$1315,DataRegularSeason20242025!$B$3:$B$1315, "&lt;=" &amp; CW$1, DataRegularSeason20242025!$D$3:$D$1315, $A5)+SUMIFS(DataRegularSeason20242025!$AB$3:$AB$1315,DataRegularSeason20242025!$B$3:$B$1315, "&lt;=" &amp; CW$1, DataRegularSeason20242025!$E$3:$E$1315, $A5)</f>
        <v>23</v>
      </c>
      <c r="CX5">
        <f>SUMIFS(DataRegularSeason20242025!$AA$3:$AA$1315,DataRegularSeason20242025!$B$3:$B$1315, "&lt;=" &amp; CX$1, DataRegularSeason20242025!$D$3:$D$1315, $A5)+SUMIFS(DataRegularSeason20242025!$AB$3:$AB$1315,DataRegularSeason20242025!$B$3:$B$1315, "&lt;=" &amp; CX$1, DataRegularSeason20242025!$E$3:$E$1315, $A5)</f>
        <v>23</v>
      </c>
      <c r="CY5">
        <f>SUMIFS(DataRegularSeason20242025!$AA$3:$AA$1315,DataRegularSeason20242025!$B$3:$B$1315, "&lt;=" &amp; CY$1, DataRegularSeason20242025!$D$3:$D$1315, $A5)+SUMIFS(DataRegularSeason20242025!$AB$3:$AB$1315,DataRegularSeason20242025!$B$3:$B$1315, "&lt;=" &amp; CY$1, DataRegularSeason20242025!$E$3:$E$1315, $A5)</f>
        <v>23</v>
      </c>
      <c r="CZ5">
        <f>SUMIFS(DataRegularSeason20242025!$AA$3:$AA$1315,DataRegularSeason20242025!$B$3:$B$1315, "&lt;=" &amp; CZ$1, DataRegularSeason20242025!$D$3:$D$1315, $A5)+SUMIFS(DataRegularSeason20242025!$AB$3:$AB$1315,DataRegularSeason20242025!$B$3:$B$1315, "&lt;=" &amp; CZ$1, DataRegularSeason20242025!$E$3:$E$1315, $A5)</f>
        <v>23</v>
      </c>
      <c r="DA5">
        <f>SUMIFS(DataRegularSeason20242025!$AA$3:$AA$1315,DataRegularSeason20242025!$B$3:$B$1315, "&lt;=" &amp; DA$1, DataRegularSeason20242025!$D$3:$D$1315, $A5)+SUMIFS(DataRegularSeason20242025!$AB$3:$AB$1315,DataRegularSeason20242025!$B$3:$B$1315, "&lt;=" &amp; DA$1, DataRegularSeason20242025!$E$3:$E$1315, $A5)</f>
        <v>23</v>
      </c>
      <c r="DB5">
        <f>SUMIFS(DataRegularSeason20242025!$AA$3:$AA$1315,DataRegularSeason20242025!$B$3:$B$1315, "&lt;=" &amp; DB$1, DataRegularSeason20242025!$D$3:$D$1315, $A5)+SUMIFS(DataRegularSeason20242025!$AB$3:$AB$1315,DataRegularSeason20242025!$B$3:$B$1315, "&lt;=" &amp; DB$1, DataRegularSeason20242025!$E$3:$E$1315, $A5)</f>
        <v>23</v>
      </c>
      <c r="DC5">
        <f>SUMIFS(DataRegularSeason20242025!$AA$3:$AA$1315,DataRegularSeason20242025!$B$3:$B$1315, "&lt;=" &amp; DC$1, DataRegularSeason20242025!$D$3:$D$1315, $A5)+SUMIFS(DataRegularSeason20242025!$AB$3:$AB$1315,DataRegularSeason20242025!$B$3:$B$1315, "&lt;=" &amp; DC$1, DataRegularSeason20242025!$E$3:$E$1315, $A5)</f>
        <v>23</v>
      </c>
      <c r="DD5">
        <f>SUMIFS(DataRegularSeason20242025!$AA$3:$AA$1315,DataRegularSeason20242025!$B$3:$B$1315, "&lt;=" &amp; DD$1, DataRegularSeason20242025!$D$3:$D$1315, $A5)+SUMIFS(DataRegularSeason20242025!$AB$3:$AB$1315,DataRegularSeason20242025!$B$3:$B$1315, "&lt;=" &amp; DD$1, DataRegularSeason20242025!$E$3:$E$1315, $A5)</f>
        <v>23</v>
      </c>
      <c r="DE5">
        <f>SUMIFS(DataRegularSeason20242025!$AA$3:$AA$1315,DataRegularSeason20242025!$B$3:$B$1315, "&lt;=" &amp; DE$1, DataRegularSeason20242025!$D$3:$D$1315, $A5)+SUMIFS(DataRegularSeason20242025!$AB$3:$AB$1315,DataRegularSeason20242025!$B$3:$B$1315, "&lt;=" &amp; DE$1, DataRegularSeason20242025!$E$3:$E$1315, $A5)</f>
        <v>23</v>
      </c>
      <c r="DF5">
        <f>SUMIFS(DataRegularSeason20242025!$AA$3:$AA$1315,DataRegularSeason20242025!$B$3:$B$1315, "&lt;=" &amp; DF$1, DataRegularSeason20242025!$D$3:$D$1315, $A5)+SUMIFS(DataRegularSeason20242025!$AB$3:$AB$1315,DataRegularSeason20242025!$B$3:$B$1315, "&lt;=" &amp; DF$1, DataRegularSeason20242025!$E$3:$E$1315, $A5)</f>
        <v>23</v>
      </c>
      <c r="DG5">
        <f>SUMIFS(DataRegularSeason20242025!$AA$3:$AA$1315,DataRegularSeason20242025!$B$3:$B$1315, "&lt;=" &amp; DG$1, DataRegularSeason20242025!$D$3:$D$1315, $A5)+SUMIFS(DataRegularSeason20242025!$AB$3:$AB$1315,DataRegularSeason20242025!$B$3:$B$1315, "&lt;=" &amp; DG$1, DataRegularSeason20242025!$E$3:$E$1315, $A5)</f>
        <v>23</v>
      </c>
      <c r="DH5">
        <f>SUMIFS(DataRegularSeason20242025!$AA$3:$AA$1315,DataRegularSeason20242025!$B$3:$B$1315, "&lt;=" &amp; DH$1, DataRegularSeason20242025!$D$3:$D$1315, $A5)+SUMIFS(DataRegularSeason20242025!$AB$3:$AB$1315,DataRegularSeason20242025!$B$3:$B$1315, "&lt;=" &amp; DH$1, DataRegularSeason20242025!$E$3:$E$1315, $A5)</f>
        <v>23</v>
      </c>
      <c r="DI5">
        <f>SUMIFS(DataRegularSeason20242025!$AA$3:$AA$1315,DataRegularSeason20242025!$B$3:$B$1315, "&lt;=" &amp; DI$1, DataRegularSeason20242025!$D$3:$D$1315, $A5)+SUMIFS(DataRegularSeason20242025!$AB$3:$AB$1315,DataRegularSeason20242025!$B$3:$B$1315, "&lt;=" &amp; DI$1, DataRegularSeason20242025!$E$3:$E$1315, $A5)</f>
        <v>23</v>
      </c>
      <c r="DJ5">
        <f>SUMIFS(DataRegularSeason20242025!$AA$3:$AA$1315,DataRegularSeason20242025!$B$3:$B$1315, "&lt;=" &amp; DJ$1, DataRegularSeason20242025!$D$3:$D$1315, $A5)+SUMIFS(DataRegularSeason20242025!$AB$3:$AB$1315,DataRegularSeason20242025!$B$3:$B$1315, "&lt;=" &amp; DJ$1, DataRegularSeason20242025!$E$3:$E$1315, $A5)</f>
        <v>23</v>
      </c>
      <c r="DK5">
        <f>SUMIFS(DataRegularSeason20242025!$AA$3:$AA$1315,DataRegularSeason20242025!$B$3:$B$1315, "&lt;=" &amp; DK$1, DataRegularSeason20242025!$D$3:$D$1315, $A5)+SUMIFS(DataRegularSeason20242025!$AB$3:$AB$1315,DataRegularSeason20242025!$B$3:$B$1315, "&lt;=" &amp; DK$1, DataRegularSeason20242025!$E$3:$E$1315, $A5)</f>
        <v>23</v>
      </c>
      <c r="DL5">
        <f>SUMIFS(DataRegularSeason20242025!$AA$3:$AA$1315,DataRegularSeason20242025!$B$3:$B$1315, "&lt;=" &amp; DL$1, DataRegularSeason20242025!$D$3:$D$1315, $A5)+SUMIFS(DataRegularSeason20242025!$AB$3:$AB$1315,DataRegularSeason20242025!$B$3:$B$1315, "&lt;=" &amp; DL$1, DataRegularSeason20242025!$E$3:$E$1315, $A5)</f>
        <v>23</v>
      </c>
      <c r="DM5">
        <f>SUMIFS(DataRegularSeason20242025!$AA$3:$AA$1315,DataRegularSeason20242025!$B$3:$B$1315, "&lt;=" &amp; DM$1, DataRegularSeason20242025!$D$3:$D$1315, $A5)+SUMIFS(DataRegularSeason20242025!$AB$3:$AB$1315,DataRegularSeason20242025!$B$3:$B$1315, "&lt;=" &amp; DM$1, DataRegularSeason20242025!$E$3:$E$1315, $A5)</f>
        <v>23</v>
      </c>
      <c r="DN5">
        <f>SUMIFS(DataRegularSeason20242025!$AA$3:$AA$1315,DataRegularSeason20242025!$B$3:$B$1315, "&lt;=" &amp; DN$1, DataRegularSeason20242025!$D$3:$D$1315, $A5)+SUMIFS(DataRegularSeason20242025!$AB$3:$AB$1315,DataRegularSeason20242025!$B$3:$B$1315, "&lt;=" &amp; DN$1, DataRegularSeason20242025!$E$3:$E$1315, $A5)</f>
        <v>23</v>
      </c>
      <c r="DO5">
        <f>SUMIFS(DataRegularSeason20242025!$AA$3:$AA$1315,DataRegularSeason20242025!$B$3:$B$1315, "&lt;=" &amp; DO$1, DataRegularSeason20242025!$D$3:$D$1315, $A5)+SUMIFS(DataRegularSeason20242025!$AB$3:$AB$1315,DataRegularSeason20242025!$B$3:$B$1315, "&lt;=" &amp; DO$1, DataRegularSeason20242025!$E$3:$E$1315, $A5)</f>
        <v>23</v>
      </c>
      <c r="DP5">
        <f>SUMIFS(DataRegularSeason20242025!$AA$3:$AA$1315,DataRegularSeason20242025!$B$3:$B$1315, "&lt;=" &amp; DP$1, DataRegularSeason20242025!$D$3:$D$1315, $A5)+SUMIFS(DataRegularSeason20242025!$AB$3:$AB$1315,DataRegularSeason20242025!$B$3:$B$1315, "&lt;=" &amp; DP$1, DataRegularSeason20242025!$E$3:$E$1315, $A5)</f>
        <v>23</v>
      </c>
      <c r="DQ5">
        <f>SUMIFS(DataRegularSeason20242025!$AA$3:$AA$1315,DataRegularSeason20242025!$B$3:$B$1315, "&lt;=" &amp; DQ$1, DataRegularSeason20242025!$D$3:$D$1315, $A5)+SUMIFS(DataRegularSeason20242025!$AB$3:$AB$1315,DataRegularSeason20242025!$B$3:$B$1315, "&lt;=" &amp; DQ$1, DataRegularSeason20242025!$E$3:$E$1315, $A5)</f>
        <v>23</v>
      </c>
      <c r="DR5">
        <f>SUMIFS(DataRegularSeason20242025!$AA$3:$AA$1315,DataRegularSeason20242025!$B$3:$B$1315, "&lt;=" &amp; DR$1, DataRegularSeason20242025!$D$3:$D$1315, $A5)+SUMIFS(DataRegularSeason20242025!$AB$3:$AB$1315,DataRegularSeason20242025!$B$3:$B$1315, "&lt;=" &amp; DR$1, DataRegularSeason20242025!$E$3:$E$1315, $A5)</f>
        <v>23</v>
      </c>
      <c r="DS5">
        <f>SUMIFS(DataRegularSeason20242025!$AA$3:$AA$1315,DataRegularSeason20242025!$B$3:$B$1315, "&lt;=" &amp; DS$1, DataRegularSeason20242025!$D$3:$D$1315, $A5)+SUMIFS(DataRegularSeason20242025!$AB$3:$AB$1315,DataRegularSeason20242025!$B$3:$B$1315, "&lt;=" &amp; DS$1, DataRegularSeason20242025!$E$3:$E$1315, $A5)</f>
        <v>23</v>
      </c>
      <c r="DT5">
        <f>SUMIFS(DataRegularSeason20242025!$AA$3:$AA$1315,DataRegularSeason20242025!$B$3:$B$1315, "&lt;=" &amp; DT$1, DataRegularSeason20242025!$D$3:$D$1315, $A5)+SUMIFS(DataRegularSeason20242025!$AB$3:$AB$1315,DataRegularSeason20242025!$B$3:$B$1315, "&lt;=" &amp; DT$1, DataRegularSeason20242025!$E$3:$E$1315, $A5)</f>
        <v>23</v>
      </c>
      <c r="DU5">
        <f>SUMIFS(DataRegularSeason20242025!$AA$3:$AA$1315,DataRegularSeason20242025!$B$3:$B$1315, "&lt;=" &amp; DU$1, DataRegularSeason20242025!$D$3:$D$1315, $A5)+SUMIFS(DataRegularSeason20242025!$AB$3:$AB$1315,DataRegularSeason20242025!$B$3:$B$1315, "&lt;=" &amp; DU$1, DataRegularSeason20242025!$E$3:$E$1315, $A5)</f>
        <v>23</v>
      </c>
      <c r="DV5">
        <f>SUMIFS(DataRegularSeason20242025!$AA$3:$AA$1315,DataRegularSeason20242025!$B$3:$B$1315, "&lt;=" &amp; DV$1, DataRegularSeason20242025!$D$3:$D$1315, $A5)+SUMIFS(DataRegularSeason20242025!$AB$3:$AB$1315,DataRegularSeason20242025!$B$3:$B$1315, "&lt;=" &amp; DV$1, DataRegularSeason20242025!$E$3:$E$1315, $A5)</f>
        <v>23</v>
      </c>
      <c r="DW5">
        <f>SUMIFS(DataRegularSeason20242025!$AA$3:$AA$1315,DataRegularSeason20242025!$B$3:$B$1315, "&lt;=" &amp; DW$1, DataRegularSeason20242025!$D$3:$D$1315, $A5)+SUMIFS(DataRegularSeason20242025!$AB$3:$AB$1315,DataRegularSeason20242025!$B$3:$B$1315, "&lt;=" &amp; DW$1, DataRegularSeason20242025!$E$3:$E$1315, $A5)</f>
        <v>23</v>
      </c>
      <c r="DX5">
        <f>SUMIFS(DataRegularSeason20242025!$AA$3:$AA$1315,DataRegularSeason20242025!$B$3:$B$1315, "&lt;=" &amp; DX$1, DataRegularSeason20242025!$D$3:$D$1315, $A5)+SUMIFS(DataRegularSeason20242025!$AB$3:$AB$1315,DataRegularSeason20242025!$B$3:$B$1315, "&lt;=" &amp; DX$1, DataRegularSeason20242025!$E$3:$E$1315, $A5)</f>
        <v>23</v>
      </c>
      <c r="DY5">
        <f>SUMIFS(DataRegularSeason20242025!$AA$3:$AA$1315,DataRegularSeason20242025!$B$3:$B$1315, "&lt;=" &amp; DY$1, DataRegularSeason20242025!$D$3:$D$1315, $A5)+SUMIFS(DataRegularSeason20242025!$AB$3:$AB$1315,DataRegularSeason20242025!$B$3:$B$1315, "&lt;=" &amp; DY$1, DataRegularSeason20242025!$E$3:$E$1315, $A5)</f>
        <v>23</v>
      </c>
      <c r="DZ5">
        <f>SUMIFS(DataRegularSeason20242025!$AA$3:$AA$1315,DataRegularSeason20242025!$B$3:$B$1315, "&lt;=" &amp; DZ$1, DataRegularSeason20242025!$D$3:$D$1315, $A5)+SUMIFS(DataRegularSeason20242025!$AB$3:$AB$1315,DataRegularSeason20242025!$B$3:$B$1315, "&lt;=" &amp; DZ$1, DataRegularSeason20242025!$E$3:$E$1315, $A5)</f>
        <v>23</v>
      </c>
      <c r="EA5">
        <f>SUMIFS(DataRegularSeason20242025!$AA$3:$AA$1315,DataRegularSeason20242025!$B$3:$B$1315, "&lt;=" &amp; EA$1, DataRegularSeason20242025!$D$3:$D$1315, $A5)+SUMIFS(DataRegularSeason20242025!$AB$3:$AB$1315,DataRegularSeason20242025!$B$3:$B$1315, "&lt;=" &amp; EA$1, DataRegularSeason20242025!$E$3:$E$1315, $A5)</f>
        <v>23</v>
      </c>
      <c r="EB5">
        <f>SUMIFS(DataRegularSeason20242025!$AA$3:$AA$1315,DataRegularSeason20242025!$B$3:$B$1315, "&lt;=" &amp; EB$1, DataRegularSeason20242025!$D$3:$D$1315, $A5)+SUMIFS(DataRegularSeason20242025!$AB$3:$AB$1315,DataRegularSeason20242025!$B$3:$B$1315, "&lt;=" &amp; EB$1, DataRegularSeason20242025!$E$3:$E$1315, $A5)</f>
        <v>23</v>
      </c>
      <c r="EC5">
        <f>SUMIFS(DataRegularSeason20242025!$AA$3:$AA$1315,DataRegularSeason20242025!$B$3:$B$1315, "&lt;=" &amp; EC$1, DataRegularSeason20242025!$D$3:$D$1315, $A5)+SUMIFS(DataRegularSeason20242025!$AB$3:$AB$1315,DataRegularSeason20242025!$B$3:$B$1315, "&lt;=" &amp; EC$1, DataRegularSeason20242025!$E$3:$E$1315, $A5)</f>
        <v>23</v>
      </c>
      <c r="ED5">
        <f>SUMIFS(DataRegularSeason20242025!$AA$3:$AA$1315,DataRegularSeason20242025!$B$3:$B$1315, "&lt;=" &amp; ED$1, DataRegularSeason20242025!$D$3:$D$1315, $A5)+SUMIFS(DataRegularSeason20242025!$AB$3:$AB$1315,DataRegularSeason20242025!$B$3:$B$1315, "&lt;=" &amp; ED$1, DataRegularSeason20242025!$E$3:$E$1315, $A5)</f>
        <v>23</v>
      </c>
      <c r="EE5">
        <f>SUMIFS(DataRegularSeason20242025!$AA$3:$AA$1315,DataRegularSeason20242025!$B$3:$B$1315, "&lt;=" &amp; EE$1, DataRegularSeason20242025!$D$3:$D$1315, $A5)+SUMIFS(DataRegularSeason20242025!$AB$3:$AB$1315,DataRegularSeason20242025!$B$3:$B$1315, "&lt;=" &amp; EE$1, DataRegularSeason20242025!$E$3:$E$1315, $A5)</f>
        <v>23</v>
      </c>
      <c r="EF5">
        <f>SUMIFS(DataRegularSeason20242025!$AA$3:$AA$1315,DataRegularSeason20242025!$B$3:$B$1315, "&lt;=" &amp; EF$1, DataRegularSeason20242025!$D$3:$D$1315, $A5)+SUMIFS(DataRegularSeason20242025!$AB$3:$AB$1315,DataRegularSeason20242025!$B$3:$B$1315, "&lt;=" &amp; EF$1, DataRegularSeason20242025!$E$3:$E$1315, $A5)</f>
        <v>23</v>
      </c>
      <c r="EG5">
        <f>SUMIFS(DataRegularSeason20242025!$AA$3:$AA$1315,DataRegularSeason20242025!$B$3:$B$1315, "&lt;=" &amp; EG$1, DataRegularSeason20242025!$D$3:$D$1315, $A5)+SUMIFS(DataRegularSeason20242025!$AB$3:$AB$1315,DataRegularSeason20242025!$B$3:$B$1315, "&lt;=" &amp; EG$1, DataRegularSeason20242025!$E$3:$E$1315, $A5)</f>
        <v>23</v>
      </c>
      <c r="EH5">
        <f>SUMIFS(DataRegularSeason20242025!$AA$3:$AA$1315,DataRegularSeason20242025!$B$3:$B$1315, "&lt;=" &amp; EH$1, DataRegularSeason20242025!$D$3:$D$1315, $A5)+SUMIFS(DataRegularSeason20242025!$AB$3:$AB$1315,DataRegularSeason20242025!$B$3:$B$1315, "&lt;=" &amp; EH$1, DataRegularSeason20242025!$E$3:$E$1315, $A5)</f>
        <v>23</v>
      </c>
      <c r="EI5">
        <f>SUMIFS(DataRegularSeason20242025!$AA$3:$AA$1315,DataRegularSeason20242025!$B$3:$B$1315, "&lt;=" &amp; EI$1, DataRegularSeason20242025!$D$3:$D$1315, $A5)+SUMIFS(DataRegularSeason20242025!$AB$3:$AB$1315,DataRegularSeason20242025!$B$3:$B$1315, "&lt;=" &amp; EI$1, DataRegularSeason20242025!$E$3:$E$1315, $A5)</f>
        <v>23</v>
      </c>
      <c r="EJ5">
        <f>SUMIFS(DataRegularSeason20242025!$AA$3:$AA$1315,DataRegularSeason20242025!$B$3:$B$1315, "&lt;=" &amp; EJ$1, DataRegularSeason20242025!$D$3:$D$1315, $A5)+SUMIFS(DataRegularSeason20242025!$AB$3:$AB$1315,DataRegularSeason20242025!$B$3:$B$1315, "&lt;=" &amp; EJ$1, DataRegularSeason20242025!$E$3:$E$1315, $A5)</f>
        <v>23</v>
      </c>
      <c r="EK5">
        <f>SUMIFS(DataRegularSeason20242025!$AA$3:$AA$1315,DataRegularSeason20242025!$B$3:$B$1315, "&lt;=" &amp; EK$1, DataRegularSeason20242025!$D$3:$D$1315, $A5)+SUMIFS(DataRegularSeason20242025!$AB$3:$AB$1315,DataRegularSeason20242025!$B$3:$B$1315, "&lt;=" &amp; EK$1, DataRegularSeason20242025!$E$3:$E$1315, $A5)</f>
        <v>23</v>
      </c>
      <c r="EL5">
        <f>SUMIFS(DataRegularSeason20242025!$AA$3:$AA$1315,DataRegularSeason20242025!$B$3:$B$1315, "&lt;=" &amp; EL$1, DataRegularSeason20242025!$D$3:$D$1315, $A5)+SUMIFS(DataRegularSeason20242025!$AB$3:$AB$1315,DataRegularSeason20242025!$B$3:$B$1315, "&lt;=" &amp; EL$1, DataRegularSeason20242025!$E$3:$E$1315, $A5)</f>
        <v>23</v>
      </c>
      <c r="EM5">
        <f>SUMIFS(DataRegularSeason20242025!$AA$3:$AA$1315,DataRegularSeason20242025!$B$3:$B$1315, "&lt;=" &amp; EM$1, DataRegularSeason20242025!$D$3:$D$1315, $A5)+SUMIFS(DataRegularSeason20242025!$AB$3:$AB$1315,DataRegularSeason20242025!$B$3:$B$1315, "&lt;=" &amp; EM$1, DataRegularSeason20242025!$E$3:$E$1315, $A5)</f>
        <v>23</v>
      </c>
      <c r="EN5">
        <f>SUMIFS(DataRegularSeason20242025!$AA$3:$AA$1315,DataRegularSeason20242025!$B$3:$B$1315, "&lt;=" &amp; EN$1, DataRegularSeason20242025!$D$3:$D$1315, $A5)+SUMIFS(DataRegularSeason20242025!$AB$3:$AB$1315,DataRegularSeason20242025!$B$3:$B$1315, "&lt;=" &amp; EN$1, DataRegularSeason20242025!$E$3:$E$1315, $A5)</f>
        <v>23</v>
      </c>
      <c r="EO5">
        <f>SUMIFS(DataRegularSeason20242025!$AA$3:$AA$1315,DataRegularSeason20242025!$B$3:$B$1315, "&lt;=" &amp; EO$1, DataRegularSeason20242025!$D$3:$D$1315, $A5)+SUMIFS(DataRegularSeason20242025!$AB$3:$AB$1315,DataRegularSeason20242025!$B$3:$B$1315, "&lt;=" &amp; EO$1, DataRegularSeason20242025!$E$3:$E$1315, $A5)</f>
        <v>23</v>
      </c>
      <c r="EP5">
        <f>SUMIFS(DataRegularSeason20242025!$AA$3:$AA$1315,DataRegularSeason20242025!$B$3:$B$1315, "&lt;=" &amp; EP$1, DataRegularSeason20242025!$D$3:$D$1315, $A5)+SUMIFS(DataRegularSeason20242025!$AB$3:$AB$1315,DataRegularSeason20242025!$B$3:$B$1315, "&lt;=" &amp; EP$1, DataRegularSeason20242025!$E$3:$E$1315, $A5)</f>
        <v>23</v>
      </c>
      <c r="EQ5">
        <f>SUMIFS(DataRegularSeason20242025!$AA$3:$AA$1315,DataRegularSeason20242025!$B$3:$B$1315, "&lt;=" &amp; EQ$1, DataRegularSeason20242025!$D$3:$D$1315, $A5)+SUMIFS(DataRegularSeason20242025!$AB$3:$AB$1315,DataRegularSeason20242025!$B$3:$B$1315, "&lt;=" &amp; EQ$1, DataRegularSeason20242025!$E$3:$E$1315, $A5)</f>
        <v>23</v>
      </c>
      <c r="ER5">
        <f>SUMIFS(DataRegularSeason20242025!$AA$3:$AA$1315,DataRegularSeason20242025!$B$3:$B$1315, "&lt;=" &amp; ER$1, DataRegularSeason20242025!$D$3:$D$1315, $A5)+SUMIFS(DataRegularSeason20242025!$AB$3:$AB$1315,DataRegularSeason20242025!$B$3:$B$1315, "&lt;=" &amp; ER$1, DataRegularSeason20242025!$E$3:$E$1315, $A5)</f>
        <v>23</v>
      </c>
      <c r="ES5">
        <f>SUMIFS(DataRegularSeason20242025!$AA$3:$AA$1315,DataRegularSeason20242025!$B$3:$B$1315, "&lt;=" &amp; ES$1, DataRegularSeason20242025!$D$3:$D$1315, $A5)+SUMIFS(DataRegularSeason20242025!$AB$3:$AB$1315,DataRegularSeason20242025!$B$3:$B$1315, "&lt;=" &amp; ES$1, DataRegularSeason20242025!$E$3:$E$1315, $A5)</f>
        <v>23</v>
      </c>
      <c r="ET5">
        <f>SUMIFS(DataRegularSeason20242025!$AA$3:$AA$1315,DataRegularSeason20242025!$B$3:$B$1315, "&lt;=" &amp; ET$1, DataRegularSeason20242025!$D$3:$D$1315, $A5)+SUMIFS(DataRegularSeason20242025!$AB$3:$AB$1315,DataRegularSeason20242025!$B$3:$B$1315, "&lt;=" &amp; ET$1, DataRegularSeason20242025!$E$3:$E$1315, $A5)</f>
        <v>23</v>
      </c>
      <c r="EU5">
        <f>SUMIFS(DataRegularSeason20242025!$AA$3:$AA$1315,DataRegularSeason20242025!$B$3:$B$1315, "&lt;=" &amp; EU$1, DataRegularSeason20242025!$D$3:$D$1315, $A5)+SUMIFS(DataRegularSeason20242025!$AB$3:$AB$1315,DataRegularSeason20242025!$B$3:$B$1315, "&lt;=" &amp; EU$1, DataRegularSeason20242025!$E$3:$E$1315, $A5)</f>
        <v>23</v>
      </c>
      <c r="EV5">
        <f>SUMIFS(DataRegularSeason20242025!$AA$3:$AA$1315,DataRegularSeason20242025!$B$3:$B$1315, "&lt;=" &amp; EV$1, DataRegularSeason20242025!$D$3:$D$1315, $A5)+SUMIFS(DataRegularSeason20242025!$AB$3:$AB$1315,DataRegularSeason20242025!$B$3:$B$1315, "&lt;=" &amp; EV$1, DataRegularSeason20242025!$E$3:$E$1315, $A5)</f>
        <v>23</v>
      </c>
      <c r="EW5">
        <f>SUMIFS(DataRegularSeason20242025!$AA$3:$AA$1315,DataRegularSeason20242025!$B$3:$B$1315, "&lt;=" &amp; EW$1, DataRegularSeason20242025!$D$3:$D$1315, $A5)+SUMIFS(DataRegularSeason20242025!$AB$3:$AB$1315,DataRegularSeason20242025!$B$3:$B$1315, "&lt;=" &amp; EW$1, DataRegularSeason20242025!$E$3:$E$1315, $A5)</f>
        <v>23</v>
      </c>
      <c r="EX5">
        <f>SUMIFS(DataRegularSeason20242025!$AA$3:$AA$1315,DataRegularSeason20242025!$B$3:$B$1315, "&lt;=" &amp; EX$1, DataRegularSeason20242025!$D$3:$D$1315, $A5)+SUMIFS(DataRegularSeason20242025!$AB$3:$AB$1315,DataRegularSeason20242025!$B$3:$B$1315, "&lt;=" &amp; EX$1, DataRegularSeason20242025!$E$3:$E$1315, $A5)</f>
        <v>23</v>
      </c>
      <c r="EY5">
        <f>SUMIFS(DataRegularSeason20242025!$AA$3:$AA$1315,DataRegularSeason20242025!$B$3:$B$1315, "&lt;=" &amp; EY$1, DataRegularSeason20242025!$D$3:$D$1315, $A5)+SUMIFS(DataRegularSeason20242025!$AB$3:$AB$1315,DataRegularSeason20242025!$B$3:$B$1315, "&lt;=" &amp; EY$1, DataRegularSeason20242025!$E$3:$E$1315, $A5)</f>
        <v>23</v>
      </c>
      <c r="EZ5">
        <f>SUMIFS(DataRegularSeason20242025!$AA$3:$AA$1315,DataRegularSeason20242025!$B$3:$B$1315, "&lt;=" &amp; EZ$1, DataRegularSeason20242025!$D$3:$D$1315, $A5)+SUMIFS(DataRegularSeason20242025!$AB$3:$AB$1315,DataRegularSeason20242025!$B$3:$B$1315, "&lt;=" &amp; EZ$1, DataRegularSeason20242025!$E$3:$E$1315, $A5)</f>
        <v>23</v>
      </c>
      <c r="FA5">
        <f>SUMIFS(DataRegularSeason20242025!$AA$3:$AA$1315,DataRegularSeason20242025!$B$3:$B$1315, "&lt;=" &amp; FA$1, DataRegularSeason20242025!$D$3:$D$1315, $A5)+SUMIFS(DataRegularSeason20242025!$AB$3:$AB$1315,DataRegularSeason20242025!$B$3:$B$1315, "&lt;=" &amp; FA$1, DataRegularSeason20242025!$E$3:$E$1315, $A5)</f>
        <v>23</v>
      </c>
      <c r="FB5">
        <f>SUMIFS(DataRegularSeason20242025!$AA$3:$AA$1315,DataRegularSeason20242025!$B$3:$B$1315, "&lt;=" &amp; FB$1, DataRegularSeason20242025!$D$3:$D$1315, $A5)+SUMIFS(DataRegularSeason20242025!$AB$3:$AB$1315,DataRegularSeason20242025!$B$3:$B$1315, "&lt;=" &amp; FB$1, DataRegularSeason20242025!$E$3:$E$1315, $A5)</f>
        <v>23</v>
      </c>
      <c r="FC5">
        <f>SUMIFS(DataRegularSeason20242025!$AA$3:$AA$1315,DataRegularSeason20242025!$B$3:$B$1315, "&lt;=" &amp; FC$1, DataRegularSeason20242025!$D$3:$D$1315, $A5)+SUMIFS(DataRegularSeason20242025!$AB$3:$AB$1315,DataRegularSeason20242025!$B$3:$B$1315, "&lt;=" &amp; FC$1, DataRegularSeason20242025!$E$3:$E$1315, $A5)</f>
        <v>23</v>
      </c>
      <c r="FD5">
        <f>SUMIFS(DataRegularSeason20242025!$AA$3:$AA$1315,DataRegularSeason20242025!$B$3:$B$1315, "&lt;=" &amp; FD$1, DataRegularSeason20242025!$D$3:$D$1315, $A5)+SUMIFS(DataRegularSeason20242025!$AB$3:$AB$1315,DataRegularSeason20242025!$B$3:$B$1315, "&lt;=" &amp; FD$1, DataRegularSeason20242025!$E$3:$E$1315, $A5)</f>
        <v>23</v>
      </c>
      <c r="FE5">
        <f>SUMIFS(DataRegularSeason20242025!$AA$3:$AA$1315,DataRegularSeason20242025!$B$3:$B$1315, "&lt;=" &amp; FE$1, DataRegularSeason20242025!$D$3:$D$1315, $A5)+SUMIFS(DataRegularSeason20242025!$AB$3:$AB$1315,DataRegularSeason20242025!$B$3:$B$1315, "&lt;=" &amp; FE$1, DataRegularSeason20242025!$E$3:$E$1315, $A5)</f>
        <v>23</v>
      </c>
      <c r="FF5">
        <f>SUMIFS(DataRegularSeason20242025!$AA$3:$AA$1315,DataRegularSeason20242025!$B$3:$B$1315, "&lt;=" &amp; FF$1, DataRegularSeason20242025!$D$3:$D$1315, $A5)+SUMIFS(DataRegularSeason20242025!$AB$3:$AB$1315,DataRegularSeason20242025!$B$3:$B$1315, "&lt;=" &amp; FF$1, DataRegularSeason20242025!$E$3:$E$1315, $A5)</f>
        <v>23</v>
      </c>
      <c r="FG5">
        <f>SUMIFS(DataRegularSeason20242025!$AA$3:$AA$1315,DataRegularSeason20242025!$B$3:$B$1315, "&lt;=" &amp; FG$1, DataRegularSeason20242025!$D$3:$D$1315, $A5)+SUMIFS(DataRegularSeason20242025!$AB$3:$AB$1315,DataRegularSeason20242025!$B$3:$B$1315, "&lt;=" &amp; FG$1, DataRegularSeason20242025!$E$3:$E$1315, $A5)</f>
        <v>23</v>
      </c>
      <c r="FH5">
        <f>SUMIFS(DataRegularSeason20242025!$AA$3:$AA$1315,DataRegularSeason20242025!$B$3:$B$1315, "&lt;=" &amp; FH$1, DataRegularSeason20242025!$D$3:$D$1315, $A5)+SUMIFS(DataRegularSeason20242025!$AB$3:$AB$1315,DataRegularSeason20242025!$B$3:$B$1315, "&lt;=" &amp; FH$1, DataRegularSeason20242025!$E$3:$E$1315, $A5)</f>
        <v>23</v>
      </c>
      <c r="FI5">
        <f>SUMIFS(DataRegularSeason20242025!$AA$3:$AA$1315,DataRegularSeason20242025!$B$3:$B$1315, "&lt;=" &amp; FI$1, DataRegularSeason20242025!$D$3:$D$1315, $A5)+SUMIFS(DataRegularSeason20242025!$AB$3:$AB$1315,DataRegularSeason20242025!$B$3:$B$1315, "&lt;=" &amp; FI$1, DataRegularSeason20242025!$E$3:$E$1315, $A5)</f>
        <v>23</v>
      </c>
      <c r="FJ5">
        <f>SUMIFS(DataRegularSeason20242025!$AA$3:$AA$1315,DataRegularSeason20242025!$B$3:$B$1315, "&lt;=" &amp; FJ$1, DataRegularSeason20242025!$D$3:$D$1315, $A5)+SUMIFS(DataRegularSeason20242025!$AB$3:$AB$1315,DataRegularSeason20242025!$B$3:$B$1315, "&lt;=" &amp; FJ$1, DataRegularSeason20242025!$E$3:$E$1315, $A5)</f>
        <v>23</v>
      </c>
      <c r="FK5">
        <f>SUMIFS(DataRegularSeason20242025!$AA$3:$AA$1315,DataRegularSeason20242025!$B$3:$B$1315, "&lt;=" &amp; FK$1, DataRegularSeason20242025!$D$3:$D$1315, $A5)+SUMIFS(DataRegularSeason20242025!$AB$3:$AB$1315,DataRegularSeason20242025!$B$3:$B$1315, "&lt;=" &amp; FK$1, DataRegularSeason20242025!$E$3:$E$1315, $A5)</f>
        <v>23</v>
      </c>
      <c r="FL5">
        <f>SUMIFS(DataRegularSeason20242025!$AA$3:$AA$1315,DataRegularSeason20242025!$B$3:$B$1315, "&lt;=" &amp; FL$1, DataRegularSeason20242025!$D$3:$D$1315, $A5)+SUMIFS(DataRegularSeason20242025!$AB$3:$AB$1315,DataRegularSeason20242025!$B$3:$B$1315, "&lt;=" &amp; FL$1, DataRegularSeason20242025!$E$3:$E$1315, $A5)</f>
        <v>23</v>
      </c>
      <c r="FM5">
        <f>SUMIFS(DataRegularSeason20242025!$AA$3:$AA$1315,DataRegularSeason20242025!$B$3:$B$1315, "&lt;=" &amp; FM$1, DataRegularSeason20242025!$D$3:$D$1315, $A5)+SUMIFS(DataRegularSeason20242025!$AB$3:$AB$1315,DataRegularSeason20242025!$B$3:$B$1315, "&lt;=" &amp; FM$1, DataRegularSeason20242025!$E$3:$E$1315, $A5)</f>
        <v>23</v>
      </c>
      <c r="FN5">
        <f>SUMIFS(DataRegularSeason20242025!$AA$3:$AA$1315,DataRegularSeason20242025!$B$3:$B$1315, "&lt;=" &amp; FN$1, DataRegularSeason20242025!$D$3:$D$1315, $A5)+SUMIFS(DataRegularSeason20242025!$AB$3:$AB$1315,DataRegularSeason20242025!$B$3:$B$1315, "&lt;=" &amp; FN$1, DataRegularSeason20242025!$E$3:$E$1315, $A5)</f>
        <v>23</v>
      </c>
      <c r="FO5">
        <f>SUMIFS(DataRegularSeason20242025!$AA$3:$AA$1315,DataRegularSeason20242025!$B$3:$B$1315, "&lt;=" &amp; FO$1, DataRegularSeason20242025!$D$3:$D$1315, $A5)+SUMIFS(DataRegularSeason20242025!$AB$3:$AB$1315,DataRegularSeason20242025!$B$3:$B$1315, "&lt;=" &amp; FO$1, DataRegularSeason20242025!$E$3:$E$1315, $A5)</f>
        <v>23</v>
      </c>
      <c r="FP5">
        <f>SUMIFS(DataRegularSeason20242025!$AA$3:$AA$1315,DataRegularSeason20242025!$B$3:$B$1315, "&lt;=" &amp; FP$1, DataRegularSeason20242025!$D$3:$D$1315, $A5)+SUMIFS(DataRegularSeason20242025!$AB$3:$AB$1315,DataRegularSeason20242025!$B$3:$B$1315, "&lt;=" &amp; FP$1, DataRegularSeason20242025!$E$3:$E$1315, $A5)</f>
        <v>23</v>
      </c>
      <c r="FQ5">
        <f>SUMIFS(DataRegularSeason20242025!$AA$3:$AA$1315,DataRegularSeason20242025!$B$3:$B$1315, "&lt;=" &amp; FQ$1, DataRegularSeason20242025!$D$3:$D$1315, $A5)+SUMIFS(DataRegularSeason20242025!$AB$3:$AB$1315,DataRegularSeason20242025!$B$3:$B$1315, "&lt;=" &amp; FQ$1, DataRegularSeason20242025!$E$3:$E$1315, $A5)</f>
        <v>23</v>
      </c>
      <c r="FR5">
        <f>SUMIFS(DataRegularSeason20242025!$AA$3:$AA$1315,DataRegularSeason20242025!$B$3:$B$1315, "&lt;=" &amp; FR$1, DataRegularSeason20242025!$D$3:$D$1315, $A5)+SUMIFS(DataRegularSeason20242025!$AB$3:$AB$1315,DataRegularSeason20242025!$B$3:$B$1315, "&lt;=" &amp; FR$1, DataRegularSeason20242025!$E$3:$E$1315, $A5)</f>
        <v>23</v>
      </c>
      <c r="FS5">
        <f>SUMIFS(DataRegularSeason20242025!$AA$3:$AA$1315,DataRegularSeason20242025!$B$3:$B$1315, "&lt;=" &amp; FS$1, DataRegularSeason20242025!$D$3:$D$1315, $A5)+SUMIFS(DataRegularSeason20242025!$AB$3:$AB$1315,DataRegularSeason20242025!$B$3:$B$1315, "&lt;=" &amp; FS$1, DataRegularSeason20242025!$E$3:$E$1315, $A5)</f>
        <v>23</v>
      </c>
      <c r="FT5">
        <f>SUMIFS(DataRegularSeason20242025!$AA$3:$AA$1315,DataRegularSeason20242025!$B$3:$B$1315, "&lt;=" &amp; FT$1, DataRegularSeason20242025!$D$3:$D$1315, $A5)+SUMIFS(DataRegularSeason20242025!$AB$3:$AB$1315,DataRegularSeason20242025!$B$3:$B$1315, "&lt;=" &amp; FT$1, DataRegularSeason20242025!$E$3:$E$1315, $A5)</f>
        <v>23</v>
      </c>
      <c r="FU5">
        <f>SUMIFS(DataRegularSeason20242025!$AA$3:$AA$1315,DataRegularSeason20242025!$B$3:$B$1315, "&lt;=" &amp; FU$1, DataRegularSeason20242025!$D$3:$D$1315, $A5)+SUMIFS(DataRegularSeason20242025!$AB$3:$AB$1315,DataRegularSeason20242025!$B$3:$B$1315, "&lt;=" &amp; FU$1, DataRegularSeason20242025!$E$3:$E$1315, $A5)</f>
        <v>23</v>
      </c>
      <c r="FV5">
        <f>SUMIFS(DataRegularSeason20242025!$AA$3:$AA$1315,DataRegularSeason20242025!$B$3:$B$1315, "&lt;=" &amp; FV$1, DataRegularSeason20242025!$D$3:$D$1315, $A5)+SUMIFS(DataRegularSeason20242025!$AB$3:$AB$1315,DataRegularSeason20242025!$B$3:$B$1315, "&lt;=" &amp; FV$1, DataRegularSeason20242025!$E$3:$E$1315, $A5)</f>
        <v>23</v>
      </c>
      <c r="FW5">
        <f>SUMIFS(DataRegularSeason20242025!$AA$3:$AA$1315,DataRegularSeason20242025!$B$3:$B$1315, "&lt;=" &amp; FW$1, DataRegularSeason20242025!$D$3:$D$1315, $A5)+SUMIFS(DataRegularSeason20242025!$AB$3:$AB$1315,DataRegularSeason20242025!$B$3:$B$1315, "&lt;=" &amp; FW$1, DataRegularSeason20242025!$E$3:$E$1315, $A5)</f>
        <v>23</v>
      </c>
      <c r="FX5">
        <f>SUMIFS(DataRegularSeason20242025!$AA$3:$AA$1315,DataRegularSeason20242025!$B$3:$B$1315, "&lt;=" &amp; FX$1, DataRegularSeason20242025!$D$3:$D$1315, $A5)+SUMIFS(DataRegularSeason20242025!$AB$3:$AB$1315,DataRegularSeason20242025!$B$3:$B$1315, "&lt;=" &amp; FX$1, DataRegularSeason20242025!$E$3:$E$1315, $A5)</f>
        <v>23</v>
      </c>
      <c r="FY5">
        <f>SUMIFS(DataRegularSeason20242025!$AA$3:$AA$1315,DataRegularSeason20242025!$B$3:$B$1315, "&lt;=" &amp; FY$1, DataRegularSeason20242025!$D$3:$D$1315, $A5)+SUMIFS(DataRegularSeason20242025!$AB$3:$AB$1315,DataRegularSeason20242025!$B$3:$B$1315, "&lt;=" &amp; FY$1, DataRegularSeason20242025!$E$3:$E$1315, $A5)</f>
        <v>23</v>
      </c>
      <c r="FZ5">
        <f>SUMIFS(DataRegularSeason20242025!$AA$3:$AA$1315,DataRegularSeason20242025!$B$3:$B$1315, "&lt;=" &amp; FZ$1, DataRegularSeason20242025!$D$3:$D$1315, $A5)+SUMIFS(DataRegularSeason20242025!$AB$3:$AB$1315,DataRegularSeason20242025!$B$3:$B$1315, "&lt;=" &amp; FZ$1, DataRegularSeason20242025!$E$3:$E$1315, $A5)</f>
        <v>23</v>
      </c>
      <c r="GA5">
        <f>SUMIFS(DataRegularSeason20242025!$AA$3:$AA$1315,DataRegularSeason20242025!$B$3:$B$1315, "&lt;=" &amp; GA$1, DataRegularSeason20242025!$D$3:$D$1315, $A5)+SUMIFS(DataRegularSeason20242025!$AB$3:$AB$1315,DataRegularSeason20242025!$B$3:$B$1315, "&lt;=" &amp; GA$1, DataRegularSeason20242025!$E$3:$E$1315, $A5)</f>
        <v>23</v>
      </c>
      <c r="GB5">
        <f>SUMIFS(DataRegularSeason20242025!$AA$3:$AA$1315,DataRegularSeason20242025!$B$3:$B$1315, "&lt;=" &amp; GB$1, DataRegularSeason20242025!$D$3:$D$1315, $A5)+SUMIFS(DataRegularSeason20242025!$AB$3:$AB$1315,DataRegularSeason20242025!$B$3:$B$1315, "&lt;=" &amp; GB$1, DataRegularSeason20242025!$E$3:$E$1315, $A5)</f>
        <v>23</v>
      </c>
      <c r="GC5">
        <f>SUMIFS(DataRegularSeason20242025!$AA$3:$AA$1315,DataRegularSeason20242025!$B$3:$B$1315, "&lt;=" &amp; GC$1, DataRegularSeason20242025!$D$3:$D$1315, $A5)+SUMIFS(DataRegularSeason20242025!$AB$3:$AB$1315,DataRegularSeason20242025!$B$3:$B$1315, "&lt;=" &amp; GC$1, DataRegularSeason20242025!$E$3:$E$1315, $A5)</f>
        <v>23</v>
      </c>
      <c r="GD5">
        <f>SUMIFS(DataRegularSeason20242025!$AA$3:$AA$1315,DataRegularSeason20242025!$B$3:$B$1315, "&lt;=" &amp; GD$1, DataRegularSeason20242025!$D$3:$D$1315, $A5)+SUMIFS(DataRegularSeason20242025!$AB$3:$AB$1315,DataRegularSeason20242025!$B$3:$B$1315, "&lt;=" &amp; GD$1, DataRegularSeason20242025!$E$3:$E$1315, $A5)</f>
        <v>23</v>
      </c>
      <c r="GE5">
        <f>SUMIFS(DataRegularSeason20242025!$AA$3:$AA$1315,DataRegularSeason20242025!$B$3:$B$1315, "&lt;=" &amp; GE$1, DataRegularSeason20242025!$D$3:$D$1315, $A5)+SUMIFS(DataRegularSeason20242025!$AB$3:$AB$1315,DataRegularSeason20242025!$B$3:$B$1315, "&lt;=" &amp; GE$1, DataRegularSeason20242025!$E$3:$E$1315, $A5)</f>
        <v>23</v>
      </c>
      <c r="GF5">
        <f>SUMIFS(DataRegularSeason20242025!$AA$3:$AA$1315,DataRegularSeason20242025!$B$3:$B$1315, "&lt;=" &amp; GF$1, DataRegularSeason20242025!$D$3:$D$1315, $A5)+SUMIFS(DataRegularSeason20242025!$AB$3:$AB$1315,DataRegularSeason20242025!$B$3:$B$1315, "&lt;=" &amp; GF$1, DataRegularSeason20242025!$E$3:$E$1315, $A5)</f>
        <v>23</v>
      </c>
      <c r="GG5">
        <f>SUMIFS(DataRegularSeason20242025!$AA$3:$AA$1315,DataRegularSeason20242025!$B$3:$B$1315, "&lt;=" &amp; GG$1, DataRegularSeason20242025!$D$3:$D$1315, $A5)+SUMIFS(DataRegularSeason20242025!$AB$3:$AB$1315,DataRegularSeason20242025!$B$3:$B$1315, "&lt;=" &amp; GG$1, DataRegularSeason20242025!$E$3:$E$1315, $A5)</f>
        <v>23</v>
      </c>
      <c r="GH5">
        <f>SUMIFS(DataRegularSeason20242025!$AA$3:$AA$1315,DataRegularSeason20242025!$B$3:$B$1315, "&lt;=" &amp; GH$1, DataRegularSeason20242025!$D$3:$D$1315, $A5)+SUMIFS(DataRegularSeason20242025!$AB$3:$AB$1315,DataRegularSeason20242025!$B$3:$B$1315, "&lt;=" &amp; GH$1, DataRegularSeason20242025!$E$3:$E$1315, $A5)</f>
        <v>23</v>
      </c>
      <c r="GI5">
        <f>SUMIFS(DataRegularSeason20242025!$AA$3:$AA$1315,DataRegularSeason20242025!$B$3:$B$1315, "&lt;=" &amp; GI$1, DataRegularSeason20242025!$D$3:$D$1315, $A5)+SUMIFS(DataRegularSeason20242025!$AB$3:$AB$1315,DataRegularSeason20242025!$B$3:$B$1315, "&lt;=" &amp; GI$1, DataRegularSeason20242025!$E$3:$E$1315, $A5)</f>
        <v>23</v>
      </c>
      <c r="GJ5">
        <f>SUMIFS(DataRegularSeason20242025!$AA$3:$AA$1315,DataRegularSeason20242025!$B$3:$B$1315, "&lt;=" &amp; GJ$1, DataRegularSeason20242025!$D$3:$D$1315, $A5)+SUMIFS(DataRegularSeason20242025!$AB$3:$AB$1315,DataRegularSeason20242025!$B$3:$B$1315, "&lt;=" &amp; GJ$1, DataRegularSeason20242025!$E$3:$E$1315, $A5)</f>
        <v>23</v>
      </c>
      <c r="GK5">
        <f>SUMIFS(DataRegularSeason20242025!$AA$3:$AA$1315,DataRegularSeason20242025!$B$3:$B$1315, "&lt;=" &amp; GK$1, DataRegularSeason20242025!$D$3:$D$1315, $A5)+SUMIFS(DataRegularSeason20242025!$AB$3:$AB$1315,DataRegularSeason20242025!$B$3:$B$1315, "&lt;=" &amp; GK$1, DataRegularSeason20242025!$E$3:$E$1315, $A5)</f>
        <v>23</v>
      </c>
      <c r="GL5">
        <f>SUMIFS(DataRegularSeason20242025!$AA$3:$AA$1315,DataRegularSeason20242025!$B$3:$B$1315, "&lt;=" &amp; GL$1, DataRegularSeason20242025!$D$3:$D$1315, $A5)+SUMIFS(DataRegularSeason20242025!$AB$3:$AB$1315,DataRegularSeason20242025!$B$3:$B$1315, "&lt;=" &amp; GL$1, DataRegularSeason20242025!$E$3:$E$1315, $A5)</f>
        <v>23</v>
      </c>
      <c r="GM5">
        <f>SUMIFS(DataRegularSeason20242025!$AA$3:$AA$1315,DataRegularSeason20242025!$B$3:$B$1315, "&lt;=" &amp; GM$1, DataRegularSeason20242025!$D$3:$D$1315, $A5)+SUMIFS(DataRegularSeason20242025!$AB$3:$AB$1315,DataRegularSeason20242025!$B$3:$B$1315, "&lt;=" &amp; GM$1, DataRegularSeason20242025!$E$3:$E$1315, $A5)</f>
        <v>23</v>
      </c>
      <c r="GN5">
        <f>SUMIFS(DataRegularSeason20242025!$AA$3:$AA$1315,DataRegularSeason20242025!$B$3:$B$1315, "&lt;=" &amp; GN$1, DataRegularSeason20242025!$D$3:$D$1315, $A5)+SUMIFS(DataRegularSeason20242025!$AB$3:$AB$1315,DataRegularSeason20242025!$B$3:$B$1315, "&lt;=" &amp; GN$1, DataRegularSeason20242025!$E$3:$E$1315, $A5)</f>
        <v>23</v>
      </c>
      <c r="GO5">
        <f>SUMIFS(DataRegularSeason20242025!$AA$3:$AA$1315,DataRegularSeason20242025!$B$3:$B$1315, "&lt;=" &amp; GO$1, DataRegularSeason20242025!$D$3:$D$1315, $A5)+SUMIFS(DataRegularSeason20242025!$AB$3:$AB$1315,DataRegularSeason20242025!$B$3:$B$1315, "&lt;=" &amp; GO$1, DataRegularSeason20242025!$E$3:$E$1315, $A5)</f>
        <v>23</v>
      </c>
      <c r="GP5">
        <f>SUMIFS(DataRegularSeason20242025!$AA$3:$AA$1315,DataRegularSeason20242025!$B$3:$B$1315, "&lt;=" &amp; GP$1, DataRegularSeason20242025!$D$3:$D$1315, $A5)+SUMIFS(DataRegularSeason20242025!$AB$3:$AB$1315,DataRegularSeason20242025!$B$3:$B$1315, "&lt;=" &amp; GP$1, DataRegularSeason20242025!$E$3:$E$1315, $A5)</f>
        <v>23</v>
      </c>
      <c r="GQ5">
        <f>SUMIFS(DataRegularSeason20242025!$AA$3:$AA$1315,DataRegularSeason20242025!$B$3:$B$1315, "&lt;=" &amp; GQ$1, DataRegularSeason20242025!$D$3:$D$1315, $A5)+SUMIFS(DataRegularSeason20242025!$AB$3:$AB$1315,DataRegularSeason20242025!$B$3:$B$1315, "&lt;=" &amp; GQ$1, DataRegularSeason20242025!$E$3:$E$1315, $A5)</f>
        <v>23</v>
      </c>
      <c r="GR5">
        <f>SUMIFS(DataRegularSeason20242025!$AA$3:$AA$1315,DataRegularSeason20242025!$B$3:$B$1315, "&lt;=" &amp; GR$1, DataRegularSeason20242025!$D$3:$D$1315, $A5)+SUMIFS(DataRegularSeason20242025!$AB$3:$AB$1315,DataRegularSeason20242025!$B$3:$B$1315, "&lt;=" &amp; GR$1, DataRegularSeason20242025!$E$3:$E$1315, $A5)</f>
        <v>23</v>
      </c>
      <c r="GS5">
        <f>SUMIFS(DataRegularSeason20242025!$AA$3:$AA$1315,DataRegularSeason20242025!$B$3:$B$1315, "&lt;=" &amp; GS$1, DataRegularSeason20242025!$D$3:$D$1315, $A5)+SUMIFS(DataRegularSeason20242025!$AB$3:$AB$1315,DataRegularSeason20242025!$B$3:$B$1315, "&lt;=" &amp; GS$1, DataRegularSeason20242025!$E$3:$E$1315, $A5)</f>
        <v>23</v>
      </c>
      <c r="GT5">
        <f>SUMIFS(DataRegularSeason20242025!$AA$3:$AA$1315,DataRegularSeason20242025!$B$3:$B$1315, "&lt;=" &amp; GT$1, DataRegularSeason20242025!$D$3:$D$1315, $A5)+SUMIFS(DataRegularSeason20242025!$AB$3:$AB$1315,DataRegularSeason20242025!$B$3:$B$1315, "&lt;=" &amp; GT$1, DataRegularSeason20242025!$E$3:$E$1315, $A5)</f>
        <v>23</v>
      </c>
      <c r="GU5">
        <f>SUMIFS(DataRegularSeason20242025!$AA$3:$AA$1315,DataRegularSeason20242025!$B$3:$B$1315, "&lt;=" &amp; GU$1, DataRegularSeason20242025!$D$3:$D$1315, $A5)+SUMIFS(DataRegularSeason20242025!$AB$3:$AB$1315,DataRegularSeason20242025!$B$3:$B$1315, "&lt;=" &amp; GU$1, DataRegularSeason20242025!$E$3:$E$1315, $A5)</f>
        <v>23</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23</v>
      </c>
      <c r="BJ6">
        <f>SUMIFS(DataRegularSeason20242025!$AA$3:$AA$1315,DataRegularSeason20242025!$B$3:$B$1315, "&lt;=" &amp; BJ$1, DataRegularSeason20242025!$D$3:$D$1315, $A6)+SUMIFS(DataRegularSeason20242025!$AB$3:$AB$1315,DataRegularSeason20242025!$B$3:$B$1315, "&lt;=" &amp; BJ$1, DataRegularSeason20242025!$E$3:$E$1315, $A6)</f>
        <v>23</v>
      </c>
      <c r="BK6">
        <f>SUMIFS(DataRegularSeason20242025!$AA$3:$AA$1315,DataRegularSeason20242025!$B$3:$B$1315, "&lt;=" &amp; BK$1, DataRegularSeason20242025!$D$3:$D$1315, $A6)+SUMIFS(DataRegularSeason20242025!$AB$3:$AB$1315,DataRegularSeason20242025!$B$3:$B$1315, "&lt;=" &amp; BK$1, DataRegularSeason20242025!$E$3:$E$1315, $A6)</f>
        <v>23</v>
      </c>
      <c r="BL6">
        <f>SUMIFS(DataRegularSeason20242025!$AA$3:$AA$1315,DataRegularSeason20242025!$B$3:$B$1315, "&lt;=" &amp; BL$1, DataRegularSeason20242025!$D$3:$D$1315, $A6)+SUMIFS(DataRegularSeason20242025!$AB$3:$AB$1315,DataRegularSeason20242025!$B$3:$B$1315, "&lt;=" &amp; BL$1, DataRegularSeason20242025!$E$3:$E$1315, $A6)</f>
        <v>23</v>
      </c>
      <c r="BM6">
        <f>SUMIFS(DataRegularSeason20242025!$AA$3:$AA$1315,DataRegularSeason20242025!$B$3:$B$1315, "&lt;=" &amp; BM$1, DataRegularSeason20242025!$D$3:$D$1315, $A6)+SUMIFS(DataRegularSeason20242025!$AB$3:$AB$1315,DataRegularSeason20242025!$B$3:$B$1315, "&lt;=" &amp; BM$1, DataRegularSeason20242025!$E$3:$E$1315, $A6)</f>
        <v>23</v>
      </c>
      <c r="BN6">
        <f>SUMIFS(DataRegularSeason20242025!$AA$3:$AA$1315,DataRegularSeason20242025!$B$3:$B$1315, "&lt;=" &amp; BN$1, DataRegularSeason20242025!$D$3:$D$1315, $A6)+SUMIFS(DataRegularSeason20242025!$AB$3:$AB$1315,DataRegularSeason20242025!$B$3:$B$1315, "&lt;=" &amp; BN$1, DataRegularSeason20242025!$E$3:$E$1315, $A6)</f>
        <v>23</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23</v>
      </c>
      <c r="BT6">
        <f>SUMIFS(DataRegularSeason20242025!$AA$3:$AA$1315,DataRegularSeason20242025!$B$3:$B$1315, "&lt;=" &amp; BT$1, DataRegularSeason20242025!$D$3:$D$1315, $A6)+SUMIFS(DataRegularSeason20242025!$AB$3:$AB$1315,DataRegularSeason20242025!$B$3:$B$1315, "&lt;=" &amp; BT$1, DataRegularSeason20242025!$E$3:$E$1315, $A6)</f>
        <v>23</v>
      </c>
      <c r="BU6">
        <f>SUMIFS(DataRegularSeason20242025!$AA$3:$AA$1315,DataRegularSeason20242025!$B$3:$B$1315, "&lt;=" &amp; BU$1, DataRegularSeason20242025!$D$3:$D$1315, $A6)+SUMIFS(DataRegularSeason20242025!$AB$3:$AB$1315,DataRegularSeason20242025!$B$3:$B$1315, "&lt;=" &amp; BU$1, DataRegularSeason20242025!$E$3:$E$1315, $A6)</f>
        <v>23</v>
      </c>
      <c r="BV6">
        <f>SUMIFS(DataRegularSeason20242025!$AA$3:$AA$1315,DataRegularSeason20242025!$B$3:$B$1315, "&lt;=" &amp; BV$1, DataRegularSeason20242025!$D$3:$D$1315, $A6)+SUMIFS(DataRegularSeason20242025!$AB$3:$AB$1315,DataRegularSeason20242025!$B$3:$B$1315, "&lt;=" &amp; BV$1, DataRegularSeason20242025!$E$3:$E$1315, $A6)</f>
        <v>23</v>
      </c>
      <c r="BW6">
        <f>SUMIFS(DataRegularSeason20242025!$AA$3:$AA$1315,DataRegularSeason20242025!$B$3:$B$1315, "&lt;=" &amp; BW$1, DataRegularSeason20242025!$D$3:$D$1315, $A6)+SUMIFS(DataRegularSeason20242025!$AB$3:$AB$1315,DataRegularSeason20242025!$B$3:$B$1315, "&lt;=" &amp; BW$1, DataRegularSeason20242025!$E$3:$E$1315, $A6)</f>
        <v>23</v>
      </c>
      <c r="BX6">
        <f>SUMIFS(DataRegularSeason20242025!$AA$3:$AA$1315,DataRegularSeason20242025!$B$3:$B$1315, "&lt;=" &amp; BX$1, DataRegularSeason20242025!$D$3:$D$1315, $A6)+SUMIFS(DataRegularSeason20242025!$AB$3:$AB$1315,DataRegularSeason20242025!$B$3:$B$1315, "&lt;=" &amp; BX$1, DataRegularSeason20242025!$E$3:$E$1315, $A6)</f>
        <v>23</v>
      </c>
      <c r="BY6">
        <f>SUMIFS(DataRegularSeason20242025!$AA$3:$AA$1315,DataRegularSeason20242025!$B$3:$B$1315, "&lt;=" &amp; BY$1, DataRegularSeason20242025!$D$3:$D$1315, $A6)+SUMIFS(DataRegularSeason20242025!$AB$3:$AB$1315,DataRegularSeason20242025!$B$3:$B$1315, "&lt;=" &amp; BY$1, DataRegularSeason20242025!$E$3:$E$1315, $A6)</f>
        <v>23</v>
      </c>
      <c r="BZ6">
        <f>SUMIFS(DataRegularSeason20242025!$AA$3:$AA$1315,DataRegularSeason20242025!$B$3:$B$1315, "&lt;=" &amp; BZ$1, DataRegularSeason20242025!$D$3:$D$1315, $A6)+SUMIFS(DataRegularSeason20242025!$AB$3:$AB$1315,DataRegularSeason20242025!$B$3:$B$1315, "&lt;=" &amp; BZ$1, DataRegularSeason20242025!$E$3:$E$1315, $A6)</f>
        <v>23</v>
      </c>
      <c r="CA6">
        <f>SUMIFS(DataRegularSeason20242025!$AA$3:$AA$1315,DataRegularSeason20242025!$B$3:$B$1315, "&lt;=" &amp; CA$1, DataRegularSeason20242025!$D$3:$D$1315, $A6)+SUMIFS(DataRegularSeason20242025!$AB$3:$AB$1315,DataRegularSeason20242025!$B$3:$B$1315, "&lt;=" &amp; CA$1, DataRegularSeason20242025!$E$3:$E$1315, $A6)</f>
        <v>23</v>
      </c>
      <c r="CB6">
        <f>SUMIFS(DataRegularSeason20242025!$AA$3:$AA$1315,DataRegularSeason20242025!$B$3:$B$1315, "&lt;=" &amp; CB$1, DataRegularSeason20242025!$D$3:$D$1315, $A6)+SUMIFS(DataRegularSeason20242025!$AB$3:$AB$1315,DataRegularSeason20242025!$B$3:$B$1315, "&lt;=" &amp; CB$1, DataRegularSeason20242025!$E$3:$E$1315, $A6)</f>
        <v>23</v>
      </c>
      <c r="CC6">
        <f>SUMIFS(DataRegularSeason20242025!$AA$3:$AA$1315,DataRegularSeason20242025!$B$3:$B$1315, "&lt;=" &amp; CC$1, DataRegularSeason20242025!$D$3:$D$1315, $A6)+SUMIFS(DataRegularSeason20242025!$AB$3:$AB$1315,DataRegularSeason20242025!$B$3:$B$1315, "&lt;=" &amp; CC$1, DataRegularSeason20242025!$E$3:$E$1315, $A6)</f>
        <v>23</v>
      </c>
      <c r="CD6">
        <f>SUMIFS(DataRegularSeason20242025!$AA$3:$AA$1315,DataRegularSeason20242025!$B$3:$B$1315, "&lt;=" &amp; CD$1, DataRegularSeason20242025!$D$3:$D$1315, $A6)+SUMIFS(DataRegularSeason20242025!$AB$3:$AB$1315,DataRegularSeason20242025!$B$3:$B$1315, "&lt;=" &amp; CD$1, DataRegularSeason20242025!$E$3:$E$1315, $A6)</f>
        <v>23</v>
      </c>
      <c r="CE6">
        <f>SUMIFS(DataRegularSeason20242025!$AA$3:$AA$1315,DataRegularSeason20242025!$B$3:$B$1315, "&lt;=" &amp; CE$1, DataRegularSeason20242025!$D$3:$D$1315, $A6)+SUMIFS(DataRegularSeason20242025!$AB$3:$AB$1315,DataRegularSeason20242025!$B$3:$B$1315, "&lt;=" &amp; CE$1, DataRegularSeason20242025!$E$3:$E$1315, $A6)</f>
        <v>23</v>
      </c>
      <c r="CF6">
        <f>SUMIFS(DataRegularSeason20242025!$AA$3:$AA$1315,DataRegularSeason20242025!$B$3:$B$1315, "&lt;=" &amp; CF$1, DataRegularSeason20242025!$D$3:$D$1315, $A6)+SUMIFS(DataRegularSeason20242025!$AB$3:$AB$1315,DataRegularSeason20242025!$B$3:$B$1315, "&lt;=" &amp; CF$1, DataRegularSeason20242025!$E$3:$E$1315, $A6)</f>
        <v>23</v>
      </c>
      <c r="CG6">
        <f>SUMIFS(DataRegularSeason20242025!$AA$3:$AA$1315,DataRegularSeason20242025!$B$3:$B$1315, "&lt;=" &amp; CG$1, DataRegularSeason20242025!$D$3:$D$1315, $A6)+SUMIFS(DataRegularSeason20242025!$AB$3:$AB$1315,DataRegularSeason20242025!$B$3:$B$1315, "&lt;=" &amp; CG$1, DataRegularSeason20242025!$E$3:$E$1315, $A6)</f>
        <v>23</v>
      </c>
      <c r="CH6">
        <f>SUMIFS(DataRegularSeason20242025!$AA$3:$AA$1315,DataRegularSeason20242025!$B$3:$B$1315, "&lt;=" &amp; CH$1, DataRegularSeason20242025!$D$3:$D$1315, $A6)+SUMIFS(DataRegularSeason20242025!$AB$3:$AB$1315,DataRegularSeason20242025!$B$3:$B$1315, "&lt;=" &amp; CH$1, DataRegularSeason20242025!$E$3:$E$1315, $A6)</f>
        <v>23</v>
      </c>
      <c r="CI6">
        <f>SUMIFS(DataRegularSeason20242025!$AA$3:$AA$1315,DataRegularSeason20242025!$B$3:$B$1315, "&lt;=" &amp; CI$1, DataRegularSeason20242025!$D$3:$D$1315, $A6)+SUMIFS(DataRegularSeason20242025!$AB$3:$AB$1315,DataRegularSeason20242025!$B$3:$B$1315, "&lt;=" &amp; CI$1, DataRegularSeason20242025!$E$3:$E$1315, $A6)</f>
        <v>23</v>
      </c>
      <c r="CJ6">
        <f>SUMIFS(DataRegularSeason20242025!$AA$3:$AA$1315,DataRegularSeason20242025!$B$3:$B$1315, "&lt;=" &amp; CJ$1, DataRegularSeason20242025!$D$3:$D$1315, $A6)+SUMIFS(DataRegularSeason20242025!$AB$3:$AB$1315,DataRegularSeason20242025!$B$3:$B$1315, "&lt;=" &amp; CJ$1, DataRegularSeason20242025!$E$3:$E$1315, $A6)</f>
        <v>23</v>
      </c>
      <c r="CK6">
        <f>SUMIFS(DataRegularSeason20242025!$AA$3:$AA$1315,DataRegularSeason20242025!$B$3:$B$1315, "&lt;=" &amp; CK$1, DataRegularSeason20242025!$D$3:$D$1315, $A6)+SUMIFS(DataRegularSeason20242025!$AB$3:$AB$1315,DataRegularSeason20242025!$B$3:$B$1315, "&lt;=" &amp; CK$1, DataRegularSeason20242025!$E$3:$E$1315, $A6)</f>
        <v>23</v>
      </c>
      <c r="CL6">
        <f>SUMIFS(DataRegularSeason20242025!$AA$3:$AA$1315,DataRegularSeason20242025!$B$3:$B$1315, "&lt;=" &amp; CL$1, DataRegularSeason20242025!$D$3:$D$1315, $A6)+SUMIFS(DataRegularSeason20242025!$AB$3:$AB$1315,DataRegularSeason20242025!$B$3:$B$1315, "&lt;=" &amp; CL$1, DataRegularSeason20242025!$E$3:$E$1315, $A6)</f>
        <v>23</v>
      </c>
      <c r="CM6">
        <f>SUMIFS(DataRegularSeason20242025!$AA$3:$AA$1315,DataRegularSeason20242025!$B$3:$B$1315, "&lt;=" &amp; CM$1, DataRegularSeason20242025!$D$3:$D$1315, $A6)+SUMIFS(DataRegularSeason20242025!$AB$3:$AB$1315,DataRegularSeason20242025!$B$3:$B$1315, "&lt;=" &amp; CM$1, DataRegularSeason20242025!$E$3:$E$1315, $A6)</f>
        <v>23</v>
      </c>
      <c r="CN6">
        <f>SUMIFS(DataRegularSeason20242025!$AA$3:$AA$1315,DataRegularSeason20242025!$B$3:$B$1315, "&lt;=" &amp; CN$1, DataRegularSeason20242025!$D$3:$D$1315, $A6)+SUMIFS(DataRegularSeason20242025!$AB$3:$AB$1315,DataRegularSeason20242025!$B$3:$B$1315, "&lt;=" &amp; CN$1, DataRegularSeason20242025!$E$3:$E$1315, $A6)</f>
        <v>23</v>
      </c>
      <c r="CO6">
        <f>SUMIFS(DataRegularSeason20242025!$AA$3:$AA$1315,DataRegularSeason20242025!$B$3:$B$1315, "&lt;=" &amp; CO$1, DataRegularSeason20242025!$D$3:$D$1315, $A6)+SUMIFS(DataRegularSeason20242025!$AB$3:$AB$1315,DataRegularSeason20242025!$B$3:$B$1315, "&lt;=" &amp; CO$1, DataRegularSeason20242025!$E$3:$E$1315, $A6)</f>
        <v>23</v>
      </c>
      <c r="CP6">
        <f>SUMIFS(DataRegularSeason20242025!$AA$3:$AA$1315,DataRegularSeason20242025!$B$3:$B$1315, "&lt;=" &amp; CP$1, DataRegularSeason20242025!$D$3:$D$1315, $A6)+SUMIFS(DataRegularSeason20242025!$AB$3:$AB$1315,DataRegularSeason20242025!$B$3:$B$1315, "&lt;=" &amp; CP$1, DataRegularSeason20242025!$E$3:$E$1315, $A6)</f>
        <v>23</v>
      </c>
      <c r="CQ6">
        <f>SUMIFS(DataRegularSeason20242025!$AA$3:$AA$1315,DataRegularSeason20242025!$B$3:$B$1315, "&lt;=" &amp; CQ$1, DataRegularSeason20242025!$D$3:$D$1315, $A6)+SUMIFS(DataRegularSeason20242025!$AB$3:$AB$1315,DataRegularSeason20242025!$B$3:$B$1315, "&lt;=" &amp; CQ$1, DataRegularSeason20242025!$E$3:$E$1315, $A6)</f>
        <v>23</v>
      </c>
      <c r="CR6">
        <f>SUMIFS(DataRegularSeason20242025!$AA$3:$AA$1315,DataRegularSeason20242025!$B$3:$B$1315, "&lt;=" &amp; CR$1, DataRegularSeason20242025!$D$3:$D$1315, $A6)+SUMIFS(DataRegularSeason20242025!$AB$3:$AB$1315,DataRegularSeason20242025!$B$3:$B$1315, "&lt;=" &amp; CR$1, DataRegularSeason20242025!$E$3:$E$1315, $A6)</f>
        <v>23</v>
      </c>
      <c r="CS6">
        <f>SUMIFS(DataRegularSeason20242025!$AA$3:$AA$1315,DataRegularSeason20242025!$B$3:$B$1315, "&lt;=" &amp; CS$1, DataRegularSeason20242025!$D$3:$D$1315, $A6)+SUMIFS(DataRegularSeason20242025!$AB$3:$AB$1315,DataRegularSeason20242025!$B$3:$B$1315, "&lt;=" &amp; CS$1, DataRegularSeason20242025!$E$3:$E$1315, $A6)</f>
        <v>23</v>
      </c>
      <c r="CT6">
        <f>SUMIFS(DataRegularSeason20242025!$AA$3:$AA$1315,DataRegularSeason20242025!$B$3:$B$1315, "&lt;=" &amp; CT$1, DataRegularSeason20242025!$D$3:$D$1315, $A6)+SUMIFS(DataRegularSeason20242025!$AB$3:$AB$1315,DataRegularSeason20242025!$B$3:$B$1315, "&lt;=" &amp; CT$1, DataRegularSeason20242025!$E$3:$E$1315, $A6)</f>
        <v>23</v>
      </c>
      <c r="CU6">
        <f>SUMIFS(DataRegularSeason20242025!$AA$3:$AA$1315,DataRegularSeason20242025!$B$3:$B$1315, "&lt;=" &amp; CU$1, DataRegularSeason20242025!$D$3:$D$1315, $A6)+SUMIFS(DataRegularSeason20242025!$AB$3:$AB$1315,DataRegularSeason20242025!$B$3:$B$1315, "&lt;=" &amp; CU$1, DataRegularSeason20242025!$E$3:$E$1315, $A6)</f>
        <v>23</v>
      </c>
      <c r="CV6">
        <f>SUMIFS(DataRegularSeason20242025!$AA$3:$AA$1315,DataRegularSeason20242025!$B$3:$B$1315, "&lt;=" &amp; CV$1, DataRegularSeason20242025!$D$3:$D$1315, $A6)+SUMIFS(DataRegularSeason20242025!$AB$3:$AB$1315,DataRegularSeason20242025!$B$3:$B$1315, "&lt;=" &amp; CV$1, DataRegularSeason20242025!$E$3:$E$1315, $A6)</f>
        <v>23</v>
      </c>
      <c r="CW6">
        <f>SUMIFS(DataRegularSeason20242025!$AA$3:$AA$1315,DataRegularSeason20242025!$B$3:$B$1315, "&lt;=" &amp; CW$1, DataRegularSeason20242025!$D$3:$D$1315, $A6)+SUMIFS(DataRegularSeason20242025!$AB$3:$AB$1315,DataRegularSeason20242025!$B$3:$B$1315, "&lt;=" &amp; CW$1, DataRegularSeason20242025!$E$3:$E$1315, $A6)</f>
        <v>23</v>
      </c>
      <c r="CX6">
        <f>SUMIFS(DataRegularSeason20242025!$AA$3:$AA$1315,DataRegularSeason20242025!$B$3:$B$1315, "&lt;=" &amp; CX$1, DataRegularSeason20242025!$D$3:$D$1315, $A6)+SUMIFS(DataRegularSeason20242025!$AB$3:$AB$1315,DataRegularSeason20242025!$B$3:$B$1315, "&lt;=" &amp; CX$1, DataRegularSeason20242025!$E$3:$E$1315, $A6)</f>
        <v>23</v>
      </c>
      <c r="CY6">
        <f>SUMIFS(DataRegularSeason20242025!$AA$3:$AA$1315,DataRegularSeason20242025!$B$3:$B$1315, "&lt;=" &amp; CY$1, DataRegularSeason20242025!$D$3:$D$1315, $A6)+SUMIFS(DataRegularSeason20242025!$AB$3:$AB$1315,DataRegularSeason20242025!$B$3:$B$1315, "&lt;=" &amp; CY$1, DataRegularSeason20242025!$E$3:$E$1315, $A6)</f>
        <v>23</v>
      </c>
      <c r="CZ6">
        <f>SUMIFS(DataRegularSeason20242025!$AA$3:$AA$1315,DataRegularSeason20242025!$B$3:$B$1315, "&lt;=" &amp; CZ$1, DataRegularSeason20242025!$D$3:$D$1315, $A6)+SUMIFS(DataRegularSeason20242025!$AB$3:$AB$1315,DataRegularSeason20242025!$B$3:$B$1315, "&lt;=" &amp; CZ$1, DataRegularSeason20242025!$E$3:$E$1315, $A6)</f>
        <v>23</v>
      </c>
      <c r="DA6">
        <f>SUMIFS(DataRegularSeason20242025!$AA$3:$AA$1315,DataRegularSeason20242025!$B$3:$B$1315, "&lt;=" &amp; DA$1, DataRegularSeason20242025!$D$3:$D$1315, $A6)+SUMIFS(DataRegularSeason20242025!$AB$3:$AB$1315,DataRegularSeason20242025!$B$3:$B$1315, "&lt;=" &amp; DA$1, DataRegularSeason20242025!$E$3:$E$1315, $A6)</f>
        <v>23</v>
      </c>
      <c r="DB6">
        <f>SUMIFS(DataRegularSeason20242025!$AA$3:$AA$1315,DataRegularSeason20242025!$B$3:$B$1315, "&lt;=" &amp; DB$1, DataRegularSeason20242025!$D$3:$D$1315, $A6)+SUMIFS(DataRegularSeason20242025!$AB$3:$AB$1315,DataRegularSeason20242025!$B$3:$B$1315, "&lt;=" &amp; DB$1, DataRegularSeason20242025!$E$3:$E$1315, $A6)</f>
        <v>23</v>
      </c>
      <c r="DC6">
        <f>SUMIFS(DataRegularSeason20242025!$AA$3:$AA$1315,DataRegularSeason20242025!$B$3:$B$1315, "&lt;=" &amp; DC$1, DataRegularSeason20242025!$D$3:$D$1315, $A6)+SUMIFS(DataRegularSeason20242025!$AB$3:$AB$1315,DataRegularSeason20242025!$B$3:$B$1315, "&lt;=" &amp; DC$1, DataRegularSeason20242025!$E$3:$E$1315, $A6)</f>
        <v>23</v>
      </c>
      <c r="DD6">
        <f>SUMIFS(DataRegularSeason20242025!$AA$3:$AA$1315,DataRegularSeason20242025!$B$3:$B$1315, "&lt;=" &amp; DD$1, DataRegularSeason20242025!$D$3:$D$1315, $A6)+SUMIFS(DataRegularSeason20242025!$AB$3:$AB$1315,DataRegularSeason20242025!$B$3:$B$1315, "&lt;=" &amp; DD$1, DataRegularSeason20242025!$E$3:$E$1315, $A6)</f>
        <v>23</v>
      </c>
      <c r="DE6">
        <f>SUMIFS(DataRegularSeason20242025!$AA$3:$AA$1315,DataRegularSeason20242025!$B$3:$B$1315, "&lt;=" &amp; DE$1, DataRegularSeason20242025!$D$3:$D$1315, $A6)+SUMIFS(DataRegularSeason20242025!$AB$3:$AB$1315,DataRegularSeason20242025!$B$3:$B$1315, "&lt;=" &amp; DE$1, DataRegularSeason20242025!$E$3:$E$1315, $A6)</f>
        <v>23</v>
      </c>
      <c r="DF6">
        <f>SUMIFS(DataRegularSeason20242025!$AA$3:$AA$1315,DataRegularSeason20242025!$B$3:$B$1315, "&lt;=" &amp; DF$1, DataRegularSeason20242025!$D$3:$D$1315, $A6)+SUMIFS(DataRegularSeason20242025!$AB$3:$AB$1315,DataRegularSeason20242025!$B$3:$B$1315, "&lt;=" &amp; DF$1, DataRegularSeason20242025!$E$3:$E$1315, $A6)</f>
        <v>23</v>
      </c>
      <c r="DG6">
        <f>SUMIFS(DataRegularSeason20242025!$AA$3:$AA$1315,DataRegularSeason20242025!$B$3:$B$1315, "&lt;=" &amp; DG$1, DataRegularSeason20242025!$D$3:$D$1315, $A6)+SUMIFS(DataRegularSeason20242025!$AB$3:$AB$1315,DataRegularSeason20242025!$B$3:$B$1315, "&lt;=" &amp; DG$1, DataRegularSeason20242025!$E$3:$E$1315, $A6)</f>
        <v>23</v>
      </c>
      <c r="DH6">
        <f>SUMIFS(DataRegularSeason20242025!$AA$3:$AA$1315,DataRegularSeason20242025!$B$3:$B$1315, "&lt;=" &amp; DH$1, DataRegularSeason20242025!$D$3:$D$1315, $A6)+SUMIFS(DataRegularSeason20242025!$AB$3:$AB$1315,DataRegularSeason20242025!$B$3:$B$1315, "&lt;=" &amp; DH$1, DataRegularSeason20242025!$E$3:$E$1315, $A6)</f>
        <v>23</v>
      </c>
      <c r="DI6">
        <f>SUMIFS(DataRegularSeason20242025!$AA$3:$AA$1315,DataRegularSeason20242025!$B$3:$B$1315, "&lt;=" &amp; DI$1, DataRegularSeason20242025!$D$3:$D$1315, $A6)+SUMIFS(DataRegularSeason20242025!$AB$3:$AB$1315,DataRegularSeason20242025!$B$3:$B$1315, "&lt;=" &amp; DI$1, DataRegularSeason20242025!$E$3:$E$1315, $A6)</f>
        <v>23</v>
      </c>
      <c r="DJ6">
        <f>SUMIFS(DataRegularSeason20242025!$AA$3:$AA$1315,DataRegularSeason20242025!$B$3:$B$1315, "&lt;=" &amp; DJ$1, DataRegularSeason20242025!$D$3:$D$1315, $A6)+SUMIFS(DataRegularSeason20242025!$AB$3:$AB$1315,DataRegularSeason20242025!$B$3:$B$1315, "&lt;=" &amp; DJ$1, DataRegularSeason20242025!$E$3:$E$1315, $A6)</f>
        <v>23</v>
      </c>
      <c r="DK6">
        <f>SUMIFS(DataRegularSeason20242025!$AA$3:$AA$1315,DataRegularSeason20242025!$B$3:$B$1315, "&lt;=" &amp; DK$1, DataRegularSeason20242025!$D$3:$D$1315, $A6)+SUMIFS(DataRegularSeason20242025!$AB$3:$AB$1315,DataRegularSeason20242025!$B$3:$B$1315, "&lt;=" &amp; DK$1, DataRegularSeason20242025!$E$3:$E$1315, $A6)</f>
        <v>23</v>
      </c>
      <c r="DL6">
        <f>SUMIFS(DataRegularSeason20242025!$AA$3:$AA$1315,DataRegularSeason20242025!$B$3:$B$1315, "&lt;=" &amp; DL$1, DataRegularSeason20242025!$D$3:$D$1315, $A6)+SUMIFS(DataRegularSeason20242025!$AB$3:$AB$1315,DataRegularSeason20242025!$B$3:$B$1315, "&lt;=" &amp; DL$1, DataRegularSeason20242025!$E$3:$E$1315, $A6)</f>
        <v>23</v>
      </c>
      <c r="DM6">
        <f>SUMIFS(DataRegularSeason20242025!$AA$3:$AA$1315,DataRegularSeason20242025!$B$3:$B$1315, "&lt;=" &amp; DM$1, DataRegularSeason20242025!$D$3:$D$1315, $A6)+SUMIFS(DataRegularSeason20242025!$AB$3:$AB$1315,DataRegularSeason20242025!$B$3:$B$1315, "&lt;=" &amp; DM$1, DataRegularSeason20242025!$E$3:$E$1315, $A6)</f>
        <v>23</v>
      </c>
      <c r="DN6">
        <f>SUMIFS(DataRegularSeason20242025!$AA$3:$AA$1315,DataRegularSeason20242025!$B$3:$B$1315, "&lt;=" &amp; DN$1, DataRegularSeason20242025!$D$3:$D$1315, $A6)+SUMIFS(DataRegularSeason20242025!$AB$3:$AB$1315,DataRegularSeason20242025!$B$3:$B$1315, "&lt;=" &amp; DN$1, DataRegularSeason20242025!$E$3:$E$1315, $A6)</f>
        <v>23</v>
      </c>
      <c r="DO6">
        <f>SUMIFS(DataRegularSeason20242025!$AA$3:$AA$1315,DataRegularSeason20242025!$B$3:$B$1315, "&lt;=" &amp; DO$1, DataRegularSeason20242025!$D$3:$D$1315, $A6)+SUMIFS(DataRegularSeason20242025!$AB$3:$AB$1315,DataRegularSeason20242025!$B$3:$B$1315, "&lt;=" &amp; DO$1, DataRegularSeason20242025!$E$3:$E$1315, $A6)</f>
        <v>23</v>
      </c>
      <c r="DP6">
        <f>SUMIFS(DataRegularSeason20242025!$AA$3:$AA$1315,DataRegularSeason20242025!$B$3:$B$1315, "&lt;=" &amp; DP$1, DataRegularSeason20242025!$D$3:$D$1315, $A6)+SUMIFS(DataRegularSeason20242025!$AB$3:$AB$1315,DataRegularSeason20242025!$B$3:$B$1315, "&lt;=" &amp; DP$1, DataRegularSeason20242025!$E$3:$E$1315, $A6)</f>
        <v>23</v>
      </c>
      <c r="DQ6">
        <f>SUMIFS(DataRegularSeason20242025!$AA$3:$AA$1315,DataRegularSeason20242025!$B$3:$B$1315, "&lt;=" &amp; DQ$1, DataRegularSeason20242025!$D$3:$D$1315, $A6)+SUMIFS(DataRegularSeason20242025!$AB$3:$AB$1315,DataRegularSeason20242025!$B$3:$B$1315, "&lt;=" &amp; DQ$1, DataRegularSeason20242025!$E$3:$E$1315, $A6)</f>
        <v>23</v>
      </c>
      <c r="DR6">
        <f>SUMIFS(DataRegularSeason20242025!$AA$3:$AA$1315,DataRegularSeason20242025!$B$3:$B$1315, "&lt;=" &amp; DR$1, DataRegularSeason20242025!$D$3:$D$1315, $A6)+SUMIFS(DataRegularSeason20242025!$AB$3:$AB$1315,DataRegularSeason20242025!$B$3:$B$1315, "&lt;=" &amp; DR$1, DataRegularSeason20242025!$E$3:$E$1315, $A6)</f>
        <v>23</v>
      </c>
      <c r="DS6">
        <f>SUMIFS(DataRegularSeason20242025!$AA$3:$AA$1315,DataRegularSeason20242025!$B$3:$B$1315, "&lt;=" &amp; DS$1, DataRegularSeason20242025!$D$3:$D$1315, $A6)+SUMIFS(DataRegularSeason20242025!$AB$3:$AB$1315,DataRegularSeason20242025!$B$3:$B$1315, "&lt;=" &amp; DS$1, DataRegularSeason20242025!$E$3:$E$1315, $A6)</f>
        <v>23</v>
      </c>
      <c r="DT6">
        <f>SUMIFS(DataRegularSeason20242025!$AA$3:$AA$1315,DataRegularSeason20242025!$B$3:$B$1315, "&lt;=" &amp; DT$1, DataRegularSeason20242025!$D$3:$D$1315, $A6)+SUMIFS(DataRegularSeason20242025!$AB$3:$AB$1315,DataRegularSeason20242025!$B$3:$B$1315, "&lt;=" &amp; DT$1, DataRegularSeason20242025!$E$3:$E$1315, $A6)</f>
        <v>23</v>
      </c>
      <c r="DU6">
        <f>SUMIFS(DataRegularSeason20242025!$AA$3:$AA$1315,DataRegularSeason20242025!$B$3:$B$1315, "&lt;=" &amp; DU$1, DataRegularSeason20242025!$D$3:$D$1315, $A6)+SUMIFS(DataRegularSeason20242025!$AB$3:$AB$1315,DataRegularSeason20242025!$B$3:$B$1315, "&lt;=" &amp; DU$1, DataRegularSeason20242025!$E$3:$E$1315, $A6)</f>
        <v>23</v>
      </c>
      <c r="DV6">
        <f>SUMIFS(DataRegularSeason20242025!$AA$3:$AA$1315,DataRegularSeason20242025!$B$3:$B$1315, "&lt;=" &amp; DV$1, DataRegularSeason20242025!$D$3:$D$1315, $A6)+SUMIFS(DataRegularSeason20242025!$AB$3:$AB$1315,DataRegularSeason20242025!$B$3:$B$1315, "&lt;=" &amp; DV$1, DataRegularSeason20242025!$E$3:$E$1315, $A6)</f>
        <v>23</v>
      </c>
      <c r="DW6">
        <f>SUMIFS(DataRegularSeason20242025!$AA$3:$AA$1315,DataRegularSeason20242025!$B$3:$B$1315, "&lt;=" &amp; DW$1, DataRegularSeason20242025!$D$3:$D$1315, $A6)+SUMIFS(DataRegularSeason20242025!$AB$3:$AB$1315,DataRegularSeason20242025!$B$3:$B$1315, "&lt;=" &amp; DW$1, DataRegularSeason20242025!$E$3:$E$1315, $A6)</f>
        <v>23</v>
      </c>
      <c r="DX6">
        <f>SUMIFS(DataRegularSeason20242025!$AA$3:$AA$1315,DataRegularSeason20242025!$B$3:$B$1315, "&lt;=" &amp; DX$1, DataRegularSeason20242025!$D$3:$D$1315, $A6)+SUMIFS(DataRegularSeason20242025!$AB$3:$AB$1315,DataRegularSeason20242025!$B$3:$B$1315, "&lt;=" &amp; DX$1, DataRegularSeason20242025!$E$3:$E$1315, $A6)</f>
        <v>23</v>
      </c>
      <c r="DY6">
        <f>SUMIFS(DataRegularSeason20242025!$AA$3:$AA$1315,DataRegularSeason20242025!$B$3:$B$1315, "&lt;=" &amp; DY$1, DataRegularSeason20242025!$D$3:$D$1315, $A6)+SUMIFS(DataRegularSeason20242025!$AB$3:$AB$1315,DataRegularSeason20242025!$B$3:$B$1315, "&lt;=" &amp; DY$1, DataRegularSeason20242025!$E$3:$E$1315, $A6)</f>
        <v>23</v>
      </c>
      <c r="DZ6">
        <f>SUMIFS(DataRegularSeason20242025!$AA$3:$AA$1315,DataRegularSeason20242025!$B$3:$B$1315, "&lt;=" &amp; DZ$1, DataRegularSeason20242025!$D$3:$D$1315, $A6)+SUMIFS(DataRegularSeason20242025!$AB$3:$AB$1315,DataRegularSeason20242025!$B$3:$B$1315, "&lt;=" &amp; DZ$1, DataRegularSeason20242025!$E$3:$E$1315, $A6)</f>
        <v>23</v>
      </c>
      <c r="EA6">
        <f>SUMIFS(DataRegularSeason20242025!$AA$3:$AA$1315,DataRegularSeason20242025!$B$3:$B$1315, "&lt;=" &amp; EA$1, DataRegularSeason20242025!$D$3:$D$1315, $A6)+SUMIFS(DataRegularSeason20242025!$AB$3:$AB$1315,DataRegularSeason20242025!$B$3:$B$1315, "&lt;=" &amp; EA$1, DataRegularSeason20242025!$E$3:$E$1315, $A6)</f>
        <v>23</v>
      </c>
      <c r="EB6">
        <f>SUMIFS(DataRegularSeason20242025!$AA$3:$AA$1315,DataRegularSeason20242025!$B$3:$B$1315, "&lt;=" &amp; EB$1, DataRegularSeason20242025!$D$3:$D$1315, $A6)+SUMIFS(DataRegularSeason20242025!$AB$3:$AB$1315,DataRegularSeason20242025!$B$3:$B$1315, "&lt;=" &amp; EB$1, DataRegularSeason20242025!$E$3:$E$1315, $A6)</f>
        <v>23</v>
      </c>
      <c r="EC6">
        <f>SUMIFS(DataRegularSeason20242025!$AA$3:$AA$1315,DataRegularSeason20242025!$B$3:$B$1315, "&lt;=" &amp; EC$1, DataRegularSeason20242025!$D$3:$D$1315, $A6)+SUMIFS(DataRegularSeason20242025!$AB$3:$AB$1315,DataRegularSeason20242025!$B$3:$B$1315, "&lt;=" &amp; EC$1, DataRegularSeason20242025!$E$3:$E$1315, $A6)</f>
        <v>23</v>
      </c>
      <c r="ED6">
        <f>SUMIFS(DataRegularSeason20242025!$AA$3:$AA$1315,DataRegularSeason20242025!$B$3:$B$1315, "&lt;=" &amp; ED$1, DataRegularSeason20242025!$D$3:$D$1315, $A6)+SUMIFS(DataRegularSeason20242025!$AB$3:$AB$1315,DataRegularSeason20242025!$B$3:$B$1315, "&lt;=" &amp; ED$1, DataRegularSeason20242025!$E$3:$E$1315, $A6)</f>
        <v>23</v>
      </c>
      <c r="EE6">
        <f>SUMIFS(DataRegularSeason20242025!$AA$3:$AA$1315,DataRegularSeason20242025!$B$3:$B$1315, "&lt;=" &amp; EE$1, DataRegularSeason20242025!$D$3:$D$1315, $A6)+SUMIFS(DataRegularSeason20242025!$AB$3:$AB$1315,DataRegularSeason20242025!$B$3:$B$1315, "&lt;=" &amp; EE$1, DataRegularSeason20242025!$E$3:$E$1315, $A6)</f>
        <v>23</v>
      </c>
      <c r="EF6">
        <f>SUMIFS(DataRegularSeason20242025!$AA$3:$AA$1315,DataRegularSeason20242025!$B$3:$B$1315, "&lt;=" &amp; EF$1, DataRegularSeason20242025!$D$3:$D$1315, $A6)+SUMIFS(DataRegularSeason20242025!$AB$3:$AB$1315,DataRegularSeason20242025!$B$3:$B$1315, "&lt;=" &amp; EF$1, DataRegularSeason20242025!$E$3:$E$1315, $A6)</f>
        <v>23</v>
      </c>
      <c r="EG6">
        <f>SUMIFS(DataRegularSeason20242025!$AA$3:$AA$1315,DataRegularSeason20242025!$B$3:$B$1315, "&lt;=" &amp; EG$1, DataRegularSeason20242025!$D$3:$D$1315, $A6)+SUMIFS(DataRegularSeason20242025!$AB$3:$AB$1315,DataRegularSeason20242025!$B$3:$B$1315, "&lt;=" &amp; EG$1, DataRegularSeason20242025!$E$3:$E$1315, $A6)</f>
        <v>23</v>
      </c>
      <c r="EH6">
        <f>SUMIFS(DataRegularSeason20242025!$AA$3:$AA$1315,DataRegularSeason20242025!$B$3:$B$1315, "&lt;=" &amp; EH$1, DataRegularSeason20242025!$D$3:$D$1315, $A6)+SUMIFS(DataRegularSeason20242025!$AB$3:$AB$1315,DataRegularSeason20242025!$B$3:$B$1315, "&lt;=" &amp; EH$1, DataRegularSeason20242025!$E$3:$E$1315, $A6)</f>
        <v>23</v>
      </c>
      <c r="EI6">
        <f>SUMIFS(DataRegularSeason20242025!$AA$3:$AA$1315,DataRegularSeason20242025!$B$3:$B$1315, "&lt;=" &amp; EI$1, DataRegularSeason20242025!$D$3:$D$1315, $A6)+SUMIFS(DataRegularSeason20242025!$AB$3:$AB$1315,DataRegularSeason20242025!$B$3:$B$1315, "&lt;=" &amp; EI$1, DataRegularSeason20242025!$E$3:$E$1315, $A6)</f>
        <v>23</v>
      </c>
      <c r="EJ6">
        <f>SUMIFS(DataRegularSeason20242025!$AA$3:$AA$1315,DataRegularSeason20242025!$B$3:$B$1315, "&lt;=" &amp; EJ$1, DataRegularSeason20242025!$D$3:$D$1315, $A6)+SUMIFS(DataRegularSeason20242025!$AB$3:$AB$1315,DataRegularSeason20242025!$B$3:$B$1315, "&lt;=" &amp; EJ$1, DataRegularSeason20242025!$E$3:$E$1315, $A6)</f>
        <v>23</v>
      </c>
      <c r="EK6">
        <f>SUMIFS(DataRegularSeason20242025!$AA$3:$AA$1315,DataRegularSeason20242025!$B$3:$B$1315, "&lt;=" &amp; EK$1, DataRegularSeason20242025!$D$3:$D$1315, $A6)+SUMIFS(DataRegularSeason20242025!$AB$3:$AB$1315,DataRegularSeason20242025!$B$3:$B$1315, "&lt;=" &amp; EK$1, DataRegularSeason20242025!$E$3:$E$1315, $A6)</f>
        <v>23</v>
      </c>
      <c r="EL6">
        <f>SUMIFS(DataRegularSeason20242025!$AA$3:$AA$1315,DataRegularSeason20242025!$B$3:$B$1315, "&lt;=" &amp; EL$1, DataRegularSeason20242025!$D$3:$D$1315, $A6)+SUMIFS(DataRegularSeason20242025!$AB$3:$AB$1315,DataRegularSeason20242025!$B$3:$B$1315, "&lt;=" &amp; EL$1, DataRegularSeason20242025!$E$3:$E$1315, $A6)</f>
        <v>23</v>
      </c>
      <c r="EM6">
        <f>SUMIFS(DataRegularSeason20242025!$AA$3:$AA$1315,DataRegularSeason20242025!$B$3:$B$1315, "&lt;=" &amp; EM$1, DataRegularSeason20242025!$D$3:$D$1315, $A6)+SUMIFS(DataRegularSeason20242025!$AB$3:$AB$1315,DataRegularSeason20242025!$B$3:$B$1315, "&lt;=" &amp; EM$1, DataRegularSeason20242025!$E$3:$E$1315, $A6)</f>
        <v>23</v>
      </c>
      <c r="EN6">
        <f>SUMIFS(DataRegularSeason20242025!$AA$3:$AA$1315,DataRegularSeason20242025!$B$3:$B$1315, "&lt;=" &amp; EN$1, DataRegularSeason20242025!$D$3:$D$1315, $A6)+SUMIFS(DataRegularSeason20242025!$AB$3:$AB$1315,DataRegularSeason20242025!$B$3:$B$1315, "&lt;=" &amp; EN$1, DataRegularSeason20242025!$E$3:$E$1315, $A6)</f>
        <v>23</v>
      </c>
      <c r="EO6">
        <f>SUMIFS(DataRegularSeason20242025!$AA$3:$AA$1315,DataRegularSeason20242025!$B$3:$B$1315, "&lt;=" &amp; EO$1, DataRegularSeason20242025!$D$3:$D$1315, $A6)+SUMIFS(DataRegularSeason20242025!$AB$3:$AB$1315,DataRegularSeason20242025!$B$3:$B$1315, "&lt;=" &amp; EO$1, DataRegularSeason20242025!$E$3:$E$1315, $A6)</f>
        <v>23</v>
      </c>
      <c r="EP6">
        <f>SUMIFS(DataRegularSeason20242025!$AA$3:$AA$1315,DataRegularSeason20242025!$B$3:$B$1315, "&lt;=" &amp; EP$1, DataRegularSeason20242025!$D$3:$D$1315, $A6)+SUMIFS(DataRegularSeason20242025!$AB$3:$AB$1315,DataRegularSeason20242025!$B$3:$B$1315, "&lt;=" &amp; EP$1, DataRegularSeason20242025!$E$3:$E$1315, $A6)</f>
        <v>23</v>
      </c>
      <c r="EQ6">
        <f>SUMIFS(DataRegularSeason20242025!$AA$3:$AA$1315,DataRegularSeason20242025!$B$3:$B$1315, "&lt;=" &amp; EQ$1, DataRegularSeason20242025!$D$3:$D$1315, $A6)+SUMIFS(DataRegularSeason20242025!$AB$3:$AB$1315,DataRegularSeason20242025!$B$3:$B$1315, "&lt;=" &amp; EQ$1, DataRegularSeason20242025!$E$3:$E$1315, $A6)</f>
        <v>23</v>
      </c>
      <c r="ER6">
        <f>SUMIFS(DataRegularSeason20242025!$AA$3:$AA$1315,DataRegularSeason20242025!$B$3:$B$1315, "&lt;=" &amp; ER$1, DataRegularSeason20242025!$D$3:$D$1315, $A6)+SUMIFS(DataRegularSeason20242025!$AB$3:$AB$1315,DataRegularSeason20242025!$B$3:$B$1315, "&lt;=" &amp; ER$1, DataRegularSeason20242025!$E$3:$E$1315, $A6)</f>
        <v>23</v>
      </c>
      <c r="ES6">
        <f>SUMIFS(DataRegularSeason20242025!$AA$3:$AA$1315,DataRegularSeason20242025!$B$3:$B$1315, "&lt;=" &amp; ES$1, DataRegularSeason20242025!$D$3:$D$1315, $A6)+SUMIFS(DataRegularSeason20242025!$AB$3:$AB$1315,DataRegularSeason20242025!$B$3:$B$1315, "&lt;=" &amp; ES$1, DataRegularSeason20242025!$E$3:$E$1315, $A6)</f>
        <v>23</v>
      </c>
      <c r="ET6">
        <f>SUMIFS(DataRegularSeason20242025!$AA$3:$AA$1315,DataRegularSeason20242025!$B$3:$B$1315, "&lt;=" &amp; ET$1, DataRegularSeason20242025!$D$3:$D$1315, $A6)+SUMIFS(DataRegularSeason20242025!$AB$3:$AB$1315,DataRegularSeason20242025!$B$3:$B$1315, "&lt;=" &amp; ET$1, DataRegularSeason20242025!$E$3:$E$1315, $A6)</f>
        <v>23</v>
      </c>
      <c r="EU6">
        <f>SUMIFS(DataRegularSeason20242025!$AA$3:$AA$1315,DataRegularSeason20242025!$B$3:$B$1315, "&lt;=" &amp; EU$1, DataRegularSeason20242025!$D$3:$D$1315, $A6)+SUMIFS(DataRegularSeason20242025!$AB$3:$AB$1315,DataRegularSeason20242025!$B$3:$B$1315, "&lt;=" &amp; EU$1, DataRegularSeason20242025!$E$3:$E$1315, $A6)</f>
        <v>23</v>
      </c>
      <c r="EV6">
        <f>SUMIFS(DataRegularSeason20242025!$AA$3:$AA$1315,DataRegularSeason20242025!$B$3:$B$1315, "&lt;=" &amp; EV$1, DataRegularSeason20242025!$D$3:$D$1315, $A6)+SUMIFS(DataRegularSeason20242025!$AB$3:$AB$1315,DataRegularSeason20242025!$B$3:$B$1315, "&lt;=" &amp; EV$1, DataRegularSeason20242025!$E$3:$E$1315, $A6)</f>
        <v>23</v>
      </c>
      <c r="EW6">
        <f>SUMIFS(DataRegularSeason20242025!$AA$3:$AA$1315,DataRegularSeason20242025!$B$3:$B$1315, "&lt;=" &amp; EW$1, DataRegularSeason20242025!$D$3:$D$1315, $A6)+SUMIFS(DataRegularSeason20242025!$AB$3:$AB$1315,DataRegularSeason20242025!$B$3:$B$1315, "&lt;=" &amp; EW$1, DataRegularSeason20242025!$E$3:$E$1315, $A6)</f>
        <v>23</v>
      </c>
      <c r="EX6">
        <f>SUMIFS(DataRegularSeason20242025!$AA$3:$AA$1315,DataRegularSeason20242025!$B$3:$B$1315, "&lt;=" &amp; EX$1, DataRegularSeason20242025!$D$3:$D$1315, $A6)+SUMIFS(DataRegularSeason20242025!$AB$3:$AB$1315,DataRegularSeason20242025!$B$3:$B$1315, "&lt;=" &amp; EX$1, DataRegularSeason20242025!$E$3:$E$1315, $A6)</f>
        <v>23</v>
      </c>
      <c r="EY6">
        <f>SUMIFS(DataRegularSeason20242025!$AA$3:$AA$1315,DataRegularSeason20242025!$B$3:$B$1315, "&lt;=" &amp; EY$1, DataRegularSeason20242025!$D$3:$D$1315, $A6)+SUMIFS(DataRegularSeason20242025!$AB$3:$AB$1315,DataRegularSeason20242025!$B$3:$B$1315, "&lt;=" &amp; EY$1, DataRegularSeason20242025!$E$3:$E$1315, $A6)</f>
        <v>23</v>
      </c>
      <c r="EZ6">
        <f>SUMIFS(DataRegularSeason20242025!$AA$3:$AA$1315,DataRegularSeason20242025!$B$3:$B$1315, "&lt;=" &amp; EZ$1, DataRegularSeason20242025!$D$3:$D$1315, $A6)+SUMIFS(DataRegularSeason20242025!$AB$3:$AB$1315,DataRegularSeason20242025!$B$3:$B$1315, "&lt;=" &amp; EZ$1, DataRegularSeason20242025!$E$3:$E$1315, $A6)</f>
        <v>23</v>
      </c>
      <c r="FA6">
        <f>SUMIFS(DataRegularSeason20242025!$AA$3:$AA$1315,DataRegularSeason20242025!$B$3:$B$1315, "&lt;=" &amp; FA$1, DataRegularSeason20242025!$D$3:$D$1315, $A6)+SUMIFS(DataRegularSeason20242025!$AB$3:$AB$1315,DataRegularSeason20242025!$B$3:$B$1315, "&lt;=" &amp; FA$1, DataRegularSeason20242025!$E$3:$E$1315, $A6)</f>
        <v>23</v>
      </c>
      <c r="FB6">
        <f>SUMIFS(DataRegularSeason20242025!$AA$3:$AA$1315,DataRegularSeason20242025!$B$3:$B$1315, "&lt;=" &amp; FB$1, DataRegularSeason20242025!$D$3:$D$1315, $A6)+SUMIFS(DataRegularSeason20242025!$AB$3:$AB$1315,DataRegularSeason20242025!$B$3:$B$1315, "&lt;=" &amp; FB$1, DataRegularSeason20242025!$E$3:$E$1315, $A6)</f>
        <v>23</v>
      </c>
      <c r="FC6">
        <f>SUMIFS(DataRegularSeason20242025!$AA$3:$AA$1315,DataRegularSeason20242025!$B$3:$B$1315, "&lt;=" &amp; FC$1, DataRegularSeason20242025!$D$3:$D$1315, $A6)+SUMIFS(DataRegularSeason20242025!$AB$3:$AB$1315,DataRegularSeason20242025!$B$3:$B$1315, "&lt;=" &amp; FC$1, DataRegularSeason20242025!$E$3:$E$1315, $A6)</f>
        <v>23</v>
      </c>
      <c r="FD6">
        <f>SUMIFS(DataRegularSeason20242025!$AA$3:$AA$1315,DataRegularSeason20242025!$B$3:$B$1315, "&lt;=" &amp; FD$1, DataRegularSeason20242025!$D$3:$D$1315, $A6)+SUMIFS(DataRegularSeason20242025!$AB$3:$AB$1315,DataRegularSeason20242025!$B$3:$B$1315, "&lt;=" &amp; FD$1, DataRegularSeason20242025!$E$3:$E$1315, $A6)</f>
        <v>23</v>
      </c>
      <c r="FE6">
        <f>SUMIFS(DataRegularSeason20242025!$AA$3:$AA$1315,DataRegularSeason20242025!$B$3:$B$1315, "&lt;=" &amp; FE$1, DataRegularSeason20242025!$D$3:$D$1315, $A6)+SUMIFS(DataRegularSeason20242025!$AB$3:$AB$1315,DataRegularSeason20242025!$B$3:$B$1315, "&lt;=" &amp; FE$1, DataRegularSeason20242025!$E$3:$E$1315, $A6)</f>
        <v>23</v>
      </c>
      <c r="FF6">
        <f>SUMIFS(DataRegularSeason20242025!$AA$3:$AA$1315,DataRegularSeason20242025!$B$3:$B$1315, "&lt;=" &amp; FF$1, DataRegularSeason20242025!$D$3:$D$1315, $A6)+SUMIFS(DataRegularSeason20242025!$AB$3:$AB$1315,DataRegularSeason20242025!$B$3:$B$1315, "&lt;=" &amp; FF$1, DataRegularSeason20242025!$E$3:$E$1315, $A6)</f>
        <v>23</v>
      </c>
      <c r="FG6">
        <f>SUMIFS(DataRegularSeason20242025!$AA$3:$AA$1315,DataRegularSeason20242025!$B$3:$B$1315, "&lt;=" &amp; FG$1, DataRegularSeason20242025!$D$3:$D$1315, $A6)+SUMIFS(DataRegularSeason20242025!$AB$3:$AB$1315,DataRegularSeason20242025!$B$3:$B$1315, "&lt;=" &amp; FG$1, DataRegularSeason20242025!$E$3:$E$1315, $A6)</f>
        <v>23</v>
      </c>
      <c r="FH6">
        <f>SUMIFS(DataRegularSeason20242025!$AA$3:$AA$1315,DataRegularSeason20242025!$B$3:$B$1315, "&lt;=" &amp; FH$1, DataRegularSeason20242025!$D$3:$D$1315, $A6)+SUMIFS(DataRegularSeason20242025!$AB$3:$AB$1315,DataRegularSeason20242025!$B$3:$B$1315, "&lt;=" &amp; FH$1, DataRegularSeason20242025!$E$3:$E$1315, $A6)</f>
        <v>23</v>
      </c>
      <c r="FI6">
        <f>SUMIFS(DataRegularSeason20242025!$AA$3:$AA$1315,DataRegularSeason20242025!$B$3:$B$1315, "&lt;=" &amp; FI$1, DataRegularSeason20242025!$D$3:$D$1315, $A6)+SUMIFS(DataRegularSeason20242025!$AB$3:$AB$1315,DataRegularSeason20242025!$B$3:$B$1315, "&lt;=" &amp; FI$1, DataRegularSeason20242025!$E$3:$E$1315, $A6)</f>
        <v>23</v>
      </c>
      <c r="FJ6">
        <f>SUMIFS(DataRegularSeason20242025!$AA$3:$AA$1315,DataRegularSeason20242025!$B$3:$B$1315, "&lt;=" &amp; FJ$1, DataRegularSeason20242025!$D$3:$D$1315, $A6)+SUMIFS(DataRegularSeason20242025!$AB$3:$AB$1315,DataRegularSeason20242025!$B$3:$B$1315, "&lt;=" &amp; FJ$1, DataRegularSeason20242025!$E$3:$E$1315, $A6)</f>
        <v>23</v>
      </c>
      <c r="FK6">
        <f>SUMIFS(DataRegularSeason20242025!$AA$3:$AA$1315,DataRegularSeason20242025!$B$3:$B$1315, "&lt;=" &amp; FK$1, DataRegularSeason20242025!$D$3:$D$1315, $A6)+SUMIFS(DataRegularSeason20242025!$AB$3:$AB$1315,DataRegularSeason20242025!$B$3:$B$1315, "&lt;=" &amp; FK$1, DataRegularSeason20242025!$E$3:$E$1315, $A6)</f>
        <v>23</v>
      </c>
      <c r="FL6">
        <f>SUMIFS(DataRegularSeason20242025!$AA$3:$AA$1315,DataRegularSeason20242025!$B$3:$B$1315, "&lt;=" &amp; FL$1, DataRegularSeason20242025!$D$3:$D$1315, $A6)+SUMIFS(DataRegularSeason20242025!$AB$3:$AB$1315,DataRegularSeason20242025!$B$3:$B$1315, "&lt;=" &amp; FL$1, DataRegularSeason20242025!$E$3:$E$1315, $A6)</f>
        <v>23</v>
      </c>
      <c r="FM6">
        <f>SUMIFS(DataRegularSeason20242025!$AA$3:$AA$1315,DataRegularSeason20242025!$B$3:$B$1315, "&lt;=" &amp; FM$1, DataRegularSeason20242025!$D$3:$D$1315, $A6)+SUMIFS(DataRegularSeason20242025!$AB$3:$AB$1315,DataRegularSeason20242025!$B$3:$B$1315, "&lt;=" &amp; FM$1, DataRegularSeason20242025!$E$3:$E$1315, $A6)</f>
        <v>23</v>
      </c>
      <c r="FN6">
        <f>SUMIFS(DataRegularSeason20242025!$AA$3:$AA$1315,DataRegularSeason20242025!$B$3:$B$1315, "&lt;=" &amp; FN$1, DataRegularSeason20242025!$D$3:$D$1315, $A6)+SUMIFS(DataRegularSeason20242025!$AB$3:$AB$1315,DataRegularSeason20242025!$B$3:$B$1315, "&lt;=" &amp; FN$1, DataRegularSeason20242025!$E$3:$E$1315, $A6)</f>
        <v>23</v>
      </c>
      <c r="FO6">
        <f>SUMIFS(DataRegularSeason20242025!$AA$3:$AA$1315,DataRegularSeason20242025!$B$3:$B$1315, "&lt;=" &amp; FO$1, DataRegularSeason20242025!$D$3:$D$1315, $A6)+SUMIFS(DataRegularSeason20242025!$AB$3:$AB$1315,DataRegularSeason20242025!$B$3:$B$1315, "&lt;=" &amp; FO$1, DataRegularSeason20242025!$E$3:$E$1315, $A6)</f>
        <v>23</v>
      </c>
      <c r="FP6">
        <f>SUMIFS(DataRegularSeason20242025!$AA$3:$AA$1315,DataRegularSeason20242025!$B$3:$B$1315, "&lt;=" &amp; FP$1, DataRegularSeason20242025!$D$3:$D$1315, $A6)+SUMIFS(DataRegularSeason20242025!$AB$3:$AB$1315,DataRegularSeason20242025!$B$3:$B$1315, "&lt;=" &amp; FP$1, DataRegularSeason20242025!$E$3:$E$1315, $A6)</f>
        <v>23</v>
      </c>
      <c r="FQ6">
        <f>SUMIFS(DataRegularSeason20242025!$AA$3:$AA$1315,DataRegularSeason20242025!$B$3:$B$1315, "&lt;=" &amp; FQ$1, DataRegularSeason20242025!$D$3:$D$1315, $A6)+SUMIFS(DataRegularSeason20242025!$AB$3:$AB$1315,DataRegularSeason20242025!$B$3:$B$1315, "&lt;=" &amp; FQ$1, DataRegularSeason20242025!$E$3:$E$1315, $A6)</f>
        <v>23</v>
      </c>
      <c r="FR6">
        <f>SUMIFS(DataRegularSeason20242025!$AA$3:$AA$1315,DataRegularSeason20242025!$B$3:$B$1315, "&lt;=" &amp; FR$1, DataRegularSeason20242025!$D$3:$D$1315, $A6)+SUMIFS(DataRegularSeason20242025!$AB$3:$AB$1315,DataRegularSeason20242025!$B$3:$B$1315, "&lt;=" &amp; FR$1, DataRegularSeason20242025!$E$3:$E$1315, $A6)</f>
        <v>23</v>
      </c>
      <c r="FS6">
        <f>SUMIFS(DataRegularSeason20242025!$AA$3:$AA$1315,DataRegularSeason20242025!$B$3:$B$1315, "&lt;=" &amp; FS$1, DataRegularSeason20242025!$D$3:$D$1315, $A6)+SUMIFS(DataRegularSeason20242025!$AB$3:$AB$1315,DataRegularSeason20242025!$B$3:$B$1315, "&lt;=" &amp; FS$1, DataRegularSeason20242025!$E$3:$E$1315, $A6)</f>
        <v>23</v>
      </c>
      <c r="FT6">
        <f>SUMIFS(DataRegularSeason20242025!$AA$3:$AA$1315,DataRegularSeason20242025!$B$3:$B$1315, "&lt;=" &amp; FT$1, DataRegularSeason20242025!$D$3:$D$1315, $A6)+SUMIFS(DataRegularSeason20242025!$AB$3:$AB$1315,DataRegularSeason20242025!$B$3:$B$1315, "&lt;=" &amp; FT$1, DataRegularSeason20242025!$E$3:$E$1315, $A6)</f>
        <v>23</v>
      </c>
      <c r="FU6">
        <f>SUMIFS(DataRegularSeason20242025!$AA$3:$AA$1315,DataRegularSeason20242025!$B$3:$B$1315, "&lt;=" &amp; FU$1, DataRegularSeason20242025!$D$3:$D$1315, $A6)+SUMIFS(DataRegularSeason20242025!$AB$3:$AB$1315,DataRegularSeason20242025!$B$3:$B$1315, "&lt;=" &amp; FU$1, DataRegularSeason20242025!$E$3:$E$1315, $A6)</f>
        <v>23</v>
      </c>
      <c r="FV6">
        <f>SUMIFS(DataRegularSeason20242025!$AA$3:$AA$1315,DataRegularSeason20242025!$B$3:$B$1315, "&lt;=" &amp; FV$1, DataRegularSeason20242025!$D$3:$D$1315, $A6)+SUMIFS(DataRegularSeason20242025!$AB$3:$AB$1315,DataRegularSeason20242025!$B$3:$B$1315, "&lt;=" &amp; FV$1, DataRegularSeason20242025!$E$3:$E$1315, $A6)</f>
        <v>23</v>
      </c>
      <c r="FW6">
        <f>SUMIFS(DataRegularSeason20242025!$AA$3:$AA$1315,DataRegularSeason20242025!$B$3:$B$1315, "&lt;=" &amp; FW$1, DataRegularSeason20242025!$D$3:$D$1315, $A6)+SUMIFS(DataRegularSeason20242025!$AB$3:$AB$1315,DataRegularSeason20242025!$B$3:$B$1315, "&lt;=" &amp; FW$1, DataRegularSeason20242025!$E$3:$E$1315, $A6)</f>
        <v>23</v>
      </c>
      <c r="FX6">
        <f>SUMIFS(DataRegularSeason20242025!$AA$3:$AA$1315,DataRegularSeason20242025!$B$3:$B$1315, "&lt;=" &amp; FX$1, DataRegularSeason20242025!$D$3:$D$1315, $A6)+SUMIFS(DataRegularSeason20242025!$AB$3:$AB$1315,DataRegularSeason20242025!$B$3:$B$1315, "&lt;=" &amp; FX$1, DataRegularSeason20242025!$E$3:$E$1315, $A6)</f>
        <v>23</v>
      </c>
      <c r="FY6">
        <f>SUMIFS(DataRegularSeason20242025!$AA$3:$AA$1315,DataRegularSeason20242025!$B$3:$B$1315, "&lt;=" &amp; FY$1, DataRegularSeason20242025!$D$3:$D$1315, $A6)+SUMIFS(DataRegularSeason20242025!$AB$3:$AB$1315,DataRegularSeason20242025!$B$3:$B$1315, "&lt;=" &amp; FY$1, DataRegularSeason20242025!$E$3:$E$1315, $A6)</f>
        <v>23</v>
      </c>
      <c r="FZ6">
        <f>SUMIFS(DataRegularSeason20242025!$AA$3:$AA$1315,DataRegularSeason20242025!$B$3:$B$1315, "&lt;=" &amp; FZ$1, DataRegularSeason20242025!$D$3:$D$1315, $A6)+SUMIFS(DataRegularSeason20242025!$AB$3:$AB$1315,DataRegularSeason20242025!$B$3:$B$1315, "&lt;=" &amp; FZ$1, DataRegularSeason20242025!$E$3:$E$1315, $A6)</f>
        <v>23</v>
      </c>
      <c r="GA6">
        <f>SUMIFS(DataRegularSeason20242025!$AA$3:$AA$1315,DataRegularSeason20242025!$B$3:$B$1315, "&lt;=" &amp; GA$1, DataRegularSeason20242025!$D$3:$D$1315, $A6)+SUMIFS(DataRegularSeason20242025!$AB$3:$AB$1315,DataRegularSeason20242025!$B$3:$B$1315, "&lt;=" &amp; GA$1, DataRegularSeason20242025!$E$3:$E$1315, $A6)</f>
        <v>23</v>
      </c>
      <c r="GB6">
        <f>SUMIFS(DataRegularSeason20242025!$AA$3:$AA$1315,DataRegularSeason20242025!$B$3:$B$1315, "&lt;=" &amp; GB$1, DataRegularSeason20242025!$D$3:$D$1315, $A6)+SUMIFS(DataRegularSeason20242025!$AB$3:$AB$1315,DataRegularSeason20242025!$B$3:$B$1315, "&lt;=" &amp; GB$1, DataRegularSeason20242025!$E$3:$E$1315, $A6)</f>
        <v>23</v>
      </c>
      <c r="GC6">
        <f>SUMIFS(DataRegularSeason20242025!$AA$3:$AA$1315,DataRegularSeason20242025!$B$3:$B$1315, "&lt;=" &amp; GC$1, DataRegularSeason20242025!$D$3:$D$1315, $A6)+SUMIFS(DataRegularSeason20242025!$AB$3:$AB$1315,DataRegularSeason20242025!$B$3:$B$1315, "&lt;=" &amp; GC$1, DataRegularSeason20242025!$E$3:$E$1315, $A6)</f>
        <v>23</v>
      </c>
      <c r="GD6">
        <f>SUMIFS(DataRegularSeason20242025!$AA$3:$AA$1315,DataRegularSeason20242025!$B$3:$B$1315, "&lt;=" &amp; GD$1, DataRegularSeason20242025!$D$3:$D$1315, $A6)+SUMIFS(DataRegularSeason20242025!$AB$3:$AB$1315,DataRegularSeason20242025!$B$3:$B$1315, "&lt;=" &amp; GD$1, DataRegularSeason20242025!$E$3:$E$1315, $A6)</f>
        <v>23</v>
      </c>
      <c r="GE6">
        <f>SUMIFS(DataRegularSeason20242025!$AA$3:$AA$1315,DataRegularSeason20242025!$B$3:$B$1315, "&lt;=" &amp; GE$1, DataRegularSeason20242025!$D$3:$D$1315, $A6)+SUMIFS(DataRegularSeason20242025!$AB$3:$AB$1315,DataRegularSeason20242025!$B$3:$B$1315, "&lt;=" &amp; GE$1, DataRegularSeason20242025!$E$3:$E$1315, $A6)</f>
        <v>23</v>
      </c>
      <c r="GF6">
        <f>SUMIFS(DataRegularSeason20242025!$AA$3:$AA$1315,DataRegularSeason20242025!$B$3:$B$1315, "&lt;=" &amp; GF$1, DataRegularSeason20242025!$D$3:$D$1315, $A6)+SUMIFS(DataRegularSeason20242025!$AB$3:$AB$1315,DataRegularSeason20242025!$B$3:$B$1315, "&lt;=" &amp; GF$1, DataRegularSeason20242025!$E$3:$E$1315, $A6)</f>
        <v>23</v>
      </c>
      <c r="GG6">
        <f>SUMIFS(DataRegularSeason20242025!$AA$3:$AA$1315,DataRegularSeason20242025!$B$3:$B$1315, "&lt;=" &amp; GG$1, DataRegularSeason20242025!$D$3:$D$1315, $A6)+SUMIFS(DataRegularSeason20242025!$AB$3:$AB$1315,DataRegularSeason20242025!$B$3:$B$1315, "&lt;=" &amp; GG$1, DataRegularSeason20242025!$E$3:$E$1315, $A6)</f>
        <v>23</v>
      </c>
      <c r="GH6">
        <f>SUMIFS(DataRegularSeason20242025!$AA$3:$AA$1315,DataRegularSeason20242025!$B$3:$B$1315, "&lt;=" &amp; GH$1, DataRegularSeason20242025!$D$3:$D$1315, $A6)+SUMIFS(DataRegularSeason20242025!$AB$3:$AB$1315,DataRegularSeason20242025!$B$3:$B$1315, "&lt;=" &amp; GH$1, DataRegularSeason20242025!$E$3:$E$1315, $A6)</f>
        <v>23</v>
      </c>
      <c r="GI6">
        <f>SUMIFS(DataRegularSeason20242025!$AA$3:$AA$1315,DataRegularSeason20242025!$B$3:$B$1315, "&lt;=" &amp; GI$1, DataRegularSeason20242025!$D$3:$D$1315, $A6)+SUMIFS(DataRegularSeason20242025!$AB$3:$AB$1315,DataRegularSeason20242025!$B$3:$B$1315, "&lt;=" &amp; GI$1, DataRegularSeason20242025!$E$3:$E$1315, $A6)</f>
        <v>23</v>
      </c>
      <c r="GJ6">
        <f>SUMIFS(DataRegularSeason20242025!$AA$3:$AA$1315,DataRegularSeason20242025!$B$3:$B$1315, "&lt;=" &amp; GJ$1, DataRegularSeason20242025!$D$3:$D$1315, $A6)+SUMIFS(DataRegularSeason20242025!$AB$3:$AB$1315,DataRegularSeason20242025!$B$3:$B$1315, "&lt;=" &amp; GJ$1, DataRegularSeason20242025!$E$3:$E$1315, $A6)</f>
        <v>23</v>
      </c>
      <c r="GK6">
        <f>SUMIFS(DataRegularSeason20242025!$AA$3:$AA$1315,DataRegularSeason20242025!$B$3:$B$1315, "&lt;=" &amp; GK$1, DataRegularSeason20242025!$D$3:$D$1315, $A6)+SUMIFS(DataRegularSeason20242025!$AB$3:$AB$1315,DataRegularSeason20242025!$B$3:$B$1315, "&lt;=" &amp; GK$1, DataRegularSeason20242025!$E$3:$E$1315, $A6)</f>
        <v>23</v>
      </c>
      <c r="GL6">
        <f>SUMIFS(DataRegularSeason20242025!$AA$3:$AA$1315,DataRegularSeason20242025!$B$3:$B$1315, "&lt;=" &amp; GL$1, DataRegularSeason20242025!$D$3:$D$1315, $A6)+SUMIFS(DataRegularSeason20242025!$AB$3:$AB$1315,DataRegularSeason20242025!$B$3:$B$1315, "&lt;=" &amp; GL$1, DataRegularSeason20242025!$E$3:$E$1315, $A6)</f>
        <v>23</v>
      </c>
      <c r="GM6">
        <f>SUMIFS(DataRegularSeason20242025!$AA$3:$AA$1315,DataRegularSeason20242025!$B$3:$B$1315, "&lt;=" &amp; GM$1, DataRegularSeason20242025!$D$3:$D$1315, $A6)+SUMIFS(DataRegularSeason20242025!$AB$3:$AB$1315,DataRegularSeason20242025!$B$3:$B$1315, "&lt;=" &amp; GM$1, DataRegularSeason20242025!$E$3:$E$1315, $A6)</f>
        <v>23</v>
      </c>
      <c r="GN6">
        <f>SUMIFS(DataRegularSeason20242025!$AA$3:$AA$1315,DataRegularSeason20242025!$B$3:$B$1315, "&lt;=" &amp; GN$1, DataRegularSeason20242025!$D$3:$D$1315, $A6)+SUMIFS(DataRegularSeason20242025!$AB$3:$AB$1315,DataRegularSeason20242025!$B$3:$B$1315, "&lt;=" &amp; GN$1, DataRegularSeason20242025!$E$3:$E$1315, $A6)</f>
        <v>23</v>
      </c>
      <c r="GO6">
        <f>SUMIFS(DataRegularSeason20242025!$AA$3:$AA$1315,DataRegularSeason20242025!$B$3:$B$1315, "&lt;=" &amp; GO$1, DataRegularSeason20242025!$D$3:$D$1315, $A6)+SUMIFS(DataRegularSeason20242025!$AB$3:$AB$1315,DataRegularSeason20242025!$B$3:$B$1315, "&lt;=" &amp; GO$1, DataRegularSeason20242025!$E$3:$E$1315, $A6)</f>
        <v>23</v>
      </c>
      <c r="GP6">
        <f>SUMIFS(DataRegularSeason20242025!$AA$3:$AA$1315,DataRegularSeason20242025!$B$3:$B$1315, "&lt;=" &amp; GP$1, DataRegularSeason20242025!$D$3:$D$1315, $A6)+SUMIFS(DataRegularSeason20242025!$AB$3:$AB$1315,DataRegularSeason20242025!$B$3:$B$1315, "&lt;=" &amp; GP$1, DataRegularSeason20242025!$E$3:$E$1315, $A6)</f>
        <v>23</v>
      </c>
      <c r="GQ6">
        <f>SUMIFS(DataRegularSeason20242025!$AA$3:$AA$1315,DataRegularSeason20242025!$B$3:$B$1315, "&lt;=" &amp; GQ$1, DataRegularSeason20242025!$D$3:$D$1315, $A6)+SUMIFS(DataRegularSeason20242025!$AB$3:$AB$1315,DataRegularSeason20242025!$B$3:$B$1315, "&lt;=" &amp; GQ$1, DataRegularSeason20242025!$E$3:$E$1315, $A6)</f>
        <v>23</v>
      </c>
      <c r="GR6">
        <f>SUMIFS(DataRegularSeason20242025!$AA$3:$AA$1315,DataRegularSeason20242025!$B$3:$B$1315, "&lt;=" &amp; GR$1, DataRegularSeason20242025!$D$3:$D$1315, $A6)+SUMIFS(DataRegularSeason20242025!$AB$3:$AB$1315,DataRegularSeason20242025!$B$3:$B$1315, "&lt;=" &amp; GR$1, DataRegularSeason20242025!$E$3:$E$1315, $A6)</f>
        <v>23</v>
      </c>
      <c r="GS6">
        <f>SUMIFS(DataRegularSeason20242025!$AA$3:$AA$1315,DataRegularSeason20242025!$B$3:$B$1315, "&lt;=" &amp; GS$1, DataRegularSeason20242025!$D$3:$D$1315, $A6)+SUMIFS(DataRegularSeason20242025!$AB$3:$AB$1315,DataRegularSeason20242025!$B$3:$B$1315, "&lt;=" &amp; GS$1, DataRegularSeason20242025!$E$3:$E$1315, $A6)</f>
        <v>23</v>
      </c>
      <c r="GT6">
        <f>SUMIFS(DataRegularSeason20242025!$AA$3:$AA$1315,DataRegularSeason20242025!$B$3:$B$1315, "&lt;=" &amp; GT$1, DataRegularSeason20242025!$D$3:$D$1315, $A6)+SUMIFS(DataRegularSeason20242025!$AB$3:$AB$1315,DataRegularSeason20242025!$B$3:$B$1315, "&lt;=" &amp; GT$1, DataRegularSeason20242025!$E$3:$E$1315, $A6)</f>
        <v>23</v>
      </c>
      <c r="GU6">
        <f>SUMIFS(DataRegularSeason20242025!$AA$3:$AA$1315,DataRegularSeason20242025!$B$3:$B$1315, "&lt;=" &amp; GU$1, DataRegularSeason20242025!$D$3:$D$1315, $A6)+SUMIFS(DataRegularSeason20242025!$AB$3:$AB$1315,DataRegularSeason20242025!$B$3:$B$1315, "&lt;=" &amp; GU$1, DataRegularSeason20242025!$E$3:$E$1315, $A6)</f>
        <v>23</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22</v>
      </c>
      <c r="BP7">
        <f>SUMIFS(DataRegularSeason20242025!$AA$3:$AA$1315,DataRegularSeason20242025!$B$3:$B$1315, "&lt;=" &amp; BP$1, DataRegularSeason20242025!$D$3:$D$1315, $A7)+SUMIFS(DataRegularSeason20242025!$AB$3:$AB$1315,DataRegularSeason20242025!$B$3:$B$1315, "&lt;=" &amp; BP$1, DataRegularSeason20242025!$E$3:$E$1315, $A7)</f>
        <v>22</v>
      </c>
      <c r="BQ7">
        <f>SUMIFS(DataRegularSeason20242025!$AA$3:$AA$1315,DataRegularSeason20242025!$B$3:$B$1315, "&lt;=" &amp; BQ$1, DataRegularSeason20242025!$D$3:$D$1315, $A7)+SUMIFS(DataRegularSeason20242025!$AB$3:$AB$1315,DataRegularSeason20242025!$B$3:$B$1315, "&lt;=" &amp; BQ$1, DataRegularSeason20242025!$E$3:$E$1315, $A7)</f>
        <v>22</v>
      </c>
      <c r="BR7">
        <f>SUMIFS(DataRegularSeason20242025!$AA$3:$AA$1315,DataRegularSeason20242025!$B$3:$B$1315, "&lt;=" &amp; BR$1, DataRegularSeason20242025!$D$3:$D$1315, $A7)+SUMIFS(DataRegularSeason20242025!$AB$3:$AB$1315,DataRegularSeason20242025!$B$3:$B$1315, "&lt;=" &amp; BR$1, DataRegularSeason20242025!$E$3:$E$1315, $A7)</f>
        <v>22</v>
      </c>
      <c r="BS7">
        <f>SUMIFS(DataRegularSeason20242025!$AA$3:$AA$1315,DataRegularSeason20242025!$B$3:$B$1315, "&lt;=" &amp; BS$1, DataRegularSeason20242025!$D$3:$D$1315, $A7)+SUMIFS(DataRegularSeason20242025!$AB$3:$AB$1315,DataRegularSeason20242025!$B$3:$B$1315, "&lt;=" &amp; BS$1, DataRegularSeason20242025!$E$3:$E$1315, $A7)</f>
        <v>22</v>
      </c>
      <c r="BT7">
        <f>SUMIFS(DataRegularSeason20242025!$AA$3:$AA$1315,DataRegularSeason20242025!$B$3:$B$1315, "&lt;=" &amp; BT$1, DataRegularSeason20242025!$D$3:$D$1315, $A7)+SUMIFS(DataRegularSeason20242025!$AB$3:$AB$1315,DataRegularSeason20242025!$B$3:$B$1315, "&lt;=" &amp; BT$1, DataRegularSeason20242025!$E$3:$E$1315, $A7)</f>
        <v>22</v>
      </c>
      <c r="BU7">
        <f>SUMIFS(DataRegularSeason20242025!$AA$3:$AA$1315,DataRegularSeason20242025!$B$3:$B$1315, "&lt;=" &amp; BU$1, DataRegularSeason20242025!$D$3:$D$1315, $A7)+SUMIFS(DataRegularSeason20242025!$AB$3:$AB$1315,DataRegularSeason20242025!$B$3:$B$1315, "&lt;=" &amp; BU$1, DataRegularSeason20242025!$E$3:$E$1315, $A7)</f>
        <v>22</v>
      </c>
      <c r="BV7">
        <f>SUMIFS(DataRegularSeason20242025!$AA$3:$AA$1315,DataRegularSeason20242025!$B$3:$B$1315, "&lt;=" &amp; BV$1, DataRegularSeason20242025!$D$3:$D$1315, $A7)+SUMIFS(DataRegularSeason20242025!$AB$3:$AB$1315,DataRegularSeason20242025!$B$3:$B$1315, "&lt;=" &amp; BV$1, DataRegularSeason20242025!$E$3:$E$1315, $A7)</f>
        <v>22</v>
      </c>
      <c r="BW7">
        <f>SUMIFS(DataRegularSeason20242025!$AA$3:$AA$1315,DataRegularSeason20242025!$B$3:$B$1315, "&lt;=" &amp; BW$1, DataRegularSeason20242025!$D$3:$D$1315, $A7)+SUMIFS(DataRegularSeason20242025!$AB$3:$AB$1315,DataRegularSeason20242025!$B$3:$B$1315, "&lt;=" &amp; BW$1, DataRegularSeason20242025!$E$3:$E$1315, $A7)</f>
        <v>22</v>
      </c>
      <c r="BX7">
        <f>SUMIFS(DataRegularSeason20242025!$AA$3:$AA$1315,DataRegularSeason20242025!$B$3:$B$1315, "&lt;=" &amp; BX$1, DataRegularSeason20242025!$D$3:$D$1315, $A7)+SUMIFS(DataRegularSeason20242025!$AB$3:$AB$1315,DataRegularSeason20242025!$B$3:$B$1315, "&lt;=" &amp; BX$1, DataRegularSeason20242025!$E$3:$E$1315, $A7)</f>
        <v>22</v>
      </c>
      <c r="BY7">
        <f>SUMIFS(DataRegularSeason20242025!$AA$3:$AA$1315,DataRegularSeason20242025!$B$3:$B$1315, "&lt;=" &amp; BY$1, DataRegularSeason20242025!$D$3:$D$1315, $A7)+SUMIFS(DataRegularSeason20242025!$AB$3:$AB$1315,DataRegularSeason20242025!$B$3:$B$1315, "&lt;=" &amp; BY$1, DataRegularSeason20242025!$E$3:$E$1315, $A7)</f>
        <v>22</v>
      </c>
      <c r="BZ7">
        <f>SUMIFS(DataRegularSeason20242025!$AA$3:$AA$1315,DataRegularSeason20242025!$B$3:$B$1315, "&lt;=" &amp; BZ$1, DataRegularSeason20242025!$D$3:$D$1315, $A7)+SUMIFS(DataRegularSeason20242025!$AB$3:$AB$1315,DataRegularSeason20242025!$B$3:$B$1315, "&lt;=" &amp; BZ$1, DataRegularSeason20242025!$E$3:$E$1315, $A7)</f>
        <v>22</v>
      </c>
      <c r="CA7">
        <f>SUMIFS(DataRegularSeason20242025!$AA$3:$AA$1315,DataRegularSeason20242025!$B$3:$B$1315, "&lt;=" &amp; CA$1, DataRegularSeason20242025!$D$3:$D$1315, $A7)+SUMIFS(DataRegularSeason20242025!$AB$3:$AB$1315,DataRegularSeason20242025!$B$3:$B$1315, "&lt;=" &amp; CA$1, DataRegularSeason20242025!$E$3:$E$1315, $A7)</f>
        <v>22</v>
      </c>
      <c r="CB7">
        <f>SUMIFS(DataRegularSeason20242025!$AA$3:$AA$1315,DataRegularSeason20242025!$B$3:$B$1315, "&lt;=" &amp; CB$1, DataRegularSeason20242025!$D$3:$D$1315, $A7)+SUMIFS(DataRegularSeason20242025!$AB$3:$AB$1315,DataRegularSeason20242025!$B$3:$B$1315, "&lt;=" &amp; CB$1, DataRegularSeason20242025!$E$3:$E$1315, $A7)</f>
        <v>22</v>
      </c>
      <c r="CC7">
        <f>SUMIFS(DataRegularSeason20242025!$AA$3:$AA$1315,DataRegularSeason20242025!$B$3:$B$1315, "&lt;=" &amp; CC$1, DataRegularSeason20242025!$D$3:$D$1315, $A7)+SUMIFS(DataRegularSeason20242025!$AB$3:$AB$1315,DataRegularSeason20242025!$B$3:$B$1315, "&lt;=" &amp; CC$1, DataRegularSeason20242025!$E$3:$E$1315, $A7)</f>
        <v>22</v>
      </c>
      <c r="CD7">
        <f>SUMIFS(DataRegularSeason20242025!$AA$3:$AA$1315,DataRegularSeason20242025!$B$3:$B$1315, "&lt;=" &amp; CD$1, DataRegularSeason20242025!$D$3:$D$1315, $A7)+SUMIFS(DataRegularSeason20242025!$AB$3:$AB$1315,DataRegularSeason20242025!$B$3:$B$1315, "&lt;=" &amp; CD$1, DataRegularSeason20242025!$E$3:$E$1315, $A7)</f>
        <v>22</v>
      </c>
      <c r="CE7">
        <f>SUMIFS(DataRegularSeason20242025!$AA$3:$AA$1315,DataRegularSeason20242025!$B$3:$B$1315, "&lt;=" &amp; CE$1, DataRegularSeason20242025!$D$3:$D$1315, $A7)+SUMIFS(DataRegularSeason20242025!$AB$3:$AB$1315,DataRegularSeason20242025!$B$3:$B$1315, "&lt;=" &amp; CE$1, DataRegularSeason20242025!$E$3:$E$1315, $A7)</f>
        <v>22</v>
      </c>
      <c r="CF7">
        <f>SUMIFS(DataRegularSeason20242025!$AA$3:$AA$1315,DataRegularSeason20242025!$B$3:$B$1315, "&lt;=" &amp; CF$1, DataRegularSeason20242025!$D$3:$D$1315, $A7)+SUMIFS(DataRegularSeason20242025!$AB$3:$AB$1315,DataRegularSeason20242025!$B$3:$B$1315, "&lt;=" &amp; CF$1, DataRegularSeason20242025!$E$3:$E$1315, $A7)</f>
        <v>22</v>
      </c>
      <c r="CG7">
        <f>SUMIFS(DataRegularSeason20242025!$AA$3:$AA$1315,DataRegularSeason20242025!$B$3:$B$1315, "&lt;=" &amp; CG$1, DataRegularSeason20242025!$D$3:$D$1315, $A7)+SUMIFS(DataRegularSeason20242025!$AB$3:$AB$1315,DataRegularSeason20242025!$B$3:$B$1315, "&lt;=" &amp; CG$1, DataRegularSeason20242025!$E$3:$E$1315, $A7)</f>
        <v>22</v>
      </c>
      <c r="CH7">
        <f>SUMIFS(DataRegularSeason20242025!$AA$3:$AA$1315,DataRegularSeason20242025!$B$3:$B$1315, "&lt;=" &amp; CH$1, DataRegularSeason20242025!$D$3:$D$1315, $A7)+SUMIFS(DataRegularSeason20242025!$AB$3:$AB$1315,DataRegularSeason20242025!$B$3:$B$1315, "&lt;=" &amp; CH$1, DataRegularSeason20242025!$E$3:$E$1315, $A7)</f>
        <v>22</v>
      </c>
      <c r="CI7">
        <f>SUMIFS(DataRegularSeason20242025!$AA$3:$AA$1315,DataRegularSeason20242025!$B$3:$B$1315, "&lt;=" &amp; CI$1, DataRegularSeason20242025!$D$3:$D$1315, $A7)+SUMIFS(DataRegularSeason20242025!$AB$3:$AB$1315,DataRegularSeason20242025!$B$3:$B$1315, "&lt;=" &amp; CI$1, DataRegularSeason20242025!$E$3:$E$1315, $A7)</f>
        <v>22</v>
      </c>
      <c r="CJ7">
        <f>SUMIFS(DataRegularSeason20242025!$AA$3:$AA$1315,DataRegularSeason20242025!$B$3:$B$1315, "&lt;=" &amp; CJ$1, DataRegularSeason20242025!$D$3:$D$1315, $A7)+SUMIFS(DataRegularSeason20242025!$AB$3:$AB$1315,DataRegularSeason20242025!$B$3:$B$1315, "&lt;=" &amp; CJ$1, DataRegularSeason20242025!$E$3:$E$1315, $A7)</f>
        <v>22</v>
      </c>
      <c r="CK7">
        <f>SUMIFS(DataRegularSeason20242025!$AA$3:$AA$1315,DataRegularSeason20242025!$B$3:$B$1315, "&lt;=" &amp; CK$1, DataRegularSeason20242025!$D$3:$D$1315, $A7)+SUMIFS(DataRegularSeason20242025!$AB$3:$AB$1315,DataRegularSeason20242025!$B$3:$B$1315, "&lt;=" &amp; CK$1, DataRegularSeason20242025!$E$3:$E$1315, $A7)</f>
        <v>22</v>
      </c>
      <c r="CL7">
        <f>SUMIFS(DataRegularSeason20242025!$AA$3:$AA$1315,DataRegularSeason20242025!$B$3:$B$1315, "&lt;=" &amp; CL$1, DataRegularSeason20242025!$D$3:$D$1315, $A7)+SUMIFS(DataRegularSeason20242025!$AB$3:$AB$1315,DataRegularSeason20242025!$B$3:$B$1315, "&lt;=" &amp; CL$1, DataRegularSeason20242025!$E$3:$E$1315, $A7)</f>
        <v>22</v>
      </c>
      <c r="CM7">
        <f>SUMIFS(DataRegularSeason20242025!$AA$3:$AA$1315,DataRegularSeason20242025!$B$3:$B$1315, "&lt;=" &amp; CM$1, DataRegularSeason20242025!$D$3:$D$1315, $A7)+SUMIFS(DataRegularSeason20242025!$AB$3:$AB$1315,DataRegularSeason20242025!$B$3:$B$1315, "&lt;=" &amp; CM$1, DataRegularSeason20242025!$E$3:$E$1315, $A7)</f>
        <v>22</v>
      </c>
      <c r="CN7">
        <f>SUMIFS(DataRegularSeason20242025!$AA$3:$AA$1315,DataRegularSeason20242025!$B$3:$B$1315, "&lt;=" &amp; CN$1, DataRegularSeason20242025!$D$3:$D$1315, $A7)+SUMIFS(DataRegularSeason20242025!$AB$3:$AB$1315,DataRegularSeason20242025!$B$3:$B$1315, "&lt;=" &amp; CN$1, DataRegularSeason20242025!$E$3:$E$1315, $A7)</f>
        <v>22</v>
      </c>
      <c r="CO7">
        <f>SUMIFS(DataRegularSeason20242025!$AA$3:$AA$1315,DataRegularSeason20242025!$B$3:$B$1315, "&lt;=" &amp; CO$1, DataRegularSeason20242025!$D$3:$D$1315, $A7)+SUMIFS(DataRegularSeason20242025!$AB$3:$AB$1315,DataRegularSeason20242025!$B$3:$B$1315, "&lt;=" &amp; CO$1, DataRegularSeason20242025!$E$3:$E$1315, $A7)</f>
        <v>22</v>
      </c>
      <c r="CP7">
        <f>SUMIFS(DataRegularSeason20242025!$AA$3:$AA$1315,DataRegularSeason20242025!$B$3:$B$1315, "&lt;=" &amp; CP$1, DataRegularSeason20242025!$D$3:$D$1315, $A7)+SUMIFS(DataRegularSeason20242025!$AB$3:$AB$1315,DataRegularSeason20242025!$B$3:$B$1315, "&lt;=" &amp; CP$1, DataRegularSeason20242025!$E$3:$E$1315, $A7)</f>
        <v>22</v>
      </c>
      <c r="CQ7">
        <f>SUMIFS(DataRegularSeason20242025!$AA$3:$AA$1315,DataRegularSeason20242025!$B$3:$B$1315, "&lt;=" &amp; CQ$1, DataRegularSeason20242025!$D$3:$D$1315, $A7)+SUMIFS(DataRegularSeason20242025!$AB$3:$AB$1315,DataRegularSeason20242025!$B$3:$B$1315, "&lt;=" &amp; CQ$1, DataRegularSeason20242025!$E$3:$E$1315, $A7)</f>
        <v>22</v>
      </c>
      <c r="CR7">
        <f>SUMIFS(DataRegularSeason20242025!$AA$3:$AA$1315,DataRegularSeason20242025!$B$3:$B$1315, "&lt;=" &amp; CR$1, DataRegularSeason20242025!$D$3:$D$1315, $A7)+SUMIFS(DataRegularSeason20242025!$AB$3:$AB$1315,DataRegularSeason20242025!$B$3:$B$1315, "&lt;=" &amp; CR$1, DataRegularSeason20242025!$E$3:$E$1315, $A7)</f>
        <v>22</v>
      </c>
      <c r="CS7">
        <f>SUMIFS(DataRegularSeason20242025!$AA$3:$AA$1315,DataRegularSeason20242025!$B$3:$B$1315, "&lt;=" &amp; CS$1, DataRegularSeason20242025!$D$3:$D$1315, $A7)+SUMIFS(DataRegularSeason20242025!$AB$3:$AB$1315,DataRegularSeason20242025!$B$3:$B$1315, "&lt;=" &amp; CS$1, DataRegularSeason20242025!$E$3:$E$1315, $A7)</f>
        <v>22</v>
      </c>
      <c r="CT7">
        <f>SUMIFS(DataRegularSeason20242025!$AA$3:$AA$1315,DataRegularSeason20242025!$B$3:$B$1315, "&lt;=" &amp; CT$1, DataRegularSeason20242025!$D$3:$D$1315, $A7)+SUMIFS(DataRegularSeason20242025!$AB$3:$AB$1315,DataRegularSeason20242025!$B$3:$B$1315, "&lt;=" &amp; CT$1, DataRegularSeason20242025!$E$3:$E$1315, $A7)</f>
        <v>22</v>
      </c>
      <c r="CU7">
        <f>SUMIFS(DataRegularSeason20242025!$AA$3:$AA$1315,DataRegularSeason20242025!$B$3:$B$1315, "&lt;=" &amp; CU$1, DataRegularSeason20242025!$D$3:$D$1315, $A7)+SUMIFS(DataRegularSeason20242025!$AB$3:$AB$1315,DataRegularSeason20242025!$B$3:$B$1315, "&lt;=" &amp; CU$1, DataRegularSeason20242025!$E$3:$E$1315, $A7)</f>
        <v>22</v>
      </c>
      <c r="CV7">
        <f>SUMIFS(DataRegularSeason20242025!$AA$3:$AA$1315,DataRegularSeason20242025!$B$3:$B$1315, "&lt;=" &amp; CV$1, DataRegularSeason20242025!$D$3:$D$1315, $A7)+SUMIFS(DataRegularSeason20242025!$AB$3:$AB$1315,DataRegularSeason20242025!$B$3:$B$1315, "&lt;=" &amp; CV$1, DataRegularSeason20242025!$E$3:$E$1315, $A7)</f>
        <v>22</v>
      </c>
      <c r="CW7">
        <f>SUMIFS(DataRegularSeason20242025!$AA$3:$AA$1315,DataRegularSeason20242025!$B$3:$B$1315, "&lt;=" &amp; CW$1, DataRegularSeason20242025!$D$3:$D$1315, $A7)+SUMIFS(DataRegularSeason20242025!$AB$3:$AB$1315,DataRegularSeason20242025!$B$3:$B$1315, "&lt;=" &amp; CW$1, DataRegularSeason20242025!$E$3:$E$1315, $A7)</f>
        <v>22</v>
      </c>
      <c r="CX7">
        <f>SUMIFS(DataRegularSeason20242025!$AA$3:$AA$1315,DataRegularSeason20242025!$B$3:$B$1315, "&lt;=" &amp; CX$1, DataRegularSeason20242025!$D$3:$D$1315, $A7)+SUMIFS(DataRegularSeason20242025!$AB$3:$AB$1315,DataRegularSeason20242025!$B$3:$B$1315, "&lt;=" &amp; CX$1, DataRegularSeason20242025!$E$3:$E$1315, $A7)</f>
        <v>22</v>
      </c>
      <c r="CY7">
        <f>SUMIFS(DataRegularSeason20242025!$AA$3:$AA$1315,DataRegularSeason20242025!$B$3:$B$1315, "&lt;=" &amp; CY$1, DataRegularSeason20242025!$D$3:$D$1315, $A7)+SUMIFS(DataRegularSeason20242025!$AB$3:$AB$1315,DataRegularSeason20242025!$B$3:$B$1315, "&lt;=" &amp; CY$1, DataRegularSeason20242025!$E$3:$E$1315, $A7)</f>
        <v>22</v>
      </c>
      <c r="CZ7">
        <f>SUMIFS(DataRegularSeason20242025!$AA$3:$AA$1315,DataRegularSeason20242025!$B$3:$B$1315, "&lt;=" &amp; CZ$1, DataRegularSeason20242025!$D$3:$D$1315, $A7)+SUMIFS(DataRegularSeason20242025!$AB$3:$AB$1315,DataRegularSeason20242025!$B$3:$B$1315, "&lt;=" &amp; CZ$1, DataRegularSeason20242025!$E$3:$E$1315, $A7)</f>
        <v>22</v>
      </c>
      <c r="DA7">
        <f>SUMIFS(DataRegularSeason20242025!$AA$3:$AA$1315,DataRegularSeason20242025!$B$3:$B$1315, "&lt;=" &amp; DA$1, DataRegularSeason20242025!$D$3:$D$1315, $A7)+SUMIFS(DataRegularSeason20242025!$AB$3:$AB$1315,DataRegularSeason20242025!$B$3:$B$1315, "&lt;=" &amp; DA$1, DataRegularSeason20242025!$E$3:$E$1315, $A7)</f>
        <v>22</v>
      </c>
      <c r="DB7">
        <f>SUMIFS(DataRegularSeason20242025!$AA$3:$AA$1315,DataRegularSeason20242025!$B$3:$B$1315, "&lt;=" &amp; DB$1, DataRegularSeason20242025!$D$3:$D$1315, $A7)+SUMIFS(DataRegularSeason20242025!$AB$3:$AB$1315,DataRegularSeason20242025!$B$3:$B$1315, "&lt;=" &amp; DB$1, DataRegularSeason20242025!$E$3:$E$1315, $A7)</f>
        <v>22</v>
      </c>
      <c r="DC7">
        <f>SUMIFS(DataRegularSeason20242025!$AA$3:$AA$1315,DataRegularSeason20242025!$B$3:$B$1315, "&lt;=" &amp; DC$1, DataRegularSeason20242025!$D$3:$D$1315, $A7)+SUMIFS(DataRegularSeason20242025!$AB$3:$AB$1315,DataRegularSeason20242025!$B$3:$B$1315, "&lt;=" &amp; DC$1, DataRegularSeason20242025!$E$3:$E$1315, $A7)</f>
        <v>22</v>
      </c>
      <c r="DD7">
        <f>SUMIFS(DataRegularSeason20242025!$AA$3:$AA$1315,DataRegularSeason20242025!$B$3:$B$1315, "&lt;=" &amp; DD$1, DataRegularSeason20242025!$D$3:$D$1315, $A7)+SUMIFS(DataRegularSeason20242025!$AB$3:$AB$1315,DataRegularSeason20242025!$B$3:$B$1315, "&lt;=" &amp; DD$1, DataRegularSeason20242025!$E$3:$E$1315, $A7)</f>
        <v>22</v>
      </c>
      <c r="DE7">
        <f>SUMIFS(DataRegularSeason20242025!$AA$3:$AA$1315,DataRegularSeason20242025!$B$3:$B$1315, "&lt;=" &amp; DE$1, DataRegularSeason20242025!$D$3:$D$1315, $A7)+SUMIFS(DataRegularSeason20242025!$AB$3:$AB$1315,DataRegularSeason20242025!$B$3:$B$1315, "&lt;=" &amp; DE$1, DataRegularSeason20242025!$E$3:$E$1315, $A7)</f>
        <v>22</v>
      </c>
      <c r="DF7">
        <f>SUMIFS(DataRegularSeason20242025!$AA$3:$AA$1315,DataRegularSeason20242025!$B$3:$B$1315, "&lt;=" &amp; DF$1, DataRegularSeason20242025!$D$3:$D$1315, $A7)+SUMIFS(DataRegularSeason20242025!$AB$3:$AB$1315,DataRegularSeason20242025!$B$3:$B$1315, "&lt;=" &amp; DF$1, DataRegularSeason20242025!$E$3:$E$1315, $A7)</f>
        <v>22</v>
      </c>
      <c r="DG7">
        <f>SUMIFS(DataRegularSeason20242025!$AA$3:$AA$1315,DataRegularSeason20242025!$B$3:$B$1315, "&lt;=" &amp; DG$1, DataRegularSeason20242025!$D$3:$D$1315, $A7)+SUMIFS(DataRegularSeason20242025!$AB$3:$AB$1315,DataRegularSeason20242025!$B$3:$B$1315, "&lt;=" &amp; DG$1, DataRegularSeason20242025!$E$3:$E$1315, $A7)</f>
        <v>22</v>
      </c>
      <c r="DH7">
        <f>SUMIFS(DataRegularSeason20242025!$AA$3:$AA$1315,DataRegularSeason20242025!$B$3:$B$1315, "&lt;=" &amp; DH$1, DataRegularSeason20242025!$D$3:$D$1315, $A7)+SUMIFS(DataRegularSeason20242025!$AB$3:$AB$1315,DataRegularSeason20242025!$B$3:$B$1315, "&lt;=" &amp; DH$1, DataRegularSeason20242025!$E$3:$E$1315, $A7)</f>
        <v>22</v>
      </c>
      <c r="DI7">
        <f>SUMIFS(DataRegularSeason20242025!$AA$3:$AA$1315,DataRegularSeason20242025!$B$3:$B$1315, "&lt;=" &amp; DI$1, DataRegularSeason20242025!$D$3:$D$1315, $A7)+SUMIFS(DataRegularSeason20242025!$AB$3:$AB$1315,DataRegularSeason20242025!$B$3:$B$1315, "&lt;=" &amp; DI$1, DataRegularSeason20242025!$E$3:$E$1315, $A7)</f>
        <v>22</v>
      </c>
      <c r="DJ7">
        <f>SUMIFS(DataRegularSeason20242025!$AA$3:$AA$1315,DataRegularSeason20242025!$B$3:$B$1315, "&lt;=" &amp; DJ$1, DataRegularSeason20242025!$D$3:$D$1315, $A7)+SUMIFS(DataRegularSeason20242025!$AB$3:$AB$1315,DataRegularSeason20242025!$B$3:$B$1315, "&lt;=" &amp; DJ$1, DataRegularSeason20242025!$E$3:$E$1315, $A7)</f>
        <v>22</v>
      </c>
      <c r="DK7">
        <f>SUMIFS(DataRegularSeason20242025!$AA$3:$AA$1315,DataRegularSeason20242025!$B$3:$B$1315, "&lt;=" &amp; DK$1, DataRegularSeason20242025!$D$3:$D$1315, $A7)+SUMIFS(DataRegularSeason20242025!$AB$3:$AB$1315,DataRegularSeason20242025!$B$3:$B$1315, "&lt;=" &amp; DK$1, DataRegularSeason20242025!$E$3:$E$1315, $A7)</f>
        <v>22</v>
      </c>
      <c r="DL7">
        <f>SUMIFS(DataRegularSeason20242025!$AA$3:$AA$1315,DataRegularSeason20242025!$B$3:$B$1315, "&lt;=" &amp; DL$1, DataRegularSeason20242025!$D$3:$D$1315, $A7)+SUMIFS(DataRegularSeason20242025!$AB$3:$AB$1315,DataRegularSeason20242025!$B$3:$B$1315, "&lt;=" &amp; DL$1, DataRegularSeason20242025!$E$3:$E$1315, $A7)</f>
        <v>22</v>
      </c>
      <c r="DM7">
        <f>SUMIFS(DataRegularSeason20242025!$AA$3:$AA$1315,DataRegularSeason20242025!$B$3:$B$1315, "&lt;=" &amp; DM$1, DataRegularSeason20242025!$D$3:$D$1315, $A7)+SUMIFS(DataRegularSeason20242025!$AB$3:$AB$1315,DataRegularSeason20242025!$B$3:$B$1315, "&lt;=" &amp; DM$1, DataRegularSeason20242025!$E$3:$E$1315, $A7)</f>
        <v>22</v>
      </c>
      <c r="DN7">
        <f>SUMIFS(DataRegularSeason20242025!$AA$3:$AA$1315,DataRegularSeason20242025!$B$3:$B$1315, "&lt;=" &amp; DN$1, DataRegularSeason20242025!$D$3:$D$1315, $A7)+SUMIFS(DataRegularSeason20242025!$AB$3:$AB$1315,DataRegularSeason20242025!$B$3:$B$1315, "&lt;=" &amp; DN$1, DataRegularSeason20242025!$E$3:$E$1315, $A7)</f>
        <v>22</v>
      </c>
      <c r="DO7">
        <f>SUMIFS(DataRegularSeason20242025!$AA$3:$AA$1315,DataRegularSeason20242025!$B$3:$B$1315, "&lt;=" &amp; DO$1, DataRegularSeason20242025!$D$3:$D$1315, $A7)+SUMIFS(DataRegularSeason20242025!$AB$3:$AB$1315,DataRegularSeason20242025!$B$3:$B$1315, "&lt;=" &amp; DO$1, DataRegularSeason20242025!$E$3:$E$1315, $A7)</f>
        <v>22</v>
      </c>
      <c r="DP7">
        <f>SUMIFS(DataRegularSeason20242025!$AA$3:$AA$1315,DataRegularSeason20242025!$B$3:$B$1315, "&lt;=" &amp; DP$1, DataRegularSeason20242025!$D$3:$D$1315, $A7)+SUMIFS(DataRegularSeason20242025!$AB$3:$AB$1315,DataRegularSeason20242025!$B$3:$B$1315, "&lt;=" &amp; DP$1, DataRegularSeason20242025!$E$3:$E$1315, $A7)</f>
        <v>22</v>
      </c>
      <c r="DQ7">
        <f>SUMIFS(DataRegularSeason20242025!$AA$3:$AA$1315,DataRegularSeason20242025!$B$3:$B$1315, "&lt;=" &amp; DQ$1, DataRegularSeason20242025!$D$3:$D$1315, $A7)+SUMIFS(DataRegularSeason20242025!$AB$3:$AB$1315,DataRegularSeason20242025!$B$3:$B$1315, "&lt;=" &amp; DQ$1, DataRegularSeason20242025!$E$3:$E$1315, $A7)</f>
        <v>22</v>
      </c>
      <c r="DR7">
        <f>SUMIFS(DataRegularSeason20242025!$AA$3:$AA$1315,DataRegularSeason20242025!$B$3:$B$1315, "&lt;=" &amp; DR$1, DataRegularSeason20242025!$D$3:$D$1315, $A7)+SUMIFS(DataRegularSeason20242025!$AB$3:$AB$1315,DataRegularSeason20242025!$B$3:$B$1315, "&lt;=" &amp; DR$1, DataRegularSeason20242025!$E$3:$E$1315, $A7)</f>
        <v>22</v>
      </c>
      <c r="DS7">
        <f>SUMIFS(DataRegularSeason20242025!$AA$3:$AA$1315,DataRegularSeason20242025!$B$3:$B$1315, "&lt;=" &amp; DS$1, DataRegularSeason20242025!$D$3:$D$1315, $A7)+SUMIFS(DataRegularSeason20242025!$AB$3:$AB$1315,DataRegularSeason20242025!$B$3:$B$1315, "&lt;=" &amp; DS$1, DataRegularSeason20242025!$E$3:$E$1315, $A7)</f>
        <v>22</v>
      </c>
      <c r="DT7">
        <f>SUMIFS(DataRegularSeason20242025!$AA$3:$AA$1315,DataRegularSeason20242025!$B$3:$B$1315, "&lt;=" &amp; DT$1, DataRegularSeason20242025!$D$3:$D$1315, $A7)+SUMIFS(DataRegularSeason20242025!$AB$3:$AB$1315,DataRegularSeason20242025!$B$3:$B$1315, "&lt;=" &amp; DT$1, DataRegularSeason20242025!$E$3:$E$1315, $A7)</f>
        <v>22</v>
      </c>
      <c r="DU7">
        <f>SUMIFS(DataRegularSeason20242025!$AA$3:$AA$1315,DataRegularSeason20242025!$B$3:$B$1315, "&lt;=" &amp; DU$1, DataRegularSeason20242025!$D$3:$D$1315, $A7)+SUMIFS(DataRegularSeason20242025!$AB$3:$AB$1315,DataRegularSeason20242025!$B$3:$B$1315, "&lt;=" &amp; DU$1, DataRegularSeason20242025!$E$3:$E$1315, $A7)</f>
        <v>22</v>
      </c>
      <c r="DV7">
        <f>SUMIFS(DataRegularSeason20242025!$AA$3:$AA$1315,DataRegularSeason20242025!$B$3:$B$1315, "&lt;=" &amp; DV$1, DataRegularSeason20242025!$D$3:$D$1315, $A7)+SUMIFS(DataRegularSeason20242025!$AB$3:$AB$1315,DataRegularSeason20242025!$B$3:$B$1315, "&lt;=" &amp; DV$1, DataRegularSeason20242025!$E$3:$E$1315, $A7)</f>
        <v>22</v>
      </c>
      <c r="DW7">
        <f>SUMIFS(DataRegularSeason20242025!$AA$3:$AA$1315,DataRegularSeason20242025!$B$3:$B$1315, "&lt;=" &amp; DW$1, DataRegularSeason20242025!$D$3:$D$1315, $A7)+SUMIFS(DataRegularSeason20242025!$AB$3:$AB$1315,DataRegularSeason20242025!$B$3:$B$1315, "&lt;=" &amp; DW$1, DataRegularSeason20242025!$E$3:$E$1315, $A7)</f>
        <v>22</v>
      </c>
      <c r="DX7">
        <f>SUMIFS(DataRegularSeason20242025!$AA$3:$AA$1315,DataRegularSeason20242025!$B$3:$B$1315, "&lt;=" &amp; DX$1, DataRegularSeason20242025!$D$3:$D$1315, $A7)+SUMIFS(DataRegularSeason20242025!$AB$3:$AB$1315,DataRegularSeason20242025!$B$3:$B$1315, "&lt;=" &amp; DX$1, DataRegularSeason20242025!$E$3:$E$1315, $A7)</f>
        <v>22</v>
      </c>
      <c r="DY7">
        <f>SUMIFS(DataRegularSeason20242025!$AA$3:$AA$1315,DataRegularSeason20242025!$B$3:$B$1315, "&lt;=" &amp; DY$1, DataRegularSeason20242025!$D$3:$D$1315, $A7)+SUMIFS(DataRegularSeason20242025!$AB$3:$AB$1315,DataRegularSeason20242025!$B$3:$B$1315, "&lt;=" &amp; DY$1, DataRegularSeason20242025!$E$3:$E$1315, $A7)</f>
        <v>22</v>
      </c>
      <c r="DZ7">
        <f>SUMIFS(DataRegularSeason20242025!$AA$3:$AA$1315,DataRegularSeason20242025!$B$3:$B$1315, "&lt;=" &amp; DZ$1, DataRegularSeason20242025!$D$3:$D$1315, $A7)+SUMIFS(DataRegularSeason20242025!$AB$3:$AB$1315,DataRegularSeason20242025!$B$3:$B$1315, "&lt;=" &amp; DZ$1, DataRegularSeason20242025!$E$3:$E$1315, $A7)</f>
        <v>22</v>
      </c>
      <c r="EA7">
        <f>SUMIFS(DataRegularSeason20242025!$AA$3:$AA$1315,DataRegularSeason20242025!$B$3:$B$1315, "&lt;=" &amp; EA$1, DataRegularSeason20242025!$D$3:$D$1315, $A7)+SUMIFS(DataRegularSeason20242025!$AB$3:$AB$1315,DataRegularSeason20242025!$B$3:$B$1315, "&lt;=" &amp; EA$1, DataRegularSeason20242025!$E$3:$E$1315, $A7)</f>
        <v>22</v>
      </c>
      <c r="EB7">
        <f>SUMIFS(DataRegularSeason20242025!$AA$3:$AA$1315,DataRegularSeason20242025!$B$3:$B$1315, "&lt;=" &amp; EB$1, DataRegularSeason20242025!$D$3:$D$1315, $A7)+SUMIFS(DataRegularSeason20242025!$AB$3:$AB$1315,DataRegularSeason20242025!$B$3:$B$1315, "&lt;=" &amp; EB$1, DataRegularSeason20242025!$E$3:$E$1315, $A7)</f>
        <v>22</v>
      </c>
      <c r="EC7">
        <f>SUMIFS(DataRegularSeason20242025!$AA$3:$AA$1315,DataRegularSeason20242025!$B$3:$B$1315, "&lt;=" &amp; EC$1, DataRegularSeason20242025!$D$3:$D$1315, $A7)+SUMIFS(DataRegularSeason20242025!$AB$3:$AB$1315,DataRegularSeason20242025!$B$3:$B$1315, "&lt;=" &amp; EC$1, DataRegularSeason20242025!$E$3:$E$1315, $A7)</f>
        <v>22</v>
      </c>
      <c r="ED7">
        <f>SUMIFS(DataRegularSeason20242025!$AA$3:$AA$1315,DataRegularSeason20242025!$B$3:$B$1315, "&lt;=" &amp; ED$1, DataRegularSeason20242025!$D$3:$D$1315, $A7)+SUMIFS(DataRegularSeason20242025!$AB$3:$AB$1315,DataRegularSeason20242025!$B$3:$B$1315, "&lt;=" &amp; ED$1, DataRegularSeason20242025!$E$3:$E$1315, $A7)</f>
        <v>22</v>
      </c>
      <c r="EE7">
        <f>SUMIFS(DataRegularSeason20242025!$AA$3:$AA$1315,DataRegularSeason20242025!$B$3:$B$1315, "&lt;=" &amp; EE$1, DataRegularSeason20242025!$D$3:$D$1315, $A7)+SUMIFS(DataRegularSeason20242025!$AB$3:$AB$1315,DataRegularSeason20242025!$B$3:$B$1315, "&lt;=" &amp; EE$1, DataRegularSeason20242025!$E$3:$E$1315, $A7)</f>
        <v>22</v>
      </c>
      <c r="EF7">
        <f>SUMIFS(DataRegularSeason20242025!$AA$3:$AA$1315,DataRegularSeason20242025!$B$3:$B$1315, "&lt;=" &amp; EF$1, DataRegularSeason20242025!$D$3:$D$1315, $A7)+SUMIFS(DataRegularSeason20242025!$AB$3:$AB$1315,DataRegularSeason20242025!$B$3:$B$1315, "&lt;=" &amp; EF$1, DataRegularSeason20242025!$E$3:$E$1315, $A7)</f>
        <v>22</v>
      </c>
      <c r="EG7">
        <f>SUMIFS(DataRegularSeason20242025!$AA$3:$AA$1315,DataRegularSeason20242025!$B$3:$B$1315, "&lt;=" &amp; EG$1, DataRegularSeason20242025!$D$3:$D$1315, $A7)+SUMIFS(DataRegularSeason20242025!$AB$3:$AB$1315,DataRegularSeason20242025!$B$3:$B$1315, "&lt;=" &amp; EG$1, DataRegularSeason20242025!$E$3:$E$1315, $A7)</f>
        <v>22</v>
      </c>
      <c r="EH7">
        <f>SUMIFS(DataRegularSeason20242025!$AA$3:$AA$1315,DataRegularSeason20242025!$B$3:$B$1315, "&lt;=" &amp; EH$1, DataRegularSeason20242025!$D$3:$D$1315, $A7)+SUMIFS(DataRegularSeason20242025!$AB$3:$AB$1315,DataRegularSeason20242025!$B$3:$B$1315, "&lt;=" &amp; EH$1, DataRegularSeason20242025!$E$3:$E$1315, $A7)</f>
        <v>22</v>
      </c>
      <c r="EI7">
        <f>SUMIFS(DataRegularSeason20242025!$AA$3:$AA$1315,DataRegularSeason20242025!$B$3:$B$1315, "&lt;=" &amp; EI$1, DataRegularSeason20242025!$D$3:$D$1315, $A7)+SUMIFS(DataRegularSeason20242025!$AB$3:$AB$1315,DataRegularSeason20242025!$B$3:$B$1315, "&lt;=" &amp; EI$1, DataRegularSeason20242025!$E$3:$E$1315, $A7)</f>
        <v>22</v>
      </c>
      <c r="EJ7">
        <f>SUMIFS(DataRegularSeason20242025!$AA$3:$AA$1315,DataRegularSeason20242025!$B$3:$B$1315, "&lt;=" &amp; EJ$1, DataRegularSeason20242025!$D$3:$D$1315, $A7)+SUMIFS(DataRegularSeason20242025!$AB$3:$AB$1315,DataRegularSeason20242025!$B$3:$B$1315, "&lt;=" &amp; EJ$1, DataRegularSeason20242025!$E$3:$E$1315, $A7)</f>
        <v>22</v>
      </c>
      <c r="EK7">
        <f>SUMIFS(DataRegularSeason20242025!$AA$3:$AA$1315,DataRegularSeason20242025!$B$3:$B$1315, "&lt;=" &amp; EK$1, DataRegularSeason20242025!$D$3:$D$1315, $A7)+SUMIFS(DataRegularSeason20242025!$AB$3:$AB$1315,DataRegularSeason20242025!$B$3:$B$1315, "&lt;=" &amp; EK$1, DataRegularSeason20242025!$E$3:$E$1315, $A7)</f>
        <v>22</v>
      </c>
      <c r="EL7">
        <f>SUMIFS(DataRegularSeason20242025!$AA$3:$AA$1315,DataRegularSeason20242025!$B$3:$B$1315, "&lt;=" &amp; EL$1, DataRegularSeason20242025!$D$3:$D$1315, $A7)+SUMIFS(DataRegularSeason20242025!$AB$3:$AB$1315,DataRegularSeason20242025!$B$3:$B$1315, "&lt;=" &amp; EL$1, DataRegularSeason20242025!$E$3:$E$1315, $A7)</f>
        <v>22</v>
      </c>
      <c r="EM7">
        <f>SUMIFS(DataRegularSeason20242025!$AA$3:$AA$1315,DataRegularSeason20242025!$B$3:$B$1315, "&lt;=" &amp; EM$1, DataRegularSeason20242025!$D$3:$D$1315, $A7)+SUMIFS(DataRegularSeason20242025!$AB$3:$AB$1315,DataRegularSeason20242025!$B$3:$B$1315, "&lt;=" &amp; EM$1, DataRegularSeason20242025!$E$3:$E$1315, $A7)</f>
        <v>22</v>
      </c>
      <c r="EN7">
        <f>SUMIFS(DataRegularSeason20242025!$AA$3:$AA$1315,DataRegularSeason20242025!$B$3:$B$1315, "&lt;=" &amp; EN$1, DataRegularSeason20242025!$D$3:$D$1315, $A7)+SUMIFS(DataRegularSeason20242025!$AB$3:$AB$1315,DataRegularSeason20242025!$B$3:$B$1315, "&lt;=" &amp; EN$1, DataRegularSeason20242025!$E$3:$E$1315, $A7)</f>
        <v>22</v>
      </c>
      <c r="EO7">
        <f>SUMIFS(DataRegularSeason20242025!$AA$3:$AA$1315,DataRegularSeason20242025!$B$3:$B$1315, "&lt;=" &amp; EO$1, DataRegularSeason20242025!$D$3:$D$1315, $A7)+SUMIFS(DataRegularSeason20242025!$AB$3:$AB$1315,DataRegularSeason20242025!$B$3:$B$1315, "&lt;=" &amp; EO$1, DataRegularSeason20242025!$E$3:$E$1315, $A7)</f>
        <v>22</v>
      </c>
      <c r="EP7">
        <f>SUMIFS(DataRegularSeason20242025!$AA$3:$AA$1315,DataRegularSeason20242025!$B$3:$B$1315, "&lt;=" &amp; EP$1, DataRegularSeason20242025!$D$3:$D$1315, $A7)+SUMIFS(DataRegularSeason20242025!$AB$3:$AB$1315,DataRegularSeason20242025!$B$3:$B$1315, "&lt;=" &amp; EP$1, DataRegularSeason20242025!$E$3:$E$1315, $A7)</f>
        <v>22</v>
      </c>
      <c r="EQ7">
        <f>SUMIFS(DataRegularSeason20242025!$AA$3:$AA$1315,DataRegularSeason20242025!$B$3:$B$1315, "&lt;=" &amp; EQ$1, DataRegularSeason20242025!$D$3:$D$1315, $A7)+SUMIFS(DataRegularSeason20242025!$AB$3:$AB$1315,DataRegularSeason20242025!$B$3:$B$1315, "&lt;=" &amp; EQ$1, DataRegularSeason20242025!$E$3:$E$1315, $A7)</f>
        <v>22</v>
      </c>
      <c r="ER7">
        <f>SUMIFS(DataRegularSeason20242025!$AA$3:$AA$1315,DataRegularSeason20242025!$B$3:$B$1315, "&lt;=" &amp; ER$1, DataRegularSeason20242025!$D$3:$D$1315, $A7)+SUMIFS(DataRegularSeason20242025!$AB$3:$AB$1315,DataRegularSeason20242025!$B$3:$B$1315, "&lt;=" &amp; ER$1, DataRegularSeason20242025!$E$3:$E$1315, $A7)</f>
        <v>22</v>
      </c>
      <c r="ES7">
        <f>SUMIFS(DataRegularSeason20242025!$AA$3:$AA$1315,DataRegularSeason20242025!$B$3:$B$1315, "&lt;=" &amp; ES$1, DataRegularSeason20242025!$D$3:$D$1315, $A7)+SUMIFS(DataRegularSeason20242025!$AB$3:$AB$1315,DataRegularSeason20242025!$B$3:$B$1315, "&lt;=" &amp; ES$1, DataRegularSeason20242025!$E$3:$E$1315, $A7)</f>
        <v>22</v>
      </c>
      <c r="ET7">
        <f>SUMIFS(DataRegularSeason20242025!$AA$3:$AA$1315,DataRegularSeason20242025!$B$3:$B$1315, "&lt;=" &amp; ET$1, DataRegularSeason20242025!$D$3:$D$1315, $A7)+SUMIFS(DataRegularSeason20242025!$AB$3:$AB$1315,DataRegularSeason20242025!$B$3:$B$1315, "&lt;=" &amp; ET$1, DataRegularSeason20242025!$E$3:$E$1315, $A7)</f>
        <v>22</v>
      </c>
      <c r="EU7">
        <f>SUMIFS(DataRegularSeason20242025!$AA$3:$AA$1315,DataRegularSeason20242025!$B$3:$B$1315, "&lt;=" &amp; EU$1, DataRegularSeason20242025!$D$3:$D$1315, $A7)+SUMIFS(DataRegularSeason20242025!$AB$3:$AB$1315,DataRegularSeason20242025!$B$3:$B$1315, "&lt;=" &amp; EU$1, DataRegularSeason20242025!$E$3:$E$1315, $A7)</f>
        <v>22</v>
      </c>
      <c r="EV7">
        <f>SUMIFS(DataRegularSeason20242025!$AA$3:$AA$1315,DataRegularSeason20242025!$B$3:$B$1315, "&lt;=" &amp; EV$1, DataRegularSeason20242025!$D$3:$D$1315, $A7)+SUMIFS(DataRegularSeason20242025!$AB$3:$AB$1315,DataRegularSeason20242025!$B$3:$B$1315, "&lt;=" &amp; EV$1, DataRegularSeason20242025!$E$3:$E$1315, $A7)</f>
        <v>22</v>
      </c>
      <c r="EW7">
        <f>SUMIFS(DataRegularSeason20242025!$AA$3:$AA$1315,DataRegularSeason20242025!$B$3:$B$1315, "&lt;=" &amp; EW$1, DataRegularSeason20242025!$D$3:$D$1315, $A7)+SUMIFS(DataRegularSeason20242025!$AB$3:$AB$1315,DataRegularSeason20242025!$B$3:$B$1315, "&lt;=" &amp; EW$1, DataRegularSeason20242025!$E$3:$E$1315, $A7)</f>
        <v>22</v>
      </c>
      <c r="EX7">
        <f>SUMIFS(DataRegularSeason20242025!$AA$3:$AA$1315,DataRegularSeason20242025!$B$3:$B$1315, "&lt;=" &amp; EX$1, DataRegularSeason20242025!$D$3:$D$1315, $A7)+SUMIFS(DataRegularSeason20242025!$AB$3:$AB$1315,DataRegularSeason20242025!$B$3:$B$1315, "&lt;=" &amp; EX$1, DataRegularSeason20242025!$E$3:$E$1315, $A7)</f>
        <v>22</v>
      </c>
      <c r="EY7">
        <f>SUMIFS(DataRegularSeason20242025!$AA$3:$AA$1315,DataRegularSeason20242025!$B$3:$B$1315, "&lt;=" &amp; EY$1, DataRegularSeason20242025!$D$3:$D$1315, $A7)+SUMIFS(DataRegularSeason20242025!$AB$3:$AB$1315,DataRegularSeason20242025!$B$3:$B$1315, "&lt;=" &amp; EY$1, DataRegularSeason20242025!$E$3:$E$1315, $A7)</f>
        <v>22</v>
      </c>
      <c r="EZ7">
        <f>SUMIFS(DataRegularSeason20242025!$AA$3:$AA$1315,DataRegularSeason20242025!$B$3:$B$1315, "&lt;=" &amp; EZ$1, DataRegularSeason20242025!$D$3:$D$1315, $A7)+SUMIFS(DataRegularSeason20242025!$AB$3:$AB$1315,DataRegularSeason20242025!$B$3:$B$1315, "&lt;=" &amp; EZ$1, DataRegularSeason20242025!$E$3:$E$1315, $A7)</f>
        <v>22</v>
      </c>
      <c r="FA7">
        <f>SUMIFS(DataRegularSeason20242025!$AA$3:$AA$1315,DataRegularSeason20242025!$B$3:$B$1315, "&lt;=" &amp; FA$1, DataRegularSeason20242025!$D$3:$D$1315, $A7)+SUMIFS(DataRegularSeason20242025!$AB$3:$AB$1315,DataRegularSeason20242025!$B$3:$B$1315, "&lt;=" &amp; FA$1, DataRegularSeason20242025!$E$3:$E$1315, $A7)</f>
        <v>22</v>
      </c>
      <c r="FB7">
        <f>SUMIFS(DataRegularSeason20242025!$AA$3:$AA$1315,DataRegularSeason20242025!$B$3:$B$1315, "&lt;=" &amp; FB$1, DataRegularSeason20242025!$D$3:$D$1315, $A7)+SUMIFS(DataRegularSeason20242025!$AB$3:$AB$1315,DataRegularSeason20242025!$B$3:$B$1315, "&lt;=" &amp; FB$1, DataRegularSeason20242025!$E$3:$E$1315, $A7)</f>
        <v>22</v>
      </c>
      <c r="FC7">
        <f>SUMIFS(DataRegularSeason20242025!$AA$3:$AA$1315,DataRegularSeason20242025!$B$3:$B$1315, "&lt;=" &amp; FC$1, DataRegularSeason20242025!$D$3:$D$1315, $A7)+SUMIFS(DataRegularSeason20242025!$AB$3:$AB$1315,DataRegularSeason20242025!$B$3:$B$1315, "&lt;=" &amp; FC$1, DataRegularSeason20242025!$E$3:$E$1315, $A7)</f>
        <v>22</v>
      </c>
      <c r="FD7">
        <f>SUMIFS(DataRegularSeason20242025!$AA$3:$AA$1315,DataRegularSeason20242025!$B$3:$B$1315, "&lt;=" &amp; FD$1, DataRegularSeason20242025!$D$3:$D$1315, $A7)+SUMIFS(DataRegularSeason20242025!$AB$3:$AB$1315,DataRegularSeason20242025!$B$3:$B$1315, "&lt;=" &amp; FD$1, DataRegularSeason20242025!$E$3:$E$1315, $A7)</f>
        <v>22</v>
      </c>
      <c r="FE7">
        <f>SUMIFS(DataRegularSeason20242025!$AA$3:$AA$1315,DataRegularSeason20242025!$B$3:$B$1315, "&lt;=" &amp; FE$1, DataRegularSeason20242025!$D$3:$D$1315, $A7)+SUMIFS(DataRegularSeason20242025!$AB$3:$AB$1315,DataRegularSeason20242025!$B$3:$B$1315, "&lt;=" &amp; FE$1, DataRegularSeason20242025!$E$3:$E$1315, $A7)</f>
        <v>22</v>
      </c>
      <c r="FF7">
        <f>SUMIFS(DataRegularSeason20242025!$AA$3:$AA$1315,DataRegularSeason20242025!$B$3:$B$1315, "&lt;=" &amp; FF$1, DataRegularSeason20242025!$D$3:$D$1315, $A7)+SUMIFS(DataRegularSeason20242025!$AB$3:$AB$1315,DataRegularSeason20242025!$B$3:$B$1315, "&lt;=" &amp; FF$1, DataRegularSeason20242025!$E$3:$E$1315, $A7)</f>
        <v>22</v>
      </c>
      <c r="FG7">
        <f>SUMIFS(DataRegularSeason20242025!$AA$3:$AA$1315,DataRegularSeason20242025!$B$3:$B$1315, "&lt;=" &amp; FG$1, DataRegularSeason20242025!$D$3:$D$1315, $A7)+SUMIFS(DataRegularSeason20242025!$AB$3:$AB$1315,DataRegularSeason20242025!$B$3:$B$1315, "&lt;=" &amp; FG$1, DataRegularSeason20242025!$E$3:$E$1315, $A7)</f>
        <v>22</v>
      </c>
      <c r="FH7">
        <f>SUMIFS(DataRegularSeason20242025!$AA$3:$AA$1315,DataRegularSeason20242025!$B$3:$B$1315, "&lt;=" &amp; FH$1, DataRegularSeason20242025!$D$3:$D$1315, $A7)+SUMIFS(DataRegularSeason20242025!$AB$3:$AB$1315,DataRegularSeason20242025!$B$3:$B$1315, "&lt;=" &amp; FH$1, DataRegularSeason20242025!$E$3:$E$1315, $A7)</f>
        <v>22</v>
      </c>
      <c r="FI7">
        <f>SUMIFS(DataRegularSeason20242025!$AA$3:$AA$1315,DataRegularSeason20242025!$B$3:$B$1315, "&lt;=" &amp; FI$1, DataRegularSeason20242025!$D$3:$D$1315, $A7)+SUMIFS(DataRegularSeason20242025!$AB$3:$AB$1315,DataRegularSeason20242025!$B$3:$B$1315, "&lt;=" &amp; FI$1, DataRegularSeason20242025!$E$3:$E$1315, $A7)</f>
        <v>22</v>
      </c>
      <c r="FJ7">
        <f>SUMIFS(DataRegularSeason20242025!$AA$3:$AA$1315,DataRegularSeason20242025!$B$3:$B$1315, "&lt;=" &amp; FJ$1, DataRegularSeason20242025!$D$3:$D$1315, $A7)+SUMIFS(DataRegularSeason20242025!$AB$3:$AB$1315,DataRegularSeason20242025!$B$3:$B$1315, "&lt;=" &amp; FJ$1, DataRegularSeason20242025!$E$3:$E$1315, $A7)</f>
        <v>22</v>
      </c>
      <c r="FK7">
        <f>SUMIFS(DataRegularSeason20242025!$AA$3:$AA$1315,DataRegularSeason20242025!$B$3:$B$1315, "&lt;=" &amp; FK$1, DataRegularSeason20242025!$D$3:$D$1315, $A7)+SUMIFS(DataRegularSeason20242025!$AB$3:$AB$1315,DataRegularSeason20242025!$B$3:$B$1315, "&lt;=" &amp; FK$1, DataRegularSeason20242025!$E$3:$E$1315, $A7)</f>
        <v>22</v>
      </c>
      <c r="FL7">
        <f>SUMIFS(DataRegularSeason20242025!$AA$3:$AA$1315,DataRegularSeason20242025!$B$3:$B$1315, "&lt;=" &amp; FL$1, DataRegularSeason20242025!$D$3:$D$1315, $A7)+SUMIFS(DataRegularSeason20242025!$AB$3:$AB$1315,DataRegularSeason20242025!$B$3:$B$1315, "&lt;=" &amp; FL$1, DataRegularSeason20242025!$E$3:$E$1315, $A7)</f>
        <v>22</v>
      </c>
      <c r="FM7">
        <f>SUMIFS(DataRegularSeason20242025!$AA$3:$AA$1315,DataRegularSeason20242025!$B$3:$B$1315, "&lt;=" &amp; FM$1, DataRegularSeason20242025!$D$3:$D$1315, $A7)+SUMIFS(DataRegularSeason20242025!$AB$3:$AB$1315,DataRegularSeason20242025!$B$3:$B$1315, "&lt;=" &amp; FM$1, DataRegularSeason20242025!$E$3:$E$1315, $A7)</f>
        <v>22</v>
      </c>
      <c r="FN7">
        <f>SUMIFS(DataRegularSeason20242025!$AA$3:$AA$1315,DataRegularSeason20242025!$B$3:$B$1315, "&lt;=" &amp; FN$1, DataRegularSeason20242025!$D$3:$D$1315, $A7)+SUMIFS(DataRegularSeason20242025!$AB$3:$AB$1315,DataRegularSeason20242025!$B$3:$B$1315, "&lt;=" &amp; FN$1, DataRegularSeason20242025!$E$3:$E$1315, $A7)</f>
        <v>22</v>
      </c>
      <c r="FO7">
        <f>SUMIFS(DataRegularSeason20242025!$AA$3:$AA$1315,DataRegularSeason20242025!$B$3:$B$1315, "&lt;=" &amp; FO$1, DataRegularSeason20242025!$D$3:$D$1315, $A7)+SUMIFS(DataRegularSeason20242025!$AB$3:$AB$1315,DataRegularSeason20242025!$B$3:$B$1315, "&lt;=" &amp; FO$1, DataRegularSeason20242025!$E$3:$E$1315, $A7)</f>
        <v>22</v>
      </c>
      <c r="FP7">
        <f>SUMIFS(DataRegularSeason20242025!$AA$3:$AA$1315,DataRegularSeason20242025!$B$3:$B$1315, "&lt;=" &amp; FP$1, DataRegularSeason20242025!$D$3:$D$1315, $A7)+SUMIFS(DataRegularSeason20242025!$AB$3:$AB$1315,DataRegularSeason20242025!$B$3:$B$1315, "&lt;=" &amp; FP$1, DataRegularSeason20242025!$E$3:$E$1315, $A7)</f>
        <v>22</v>
      </c>
      <c r="FQ7">
        <f>SUMIFS(DataRegularSeason20242025!$AA$3:$AA$1315,DataRegularSeason20242025!$B$3:$B$1315, "&lt;=" &amp; FQ$1, DataRegularSeason20242025!$D$3:$D$1315, $A7)+SUMIFS(DataRegularSeason20242025!$AB$3:$AB$1315,DataRegularSeason20242025!$B$3:$B$1315, "&lt;=" &amp; FQ$1, DataRegularSeason20242025!$E$3:$E$1315, $A7)</f>
        <v>22</v>
      </c>
      <c r="FR7">
        <f>SUMIFS(DataRegularSeason20242025!$AA$3:$AA$1315,DataRegularSeason20242025!$B$3:$B$1315, "&lt;=" &amp; FR$1, DataRegularSeason20242025!$D$3:$D$1315, $A7)+SUMIFS(DataRegularSeason20242025!$AB$3:$AB$1315,DataRegularSeason20242025!$B$3:$B$1315, "&lt;=" &amp; FR$1, DataRegularSeason20242025!$E$3:$E$1315, $A7)</f>
        <v>22</v>
      </c>
      <c r="FS7">
        <f>SUMIFS(DataRegularSeason20242025!$AA$3:$AA$1315,DataRegularSeason20242025!$B$3:$B$1315, "&lt;=" &amp; FS$1, DataRegularSeason20242025!$D$3:$D$1315, $A7)+SUMIFS(DataRegularSeason20242025!$AB$3:$AB$1315,DataRegularSeason20242025!$B$3:$B$1315, "&lt;=" &amp; FS$1, DataRegularSeason20242025!$E$3:$E$1315, $A7)</f>
        <v>22</v>
      </c>
      <c r="FT7">
        <f>SUMIFS(DataRegularSeason20242025!$AA$3:$AA$1315,DataRegularSeason20242025!$B$3:$B$1315, "&lt;=" &amp; FT$1, DataRegularSeason20242025!$D$3:$D$1315, $A7)+SUMIFS(DataRegularSeason20242025!$AB$3:$AB$1315,DataRegularSeason20242025!$B$3:$B$1315, "&lt;=" &amp; FT$1, DataRegularSeason20242025!$E$3:$E$1315, $A7)</f>
        <v>22</v>
      </c>
      <c r="FU7">
        <f>SUMIFS(DataRegularSeason20242025!$AA$3:$AA$1315,DataRegularSeason20242025!$B$3:$B$1315, "&lt;=" &amp; FU$1, DataRegularSeason20242025!$D$3:$D$1315, $A7)+SUMIFS(DataRegularSeason20242025!$AB$3:$AB$1315,DataRegularSeason20242025!$B$3:$B$1315, "&lt;=" &amp; FU$1, DataRegularSeason20242025!$E$3:$E$1315, $A7)</f>
        <v>22</v>
      </c>
      <c r="FV7">
        <f>SUMIFS(DataRegularSeason20242025!$AA$3:$AA$1315,DataRegularSeason20242025!$B$3:$B$1315, "&lt;=" &amp; FV$1, DataRegularSeason20242025!$D$3:$D$1315, $A7)+SUMIFS(DataRegularSeason20242025!$AB$3:$AB$1315,DataRegularSeason20242025!$B$3:$B$1315, "&lt;=" &amp; FV$1, DataRegularSeason20242025!$E$3:$E$1315, $A7)</f>
        <v>22</v>
      </c>
      <c r="FW7">
        <f>SUMIFS(DataRegularSeason20242025!$AA$3:$AA$1315,DataRegularSeason20242025!$B$3:$B$1315, "&lt;=" &amp; FW$1, DataRegularSeason20242025!$D$3:$D$1315, $A7)+SUMIFS(DataRegularSeason20242025!$AB$3:$AB$1315,DataRegularSeason20242025!$B$3:$B$1315, "&lt;=" &amp; FW$1, DataRegularSeason20242025!$E$3:$E$1315, $A7)</f>
        <v>22</v>
      </c>
      <c r="FX7">
        <f>SUMIFS(DataRegularSeason20242025!$AA$3:$AA$1315,DataRegularSeason20242025!$B$3:$B$1315, "&lt;=" &amp; FX$1, DataRegularSeason20242025!$D$3:$D$1315, $A7)+SUMIFS(DataRegularSeason20242025!$AB$3:$AB$1315,DataRegularSeason20242025!$B$3:$B$1315, "&lt;=" &amp; FX$1, DataRegularSeason20242025!$E$3:$E$1315, $A7)</f>
        <v>22</v>
      </c>
      <c r="FY7">
        <f>SUMIFS(DataRegularSeason20242025!$AA$3:$AA$1315,DataRegularSeason20242025!$B$3:$B$1315, "&lt;=" &amp; FY$1, DataRegularSeason20242025!$D$3:$D$1315, $A7)+SUMIFS(DataRegularSeason20242025!$AB$3:$AB$1315,DataRegularSeason20242025!$B$3:$B$1315, "&lt;=" &amp; FY$1, DataRegularSeason20242025!$E$3:$E$1315, $A7)</f>
        <v>22</v>
      </c>
      <c r="FZ7">
        <f>SUMIFS(DataRegularSeason20242025!$AA$3:$AA$1315,DataRegularSeason20242025!$B$3:$B$1315, "&lt;=" &amp; FZ$1, DataRegularSeason20242025!$D$3:$D$1315, $A7)+SUMIFS(DataRegularSeason20242025!$AB$3:$AB$1315,DataRegularSeason20242025!$B$3:$B$1315, "&lt;=" &amp; FZ$1, DataRegularSeason20242025!$E$3:$E$1315, $A7)</f>
        <v>22</v>
      </c>
      <c r="GA7">
        <f>SUMIFS(DataRegularSeason20242025!$AA$3:$AA$1315,DataRegularSeason20242025!$B$3:$B$1315, "&lt;=" &amp; GA$1, DataRegularSeason20242025!$D$3:$D$1315, $A7)+SUMIFS(DataRegularSeason20242025!$AB$3:$AB$1315,DataRegularSeason20242025!$B$3:$B$1315, "&lt;=" &amp; GA$1, DataRegularSeason20242025!$E$3:$E$1315, $A7)</f>
        <v>22</v>
      </c>
      <c r="GB7">
        <f>SUMIFS(DataRegularSeason20242025!$AA$3:$AA$1315,DataRegularSeason20242025!$B$3:$B$1315, "&lt;=" &amp; GB$1, DataRegularSeason20242025!$D$3:$D$1315, $A7)+SUMIFS(DataRegularSeason20242025!$AB$3:$AB$1315,DataRegularSeason20242025!$B$3:$B$1315, "&lt;=" &amp; GB$1, DataRegularSeason20242025!$E$3:$E$1315, $A7)</f>
        <v>22</v>
      </c>
      <c r="GC7">
        <f>SUMIFS(DataRegularSeason20242025!$AA$3:$AA$1315,DataRegularSeason20242025!$B$3:$B$1315, "&lt;=" &amp; GC$1, DataRegularSeason20242025!$D$3:$D$1315, $A7)+SUMIFS(DataRegularSeason20242025!$AB$3:$AB$1315,DataRegularSeason20242025!$B$3:$B$1315, "&lt;=" &amp; GC$1, DataRegularSeason20242025!$E$3:$E$1315, $A7)</f>
        <v>22</v>
      </c>
      <c r="GD7">
        <f>SUMIFS(DataRegularSeason20242025!$AA$3:$AA$1315,DataRegularSeason20242025!$B$3:$B$1315, "&lt;=" &amp; GD$1, DataRegularSeason20242025!$D$3:$D$1315, $A7)+SUMIFS(DataRegularSeason20242025!$AB$3:$AB$1315,DataRegularSeason20242025!$B$3:$B$1315, "&lt;=" &amp; GD$1, DataRegularSeason20242025!$E$3:$E$1315, $A7)</f>
        <v>22</v>
      </c>
      <c r="GE7">
        <f>SUMIFS(DataRegularSeason20242025!$AA$3:$AA$1315,DataRegularSeason20242025!$B$3:$B$1315, "&lt;=" &amp; GE$1, DataRegularSeason20242025!$D$3:$D$1315, $A7)+SUMIFS(DataRegularSeason20242025!$AB$3:$AB$1315,DataRegularSeason20242025!$B$3:$B$1315, "&lt;=" &amp; GE$1, DataRegularSeason20242025!$E$3:$E$1315, $A7)</f>
        <v>22</v>
      </c>
      <c r="GF7">
        <f>SUMIFS(DataRegularSeason20242025!$AA$3:$AA$1315,DataRegularSeason20242025!$B$3:$B$1315, "&lt;=" &amp; GF$1, DataRegularSeason20242025!$D$3:$D$1315, $A7)+SUMIFS(DataRegularSeason20242025!$AB$3:$AB$1315,DataRegularSeason20242025!$B$3:$B$1315, "&lt;=" &amp; GF$1, DataRegularSeason20242025!$E$3:$E$1315, $A7)</f>
        <v>22</v>
      </c>
      <c r="GG7">
        <f>SUMIFS(DataRegularSeason20242025!$AA$3:$AA$1315,DataRegularSeason20242025!$B$3:$B$1315, "&lt;=" &amp; GG$1, DataRegularSeason20242025!$D$3:$D$1315, $A7)+SUMIFS(DataRegularSeason20242025!$AB$3:$AB$1315,DataRegularSeason20242025!$B$3:$B$1315, "&lt;=" &amp; GG$1, DataRegularSeason20242025!$E$3:$E$1315, $A7)</f>
        <v>22</v>
      </c>
      <c r="GH7">
        <f>SUMIFS(DataRegularSeason20242025!$AA$3:$AA$1315,DataRegularSeason20242025!$B$3:$B$1315, "&lt;=" &amp; GH$1, DataRegularSeason20242025!$D$3:$D$1315, $A7)+SUMIFS(DataRegularSeason20242025!$AB$3:$AB$1315,DataRegularSeason20242025!$B$3:$B$1315, "&lt;=" &amp; GH$1, DataRegularSeason20242025!$E$3:$E$1315, $A7)</f>
        <v>22</v>
      </c>
      <c r="GI7">
        <f>SUMIFS(DataRegularSeason20242025!$AA$3:$AA$1315,DataRegularSeason20242025!$B$3:$B$1315, "&lt;=" &amp; GI$1, DataRegularSeason20242025!$D$3:$D$1315, $A7)+SUMIFS(DataRegularSeason20242025!$AB$3:$AB$1315,DataRegularSeason20242025!$B$3:$B$1315, "&lt;=" &amp; GI$1, DataRegularSeason20242025!$E$3:$E$1315, $A7)</f>
        <v>22</v>
      </c>
      <c r="GJ7">
        <f>SUMIFS(DataRegularSeason20242025!$AA$3:$AA$1315,DataRegularSeason20242025!$B$3:$B$1315, "&lt;=" &amp; GJ$1, DataRegularSeason20242025!$D$3:$D$1315, $A7)+SUMIFS(DataRegularSeason20242025!$AB$3:$AB$1315,DataRegularSeason20242025!$B$3:$B$1315, "&lt;=" &amp; GJ$1, DataRegularSeason20242025!$E$3:$E$1315, $A7)</f>
        <v>22</v>
      </c>
      <c r="GK7">
        <f>SUMIFS(DataRegularSeason20242025!$AA$3:$AA$1315,DataRegularSeason20242025!$B$3:$B$1315, "&lt;=" &amp; GK$1, DataRegularSeason20242025!$D$3:$D$1315, $A7)+SUMIFS(DataRegularSeason20242025!$AB$3:$AB$1315,DataRegularSeason20242025!$B$3:$B$1315, "&lt;=" &amp; GK$1, DataRegularSeason20242025!$E$3:$E$1315, $A7)</f>
        <v>22</v>
      </c>
      <c r="GL7">
        <f>SUMIFS(DataRegularSeason20242025!$AA$3:$AA$1315,DataRegularSeason20242025!$B$3:$B$1315, "&lt;=" &amp; GL$1, DataRegularSeason20242025!$D$3:$D$1315, $A7)+SUMIFS(DataRegularSeason20242025!$AB$3:$AB$1315,DataRegularSeason20242025!$B$3:$B$1315, "&lt;=" &amp; GL$1, DataRegularSeason20242025!$E$3:$E$1315, $A7)</f>
        <v>22</v>
      </c>
      <c r="GM7">
        <f>SUMIFS(DataRegularSeason20242025!$AA$3:$AA$1315,DataRegularSeason20242025!$B$3:$B$1315, "&lt;=" &amp; GM$1, DataRegularSeason20242025!$D$3:$D$1315, $A7)+SUMIFS(DataRegularSeason20242025!$AB$3:$AB$1315,DataRegularSeason20242025!$B$3:$B$1315, "&lt;=" &amp; GM$1, DataRegularSeason20242025!$E$3:$E$1315, $A7)</f>
        <v>22</v>
      </c>
      <c r="GN7">
        <f>SUMIFS(DataRegularSeason20242025!$AA$3:$AA$1315,DataRegularSeason20242025!$B$3:$B$1315, "&lt;=" &amp; GN$1, DataRegularSeason20242025!$D$3:$D$1315, $A7)+SUMIFS(DataRegularSeason20242025!$AB$3:$AB$1315,DataRegularSeason20242025!$B$3:$B$1315, "&lt;=" &amp; GN$1, DataRegularSeason20242025!$E$3:$E$1315, $A7)</f>
        <v>22</v>
      </c>
      <c r="GO7">
        <f>SUMIFS(DataRegularSeason20242025!$AA$3:$AA$1315,DataRegularSeason20242025!$B$3:$B$1315, "&lt;=" &amp; GO$1, DataRegularSeason20242025!$D$3:$D$1315, $A7)+SUMIFS(DataRegularSeason20242025!$AB$3:$AB$1315,DataRegularSeason20242025!$B$3:$B$1315, "&lt;=" &amp; GO$1, DataRegularSeason20242025!$E$3:$E$1315, $A7)</f>
        <v>22</v>
      </c>
      <c r="GP7">
        <f>SUMIFS(DataRegularSeason20242025!$AA$3:$AA$1315,DataRegularSeason20242025!$B$3:$B$1315, "&lt;=" &amp; GP$1, DataRegularSeason20242025!$D$3:$D$1315, $A7)+SUMIFS(DataRegularSeason20242025!$AB$3:$AB$1315,DataRegularSeason20242025!$B$3:$B$1315, "&lt;=" &amp; GP$1, DataRegularSeason20242025!$E$3:$E$1315, $A7)</f>
        <v>22</v>
      </c>
      <c r="GQ7">
        <f>SUMIFS(DataRegularSeason20242025!$AA$3:$AA$1315,DataRegularSeason20242025!$B$3:$B$1315, "&lt;=" &amp; GQ$1, DataRegularSeason20242025!$D$3:$D$1315, $A7)+SUMIFS(DataRegularSeason20242025!$AB$3:$AB$1315,DataRegularSeason20242025!$B$3:$B$1315, "&lt;=" &amp; GQ$1, DataRegularSeason20242025!$E$3:$E$1315, $A7)</f>
        <v>22</v>
      </c>
      <c r="GR7">
        <f>SUMIFS(DataRegularSeason20242025!$AA$3:$AA$1315,DataRegularSeason20242025!$B$3:$B$1315, "&lt;=" &amp; GR$1, DataRegularSeason20242025!$D$3:$D$1315, $A7)+SUMIFS(DataRegularSeason20242025!$AB$3:$AB$1315,DataRegularSeason20242025!$B$3:$B$1315, "&lt;=" &amp; GR$1, DataRegularSeason20242025!$E$3:$E$1315, $A7)</f>
        <v>22</v>
      </c>
      <c r="GS7">
        <f>SUMIFS(DataRegularSeason20242025!$AA$3:$AA$1315,DataRegularSeason20242025!$B$3:$B$1315, "&lt;=" &amp; GS$1, DataRegularSeason20242025!$D$3:$D$1315, $A7)+SUMIFS(DataRegularSeason20242025!$AB$3:$AB$1315,DataRegularSeason20242025!$B$3:$B$1315, "&lt;=" &amp; GS$1, DataRegularSeason20242025!$E$3:$E$1315, $A7)</f>
        <v>22</v>
      </c>
      <c r="GT7">
        <f>SUMIFS(DataRegularSeason20242025!$AA$3:$AA$1315,DataRegularSeason20242025!$B$3:$B$1315, "&lt;=" &amp; GT$1, DataRegularSeason20242025!$D$3:$D$1315, $A7)+SUMIFS(DataRegularSeason20242025!$AB$3:$AB$1315,DataRegularSeason20242025!$B$3:$B$1315, "&lt;=" &amp; GT$1, DataRegularSeason20242025!$E$3:$E$1315, $A7)</f>
        <v>22</v>
      </c>
      <c r="GU7">
        <f>SUMIFS(DataRegularSeason20242025!$AA$3:$AA$1315,DataRegularSeason20242025!$B$3:$B$1315, "&lt;=" &amp; GU$1, DataRegularSeason20242025!$D$3:$D$1315, $A7)+SUMIFS(DataRegularSeason20242025!$AB$3:$AB$1315,DataRegularSeason20242025!$B$3:$B$1315, "&lt;=" &amp; GU$1, DataRegularSeason20242025!$E$3:$E$1315, $A7)</f>
        <v>22</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19</v>
      </c>
      <c r="BH8">
        <f>SUMIFS(DataRegularSeason20242025!$AA$3:$AA$1315,DataRegularSeason20242025!$B$3:$B$1315, "&lt;=" &amp; BH$1, DataRegularSeason20242025!$D$3:$D$1315, $A8)+SUMIFS(DataRegularSeason20242025!$AB$3:$AB$1315,DataRegularSeason20242025!$B$3:$B$1315, "&lt;=" &amp; BH$1, DataRegularSeason20242025!$E$3:$E$1315, $A8)</f>
        <v>19</v>
      </c>
      <c r="BI8">
        <f>SUMIFS(DataRegularSeason20242025!$AA$3:$AA$1315,DataRegularSeason20242025!$B$3:$B$1315, "&lt;=" &amp; BI$1, DataRegularSeason20242025!$D$3:$D$1315, $A8)+SUMIFS(DataRegularSeason20242025!$AB$3:$AB$1315,DataRegularSeason20242025!$B$3:$B$1315, "&lt;=" &amp; BI$1, DataRegularSeason20242025!$E$3:$E$1315, $A8)</f>
        <v>19</v>
      </c>
      <c r="BJ8">
        <f>SUMIFS(DataRegularSeason20242025!$AA$3:$AA$1315,DataRegularSeason20242025!$B$3:$B$1315, "&lt;=" &amp; BJ$1, DataRegularSeason20242025!$D$3:$D$1315, $A8)+SUMIFS(DataRegularSeason20242025!$AB$3:$AB$1315,DataRegularSeason20242025!$B$3:$B$1315, "&lt;=" &amp; BJ$1, DataRegularSeason20242025!$E$3:$E$1315, $A8)</f>
        <v>19</v>
      </c>
      <c r="BK8">
        <f>SUMIFS(DataRegularSeason20242025!$AA$3:$AA$1315,DataRegularSeason20242025!$B$3:$B$1315, "&lt;=" &amp; BK$1, DataRegularSeason20242025!$D$3:$D$1315, $A8)+SUMIFS(DataRegularSeason20242025!$AB$3:$AB$1315,DataRegularSeason20242025!$B$3:$B$1315, "&lt;=" &amp; BK$1, DataRegularSeason20242025!$E$3:$E$1315, $A8)</f>
        <v>19</v>
      </c>
      <c r="BL8">
        <f>SUMIFS(DataRegularSeason20242025!$AA$3:$AA$1315,DataRegularSeason20242025!$B$3:$B$1315, "&lt;=" &amp; BL$1, DataRegularSeason20242025!$D$3:$D$1315, $A8)+SUMIFS(DataRegularSeason20242025!$AB$3:$AB$1315,DataRegularSeason20242025!$B$3:$B$1315, "&lt;=" &amp; BL$1, DataRegularSeason20242025!$E$3:$E$1315, $A8)</f>
        <v>19</v>
      </c>
      <c r="BM8">
        <f>SUMIFS(DataRegularSeason20242025!$AA$3:$AA$1315,DataRegularSeason20242025!$B$3:$B$1315, "&lt;=" &amp; BM$1, DataRegularSeason20242025!$D$3:$D$1315, $A8)+SUMIFS(DataRegularSeason20242025!$AB$3:$AB$1315,DataRegularSeason20242025!$B$3:$B$1315, "&lt;=" &amp; BM$1, DataRegularSeason20242025!$E$3:$E$1315, $A8)</f>
        <v>19</v>
      </c>
      <c r="BN8">
        <f>SUMIFS(DataRegularSeason20242025!$AA$3:$AA$1315,DataRegularSeason20242025!$B$3:$B$1315, "&lt;=" &amp; BN$1, DataRegularSeason20242025!$D$3:$D$1315, $A8)+SUMIFS(DataRegularSeason20242025!$AB$3:$AB$1315,DataRegularSeason20242025!$B$3:$B$1315, "&lt;=" &amp; BN$1, DataRegularSeason20242025!$E$3:$E$1315, $A8)</f>
        <v>19</v>
      </c>
      <c r="BO8">
        <f>SUMIFS(DataRegularSeason20242025!$AA$3:$AA$1315,DataRegularSeason20242025!$B$3:$B$1315, "&lt;=" &amp; BO$1, DataRegularSeason20242025!$D$3:$D$1315, $A8)+SUMIFS(DataRegularSeason20242025!$AB$3:$AB$1315,DataRegularSeason20242025!$B$3:$B$1315, "&lt;=" &amp; BO$1, DataRegularSeason20242025!$E$3:$E$1315, $A8)</f>
        <v>19</v>
      </c>
      <c r="BP8">
        <f>SUMIFS(DataRegularSeason20242025!$AA$3:$AA$1315,DataRegularSeason20242025!$B$3:$B$1315, "&lt;=" &amp; BP$1, DataRegularSeason20242025!$D$3:$D$1315, $A8)+SUMIFS(DataRegularSeason20242025!$AB$3:$AB$1315,DataRegularSeason20242025!$B$3:$B$1315, "&lt;=" &amp; BP$1, DataRegularSeason20242025!$E$3:$E$1315, $A8)</f>
        <v>19</v>
      </c>
      <c r="BQ8">
        <f>SUMIFS(DataRegularSeason20242025!$AA$3:$AA$1315,DataRegularSeason20242025!$B$3:$B$1315, "&lt;=" &amp; BQ$1, DataRegularSeason20242025!$D$3:$D$1315, $A8)+SUMIFS(DataRegularSeason20242025!$AB$3:$AB$1315,DataRegularSeason20242025!$B$3:$B$1315, "&lt;=" &amp; BQ$1, DataRegularSeason20242025!$E$3:$E$1315, $A8)</f>
        <v>19</v>
      </c>
      <c r="BR8">
        <f>SUMIFS(DataRegularSeason20242025!$AA$3:$AA$1315,DataRegularSeason20242025!$B$3:$B$1315, "&lt;=" &amp; BR$1, DataRegularSeason20242025!$D$3:$D$1315, $A8)+SUMIFS(DataRegularSeason20242025!$AB$3:$AB$1315,DataRegularSeason20242025!$B$3:$B$1315, "&lt;=" &amp; BR$1, DataRegularSeason20242025!$E$3:$E$1315, $A8)</f>
        <v>19</v>
      </c>
      <c r="BS8">
        <f>SUMIFS(DataRegularSeason20242025!$AA$3:$AA$1315,DataRegularSeason20242025!$B$3:$B$1315, "&lt;=" &amp; BS$1, DataRegularSeason20242025!$D$3:$D$1315, $A8)+SUMIFS(DataRegularSeason20242025!$AB$3:$AB$1315,DataRegularSeason20242025!$B$3:$B$1315, "&lt;=" &amp; BS$1, DataRegularSeason20242025!$E$3:$E$1315, $A8)</f>
        <v>19</v>
      </c>
      <c r="BT8">
        <f>SUMIFS(DataRegularSeason20242025!$AA$3:$AA$1315,DataRegularSeason20242025!$B$3:$B$1315, "&lt;=" &amp; BT$1, DataRegularSeason20242025!$D$3:$D$1315, $A8)+SUMIFS(DataRegularSeason20242025!$AB$3:$AB$1315,DataRegularSeason20242025!$B$3:$B$1315, "&lt;=" &amp; BT$1, DataRegularSeason20242025!$E$3:$E$1315, $A8)</f>
        <v>19</v>
      </c>
      <c r="BU8">
        <f>SUMIFS(DataRegularSeason20242025!$AA$3:$AA$1315,DataRegularSeason20242025!$B$3:$B$1315, "&lt;=" &amp; BU$1, DataRegularSeason20242025!$D$3:$D$1315, $A8)+SUMIFS(DataRegularSeason20242025!$AB$3:$AB$1315,DataRegularSeason20242025!$B$3:$B$1315, "&lt;=" &amp; BU$1, DataRegularSeason20242025!$E$3:$E$1315, $A8)</f>
        <v>19</v>
      </c>
      <c r="BV8">
        <f>SUMIFS(DataRegularSeason20242025!$AA$3:$AA$1315,DataRegularSeason20242025!$B$3:$B$1315, "&lt;=" &amp; BV$1, DataRegularSeason20242025!$D$3:$D$1315, $A8)+SUMIFS(DataRegularSeason20242025!$AB$3:$AB$1315,DataRegularSeason20242025!$B$3:$B$1315, "&lt;=" &amp; BV$1, DataRegularSeason20242025!$E$3:$E$1315, $A8)</f>
        <v>19</v>
      </c>
      <c r="BW8">
        <f>SUMIFS(DataRegularSeason20242025!$AA$3:$AA$1315,DataRegularSeason20242025!$B$3:$B$1315, "&lt;=" &amp; BW$1, DataRegularSeason20242025!$D$3:$D$1315, $A8)+SUMIFS(DataRegularSeason20242025!$AB$3:$AB$1315,DataRegularSeason20242025!$B$3:$B$1315, "&lt;=" &amp; BW$1, DataRegularSeason20242025!$E$3:$E$1315, $A8)</f>
        <v>19</v>
      </c>
      <c r="BX8">
        <f>SUMIFS(DataRegularSeason20242025!$AA$3:$AA$1315,DataRegularSeason20242025!$B$3:$B$1315, "&lt;=" &amp; BX$1, DataRegularSeason20242025!$D$3:$D$1315, $A8)+SUMIFS(DataRegularSeason20242025!$AB$3:$AB$1315,DataRegularSeason20242025!$B$3:$B$1315, "&lt;=" &amp; BX$1, DataRegularSeason20242025!$E$3:$E$1315, $A8)</f>
        <v>19</v>
      </c>
      <c r="BY8">
        <f>SUMIFS(DataRegularSeason20242025!$AA$3:$AA$1315,DataRegularSeason20242025!$B$3:$B$1315, "&lt;=" &amp; BY$1, DataRegularSeason20242025!$D$3:$D$1315, $A8)+SUMIFS(DataRegularSeason20242025!$AB$3:$AB$1315,DataRegularSeason20242025!$B$3:$B$1315, "&lt;=" &amp; BY$1, DataRegularSeason20242025!$E$3:$E$1315, $A8)</f>
        <v>19</v>
      </c>
      <c r="BZ8">
        <f>SUMIFS(DataRegularSeason20242025!$AA$3:$AA$1315,DataRegularSeason20242025!$B$3:$B$1315, "&lt;=" &amp; BZ$1, DataRegularSeason20242025!$D$3:$D$1315, $A8)+SUMIFS(DataRegularSeason20242025!$AB$3:$AB$1315,DataRegularSeason20242025!$B$3:$B$1315, "&lt;=" &amp; BZ$1, DataRegularSeason20242025!$E$3:$E$1315, $A8)</f>
        <v>19</v>
      </c>
      <c r="CA8">
        <f>SUMIFS(DataRegularSeason20242025!$AA$3:$AA$1315,DataRegularSeason20242025!$B$3:$B$1315, "&lt;=" &amp; CA$1, DataRegularSeason20242025!$D$3:$D$1315, $A8)+SUMIFS(DataRegularSeason20242025!$AB$3:$AB$1315,DataRegularSeason20242025!$B$3:$B$1315, "&lt;=" &amp; CA$1, DataRegularSeason20242025!$E$3:$E$1315, $A8)</f>
        <v>19</v>
      </c>
      <c r="CB8">
        <f>SUMIFS(DataRegularSeason20242025!$AA$3:$AA$1315,DataRegularSeason20242025!$B$3:$B$1315, "&lt;=" &amp; CB$1, DataRegularSeason20242025!$D$3:$D$1315, $A8)+SUMIFS(DataRegularSeason20242025!$AB$3:$AB$1315,DataRegularSeason20242025!$B$3:$B$1315, "&lt;=" &amp; CB$1, DataRegularSeason20242025!$E$3:$E$1315, $A8)</f>
        <v>19</v>
      </c>
      <c r="CC8">
        <f>SUMIFS(DataRegularSeason20242025!$AA$3:$AA$1315,DataRegularSeason20242025!$B$3:$B$1315, "&lt;=" &amp; CC$1, DataRegularSeason20242025!$D$3:$D$1315, $A8)+SUMIFS(DataRegularSeason20242025!$AB$3:$AB$1315,DataRegularSeason20242025!$B$3:$B$1315, "&lt;=" &amp; CC$1, DataRegularSeason20242025!$E$3:$E$1315, $A8)</f>
        <v>19</v>
      </c>
      <c r="CD8">
        <f>SUMIFS(DataRegularSeason20242025!$AA$3:$AA$1315,DataRegularSeason20242025!$B$3:$B$1315, "&lt;=" &amp; CD$1, DataRegularSeason20242025!$D$3:$D$1315, $A8)+SUMIFS(DataRegularSeason20242025!$AB$3:$AB$1315,DataRegularSeason20242025!$B$3:$B$1315, "&lt;=" &amp; CD$1, DataRegularSeason20242025!$E$3:$E$1315, $A8)</f>
        <v>19</v>
      </c>
      <c r="CE8">
        <f>SUMIFS(DataRegularSeason20242025!$AA$3:$AA$1315,DataRegularSeason20242025!$B$3:$B$1315, "&lt;=" &amp; CE$1, DataRegularSeason20242025!$D$3:$D$1315, $A8)+SUMIFS(DataRegularSeason20242025!$AB$3:$AB$1315,DataRegularSeason20242025!$B$3:$B$1315, "&lt;=" &amp; CE$1, DataRegularSeason20242025!$E$3:$E$1315, $A8)</f>
        <v>19</v>
      </c>
      <c r="CF8">
        <f>SUMIFS(DataRegularSeason20242025!$AA$3:$AA$1315,DataRegularSeason20242025!$B$3:$B$1315, "&lt;=" &amp; CF$1, DataRegularSeason20242025!$D$3:$D$1315, $A8)+SUMIFS(DataRegularSeason20242025!$AB$3:$AB$1315,DataRegularSeason20242025!$B$3:$B$1315, "&lt;=" &amp; CF$1, DataRegularSeason20242025!$E$3:$E$1315, $A8)</f>
        <v>19</v>
      </c>
      <c r="CG8">
        <f>SUMIFS(DataRegularSeason20242025!$AA$3:$AA$1315,DataRegularSeason20242025!$B$3:$B$1315, "&lt;=" &amp; CG$1, DataRegularSeason20242025!$D$3:$D$1315, $A8)+SUMIFS(DataRegularSeason20242025!$AB$3:$AB$1315,DataRegularSeason20242025!$B$3:$B$1315, "&lt;=" &amp; CG$1, DataRegularSeason20242025!$E$3:$E$1315, $A8)</f>
        <v>19</v>
      </c>
      <c r="CH8">
        <f>SUMIFS(DataRegularSeason20242025!$AA$3:$AA$1315,DataRegularSeason20242025!$B$3:$B$1315, "&lt;=" &amp; CH$1, DataRegularSeason20242025!$D$3:$D$1315, $A8)+SUMIFS(DataRegularSeason20242025!$AB$3:$AB$1315,DataRegularSeason20242025!$B$3:$B$1315, "&lt;=" &amp; CH$1, DataRegularSeason20242025!$E$3:$E$1315, $A8)</f>
        <v>19</v>
      </c>
      <c r="CI8">
        <f>SUMIFS(DataRegularSeason20242025!$AA$3:$AA$1315,DataRegularSeason20242025!$B$3:$B$1315, "&lt;=" &amp; CI$1, DataRegularSeason20242025!$D$3:$D$1315, $A8)+SUMIFS(DataRegularSeason20242025!$AB$3:$AB$1315,DataRegularSeason20242025!$B$3:$B$1315, "&lt;=" &amp; CI$1, DataRegularSeason20242025!$E$3:$E$1315, $A8)</f>
        <v>19</v>
      </c>
      <c r="CJ8">
        <f>SUMIFS(DataRegularSeason20242025!$AA$3:$AA$1315,DataRegularSeason20242025!$B$3:$B$1315, "&lt;=" &amp; CJ$1, DataRegularSeason20242025!$D$3:$D$1315, $A8)+SUMIFS(DataRegularSeason20242025!$AB$3:$AB$1315,DataRegularSeason20242025!$B$3:$B$1315, "&lt;=" &amp; CJ$1, DataRegularSeason20242025!$E$3:$E$1315, $A8)</f>
        <v>19</v>
      </c>
      <c r="CK8">
        <f>SUMIFS(DataRegularSeason20242025!$AA$3:$AA$1315,DataRegularSeason20242025!$B$3:$B$1315, "&lt;=" &amp; CK$1, DataRegularSeason20242025!$D$3:$D$1315, $A8)+SUMIFS(DataRegularSeason20242025!$AB$3:$AB$1315,DataRegularSeason20242025!$B$3:$B$1315, "&lt;=" &amp; CK$1, DataRegularSeason20242025!$E$3:$E$1315, $A8)</f>
        <v>19</v>
      </c>
      <c r="CL8">
        <f>SUMIFS(DataRegularSeason20242025!$AA$3:$AA$1315,DataRegularSeason20242025!$B$3:$B$1315, "&lt;=" &amp; CL$1, DataRegularSeason20242025!$D$3:$D$1315, $A8)+SUMIFS(DataRegularSeason20242025!$AB$3:$AB$1315,DataRegularSeason20242025!$B$3:$B$1315, "&lt;=" &amp; CL$1, DataRegularSeason20242025!$E$3:$E$1315, $A8)</f>
        <v>19</v>
      </c>
      <c r="CM8">
        <f>SUMIFS(DataRegularSeason20242025!$AA$3:$AA$1315,DataRegularSeason20242025!$B$3:$B$1315, "&lt;=" &amp; CM$1, DataRegularSeason20242025!$D$3:$D$1315, $A8)+SUMIFS(DataRegularSeason20242025!$AB$3:$AB$1315,DataRegularSeason20242025!$B$3:$B$1315, "&lt;=" &amp; CM$1, DataRegularSeason20242025!$E$3:$E$1315, $A8)</f>
        <v>19</v>
      </c>
      <c r="CN8">
        <f>SUMIFS(DataRegularSeason20242025!$AA$3:$AA$1315,DataRegularSeason20242025!$B$3:$B$1315, "&lt;=" &amp; CN$1, DataRegularSeason20242025!$D$3:$D$1315, $A8)+SUMIFS(DataRegularSeason20242025!$AB$3:$AB$1315,DataRegularSeason20242025!$B$3:$B$1315, "&lt;=" &amp; CN$1, DataRegularSeason20242025!$E$3:$E$1315, $A8)</f>
        <v>19</v>
      </c>
      <c r="CO8">
        <f>SUMIFS(DataRegularSeason20242025!$AA$3:$AA$1315,DataRegularSeason20242025!$B$3:$B$1315, "&lt;=" &amp; CO$1, DataRegularSeason20242025!$D$3:$D$1315, $A8)+SUMIFS(DataRegularSeason20242025!$AB$3:$AB$1315,DataRegularSeason20242025!$B$3:$B$1315, "&lt;=" &amp; CO$1, DataRegularSeason20242025!$E$3:$E$1315, $A8)</f>
        <v>19</v>
      </c>
      <c r="CP8">
        <f>SUMIFS(DataRegularSeason20242025!$AA$3:$AA$1315,DataRegularSeason20242025!$B$3:$B$1315, "&lt;=" &amp; CP$1, DataRegularSeason20242025!$D$3:$D$1315, $A8)+SUMIFS(DataRegularSeason20242025!$AB$3:$AB$1315,DataRegularSeason20242025!$B$3:$B$1315, "&lt;=" &amp; CP$1, DataRegularSeason20242025!$E$3:$E$1315, $A8)</f>
        <v>19</v>
      </c>
      <c r="CQ8">
        <f>SUMIFS(DataRegularSeason20242025!$AA$3:$AA$1315,DataRegularSeason20242025!$B$3:$B$1315, "&lt;=" &amp; CQ$1, DataRegularSeason20242025!$D$3:$D$1315, $A8)+SUMIFS(DataRegularSeason20242025!$AB$3:$AB$1315,DataRegularSeason20242025!$B$3:$B$1315, "&lt;=" &amp; CQ$1, DataRegularSeason20242025!$E$3:$E$1315, $A8)</f>
        <v>19</v>
      </c>
      <c r="CR8">
        <f>SUMIFS(DataRegularSeason20242025!$AA$3:$AA$1315,DataRegularSeason20242025!$B$3:$B$1315, "&lt;=" &amp; CR$1, DataRegularSeason20242025!$D$3:$D$1315, $A8)+SUMIFS(DataRegularSeason20242025!$AB$3:$AB$1315,DataRegularSeason20242025!$B$3:$B$1315, "&lt;=" &amp; CR$1, DataRegularSeason20242025!$E$3:$E$1315, $A8)</f>
        <v>19</v>
      </c>
      <c r="CS8">
        <f>SUMIFS(DataRegularSeason20242025!$AA$3:$AA$1315,DataRegularSeason20242025!$B$3:$B$1315, "&lt;=" &amp; CS$1, DataRegularSeason20242025!$D$3:$D$1315, $A8)+SUMIFS(DataRegularSeason20242025!$AB$3:$AB$1315,DataRegularSeason20242025!$B$3:$B$1315, "&lt;=" &amp; CS$1, DataRegularSeason20242025!$E$3:$E$1315, $A8)</f>
        <v>19</v>
      </c>
      <c r="CT8">
        <f>SUMIFS(DataRegularSeason20242025!$AA$3:$AA$1315,DataRegularSeason20242025!$B$3:$B$1315, "&lt;=" &amp; CT$1, DataRegularSeason20242025!$D$3:$D$1315, $A8)+SUMIFS(DataRegularSeason20242025!$AB$3:$AB$1315,DataRegularSeason20242025!$B$3:$B$1315, "&lt;=" &amp; CT$1, DataRegularSeason20242025!$E$3:$E$1315, $A8)</f>
        <v>19</v>
      </c>
      <c r="CU8">
        <f>SUMIFS(DataRegularSeason20242025!$AA$3:$AA$1315,DataRegularSeason20242025!$B$3:$B$1315, "&lt;=" &amp; CU$1, DataRegularSeason20242025!$D$3:$D$1315, $A8)+SUMIFS(DataRegularSeason20242025!$AB$3:$AB$1315,DataRegularSeason20242025!$B$3:$B$1315, "&lt;=" &amp; CU$1, DataRegularSeason20242025!$E$3:$E$1315, $A8)</f>
        <v>19</v>
      </c>
      <c r="CV8">
        <f>SUMIFS(DataRegularSeason20242025!$AA$3:$AA$1315,DataRegularSeason20242025!$B$3:$B$1315, "&lt;=" &amp; CV$1, DataRegularSeason20242025!$D$3:$D$1315, $A8)+SUMIFS(DataRegularSeason20242025!$AB$3:$AB$1315,DataRegularSeason20242025!$B$3:$B$1315, "&lt;=" &amp; CV$1, DataRegularSeason20242025!$E$3:$E$1315, $A8)</f>
        <v>19</v>
      </c>
      <c r="CW8">
        <f>SUMIFS(DataRegularSeason20242025!$AA$3:$AA$1315,DataRegularSeason20242025!$B$3:$B$1315, "&lt;=" &amp; CW$1, DataRegularSeason20242025!$D$3:$D$1315, $A8)+SUMIFS(DataRegularSeason20242025!$AB$3:$AB$1315,DataRegularSeason20242025!$B$3:$B$1315, "&lt;=" &amp; CW$1, DataRegularSeason20242025!$E$3:$E$1315, $A8)</f>
        <v>19</v>
      </c>
      <c r="CX8">
        <f>SUMIFS(DataRegularSeason20242025!$AA$3:$AA$1315,DataRegularSeason20242025!$B$3:$B$1315, "&lt;=" &amp; CX$1, DataRegularSeason20242025!$D$3:$D$1315, $A8)+SUMIFS(DataRegularSeason20242025!$AB$3:$AB$1315,DataRegularSeason20242025!$B$3:$B$1315, "&lt;=" &amp; CX$1, DataRegularSeason20242025!$E$3:$E$1315, $A8)</f>
        <v>19</v>
      </c>
      <c r="CY8">
        <f>SUMIFS(DataRegularSeason20242025!$AA$3:$AA$1315,DataRegularSeason20242025!$B$3:$B$1315, "&lt;=" &amp; CY$1, DataRegularSeason20242025!$D$3:$D$1315, $A8)+SUMIFS(DataRegularSeason20242025!$AB$3:$AB$1315,DataRegularSeason20242025!$B$3:$B$1315, "&lt;=" &amp; CY$1, DataRegularSeason20242025!$E$3:$E$1315, $A8)</f>
        <v>19</v>
      </c>
      <c r="CZ8">
        <f>SUMIFS(DataRegularSeason20242025!$AA$3:$AA$1315,DataRegularSeason20242025!$B$3:$B$1315, "&lt;=" &amp; CZ$1, DataRegularSeason20242025!$D$3:$D$1315, $A8)+SUMIFS(DataRegularSeason20242025!$AB$3:$AB$1315,DataRegularSeason20242025!$B$3:$B$1315, "&lt;=" &amp; CZ$1, DataRegularSeason20242025!$E$3:$E$1315, $A8)</f>
        <v>19</v>
      </c>
      <c r="DA8">
        <f>SUMIFS(DataRegularSeason20242025!$AA$3:$AA$1315,DataRegularSeason20242025!$B$3:$B$1315, "&lt;=" &amp; DA$1, DataRegularSeason20242025!$D$3:$D$1315, $A8)+SUMIFS(DataRegularSeason20242025!$AB$3:$AB$1315,DataRegularSeason20242025!$B$3:$B$1315, "&lt;=" &amp; DA$1, DataRegularSeason20242025!$E$3:$E$1315, $A8)</f>
        <v>19</v>
      </c>
      <c r="DB8">
        <f>SUMIFS(DataRegularSeason20242025!$AA$3:$AA$1315,DataRegularSeason20242025!$B$3:$B$1315, "&lt;=" &amp; DB$1, DataRegularSeason20242025!$D$3:$D$1315, $A8)+SUMIFS(DataRegularSeason20242025!$AB$3:$AB$1315,DataRegularSeason20242025!$B$3:$B$1315, "&lt;=" &amp; DB$1, DataRegularSeason20242025!$E$3:$E$1315, $A8)</f>
        <v>19</v>
      </c>
      <c r="DC8">
        <f>SUMIFS(DataRegularSeason20242025!$AA$3:$AA$1315,DataRegularSeason20242025!$B$3:$B$1315, "&lt;=" &amp; DC$1, DataRegularSeason20242025!$D$3:$D$1315, $A8)+SUMIFS(DataRegularSeason20242025!$AB$3:$AB$1315,DataRegularSeason20242025!$B$3:$B$1315, "&lt;=" &amp; DC$1, DataRegularSeason20242025!$E$3:$E$1315, $A8)</f>
        <v>19</v>
      </c>
      <c r="DD8">
        <f>SUMIFS(DataRegularSeason20242025!$AA$3:$AA$1315,DataRegularSeason20242025!$B$3:$B$1315, "&lt;=" &amp; DD$1, DataRegularSeason20242025!$D$3:$D$1315, $A8)+SUMIFS(DataRegularSeason20242025!$AB$3:$AB$1315,DataRegularSeason20242025!$B$3:$B$1315, "&lt;=" &amp; DD$1, DataRegularSeason20242025!$E$3:$E$1315, $A8)</f>
        <v>19</v>
      </c>
      <c r="DE8">
        <f>SUMIFS(DataRegularSeason20242025!$AA$3:$AA$1315,DataRegularSeason20242025!$B$3:$B$1315, "&lt;=" &amp; DE$1, DataRegularSeason20242025!$D$3:$D$1315, $A8)+SUMIFS(DataRegularSeason20242025!$AB$3:$AB$1315,DataRegularSeason20242025!$B$3:$B$1315, "&lt;=" &amp; DE$1, DataRegularSeason20242025!$E$3:$E$1315, $A8)</f>
        <v>19</v>
      </c>
      <c r="DF8">
        <f>SUMIFS(DataRegularSeason20242025!$AA$3:$AA$1315,DataRegularSeason20242025!$B$3:$B$1315, "&lt;=" &amp; DF$1, DataRegularSeason20242025!$D$3:$D$1315, $A8)+SUMIFS(DataRegularSeason20242025!$AB$3:$AB$1315,DataRegularSeason20242025!$B$3:$B$1315, "&lt;=" &amp; DF$1, DataRegularSeason20242025!$E$3:$E$1315, $A8)</f>
        <v>19</v>
      </c>
      <c r="DG8">
        <f>SUMIFS(DataRegularSeason20242025!$AA$3:$AA$1315,DataRegularSeason20242025!$B$3:$B$1315, "&lt;=" &amp; DG$1, DataRegularSeason20242025!$D$3:$D$1315, $A8)+SUMIFS(DataRegularSeason20242025!$AB$3:$AB$1315,DataRegularSeason20242025!$B$3:$B$1315, "&lt;=" &amp; DG$1, DataRegularSeason20242025!$E$3:$E$1315, $A8)</f>
        <v>19</v>
      </c>
      <c r="DH8">
        <f>SUMIFS(DataRegularSeason20242025!$AA$3:$AA$1315,DataRegularSeason20242025!$B$3:$B$1315, "&lt;=" &amp; DH$1, DataRegularSeason20242025!$D$3:$D$1315, $A8)+SUMIFS(DataRegularSeason20242025!$AB$3:$AB$1315,DataRegularSeason20242025!$B$3:$B$1315, "&lt;=" &amp; DH$1, DataRegularSeason20242025!$E$3:$E$1315, $A8)</f>
        <v>19</v>
      </c>
      <c r="DI8">
        <f>SUMIFS(DataRegularSeason20242025!$AA$3:$AA$1315,DataRegularSeason20242025!$B$3:$B$1315, "&lt;=" &amp; DI$1, DataRegularSeason20242025!$D$3:$D$1315, $A8)+SUMIFS(DataRegularSeason20242025!$AB$3:$AB$1315,DataRegularSeason20242025!$B$3:$B$1315, "&lt;=" &amp; DI$1, DataRegularSeason20242025!$E$3:$E$1315, $A8)</f>
        <v>19</v>
      </c>
      <c r="DJ8">
        <f>SUMIFS(DataRegularSeason20242025!$AA$3:$AA$1315,DataRegularSeason20242025!$B$3:$B$1315, "&lt;=" &amp; DJ$1, DataRegularSeason20242025!$D$3:$D$1315, $A8)+SUMIFS(DataRegularSeason20242025!$AB$3:$AB$1315,DataRegularSeason20242025!$B$3:$B$1315, "&lt;=" &amp; DJ$1, DataRegularSeason20242025!$E$3:$E$1315, $A8)</f>
        <v>19</v>
      </c>
      <c r="DK8">
        <f>SUMIFS(DataRegularSeason20242025!$AA$3:$AA$1315,DataRegularSeason20242025!$B$3:$B$1315, "&lt;=" &amp; DK$1, DataRegularSeason20242025!$D$3:$D$1315, $A8)+SUMIFS(DataRegularSeason20242025!$AB$3:$AB$1315,DataRegularSeason20242025!$B$3:$B$1315, "&lt;=" &amp; DK$1, DataRegularSeason20242025!$E$3:$E$1315, $A8)</f>
        <v>19</v>
      </c>
      <c r="DL8">
        <f>SUMIFS(DataRegularSeason20242025!$AA$3:$AA$1315,DataRegularSeason20242025!$B$3:$B$1315, "&lt;=" &amp; DL$1, DataRegularSeason20242025!$D$3:$D$1315, $A8)+SUMIFS(DataRegularSeason20242025!$AB$3:$AB$1315,DataRegularSeason20242025!$B$3:$B$1315, "&lt;=" &amp; DL$1, DataRegularSeason20242025!$E$3:$E$1315, $A8)</f>
        <v>19</v>
      </c>
      <c r="DM8">
        <f>SUMIFS(DataRegularSeason20242025!$AA$3:$AA$1315,DataRegularSeason20242025!$B$3:$B$1315, "&lt;=" &amp; DM$1, DataRegularSeason20242025!$D$3:$D$1315, $A8)+SUMIFS(DataRegularSeason20242025!$AB$3:$AB$1315,DataRegularSeason20242025!$B$3:$B$1315, "&lt;=" &amp; DM$1, DataRegularSeason20242025!$E$3:$E$1315, $A8)</f>
        <v>19</v>
      </c>
      <c r="DN8">
        <f>SUMIFS(DataRegularSeason20242025!$AA$3:$AA$1315,DataRegularSeason20242025!$B$3:$B$1315, "&lt;=" &amp; DN$1, DataRegularSeason20242025!$D$3:$D$1315, $A8)+SUMIFS(DataRegularSeason20242025!$AB$3:$AB$1315,DataRegularSeason20242025!$B$3:$B$1315, "&lt;=" &amp; DN$1, DataRegularSeason20242025!$E$3:$E$1315, $A8)</f>
        <v>19</v>
      </c>
      <c r="DO8">
        <f>SUMIFS(DataRegularSeason20242025!$AA$3:$AA$1315,DataRegularSeason20242025!$B$3:$B$1315, "&lt;=" &amp; DO$1, DataRegularSeason20242025!$D$3:$D$1315, $A8)+SUMIFS(DataRegularSeason20242025!$AB$3:$AB$1315,DataRegularSeason20242025!$B$3:$B$1315, "&lt;=" &amp; DO$1, DataRegularSeason20242025!$E$3:$E$1315, $A8)</f>
        <v>19</v>
      </c>
      <c r="DP8">
        <f>SUMIFS(DataRegularSeason20242025!$AA$3:$AA$1315,DataRegularSeason20242025!$B$3:$B$1315, "&lt;=" &amp; DP$1, DataRegularSeason20242025!$D$3:$D$1315, $A8)+SUMIFS(DataRegularSeason20242025!$AB$3:$AB$1315,DataRegularSeason20242025!$B$3:$B$1315, "&lt;=" &amp; DP$1, DataRegularSeason20242025!$E$3:$E$1315, $A8)</f>
        <v>19</v>
      </c>
      <c r="DQ8">
        <f>SUMIFS(DataRegularSeason20242025!$AA$3:$AA$1315,DataRegularSeason20242025!$B$3:$B$1315, "&lt;=" &amp; DQ$1, DataRegularSeason20242025!$D$3:$D$1315, $A8)+SUMIFS(DataRegularSeason20242025!$AB$3:$AB$1315,DataRegularSeason20242025!$B$3:$B$1315, "&lt;=" &amp; DQ$1, DataRegularSeason20242025!$E$3:$E$1315, $A8)</f>
        <v>19</v>
      </c>
      <c r="DR8">
        <f>SUMIFS(DataRegularSeason20242025!$AA$3:$AA$1315,DataRegularSeason20242025!$B$3:$B$1315, "&lt;=" &amp; DR$1, DataRegularSeason20242025!$D$3:$D$1315, $A8)+SUMIFS(DataRegularSeason20242025!$AB$3:$AB$1315,DataRegularSeason20242025!$B$3:$B$1315, "&lt;=" &amp; DR$1, DataRegularSeason20242025!$E$3:$E$1315, $A8)</f>
        <v>19</v>
      </c>
      <c r="DS8">
        <f>SUMIFS(DataRegularSeason20242025!$AA$3:$AA$1315,DataRegularSeason20242025!$B$3:$B$1315, "&lt;=" &amp; DS$1, DataRegularSeason20242025!$D$3:$D$1315, $A8)+SUMIFS(DataRegularSeason20242025!$AB$3:$AB$1315,DataRegularSeason20242025!$B$3:$B$1315, "&lt;=" &amp; DS$1, DataRegularSeason20242025!$E$3:$E$1315, $A8)</f>
        <v>19</v>
      </c>
      <c r="DT8">
        <f>SUMIFS(DataRegularSeason20242025!$AA$3:$AA$1315,DataRegularSeason20242025!$B$3:$B$1315, "&lt;=" &amp; DT$1, DataRegularSeason20242025!$D$3:$D$1315, $A8)+SUMIFS(DataRegularSeason20242025!$AB$3:$AB$1315,DataRegularSeason20242025!$B$3:$B$1315, "&lt;=" &amp; DT$1, DataRegularSeason20242025!$E$3:$E$1315, $A8)</f>
        <v>19</v>
      </c>
      <c r="DU8">
        <f>SUMIFS(DataRegularSeason20242025!$AA$3:$AA$1315,DataRegularSeason20242025!$B$3:$B$1315, "&lt;=" &amp; DU$1, DataRegularSeason20242025!$D$3:$D$1315, $A8)+SUMIFS(DataRegularSeason20242025!$AB$3:$AB$1315,DataRegularSeason20242025!$B$3:$B$1315, "&lt;=" &amp; DU$1, DataRegularSeason20242025!$E$3:$E$1315, $A8)</f>
        <v>19</v>
      </c>
      <c r="DV8">
        <f>SUMIFS(DataRegularSeason20242025!$AA$3:$AA$1315,DataRegularSeason20242025!$B$3:$B$1315, "&lt;=" &amp; DV$1, DataRegularSeason20242025!$D$3:$D$1315, $A8)+SUMIFS(DataRegularSeason20242025!$AB$3:$AB$1315,DataRegularSeason20242025!$B$3:$B$1315, "&lt;=" &amp; DV$1, DataRegularSeason20242025!$E$3:$E$1315, $A8)</f>
        <v>19</v>
      </c>
      <c r="DW8">
        <f>SUMIFS(DataRegularSeason20242025!$AA$3:$AA$1315,DataRegularSeason20242025!$B$3:$B$1315, "&lt;=" &amp; DW$1, DataRegularSeason20242025!$D$3:$D$1315, $A8)+SUMIFS(DataRegularSeason20242025!$AB$3:$AB$1315,DataRegularSeason20242025!$B$3:$B$1315, "&lt;=" &amp; DW$1, DataRegularSeason20242025!$E$3:$E$1315, $A8)</f>
        <v>19</v>
      </c>
      <c r="DX8">
        <f>SUMIFS(DataRegularSeason20242025!$AA$3:$AA$1315,DataRegularSeason20242025!$B$3:$B$1315, "&lt;=" &amp; DX$1, DataRegularSeason20242025!$D$3:$D$1315, $A8)+SUMIFS(DataRegularSeason20242025!$AB$3:$AB$1315,DataRegularSeason20242025!$B$3:$B$1315, "&lt;=" &amp; DX$1, DataRegularSeason20242025!$E$3:$E$1315, $A8)</f>
        <v>19</v>
      </c>
      <c r="DY8">
        <f>SUMIFS(DataRegularSeason20242025!$AA$3:$AA$1315,DataRegularSeason20242025!$B$3:$B$1315, "&lt;=" &amp; DY$1, DataRegularSeason20242025!$D$3:$D$1315, $A8)+SUMIFS(DataRegularSeason20242025!$AB$3:$AB$1315,DataRegularSeason20242025!$B$3:$B$1315, "&lt;=" &amp; DY$1, DataRegularSeason20242025!$E$3:$E$1315, $A8)</f>
        <v>19</v>
      </c>
      <c r="DZ8">
        <f>SUMIFS(DataRegularSeason20242025!$AA$3:$AA$1315,DataRegularSeason20242025!$B$3:$B$1315, "&lt;=" &amp; DZ$1, DataRegularSeason20242025!$D$3:$D$1315, $A8)+SUMIFS(DataRegularSeason20242025!$AB$3:$AB$1315,DataRegularSeason20242025!$B$3:$B$1315, "&lt;=" &amp; DZ$1, DataRegularSeason20242025!$E$3:$E$1315, $A8)</f>
        <v>19</v>
      </c>
      <c r="EA8">
        <f>SUMIFS(DataRegularSeason20242025!$AA$3:$AA$1315,DataRegularSeason20242025!$B$3:$B$1315, "&lt;=" &amp; EA$1, DataRegularSeason20242025!$D$3:$D$1315, $A8)+SUMIFS(DataRegularSeason20242025!$AB$3:$AB$1315,DataRegularSeason20242025!$B$3:$B$1315, "&lt;=" &amp; EA$1, DataRegularSeason20242025!$E$3:$E$1315, $A8)</f>
        <v>19</v>
      </c>
      <c r="EB8">
        <f>SUMIFS(DataRegularSeason20242025!$AA$3:$AA$1315,DataRegularSeason20242025!$B$3:$B$1315, "&lt;=" &amp; EB$1, DataRegularSeason20242025!$D$3:$D$1315, $A8)+SUMIFS(DataRegularSeason20242025!$AB$3:$AB$1315,DataRegularSeason20242025!$B$3:$B$1315, "&lt;=" &amp; EB$1, DataRegularSeason20242025!$E$3:$E$1315, $A8)</f>
        <v>19</v>
      </c>
      <c r="EC8">
        <f>SUMIFS(DataRegularSeason20242025!$AA$3:$AA$1315,DataRegularSeason20242025!$B$3:$B$1315, "&lt;=" &amp; EC$1, DataRegularSeason20242025!$D$3:$D$1315, $A8)+SUMIFS(DataRegularSeason20242025!$AB$3:$AB$1315,DataRegularSeason20242025!$B$3:$B$1315, "&lt;=" &amp; EC$1, DataRegularSeason20242025!$E$3:$E$1315, $A8)</f>
        <v>19</v>
      </c>
      <c r="ED8">
        <f>SUMIFS(DataRegularSeason20242025!$AA$3:$AA$1315,DataRegularSeason20242025!$B$3:$B$1315, "&lt;=" &amp; ED$1, DataRegularSeason20242025!$D$3:$D$1315, $A8)+SUMIFS(DataRegularSeason20242025!$AB$3:$AB$1315,DataRegularSeason20242025!$B$3:$B$1315, "&lt;=" &amp; ED$1, DataRegularSeason20242025!$E$3:$E$1315, $A8)</f>
        <v>19</v>
      </c>
      <c r="EE8">
        <f>SUMIFS(DataRegularSeason20242025!$AA$3:$AA$1315,DataRegularSeason20242025!$B$3:$B$1315, "&lt;=" &amp; EE$1, DataRegularSeason20242025!$D$3:$D$1315, $A8)+SUMIFS(DataRegularSeason20242025!$AB$3:$AB$1315,DataRegularSeason20242025!$B$3:$B$1315, "&lt;=" &amp; EE$1, DataRegularSeason20242025!$E$3:$E$1315, $A8)</f>
        <v>19</v>
      </c>
      <c r="EF8">
        <f>SUMIFS(DataRegularSeason20242025!$AA$3:$AA$1315,DataRegularSeason20242025!$B$3:$B$1315, "&lt;=" &amp; EF$1, DataRegularSeason20242025!$D$3:$D$1315, $A8)+SUMIFS(DataRegularSeason20242025!$AB$3:$AB$1315,DataRegularSeason20242025!$B$3:$B$1315, "&lt;=" &amp; EF$1, DataRegularSeason20242025!$E$3:$E$1315, $A8)</f>
        <v>19</v>
      </c>
      <c r="EG8">
        <f>SUMIFS(DataRegularSeason20242025!$AA$3:$AA$1315,DataRegularSeason20242025!$B$3:$B$1315, "&lt;=" &amp; EG$1, DataRegularSeason20242025!$D$3:$D$1315, $A8)+SUMIFS(DataRegularSeason20242025!$AB$3:$AB$1315,DataRegularSeason20242025!$B$3:$B$1315, "&lt;=" &amp; EG$1, DataRegularSeason20242025!$E$3:$E$1315, $A8)</f>
        <v>19</v>
      </c>
      <c r="EH8">
        <f>SUMIFS(DataRegularSeason20242025!$AA$3:$AA$1315,DataRegularSeason20242025!$B$3:$B$1315, "&lt;=" &amp; EH$1, DataRegularSeason20242025!$D$3:$D$1315, $A8)+SUMIFS(DataRegularSeason20242025!$AB$3:$AB$1315,DataRegularSeason20242025!$B$3:$B$1315, "&lt;=" &amp; EH$1, DataRegularSeason20242025!$E$3:$E$1315, $A8)</f>
        <v>19</v>
      </c>
      <c r="EI8">
        <f>SUMIFS(DataRegularSeason20242025!$AA$3:$AA$1315,DataRegularSeason20242025!$B$3:$B$1315, "&lt;=" &amp; EI$1, DataRegularSeason20242025!$D$3:$D$1315, $A8)+SUMIFS(DataRegularSeason20242025!$AB$3:$AB$1315,DataRegularSeason20242025!$B$3:$B$1315, "&lt;=" &amp; EI$1, DataRegularSeason20242025!$E$3:$E$1315, $A8)</f>
        <v>19</v>
      </c>
      <c r="EJ8">
        <f>SUMIFS(DataRegularSeason20242025!$AA$3:$AA$1315,DataRegularSeason20242025!$B$3:$B$1315, "&lt;=" &amp; EJ$1, DataRegularSeason20242025!$D$3:$D$1315, $A8)+SUMIFS(DataRegularSeason20242025!$AB$3:$AB$1315,DataRegularSeason20242025!$B$3:$B$1315, "&lt;=" &amp; EJ$1, DataRegularSeason20242025!$E$3:$E$1315, $A8)</f>
        <v>19</v>
      </c>
      <c r="EK8">
        <f>SUMIFS(DataRegularSeason20242025!$AA$3:$AA$1315,DataRegularSeason20242025!$B$3:$B$1315, "&lt;=" &amp; EK$1, DataRegularSeason20242025!$D$3:$D$1315, $A8)+SUMIFS(DataRegularSeason20242025!$AB$3:$AB$1315,DataRegularSeason20242025!$B$3:$B$1315, "&lt;=" &amp; EK$1, DataRegularSeason20242025!$E$3:$E$1315, $A8)</f>
        <v>19</v>
      </c>
      <c r="EL8">
        <f>SUMIFS(DataRegularSeason20242025!$AA$3:$AA$1315,DataRegularSeason20242025!$B$3:$B$1315, "&lt;=" &amp; EL$1, DataRegularSeason20242025!$D$3:$D$1315, $A8)+SUMIFS(DataRegularSeason20242025!$AB$3:$AB$1315,DataRegularSeason20242025!$B$3:$B$1315, "&lt;=" &amp; EL$1, DataRegularSeason20242025!$E$3:$E$1315, $A8)</f>
        <v>19</v>
      </c>
      <c r="EM8">
        <f>SUMIFS(DataRegularSeason20242025!$AA$3:$AA$1315,DataRegularSeason20242025!$B$3:$B$1315, "&lt;=" &amp; EM$1, DataRegularSeason20242025!$D$3:$D$1315, $A8)+SUMIFS(DataRegularSeason20242025!$AB$3:$AB$1315,DataRegularSeason20242025!$B$3:$B$1315, "&lt;=" &amp; EM$1, DataRegularSeason20242025!$E$3:$E$1315, $A8)</f>
        <v>19</v>
      </c>
      <c r="EN8">
        <f>SUMIFS(DataRegularSeason20242025!$AA$3:$AA$1315,DataRegularSeason20242025!$B$3:$B$1315, "&lt;=" &amp; EN$1, DataRegularSeason20242025!$D$3:$D$1315, $A8)+SUMIFS(DataRegularSeason20242025!$AB$3:$AB$1315,DataRegularSeason20242025!$B$3:$B$1315, "&lt;=" &amp; EN$1, DataRegularSeason20242025!$E$3:$E$1315, $A8)</f>
        <v>19</v>
      </c>
      <c r="EO8">
        <f>SUMIFS(DataRegularSeason20242025!$AA$3:$AA$1315,DataRegularSeason20242025!$B$3:$B$1315, "&lt;=" &amp; EO$1, DataRegularSeason20242025!$D$3:$D$1315, $A8)+SUMIFS(DataRegularSeason20242025!$AB$3:$AB$1315,DataRegularSeason20242025!$B$3:$B$1315, "&lt;=" &amp; EO$1, DataRegularSeason20242025!$E$3:$E$1315, $A8)</f>
        <v>19</v>
      </c>
      <c r="EP8">
        <f>SUMIFS(DataRegularSeason20242025!$AA$3:$AA$1315,DataRegularSeason20242025!$B$3:$B$1315, "&lt;=" &amp; EP$1, DataRegularSeason20242025!$D$3:$D$1315, $A8)+SUMIFS(DataRegularSeason20242025!$AB$3:$AB$1315,DataRegularSeason20242025!$B$3:$B$1315, "&lt;=" &amp; EP$1, DataRegularSeason20242025!$E$3:$E$1315, $A8)</f>
        <v>19</v>
      </c>
      <c r="EQ8">
        <f>SUMIFS(DataRegularSeason20242025!$AA$3:$AA$1315,DataRegularSeason20242025!$B$3:$B$1315, "&lt;=" &amp; EQ$1, DataRegularSeason20242025!$D$3:$D$1315, $A8)+SUMIFS(DataRegularSeason20242025!$AB$3:$AB$1315,DataRegularSeason20242025!$B$3:$B$1315, "&lt;=" &amp; EQ$1, DataRegularSeason20242025!$E$3:$E$1315, $A8)</f>
        <v>19</v>
      </c>
      <c r="ER8">
        <f>SUMIFS(DataRegularSeason20242025!$AA$3:$AA$1315,DataRegularSeason20242025!$B$3:$B$1315, "&lt;=" &amp; ER$1, DataRegularSeason20242025!$D$3:$D$1315, $A8)+SUMIFS(DataRegularSeason20242025!$AB$3:$AB$1315,DataRegularSeason20242025!$B$3:$B$1315, "&lt;=" &amp; ER$1, DataRegularSeason20242025!$E$3:$E$1315, $A8)</f>
        <v>19</v>
      </c>
      <c r="ES8">
        <f>SUMIFS(DataRegularSeason20242025!$AA$3:$AA$1315,DataRegularSeason20242025!$B$3:$B$1315, "&lt;=" &amp; ES$1, DataRegularSeason20242025!$D$3:$D$1315, $A8)+SUMIFS(DataRegularSeason20242025!$AB$3:$AB$1315,DataRegularSeason20242025!$B$3:$B$1315, "&lt;=" &amp; ES$1, DataRegularSeason20242025!$E$3:$E$1315, $A8)</f>
        <v>19</v>
      </c>
      <c r="ET8">
        <f>SUMIFS(DataRegularSeason20242025!$AA$3:$AA$1315,DataRegularSeason20242025!$B$3:$B$1315, "&lt;=" &amp; ET$1, DataRegularSeason20242025!$D$3:$D$1315, $A8)+SUMIFS(DataRegularSeason20242025!$AB$3:$AB$1315,DataRegularSeason20242025!$B$3:$B$1315, "&lt;=" &amp; ET$1, DataRegularSeason20242025!$E$3:$E$1315, $A8)</f>
        <v>19</v>
      </c>
      <c r="EU8">
        <f>SUMIFS(DataRegularSeason20242025!$AA$3:$AA$1315,DataRegularSeason20242025!$B$3:$B$1315, "&lt;=" &amp; EU$1, DataRegularSeason20242025!$D$3:$D$1315, $A8)+SUMIFS(DataRegularSeason20242025!$AB$3:$AB$1315,DataRegularSeason20242025!$B$3:$B$1315, "&lt;=" &amp; EU$1, DataRegularSeason20242025!$E$3:$E$1315, $A8)</f>
        <v>19</v>
      </c>
      <c r="EV8">
        <f>SUMIFS(DataRegularSeason20242025!$AA$3:$AA$1315,DataRegularSeason20242025!$B$3:$B$1315, "&lt;=" &amp; EV$1, DataRegularSeason20242025!$D$3:$D$1315, $A8)+SUMIFS(DataRegularSeason20242025!$AB$3:$AB$1315,DataRegularSeason20242025!$B$3:$B$1315, "&lt;=" &amp; EV$1, DataRegularSeason20242025!$E$3:$E$1315, $A8)</f>
        <v>19</v>
      </c>
      <c r="EW8">
        <f>SUMIFS(DataRegularSeason20242025!$AA$3:$AA$1315,DataRegularSeason20242025!$B$3:$B$1315, "&lt;=" &amp; EW$1, DataRegularSeason20242025!$D$3:$D$1315, $A8)+SUMIFS(DataRegularSeason20242025!$AB$3:$AB$1315,DataRegularSeason20242025!$B$3:$B$1315, "&lt;=" &amp; EW$1, DataRegularSeason20242025!$E$3:$E$1315, $A8)</f>
        <v>19</v>
      </c>
      <c r="EX8">
        <f>SUMIFS(DataRegularSeason20242025!$AA$3:$AA$1315,DataRegularSeason20242025!$B$3:$B$1315, "&lt;=" &amp; EX$1, DataRegularSeason20242025!$D$3:$D$1315, $A8)+SUMIFS(DataRegularSeason20242025!$AB$3:$AB$1315,DataRegularSeason20242025!$B$3:$B$1315, "&lt;=" &amp; EX$1, DataRegularSeason20242025!$E$3:$E$1315, $A8)</f>
        <v>19</v>
      </c>
      <c r="EY8">
        <f>SUMIFS(DataRegularSeason20242025!$AA$3:$AA$1315,DataRegularSeason20242025!$B$3:$B$1315, "&lt;=" &amp; EY$1, DataRegularSeason20242025!$D$3:$D$1315, $A8)+SUMIFS(DataRegularSeason20242025!$AB$3:$AB$1315,DataRegularSeason20242025!$B$3:$B$1315, "&lt;=" &amp; EY$1, DataRegularSeason20242025!$E$3:$E$1315, $A8)</f>
        <v>19</v>
      </c>
      <c r="EZ8">
        <f>SUMIFS(DataRegularSeason20242025!$AA$3:$AA$1315,DataRegularSeason20242025!$B$3:$B$1315, "&lt;=" &amp; EZ$1, DataRegularSeason20242025!$D$3:$D$1315, $A8)+SUMIFS(DataRegularSeason20242025!$AB$3:$AB$1315,DataRegularSeason20242025!$B$3:$B$1315, "&lt;=" &amp; EZ$1, DataRegularSeason20242025!$E$3:$E$1315, $A8)</f>
        <v>19</v>
      </c>
      <c r="FA8">
        <f>SUMIFS(DataRegularSeason20242025!$AA$3:$AA$1315,DataRegularSeason20242025!$B$3:$B$1315, "&lt;=" &amp; FA$1, DataRegularSeason20242025!$D$3:$D$1315, $A8)+SUMIFS(DataRegularSeason20242025!$AB$3:$AB$1315,DataRegularSeason20242025!$B$3:$B$1315, "&lt;=" &amp; FA$1, DataRegularSeason20242025!$E$3:$E$1315, $A8)</f>
        <v>19</v>
      </c>
      <c r="FB8">
        <f>SUMIFS(DataRegularSeason20242025!$AA$3:$AA$1315,DataRegularSeason20242025!$B$3:$B$1315, "&lt;=" &amp; FB$1, DataRegularSeason20242025!$D$3:$D$1315, $A8)+SUMIFS(DataRegularSeason20242025!$AB$3:$AB$1315,DataRegularSeason20242025!$B$3:$B$1315, "&lt;=" &amp; FB$1, DataRegularSeason20242025!$E$3:$E$1315, $A8)</f>
        <v>19</v>
      </c>
      <c r="FC8">
        <f>SUMIFS(DataRegularSeason20242025!$AA$3:$AA$1315,DataRegularSeason20242025!$B$3:$B$1315, "&lt;=" &amp; FC$1, DataRegularSeason20242025!$D$3:$D$1315, $A8)+SUMIFS(DataRegularSeason20242025!$AB$3:$AB$1315,DataRegularSeason20242025!$B$3:$B$1315, "&lt;=" &amp; FC$1, DataRegularSeason20242025!$E$3:$E$1315, $A8)</f>
        <v>19</v>
      </c>
      <c r="FD8">
        <f>SUMIFS(DataRegularSeason20242025!$AA$3:$AA$1315,DataRegularSeason20242025!$B$3:$B$1315, "&lt;=" &amp; FD$1, DataRegularSeason20242025!$D$3:$D$1315, $A8)+SUMIFS(DataRegularSeason20242025!$AB$3:$AB$1315,DataRegularSeason20242025!$B$3:$B$1315, "&lt;=" &amp; FD$1, DataRegularSeason20242025!$E$3:$E$1315, $A8)</f>
        <v>19</v>
      </c>
      <c r="FE8">
        <f>SUMIFS(DataRegularSeason20242025!$AA$3:$AA$1315,DataRegularSeason20242025!$B$3:$B$1315, "&lt;=" &amp; FE$1, DataRegularSeason20242025!$D$3:$D$1315, $A8)+SUMIFS(DataRegularSeason20242025!$AB$3:$AB$1315,DataRegularSeason20242025!$B$3:$B$1315, "&lt;=" &amp; FE$1, DataRegularSeason20242025!$E$3:$E$1315, $A8)</f>
        <v>19</v>
      </c>
      <c r="FF8">
        <f>SUMIFS(DataRegularSeason20242025!$AA$3:$AA$1315,DataRegularSeason20242025!$B$3:$B$1315, "&lt;=" &amp; FF$1, DataRegularSeason20242025!$D$3:$D$1315, $A8)+SUMIFS(DataRegularSeason20242025!$AB$3:$AB$1315,DataRegularSeason20242025!$B$3:$B$1315, "&lt;=" &amp; FF$1, DataRegularSeason20242025!$E$3:$E$1315, $A8)</f>
        <v>19</v>
      </c>
      <c r="FG8">
        <f>SUMIFS(DataRegularSeason20242025!$AA$3:$AA$1315,DataRegularSeason20242025!$B$3:$B$1315, "&lt;=" &amp; FG$1, DataRegularSeason20242025!$D$3:$D$1315, $A8)+SUMIFS(DataRegularSeason20242025!$AB$3:$AB$1315,DataRegularSeason20242025!$B$3:$B$1315, "&lt;=" &amp; FG$1, DataRegularSeason20242025!$E$3:$E$1315, $A8)</f>
        <v>19</v>
      </c>
      <c r="FH8">
        <f>SUMIFS(DataRegularSeason20242025!$AA$3:$AA$1315,DataRegularSeason20242025!$B$3:$B$1315, "&lt;=" &amp; FH$1, DataRegularSeason20242025!$D$3:$D$1315, $A8)+SUMIFS(DataRegularSeason20242025!$AB$3:$AB$1315,DataRegularSeason20242025!$B$3:$B$1315, "&lt;=" &amp; FH$1, DataRegularSeason20242025!$E$3:$E$1315, $A8)</f>
        <v>19</v>
      </c>
      <c r="FI8">
        <f>SUMIFS(DataRegularSeason20242025!$AA$3:$AA$1315,DataRegularSeason20242025!$B$3:$B$1315, "&lt;=" &amp; FI$1, DataRegularSeason20242025!$D$3:$D$1315, $A8)+SUMIFS(DataRegularSeason20242025!$AB$3:$AB$1315,DataRegularSeason20242025!$B$3:$B$1315, "&lt;=" &amp; FI$1, DataRegularSeason20242025!$E$3:$E$1315, $A8)</f>
        <v>19</v>
      </c>
      <c r="FJ8">
        <f>SUMIFS(DataRegularSeason20242025!$AA$3:$AA$1315,DataRegularSeason20242025!$B$3:$B$1315, "&lt;=" &amp; FJ$1, DataRegularSeason20242025!$D$3:$D$1315, $A8)+SUMIFS(DataRegularSeason20242025!$AB$3:$AB$1315,DataRegularSeason20242025!$B$3:$B$1315, "&lt;=" &amp; FJ$1, DataRegularSeason20242025!$E$3:$E$1315, $A8)</f>
        <v>19</v>
      </c>
      <c r="FK8">
        <f>SUMIFS(DataRegularSeason20242025!$AA$3:$AA$1315,DataRegularSeason20242025!$B$3:$B$1315, "&lt;=" &amp; FK$1, DataRegularSeason20242025!$D$3:$D$1315, $A8)+SUMIFS(DataRegularSeason20242025!$AB$3:$AB$1315,DataRegularSeason20242025!$B$3:$B$1315, "&lt;=" &amp; FK$1, DataRegularSeason20242025!$E$3:$E$1315, $A8)</f>
        <v>19</v>
      </c>
      <c r="FL8">
        <f>SUMIFS(DataRegularSeason20242025!$AA$3:$AA$1315,DataRegularSeason20242025!$B$3:$B$1315, "&lt;=" &amp; FL$1, DataRegularSeason20242025!$D$3:$D$1315, $A8)+SUMIFS(DataRegularSeason20242025!$AB$3:$AB$1315,DataRegularSeason20242025!$B$3:$B$1315, "&lt;=" &amp; FL$1, DataRegularSeason20242025!$E$3:$E$1315, $A8)</f>
        <v>19</v>
      </c>
      <c r="FM8">
        <f>SUMIFS(DataRegularSeason20242025!$AA$3:$AA$1315,DataRegularSeason20242025!$B$3:$B$1315, "&lt;=" &amp; FM$1, DataRegularSeason20242025!$D$3:$D$1315, $A8)+SUMIFS(DataRegularSeason20242025!$AB$3:$AB$1315,DataRegularSeason20242025!$B$3:$B$1315, "&lt;=" &amp; FM$1, DataRegularSeason20242025!$E$3:$E$1315, $A8)</f>
        <v>19</v>
      </c>
      <c r="FN8">
        <f>SUMIFS(DataRegularSeason20242025!$AA$3:$AA$1315,DataRegularSeason20242025!$B$3:$B$1315, "&lt;=" &amp; FN$1, DataRegularSeason20242025!$D$3:$D$1315, $A8)+SUMIFS(DataRegularSeason20242025!$AB$3:$AB$1315,DataRegularSeason20242025!$B$3:$B$1315, "&lt;=" &amp; FN$1, DataRegularSeason20242025!$E$3:$E$1315, $A8)</f>
        <v>19</v>
      </c>
      <c r="FO8">
        <f>SUMIFS(DataRegularSeason20242025!$AA$3:$AA$1315,DataRegularSeason20242025!$B$3:$B$1315, "&lt;=" &amp; FO$1, DataRegularSeason20242025!$D$3:$D$1315, $A8)+SUMIFS(DataRegularSeason20242025!$AB$3:$AB$1315,DataRegularSeason20242025!$B$3:$B$1315, "&lt;=" &amp; FO$1, DataRegularSeason20242025!$E$3:$E$1315, $A8)</f>
        <v>19</v>
      </c>
      <c r="FP8">
        <f>SUMIFS(DataRegularSeason20242025!$AA$3:$AA$1315,DataRegularSeason20242025!$B$3:$B$1315, "&lt;=" &amp; FP$1, DataRegularSeason20242025!$D$3:$D$1315, $A8)+SUMIFS(DataRegularSeason20242025!$AB$3:$AB$1315,DataRegularSeason20242025!$B$3:$B$1315, "&lt;=" &amp; FP$1, DataRegularSeason20242025!$E$3:$E$1315, $A8)</f>
        <v>19</v>
      </c>
      <c r="FQ8">
        <f>SUMIFS(DataRegularSeason20242025!$AA$3:$AA$1315,DataRegularSeason20242025!$B$3:$B$1315, "&lt;=" &amp; FQ$1, DataRegularSeason20242025!$D$3:$D$1315, $A8)+SUMIFS(DataRegularSeason20242025!$AB$3:$AB$1315,DataRegularSeason20242025!$B$3:$B$1315, "&lt;=" &amp; FQ$1, DataRegularSeason20242025!$E$3:$E$1315, $A8)</f>
        <v>19</v>
      </c>
      <c r="FR8">
        <f>SUMIFS(DataRegularSeason20242025!$AA$3:$AA$1315,DataRegularSeason20242025!$B$3:$B$1315, "&lt;=" &amp; FR$1, DataRegularSeason20242025!$D$3:$D$1315, $A8)+SUMIFS(DataRegularSeason20242025!$AB$3:$AB$1315,DataRegularSeason20242025!$B$3:$B$1315, "&lt;=" &amp; FR$1, DataRegularSeason20242025!$E$3:$E$1315, $A8)</f>
        <v>19</v>
      </c>
      <c r="FS8">
        <f>SUMIFS(DataRegularSeason20242025!$AA$3:$AA$1315,DataRegularSeason20242025!$B$3:$B$1315, "&lt;=" &amp; FS$1, DataRegularSeason20242025!$D$3:$D$1315, $A8)+SUMIFS(DataRegularSeason20242025!$AB$3:$AB$1315,DataRegularSeason20242025!$B$3:$B$1315, "&lt;=" &amp; FS$1, DataRegularSeason20242025!$E$3:$E$1315, $A8)</f>
        <v>19</v>
      </c>
      <c r="FT8">
        <f>SUMIFS(DataRegularSeason20242025!$AA$3:$AA$1315,DataRegularSeason20242025!$B$3:$B$1315, "&lt;=" &amp; FT$1, DataRegularSeason20242025!$D$3:$D$1315, $A8)+SUMIFS(DataRegularSeason20242025!$AB$3:$AB$1315,DataRegularSeason20242025!$B$3:$B$1315, "&lt;=" &amp; FT$1, DataRegularSeason20242025!$E$3:$E$1315, $A8)</f>
        <v>19</v>
      </c>
      <c r="FU8">
        <f>SUMIFS(DataRegularSeason20242025!$AA$3:$AA$1315,DataRegularSeason20242025!$B$3:$B$1315, "&lt;=" &amp; FU$1, DataRegularSeason20242025!$D$3:$D$1315, $A8)+SUMIFS(DataRegularSeason20242025!$AB$3:$AB$1315,DataRegularSeason20242025!$B$3:$B$1315, "&lt;=" &amp; FU$1, DataRegularSeason20242025!$E$3:$E$1315, $A8)</f>
        <v>19</v>
      </c>
      <c r="FV8">
        <f>SUMIFS(DataRegularSeason20242025!$AA$3:$AA$1315,DataRegularSeason20242025!$B$3:$B$1315, "&lt;=" &amp; FV$1, DataRegularSeason20242025!$D$3:$D$1315, $A8)+SUMIFS(DataRegularSeason20242025!$AB$3:$AB$1315,DataRegularSeason20242025!$B$3:$B$1315, "&lt;=" &amp; FV$1, DataRegularSeason20242025!$E$3:$E$1315, $A8)</f>
        <v>19</v>
      </c>
      <c r="FW8">
        <f>SUMIFS(DataRegularSeason20242025!$AA$3:$AA$1315,DataRegularSeason20242025!$B$3:$B$1315, "&lt;=" &amp; FW$1, DataRegularSeason20242025!$D$3:$D$1315, $A8)+SUMIFS(DataRegularSeason20242025!$AB$3:$AB$1315,DataRegularSeason20242025!$B$3:$B$1315, "&lt;=" &amp; FW$1, DataRegularSeason20242025!$E$3:$E$1315, $A8)</f>
        <v>19</v>
      </c>
      <c r="FX8">
        <f>SUMIFS(DataRegularSeason20242025!$AA$3:$AA$1315,DataRegularSeason20242025!$B$3:$B$1315, "&lt;=" &amp; FX$1, DataRegularSeason20242025!$D$3:$D$1315, $A8)+SUMIFS(DataRegularSeason20242025!$AB$3:$AB$1315,DataRegularSeason20242025!$B$3:$B$1315, "&lt;=" &amp; FX$1, DataRegularSeason20242025!$E$3:$E$1315, $A8)</f>
        <v>19</v>
      </c>
      <c r="FY8">
        <f>SUMIFS(DataRegularSeason20242025!$AA$3:$AA$1315,DataRegularSeason20242025!$B$3:$B$1315, "&lt;=" &amp; FY$1, DataRegularSeason20242025!$D$3:$D$1315, $A8)+SUMIFS(DataRegularSeason20242025!$AB$3:$AB$1315,DataRegularSeason20242025!$B$3:$B$1315, "&lt;=" &amp; FY$1, DataRegularSeason20242025!$E$3:$E$1315, $A8)</f>
        <v>19</v>
      </c>
      <c r="FZ8">
        <f>SUMIFS(DataRegularSeason20242025!$AA$3:$AA$1315,DataRegularSeason20242025!$B$3:$B$1315, "&lt;=" &amp; FZ$1, DataRegularSeason20242025!$D$3:$D$1315, $A8)+SUMIFS(DataRegularSeason20242025!$AB$3:$AB$1315,DataRegularSeason20242025!$B$3:$B$1315, "&lt;=" &amp; FZ$1, DataRegularSeason20242025!$E$3:$E$1315, $A8)</f>
        <v>19</v>
      </c>
      <c r="GA8">
        <f>SUMIFS(DataRegularSeason20242025!$AA$3:$AA$1315,DataRegularSeason20242025!$B$3:$B$1315, "&lt;=" &amp; GA$1, DataRegularSeason20242025!$D$3:$D$1315, $A8)+SUMIFS(DataRegularSeason20242025!$AB$3:$AB$1315,DataRegularSeason20242025!$B$3:$B$1315, "&lt;=" &amp; GA$1, DataRegularSeason20242025!$E$3:$E$1315, $A8)</f>
        <v>19</v>
      </c>
      <c r="GB8">
        <f>SUMIFS(DataRegularSeason20242025!$AA$3:$AA$1315,DataRegularSeason20242025!$B$3:$B$1315, "&lt;=" &amp; GB$1, DataRegularSeason20242025!$D$3:$D$1315, $A8)+SUMIFS(DataRegularSeason20242025!$AB$3:$AB$1315,DataRegularSeason20242025!$B$3:$B$1315, "&lt;=" &amp; GB$1, DataRegularSeason20242025!$E$3:$E$1315, $A8)</f>
        <v>19</v>
      </c>
      <c r="GC8">
        <f>SUMIFS(DataRegularSeason20242025!$AA$3:$AA$1315,DataRegularSeason20242025!$B$3:$B$1315, "&lt;=" &amp; GC$1, DataRegularSeason20242025!$D$3:$D$1315, $A8)+SUMIFS(DataRegularSeason20242025!$AB$3:$AB$1315,DataRegularSeason20242025!$B$3:$B$1315, "&lt;=" &amp; GC$1, DataRegularSeason20242025!$E$3:$E$1315, $A8)</f>
        <v>19</v>
      </c>
      <c r="GD8">
        <f>SUMIFS(DataRegularSeason20242025!$AA$3:$AA$1315,DataRegularSeason20242025!$B$3:$B$1315, "&lt;=" &amp; GD$1, DataRegularSeason20242025!$D$3:$D$1315, $A8)+SUMIFS(DataRegularSeason20242025!$AB$3:$AB$1315,DataRegularSeason20242025!$B$3:$B$1315, "&lt;=" &amp; GD$1, DataRegularSeason20242025!$E$3:$E$1315, $A8)</f>
        <v>19</v>
      </c>
      <c r="GE8">
        <f>SUMIFS(DataRegularSeason20242025!$AA$3:$AA$1315,DataRegularSeason20242025!$B$3:$B$1315, "&lt;=" &amp; GE$1, DataRegularSeason20242025!$D$3:$D$1315, $A8)+SUMIFS(DataRegularSeason20242025!$AB$3:$AB$1315,DataRegularSeason20242025!$B$3:$B$1315, "&lt;=" &amp; GE$1, DataRegularSeason20242025!$E$3:$E$1315, $A8)</f>
        <v>19</v>
      </c>
      <c r="GF8">
        <f>SUMIFS(DataRegularSeason20242025!$AA$3:$AA$1315,DataRegularSeason20242025!$B$3:$B$1315, "&lt;=" &amp; GF$1, DataRegularSeason20242025!$D$3:$D$1315, $A8)+SUMIFS(DataRegularSeason20242025!$AB$3:$AB$1315,DataRegularSeason20242025!$B$3:$B$1315, "&lt;=" &amp; GF$1, DataRegularSeason20242025!$E$3:$E$1315, $A8)</f>
        <v>19</v>
      </c>
      <c r="GG8">
        <f>SUMIFS(DataRegularSeason20242025!$AA$3:$AA$1315,DataRegularSeason20242025!$B$3:$B$1315, "&lt;=" &amp; GG$1, DataRegularSeason20242025!$D$3:$D$1315, $A8)+SUMIFS(DataRegularSeason20242025!$AB$3:$AB$1315,DataRegularSeason20242025!$B$3:$B$1315, "&lt;=" &amp; GG$1, DataRegularSeason20242025!$E$3:$E$1315, $A8)</f>
        <v>19</v>
      </c>
      <c r="GH8">
        <f>SUMIFS(DataRegularSeason20242025!$AA$3:$AA$1315,DataRegularSeason20242025!$B$3:$B$1315, "&lt;=" &amp; GH$1, DataRegularSeason20242025!$D$3:$D$1315, $A8)+SUMIFS(DataRegularSeason20242025!$AB$3:$AB$1315,DataRegularSeason20242025!$B$3:$B$1315, "&lt;=" &amp; GH$1, DataRegularSeason20242025!$E$3:$E$1315, $A8)</f>
        <v>19</v>
      </c>
      <c r="GI8">
        <f>SUMIFS(DataRegularSeason20242025!$AA$3:$AA$1315,DataRegularSeason20242025!$B$3:$B$1315, "&lt;=" &amp; GI$1, DataRegularSeason20242025!$D$3:$D$1315, $A8)+SUMIFS(DataRegularSeason20242025!$AB$3:$AB$1315,DataRegularSeason20242025!$B$3:$B$1315, "&lt;=" &amp; GI$1, DataRegularSeason20242025!$E$3:$E$1315, $A8)</f>
        <v>19</v>
      </c>
      <c r="GJ8">
        <f>SUMIFS(DataRegularSeason20242025!$AA$3:$AA$1315,DataRegularSeason20242025!$B$3:$B$1315, "&lt;=" &amp; GJ$1, DataRegularSeason20242025!$D$3:$D$1315, $A8)+SUMIFS(DataRegularSeason20242025!$AB$3:$AB$1315,DataRegularSeason20242025!$B$3:$B$1315, "&lt;=" &amp; GJ$1, DataRegularSeason20242025!$E$3:$E$1315, $A8)</f>
        <v>19</v>
      </c>
      <c r="GK8">
        <f>SUMIFS(DataRegularSeason20242025!$AA$3:$AA$1315,DataRegularSeason20242025!$B$3:$B$1315, "&lt;=" &amp; GK$1, DataRegularSeason20242025!$D$3:$D$1315, $A8)+SUMIFS(DataRegularSeason20242025!$AB$3:$AB$1315,DataRegularSeason20242025!$B$3:$B$1315, "&lt;=" &amp; GK$1, DataRegularSeason20242025!$E$3:$E$1315, $A8)</f>
        <v>19</v>
      </c>
      <c r="GL8">
        <f>SUMIFS(DataRegularSeason20242025!$AA$3:$AA$1315,DataRegularSeason20242025!$B$3:$B$1315, "&lt;=" &amp; GL$1, DataRegularSeason20242025!$D$3:$D$1315, $A8)+SUMIFS(DataRegularSeason20242025!$AB$3:$AB$1315,DataRegularSeason20242025!$B$3:$B$1315, "&lt;=" &amp; GL$1, DataRegularSeason20242025!$E$3:$E$1315, $A8)</f>
        <v>19</v>
      </c>
      <c r="GM8">
        <f>SUMIFS(DataRegularSeason20242025!$AA$3:$AA$1315,DataRegularSeason20242025!$B$3:$B$1315, "&lt;=" &amp; GM$1, DataRegularSeason20242025!$D$3:$D$1315, $A8)+SUMIFS(DataRegularSeason20242025!$AB$3:$AB$1315,DataRegularSeason20242025!$B$3:$B$1315, "&lt;=" &amp; GM$1, DataRegularSeason20242025!$E$3:$E$1315, $A8)</f>
        <v>19</v>
      </c>
      <c r="GN8">
        <f>SUMIFS(DataRegularSeason20242025!$AA$3:$AA$1315,DataRegularSeason20242025!$B$3:$B$1315, "&lt;=" &amp; GN$1, DataRegularSeason20242025!$D$3:$D$1315, $A8)+SUMIFS(DataRegularSeason20242025!$AB$3:$AB$1315,DataRegularSeason20242025!$B$3:$B$1315, "&lt;=" &amp; GN$1, DataRegularSeason20242025!$E$3:$E$1315, $A8)</f>
        <v>19</v>
      </c>
      <c r="GO8">
        <f>SUMIFS(DataRegularSeason20242025!$AA$3:$AA$1315,DataRegularSeason20242025!$B$3:$B$1315, "&lt;=" &amp; GO$1, DataRegularSeason20242025!$D$3:$D$1315, $A8)+SUMIFS(DataRegularSeason20242025!$AB$3:$AB$1315,DataRegularSeason20242025!$B$3:$B$1315, "&lt;=" &amp; GO$1, DataRegularSeason20242025!$E$3:$E$1315, $A8)</f>
        <v>19</v>
      </c>
      <c r="GP8">
        <f>SUMIFS(DataRegularSeason20242025!$AA$3:$AA$1315,DataRegularSeason20242025!$B$3:$B$1315, "&lt;=" &amp; GP$1, DataRegularSeason20242025!$D$3:$D$1315, $A8)+SUMIFS(DataRegularSeason20242025!$AB$3:$AB$1315,DataRegularSeason20242025!$B$3:$B$1315, "&lt;=" &amp; GP$1, DataRegularSeason20242025!$E$3:$E$1315, $A8)</f>
        <v>19</v>
      </c>
      <c r="GQ8">
        <f>SUMIFS(DataRegularSeason20242025!$AA$3:$AA$1315,DataRegularSeason20242025!$B$3:$B$1315, "&lt;=" &amp; GQ$1, DataRegularSeason20242025!$D$3:$D$1315, $A8)+SUMIFS(DataRegularSeason20242025!$AB$3:$AB$1315,DataRegularSeason20242025!$B$3:$B$1315, "&lt;=" &amp; GQ$1, DataRegularSeason20242025!$E$3:$E$1315, $A8)</f>
        <v>19</v>
      </c>
      <c r="GR8">
        <f>SUMIFS(DataRegularSeason20242025!$AA$3:$AA$1315,DataRegularSeason20242025!$B$3:$B$1315, "&lt;=" &amp; GR$1, DataRegularSeason20242025!$D$3:$D$1315, $A8)+SUMIFS(DataRegularSeason20242025!$AB$3:$AB$1315,DataRegularSeason20242025!$B$3:$B$1315, "&lt;=" &amp; GR$1, DataRegularSeason20242025!$E$3:$E$1315, $A8)</f>
        <v>19</v>
      </c>
      <c r="GS8">
        <f>SUMIFS(DataRegularSeason20242025!$AA$3:$AA$1315,DataRegularSeason20242025!$B$3:$B$1315, "&lt;=" &amp; GS$1, DataRegularSeason20242025!$D$3:$D$1315, $A8)+SUMIFS(DataRegularSeason20242025!$AB$3:$AB$1315,DataRegularSeason20242025!$B$3:$B$1315, "&lt;=" &amp; GS$1, DataRegularSeason20242025!$E$3:$E$1315, $A8)</f>
        <v>19</v>
      </c>
      <c r="GT8">
        <f>SUMIFS(DataRegularSeason20242025!$AA$3:$AA$1315,DataRegularSeason20242025!$B$3:$B$1315, "&lt;=" &amp; GT$1, DataRegularSeason20242025!$D$3:$D$1315, $A8)+SUMIFS(DataRegularSeason20242025!$AB$3:$AB$1315,DataRegularSeason20242025!$B$3:$B$1315, "&lt;=" &amp; GT$1, DataRegularSeason20242025!$E$3:$E$1315, $A8)</f>
        <v>19</v>
      </c>
      <c r="GU8">
        <f>SUMIFS(DataRegularSeason20242025!$AA$3:$AA$1315,DataRegularSeason20242025!$B$3:$B$1315, "&lt;=" &amp; GU$1, DataRegularSeason20242025!$D$3:$D$1315, $A8)+SUMIFS(DataRegularSeason20242025!$AB$3:$AB$1315,DataRegularSeason20242025!$B$3:$B$1315, "&lt;=" &amp; GU$1, DataRegularSeason20242025!$E$3:$E$1315, $A8)</f>
        <v>19</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17</v>
      </c>
      <c r="BH9">
        <f>SUMIFS(DataRegularSeason20242025!$AA$3:$AA$1315,DataRegularSeason20242025!$B$3:$B$1315, "&lt;=" &amp; BH$1, DataRegularSeason20242025!$D$3:$D$1315, $A9)+SUMIFS(DataRegularSeason20242025!$AB$3:$AB$1315,DataRegularSeason20242025!$B$3:$B$1315, "&lt;=" &amp; BH$1, DataRegularSeason20242025!$E$3:$E$1315, $A9)</f>
        <v>17</v>
      </c>
      <c r="BI9">
        <f>SUMIFS(DataRegularSeason20242025!$AA$3:$AA$1315,DataRegularSeason20242025!$B$3:$B$1315, "&lt;=" &amp; BI$1, DataRegularSeason20242025!$D$3:$D$1315, $A9)+SUMIFS(DataRegularSeason20242025!$AB$3:$AB$1315,DataRegularSeason20242025!$B$3:$B$1315, "&lt;=" &amp; BI$1, DataRegularSeason20242025!$E$3:$E$1315, $A9)</f>
        <v>17</v>
      </c>
      <c r="BJ9">
        <f>SUMIFS(DataRegularSeason20242025!$AA$3:$AA$1315,DataRegularSeason20242025!$B$3:$B$1315, "&lt;=" &amp; BJ$1, DataRegularSeason20242025!$D$3:$D$1315, $A9)+SUMIFS(DataRegularSeason20242025!$AB$3:$AB$1315,DataRegularSeason20242025!$B$3:$B$1315, "&lt;=" &amp; BJ$1, DataRegularSeason20242025!$E$3:$E$1315, $A9)</f>
        <v>17</v>
      </c>
      <c r="BK9">
        <f>SUMIFS(DataRegularSeason20242025!$AA$3:$AA$1315,DataRegularSeason20242025!$B$3:$B$1315, "&lt;=" &amp; BK$1, DataRegularSeason20242025!$D$3:$D$1315, $A9)+SUMIFS(DataRegularSeason20242025!$AB$3:$AB$1315,DataRegularSeason20242025!$B$3:$B$1315, "&lt;=" &amp; BK$1, DataRegularSeason20242025!$E$3:$E$1315, $A9)</f>
        <v>17</v>
      </c>
      <c r="BL9">
        <f>SUMIFS(DataRegularSeason20242025!$AA$3:$AA$1315,DataRegularSeason20242025!$B$3:$B$1315, "&lt;=" &amp; BL$1, DataRegularSeason20242025!$D$3:$D$1315, $A9)+SUMIFS(DataRegularSeason20242025!$AB$3:$AB$1315,DataRegularSeason20242025!$B$3:$B$1315, "&lt;=" &amp; BL$1, DataRegularSeason20242025!$E$3:$E$1315, $A9)</f>
        <v>17</v>
      </c>
      <c r="BM9">
        <f>SUMIFS(DataRegularSeason20242025!$AA$3:$AA$1315,DataRegularSeason20242025!$B$3:$B$1315, "&lt;=" &amp; BM$1, DataRegularSeason20242025!$D$3:$D$1315, $A9)+SUMIFS(DataRegularSeason20242025!$AB$3:$AB$1315,DataRegularSeason20242025!$B$3:$B$1315, "&lt;=" &amp; BM$1, DataRegularSeason20242025!$E$3:$E$1315, $A9)</f>
        <v>17</v>
      </c>
      <c r="BN9">
        <f>SUMIFS(DataRegularSeason20242025!$AA$3:$AA$1315,DataRegularSeason20242025!$B$3:$B$1315, "&lt;=" &amp; BN$1, DataRegularSeason20242025!$D$3:$D$1315, $A9)+SUMIFS(DataRegularSeason20242025!$AB$3:$AB$1315,DataRegularSeason20242025!$B$3:$B$1315, "&lt;=" &amp; BN$1, DataRegularSeason20242025!$E$3:$E$1315, $A9)</f>
        <v>17</v>
      </c>
      <c r="BO9">
        <f>SUMIFS(DataRegularSeason20242025!$AA$3:$AA$1315,DataRegularSeason20242025!$B$3:$B$1315, "&lt;=" &amp; BO$1, DataRegularSeason20242025!$D$3:$D$1315, $A9)+SUMIFS(DataRegularSeason20242025!$AB$3:$AB$1315,DataRegularSeason20242025!$B$3:$B$1315, "&lt;=" &amp; BO$1, DataRegularSeason20242025!$E$3:$E$1315, $A9)</f>
        <v>17</v>
      </c>
      <c r="BP9">
        <f>SUMIFS(DataRegularSeason20242025!$AA$3:$AA$1315,DataRegularSeason20242025!$B$3:$B$1315, "&lt;=" &amp; BP$1, DataRegularSeason20242025!$D$3:$D$1315, $A9)+SUMIFS(DataRegularSeason20242025!$AB$3:$AB$1315,DataRegularSeason20242025!$B$3:$B$1315, "&lt;=" &amp; BP$1, DataRegularSeason20242025!$E$3:$E$1315, $A9)</f>
        <v>17</v>
      </c>
      <c r="BQ9">
        <f>SUMIFS(DataRegularSeason20242025!$AA$3:$AA$1315,DataRegularSeason20242025!$B$3:$B$1315, "&lt;=" &amp; BQ$1, DataRegularSeason20242025!$D$3:$D$1315, $A9)+SUMIFS(DataRegularSeason20242025!$AB$3:$AB$1315,DataRegularSeason20242025!$B$3:$B$1315, "&lt;=" &amp; BQ$1, DataRegularSeason20242025!$E$3:$E$1315, $A9)</f>
        <v>17</v>
      </c>
      <c r="BR9">
        <f>SUMIFS(DataRegularSeason20242025!$AA$3:$AA$1315,DataRegularSeason20242025!$B$3:$B$1315, "&lt;=" &amp; BR$1, DataRegularSeason20242025!$D$3:$D$1315, $A9)+SUMIFS(DataRegularSeason20242025!$AB$3:$AB$1315,DataRegularSeason20242025!$B$3:$B$1315, "&lt;=" &amp; BR$1, DataRegularSeason20242025!$E$3:$E$1315, $A9)</f>
        <v>17</v>
      </c>
      <c r="BS9">
        <f>SUMIFS(DataRegularSeason20242025!$AA$3:$AA$1315,DataRegularSeason20242025!$B$3:$B$1315, "&lt;=" &amp; BS$1, DataRegularSeason20242025!$D$3:$D$1315, $A9)+SUMIFS(DataRegularSeason20242025!$AB$3:$AB$1315,DataRegularSeason20242025!$B$3:$B$1315, "&lt;=" &amp; BS$1, DataRegularSeason20242025!$E$3:$E$1315, $A9)</f>
        <v>17</v>
      </c>
      <c r="BT9">
        <f>SUMIFS(DataRegularSeason20242025!$AA$3:$AA$1315,DataRegularSeason20242025!$B$3:$B$1315, "&lt;=" &amp; BT$1, DataRegularSeason20242025!$D$3:$D$1315, $A9)+SUMIFS(DataRegularSeason20242025!$AB$3:$AB$1315,DataRegularSeason20242025!$B$3:$B$1315, "&lt;=" &amp; BT$1, DataRegularSeason20242025!$E$3:$E$1315, $A9)</f>
        <v>17</v>
      </c>
      <c r="BU9">
        <f>SUMIFS(DataRegularSeason20242025!$AA$3:$AA$1315,DataRegularSeason20242025!$B$3:$B$1315, "&lt;=" &amp; BU$1, DataRegularSeason20242025!$D$3:$D$1315, $A9)+SUMIFS(DataRegularSeason20242025!$AB$3:$AB$1315,DataRegularSeason20242025!$B$3:$B$1315, "&lt;=" &amp; BU$1, DataRegularSeason20242025!$E$3:$E$1315, $A9)</f>
        <v>17</v>
      </c>
      <c r="BV9">
        <f>SUMIFS(DataRegularSeason20242025!$AA$3:$AA$1315,DataRegularSeason20242025!$B$3:$B$1315, "&lt;=" &amp; BV$1, DataRegularSeason20242025!$D$3:$D$1315, $A9)+SUMIFS(DataRegularSeason20242025!$AB$3:$AB$1315,DataRegularSeason20242025!$B$3:$B$1315, "&lt;=" &amp; BV$1, DataRegularSeason20242025!$E$3:$E$1315, $A9)</f>
        <v>17</v>
      </c>
      <c r="BW9">
        <f>SUMIFS(DataRegularSeason20242025!$AA$3:$AA$1315,DataRegularSeason20242025!$B$3:$B$1315, "&lt;=" &amp; BW$1, DataRegularSeason20242025!$D$3:$D$1315, $A9)+SUMIFS(DataRegularSeason20242025!$AB$3:$AB$1315,DataRegularSeason20242025!$B$3:$B$1315, "&lt;=" &amp; BW$1, DataRegularSeason20242025!$E$3:$E$1315, $A9)</f>
        <v>17</v>
      </c>
      <c r="BX9">
        <f>SUMIFS(DataRegularSeason20242025!$AA$3:$AA$1315,DataRegularSeason20242025!$B$3:$B$1315, "&lt;=" &amp; BX$1, DataRegularSeason20242025!$D$3:$D$1315, $A9)+SUMIFS(DataRegularSeason20242025!$AB$3:$AB$1315,DataRegularSeason20242025!$B$3:$B$1315, "&lt;=" &amp; BX$1, DataRegularSeason20242025!$E$3:$E$1315, $A9)</f>
        <v>17</v>
      </c>
      <c r="BY9">
        <f>SUMIFS(DataRegularSeason20242025!$AA$3:$AA$1315,DataRegularSeason20242025!$B$3:$B$1315, "&lt;=" &amp; BY$1, DataRegularSeason20242025!$D$3:$D$1315, $A9)+SUMIFS(DataRegularSeason20242025!$AB$3:$AB$1315,DataRegularSeason20242025!$B$3:$B$1315, "&lt;=" &amp; BY$1, DataRegularSeason20242025!$E$3:$E$1315, $A9)</f>
        <v>17</v>
      </c>
      <c r="BZ9">
        <f>SUMIFS(DataRegularSeason20242025!$AA$3:$AA$1315,DataRegularSeason20242025!$B$3:$B$1315, "&lt;=" &amp; BZ$1, DataRegularSeason20242025!$D$3:$D$1315, $A9)+SUMIFS(DataRegularSeason20242025!$AB$3:$AB$1315,DataRegularSeason20242025!$B$3:$B$1315, "&lt;=" &amp; BZ$1, DataRegularSeason20242025!$E$3:$E$1315, $A9)</f>
        <v>17</v>
      </c>
      <c r="CA9">
        <f>SUMIFS(DataRegularSeason20242025!$AA$3:$AA$1315,DataRegularSeason20242025!$B$3:$B$1315, "&lt;=" &amp; CA$1, DataRegularSeason20242025!$D$3:$D$1315, $A9)+SUMIFS(DataRegularSeason20242025!$AB$3:$AB$1315,DataRegularSeason20242025!$B$3:$B$1315, "&lt;=" &amp; CA$1, DataRegularSeason20242025!$E$3:$E$1315, $A9)</f>
        <v>17</v>
      </c>
      <c r="CB9">
        <f>SUMIFS(DataRegularSeason20242025!$AA$3:$AA$1315,DataRegularSeason20242025!$B$3:$B$1315, "&lt;=" &amp; CB$1, DataRegularSeason20242025!$D$3:$D$1315, $A9)+SUMIFS(DataRegularSeason20242025!$AB$3:$AB$1315,DataRegularSeason20242025!$B$3:$B$1315, "&lt;=" &amp; CB$1, DataRegularSeason20242025!$E$3:$E$1315, $A9)</f>
        <v>17</v>
      </c>
      <c r="CC9">
        <f>SUMIFS(DataRegularSeason20242025!$AA$3:$AA$1315,DataRegularSeason20242025!$B$3:$B$1315, "&lt;=" &amp; CC$1, DataRegularSeason20242025!$D$3:$D$1315, $A9)+SUMIFS(DataRegularSeason20242025!$AB$3:$AB$1315,DataRegularSeason20242025!$B$3:$B$1315, "&lt;=" &amp; CC$1, DataRegularSeason20242025!$E$3:$E$1315, $A9)</f>
        <v>17</v>
      </c>
      <c r="CD9">
        <f>SUMIFS(DataRegularSeason20242025!$AA$3:$AA$1315,DataRegularSeason20242025!$B$3:$B$1315, "&lt;=" &amp; CD$1, DataRegularSeason20242025!$D$3:$D$1315, $A9)+SUMIFS(DataRegularSeason20242025!$AB$3:$AB$1315,DataRegularSeason20242025!$B$3:$B$1315, "&lt;=" &amp; CD$1, DataRegularSeason20242025!$E$3:$E$1315, $A9)</f>
        <v>17</v>
      </c>
      <c r="CE9">
        <f>SUMIFS(DataRegularSeason20242025!$AA$3:$AA$1315,DataRegularSeason20242025!$B$3:$B$1315, "&lt;=" &amp; CE$1, DataRegularSeason20242025!$D$3:$D$1315, $A9)+SUMIFS(DataRegularSeason20242025!$AB$3:$AB$1315,DataRegularSeason20242025!$B$3:$B$1315, "&lt;=" &amp; CE$1, DataRegularSeason20242025!$E$3:$E$1315, $A9)</f>
        <v>17</v>
      </c>
      <c r="CF9">
        <f>SUMIFS(DataRegularSeason20242025!$AA$3:$AA$1315,DataRegularSeason20242025!$B$3:$B$1315, "&lt;=" &amp; CF$1, DataRegularSeason20242025!$D$3:$D$1315, $A9)+SUMIFS(DataRegularSeason20242025!$AB$3:$AB$1315,DataRegularSeason20242025!$B$3:$B$1315, "&lt;=" &amp; CF$1, DataRegularSeason20242025!$E$3:$E$1315, $A9)</f>
        <v>17</v>
      </c>
      <c r="CG9">
        <f>SUMIFS(DataRegularSeason20242025!$AA$3:$AA$1315,DataRegularSeason20242025!$B$3:$B$1315, "&lt;=" &amp; CG$1, DataRegularSeason20242025!$D$3:$D$1315, $A9)+SUMIFS(DataRegularSeason20242025!$AB$3:$AB$1315,DataRegularSeason20242025!$B$3:$B$1315, "&lt;=" &amp; CG$1, DataRegularSeason20242025!$E$3:$E$1315, $A9)</f>
        <v>17</v>
      </c>
      <c r="CH9">
        <f>SUMIFS(DataRegularSeason20242025!$AA$3:$AA$1315,DataRegularSeason20242025!$B$3:$B$1315, "&lt;=" &amp; CH$1, DataRegularSeason20242025!$D$3:$D$1315, $A9)+SUMIFS(DataRegularSeason20242025!$AB$3:$AB$1315,DataRegularSeason20242025!$B$3:$B$1315, "&lt;=" &amp; CH$1, DataRegularSeason20242025!$E$3:$E$1315, $A9)</f>
        <v>17</v>
      </c>
      <c r="CI9">
        <f>SUMIFS(DataRegularSeason20242025!$AA$3:$AA$1315,DataRegularSeason20242025!$B$3:$B$1315, "&lt;=" &amp; CI$1, DataRegularSeason20242025!$D$3:$D$1315, $A9)+SUMIFS(DataRegularSeason20242025!$AB$3:$AB$1315,DataRegularSeason20242025!$B$3:$B$1315, "&lt;=" &amp; CI$1, DataRegularSeason20242025!$E$3:$E$1315, $A9)</f>
        <v>17</v>
      </c>
      <c r="CJ9">
        <f>SUMIFS(DataRegularSeason20242025!$AA$3:$AA$1315,DataRegularSeason20242025!$B$3:$B$1315, "&lt;=" &amp; CJ$1, DataRegularSeason20242025!$D$3:$D$1315, $A9)+SUMIFS(DataRegularSeason20242025!$AB$3:$AB$1315,DataRegularSeason20242025!$B$3:$B$1315, "&lt;=" &amp; CJ$1, DataRegularSeason20242025!$E$3:$E$1315, $A9)</f>
        <v>17</v>
      </c>
      <c r="CK9">
        <f>SUMIFS(DataRegularSeason20242025!$AA$3:$AA$1315,DataRegularSeason20242025!$B$3:$B$1315, "&lt;=" &amp; CK$1, DataRegularSeason20242025!$D$3:$D$1315, $A9)+SUMIFS(DataRegularSeason20242025!$AB$3:$AB$1315,DataRegularSeason20242025!$B$3:$B$1315, "&lt;=" &amp; CK$1, DataRegularSeason20242025!$E$3:$E$1315, $A9)</f>
        <v>17</v>
      </c>
      <c r="CL9">
        <f>SUMIFS(DataRegularSeason20242025!$AA$3:$AA$1315,DataRegularSeason20242025!$B$3:$B$1315, "&lt;=" &amp; CL$1, DataRegularSeason20242025!$D$3:$D$1315, $A9)+SUMIFS(DataRegularSeason20242025!$AB$3:$AB$1315,DataRegularSeason20242025!$B$3:$B$1315, "&lt;=" &amp; CL$1, DataRegularSeason20242025!$E$3:$E$1315, $A9)</f>
        <v>17</v>
      </c>
      <c r="CM9">
        <f>SUMIFS(DataRegularSeason20242025!$AA$3:$AA$1315,DataRegularSeason20242025!$B$3:$B$1315, "&lt;=" &amp; CM$1, DataRegularSeason20242025!$D$3:$D$1315, $A9)+SUMIFS(DataRegularSeason20242025!$AB$3:$AB$1315,DataRegularSeason20242025!$B$3:$B$1315, "&lt;=" &amp; CM$1, DataRegularSeason20242025!$E$3:$E$1315, $A9)</f>
        <v>17</v>
      </c>
      <c r="CN9">
        <f>SUMIFS(DataRegularSeason20242025!$AA$3:$AA$1315,DataRegularSeason20242025!$B$3:$B$1315, "&lt;=" &amp; CN$1, DataRegularSeason20242025!$D$3:$D$1315, $A9)+SUMIFS(DataRegularSeason20242025!$AB$3:$AB$1315,DataRegularSeason20242025!$B$3:$B$1315, "&lt;=" &amp; CN$1, DataRegularSeason20242025!$E$3:$E$1315, $A9)</f>
        <v>17</v>
      </c>
      <c r="CO9">
        <f>SUMIFS(DataRegularSeason20242025!$AA$3:$AA$1315,DataRegularSeason20242025!$B$3:$B$1315, "&lt;=" &amp; CO$1, DataRegularSeason20242025!$D$3:$D$1315, $A9)+SUMIFS(DataRegularSeason20242025!$AB$3:$AB$1315,DataRegularSeason20242025!$B$3:$B$1315, "&lt;=" &amp; CO$1, DataRegularSeason20242025!$E$3:$E$1315, $A9)</f>
        <v>17</v>
      </c>
      <c r="CP9">
        <f>SUMIFS(DataRegularSeason20242025!$AA$3:$AA$1315,DataRegularSeason20242025!$B$3:$B$1315, "&lt;=" &amp; CP$1, DataRegularSeason20242025!$D$3:$D$1315, $A9)+SUMIFS(DataRegularSeason20242025!$AB$3:$AB$1315,DataRegularSeason20242025!$B$3:$B$1315, "&lt;=" &amp; CP$1, DataRegularSeason20242025!$E$3:$E$1315, $A9)</f>
        <v>17</v>
      </c>
      <c r="CQ9">
        <f>SUMIFS(DataRegularSeason20242025!$AA$3:$AA$1315,DataRegularSeason20242025!$B$3:$B$1315, "&lt;=" &amp; CQ$1, DataRegularSeason20242025!$D$3:$D$1315, $A9)+SUMIFS(DataRegularSeason20242025!$AB$3:$AB$1315,DataRegularSeason20242025!$B$3:$B$1315, "&lt;=" &amp; CQ$1, DataRegularSeason20242025!$E$3:$E$1315, $A9)</f>
        <v>17</v>
      </c>
      <c r="CR9">
        <f>SUMIFS(DataRegularSeason20242025!$AA$3:$AA$1315,DataRegularSeason20242025!$B$3:$B$1315, "&lt;=" &amp; CR$1, DataRegularSeason20242025!$D$3:$D$1315, $A9)+SUMIFS(DataRegularSeason20242025!$AB$3:$AB$1315,DataRegularSeason20242025!$B$3:$B$1315, "&lt;=" &amp; CR$1, DataRegularSeason20242025!$E$3:$E$1315, $A9)</f>
        <v>17</v>
      </c>
      <c r="CS9">
        <f>SUMIFS(DataRegularSeason20242025!$AA$3:$AA$1315,DataRegularSeason20242025!$B$3:$B$1315, "&lt;=" &amp; CS$1, DataRegularSeason20242025!$D$3:$D$1315, $A9)+SUMIFS(DataRegularSeason20242025!$AB$3:$AB$1315,DataRegularSeason20242025!$B$3:$B$1315, "&lt;=" &amp; CS$1, DataRegularSeason20242025!$E$3:$E$1315, $A9)</f>
        <v>17</v>
      </c>
      <c r="CT9">
        <f>SUMIFS(DataRegularSeason20242025!$AA$3:$AA$1315,DataRegularSeason20242025!$B$3:$B$1315, "&lt;=" &amp; CT$1, DataRegularSeason20242025!$D$3:$D$1315, $A9)+SUMIFS(DataRegularSeason20242025!$AB$3:$AB$1315,DataRegularSeason20242025!$B$3:$B$1315, "&lt;=" &amp; CT$1, DataRegularSeason20242025!$E$3:$E$1315, $A9)</f>
        <v>17</v>
      </c>
      <c r="CU9">
        <f>SUMIFS(DataRegularSeason20242025!$AA$3:$AA$1315,DataRegularSeason20242025!$B$3:$B$1315, "&lt;=" &amp; CU$1, DataRegularSeason20242025!$D$3:$D$1315, $A9)+SUMIFS(DataRegularSeason20242025!$AB$3:$AB$1315,DataRegularSeason20242025!$B$3:$B$1315, "&lt;=" &amp; CU$1, DataRegularSeason20242025!$E$3:$E$1315, $A9)</f>
        <v>17</v>
      </c>
      <c r="CV9">
        <f>SUMIFS(DataRegularSeason20242025!$AA$3:$AA$1315,DataRegularSeason20242025!$B$3:$B$1315, "&lt;=" &amp; CV$1, DataRegularSeason20242025!$D$3:$D$1315, $A9)+SUMIFS(DataRegularSeason20242025!$AB$3:$AB$1315,DataRegularSeason20242025!$B$3:$B$1315, "&lt;=" &amp; CV$1, DataRegularSeason20242025!$E$3:$E$1315, $A9)</f>
        <v>17</v>
      </c>
      <c r="CW9">
        <f>SUMIFS(DataRegularSeason20242025!$AA$3:$AA$1315,DataRegularSeason20242025!$B$3:$B$1315, "&lt;=" &amp; CW$1, DataRegularSeason20242025!$D$3:$D$1315, $A9)+SUMIFS(DataRegularSeason20242025!$AB$3:$AB$1315,DataRegularSeason20242025!$B$3:$B$1315, "&lt;=" &amp; CW$1, DataRegularSeason20242025!$E$3:$E$1315, $A9)</f>
        <v>17</v>
      </c>
      <c r="CX9">
        <f>SUMIFS(DataRegularSeason20242025!$AA$3:$AA$1315,DataRegularSeason20242025!$B$3:$B$1315, "&lt;=" &amp; CX$1, DataRegularSeason20242025!$D$3:$D$1315, $A9)+SUMIFS(DataRegularSeason20242025!$AB$3:$AB$1315,DataRegularSeason20242025!$B$3:$B$1315, "&lt;=" &amp; CX$1, DataRegularSeason20242025!$E$3:$E$1315, $A9)</f>
        <v>17</v>
      </c>
      <c r="CY9">
        <f>SUMIFS(DataRegularSeason20242025!$AA$3:$AA$1315,DataRegularSeason20242025!$B$3:$B$1315, "&lt;=" &amp; CY$1, DataRegularSeason20242025!$D$3:$D$1315, $A9)+SUMIFS(DataRegularSeason20242025!$AB$3:$AB$1315,DataRegularSeason20242025!$B$3:$B$1315, "&lt;=" &amp; CY$1, DataRegularSeason20242025!$E$3:$E$1315, $A9)</f>
        <v>17</v>
      </c>
      <c r="CZ9">
        <f>SUMIFS(DataRegularSeason20242025!$AA$3:$AA$1315,DataRegularSeason20242025!$B$3:$B$1315, "&lt;=" &amp; CZ$1, DataRegularSeason20242025!$D$3:$D$1315, $A9)+SUMIFS(DataRegularSeason20242025!$AB$3:$AB$1315,DataRegularSeason20242025!$B$3:$B$1315, "&lt;=" &amp; CZ$1, DataRegularSeason20242025!$E$3:$E$1315, $A9)</f>
        <v>17</v>
      </c>
      <c r="DA9">
        <f>SUMIFS(DataRegularSeason20242025!$AA$3:$AA$1315,DataRegularSeason20242025!$B$3:$B$1315, "&lt;=" &amp; DA$1, DataRegularSeason20242025!$D$3:$D$1315, $A9)+SUMIFS(DataRegularSeason20242025!$AB$3:$AB$1315,DataRegularSeason20242025!$B$3:$B$1315, "&lt;=" &amp; DA$1, DataRegularSeason20242025!$E$3:$E$1315, $A9)</f>
        <v>17</v>
      </c>
      <c r="DB9">
        <f>SUMIFS(DataRegularSeason20242025!$AA$3:$AA$1315,DataRegularSeason20242025!$B$3:$B$1315, "&lt;=" &amp; DB$1, DataRegularSeason20242025!$D$3:$D$1315, $A9)+SUMIFS(DataRegularSeason20242025!$AB$3:$AB$1315,DataRegularSeason20242025!$B$3:$B$1315, "&lt;=" &amp; DB$1, DataRegularSeason20242025!$E$3:$E$1315, $A9)</f>
        <v>17</v>
      </c>
      <c r="DC9">
        <f>SUMIFS(DataRegularSeason20242025!$AA$3:$AA$1315,DataRegularSeason20242025!$B$3:$B$1315, "&lt;=" &amp; DC$1, DataRegularSeason20242025!$D$3:$D$1315, $A9)+SUMIFS(DataRegularSeason20242025!$AB$3:$AB$1315,DataRegularSeason20242025!$B$3:$B$1315, "&lt;=" &amp; DC$1, DataRegularSeason20242025!$E$3:$E$1315, $A9)</f>
        <v>17</v>
      </c>
      <c r="DD9">
        <f>SUMIFS(DataRegularSeason20242025!$AA$3:$AA$1315,DataRegularSeason20242025!$B$3:$B$1315, "&lt;=" &amp; DD$1, DataRegularSeason20242025!$D$3:$D$1315, $A9)+SUMIFS(DataRegularSeason20242025!$AB$3:$AB$1315,DataRegularSeason20242025!$B$3:$B$1315, "&lt;=" &amp; DD$1, DataRegularSeason20242025!$E$3:$E$1315, $A9)</f>
        <v>17</v>
      </c>
      <c r="DE9">
        <f>SUMIFS(DataRegularSeason20242025!$AA$3:$AA$1315,DataRegularSeason20242025!$B$3:$B$1315, "&lt;=" &amp; DE$1, DataRegularSeason20242025!$D$3:$D$1315, $A9)+SUMIFS(DataRegularSeason20242025!$AB$3:$AB$1315,DataRegularSeason20242025!$B$3:$B$1315, "&lt;=" &amp; DE$1, DataRegularSeason20242025!$E$3:$E$1315, $A9)</f>
        <v>17</v>
      </c>
      <c r="DF9">
        <f>SUMIFS(DataRegularSeason20242025!$AA$3:$AA$1315,DataRegularSeason20242025!$B$3:$B$1315, "&lt;=" &amp; DF$1, DataRegularSeason20242025!$D$3:$D$1315, $A9)+SUMIFS(DataRegularSeason20242025!$AB$3:$AB$1315,DataRegularSeason20242025!$B$3:$B$1315, "&lt;=" &amp; DF$1, DataRegularSeason20242025!$E$3:$E$1315, $A9)</f>
        <v>17</v>
      </c>
      <c r="DG9">
        <f>SUMIFS(DataRegularSeason20242025!$AA$3:$AA$1315,DataRegularSeason20242025!$B$3:$B$1315, "&lt;=" &amp; DG$1, DataRegularSeason20242025!$D$3:$D$1315, $A9)+SUMIFS(DataRegularSeason20242025!$AB$3:$AB$1315,DataRegularSeason20242025!$B$3:$B$1315, "&lt;=" &amp; DG$1, DataRegularSeason20242025!$E$3:$E$1315, $A9)</f>
        <v>17</v>
      </c>
      <c r="DH9">
        <f>SUMIFS(DataRegularSeason20242025!$AA$3:$AA$1315,DataRegularSeason20242025!$B$3:$B$1315, "&lt;=" &amp; DH$1, DataRegularSeason20242025!$D$3:$D$1315, $A9)+SUMIFS(DataRegularSeason20242025!$AB$3:$AB$1315,DataRegularSeason20242025!$B$3:$B$1315, "&lt;=" &amp; DH$1, DataRegularSeason20242025!$E$3:$E$1315, $A9)</f>
        <v>17</v>
      </c>
      <c r="DI9">
        <f>SUMIFS(DataRegularSeason20242025!$AA$3:$AA$1315,DataRegularSeason20242025!$B$3:$B$1315, "&lt;=" &amp; DI$1, DataRegularSeason20242025!$D$3:$D$1315, $A9)+SUMIFS(DataRegularSeason20242025!$AB$3:$AB$1315,DataRegularSeason20242025!$B$3:$B$1315, "&lt;=" &amp; DI$1, DataRegularSeason20242025!$E$3:$E$1315, $A9)</f>
        <v>17</v>
      </c>
      <c r="DJ9">
        <f>SUMIFS(DataRegularSeason20242025!$AA$3:$AA$1315,DataRegularSeason20242025!$B$3:$B$1315, "&lt;=" &amp; DJ$1, DataRegularSeason20242025!$D$3:$D$1315, $A9)+SUMIFS(DataRegularSeason20242025!$AB$3:$AB$1315,DataRegularSeason20242025!$B$3:$B$1315, "&lt;=" &amp; DJ$1, DataRegularSeason20242025!$E$3:$E$1315, $A9)</f>
        <v>17</v>
      </c>
      <c r="DK9">
        <f>SUMIFS(DataRegularSeason20242025!$AA$3:$AA$1315,DataRegularSeason20242025!$B$3:$B$1315, "&lt;=" &amp; DK$1, DataRegularSeason20242025!$D$3:$D$1315, $A9)+SUMIFS(DataRegularSeason20242025!$AB$3:$AB$1315,DataRegularSeason20242025!$B$3:$B$1315, "&lt;=" &amp; DK$1, DataRegularSeason20242025!$E$3:$E$1315, $A9)</f>
        <v>17</v>
      </c>
      <c r="DL9">
        <f>SUMIFS(DataRegularSeason20242025!$AA$3:$AA$1315,DataRegularSeason20242025!$B$3:$B$1315, "&lt;=" &amp; DL$1, DataRegularSeason20242025!$D$3:$D$1315, $A9)+SUMIFS(DataRegularSeason20242025!$AB$3:$AB$1315,DataRegularSeason20242025!$B$3:$B$1315, "&lt;=" &amp; DL$1, DataRegularSeason20242025!$E$3:$E$1315, $A9)</f>
        <v>17</v>
      </c>
      <c r="DM9">
        <f>SUMIFS(DataRegularSeason20242025!$AA$3:$AA$1315,DataRegularSeason20242025!$B$3:$B$1315, "&lt;=" &amp; DM$1, DataRegularSeason20242025!$D$3:$D$1315, $A9)+SUMIFS(DataRegularSeason20242025!$AB$3:$AB$1315,DataRegularSeason20242025!$B$3:$B$1315, "&lt;=" &amp; DM$1, DataRegularSeason20242025!$E$3:$E$1315, $A9)</f>
        <v>17</v>
      </c>
      <c r="DN9">
        <f>SUMIFS(DataRegularSeason20242025!$AA$3:$AA$1315,DataRegularSeason20242025!$B$3:$B$1315, "&lt;=" &amp; DN$1, DataRegularSeason20242025!$D$3:$D$1315, $A9)+SUMIFS(DataRegularSeason20242025!$AB$3:$AB$1315,DataRegularSeason20242025!$B$3:$B$1315, "&lt;=" &amp; DN$1, DataRegularSeason20242025!$E$3:$E$1315, $A9)</f>
        <v>17</v>
      </c>
      <c r="DO9">
        <f>SUMIFS(DataRegularSeason20242025!$AA$3:$AA$1315,DataRegularSeason20242025!$B$3:$B$1315, "&lt;=" &amp; DO$1, DataRegularSeason20242025!$D$3:$D$1315, $A9)+SUMIFS(DataRegularSeason20242025!$AB$3:$AB$1315,DataRegularSeason20242025!$B$3:$B$1315, "&lt;=" &amp; DO$1, DataRegularSeason20242025!$E$3:$E$1315, $A9)</f>
        <v>17</v>
      </c>
      <c r="DP9">
        <f>SUMIFS(DataRegularSeason20242025!$AA$3:$AA$1315,DataRegularSeason20242025!$B$3:$B$1315, "&lt;=" &amp; DP$1, DataRegularSeason20242025!$D$3:$D$1315, $A9)+SUMIFS(DataRegularSeason20242025!$AB$3:$AB$1315,DataRegularSeason20242025!$B$3:$B$1315, "&lt;=" &amp; DP$1, DataRegularSeason20242025!$E$3:$E$1315, $A9)</f>
        <v>17</v>
      </c>
      <c r="DQ9">
        <f>SUMIFS(DataRegularSeason20242025!$AA$3:$AA$1315,DataRegularSeason20242025!$B$3:$B$1315, "&lt;=" &amp; DQ$1, DataRegularSeason20242025!$D$3:$D$1315, $A9)+SUMIFS(DataRegularSeason20242025!$AB$3:$AB$1315,DataRegularSeason20242025!$B$3:$B$1315, "&lt;=" &amp; DQ$1, DataRegularSeason20242025!$E$3:$E$1315, $A9)</f>
        <v>17</v>
      </c>
      <c r="DR9">
        <f>SUMIFS(DataRegularSeason20242025!$AA$3:$AA$1315,DataRegularSeason20242025!$B$3:$B$1315, "&lt;=" &amp; DR$1, DataRegularSeason20242025!$D$3:$D$1315, $A9)+SUMIFS(DataRegularSeason20242025!$AB$3:$AB$1315,DataRegularSeason20242025!$B$3:$B$1315, "&lt;=" &amp; DR$1, DataRegularSeason20242025!$E$3:$E$1315, $A9)</f>
        <v>17</v>
      </c>
      <c r="DS9">
        <f>SUMIFS(DataRegularSeason20242025!$AA$3:$AA$1315,DataRegularSeason20242025!$B$3:$B$1315, "&lt;=" &amp; DS$1, DataRegularSeason20242025!$D$3:$D$1315, $A9)+SUMIFS(DataRegularSeason20242025!$AB$3:$AB$1315,DataRegularSeason20242025!$B$3:$B$1315, "&lt;=" &amp; DS$1, DataRegularSeason20242025!$E$3:$E$1315, $A9)</f>
        <v>17</v>
      </c>
      <c r="DT9">
        <f>SUMIFS(DataRegularSeason20242025!$AA$3:$AA$1315,DataRegularSeason20242025!$B$3:$B$1315, "&lt;=" &amp; DT$1, DataRegularSeason20242025!$D$3:$D$1315, $A9)+SUMIFS(DataRegularSeason20242025!$AB$3:$AB$1315,DataRegularSeason20242025!$B$3:$B$1315, "&lt;=" &amp; DT$1, DataRegularSeason20242025!$E$3:$E$1315, $A9)</f>
        <v>17</v>
      </c>
      <c r="DU9">
        <f>SUMIFS(DataRegularSeason20242025!$AA$3:$AA$1315,DataRegularSeason20242025!$B$3:$B$1315, "&lt;=" &amp; DU$1, DataRegularSeason20242025!$D$3:$D$1315, $A9)+SUMIFS(DataRegularSeason20242025!$AB$3:$AB$1315,DataRegularSeason20242025!$B$3:$B$1315, "&lt;=" &amp; DU$1, DataRegularSeason20242025!$E$3:$E$1315, $A9)</f>
        <v>17</v>
      </c>
      <c r="DV9">
        <f>SUMIFS(DataRegularSeason20242025!$AA$3:$AA$1315,DataRegularSeason20242025!$B$3:$B$1315, "&lt;=" &amp; DV$1, DataRegularSeason20242025!$D$3:$D$1315, $A9)+SUMIFS(DataRegularSeason20242025!$AB$3:$AB$1315,DataRegularSeason20242025!$B$3:$B$1315, "&lt;=" &amp; DV$1, DataRegularSeason20242025!$E$3:$E$1315, $A9)</f>
        <v>17</v>
      </c>
      <c r="DW9">
        <f>SUMIFS(DataRegularSeason20242025!$AA$3:$AA$1315,DataRegularSeason20242025!$B$3:$B$1315, "&lt;=" &amp; DW$1, DataRegularSeason20242025!$D$3:$D$1315, $A9)+SUMIFS(DataRegularSeason20242025!$AB$3:$AB$1315,DataRegularSeason20242025!$B$3:$B$1315, "&lt;=" &amp; DW$1, DataRegularSeason20242025!$E$3:$E$1315, $A9)</f>
        <v>17</v>
      </c>
      <c r="DX9">
        <f>SUMIFS(DataRegularSeason20242025!$AA$3:$AA$1315,DataRegularSeason20242025!$B$3:$B$1315, "&lt;=" &amp; DX$1, DataRegularSeason20242025!$D$3:$D$1315, $A9)+SUMIFS(DataRegularSeason20242025!$AB$3:$AB$1315,DataRegularSeason20242025!$B$3:$B$1315, "&lt;=" &amp; DX$1, DataRegularSeason20242025!$E$3:$E$1315, $A9)</f>
        <v>17</v>
      </c>
      <c r="DY9">
        <f>SUMIFS(DataRegularSeason20242025!$AA$3:$AA$1315,DataRegularSeason20242025!$B$3:$B$1315, "&lt;=" &amp; DY$1, DataRegularSeason20242025!$D$3:$D$1315, $A9)+SUMIFS(DataRegularSeason20242025!$AB$3:$AB$1315,DataRegularSeason20242025!$B$3:$B$1315, "&lt;=" &amp; DY$1, DataRegularSeason20242025!$E$3:$E$1315, $A9)</f>
        <v>17</v>
      </c>
      <c r="DZ9">
        <f>SUMIFS(DataRegularSeason20242025!$AA$3:$AA$1315,DataRegularSeason20242025!$B$3:$B$1315, "&lt;=" &amp; DZ$1, DataRegularSeason20242025!$D$3:$D$1315, $A9)+SUMIFS(DataRegularSeason20242025!$AB$3:$AB$1315,DataRegularSeason20242025!$B$3:$B$1315, "&lt;=" &amp; DZ$1, DataRegularSeason20242025!$E$3:$E$1315, $A9)</f>
        <v>17</v>
      </c>
      <c r="EA9">
        <f>SUMIFS(DataRegularSeason20242025!$AA$3:$AA$1315,DataRegularSeason20242025!$B$3:$B$1315, "&lt;=" &amp; EA$1, DataRegularSeason20242025!$D$3:$D$1315, $A9)+SUMIFS(DataRegularSeason20242025!$AB$3:$AB$1315,DataRegularSeason20242025!$B$3:$B$1315, "&lt;=" &amp; EA$1, DataRegularSeason20242025!$E$3:$E$1315, $A9)</f>
        <v>17</v>
      </c>
      <c r="EB9">
        <f>SUMIFS(DataRegularSeason20242025!$AA$3:$AA$1315,DataRegularSeason20242025!$B$3:$B$1315, "&lt;=" &amp; EB$1, DataRegularSeason20242025!$D$3:$D$1315, $A9)+SUMIFS(DataRegularSeason20242025!$AB$3:$AB$1315,DataRegularSeason20242025!$B$3:$B$1315, "&lt;=" &amp; EB$1, DataRegularSeason20242025!$E$3:$E$1315, $A9)</f>
        <v>17</v>
      </c>
      <c r="EC9">
        <f>SUMIFS(DataRegularSeason20242025!$AA$3:$AA$1315,DataRegularSeason20242025!$B$3:$B$1315, "&lt;=" &amp; EC$1, DataRegularSeason20242025!$D$3:$D$1315, $A9)+SUMIFS(DataRegularSeason20242025!$AB$3:$AB$1315,DataRegularSeason20242025!$B$3:$B$1315, "&lt;=" &amp; EC$1, DataRegularSeason20242025!$E$3:$E$1315, $A9)</f>
        <v>17</v>
      </c>
      <c r="ED9">
        <f>SUMIFS(DataRegularSeason20242025!$AA$3:$AA$1315,DataRegularSeason20242025!$B$3:$B$1315, "&lt;=" &amp; ED$1, DataRegularSeason20242025!$D$3:$D$1315, $A9)+SUMIFS(DataRegularSeason20242025!$AB$3:$AB$1315,DataRegularSeason20242025!$B$3:$B$1315, "&lt;=" &amp; ED$1, DataRegularSeason20242025!$E$3:$E$1315, $A9)</f>
        <v>17</v>
      </c>
      <c r="EE9">
        <f>SUMIFS(DataRegularSeason20242025!$AA$3:$AA$1315,DataRegularSeason20242025!$B$3:$B$1315, "&lt;=" &amp; EE$1, DataRegularSeason20242025!$D$3:$D$1315, $A9)+SUMIFS(DataRegularSeason20242025!$AB$3:$AB$1315,DataRegularSeason20242025!$B$3:$B$1315, "&lt;=" &amp; EE$1, DataRegularSeason20242025!$E$3:$E$1315, $A9)</f>
        <v>17</v>
      </c>
      <c r="EF9">
        <f>SUMIFS(DataRegularSeason20242025!$AA$3:$AA$1315,DataRegularSeason20242025!$B$3:$B$1315, "&lt;=" &amp; EF$1, DataRegularSeason20242025!$D$3:$D$1315, $A9)+SUMIFS(DataRegularSeason20242025!$AB$3:$AB$1315,DataRegularSeason20242025!$B$3:$B$1315, "&lt;=" &amp; EF$1, DataRegularSeason20242025!$E$3:$E$1315, $A9)</f>
        <v>17</v>
      </c>
      <c r="EG9">
        <f>SUMIFS(DataRegularSeason20242025!$AA$3:$AA$1315,DataRegularSeason20242025!$B$3:$B$1315, "&lt;=" &amp; EG$1, DataRegularSeason20242025!$D$3:$D$1315, $A9)+SUMIFS(DataRegularSeason20242025!$AB$3:$AB$1315,DataRegularSeason20242025!$B$3:$B$1315, "&lt;=" &amp; EG$1, DataRegularSeason20242025!$E$3:$E$1315, $A9)</f>
        <v>17</v>
      </c>
      <c r="EH9">
        <f>SUMIFS(DataRegularSeason20242025!$AA$3:$AA$1315,DataRegularSeason20242025!$B$3:$B$1315, "&lt;=" &amp; EH$1, DataRegularSeason20242025!$D$3:$D$1315, $A9)+SUMIFS(DataRegularSeason20242025!$AB$3:$AB$1315,DataRegularSeason20242025!$B$3:$B$1315, "&lt;=" &amp; EH$1, DataRegularSeason20242025!$E$3:$E$1315, $A9)</f>
        <v>17</v>
      </c>
      <c r="EI9">
        <f>SUMIFS(DataRegularSeason20242025!$AA$3:$AA$1315,DataRegularSeason20242025!$B$3:$B$1315, "&lt;=" &amp; EI$1, DataRegularSeason20242025!$D$3:$D$1315, $A9)+SUMIFS(DataRegularSeason20242025!$AB$3:$AB$1315,DataRegularSeason20242025!$B$3:$B$1315, "&lt;=" &amp; EI$1, DataRegularSeason20242025!$E$3:$E$1315, $A9)</f>
        <v>17</v>
      </c>
      <c r="EJ9">
        <f>SUMIFS(DataRegularSeason20242025!$AA$3:$AA$1315,DataRegularSeason20242025!$B$3:$B$1315, "&lt;=" &amp; EJ$1, DataRegularSeason20242025!$D$3:$D$1315, $A9)+SUMIFS(DataRegularSeason20242025!$AB$3:$AB$1315,DataRegularSeason20242025!$B$3:$B$1315, "&lt;=" &amp; EJ$1, DataRegularSeason20242025!$E$3:$E$1315, $A9)</f>
        <v>17</v>
      </c>
      <c r="EK9">
        <f>SUMIFS(DataRegularSeason20242025!$AA$3:$AA$1315,DataRegularSeason20242025!$B$3:$B$1315, "&lt;=" &amp; EK$1, DataRegularSeason20242025!$D$3:$D$1315, $A9)+SUMIFS(DataRegularSeason20242025!$AB$3:$AB$1315,DataRegularSeason20242025!$B$3:$B$1315, "&lt;=" &amp; EK$1, DataRegularSeason20242025!$E$3:$E$1315, $A9)</f>
        <v>17</v>
      </c>
      <c r="EL9">
        <f>SUMIFS(DataRegularSeason20242025!$AA$3:$AA$1315,DataRegularSeason20242025!$B$3:$B$1315, "&lt;=" &amp; EL$1, DataRegularSeason20242025!$D$3:$D$1315, $A9)+SUMIFS(DataRegularSeason20242025!$AB$3:$AB$1315,DataRegularSeason20242025!$B$3:$B$1315, "&lt;=" &amp; EL$1, DataRegularSeason20242025!$E$3:$E$1315, $A9)</f>
        <v>17</v>
      </c>
      <c r="EM9">
        <f>SUMIFS(DataRegularSeason20242025!$AA$3:$AA$1315,DataRegularSeason20242025!$B$3:$B$1315, "&lt;=" &amp; EM$1, DataRegularSeason20242025!$D$3:$D$1315, $A9)+SUMIFS(DataRegularSeason20242025!$AB$3:$AB$1315,DataRegularSeason20242025!$B$3:$B$1315, "&lt;=" &amp; EM$1, DataRegularSeason20242025!$E$3:$E$1315, $A9)</f>
        <v>17</v>
      </c>
      <c r="EN9">
        <f>SUMIFS(DataRegularSeason20242025!$AA$3:$AA$1315,DataRegularSeason20242025!$B$3:$B$1315, "&lt;=" &amp; EN$1, DataRegularSeason20242025!$D$3:$D$1315, $A9)+SUMIFS(DataRegularSeason20242025!$AB$3:$AB$1315,DataRegularSeason20242025!$B$3:$B$1315, "&lt;=" &amp; EN$1, DataRegularSeason20242025!$E$3:$E$1315, $A9)</f>
        <v>17</v>
      </c>
      <c r="EO9">
        <f>SUMIFS(DataRegularSeason20242025!$AA$3:$AA$1315,DataRegularSeason20242025!$B$3:$B$1315, "&lt;=" &amp; EO$1, DataRegularSeason20242025!$D$3:$D$1315, $A9)+SUMIFS(DataRegularSeason20242025!$AB$3:$AB$1315,DataRegularSeason20242025!$B$3:$B$1315, "&lt;=" &amp; EO$1, DataRegularSeason20242025!$E$3:$E$1315, $A9)</f>
        <v>17</v>
      </c>
      <c r="EP9">
        <f>SUMIFS(DataRegularSeason20242025!$AA$3:$AA$1315,DataRegularSeason20242025!$B$3:$B$1315, "&lt;=" &amp; EP$1, DataRegularSeason20242025!$D$3:$D$1315, $A9)+SUMIFS(DataRegularSeason20242025!$AB$3:$AB$1315,DataRegularSeason20242025!$B$3:$B$1315, "&lt;=" &amp; EP$1, DataRegularSeason20242025!$E$3:$E$1315, $A9)</f>
        <v>17</v>
      </c>
      <c r="EQ9">
        <f>SUMIFS(DataRegularSeason20242025!$AA$3:$AA$1315,DataRegularSeason20242025!$B$3:$B$1315, "&lt;=" &amp; EQ$1, DataRegularSeason20242025!$D$3:$D$1315, $A9)+SUMIFS(DataRegularSeason20242025!$AB$3:$AB$1315,DataRegularSeason20242025!$B$3:$B$1315, "&lt;=" &amp; EQ$1, DataRegularSeason20242025!$E$3:$E$1315, $A9)</f>
        <v>17</v>
      </c>
      <c r="ER9">
        <f>SUMIFS(DataRegularSeason20242025!$AA$3:$AA$1315,DataRegularSeason20242025!$B$3:$B$1315, "&lt;=" &amp; ER$1, DataRegularSeason20242025!$D$3:$D$1315, $A9)+SUMIFS(DataRegularSeason20242025!$AB$3:$AB$1315,DataRegularSeason20242025!$B$3:$B$1315, "&lt;=" &amp; ER$1, DataRegularSeason20242025!$E$3:$E$1315, $A9)</f>
        <v>17</v>
      </c>
      <c r="ES9">
        <f>SUMIFS(DataRegularSeason20242025!$AA$3:$AA$1315,DataRegularSeason20242025!$B$3:$B$1315, "&lt;=" &amp; ES$1, DataRegularSeason20242025!$D$3:$D$1315, $A9)+SUMIFS(DataRegularSeason20242025!$AB$3:$AB$1315,DataRegularSeason20242025!$B$3:$B$1315, "&lt;=" &amp; ES$1, DataRegularSeason20242025!$E$3:$E$1315, $A9)</f>
        <v>17</v>
      </c>
      <c r="ET9">
        <f>SUMIFS(DataRegularSeason20242025!$AA$3:$AA$1315,DataRegularSeason20242025!$B$3:$B$1315, "&lt;=" &amp; ET$1, DataRegularSeason20242025!$D$3:$D$1315, $A9)+SUMIFS(DataRegularSeason20242025!$AB$3:$AB$1315,DataRegularSeason20242025!$B$3:$B$1315, "&lt;=" &amp; ET$1, DataRegularSeason20242025!$E$3:$E$1315, $A9)</f>
        <v>17</v>
      </c>
      <c r="EU9">
        <f>SUMIFS(DataRegularSeason20242025!$AA$3:$AA$1315,DataRegularSeason20242025!$B$3:$B$1315, "&lt;=" &amp; EU$1, DataRegularSeason20242025!$D$3:$D$1315, $A9)+SUMIFS(DataRegularSeason20242025!$AB$3:$AB$1315,DataRegularSeason20242025!$B$3:$B$1315, "&lt;=" &amp; EU$1, DataRegularSeason20242025!$E$3:$E$1315, $A9)</f>
        <v>17</v>
      </c>
      <c r="EV9">
        <f>SUMIFS(DataRegularSeason20242025!$AA$3:$AA$1315,DataRegularSeason20242025!$B$3:$B$1315, "&lt;=" &amp; EV$1, DataRegularSeason20242025!$D$3:$D$1315, $A9)+SUMIFS(DataRegularSeason20242025!$AB$3:$AB$1315,DataRegularSeason20242025!$B$3:$B$1315, "&lt;=" &amp; EV$1, DataRegularSeason20242025!$E$3:$E$1315, $A9)</f>
        <v>17</v>
      </c>
      <c r="EW9">
        <f>SUMIFS(DataRegularSeason20242025!$AA$3:$AA$1315,DataRegularSeason20242025!$B$3:$B$1315, "&lt;=" &amp; EW$1, DataRegularSeason20242025!$D$3:$D$1315, $A9)+SUMIFS(DataRegularSeason20242025!$AB$3:$AB$1315,DataRegularSeason20242025!$B$3:$B$1315, "&lt;=" &amp; EW$1, DataRegularSeason20242025!$E$3:$E$1315, $A9)</f>
        <v>17</v>
      </c>
      <c r="EX9">
        <f>SUMIFS(DataRegularSeason20242025!$AA$3:$AA$1315,DataRegularSeason20242025!$B$3:$B$1315, "&lt;=" &amp; EX$1, DataRegularSeason20242025!$D$3:$D$1315, $A9)+SUMIFS(DataRegularSeason20242025!$AB$3:$AB$1315,DataRegularSeason20242025!$B$3:$B$1315, "&lt;=" &amp; EX$1, DataRegularSeason20242025!$E$3:$E$1315, $A9)</f>
        <v>17</v>
      </c>
      <c r="EY9">
        <f>SUMIFS(DataRegularSeason20242025!$AA$3:$AA$1315,DataRegularSeason20242025!$B$3:$B$1315, "&lt;=" &amp; EY$1, DataRegularSeason20242025!$D$3:$D$1315, $A9)+SUMIFS(DataRegularSeason20242025!$AB$3:$AB$1315,DataRegularSeason20242025!$B$3:$B$1315, "&lt;=" &amp; EY$1, DataRegularSeason20242025!$E$3:$E$1315, $A9)</f>
        <v>17</v>
      </c>
      <c r="EZ9">
        <f>SUMIFS(DataRegularSeason20242025!$AA$3:$AA$1315,DataRegularSeason20242025!$B$3:$B$1315, "&lt;=" &amp; EZ$1, DataRegularSeason20242025!$D$3:$D$1315, $A9)+SUMIFS(DataRegularSeason20242025!$AB$3:$AB$1315,DataRegularSeason20242025!$B$3:$B$1315, "&lt;=" &amp; EZ$1, DataRegularSeason20242025!$E$3:$E$1315, $A9)</f>
        <v>17</v>
      </c>
      <c r="FA9">
        <f>SUMIFS(DataRegularSeason20242025!$AA$3:$AA$1315,DataRegularSeason20242025!$B$3:$B$1315, "&lt;=" &amp; FA$1, DataRegularSeason20242025!$D$3:$D$1315, $A9)+SUMIFS(DataRegularSeason20242025!$AB$3:$AB$1315,DataRegularSeason20242025!$B$3:$B$1315, "&lt;=" &amp; FA$1, DataRegularSeason20242025!$E$3:$E$1315, $A9)</f>
        <v>17</v>
      </c>
      <c r="FB9">
        <f>SUMIFS(DataRegularSeason20242025!$AA$3:$AA$1315,DataRegularSeason20242025!$B$3:$B$1315, "&lt;=" &amp; FB$1, DataRegularSeason20242025!$D$3:$D$1315, $A9)+SUMIFS(DataRegularSeason20242025!$AB$3:$AB$1315,DataRegularSeason20242025!$B$3:$B$1315, "&lt;=" &amp; FB$1, DataRegularSeason20242025!$E$3:$E$1315, $A9)</f>
        <v>17</v>
      </c>
      <c r="FC9">
        <f>SUMIFS(DataRegularSeason20242025!$AA$3:$AA$1315,DataRegularSeason20242025!$B$3:$B$1315, "&lt;=" &amp; FC$1, DataRegularSeason20242025!$D$3:$D$1315, $A9)+SUMIFS(DataRegularSeason20242025!$AB$3:$AB$1315,DataRegularSeason20242025!$B$3:$B$1315, "&lt;=" &amp; FC$1, DataRegularSeason20242025!$E$3:$E$1315, $A9)</f>
        <v>17</v>
      </c>
      <c r="FD9">
        <f>SUMIFS(DataRegularSeason20242025!$AA$3:$AA$1315,DataRegularSeason20242025!$B$3:$B$1315, "&lt;=" &amp; FD$1, DataRegularSeason20242025!$D$3:$D$1315, $A9)+SUMIFS(DataRegularSeason20242025!$AB$3:$AB$1315,DataRegularSeason20242025!$B$3:$B$1315, "&lt;=" &amp; FD$1, DataRegularSeason20242025!$E$3:$E$1315, $A9)</f>
        <v>17</v>
      </c>
      <c r="FE9">
        <f>SUMIFS(DataRegularSeason20242025!$AA$3:$AA$1315,DataRegularSeason20242025!$B$3:$B$1315, "&lt;=" &amp; FE$1, DataRegularSeason20242025!$D$3:$D$1315, $A9)+SUMIFS(DataRegularSeason20242025!$AB$3:$AB$1315,DataRegularSeason20242025!$B$3:$B$1315, "&lt;=" &amp; FE$1, DataRegularSeason20242025!$E$3:$E$1315, $A9)</f>
        <v>17</v>
      </c>
      <c r="FF9">
        <f>SUMIFS(DataRegularSeason20242025!$AA$3:$AA$1315,DataRegularSeason20242025!$B$3:$B$1315, "&lt;=" &amp; FF$1, DataRegularSeason20242025!$D$3:$D$1315, $A9)+SUMIFS(DataRegularSeason20242025!$AB$3:$AB$1315,DataRegularSeason20242025!$B$3:$B$1315, "&lt;=" &amp; FF$1, DataRegularSeason20242025!$E$3:$E$1315, $A9)</f>
        <v>17</v>
      </c>
      <c r="FG9">
        <f>SUMIFS(DataRegularSeason20242025!$AA$3:$AA$1315,DataRegularSeason20242025!$B$3:$B$1315, "&lt;=" &amp; FG$1, DataRegularSeason20242025!$D$3:$D$1315, $A9)+SUMIFS(DataRegularSeason20242025!$AB$3:$AB$1315,DataRegularSeason20242025!$B$3:$B$1315, "&lt;=" &amp; FG$1, DataRegularSeason20242025!$E$3:$E$1315, $A9)</f>
        <v>17</v>
      </c>
      <c r="FH9">
        <f>SUMIFS(DataRegularSeason20242025!$AA$3:$AA$1315,DataRegularSeason20242025!$B$3:$B$1315, "&lt;=" &amp; FH$1, DataRegularSeason20242025!$D$3:$D$1315, $A9)+SUMIFS(DataRegularSeason20242025!$AB$3:$AB$1315,DataRegularSeason20242025!$B$3:$B$1315, "&lt;=" &amp; FH$1, DataRegularSeason20242025!$E$3:$E$1315, $A9)</f>
        <v>17</v>
      </c>
      <c r="FI9">
        <f>SUMIFS(DataRegularSeason20242025!$AA$3:$AA$1315,DataRegularSeason20242025!$B$3:$B$1315, "&lt;=" &amp; FI$1, DataRegularSeason20242025!$D$3:$D$1315, $A9)+SUMIFS(DataRegularSeason20242025!$AB$3:$AB$1315,DataRegularSeason20242025!$B$3:$B$1315, "&lt;=" &amp; FI$1, DataRegularSeason20242025!$E$3:$E$1315, $A9)</f>
        <v>17</v>
      </c>
      <c r="FJ9">
        <f>SUMIFS(DataRegularSeason20242025!$AA$3:$AA$1315,DataRegularSeason20242025!$B$3:$B$1315, "&lt;=" &amp; FJ$1, DataRegularSeason20242025!$D$3:$D$1315, $A9)+SUMIFS(DataRegularSeason20242025!$AB$3:$AB$1315,DataRegularSeason20242025!$B$3:$B$1315, "&lt;=" &amp; FJ$1, DataRegularSeason20242025!$E$3:$E$1315, $A9)</f>
        <v>17</v>
      </c>
      <c r="FK9">
        <f>SUMIFS(DataRegularSeason20242025!$AA$3:$AA$1315,DataRegularSeason20242025!$B$3:$B$1315, "&lt;=" &amp; FK$1, DataRegularSeason20242025!$D$3:$D$1315, $A9)+SUMIFS(DataRegularSeason20242025!$AB$3:$AB$1315,DataRegularSeason20242025!$B$3:$B$1315, "&lt;=" &amp; FK$1, DataRegularSeason20242025!$E$3:$E$1315, $A9)</f>
        <v>17</v>
      </c>
      <c r="FL9">
        <f>SUMIFS(DataRegularSeason20242025!$AA$3:$AA$1315,DataRegularSeason20242025!$B$3:$B$1315, "&lt;=" &amp; FL$1, DataRegularSeason20242025!$D$3:$D$1315, $A9)+SUMIFS(DataRegularSeason20242025!$AB$3:$AB$1315,DataRegularSeason20242025!$B$3:$B$1315, "&lt;=" &amp; FL$1, DataRegularSeason20242025!$E$3:$E$1315, $A9)</f>
        <v>17</v>
      </c>
      <c r="FM9">
        <f>SUMIFS(DataRegularSeason20242025!$AA$3:$AA$1315,DataRegularSeason20242025!$B$3:$B$1315, "&lt;=" &amp; FM$1, DataRegularSeason20242025!$D$3:$D$1315, $A9)+SUMIFS(DataRegularSeason20242025!$AB$3:$AB$1315,DataRegularSeason20242025!$B$3:$B$1315, "&lt;=" &amp; FM$1, DataRegularSeason20242025!$E$3:$E$1315, $A9)</f>
        <v>17</v>
      </c>
      <c r="FN9">
        <f>SUMIFS(DataRegularSeason20242025!$AA$3:$AA$1315,DataRegularSeason20242025!$B$3:$B$1315, "&lt;=" &amp; FN$1, DataRegularSeason20242025!$D$3:$D$1315, $A9)+SUMIFS(DataRegularSeason20242025!$AB$3:$AB$1315,DataRegularSeason20242025!$B$3:$B$1315, "&lt;=" &amp; FN$1, DataRegularSeason20242025!$E$3:$E$1315, $A9)</f>
        <v>17</v>
      </c>
      <c r="FO9">
        <f>SUMIFS(DataRegularSeason20242025!$AA$3:$AA$1315,DataRegularSeason20242025!$B$3:$B$1315, "&lt;=" &amp; FO$1, DataRegularSeason20242025!$D$3:$D$1315, $A9)+SUMIFS(DataRegularSeason20242025!$AB$3:$AB$1315,DataRegularSeason20242025!$B$3:$B$1315, "&lt;=" &amp; FO$1, DataRegularSeason20242025!$E$3:$E$1315, $A9)</f>
        <v>17</v>
      </c>
      <c r="FP9">
        <f>SUMIFS(DataRegularSeason20242025!$AA$3:$AA$1315,DataRegularSeason20242025!$B$3:$B$1315, "&lt;=" &amp; FP$1, DataRegularSeason20242025!$D$3:$D$1315, $A9)+SUMIFS(DataRegularSeason20242025!$AB$3:$AB$1315,DataRegularSeason20242025!$B$3:$B$1315, "&lt;=" &amp; FP$1, DataRegularSeason20242025!$E$3:$E$1315, $A9)</f>
        <v>17</v>
      </c>
      <c r="FQ9">
        <f>SUMIFS(DataRegularSeason20242025!$AA$3:$AA$1315,DataRegularSeason20242025!$B$3:$B$1315, "&lt;=" &amp; FQ$1, DataRegularSeason20242025!$D$3:$D$1315, $A9)+SUMIFS(DataRegularSeason20242025!$AB$3:$AB$1315,DataRegularSeason20242025!$B$3:$B$1315, "&lt;=" &amp; FQ$1, DataRegularSeason20242025!$E$3:$E$1315, $A9)</f>
        <v>17</v>
      </c>
      <c r="FR9">
        <f>SUMIFS(DataRegularSeason20242025!$AA$3:$AA$1315,DataRegularSeason20242025!$B$3:$B$1315, "&lt;=" &amp; FR$1, DataRegularSeason20242025!$D$3:$D$1315, $A9)+SUMIFS(DataRegularSeason20242025!$AB$3:$AB$1315,DataRegularSeason20242025!$B$3:$B$1315, "&lt;=" &amp; FR$1, DataRegularSeason20242025!$E$3:$E$1315, $A9)</f>
        <v>17</v>
      </c>
      <c r="FS9">
        <f>SUMIFS(DataRegularSeason20242025!$AA$3:$AA$1315,DataRegularSeason20242025!$B$3:$B$1315, "&lt;=" &amp; FS$1, DataRegularSeason20242025!$D$3:$D$1315, $A9)+SUMIFS(DataRegularSeason20242025!$AB$3:$AB$1315,DataRegularSeason20242025!$B$3:$B$1315, "&lt;=" &amp; FS$1, DataRegularSeason20242025!$E$3:$E$1315, $A9)</f>
        <v>17</v>
      </c>
      <c r="FT9">
        <f>SUMIFS(DataRegularSeason20242025!$AA$3:$AA$1315,DataRegularSeason20242025!$B$3:$B$1315, "&lt;=" &amp; FT$1, DataRegularSeason20242025!$D$3:$D$1315, $A9)+SUMIFS(DataRegularSeason20242025!$AB$3:$AB$1315,DataRegularSeason20242025!$B$3:$B$1315, "&lt;=" &amp; FT$1, DataRegularSeason20242025!$E$3:$E$1315, $A9)</f>
        <v>17</v>
      </c>
      <c r="FU9">
        <f>SUMIFS(DataRegularSeason20242025!$AA$3:$AA$1315,DataRegularSeason20242025!$B$3:$B$1315, "&lt;=" &amp; FU$1, DataRegularSeason20242025!$D$3:$D$1315, $A9)+SUMIFS(DataRegularSeason20242025!$AB$3:$AB$1315,DataRegularSeason20242025!$B$3:$B$1315, "&lt;=" &amp; FU$1, DataRegularSeason20242025!$E$3:$E$1315, $A9)</f>
        <v>17</v>
      </c>
      <c r="FV9">
        <f>SUMIFS(DataRegularSeason20242025!$AA$3:$AA$1315,DataRegularSeason20242025!$B$3:$B$1315, "&lt;=" &amp; FV$1, DataRegularSeason20242025!$D$3:$D$1315, $A9)+SUMIFS(DataRegularSeason20242025!$AB$3:$AB$1315,DataRegularSeason20242025!$B$3:$B$1315, "&lt;=" &amp; FV$1, DataRegularSeason20242025!$E$3:$E$1315, $A9)</f>
        <v>17</v>
      </c>
      <c r="FW9">
        <f>SUMIFS(DataRegularSeason20242025!$AA$3:$AA$1315,DataRegularSeason20242025!$B$3:$B$1315, "&lt;=" &amp; FW$1, DataRegularSeason20242025!$D$3:$D$1315, $A9)+SUMIFS(DataRegularSeason20242025!$AB$3:$AB$1315,DataRegularSeason20242025!$B$3:$B$1315, "&lt;=" &amp; FW$1, DataRegularSeason20242025!$E$3:$E$1315, $A9)</f>
        <v>17</v>
      </c>
      <c r="FX9">
        <f>SUMIFS(DataRegularSeason20242025!$AA$3:$AA$1315,DataRegularSeason20242025!$B$3:$B$1315, "&lt;=" &amp; FX$1, DataRegularSeason20242025!$D$3:$D$1315, $A9)+SUMIFS(DataRegularSeason20242025!$AB$3:$AB$1315,DataRegularSeason20242025!$B$3:$B$1315, "&lt;=" &amp; FX$1, DataRegularSeason20242025!$E$3:$E$1315, $A9)</f>
        <v>17</v>
      </c>
      <c r="FY9">
        <f>SUMIFS(DataRegularSeason20242025!$AA$3:$AA$1315,DataRegularSeason20242025!$B$3:$B$1315, "&lt;=" &amp; FY$1, DataRegularSeason20242025!$D$3:$D$1315, $A9)+SUMIFS(DataRegularSeason20242025!$AB$3:$AB$1315,DataRegularSeason20242025!$B$3:$B$1315, "&lt;=" &amp; FY$1, DataRegularSeason20242025!$E$3:$E$1315, $A9)</f>
        <v>17</v>
      </c>
      <c r="FZ9">
        <f>SUMIFS(DataRegularSeason20242025!$AA$3:$AA$1315,DataRegularSeason20242025!$B$3:$B$1315, "&lt;=" &amp; FZ$1, DataRegularSeason20242025!$D$3:$D$1315, $A9)+SUMIFS(DataRegularSeason20242025!$AB$3:$AB$1315,DataRegularSeason20242025!$B$3:$B$1315, "&lt;=" &amp; FZ$1, DataRegularSeason20242025!$E$3:$E$1315, $A9)</f>
        <v>17</v>
      </c>
      <c r="GA9">
        <f>SUMIFS(DataRegularSeason20242025!$AA$3:$AA$1315,DataRegularSeason20242025!$B$3:$B$1315, "&lt;=" &amp; GA$1, DataRegularSeason20242025!$D$3:$D$1315, $A9)+SUMIFS(DataRegularSeason20242025!$AB$3:$AB$1315,DataRegularSeason20242025!$B$3:$B$1315, "&lt;=" &amp; GA$1, DataRegularSeason20242025!$E$3:$E$1315, $A9)</f>
        <v>17</v>
      </c>
      <c r="GB9">
        <f>SUMIFS(DataRegularSeason20242025!$AA$3:$AA$1315,DataRegularSeason20242025!$B$3:$B$1315, "&lt;=" &amp; GB$1, DataRegularSeason20242025!$D$3:$D$1315, $A9)+SUMIFS(DataRegularSeason20242025!$AB$3:$AB$1315,DataRegularSeason20242025!$B$3:$B$1315, "&lt;=" &amp; GB$1, DataRegularSeason20242025!$E$3:$E$1315, $A9)</f>
        <v>17</v>
      </c>
      <c r="GC9">
        <f>SUMIFS(DataRegularSeason20242025!$AA$3:$AA$1315,DataRegularSeason20242025!$B$3:$B$1315, "&lt;=" &amp; GC$1, DataRegularSeason20242025!$D$3:$D$1315, $A9)+SUMIFS(DataRegularSeason20242025!$AB$3:$AB$1315,DataRegularSeason20242025!$B$3:$B$1315, "&lt;=" &amp; GC$1, DataRegularSeason20242025!$E$3:$E$1315, $A9)</f>
        <v>17</v>
      </c>
      <c r="GD9">
        <f>SUMIFS(DataRegularSeason20242025!$AA$3:$AA$1315,DataRegularSeason20242025!$B$3:$B$1315, "&lt;=" &amp; GD$1, DataRegularSeason20242025!$D$3:$D$1315, $A9)+SUMIFS(DataRegularSeason20242025!$AB$3:$AB$1315,DataRegularSeason20242025!$B$3:$B$1315, "&lt;=" &amp; GD$1, DataRegularSeason20242025!$E$3:$E$1315, $A9)</f>
        <v>17</v>
      </c>
      <c r="GE9">
        <f>SUMIFS(DataRegularSeason20242025!$AA$3:$AA$1315,DataRegularSeason20242025!$B$3:$B$1315, "&lt;=" &amp; GE$1, DataRegularSeason20242025!$D$3:$D$1315, $A9)+SUMIFS(DataRegularSeason20242025!$AB$3:$AB$1315,DataRegularSeason20242025!$B$3:$B$1315, "&lt;=" &amp; GE$1, DataRegularSeason20242025!$E$3:$E$1315, $A9)</f>
        <v>17</v>
      </c>
      <c r="GF9">
        <f>SUMIFS(DataRegularSeason20242025!$AA$3:$AA$1315,DataRegularSeason20242025!$B$3:$B$1315, "&lt;=" &amp; GF$1, DataRegularSeason20242025!$D$3:$D$1315, $A9)+SUMIFS(DataRegularSeason20242025!$AB$3:$AB$1315,DataRegularSeason20242025!$B$3:$B$1315, "&lt;=" &amp; GF$1, DataRegularSeason20242025!$E$3:$E$1315, $A9)</f>
        <v>17</v>
      </c>
      <c r="GG9">
        <f>SUMIFS(DataRegularSeason20242025!$AA$3:$AA$1315,DataRegularSeason20242025!$B$3:$B$1315, "&lt;=" &amp; GG$1, DataRegularSeason20242025!$D$3:$D$1315, $A9)+SUMIFS(DataRegularSeason20242025!$AB$3:$AB$1315,DataRegularSeason20242025!$B$3:$B$1315, "&lt;=" &amp; GG$1, DataRegularSeason20242025!$E$3:$E$1315, $A9)</f>
        <v>17</v>
      </c>
      <c r="GH9">
        <f>SUMIFS(DataRegularSeason20242025!$AA$3:$AA$1315,DataRegularSeason20242025!$B$3:$B$1315, "&lt;=" &amp; GH$1, DataRegularSeason20242025!$D$3:$D$1315, $A9)+SUMIFS(DataRegularSeason20242025!$AB$3:$AB$1315,DataRegularSeason20242025!$B$3:$B$1315, "&lt;=" &amp; GH$1, DataRegularSeason20242025!$E$3:$E$1315, $A9)</f>
        <v>17</v>
      </c>
      <c r="GI9">
        <f>SUMIFS(DataRegularSeason20242025!$AA$3:$AA$1315,DataRegularSeason20242025!$B$3:$B$1315, "&lt;=" &amp; GI$1, DataRegularSeason20242025!$D$3:$D$1315, $A9)+SUMIFS(DataRegularSeason20242025!$AB$3:$AB$1315,DataRegularSeason20242025!$B$3:$B$1315, "&lt;=" &amp; GI$1, DataRegularSeason20242025!$E$3:$E$1315, $A9)</f>
        <v>17</v>
      </c>
      <c r="GJ9">
        <f>SUMIFS(DataRegularSeason20242025!$AA$3:$AA$1315,DataRegularSeason20242025!$B$3:$B$1315, "&lt;=" &amp; GJ$1, DataRegularSeason20242025!$D$3:$D$1315, $A9)+SUMIFS(DataRegularSeason20242025!$AB$3:$AB$1315,DataRegularSeason20242025!$B$3:$B$1315, "&lt;=" &amp; GJ$1, DataRegularSeason20242025!$E$3:$E$1315, $A9)</f>
        <v>17</v>
      </c>
      <c r="GK9">
        <f>SUMIFS(DataRegularSeason20242025!$AA$3:$AA$1315,DataRegularSeason20242025!$B$3:$B$1315, "&lt;=" &amp; GK$1, DataRegularSeason20242025!$D$3:$D$1315, $A9)+SUMIFS(DataRegularSeason20242025!$AB$3:$AB$1315,DataRegularSeason20242025!$B$3:$B$1315, "&lt;=" &amp; GK$1, DataRegularSeason20242025!$E$3:$E$1315, $A9)</f>
        <v>17</v>
      </c>
      <c r="GL9">
        <f>SUMIFS(DataRegularSeason20242025!$AA$3:$AA$1315,DataRegularSeason20242025!$B$3:$B$1315, "&lt;=" &amp; GL$1, DataRegularSeason20242025!$D$3:$D$1315, $A9)+SUMIFS(DataRegularSeason20242025!$AB$3:$AB$1315,DataRegularSeason20242025!$B$3:$B$1315, "&lt;=" &amp; GL$1, DataRegularSeason20242025!$E$3:$E$1315, $A9)</f>
        <v>17</v>
      </c>
      <c r="GM9">
        <f>SUMIFS(DataRegularSeason20242025!$AA$3:$AA$1315,DataRegularSeason20242025!$B$3:$B$1315, "&lt;=" &amp; GM$1, DataRegularSeason20242025!$D$3:$D$1315, $A9)+SUMIFS(DataRegularSeason20242025!$AB$3:$AB$1315,DataRegularSeason20242025!$B$3:$B$1315, "&lt;=" &amp; GM$1, DataRegularSeason20242025!$E$3:$E$1315, $A9)</f>
        <v>17</v>
      </c>
      <c r="GN9">
        <f>SUMIFS(DataRegularSeason20242025!$AA$3:$AA$1315,DataRegularSeason20242025!$B$3:$B$1315, "&lt;=" &amp; GN$1, DataRegularSeason20242025!$D$3:$D$1315, $A9)+SUMIFS(DataRegularSeason20242025!$AB$3:$AB$1315,DataRegularSeason20242025!$B$3:$B$1315, "&lt;=" &amp; GN$1, DataRegularSeason20242025!$E$3:$E$1315, $A9)</f>
        <v>17</v>
      </c>
      <c r="GO9">
        <f>SUMIFS(DataRegularSeason20242025!$AA$3:$AA$1315,DataRegularSeason20242025!$B$3:$B$1315, "&lt;=" &amp; GO$1, DataRegularSeason20242025!$D$3:$D$1315, $A9)+SUMIFS(DataRegularSeason20242025!$AB$3:$AB$1315,DataRegularSeason20242025!$B$3:$B$1315, "&lt;=" &amp; GO$1, DataRegularSeason20242025!$E$3:$E$1315, $A9)</f>
        <v>17</v>
      </c>
      <c r="GP9">
        <f>SUMIFS(DataRegularSeason20242025!$AA$3:$AA$1315,DataRegularSeason20242025!$B$3:$B$1315, "&lt;=" &amp; GP$1, DataRegularSeason20242025!$D$3:$D$1315, $A9)+SUMIFS(DataRegularSeason20242025!$AB$3:$AB$1315,DataRegularSeason20242025!$B$3:$B$1315, "&lt;=" &amp; GP$1, DataRegularSeason20242025!$E$3:$E$1315, $A9)</f>
        <v>17</v>
      </c>
      <c r="GQ9">
        <f>SUMIFS(DataRegularSeason20242025!$AA$3:$AA$1315,DataRegularSeason20242025!$B$3:$B$1315, "&lt;=" &amp; GQ$1, DataRegularSeason20242025!$D$3:$D$1315, $A9)+SUMIFS(DataRegularSeason20242025!$AB$3:$AB$1315,DataRegularSeason20242025!$B$3:$B$1315, "&lt;=" &amp; GQ$1, DataRegularSeason20242025!$E$3:$E$1315, $A9)</f>
        <v>17</v>
      </c>
      <c r="GR9">
        <f>SUMIFS(DataRegularSeason20242025!$AA$3:$AA$1315,DataRegularSeason20242025!$B$3:$B$1315, "&lt;=" &amp; GR$1, DataRegularSeason20242025!$D$3:$D$1315, $A9)+SUMIFS(DataRegularSeason20242025!$AB$3:$AB$1315,DataRegularSeason20242025!$B$3:$B$1315, "&lt;=" &amp; GR$1, DataRegularSeason20242025!$E$3:$E$1315, $A9)</f>
        <v>17</v>
      </c>
      <c r="GS9">
        <f>SUMIFS(DataRegularSeason20242025!$AA$3:$AA$1315,DataRegularSeason20242025!$B$3:$B$1315, "&lt;=" &amp; GS$1, DataRegularSeason20242025!$D$3:$D$1315, $A9)+SUMIFS(DataRegularSeason20242025!$AB$3:$AB$1315,DataRegularSeason20242025!$B$3:$B$1315, "&lt;=" &amp; GS$1, DataRegularSeason20242025!$E$3:$E$1315, $A9)</f>
        <v>17</v>
      </c>
      <c r="GT9">
        <f>SUMIFS(DataRegularSeason20242025!$AA$3:$AA$1315,DataRegularSeason20242025!$B$3:$B$1315, "&lt;=" &amp; GT$1, DataRegularSeason20242025!$D$3:$D$1315, $A9)+SUMIFS(DataRegularSeason20242025!$AB$3:$AB$1315,DataRegularSeason20242025!$B$3:$B$1315, "&lt;=" &amp; GT$1, DataRegularSeason20242025!$E$3:$E$1315, $A9)</f>
        <v>17</v>
      </c>
      <c r="GU9">
        <f>SUMIFS(DataRegularSeason20242025!$AA$3:$AA$1315,DataRegularSeason20242025!$B$3:$B$1315, "&lt;=" &amp; GU$1, DataRegularSeason20242025!$D$3:$D$1315, $A9)+SUMIFS(DataRegularSeason20242025!$AB$3:$AB$1315,DataRegularSeason20242025!$B$3:$B$1315, "&lt;=" &amp; GU$1, DataRegularSeason20242025!$E$3:$E$1315, $A9)</f>
        <v>17</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32</v>
      </c>
      <c r="BJ10">
        <f>SUMIFS(DataRegularSeason20242025!$AA$3:$AA$1315,DataRegularSeason20242025!$B$3:$B$1315, "&lt;=" &amp; BJ$1, DataRegularSeason20242025!$D$3:$D$1315, $A10)+SUMIFS(DataRegularSeason20242025!$AB$3:$AB$1315,DataRegularSeason20242025!$B$3:$B$1315, "&lt;=" &amp; BJ$1, DataRegularSeason20242025!$E$3:$E$1315, $A10)</f>
        <v>32</v>
      </c>
      <c r="BK10">
        <f>SUMIFS(DataRegularSeason20242025!$AA$3:$AA$1315,DataRegularSeason20242025!$B$3:$B$1315, "&lt;=" &amp; BK$1, DataRegularSeason20242025!$D$3:$D$1315, $A10)+SUMIFS(DataRegularSeason20242025!$AB$3:$AB$1315,DataRegularSeason20242025!$B$3:$B$1315, "&lt;=" &amp; BK$1, DataRegularSeason20242025!$E$3:$E$1315, $A10)</f>
        <v>32</v>
      </c>
      <c r="BL10">
        <f>SUMIFS(DataRegularSeason20242025!$AA$3:$AA$1315,DataRegularSeason20242025!$B$3:$B$1315, "&lt;=" &amp; BL$1, DataRegularSeason20242025!$D$3:$D$1315, $A10)+SUMIFS(DataRegularSeason20242025!$AB$3:$AB$1315,DataRegularSeason20242025!$B$3:$B$1315, "&lt;=" &amp; BL$1, DataRegularSeason20242025!$E$3:$E$1315, $A10)</f>
        <v>32</v>
      </c>
      <c r="BM10">
        <f>SUMIFS(DataRegularSeason20242025!$AA$3:$AA$1315,DataRegularSeason20242025!$B$3:$B$1315, "&lt;=" &amp; BM$1, DataRegularSeason20242025!$D$3:$D$1315, $A10)+SUMIFS(DataRegularSeason20242025!$AB$3:$AB$1315,DataRegularSeason20242025!$B$3:$B$1315, "&lt;=" &amp; BM$1, DataRegularSeason20242025!$E$3:$E$1315, $A10)</f>
        <v>32</v>
      </c>
      <c r="BN10">
        <f>SUMIFS(DataRegularSeason20242025!$AA$3:$AA$1315,DataRegularSeason20242025!$B$3:$B$1315, "&lt;=" &amp; BN$1, DataRegularSeason20242025!$D$3:$D$1315, $A10)+SUMIFS(DataRegularSeason20242025!$AB$3:$AB$1315,DataRegularSeason20242025!$B$3:$B$1315, "&lt;=" &amp; BN$1, DataRegularSeason20242025!$E$3:$E$1315, $A10)</f>
        <v>32</v>
      </c>
      <c r="BO10">
        <f>SUMIFS(DataRegularSeason20242025!$AA$3:$AA$1315,DataRegularSeason20242025!$B$3:$B$1315, "&lt;=" &amp; BO$1, DataRegularSeason20242025!$D$3:$D$1315, $A10)+SUMIFS(DataRegularSeason20242025!$AB$3:$AB$1315,DataRegularSeason20242025!$B$3:$B$1315, "&lt;=" &amp; BO$1, DataRegularSeason20242025!$E$3:$E$1315, $A10)</f>
        <v>32</v>
      </c>
      <c r="BP10">
        <f>SUMIFS(DataRegularSeason20242025!$AA$3:$AA$1315,DataRegularSeason20242025!$B$3:$B$1315, "&lt;=" &amp; BP$1, DataRegularSeason20242025!$D$3:$D$1315, $A10)+SUMIFS(DataRegularSeason20242025!$AB$3:$AB$1315,DataRegularSeason20242025!$B$3:$B$1315, "&lt;=" &amp; BP$1, DataRegularSeason20242025!$E$3:$E$1315, $A10)</f>
        <v>32</v>
      </c>
      <c r="BQ10">
        <f>SUMIFS(DataRegularSeason20242025!$AA$3:$AA$1315,DataRegularSeason20242025!$B$3:$B$1315, "&lt;=" &amp; BQ$1, DataRegularSeason20242025!$D$3:$D$1315, $A10)+SUMIFS(DataRegularSeason20242025!$AB$3:$AB$1315,DataRegularSeason20242025!$B$3:$B$1315, "&lt;=" &amp; BQ$1, DataRegularSeason20242025!$E$3:$E$1315, $A10)</f>
        <v>32</v>
      </c>
      <c r="BR10">
        <f>SUMIFS(DataRegularSeason20242025!$AA$3:$AA$1315,DataRegularSeason20242025!$B$3:$B$1315, "&lt;=" &amp; BR$1, DataRegularSeason20242025!$D$3:$D$1315, $A10)+SUMIFS(DataRegularSeason20242025!$AB$3:$AB$1315,DataRegularSeason20242025!$B$3:$B$1315, "&lt;=" &amp; BR$1, DataRegularSeason20242025!$E$3:$E$1315, $A10)</f>
        <v>32</v>
      </c>
      <c r="BS10">
        <f>SUMIFS(DataRegularSeason20242025!$AA$3:$AA$1315,DataRegularSeason20242025!$B$3:$B$1315, "&lt;=" &amp; BS$1, DataRegularSeason20242025!$D$3:$D$1315, $A10)+SUMIFS(DataRegularSeason20242025!$AB$3:$AB$1315,DataRegularSeason20242025!$B$3:$B$1315, "&lt;=" &amp; BS$1, DataRegularSeason20242025!$E$3:$E$1315, $A10)</f>
        <v>32</v>
      </c>
      <c r="BT10">
        <f>SUMIFS(DataRegularSeason20242025!$AA$3:$AA$1315,DataRegularSeason20242025!$B$3:$B$1315, "&lt;=" &amp; BT$1, DataRegularSeason20242025!$D$3:$D$1315, $A10)+SUMIFS(DataRegularSeason20242025!$AB$3:$AB$1315,DataRegularSeason20242025!$B$3:$B$1315, "&lt;=" &amp; BT$1, DataRegularSeason20242025!$E$3:$E$1315, $A10)</f>
        <v>32</v>
      </c>
      <c r="BU10">
        <f>SUMIFS(DataRegularSeason20242025!$AA$3:$AA$1315,DataRegularSeason20242025!$B$3:$B$1315, "&lt;=" &amp; BU$1, DataRegularSeason20242025!$D$3:$D$1315, $A10)+SUMIFS(DataRegularSeason20242025!$AB$3:$AB$1315,DataRegularSeason20242025!$B$3:$B$1315, "&lt;=" &amp; BU$1, DataRegularSeason20242025!$E$3:$E$1315, $A10)</f>
        <v>32</v>
      </c>
      <c r="BV10">
        <f>SUMIFS(DataRegularSeason20242025!$AA$3:$AA$1315,DataRegularSeason20242025!$B$3:$B$1315, "&lt;=" &amp; BV$1, DataRegularSeason20242025!$D$3:$D$1315, $A10)+SUMIFS(DataRegularSeason20242025!$AB$3:$AB$1315,DataRegularSeason20242025!$B$3:$B$1315, "&lt;=" &amp; BV$1, DataRegularSeason20242025!$E$3:$E$1315, $A10)</f>
        <v>32</v>
      </c>
      <c r="BW10">
        <f>SUMIFS(DataRegularSeason20242025!$AA$3:$AA$1315,DataRegularSeason20242025!$B$3:$B$1315, "&lt;=" &amp; BW$1, DataRegularSeason20242025!$D$3:$D$1315, $A10)+SUMIFS(DataRegularSeason20242025!$AB$3:$AB$1315,DataRegularSeason20242025!$B$3:$B$1315, "&lt;=" &amp; BW$1, DataRegularSeason20242025!$E$3:$E$1315, $A10)</f>
        <v>32</v>
      </c>
      <c r="BX10">
        <f>SUMIFS(DataRegularSeason20242025!$AA$3:$AA$1315,DataRegularSeason20242025!$B$3:$B$1315, "&lt;=" &amp; BX$1, DataRegularSeason20242025!$D$3:$D$1315, $A10)+SUMIFS(DataRegularSeason20242025!$AB$3:$AB$1315,DataRegularSeason20242025!$B$3:$B$1315, "&lt;=" &amp; BX$1, DataRegularSeason20242025!$E$3:$E$1315, $A10)</f>
        <v>32</v>
      </c>
      <c r="BY10">
        <f>SUMIFS(DataRegularSeason20242025!$AA$3:$AA$1315,DataRegularSeason20242025!$B$3:$B$1315, "&lt;=" &amp; BY$1, DataRegularSeason20242025!$D$3:$D$1315, $A10)+SUMIFS(DataRegularSeason20242025!$AB$3:$AB$1315,DataRegularSeason20242025!$B$3:$B$1315, "&lt;=" &amp; BY$1, DataRegularSeason20242025!$E$3:$E$1315, $A10)</f>
        <v>32</v>
      </c>
      <c r="BZ10">
        <f>SUMIFS(DataRegularSeason20242025!$AA$3:$AA$1315,DataRegularSeason20242025!$B$3:$B$1315, "&lt;=" &amp; BZ$1, DataRegularSeason20242025!$D$3:$D$1315, $A10)+SUMIFS(DataRegularSeason20242025!$AB$3:$AB$1315,DataRegularSeason20242025!$B$3:$B$1315, "&lt;=" &amp; BZ$1, DataRegularSeason20242025!$E$3:$E$1315, $A10)</f>
        <v>32</v>
      </c>
      <c r="CA10">
        <f>SUMIFS(DataRegularSeason20242025!$AA$3:$AA$1315,DataRegularSeason20242025!$B$3:$B$1315, "&lt;=" &amp; CA$1, DataRegularSeason20242025!$D$3:$D$1315, $A10)+SUMIFS(DataRegularSeason20242025!$AB$3:$AB$1315,DataRegularSeason20242025!$B$3:$B$1315, "&lt;=" &amp; CA$1, DataRegularSeason20242025!$E$3:$E$1315, $A10)</f>
        <v>32</v>
      </c>
      <c r="CB10">
        <f>SUMIFS(DataRegularSeason20242025!$AA$3:$AA$1315,DataRegularSeason20242025!$B$3:$B$1315, "&lt;=" &amp; CB$1, DataRegularSeason20242025!$D$3:$D$1315, $A10)+SUMIFS(DataRegularSeason20242025!$AB$3:$AB$1315,DataRegularSeason20242025!$B$3:$B$1315, "&lt;=" &amp; CB$1, DataRegularSeason20242025!$E$3:$E$1315, $A10)</f>
        <v>32</v>
      </c>
      <c r="CC10">
        <f>SUMIFS(DataRegularSeason20242025!$AA$3:$AA$1315,DataRegularSeason20242025!$B$3:$B$1315, "&lt;=" &amp; CC$1, DataRegularSeason20242025!$D$3:$D$1315, $A10)+SUMIFS(DataRegularSeason20242025!$AB$3:$AB$1315,DataRegularSeason20242025!$B$3:$B$1315, "&lt;=" &amp; CC$1, DataRegularSeason20242025!$E$3:$E$1315, $A10)</f>
        <v>32</v>
      </c>
      <c r="CD10">
        <f>SUMIFS(DataRegularSeason20242025!$AA$3:$AA$1315,DataRegularSeason20242025!$B$3:$B$1315, "&lt;=" &amp; CD$1, DataRegularSeason20242025!$D$3:$D$1315, $A10)+SUMIFS(DataRegularSeason20242025!$AB$3:$AB$1315,DataRegularSeason20242025!$B$3:$B$1315, "&lt;=" &amp; CD$1, DataRegularSeason20242025!$E$3:$E$1315, $A10)</f>
        <v>32</v>
      </c>
      <c r="CE10">
        <f>SUMIFS(DataRegularSeason20242025!$AA$3:$AA$1315,DataRegularSeason20242025!$B$3:$B$1315, "&lt;=" &amp; CE$1, DataRegularSeason20242025!$D$3:$D$1315, $A10)+SUMIFS(DataRegularSeason20242025!$AB$3:$AB$1315,DataRegularSeason20242025!$B$3:$B$1315, "&lt;=" &amp; CE$1, DataRegularSeason20242025!$E$3:$E$1315, $A10)</f>
        <v>32</v>
      </c>
      <c r="CF10">
        <f>SUMIFS(DataRegularSeason20242025!$AA$3:$AA$1315,DataRegularSeason20242025!$B$3:$B$1315, "&lt;=" &amp; CF$1, DataRegularSeason20242025!$D$3:$D$1315, $A10)+SUMIFS(DataRegularSeason20242025!$AB$3:$AB$1315,DataRegularSeason20242025!$B$3:$B$1315, "&lt;=" &amp; CF$1, DataRegularSeason20242025!$E$3:$E$1315, $A10)</f>
        <v>32</v>
      </c>
      <c r="CG10">
        <f>SUMIFS(DataRegularSeason20242025!$AA$3:$AA$1315,DataRegularSeason20242025!$B$3:$B$1315, "&lt;=" &amp; CG$1, DataRegularSeason20242025!$D$3:$D$1315, $A10)+SUMIFS(DataRegularSeason20242025!$AB$3:$AB$1315,DataRegularSeason20242025!$B$3:$B$1315, "&lt;=" &amp; CG$1, DataRegularSeason20242025!$E$3:$E$1315, $A10)</f>
        <v>32</v>
      </c>
      <c r="CH10">
        <f>SUMIFS(DataRegularSeason20242025!$AA$3:$AA$1315,DataRegularSeason20242025!$B$3:$B$1315, "&lt;=" &amp; CH$1, DataRegularSeason20242025!$D$3:$D$1315, $A10)+SUMIFS(DataRegularSeason20242025!$AB$3:$AB$1315,DataRegularSeason20242025!$B$3:$B$1315, "&lt;=" &amp; CH$1, DataRegularSeason20242025!$E$3:$E$1315, $A10)</f>
        <v>32</v>
      </c>
      <c r="CI10">
        <f>SUMIFS(DataRegularSeason20242025!$AA$3:$AA$1315,DataRegularSeason20242025!$B$3:$B$1315, "&lt;=" &amp; CI$1, DataRegularSeason20242025!$D$3:$D$1315, $A10)+SUMIFS(DataRegularSeason20242025!$AB$3:$AB$1315,DataRegularSeason20242025!$B$3:$B$1315, "&lt;=" &amp; CI$1, DataRegularSeason20242025!$E$3:$E$1315, $A10)</f>
        <v>32</v>
      </c>
      <c r="CJ10">
        <f>SUMIFS(DataRegularSeason20242025!$AA$3:$AA$1315,DataRegularSeason20242025!$B$3:$B$1315, "&lt;=" &amp; CJ$1, DataRegularSeason20242025!$D$3:$D$1315, $A10)+SUMIFS(DataRegularSeason20242025!$AB$3:$AB$1315,DataRegularSeason20242025!$B$3:$B$1315, "&lt;=" &amp; CJ$1, DataRegularSeason20242025!$E$3:$E$1315, $A10)</f>
        <v>32</v>
      </c>
      <c r="CK10">
        <f>SUMIFS(DataRegularSeason20242025!$AA$3:$AA$1315,DataRegularSeason20242025!$B$3:$B$1315, "&lt;=" &amp; CK$1, DataRegularSeason20242025!$D$3:$D$1315, $A10)+SUMIFS(DataRegularSeason20242025!$AB$3:$AB$1315,DataRegularSeason20242025!$B$3:$B$1315, "&lt;=" &amp; CK$1, DataRegularSeason20242025!$E$3:$E$1315, $A10)</f>
        <v>32</v>
      </c>
      <c r="CL10">
        <f>SUMIFS(DataRegularSeason20242025!$AA$3:$AA$1315,DataRegularSeason20242025!$B$3:$B$1315, "&lt;=" &amp; CL$1, DataRegularSeason20242025!$D$3:$D$1315, $A10)+SUMIFS(DataRegularSeason20242025!$AB$3:$AB$1315,DataRegularSeason20242025!$B$3:$B$1315, "&lt;=" &amp; CL$1, DataRegularSeason20242025!$E$3:$E$1315, $A10)</f>
        <v>32</v>
      </c>
      <c r="CM10">
        <f>SUMIFS(DataRegularSeason20242025!$AA$3:$AA$1315,DataRegularSeason20242025!$B$3:$B$1315, "&lt;=" &amp; CM$1, DataRegularSeason20242025!$D$3:$D$1315, $A10)+SUMIFS(DataRegularSeason20242025!$AB$3:$AB$1315,DataRegularSeason20242025!$B$3:$B$1315, "&lt;=" &amp; CM$1, DataRegularSeason20242025!$E$3:$E$1315, $A10)</f>
        <v>32</v>
      </c>
      <c r="CN10">
        <f>SUMIFS(DataRegularSeason20242025!$AA$3:$AA$1315,DataRegularSeason20242025!$B$3:$B$1315, "&lt;=" &amp; CN$1, DataRegularSeason20242025!$D$3:$D$1315, $A10)+SUMIFS(DataRegularSeason20242025!$AB$3:$AB$1315,DataRegularSeason20242025!$B$3:$B$1315, "&lt;=" &amp; CN$1, DataRegularSeason20242025!$E$3:$E$1315, $A10)</f>
        <v>32</v>
      </c>
      <c r="CO10">
        <f>SUMIFS(DataRegularSeason20242025!$AA$3:$AA$1315,DataRegularSeason20242025!$B$3:$B$1315, "&lt;=" &amp; CO$1, DataRegularSeason20242025!$D$3:$D$1315, $A10)+SUMIFS(DataRegularSeason20242025!$AB$3:$AB$1315,DataRegularSeason20242025!$B$3:$B$1315, "&lt;=" &amp; CO$1, DataRegularSeason20242025!$E$3:$E$1315, $A10)</f>
        <v>32</v>
      </c>
      <c r="CP10">
        <f>SUMIFS(DataRegularSeason20242025!$AA$3:$AA$1315,DataRegularSeason20242025!$B$3:$B$1315, "&lt;=" &amp; CP$1, DataRegularSeason20242025!$D$3:$D$1315, $A10)+SUMIFS(DataRegularSeason20242025!$AB$3:$AB$1315,DataRegularSeason20242025!$B$3:$B$1315, "&lt;=" &amp; CP$1, DataRegularSeason20242025!$E$3:$E$1315, $A10)</f>
        <v>32</v>
      </c>
      <c r="CQ10">
        <f>SUMIFS(DataRegularSeason20242025!$AA$3:$AA$1315,DataRegularSeason20242025!$B$3:$B$1315, "&lt;=" &amp; CQ$1, DataRegularSeason20242025!$D$3:$D$1315, $A10)+SUMIFS(DataRegularSeason20242025!$AB$3:$AB$1315,DataRegularSeason20242025!$B$3:$B$1315, "&lt;=" &amp; CQ$1, DataRegularSeason20242025!$E$3:$E$1315, $A10)</f>
        <v>32</v>
      </c>
      <c r="CR10">
        <f>SUMIFS(DataRegularSeason20242025!$AA$3:$AA$1315,DataRegularSeason20242025!$B$3:$B$1315, "&lt;=" &amp; CR$1, DataRegularSeason20242025!$D$3:$D$1315, $A10)+SUMIFS(DataRegularSeason20242025!$AB$3:$AB$1315,DataRegularSeason20242025!$B$3:$B$1315, "&lt;=" &amp; CR$1, DataRegularSeason20242025!$E$3:$E$1315, $A10)</f>
        <v>32</v>
      </c>
      <c r="CS10">
        <f>SUMIFS(DataRegularSeason20242025!$AA$3:$AA$1315,DataRegularSeason20242025!$B$3:$B$1315, "&lt;=" &amp; CS$1, DataRegularSeason20242025!$D$3:$D$1315, $A10)+SUMIFS(DataRegularSeason20242025!$AB$3:$AB$1315,DataRegularSeason20242025!$B$3:$B$1315, "&lt;=" &amp; CS$1, DataRegularSeason20242025!$E$3:$E$1315, $A10)</f>
        <v>32</v>
      </c>
      <c r="CT10">
        <f>SUMIFS(DataRegularSeason20242025!$AA$3:$AA$1315,DataRegularSeason20242025!$B$3:$B$1315, "&lt;=" &amp; CT$1, DataRegularSeason20242025!$D$3:$D$1315, $A10)+SUMIFS(DataRegularSeason20242025!$AB$3:$AB$1315,DataRegularSeason20242025!$B$3:$B$1315, "&lt;=" &amp; CT$1, DataRegularSeason20242025!$E$3:$E$1315, $A10)</f>
        <v>32</v>
      </c>
      <c r="CU10">
        <f>SUMIFS(DataRegularSeason20242025!$AA$3:$AA$1315,DataRegularSeason20242025!$B$3:$B$1315, "&lt;=" &amp; CU$1, DataRegularSeason20242025!$D$3:$D$1315, $A10)+SUMIFS(DataRegularSeason20242025!$AB$3:$AB$1315,DataRegularSeason20242025!$B$3:$B$1315, "&lt;=" &amp; CU$1, DataRegularSeason20242025!$E$3:$E$1315, $A10)</f>
        <v>32</v>
      </c>
      <c r="CV10">
        <f>SUMIFS(DataRegularSeason20242025!$AA$3:$AA$1315,DataRegularSeason20242025!$B$3:$B$1315, "&lt;=" &amp; CV$1, DataRegularSeason20242025!$D$3:$D$1315, $A10)+SUMIFS(DataRegularSeason20242025!$AB$3:$AB$1315,DataRegularSeason20242025!$B$3:$B$1315, "&lt;=" &amp; CV$1, DataRegularSeason20242025!$E$3:$E$1315, $A10)</f>
        <v>32</v>
      </c>
      <c r="CW10">
        <f>SUMIFS(DataRegularSeason20242025!$AA$3:$AA$1315,DataRegularSeason20242025!$B$3:$B$1315, "&lt;=" &amp; CW$1, DataRegularSeason20242025!$D$3:$D$1315, $A10)+SUMIFS(DataRegularSeason20242025!$AB$3:$AB$1315,DataRegularSeason20242025!$B$3:$B$1315, "&lt;=" &amp; CW$1, DataRegularSeason20242025!$E$3:$E$1315, $A10)</f>
        <v>32</v>
      </c>
      <c r="CX10">
        <f>SUMIFS(DataRegularSeason20242025!$AA$3:$AA$1315,DataRegularSeason20242025!$B$3:$B$1315, "&lt;=" &amp; CX$1, DataRegularSeason20242025!$D$3:$D$1315, $A10)+SUMIFS(DataRegularSeason20242025!$AB$3:$AB$1315,DataRegularSeason20242025!$B$3:$B$1315, "&lt;=" &amp; CX$1, DataRegularSeason20242025!$E$3:$E$1315, $A10)</f>
        <v>32</v>
      </c>
      <c r="CY10">
        <f>SUMIFS(DataRegularSeason20242025!$AA$3:$AA$1315,DataRegularSeason20242025!$B$3:$B$1315, "&lt;=" &amp; CY$1, DataRegularSeason20242025!$D$3:$D$1315, $A10)+SUMIFS(DataRegularSeason20242025!$AB$3:$AB$1315,DataRegularSeason20242025!$B$3:$B$1315, "&lt;=" &amp; CY$1, DataRegularSeason20242025!$E$3:$E$1315, $A10)</f>
        <v>32</v>
      </c>
      <c r="CZ10">
        <f>SUMIFS(DataRegularSeason20242025!$AA$3:$AA$1315,DataRegularSeason20242025!$B$3:$B$1315, "&lt;=" &amp; CZ$1, DataRegularSeason20242025!$D$3:$D$1315, $A10)+SUMIFS(DataRegularSeason20242025!$AB$3:$AB$1315,DataRegularSeason20242025!$B$3:$B$1315, "&lt;=" &amp; CZ$1, DataRegularSeason20242025!$E$3:$E$1315, $A10)</f>
        <v>32</v>
      </c>
      <c r="DA10">
        <f>SUMIFS(DataRegularSeason20242025!$AA$3:$AA$1315,DataRegularSeason20242025!$B$3:$B$1315, "&lt;=" &amp; DA$1, DataRegularSeason20242025!$D$3:$D$1315, $A10)+SUMIFS(DataRegularSeason20242025!$AB$3:$AB$1315,DataRegularSeason20242025!$B$3:$B$1315, "&lt;=" &amp; DA$1, DataRegularSeason20242025!$E$3:$E$1315, $A10)</f>
        <v>32</v>
      </c>
      <c r="DB10">
        <f>SUMIFS(DataRegularSeason20242025!$AA$3:$AA$1315,DataRegularSeason20242025!$B$3:$B$1315, "&lt;=" &amp; DB$1, DataRegularSeason20242025!$D$3:$D$1315, $A10)+SUMIFS(DataRegularSeason20242025!$AB$3:$AB$1315,DataRegularSeason20242025!$B$3:$B$1315, "&lt;=" &amp; DB$1, DataRegularSeason20242025!$E$3:$E$1315, $A10)</f>
        <v>32</v>
      </c>
      <c r="DC10">
        <f>SUMIFS(DataRegularSeason20242025!$AA$3:$AA$1315,DataRegularSeason20242025!$B$3:$B$1315, "&lt;=" &amp; DC$1, DataRegularSeason20242025!$D$3:$D$1315, $A10)+SUMIFS(DataRegularSeason20242025!$AB$3:$AB$1315,DataRegularSeason20242025!$B$3:$B$1315, "&lt;=" &amp; DC$1, DataRegularSeason20242025!$E$3:$E$1315, $A10)</f>
        <v>32</v>
      </c>
      <c r="DD10">
        <f>SUMIFS(DataRegularSeason20242025!$AA$3:$AA$1315,DataRegularSeason20242025!$B$3:$B$1315, "&lt;=" &amp; DD$1, DataRegularSeason20242025!$D$3:$D$1315, $A10)+SUMIFS(DataRegularSeason20242025!$AB$3:$AB$1315,DataRegularSeason20242025!$B$3:$B$1315, "&lt;=" &amp; DD$1, DataRegularSeason20242025!$E$3:$E$1315, $A10)</f>
        <v>32</v>
      </c>
      <c r="DE10">
        <f>SUMIFS(DataRegularSeason20242025!$AA$3:$AA$1315,DataRegularSeason20242025!$B$3:$B$1315, "&lt;=" &amp; DE$1, DataRegularSeason20242025!$D$3:$D$1315, $A10)+SUMIFS(DataRegularSeason20242025!$AB$3:$AB$1315,DataRegularSeason20242025!$B$3:$B$1315, "&lt;=" &amp; DE$1, DataRegularSeason20242025!$E$3:$E$1315, $A10)</f>
        <v>32</v>
      </c>
      <c r="DF10">
        <f>SUMIFS(DataRegularSeason20242025!$AA$3:$AA$1315,DataRegularSeason20242025!$B$3:$B$1315, "&lt;=" &amp; DF$1, DataRegularSeason20242025!$D$3:$D$1315, $A10)+SUMIFS(DataRegularSeason20242025!$AB$3:$AB$1315,DataRegularSeason20242025!$B$3:$B$1315, "&lt;=" &amp; DF$1, DataRegularSeason20242025!$E$3:$E$1315, $A10)</f>
        <v>32</v>
      </c>
      <c r="DG10">
        <f>SUMIFS(DataRegularSeason20242025!$AA$3:$AA$1315,DataRegularSeason20242025!$B$3:$B$1315, "&lt;=" &amp; DG$1, DataRegularSeason20242025!$D$3:$D$1315, $A10)+SUMIFS(DataRegularSeason20242025!$AB$3:$AB$1315,DataRegularSeason20242025!$B$3:$B$1315, "&lt;=" &amp; DG$1, DataRegularSeason20242025!$E$3:$E$1315, $A10)</f>
        <v>32</v>
      </c>
      <c r="DH10">
        <f>SUMIFS(DataRegularSeason20242025!$AA$3:$AA$1315,DataRegularSeason20242025!$B$3:$B$1315, "&lt;=" &amp; DH$1, DataRegularSeason20242025!$D$3:$D$1315, $A10)+SUMIFS(DataRegularSeason20242025!$AB$3:$AB$1315,DataRegularSeason20242025!$B$3:$B$1315, "&lt;=" &amp; DH$1, DataRegularSeason20242025!$E$3:$E$1315, $A10)</f>
        <v>32</v>
      </c>
      <c r="DI10">
        <f>SUMIFS(DataRegularSeason20242025!$AA$3:$AA$1315,DataRegularSeason20242025!$B$3:$B$1315, "&lt;=" &amp; DI$1, DataRegularSeason20242025!$D$3:$D$1315, $A10)+SUMIFS(DataRegularSeason20242025!$AB$3:$AB$1315,DataRegularSeason20242025!$B$3:$B$1315, "&lt;=" &amp; DI$1, DataRegularSeason20242025!$E$3:$E$1315, $A10)</f>
        <v>32</v>
      </c>
      <c r="DJ10">
        <f>SUMIFS(DataRegularSeason20242025!$AA$3:$AA$1315,DataRegularSeason20242025!$B$3:$B$1315, "&lt;=" &amp; DJ$1, DataRegularSeason20242025!$D$3:$D$1315, $A10)+SUMIFS(DataRegularSeason20242025!$AB$3:$AB$1315,DataRegularSeason20242025!$B$3:$B$1315, "&lt;=" &amp; DJ$1, DataRegularSeason20242025!$E$3:$E$1315, $A10)</f>
        <v>32</v>
      </c>
      <c r="DK10">
        <f>SUMIFS(DataRegularSeason20242025!$AA$3:$AA$1315,DataRegularSeason20242025!$B$3:$B$1315, "&lt;=" &amp; DK$1, DataRegularSeason20242025!$D$3:$D$1315, $A10)+SUMIFS(DataRegularSeason20242025!$AB$3:$AB$1315,DataRegularSeason20242025!$B$3:$B$1315, "&lt;=" &amp; DK$1, DataRegularSeason20242025!$E$3:$E$1315, $A10)</f>
        <v>32</v>
      </c>
      <c r="DL10">
        <f>SUMIFS(DataRegularSeason20242025!$AA$3:$AA$1315,DataRegularSeason20242025!$B$3:$B$1315, "&lt;=" &amp; DL$1, DataRegularSeason20242025!$D$3:$D$1315, $A10)+SUMIFS(DataRegularSeason20242025!$AB$3:$AB$1315,DataRegularSeason20242025!$B$3:$B$1315, "&lt;=" &amp; DL$1, DataRegularSeason20242025!$E$3:$E$1315, $A10)</f>
        <v>32</v>
      </c>
      <c r="DM10">
        <f>SUMIFS(DataRegularSeason20242025!$AA$3:$AA$1315,DataRegularSeason20242025!$B$3:$B$1315, "&lt;=" &amp; DM$1, DataRegularSeason20242025!$D$3:$D$1315, $A10)+SUMIFS(DataRegularSeason20242025!$AB$3:$AB$1315,DataRegularSeason20242025!$B$3:$B$1315, "&lt;=" &amp; DM$1, DataRegularSeason20242025!$E$3:$E$1315, $A10)</f>
        <v>32</v>
      </c>
      <c r="DN10">
        <f>SUMIFS(DataRegularSeason20242025!$AA$3:$AA$1315,DataRegularSeason20242025!$B$3:$B$1315, "&lt;=" &amp; DN$1, DataRegularSeason20242025!$D$3:$D$1315, $A10)+SUMIFS(DataRegularSeason20242025!$AB$3:$AB$1315,DataRegularSeason20242025!$B$3:$B$1315, "&lt;=" &amp; DN$1, DataRegularSeason20242025!$E$3:$E$1315, $A10)</f>
        <v>32</v>
      </c>
      <c r="DO10">
        <f>SUMIFS(DataRegularSeason20242025!$AA$3:$AA$1315,DataRegularSeason20242025!$B$3:$B$1315, "&lt;=" &amp; DO$1, DataRegularSeason20242025!$D$3:$D$1315, $A10)+SUMIFS(DataRegularSeason20242025!$AB$3:$AB$1315,DataRegularSeason20242025!$B$3:$B$1315, "&lt;=" &amp; DO$1, DataRegularSeason20242025!$E$3:$E$1315, $A10)</f>
        <v>32</v>
      </c>
      <c r="DP10">
        <f>SUMIFS(DataRegularSeason20242025!$AA$3:$AA$1315,DataRegularSeason20242025!$B$3:$B$1315, "&lt;=" &amp; DP$1, DataRegularSeason20242025!$D$3:$D$1315, $A10)+SUMIFS(DataRegularSeason20242025!$AB$3:$AB$1315,DataRegularSeason20242025!$B$3:$B$1315, "&lt;=" &amp; DP$1, DataRegularSeason20242025!$E$3:$E$1315, $A10)</f>
        <v>32</v>
      </c>
      <c r="DQ10">
        <f>SUMIFS(DataRegularSeason20242025!$AA$3:$AA$1315,DataRegularSeason20242025!$B$3:$B$1315, "&lt;=" &amp; DQ$1, DataRegularSeason20242025!$D$3:$D$1315, $A10)+SUMIFS(DataRegularSeason20242025!$AB$3:$AB$1315,DataRegularSeason20242025!$B$3:$B$1315, "&lt;=" &amp; DQ$1, DataRegularSeason20242025!$E$3:$E$1315, $A10)</f>
        <v>32</v>
      </c>
      <c r="DR10">
        <f>SUMIFS(DataRegularSeason20242025!$AA$3:$AA$1315,DataRegularSeason20242025!$B$3:$B$1315, "&lt;=" &amp; DR$1, DataRegularSeason20242025!$D$3:$D$1315, $A10)+SUMIFS(DataRegularSeason20242025!$AB$3:$AB$1315,DataRegularSeason20242025!$B$3:$B$1315, "&lt;=" &amp; DR$1, DataRegularSeason20242025!$E$3:$E$1315, $A10)</f>
        <v>32</v>
      </c>
      <c r="DS10">
        <f>SUMIFS(DataRegularSeason20242025!$AA$3:$AA$1315,DataRegularSeason20242025!$B$3:$B$1315, "&lt;=" &amp; DS$1, DataRegularSeason20242025!$D$3:$D$1315, $A10)+SUMIFS(DataRegularSeason20242025!$AB$3:$AB$1315,DataRegularSeason20242025!$B$3:$B$1315, "&lt;=" &amp; DS$1, DataRegularSeason20242025!$E$3:$E$1315, $A10)</f>
        <v>32</v>
      </c>
      <c r="DT10">
        <f>SUMIFS(DataRegularSeason20242025!$AA$3:$AA$1315,DataRegularSeason20242025!$B$3:$B$1315, "&lt;=" &amp; DT$1, DataRegularSeason20242025!$D$3:$D$1315, $A10)+SUMIFS(DataRegularSeason20242025!$AB$3:$AB$1315,DataRegularSeason20242025!$B$3:$B$1315, "&lt;=" &amp; DT$1, DataRegularSeason20242025!$E$3:$E$1315, $A10)</f>
        <v>32</v>
      </c>
      <c r="DU10">
        <f>SUMIFS(DataRegularSeason20242025!$AA$3:$AA$1315,DataRegularSeason20242025!$B$3:$B$1315, "&lt;=" &amp; DU$1, DataRegularSeason20242025!$D$3:$D$1315, $A10)+SUMIFS(DataRegularSeason20242025!$AB$3:$AB$1315,DataRegularSeason20242025!$B$3:$B$1315, "&lt;=" &amp; DU$1, DataRegularSeason20242025!$E$3:$E$1315, $A10)</f>
        <v>32</v>
      </c>
      <c r="DV10">
        <f>SUMIFS(DataRegularSeason20242025!$AA$3:$AA$1315,DataRegularSeason20242025!$B$3:$B$1315, "&lt;=" &amp; DV$1, DataRegularSeason20242025!$D$3:$D$1315, $A10)+SUMIFS(DataRegularSeason20242025!$AB$3:$AB$1315,DataRegularSeason20242025!$B$3:$B$1315, "&lt;=" &amp; DV$1, DataRegularSeason20242025!$E$3:$E$1315, $A10)</f>
        <v>32</v>
      </c>
      <c r="DW10">
        <f>SUMIFS(DataRegularSeason20242025!$AA$3:$AA$1315,DataRegularSeason20242025!$B$3:$B$1315, "&lt;=" &amp; DW$1, DataRegularSeason20242025!$D$3:$D$1315, $A10)+SUMIFS(DataRegularSeason20242025!$AB$3:$AB$1315,DataRegularSeason20242025!$B$3:$B$1315, "&lt;=" &amp; DW$1, DataRegularSeason20242025!$E$3:$E$1315, $A10)</f>
        <v>32</v>
      </c>
      <c r="DX10">
        <f>SUMIFS(DataRegularSeason20242025!$AA$3:$AA$1315,DataRegularSeason20242025!$B$3:$B$1315, "&lt;=" &amp; DX$1, DataRegularSeason20242025!$D$3:$D$1315, $A10)+SUMIFS(DataRegularSeason20242025!$AB$3:$AB$1315,DataRegularSeason20242025!$B$3:$B$1315, "&lt;=" &amp; DX$1, DataRegularSeason20242025!$E$3:$E$1315, $A10)</f>
        <v>32</v>
      </c>
      <c r="DY10">
        <f>SUMIFS(DataRegularSeason20242025!$AA$3:$AA$1315,DataRegularSeason20242025!$B$3:$B$1315, "&lt;=" &amp; DY$1, DataRegularSeason20242025!$D$3:$D$1315, $A10)+SUMIFS(DataRegularSeason20242025!$AB$3:$AB$1315,DataRegularSeason20242025!$B$3:$B$1315, "&lt;=" &amp; DY$1, DataRegularSeason20242025!$E$3:$E$1315, $A10)</f>
        <v>32</v>
      </c>
      <c r="DZ10">
        <f>SUMIFS(DataRegularSeason20242025!$AA$3:$AA$1315,DataRegularSeason20242025!$B$3:$B$1315, "&lt;=" &amp; DZ$1, DataRegularSeason20242025!$D$3:$D$1315, $A10)+SUMIFS(DataRegularSeason20242025!$AB$3:$AB$1315,DataRegularSeason20242025!$B$3:$B$1315, "&lt;=" &amp; DZ$1, DataRegularSeason20242025!$E$3:$E$1315, $A10)</f>
        <v>32</v>
      </c>
      <c r="EA10">
        <f>SUMIFS(DataRegularSeason20242025!$AA$3:$AA$1315,DataRegularSeason20242025!$B$3:$B$1315, "&lt;=" &amp; EA$1, DataRegularSeason20242025!$D$3:$D$1315, $A10)+SUMIFS(DataRegularSeason20242025!$AB$3:$AB$1315,DataRegularSeason20242025!$B$3:$B$1315, "&lt;=" &amp; EA$1, DataRegularSeason20242025!$E$3:$E$1315, $A10)</f>
        <v>32</v>
      </c>
      <c r="EB10">
        <f>SUMIFS(DataRegularSeason20242025!$AA$3:$AA$1315,DataRegularSeason20242025!$B$3:$B$1315, "&lt;=" &amp; EB$1, DataRegularSeason20242025!$D$3:$D$1315, $A10)+SUMIFS(DataRegularSeason20242025!$AB$3:$AB$1315,DataRegularSeason20242025!$B$3:$B$1315, "&lt;=" &amp; EB$1, DataRegularSeason20242025!$E$3:$E$1315, $A10)</f>
        <v>32</v>
      </c>
      <c r="EC10">
        <f>SUMIFS(DataRegularSeason20242025!$AA$3:$AA$1315,DataRegularSeason20242025!$B$3:$B$1315, "&lt;=" &amp; EC$1, DataRegularSeason20242025!$D$3:$D$1315, $A10)+SUMIFS(DataRegularSeason20242025!$AB$3:$AB$1315,DataRegularSeason20242025!$B$3:$B$1315, "&lt;=" &amp; EC$1, DataRegularSeason20242025!$E$3:$E$1315, $A10)</f>
        <v>32</v>
      </c>
      <c r="ED10">
        <f>SUMIFS(DataRegularSeason20242025!$AA$3:$AA$1315,DataRegularSeason20242025!$B$3:$B$1315, "&lt;=" &amp; ED$1, DataRegularSeason20242025!$D$3:$D$1315, $A10)+SUMIFS(DataRegularSeason20242025!$AB$3:$AB$1315,DataRegularSeason20242025!$B$3:$B$1315, "&lt;=" &amp; ED$1, DataRegularSeason20242025!$E$3:$E$1315, $A10)</f>
        <v>32</v>
      </c>
      <c r="EE10">
        <f>SUMIFS(DataRegularSeason20242025!$AA$3:$AA$1315,DataRegularSeason20242025!$B$3:$B$1315, "&lt;=" &amp; EE$1, DataRegularSeason20242025!$D$3:$D$1315, $A10)+SUMIFS(DataRegularSeason20242025!$AB$3:$AB$1315,DataRegularSeason20242025!$B$3:$B$1315, "&lt;=" &amp; EE$1, DataRegularSeason20242025!$E$3:$E$1315, $A10)</f>
        <v>32</v>
      </c>
      <c r="EF10">
        <f>SUMIFS(DataRegularSeason20242025!$AA$3:$AA$1315,DataRegularSeason20242025!$B$3:$B$1315, "&lt;=" &amp; EF$1, DataRegularSeason20242025!$D$3:$D$1315, $A10)+SUMIFS(DataRegularSeason20242025!$AB$3:$AB$1315,DataRegularSeason20242025!$B$3:$B$1315, "&lt;=" &amp; EF$1, DataRegularSeason20242025!$E$3:$E$1315, $A10)</f>
        <v>32</v>
      </c>
      <c r="EG10">
        <f>SUMIFS(DataRegularSeason20242025!$AA$3:$AA$1315,DataRegularSeason20242025!$B$3:$B$1315, "&lt;=" &amp; EG$1, DataRegularSeason20242025!$D$3:$D$1315, $A10)+SUMIFS(DataRegularSeason20242025!$AB$3:$AB$1315,DataRegularSeason20242025!$B$3:$B$1315, "&lt;=" &amp; EG$1, DataRegularSeason20242025!$E$3:$E$1315, $A10)</f>
        <v>32</v>
      </c>
      <c r="EH10">
        <f>SUMIFS(DataRegularSeason20242025!$AA$3:$AA$1315,DataRegularSeason20242025!$B$3:$B$1315, "&lt;=" &amp; EH$1, DataRegularSeason20242025!$D$3:$D$1315, $A10)+SUMIFS(DataRegularSeason20242025!$AB$3:$AB$1315,DataRegularSeason20242025!$B$3:$B$1315, "&lt;=" &amp; EH$1, DataRegularSeason20242025!$E$3:$E$1315, $A10)</f>
        <v>32</v>
      </c>
      <c r="EI10">
        <f>SUMIFS(DataRegularSeason20242025!$AA$3:$AA$1315,DataRegularSeason20242025!$B$3:$B$1315, "&lt;=" &amp; EI$1, DataRegularSeason20242025!$D$3:$D$1315, $A10)+SUMIFS(DataRegularSeason20242025!$AB$3:$AB$1315,DataRegularSeason20242025!$B$3:$B$1315, "&lt;=" &amp; EI$1, DataRegularSeason20242025!$E$3:$E$1315, $A10)</f>
        <v>32</v>
      </c>
      <c r="EJ10">
        <f>SUMIFS(DataRegularSeason20242025!$AA$3:$AA$1315,DataRegularSeason20242025!$B$3:$B$1315, "&lt;=" &amp; EJ$1, DataRegularSeason20242025!$D$3:$D$1315, $A10)+SUMIFS(DataRegularSeason20242025!$AB$3:$AB$1315,DataRegularSeason20242025!$B$3:$B$1315, "&lt;=" &amp; EJ$1, DataRegularSeason20242025!$E$3:$E$1315, $A10)</f>
        <v>32</v>
      </c>
      <c r="EK10">
        <f>SUMIFS(DataRegularSeason20242025!$AA$3:$AA$1315,DataRegularSeason20242025!$B$3:$B$1315, "&lt;=" &amp; EK$1, DataRegularSeason20242025!$D$3:$D$1315, $A10)+SUMIFS(DataRegularSeason20242025!$AB$3:$AB$1315,DataRegularSeason20242025!$B$3:$B$1315, "&lt;=" &amp; EK$1, DataRegularSeason20242025!$E$3:$E$1315, $A10)</f>
        <v>32</v>
      </c>
      <c r="EL10">
        <f>SUMIFS(DataRegularSeason20242025!$AA$3:$AA$1315,DataRegularSeason20242025!$B$3:$B$1315, "&lt;=" &amp; EL$1, DataRegularSeason20242025!$D$3:$D$1315, $A10)+SUMIFS(DataRegularSeason20242025!$AB$3:$AB$1315,DataRegularSeason20242025!$B$3:$B$1315, "&lt;=" &amp; EL$1, DataRegularSeason20242025!$E$3:$E$1315, $A10)</f>
        <v>32</v>
      </c>
      <c r="EM10">
        <f>SUMIFS(DataRegularSeason20242025!$AA$3:$AA$1315,DataRegularSeason20242025!$B$3:$B$1315, "&lt;=" &amp; EM$1, DataRegularSeason20242025!$D$3:$D$1315, $A10)+SUMIFS(DataRegularSeason20242025!$AB$3:$AB$1315,DataRegularSeason20242025!$B$3:$B$1315, "&lt;=" &amp; EM$1, DataRegularSeason20242025!$E$3:$E$1315, $A10)</f>
        <v>32</v>
      </c>
      <c r="EN10">
        <f>SUMIFS(DataRegularSeason20242025!$AA$3:$AA$1315,DataRegularSeason20242025!$B$3:$B$1315, "&lt;=" &amp; EN$1, DataRegularSeason20242025!$D$3:$D$1315, $A10)+SUMIFS(DataRegularSeason20242025!$AB$3:$AB$1315,DataRegularSeason20242025!$B$3:$B$1315, "&lt;=" &amp; EN$1, DataRegularSeason20242025!$E$3:$E$1315, $A10)</f>
        <v>32</v>
      </c>
      <c r="EO10">
        <f>SUMIFS(DataRegularSeason20242025!$AA$3:$AA$1315,DataRegularSeason20242025!$B$3:$B$1315, "&lt;=" &amp; EO$1, DataRegularSeason20242025!$D$3:$D$1315, $A10)+SUMIFS(DataRegularSeason20242025!$AB$3:$AB$1315,DataRegularSeason20242025!$B$3:$B$1315, "&lt;=" &amp; EO$1, DataRegularSeason20242025!$E$3:$E$1315, $A10)</f>
        <v>32</v>
      </c>
      <c r="EP10">
        <f>SUMIFS(DataRegularSeason20242025!$AA$3:$AA$1315,DataRegularSeason20242025!$B$3:$B$1315, "&lt;=" &amp; EP$1, DataRegularSeason20242025!$D$3:$D$1315, $A10)+SUMIFS(DataRegularSeason20242025!$AB$3:$AB$1315,DataRegularSeason20242025!$B$3:$B$1315, "&lt;=" &amp; EP$1, DataRegularSeason20242025!$E$3:$E$1315, $A10)</f>
        <v>32</v>
      </c>
      <c r="EQ10">
        <f>SUMIFS(DataRegularSeason20242025!$AA$3:$AA$1315,DataRegularSeason20242025!$B$3:$B$1315, "&lt;=" &amp; EQ$1, DataRegularSeason20242025!$D$3:$D$1315, $A10)+SUMIFS(DataRegularSeason20242025!$AB$3:$AB$1315,DataRegularSeason20242025!$B$3:$B$1315, "&lt;=" &amp; EQ$1, DataRegularSeason20242025!$E$3:$E$1315, $A10)</f>
        <v>32</v>
      </c>
      <c r="ER10">
        <f>SUMIFS(DataRegularSeason20242025!$AA$3:$AA$1315,DataRegularSeason20242025!$B$3:$B$1315, "&lt;=" &amp; ER$1, DataRegularSeason20242025!$D$3:$D$1315, $A10)+SUMIFS(DataRegularSeason20242025!$AB$3:$AB$1315,DataRegularSeason20242025!$B$3:$B$1315, "&lt;=" &amp; ER$1, DataRegularSeason20242025!$E$3:$E$1315, $A10)</f>
        <v>32</v>
      </c>
      <c r="ES10">
        <f>SUMIFS(DataRegularSeason20242025!$AA$3:$AA$1315,DataRegularSeason20242025!$B$3:$B$1315, "&lt;=" &amp; ES$1, DataRegularSeason20242025!$D$3:$D$1315, $A10)+SUMIFS(DataRegularSeason20242025!$AB$3:$AB$1315,DataRegularSeason20242025!$B$3:$B$1315, "&lt;=" &amp; ES$1, DataRegularSeason20242025!$E$3:$E$1315, $A10)</f>
        <v>32</v>
      </c>
      <c r="ET10">
        <f>SUMIFS(DataRegularSeason20242025!$AA$3:$AA$1315,DataRegularSeason20242025!$B$3:$B$1315, "&lt;=" &amp; ET$1, DataRegularSeason20242025!$D$3:$D$1315, $A10)+SUMIFS(DataRegularSeason20242025!$AB$3:$AB$1315,DataRegularSeason20242025!$B$3:$B$1315, "&lt;=" &amp; ET$1, DataRegularSeason20242025!$E$3:$E$1315, $A10)</f>
        <v>32</v>
      </c>
      <c r="EU10">
        <f>SUMIFS(DataRegularSeason20242025!$AA$3:$AA$1315,DataRegularSeason20242025!$B$3:$B$1315, "&lt;=" &amp; EU$1, DataRegularSeason20242025!$D$3:$D$1315, $A10)+SUMIFS(DataRegularSeason20242025!$AB$3:$AB$1315,DataRegularSeason20242025!$B$3:$B$1315, "&lt;=" &amp; EU$1, DataRegularSeason20242025!$E$3:$E$1315, $A10)</f>
        <v>32</v>
      </c>
      <c r="EV10">
        <f>SUMIFS(DataRegularSeason20242025!$AA$3:$AA$1315,DataRegularSeason20242025!$B$3:$B$1315, "&lt;=" &amp; EV$1, DataRegularSeason20242025!$D$3:$D$1315, $A10)+SUMIFS(DataRegularSeason20242025!$AB$3:$AB$1315,DataRegularSeason20242025!$B$3:$B$1315, "&lt;=" &amp; EV$1, DataRegularSeason20242025!$E$3:$E$1315, $A10)</f>
        <v>32</v>
      </c>
      <c r="EW10">
        <f>SUMIFS(DataRegularSeason20242025!$AA$3:$AA$1315,DataRegularSeason20242025!$B$3:$B$1315, "&lt;=" &amp; EW$1, DataRegularSeason20242025!$D$3:$D$1315, $A10)+SUMIFS(DataRegularSeason20242025!$AB$3:$AB$1315,DataRegularSeason20242025!$B$3:$B$1315, "&lt;=" &amp; EW$1, DataRegularSeason20242025!$E$3:$E$1315, $A10)</f>
        <v>32</v>
      </c>
      <c r="EX10">
        <f>SUMIFS(DataRegularSeason20242025!$AA$3:$AA$1315,DataRegularSeason20242025!$B$3:$B$1315, "&lt;=" &amp; EX$1, DataRegularSeason20242025!$D$3:$D$1315, $A10)+SUMIFS(DataRegularSeason20242025!$AB$3:$AB$1315,DataRegularSeason20242025!$B$3:$B$1315, "&lt;=" &amp; EX$1, DataRegularSeason20242025!$E$3:$E$1315, $A10)</f>
        <v>32</v>
      </c>
      <c r="EY10">
        <f>SUMIFS(DataRegularSeason20242025!$AA$3:$AA$1315,DataRegularSeason20242025!$B$3:$B$1315, "&lt;=" &amp; EY$1, DataRegularSeason20242025!$D$3:$D$1315, $A10)+SUMIFS(DataRegularSeason20242025!$AB$3:$AB$1315,DataRegularSeason20242025!$B$3:$B$1315, "&lt;=" &amp; EY$1, DataRegularSeason20242025!$E$3:$E$1315, $A10)</f>
        <v>32</v>
      </c>
      <c r="EZ10">
        <f>SUMIFS(DataRegularSeason20242025!$AA$3:$AA$1315,DataRegularSeason20242025!$B$3:$B$1315, "&lt;=" &amp; EZ$1, DataRegularSeason20242025!$D$3:$D$1315, $A10)+SUMIFS(DataRegularSeason20242025!$AB$3:$AB$1315,DataRegularSeason20242025!$B$3:$B$1315, "&lt;=" &amp; EZ$1, DataRegularSeason20242025!$E$3:$E$1315, $A10)</f>
        <v>32</v>
      </c>
      <c r="FA10">
        <f>SUMIFS(DataRegularSeason20242025!$AA$3:$AA$1315,DataRegularSeason20242025!$B$3:$B$1315, "&lt;=" &amp; FA$1, DataRegularSeason20242025!$D$3:$D$1315, $A10)+SUMIFS(DataRegularSeason20242025!$AB$3:$AB$1315,DataRegularSeason20242025!$B$3:$B$1315, "&lt;=" &amp; FA$1, DataRegularSeason20242025!$E$3:$E$1315, $A10)</f>
        <v>32</v>
      </c>
      <c r="FB10">
        <f>SUMIFS(DataRegularSeason20242025!$AA$3:$AA$1315,DataRegularSeason20242025!$B$3:$B$1315, "&lt;=" &amp; FB$1, DataRegularSeason20242025!$D$3:$D$1315, $A10)+SUMIFS(DataRegularSeason20242025!$AB$3:$AB$1315,DataRegularSeason20242025!$B$3:$B$1315, "&lt;=" &amp; FB$1, DataRegularSeason20242025!$E$3:$E$1315, $A10)</f>
        <v>32</v>
      </c>
      <c r="FC10">
        <f>SUMIFS(DataRegularSeason20242025!$AA$3:$AA$1315,DataRegularSeason20242025!$B$3:$B$1315, "&lt;=" &amp; FC$1, DataRegularSeason20242025!$D$3:$D$1315, $A10)+SUMIFS(DataRegularSeason20242025!$AB$3:$AB$1315,DataRegularSeason20242025!$B$3:$B$1315, "&lt;=" &amp; FC$1, DataRegularSeason20242025!$E$3:$E$1315, $A10)</f>
        <v>32</v>
      </c>
      <c r="FD10">
        <f>SUMIFS(DataRegularSeason20242025!$AA$3:$AA$1315,DataRegularSeason20242025!$B$3:$B$1315, "&lt;=" &amp; FD$1, DataRegularSeason20242025!$D$3:$D$1315, $A10)+SUMIFS(DataRegularSeason20242025!$AB$3:$AB$1315,DataRegularSeason20242025!$B$3:$B$1315, "&lt;=" &amp; FD$1, DataRegularSeason20242025!$E$3:$E$1315, $A10)</f>
        <v>32</v>
      </c>
      <c r="FE10">
        <f>SUMIFS(DataRegularSeason20242025!$AA$3:$AA$1315,DataRegularSeason20242025!$B$3:$B$1315, "&lt;=" &amp; FE$1, DataRegularSeason20242025!$D$3:$D$1315, $A10)+SUMIFS(DataRegularSeason20242025!$AB$3:$AB$1315,DataRegularSeason20242025!$B$3:$B$1315, "&lt;=" &amp; FE$1, DataRegularSeason20242025!$E$3:$E$1315, $A10)</f>
        <v>32</v>
      </c>
      <c r="FF10">
        <f>SUMIFS(DataRegularSeason20242025!$AA$3:$AA$1315,DataRegularSeason20242025!$B$3:$B$1315, "&lt;=" &amp; FF$1, DataRegularSeason20242025!$D$3:$D$1315, $A10)+SUMIFS(DataRegularSeason20242025!$AB$3:$AB$1315,DataRegularSeason20242025!$B$3:$B$1315, "&lt;=" &amp; FF$1, DataRegularSeason20242025!$E$3:$E$1315, $A10)</f>
        <v>32</v>
      </c>
      <c r="FG10">
        <f>SUMIFS(DataRegularSeason20242025!$AA$3:$AA$1315,DataRegularSeason20242025!$B$3:$B$1315, "&lt;=" &amp; FG$1, DataRegularSeason20242025!$D$3:$D$1315, $A10)+SUMIFS(DataRegularSeason20242025!$AB$3:$AB$1315,DataRegularSeason20242025!$B$3:$B$1315, "&lt;=" &amp; FG$1, DataRegularSeason20242025!$E$3:$E$1315, $A10)</f>
        <v>32</v>
      </c>
      <c r="FH10">
        <f>SUMIFS(DataRegularSeason20242025!$AA$3:$AA$1315,DataRegularSeason20242025!$B$3:$B$1315, "&lt;=" &amp; FH$1, DataRegularSeason20242025!$D$3:$D$1315, $A10)+SUMIFS(DataRegularSeason20242025!$AB$3:$AB$1315,DataRegularSeason20242025!$B$3:$B$1315, "&lt;=" &amp; FH$1, DataRegularSeason20242025!$E$3:$E$1315, $A10)</f>
        <v>32</v>
      </c>
      <c r="FI10">
        <f>SUMIFS(DataRegularSeason20242025!$AA$3:$AA$1315,DataRegularSeason20242025!$B$3:$B$1315, "&lt;=" &amp; FI$1, DataRegularSeason20242025!$D$3:$D$1315, $A10)+SUMIFS(DataRegularSeason20242025!$AB$3:$AB$1315,DataRegularSeason20242025!$B$3:$B$1315, "&lt;=" &amp; FI$1, DataRegularSeason20242025!$E$3:$E$1315, $A10)</f>
        <v>32</v>
      </c>
      <c r="FJ10">
        <f>SUMIFS(DataRegularSeason20242025!$AA$3:$AA$1315,DataRegularSeason20242025!$B$3:$B$1315, "&lt;=" &amp; FJ$1, DataRegularSeason20242025!$D$3:$D$1315, $A10)+SUMIFS(DataRegularSeason20242025!$AB$3:$AB$1315,DataRegularSeason20242025!$B$3:$B$1315, "&lt;=" &amp; FJ$1, DataRegularSeason20242025!$E$3:$E$1315, $A10)</f>
        <v>32</v>
      </c>
      <c r="FK10">
        <f>SUMIFS(DataRegularSeason20242025!$AA$3:$AA$1315,DataRegularSeason20242025!$B$3:$B$1315, "&lt;=" &amp; FK$1, DataRegularSeason20242025!$D$3:$D$1315, $A10)+SUMIFS(DataRegularSeason20242025!$AB$3:$AB$1315,DataRegularSeason20242025!$B$3:$B$1315, "&lt;=" &amp; FK$1, DataRegularSeason20242025!$E$3:$E$1315, $A10)</f>
        <v>32</v>
      </c>
      <c r="FL10">
        <f>SUMIFS(DataRegularSeason20242025!$AA$3:$AA$1315,DataRegularSeason20242025!$B$3:$B$1315, "&lt;=" &amp; FL$1, DataRegularSeason20242025!$D$3:$D$1315, $A10)+SUMIFS(DataRegularSeason20242025!$AB$3:$AB$1315,DataRegularSeason20242025!$B$3:$B$1315, "&lt;=" &amp; FL$1, DataRegularSeason20242025!$E$3:$E$1315, $A10)</f>
        <v>32</v>
      </c>
      <c r="FM10">
        <f>SUMIFS(DataRegularSeason20242025!$AA$3:$AA$1315,DataRegularSeason20242025!$B$3:$B$1315, "&lt;=" &amp; FM$1, DataRegularSeason20242025!$D$3:$D$1315, $A10)+SUMIFS(DataRegularSeason20242025!$AB$3:$AB$1315,DataRegularSeason20242025!$B$3:$B$1315, "&lt;=" &amp; FM$1, DataRegularSeason20242025!$E$3:$E$1315, $A10)</f>
        <v>32</v>
      </c>
      <c r="FN10">
        <f>SUMIFS(DataRegularSeason20242025!$AA$3:$AA$1315,DataRegularSeason20242025!$B$3:$B$1315, "&lt;=" &amp; FN$1, DataRegularSeason20242025!$D$3:$D$1315, $A10)+SUMIFS(DataRegularSeason20242025!$AB$3:$AB$1315,DataRegularSeason20242025!$B$3:$B$1315, "&lt;=" &amp; FN$1, DataRegularSeason20242025!$E$3:$E$1315, $A10)</f>
        <v>32</v>
      </c>
      <c r="FO10">
        <f>SUMIFS(DataRegularSeason20242025!$AA$3:$AA$1315,DataRegularSeason20242025!$B$3:$B$1315, "&lt;=" &amp; FO$1, DataRegularSeason20242025!$D$3:$D$1315, $A10)+SUMIFS(DataRegularSeason20242025!$AB$3:$AB$1315,DataRegularSeason20242025!$B$3:$B$1315, "&lt;=" &amp; FO$1, DataRegularSeason20242025!$E$3:$E$1315, $A10)</f>
        <v>32</v>
      </c>
      <c r="FP10">
        <f>SUMIFS(DataRegularSeason20242025!$AA$3:$AA$1315,DataRegularSeason20242025!$B$3:$B$1315, "&lt;=" &amp; FP$1, DataRegularSeason20242025!$D$3:$D$1315, $A10)+SUMIFS(DataRegularSeason20242025!$AB$3:$AB$1315,DataRegularSeason20242025!$B$3:$B$1315, "&lt;=" &amp; FP$1, DataRegularSeason20242025!$E$3:$E$1315, $A10)</f>
        <v>32</v>
      </c>
      <c r="FQ10">
        <f>SUMIFS(DataRegularSeason20242025!$AA$3:$AA$1315,DataRegularSeason20242025!$B$3:$B$1315, "&lt;=" &amp; FQ$1, DataRegularSeason20242025!$D$3:$D$1315, $A10)+SUMIFS(DataRegularSeason20242025!$AB$3:$AB$1315,DataRegularSeason20242025!$B$3:$B$1315, "&lt;=" &amp; FQ$1, DataRegularSeason20242025!$E$3:$E$1315, $A10)</f>
        <v>32</v>
      </c>
      <c r="FR10">
        <f>SUMIFS(DataRegularSeason20242025!$AA$3:$AA$1315,DataRegularSeason20242025!$B$3:$B$1315, "&lt;=" &amp; FR$1, DataRegularSeason20242025!$D$3:$D$1315, $A10)+SUMIFS(DataRegularSeason20242025!$AB$3:$AB$1315,DataRegularSeason20242025!$B$3:$B$1315, "&lt;=" &amp; FR$1, DataRegularSeason20242025!$E$3:$E$1315, $A10)</f>
        <v>32</v>
      </c>
      <c r="FS10">
        <f>SUMIFS(DataRegularSeason20242025!$AA$3:$AA$1315,DataRegularSeason20242025!$B$3:$B$1315, "&lt;=" &amp; FS$1, DataRegularSeason20242025!$D$3:$D$1315, $A10)+SUMIFS(DataRegularSeason20242025!$AB$3:$AB$1315,DataRegularSeason20242025!$B$3:$B$1315, "&lt;=" &amp; FS$1, DataRegularSeason20242025!$E$3:$E$1315, $A10)</f>
        <v>32</v>
      </c>
      <c r="FT10">
        <f>SUMIFS(DataRegularSeason20242025!$AA$3:$AA$1315,DataRegularSeason20242025!$B$3:$B$1315, "&lt;=" &amp; FT$1, DataRegularSeason20242025!$D$3:$D$1315, $A10)+SUMIFS(DataRegularSeason20242025!$AB$3:$AB$1315,DataRegularSeason20242025!$B$3:$B$1315, "&lt;=" &amp; FT$1, DataRegularSeason20242025!$E$3:$E$1315, $A10)</f>
        <v>32</v>
      </c>
      <c r="FU10">
        <f>SUMIFS(DataRegularSeason20242025!$AA$3:$AA$1315,DataRegularSeason20242025!$B$3:$B$1315, "&lt;=" &amp; FU$1, DataRegularSeason20242025!$D$3:$D$1315, $A10)+SUMIFS(DataRegularSeason20242025!$AB$3:$AB$1315,DataRegularSeason20242025!$B$3:$B$1315, "&lt;=" &amp; FU$1, DataRegularSeason20242025!$E$3:$E$1315, $A10)</f>
        <v>32</v>
      </c>
      <c r="FV10">
        <f>SUMIFS(DataRegularSeason20242025!$AA$3:$AA$1315,DataRegularSeason20242025!$B$3:$B$1315, "&lt;=" &amp; FV$1, DataRegularSeason20242025!$D$3:$D$1315, $A10)+SUMIFS(DataRegularSeason20242025!$AB$3:$AB$1315,DataRegularSeason20242025!$B$3:$B$1315, "&lt;=" &amp; FV$1, DataRegularSeason20242025!$E$3:$E$1315, $A10)</f>
        <v>32</v>
      </c>
      <c r="FW10">
        <f>SUMIFS(DataRegularSeason20242025!$AA$3:$AA$1315,DataRegularSeason20242025!$B$3:$B$1315, "&lt;=" &amp; FW$1, DataRegularSeason20242025!$D$3:$D$1315, $A10)+SUMIFS(DataRegularSeason20242025!$AB$3:$AB$1315,DataRegularSeason20242025!$B$3:$B$1315, "&lt;=" &amp; FW$1, DataRegularSeason20242025!$E$3:$E$1315, $A10)</f>
        <v>32</v>
      </c>
      <c r="FX10">
        <f>SUMIFS(DataRegularSeason20242025!$AA$3:$AA$1315,DataRegularSeason20242025!$B$3:$B$1315, "&lt;=" &amp; FX$1, DataRegularSeason20242025!$D$3:$D$1315, $A10)+SUMIFS(DataRegularSeason20242025!$AB$3:$AB$1315,DataRegularSeason20242025!$B$3:$B$1315, "&lt;=" &amp; FX$1, DataRegularSeason20242025!$E$3:$E$1315, $A10)</f>
        <v>32</v>
      </c>
      <c r="FY10">
        <f>SUMIFS(DataRegularSeason20242025!$AA$3:$AA$1315,DataRegularSeason20242025!$B$3:$B$1315, "&lt;=" &amp; FY$1, DataRegularSeason20242025!$D$3:$D$1315, $A10)+SUMIFS(DataRegularSeason20242025!$AB$3:$AB$1315,DataRegularSeason20242025!$B$3:$B$1315, "&lt;=" &amp; FY$1, DataRegularSeason20242025!$E$3:$E$1315, $A10)</f>
        <v>32</v>
      </c>
      <c r="FZ10">
        <f>SUMIFS(DataRegularSeason20242025!$AA$3:$AA$1315,DataRegularSeason20242025!$B$3:$B$1315, "&lt;=" &amp; FZ$1, DataRegularSeason20242025!$D$3:$D$1315, $A10)+SUMIFS(DataRegularSeason20242025!$AB$3:$AB$1315,DataRegularSeason20242025!$B$3:$B$1315, "&lt;=" &amp; FZ$1, DataRegularSeason20242025!$E$3:$E$1315, $A10)</f>
        <v>32</v>
      </c>
      <c r="GA10">
        <f>SUMIFS(DataRegularSeason20242025!$AA$3:$AA$1315,DataRegularSeason20242025!$B$3:$B$1315, "&lt;=" &amp; GA$1, DataRegularSeason20242025!$D$3:$D$1315, $A10)+SUMIFS(DataRegularSeason20242025!$AB$3:$AB$1315,DataRegularSeason20242025!$B$3:$B$1315, "&lt;=" &amp; GA$1, DataRegularSeason20242025!$E$3:$E$1315, $A10)</f>
        <v>32</v>
      </c>
      <c r="GB10">
        <f>SUMIFS(DataRegularSeason20242025!$AA$3:$AA$1315,DataRegularSeason20242025!$B$3:$B$1315, "&lt;=" &amp; GB$1, DataRegularSeason20242025!$D$3:$D$1315, $A10)+SUMIFS(DataRegularSeason20242025!$AB$3:$AB$1315,DataRegularSeason20242025!$B$3:$B$1315, "&lt;=" &amp; GB$1, DataRegularSeason20242025!$E$3:$E$1315, $A10)</f>
        <v>32</v>
      </c>
      <c r="GC10">
        <f>SUMIFS(DataRegularSeason20242025!$AA$3:$AA$1315,DataRegularSeason20242025!$B$3:$B$1315, "&lt;=" &amp; GC$1, DataRegularSeason20242025!$D$3:$D$1315, $A10)+SUMIFS(DataRegularSeason20242025!$AB$3:$AB$1315,DataRegularSeason20242025!$B$3:$B$1315, "&lt;=" &amp; GC$1, DataRegularSeason20242025!$E$3:$E$1315, $A10)</f>
        <v>32</v>
      </c>
      <c r="GD10">
        <f>SUMIFS(DataRegularSeason20242025!$AA$3:$AA$1315,DataRegularSeason20242025!$B$3:$B$1315, "&lt;=" &amp; GD$1, DataRegularSeason20242025!$D$3:$D$1315, $A10)+SUMIFS(DataRegularSeason20242025!$AB$3:$AB$1315,DataRegularSeason20242025!$B$3:$B$1315, "&lt;=" &amp; GD$1, DataRegularSeason20242025!$E$3:$E$1315, $A10)</f>
        <v>32</v>
      </c>
      <c r="GE10">
        <f>SUMIFS(DataRegularSeason20242025!$AA$3:$AA$1315,DataRegularSeason20242025!$B$3:$B$1315, "&lt;=" &amp; GE$1, DataRegularSeason20242025!$D$3:$D$1315, $A10)+SUMIFS(DataRegularSeason20242025!$AB$3:$AB$1315,DataRegularSeason20242025!$B$3:$B$1315, "&lt;=" &amp; GE$1, DataRegularSeason20242025!$E$3:$E$1315, $A10)</f>
        <v>32</v>
      </c>
      <c r="GF10">
        <f>SUMIFS(DataRegularSeason20242025!$AA$3:$AA$1315,DataRegularSeason20242025!$B$3:$B$1315, "&lt;=" &amp; GF$1, DataRegularSeason20242025!$D$3:$D$1315, $A10)+SUMIFS(DataRegularSeason20242025!$AB$3:$AB$1315,DataRegularSeason20242025!$B$3:$B$1315, "&lt;=" &amp; GF$1, DataRegularSeason20242025!$E$3:$E$1315, $A10)</f>
        <v>32</v>
      </c>
      <c r="GG10">
        <f>SUMIFS(DataRegularSeason20242025!$AA$3:$AA$1315,DataRegularSeason20242025!$B$3:$B$1315, "&lt;=" &amp; GG$1, DataRegularSeason20242025!$D$3:$D$1315, $A10)+SUMIFS(DataRegularSeason20242025!$AB$3:$AB$1315,DataRegularSeason20242025!$B$3:$B$1315, "&lt;=" &amp; GG$1, DataRegularSeason20242025!$E$3:$E$1315, $A10)</f>
        <v>32</v>
      </c>
      <c r="GH10">
        <f>SUMIFS(DataRegularSeason20242025!$AA$3:$AA$1315,DataRegularSeason20242025!$B$3:$B$1315, "&lt;=" &amp; GH$1, DataRegularSeason20242025!$D$3:$D$1315, $A10)+SUMIFS(DataRegularSeason20242025!$AB$3:$AB$1315,DataRegularSeason20242025!$B$3:$B$1315, "&lt;=" &amp; GH$1, DataRegularSeason20242025!$E$3:$E$1315, $A10)</f>
        <v>32</v>
      </c>
      <c r="GI10">
        <f>SUMIFS(DataRegularSeason20242025!$AA$3:$AA$1315,DataRegularSeason20242025!$B$3:$B$1315, "&lt;=" &amp; GI$1, DataRegularSeason20242025!$D$3:$D$1315, $A10)+SUMIFS(DataRegularSeason20242025!$AB$3:$AB$1315,DataRegularSeason20242025!$B$3:$B$1315, "&lt;=" &amp; GI$1, DataRegularSeason20242025!$E$3:$E$1315, $A10)</f>
        <v>32</v>
      </c>
      <c r="GJ10">
        <f>SUMIFS(DataRegularSeason20242025!$AA$3:$AA$1315,DataRegularSeason20242025!$B$3:$B$1315, "&lt;=" &amp; GJ$1, DataRegularSeason20242025!$D$3:$D$1315, $A10)+SUMIFS(DataRegularSeason20242025!$AB$3:$AB$1315,DataRegularSeason20242025!$B$3:$B$1315, "&lt;=" &amp; GJ$1, DataRegularSeason20242025!$E$3:$E$1315, $A10)</f>
        <v>32</v>
      </c>
      <c r="GK10">
        <f>SUMIFS(DataRegularSeason20242025!$AA$3:$AA$1315,DataRegularSeason20242025!$B$3:$B$1315, "&lt;=" &amp; GK$1, DataRegularSeason20242025!$D$3:$D$1315, $A10)+SUMIFS(DataRegularSeason20242025!$AB$3:$AB$1315,DataRegularSeason20242025!$B$3:$B$1315, "&lt;=" &amp; GK$1, DataRegularSeason20242025!$E$3:$E$1315, $A10)</f>
        <v>32</v>
      </c>
      <c r="GL10">
        <f>SUMIFS(DataRegularSeason20242025!$AA$3:$AA$1315,DataRegularSeason20242025!$B$3:$B$1315, "&lt;=" &amp; GL$1, DataRegularSeason20242025!$D$3:$D$1315, $A10)+SUMIFS(DataRegularSeason20242025!$AB$3:$AB$1315,DataRegularSeason20242025!$B$3:$B$1315, "&lt;=" &amp; GL$1, DataRegularSeason20242025!$E$3:$E$1315, $A10)</f>
        <v>32</v>
      </c>
      <c r="GM10">
        <f>SUMIFS(DataRegularSeason20242025!$AA$3:$AA$1315,DataRegularSeason20242025!$B$3:$B$1315, "&lt;=" &amp; GM$1, DataRegularSeason20242025!$D$3:$D$1315, $A10)+SUMIFS(DataRegularSeason20242025!$AB$3:$AB$1315,DataRegularSeason20242025!$B$3:$B$1315, "&lt;=" &amp; GM$1, DataRegularSeason20242025!$E$3:$E$1315, $A10)</f>
        <v>32</v>
      </c>
      <c r="GN10">
        <f>SUMIFS(DataRegularSeason20242025!$AA$3:$AA$1315,DataRegularSeason20242025!$B$3:$B$1315, "&lt;=" &amp; GN$1, DataRegularSeason20242025!$D$3:$D$1315, $A10)+SUMIFS(DataRegularSeason20242025!$AB$3:$AB$1315,DataRegularSeason20242025!$B$3:$B$1315, "&lt;=" &amp; GN$1, DataRegularSeason20242025!$E$3:$E$1315, $A10)</f>
        <v>32</v>
      </c>
      <c r="GO10">
        <f>SUMIFS(DataRegularSeason20242025!$AA$3:$AA$1315,DataRegularSeason20242025!$B$3:$B$1315, "&lt;=" &amp; GO$1, DataRegularSeason20242025!$D$3:$D$1315, $A10)+SUMIFS(DataRegularSeason20242025!$AB$3:$AB$1315,DataRegularSeason20242025!$B$3:$B$1315, "&lt;=" &amp; GO$1, DataRegularSeason20242025!$E$3:$E$1315, $A10)</f>
        <v>32</v>
      </c>
      <c r="GP10">
        <f>SUMIFS(DataRegularSeason20242025!$AA$3:$AA$1315,DataRegularSeason20242025!$B$3:$B$1315, "&lt;=" &amp; GP$1, DataRegularSeason20242025!$D$3:$D$1315, $A10)+SUMIFS(DataRegularSeason20242025!$AB$3:$AB$1315,DataRegularSeason20242025!$B$3:$B$1315, "&lt;=" &amp; GP$1, DataRegularSeason20242025!$E$3:$E$1315, $A10)</f>
        <v>32</v>
      </c>
      <c r="GQ10">
        <f>SUMIFS(DataRegularSeason20242025!$AA$3:$AA$1315,DataRegularSeason20242025!$B$3:$B$1315, "&lt;=" &amp; GQ$1, DataRegularSeason20242025!$D$3:$D$1315, $A10)+SUMIFS(DataRegularSeason20242025!$AB$3:$AB$1315,DataRegularSeason20242025!$B$3:$B$1315, "&lt;=" &amp; GQ$1, DataRegularSeason20242025!$E$3:$E$1315, $A10)</f>
        <v>32</v>
      </c>
      <c r="GR10">
        <f>SUMIFS(DataRegularSeason20242025!$AA$3:$AA$1315,DataRegularSeason20242025!$B$3:$B$1315, "&lt;=" &amp; GR$1, DataRegularSeason20242025!$D$3:$D$1315, $A10)+SUMIFS(DataRegularSeason20242025!$AB$3:$AB$1315,DataRegularSeason20242025!$B$3:$B$1315, "&lt;=" &amp; GR$1, DataRegularSeason20242025!$E$3:$E$1315, $A10)</f>
        <v>32</v>
      </c>
      <c r="GS10">
        <f>SUMIFS(DataRegularSeason20242025!$AA$3:$AA$1315,DataRegularSeason20242025!$B$3:$B$1315, "&lt;=" &amp; GS$1, DataRegularSeason20242025!$D$3:$D$1315, $A10)+SUMIFS(DataRegularSeason20242025!$AB$3:$AB$1315,DataRegularSeason20242025!$B$3:$B$1315, "&lt;=" &amp; GS$1, DataRegularSeason20242025!$E$3:$E$1315, $A10)</f>
        <v>32</v>
      </c>
      <c r="GT10">
        <f>SUMIFS(DataRegularSeason20242025!$AA$3:$AA$1315,DataRegularSeason20242025!$B$3:$B$1315, "&lt;=" &amp; GT$1, DataRegularSeason20242025!$D$3:$D$1315, $A10)+SUMIFS(DataRegularSeason20242025!$AB$3:$AB$1315,DataRegularSeason20242025!$B$3:$B$1315, "&lt;=" &amp; GT$1, DataRegularSeason20242025!$E$3:$E$1315, $A10)</f>
        <v>32</v>
      </c>
      <c r="GU10">
        <f>SUMIFS(DataRegularSeason20242025!$AA$3:$AA$1315,DataRegularSeason20242025!$B$3:$B$1315, "&lt;=" &amp; GU$1, DataRegularSeason20242025!$D$3:$D$1315, $A10)+SUMIFS(DataRegularSeason20242025!$AB$3:$AB$1315,DataRegularSeason20242025!$B$3:$B$1315, "&lt;=" &amp; GU$1, DataRegularSeason20242025!$E$3:$E$1315, $A10)</f>
        <v>32</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31</v>
      </c>
      <c r="BF11">
        <f>SUMIFS(DataRegularSeason20242025!$AA$3:$AA$1315,DataRegularSeason20242025!$B$3:$B$1315, "&lt;=" &amp; BF$1, DataRegularSeason20242025!$D$3:$D$1315, $A11)+SUMIFS(DataRegularSeason20242025!$AB$3:$AB$1315,DataRegularSeason20242025!$B$3:$B$1315, "&lt;=" &amp; BF$1, DataRegularSeason20242025!$E$3:$E$1315, $A11)</f>
        <v>31</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31</v>
      </c>
      <c r="BJ11">
        <f>SUMIFS(DataRegularSeason20242025!$AA$3:$AA$1315,DataRegularSeason20242025!$B$3:$B$1315, "&lt;=" &amp; BJ$1, DataRegularSeason20242025!$D$3:$D$1315, $A11)+SUMIFS(DataRegularSeason20242025!$AB$3:$AB$1315,DataRegularSeason20242025!$B$3:$B$1315, "&lt;=" &amp; BJ$1, DataRegularSeason20242025!$E$3:$E$1315, $A11)</f>
        <v>31</v>
      </c>
      <c r="BK11">
        <f>SUMIFS(DataRegularSeason20242025!$AA$3:$AA$1315,DataRegularSeason20242025!$B$3:$B$1315, "&lt;=" &amp; BK$1, DataRegularSeason20242025!$D$3:$D$1315, $A11)+SUMIFS(DataRegularSeason20242025!$AB$3:$AB$1315,DataRegularSeason20242025!$B$3:$B$1315, "&lt;=" &amp; BK$1, DataRegularSeason20242025!$E$3:$E$1315, $A11)</f>
        <v>31</v>
      </c>
      <c r="BL11">
        <f>SUMIFS(DataRegularSeason20242025!$AA$3:$AA$1315,DataRegularSeason20242025!$B$3:$B$1315, "&lt;=" &amp; BL$1, DataRegularSeason20242025!$D$3:$D$1315, $A11)+SUMIFS(DataRegularSeason20242025!$AB$3:$AB$1315,DataRegularSeason20242025!$B$3:$B$1315, "&lt;=" &amp; BL$1, DataRegularSeason20242025!$E$3:$E$1315, $A11)</f>
        <v>31</v>
      </c>
      <c r="BM11">
        <f>SUMIFS(DataRegularSeason20242025!$AA$3:$AA$1315,DataRegularSeason20242025!$B$3:$B$1315, "&lt;=" &amp; BM$1, DataRegularSeason20242025!$D$3:$D$1315, $A11)+SUMIFS(DataRegularSeason20242025!$AB$3:$AB$1315,DataRegularSeason20242025!$B$3:$B$1315, "&lt;=" &amp; BM$1, DataRegularSeason20242025!$E$3:$E$1315, $A11)</f>
        <v>31</v>
      </c>
      <c r="BN11">
        <f>SUMIFS(DataRegularSeason20242025!$AA$3:$AA$1315,DataRegularSeason20242025!$B$3:$B$1315, "&lt;=" &amp; BN$1, DataRegularSeason20242025!$D$3:$D$1315, $A11)+SUMIFS(DataRegularSeason20242025!$AB$3:$AB$1315,DataRegularSeason20242025!$B$3:$B$1315, "&lt;=" &amp; BN$1, DataRegularSeason20242025!$E$3:$E$1315, $A11)</f>
        <v>31</v>
      </c>
      <c r="BO11">
        <f>SUMIFS(DataRegularSeason20242025!$AA$3:$AA$1315,DataRegularSeason20242025!$B$3:$B$1315, "&lt;=" &amp; BO$1, DataRegularSeason20242025!$D$3:$D$1315, $A11)+SUMIFS(DataRegularSeason20242025!$AB$3:$AB$1315,DataRegularSeason20242025!$B$3:$B$1315, "&lt;=" &amp; BO$1, DataRegularSeason20242025!$E$3:$E$1315, $A11)</f>
        <v>31</v>
      </c>
      <c r="BP11">
        <f>SUMIFS(DataRegularSeason20242025!$AA$3:$AA$1315,DataRegularSeason20242025!$B$3:$B$1315, "&lt;=" &amp; BP$1, DataRegularSeason20242025!$D$3:$D$1315, $A11)+SUMIFS(DataRegularSeason20242025!$AB$3:$AB$1315,DataRegularSeason20242025!$B$3:$B$1315, "&lt;=" &amp; BP$1, DataRegularSeason20242025!$E$3:$E$1315, $A11)</f>
        <v>31</v>
      </c>
      <c r="BQ11">
        <f>SUMIFS(DataRegularSeason20242025!$AA$3:$AA$1315,DataRegularSeason20242025!$B$3:$B$1315, "&lt;=" &amp; BQ$1, DataRegularSeason20242025!$D$3:$D$1315, $A11)+SUMIFS(DataRegularSeason20242025!$AB$3:$AB$1315,DataRegularSeason20242025!$B$3:$B$1315, "&lt;=" &amp; BQ$1, DataRegularSeason20242025!$E$3:$E$1315, $A11)</f>
        <v>31</v>
      </c>
      <c r="BR11">
        <f>SUMIFS(DataRegularSeason20242025!$AA$3:$AA$1315,DataRegularSeason20242025!$B$3:$B$1315, "&lt;=" &amp; BR$1, DataRegularSeason20242025!$D$3:$D$1315, $A11)+SUMIFS(DataRegularSeason20242025!$AB$3:$AB$1315,DataRegularSeason20242025!$B$3:$B$1315, "&lt;=" &amp; BR$1, DataRegularSeason20242025!$E$3:$E$1315, $A11)</f>
        <v>31</v>
      </c>
      <c r="BS11">
        <f>SUMIFS(DataRegularSeason20242025!$AA$3:$AA$1315,DataRegularSeason20242025!$B$3:$B$1315, "&lt;=" &amp; BS$1, DataRegularSeason20242025!$D$3:$D$1315, $A11)+SUMIFS(DataRegularSeason20242025!$AB$3:$AB$1315,DataRegularSeason20242025!$B$3:$B$1315, "&lt;=" &amp; BS$1, DataRegularSeason20242025!$E$3:$E$1315, $A11)</f>
        <v>31</v>
      </c>
      <c r="BT11">
        <f>SUMIFS(DataRegularSeason20242025!$AA$3:$AA$1315,DataRegularSeason20242025!$B$3:$B$1315, "&lt;=" &amp; BT$1, DataRegularSeason20242025!$D$3:$D$1315, $A11)+SUMIFS(DataRegularSeason20242025!$AB$3:$AB$1315,DataRegularSeason20242025!$B$3:$B$1315, "&lt;=" &amp; BT$1, DataRegularSeason20242025!$E$3:$E$1315, $A11)</f>
        <v>31</v>
      </c>
      <c r="BU11">
        <f>SUMIFS(DataRegularSeason20242025!$AA$3:$AA$1315,DataRegularSeason20242025!$B$3:$B$1315, "&lt;=" &amp; BU$1, DataRegularSeason20242025!$D$3:$D$1315, $A11)+SUMIFS(DataRegularSeason20242025!$AB$3:$AB$1315,DataRegularSeason20242025!$B$3:$B$1315, "&lt;=" &amp; BU$1, DataRegularSeason20242025!$E$3:$E$1315, $A11)</f>
        <v>31</v>
      </c>
      <c r="BV11">
        <f>SUMIFS(DataRegularSeason20242025!$AA$3:$AA$1315,DataRegularSeason20242025!$B$3:$B$1315, "&lt;=" &amp; BV$1, DataRegularSeason20242025!$D$3:$D$1315, $A11)+SUMIFS(DataRegularSeason20242025!$AB$3:$AB$1315,DataRegularSeason20242025!$B$3:$B$1315, "&lt;=" &amp; BV$1, DataRegularSeason20242025!$E$3:$E$1315, $A11)</f>
        <v>31</v>
      </c>
      <c r="BW11">
        <f>SUMIFS(DataRegularSeason20242025!$AA$3:$AA$1315,DataRegularSeason20242025!$B$3:$B$1315, "&lt;=" &amp; BW$1, DataRegularSeason20242025!$D$3:$D$1315, $A11)+SUMIFS(DataRegularSeason20242025!$AB$3:$AB$1315,DataRegularSeason20242025!$B$3:$B$1315, "&lt;=" &amp; BW$1, DataRegularSeason20242025!$E$3:$E$1315, $A11)</f>
        <v>31</v>
      </c>
      <c r="BX11">
        <f>SUMIFS(DataRegularSeason20242025!$AA$3:$AA$1315,DataRegularSeason20242025!$B$3:$B$1315, "&lt;=" &amp; BX$1, DataRegularSeason20242025!$D$3:$D$1315, $A11)+SUMIFS(DataRegularSeason20242025!$AB$3:$AB$1315,DataRegularSeason20242025!$B$3:$B$1315, "&lt;=" &amp; BX$1, DataRegularSeason20242025!$E$3:$E$1315, $A11)</f>
        <v>31</v>
      </c>
      <c r="BY11">
        <f>SUMIFS(DataRegularSeason20242025!$AA$3:$AA$1315,DataRegularSeason20242025!$B$3:$B$1315, "&lt;=" &amp; BY$1, DataRegularSeason20242025!$D$3:$D$1315, $A11)+SUMIFS(DataRegularSeason20242025!$AB$3:$AB$1315,DataRegularSeason20242025!$B$3:$B$1315, "&lt;=" &amp; BY$1, DataRegularSeason20242025!$E$3:$E$1315, $A11)</f>
        <v>31</v>
      </c>
      <c r="BZ11">
        <f>SUMIFS(DataRegularSeason20242025!$AA$3:$AA$1315,DataRegularSeason20242025!$B$3:$B$1315, "&lt;=" &amp; BZ$1, DataRegularSeason20242025!$D$3:$D$1315, $A11)+SUMIFS(DataRegularSeason20242025!$AB$3:$AB$1315,DataRegularSeason20242025!$B$3:$B$1315, "&lt;=" &amp; BZ$1, DataRegularSeason20242025!$E$3:$E$1315, $A11)</f>
        <v>31</v>
      </c>
      <c r="CA11">
        <f>SUMIFS(DataRegularSeason20242025!$AA$3:$AA$1315,DataRegularSeason20242025!$B$3:$B$1315, "&lt;=" &amp; CA$1, DataRegularSeason20242025!$D$3:$D$1315, $A11)+SUMIFS(DataRegularSeason20242025!$AB$3:$AB$1315,DataRegularSeason20242025!$B$3:$B$1315, "&lt;=" &amp; CA$1, DataRegularSeason20242025!$E$3:$E$1315, $A11)</f>
        <v>31</v>
      </c>
      <c r="CB11">
        <f>SUMIFS(DataRegularSeason20242025!$AA$3:$AA$1315,DataRegularSeason20242025!$B$3:$B$1315, "&lt;=" &amp; CB$1, DataRegularSeason20242025!$D$3:$D$1315, $A11)+SUMIFS(DataRegularSeason20242025!$AB$3:$AB$1315,DataRegularSeason20242025!$B$3:$B$1315, "&lt;=" &amp; CB$1, DataRegularSeason20242025!$E$3:$E$1315, $A11)</f>
        <v>31</v>
      </c>
      <c r="CC11">
        <f>SUMIFS(DataRegularSeason20242025!$AA$3:$AA$1315,DataRegularSeason20242025!$B$3:$B$1315, "&lt;=" &amp; CC$1, DataRegularSeason20242025!$D$3:$D$1315, $A11)+SUMIFS(DataRegularSeason20242025!$AB$3:$AB$1315,DataRegularSeason20242025!$B$3:$B$1315, "&lt;=" &amp; CC$1, DataRegularSeason20242025!$E$3:$E$1315, $A11)</f>
        <v>31</v>
      </c>
      <c r="CD11">
        <f>SUMIFS(DataRegularSeason20242025!$AA$3:$AA$1315,DataRegularSeason20242025!$B$3:$B$1315, "&lt;=" &amp; CD$1, DataRegularSeason20242025!$D$3:$D$1315, $A11)+SUMIFS(DataRegularSeason20242025!$AB$3:$AB$1315,DataRegularSeason20242025!$B$3:$B$1315, "&lt;=" &amp; CD$1, DataRegularSeason20242025!$E$3:$E$1315, $A11)</f>
        <v>31</v>
      </c>
      <c r="CE11">
        <f>SUMIFS(DataRegularSeason20242025!$AA$3:$AA$1315,DataRegularSeason20242025!$B$3:$B$1315, "&lt;=" &amp; CE$1, DataRegularSeason20242025!$D$3:$D$1315, $A11)+SUMIFS(DataRegularSeason20242025!$AB$3:$AB$1315,DataRegularSeason20242025!$B$3:$B$1315, "&lt;=" &amp; CE$1, DataRegularSeason20242025!$E$3:$E$1315, $A11)</f>
        <v>31</v>
      </c>
      <c r="CF11">
        <f>SUMIFS(DataRegularSeason20242025!$AA$3:$AA$1315,DataRegularSeason20242025!$B$3:$B$1315, "&lt;=" &amp; CF$1, DataRegularSeason20242025!$D$3:$D$1315, $A11)+SUMIFS(DataRegularSeason20242025!$AB$3:$AB$1315,DataRegularSeason20242025!$B$3:$B$1315, "&lt;=" &amp; CF$1, DataRegularSeason20242025!$E$3:$E$1315, $A11)</f>
        <v>31</v>
      </c>
      <c r="CG11">
        <f>SUMIFS(DataRegularSeason20242025!$AA$3:$AA$1315,DataRegularSeason20242025!$B$3:$B$1315, "&lt;=" &amp; CG$1, DataRegularSeason20242025!$D$3:$D$1315, $A11)+SUMIFS(DataRegularSeason20242025!$AB$3:$AB$1315,DataRegularSeason20242025!$B$3:$B$1315, "&lt;=" &amp; CG$1, DataRegularSeason20242025!$E$3:$E$1315, $A11)</f>
        <v>31</v>
      </c>
      <c r="CH11">
        <f>SUMIFS(DataRegularSeason20242025!$AA$3:$AA$1315,DataRegularSeason20242025!$B$3:$B$1315, "&lt;=" &amp; CH$1, DataRegularSeason20242025!$D$3:$D$1315, $A11)+SUMIFS(DataRegularSeason20242025!$AB$3:$AB$1315,DataRegularSeason20242025!$B$3:$B$1315, "&lt;=" &amp; CH$1, DataRegularSeason20242025!$E$3:$E$1315, $A11)</f>
        <v>31</v>
      </c>
      <c r="CI11">
        <f>SUMIFS(DataRegularSeason20242025!$AA$3:$AA$1315,DataRegularSeason20242025!$B$3:$B$1315, "&lt;=" &amp; CI$1, DataRegularSeason20242025!$D$3:$D$1315, $A11)+SUMIFS(DataRegularSeason20242025!$AB$3:$AB$1315,DataRegularSeason20242025!$B$3:$B$1315, "&lt;=" &amp; CI$1, DataRegularSeason20242025!$E$3:$E$1315, $A11)</f>
        <v>31</v>
      </c>
      <c r="CJ11">
        <f>SUMIFS(DataRegularSeason20242025!$AA$3:$AA$1315,DataRegularSeason20242025!$B$3:$B$1315, "&lt;=" &amp; CJ$1, DataRegularSeason20242025!$D$3:$D$1315, $A11)+SUMIFS(DataRegularSeason20242025!$AB$3:$AB$1315,DataRegularSeason20242025!$B$3:$B$1315, "&lt;=" &amp; CJ$1, DataRegularSeason20242025!$E$3:$E$1315, $A11)</f>
        <v>31</v>
      </c>
      <c r="CK11">
        <f>SUMIFS(DataRegularSeason20242025!$AA$3:$AA$1315,DataRegularSeason20242025!$B$3:$B$1315, "&lt;=" &amp; CK$1, DataRegularSeason20242025!$D$3:$D$1315, $A11)+SUMIFS(DataRegularSeason20242025!$AB$3:$AB$1315,DataRegularSeason20242025!$B$3:$B$1315, "&lt;=" &amp; CK$1, DataRegularSeason20242025!$E$3:$E$1315, $A11)</f>
        <v>31</v>
      </c>
      <c r="CL11">
        <f>SUMIFS(DataRegularSeason20242025!$AA$3:$AA$1315,DataRegularSeason20242025!$B$3:$B$1315, "&lt;=" &amp; CL$1, DataRegularSeason20242025!$D$3:$D$1315, $A11)+SUMIFS(DataRegularSeason20242025!$AB$3:$AB$1315,DataRegularSeason20242025!$B$3:$B$1315, "&lt;=" &amp; CL$1, DataRegularSeason20242025!$E$3:$E$1315, $A11)</f>
        <v>31</v>
      </c>
      <c r="CM11">
        <f>SUMIFS(DataRegularSeason20242025!$AA$3:$AA$1315,DataRegularSeason20242025!$B$3:$B$1315, "&lt;=" &amp; CM$1, DataRegularSeason20242025!$D$3:$D$1315, $A11)+SUMIFS(DataRegularSeason20242025!$AB$3:$AB$1315,DataRegularSeason20242025!$B$3:$B$1315, "&lt;=" &amp; CM$1, DataRegularSeason20242025!$E$3:$E$1315, $A11)</f>
        <v>31</v>
      </c>
      <c r="CN11">
        <f>SUMIFS(DataRegularSeason20242025!$AA$3:$AA$1315,DataRegularSeason20242025!$B$3:$B$1315, "&lt;=" &amp; CN$1, DataRegularSeason20242025!$D$3:$D$1315, $A11)+SUMIFS(DataRegularSeason20242025!$AB$3:$AB$1315,DataRegularSeason20242025!$B$3:$B$1315, "&lt;=" &amp; CN$1, DataRegularSeason20242025!$E$3:$E$1315, $A11)</f>
        <v>31</v>
      </c>
      <c r="CO11">
        <f>SUMIFS(DataRegularSeason20242025!$AA$3:$AA$1315,DataRegularSeason20242025!$B$3:$B$1315, "&lt;=" &amp; CO$1, DataRegularSeason20242025!$D$3:$D$1315, $A11)+SUMIFS(DataRegularSeason20242025!$AB$3:$AB$1315,DataRegularSeason20242025!$B$3:$B$1315, "&lt;=" &amp; CO$1, DataRegularSeason20242025!$E$3:$E$1315, $A11)</f>
        <v>31</v>
      </c>
      <c r="CP11">
        <f>SUMIFS(DataRegularSeason20242025!$AA$3:$AA$1315,DataRegularSeason20242025!$B$3:$B$1315, "&lt;=" &amp; CP$1, DataRegularSeason20242025!$D$3:$D$1315, $A11)+SUMIFS(DataRegularSeason20242025!$AB$3:$AB$1315,DataRegularSeason20242025!$B$3:$B$1315, "&lt;=" &amp; CP$1, DataRegularSeason20242025!$E$3:$E$1315, $A11)</f>
        <v>31</v>
      </c>
      <c r="CQ11">
        <f>SUMIFS(DataRegularSeason20242025!$AA$3:$AA$1315,DataRegularSeason20242025!$B$3:$B$1315, "&lt;=" &amp; CQ$1, DataRegularSeason20242025!$D$3:$D$1315, $A11)+SUMIFS(DataRegularSeason20242025!$AB$3:$AB$1315,DataRegularSeason20242025!$B$3:$B$1315, "&lt;=" &amp; CQ$1, DataRegularSeason20242025!$E$3:$E$1315, $A11)</f>
        <v>31</v>
      </c>
      <c r="CR11">
        <f>SUMIFS(DataRegularSeason20242025!$AA$3:$AA$1315,DataRegularSeason20242025!$B$3:$B$1315, "&lt;=" &amp; CR$1, DataRegularSeason20242025!$D$3:$D$1315, $A11)+SUMIFS(DataRegularSeason20242025!$AB$3:$AB$1315,DataRegularSeason20242025!$B$3:$B$1315, "&lt;=" &amp; CR$1, DataRegularSeason20242025!$E$3:$E$1315, $A11)</f>
        <v>31</v>
      </c>
      <c r="CS11">
        <f>SUMIFS(DataRegularSeason20242025!$AA$3:$AA$1315,DataRegularSeason20242025!$B$3:$B$1315, "&lt;=" &amp; CS$1, DataRegularSeason20242025!$D$3:$D$1315, $A11)+SUMIFS(DataRegularSeason20242025!$AB$3:$AB$1315,DataRegularSeason20242025!$B$3:$B$1315, "&lt;=" &amp; CS$1, DataRegularSeason20242025!$E$3:$E$1315, $A11)</f>
        <v>31</v>
      </c>
      <c r="CT11">
        <f>SUMIFS(DataRegularSeason20242025!$AA$3:$AA$1315,DataRegularSeason20242025!$B$3:$B$1315, "&lt;=" &amp; CT$1, DataRegularSeason20242025!$D$3:$D$1315, $A11)+SUMIFS(DataRegularSeason20242025!$AB$3:$AB$1315,DataRegularSeason20242025!$B$3:$B$1315, "&lt;=" &amp; CT$1, DataRegularSeason20242025!$E$3:$E$1315, $A11)</f>
        <v>31</v>
      </c>
      <c r="CU11">
        <f>SUMIFS(DataRegularSeason20242025!$AA$3:$AA$1315,DataRegularSeason20242025!$B$3:$B$1315, "&lt;=" &amp; CU$1, DataRegularSeason20242025!$D$3:$D$1315, $A11)+SUMIFS(DataRegularSeason20242025!$AB$3:$AB$1315,DataRegularSeason20242025!$B$3:$B$1315, "&lt;=" &amp; CU$1, DataRegularSeason20242025!$E$3:$E$1315, $A11)</f>
        <v>31</v>
      </c>
      <c r="CV11">
        <f>SUMIFS(DataRegularSeason20242025!$AA$3:$AA$1315,DataRegularSeason20242025!$B$3:$B$1315, "&lt;=" &amp; CV$1, DataRegularSeason20242025!$D$3:$D$1315, $A11)+SUMIFS(DataRegularSeason20242025!$AB$3:$AB$1315,DataRegularSeason20242025!$B$3:$B$1315, "&lt;=" &amp; CV$1, DataRegularSeason20242025!$E$3:$E$1315, $A11)</f>
        <v>31</v>
      </c>
      <c r="CW11">
        <f>SUMIFS(DataRegularSeason20242025!$AA$3:$AA$1315,DataRegularSeason20242025!$B$3:$B$1315, "&lt;=" &amp; CW$1, DataRegularSeason20242025!$D$3:$D$1315, $A11)+SUMIFS(DataRegularSeason20242025!$AB$3:$AB$1315,DataRegularSeason20242025!$B$3:$B$1315, "&lt;=" &amp; CW$1, DataRegularSeason20242025!$E$3:$E$1315, $A11)</f>
        <v>31</v>
      </c>
      <c r="CX11">
        <f>SUMIFS(DataRegularSeason20242025!$AA$3:$AA$1315,DataRegularSeason20242025!$B$3:$B$1315, "&lt;=" &amp; CX$1, DataRegularSeason20242025!$D$3:$D$1315, $A11)+SUMIFS(DataRegularSeason20242025!$AB$3:$AB$1315,DataRegularSeason20242025!$B$3:$B$1315, "&lt;=" &amp; CX$1, DataRegularSeason20242025!$E$3:$E$1315, $A11)</f>
        <v>31</v>
      </c>
      <c r="CY11">
        <f>SUMIFS(DataRegularSeason20242025!$AA$3:$AA$1315,DataRegularSeason20242025!$B$3:$B$1315, "&lt;=" &amp; CY$1, DataRegularSeason20242025!$D$3:$D$1315, $A11)+SUMIFS(DataRegularSeason20242025!$AB$3:$AB$1315,DataRegularSeason20242025!$B$3:$B$1315, "&lt;=" &amp; CY$1, DataRegularSeason20242025!$E$3:$E$1315, $A11)</f>
        <v>31</v>
      </c>
      <c r="CZ11">
        <f>SUMIFS(DataRegularSeason20242025!$AA$3:$AA$1315,DataRegularSeason20242025!$B$3:$B$1315, "&lt;=" &amp; CZ$1, DataRegularSeason20242025!$D$3:$D$1315, $A11)+SUMIFS(DataRegularSeason20242025!$AB$3:$AB$1315,DataRegularSeason20242025!$B$3:$B$1315, "&lt;=" &amp; CZ$1, DataRegularSeason20242025!$E$3:$E$1315, $A11)</f>
        <v>31</v>
      </c>
      <c r="DA11">
        <f>SUMIFS(DataRegularSeason20242025!$AA$3:$AA$1315,DataRegularSeason20242025!$B$3:$B$1315, "&lt;=" &amp; DA$1, DataRegularSeason20242025!$D$3:$D$1315, $A11)+SUMIFS(DataRegularSeason20242025!$AB$3:$AB$1315,DataRegularSeason20242025!$B$3:$B$1315, "&lt;=" &amp; DA$1, DataRegularSeason20242025!$E$3:$E$1315, $A11)</f>
        <v>31</v>
      </c>
      <c r="DB11">
        <f>SUMIFS(DataRegularSeason20242025!$AA$3:$AA$1315,DataRegularSeason20242025!$B$3:$B$1315, "&lt;=" &amp; DB$1, DataRegularSeason20242025!$D$3:$D$1315, $A11)+SUMIFS(DataRegularSeason20242025!$AB$3:$AB$1315,DataRegularSeason20242025!$B$3:$B$1315, "&lt;=" &amp; DB$1, DataRegularSeason20242025!$E$3:$E$1315, $A11)</f>
        <v>31</v>
      </c>
      <c r="DC11">
        <f>SUMIFS(DataRegularSeason20242025!$AA$3:$AA$1315,DataRegularSeason20242025!$B$3:$B$1315, "&lt;=" &amp; DC$1, DataRegularSeason20242025!$D$3:$D$1315, $A11)+SUMIFS(DataRegularSeason20242025!$AB$3:$AB$1315,DataRegularSeason20242025!$B$3:$B$1315, "&lt;=" &amp; DC$1, DataRegularSeason20242025!$E$3:$E$1315, $A11)</f>
        <v>31</v>
      </c>
      <c r="DD11">
        <f>SUMIFS(DataRegularSeason20242025!$AA$3:$AA$1315,DataRegularSeason20242025!$B$3:$B$1315, "&lt;=" &amp; DD$1, DataRegularSeason20242025!$D$3:$D$1315, $A11)+SUMIFS(DataRegularSeason20242025!$AB$3:$AB$1315,DataRegularSeason20242025!$B$3:$B$1315, "&lt;=" &amp; DD$1, DataRegularSeason20242025!$E$3:$E$1315, $A11)</f>
        <v>31</v>
      </c>
      <c r="DE11">
        <f>SUMIFS(DataRegularSeason20242025!$AA$3:$AA$1315,DataRegularSeason20242025!$B$3:$B$1315, "&lt;=" &amp; DE$1, DataRegularSeason20242025!$D$3:$D$1315, $A11)+SUMIFS(DataRegularSeason20242025!$AB$3:$AB$1315,DataRegularSeason20242025!$B$3:$B$1315, "&lt;=" &amp; DE$1, DataRegularSeason20242025!$E$3:$E$1315, $A11)</f>
        <v>31</v>
      </c>
      <c r="DF11">
        <f>SUMIFS(DataRegularSeason20242025!$AA$3:$AA$1315,DataRegularSeason20242025!$B$3:$B$1315, "&lt;=" &amp; DF$1, DataRegularSeason20242025!$D$3:$D$1315, $A11)+SUMIFS(DataRegularSeason20242025!$AB$3:$AB$1315,DataRegularSeason20242025!$B$3:$B$1315, "&lt;=" &amp; DF$1, DataRegularSeason20242025!$E$3:$E$1315, $A11)</f>
        <v>31</v>
      </c>
      <c r="DG11">
        <f>SUMIFS(DataRegularSeason20242025!$AA$3:$AA$1315,DataRegularSeason20242025!$B$3:$B$1315, "&lt;=" &amp; DG$1, DataRegularSeason20242025!$D$3:$D$1315, $A11)+SUMIFS(DataRegularSeason20242025!$AB$3:$AB$1315,DataRegularSeason20242025!$B$3:$B$1315, "&lt;=" &amp; DG$1, DataRegularSeason20242025!$E$3:$E$1315, $A11)</f>
        <v>31</v>
      </c>
      <c r="DH11">
        <f>SUMIFS(DataRegularSeason20242025!$AA$3:$AA$1315,DataRegularSeason20242025!$B$3:$B$1315, "&lt;=" &amp; DH$1, DataRegularSeason20242025!$D$3:$D$1315, $A11)+SUMIFS(DataRegularSeason20242025!$AB$3:$AB$1315,DataRegularSeason20242025!$B$3:$B$1315, "&lt;=" &amp; DH$1, DataRegularSeason20242025!$E$3:$E$1315, $A11)</f>
        <v>31</v>
      </c>
      <c r="DI11">
        <f>SUMIFS(DataRegularSeason20242025!$AA$3:$AA$1315,DataRegularSeason20242025!$B$3:$B$1315, "&lt;=" &amp; DI$1, DataRegularSeason20242025!$D$3:$D$1315, $A11)+SUMIFS(DataRegularSeason20242025!$AB$3:$AB$1315,DataRegularSeason20242025!$B$3:$B$1315, "&lt;=" &amp; DI$1, DataRegularSeason20242025!$E$3:$E$1315, $A11)</f>
        <v>31</v>
      </c>
      <c r="DJ11">
        <f>SUMIFS(DataRegularSeason20242025!$AA$3:$AA$1315,DataRegularSeason20242025!$B$3:$B$1315, "&lt;=" &amp; DJ$1, DataRegularSeason20242025!$D$3:$D$1315, $A11)+SUMIFS(DataRegularSeason20242025!$AB$3:$AB$1315,DataRegularSeason20242025!$B$3:$B$1315, "&lt;=" &amp; DJ$1, DataRegularSeason20242025!$E$3:$E$1315, $A11)</f>
        <v>31</v>
      </c>
      <c r="DK11">
        <f>SUMIFS(DataRegularSeason20242025!$AA$3:$AA$1315,DataRegularSeason20242025!$B$3:$B$1315, "&lt;=" &amp; DK$1, DataRegularSeason20242025!$D$3:$D$1315, $A11)+SUMIFS(DataRegularSeason20242025!$AB$3:$AB$1315,DataRegularSeason20242025!$B$3:$B$1315, "&lt;=" &amp; DK$1, DataRegularSeason20242025!$E$3:$E$1315, $A11)</f>
        <v>31</v>
      </c>
      <c r="DL11">
        <f>SUMIFS(DataRegularSeason20242025!$AA$3:$AA$1315,DataRegularSeason20242025!$B$3:$B$1315, "&lt;=" &amp; DL$1, DataRegularSeason20242025!$D$3:$D$1315, $A11)+SUMIFS(DataRegularSeason20242025!$AB$3:$AB$1315,DataRegularSeason20242025!$B$3:$B$1315, "&lt;=" &amp; DL$1, DataRegularSeason20242025!$E$3:$E$1315, $A11)</f>
        <v>31</v>
      </c>
      <c r="DM11">
        <f>SUMIFS(DataRegularSeason20242025!$AA$3:$AA$1315,DataRegularSeason20242025!$B$3:$B$1315, "&lt;=" &amp; DM$1, DataRegularSeason20242025!$D$3:$D$1315, $A11)+SUMIFS(DataRegularSeason20242025!$AB$3:$AB$1315,DataRegularSeason20242025!$B$3:$B$1315, "&lt;=" &amp; DM$1, DataRegularSeason20242025!$E$3:$E$1315, $A11)</f>
        <v>31</v>
      </c>
      <c r="DN11">
        <f>SUMIFS(DataRegularSeason20242025!$AA$3:$AA$1315,DataRegularSeason20242025!$B$3:$B$1315, "&lt;=" &amp; DN$1, DataRegularSeason20242025!$D$3:$D$1315, $A11)+SUMIFS(DataRegularSeason20242025!$AB$3:$AB$1315,DataRegularSeason20242025!$B$3:$B$1315, "&lt;=" &amp; DN$1, DataRegularSeason20242025!$E$3:$E$1315, $A11)</f>
        <v>31</v>
      </c>
      <c r="DO11">
        <f>SUMIFS(DataRegularSeason20242025!$AA$3:$AA$1315,DataRegularSeason20242025!$B$3:$B$1315, "&lt;=" &amp; DO$1, DataRegularSeason20242025!$D$3:$D$1315, $A11)+SUMIFS(DataRegularSeason20242025!$AB$3:$AB$1315,DataRegularSeason20242025!$B$3:$B$1315, "&lt;=" &amp; DO$1, DataRegularSeason20242025!$E$3:$E$1315, $A11)</f>
        <v>31</v>
      </c>
      <c r="DP11">
        <f>SUMIFS(DataRegularSeason20242025!$AA$3:$AA$1315,DataRegularSeason20242025!$B$3:$B$1315, "&lt;=" &amp; DP$1, DataRegularSeason20242025!$D$3:$D$1315, $A11)+SUMIFS(DataRegularSeason20242025!$AB$3:$AB$1315,DataRegularSeason20242025!$B$3:$B$1315, "&lt;=" &amp; DP$1, DataRegularSeason20242025!$E$3:$E$1315, $A11)</f>
        <v>31</v>
      </c>
      <c r="DQ11">
        <f>SUMIFS(DataRegularSeason20242025!$AA$3:$AA$1315,DataRegularSeason20242025!$B$3:$B$1315, "&lt;=" &amp; DQ$1, DataRegularSeason20242025!$D$3:$D$1315, $A11)+SUMIFS(DataRegularSeason20242025!$AB$3:$AB$1315,DataRegularSeason20242025!$B$3:$B$1315, "&lt;=" &amp; DQ$1, DataRegularSeason20242025!$E$3:$E$1315, $A11)</f>
        <v>31</v>
      </c>
      <c r="DR11">
        <f>SUMIFS(DataRegularSeason20242025!$AA$3:$AA$1315,DataRegularSeason20242025!$B$3:$B$1315, "&lt;=" &amp; DR$1, DataRegularSeason20242025!$D$3:$D$1315, $A11)+SUMIFS(DataRegularSeason20242025!$AB$3:$AB$1315,DataRegularSeason20242025!$B$3:$B$1315, "&lt;=" &amp; DR$1, DataRegularSeason20242025!$E$3:$E$1315, $A11)</f>
        <v>31</v>
      </c>
      <c r="DS11">
        <f>SUMIFS(DataRegularSeason20242025!$AA$3:$AA$1315,DataRegularSeason20242025!$B$3:$B$1315, "&lt;=" &amp; DS$1, DataRegularSeason20242025!$D$3:$D$1315, $A11)+SUMIFS(DataRegularSeason20242025!$AB$3:$AB$1315,DataRegularSeason20242025!$B$3:$B$1315, "&lt;=" &amp; DS$1, DataRegularSeason20242025!$E$3:$E$1315, $A11)</f>
        <v>31</v>
      </c>
      <c r="DT11">
        <f>SUMIFS(DataRegularSeason20242025!$AA$3:$AA$1315,DataRegularSeason20242025!$B$3:$B$1315, "&lt;=" &amp; DT$1, DataRegularSeason20242025!$D$3:$D$1315, $A11)+SUMIFS(DataRegularSeason20242025!$AB$3:$AB$1315,DataRegularSeason20242025!$B$3:$B$1315, "&lt;=" &amp; DT$1, DataRegularSeason20242025!$E$3:$E$1315, $A11)</f>
        <v>31</v>
      </c>
      <c r="DU11">
        <f>SUMIFS(DataRegularSeason20242025!$AA$3:$AA$1315,DataRegularSeason20242025!$B$3:$B$1315, "&lt;=" &amp; DU$1, DataRegularSeason20242025!$D$3:$D$1315, $A11)+SUMIFS(DataRegularSeason20242025!$AB$3:$AB$1315,DataRegularSeason20242025!$B$3:$B$1315, "&lt;=" &amp; DU$1, DataRegularSeason20242025!$E$3:$E$1315, $A11)</f>
        <v>31</v>
      </c>
      <c r="DV11">
        <f>SUMIFS(DataRegularSeason20242025!$AA$3:$AA$1315,DataRegularSeason20242025!$B$3:$B$1315, "&lt;=" &amp; DV$1, DataRegularSeason20242025!$D$3:$D$1315, $A11)+SUMIFS(DataRegularSeason20242025!$AB$3:$AB$1315,DataRegularSeason20242025!$B$3:$B$1315, "&lt;=" &amp; DV$1, DataRegularSeason20242025!$E$3:$E$1315, $A11)</f>
        <v>31</v>
      </c>
      <c r="DW11">
        <f>SUMIFS(DataRegularSeason20242025!$AA$3:$AA$1315,DataRegularSeason20242025!$B$3:$B$1315, "&lt;=" &amp; DW$1, DataRegularSeason20242025!$D$3:$D$1315, $A11)+SUMIFS(DataRegularSeason20242025!$AB$3:$AB$1315,DataRegularSeason20242025!$B$3:$B$1315, "&lt;=" &amp; DW$1, DataRegularSeason20242025!$E$3:$E$1315, $A11)</f>
        <v>31</v>
      </c>
      <c r="DX11">
        <f>SUMIFS(DataRegularSeason20242025!$AA$3:$AA$1315,DataRegularSeason20242025!$B$3:$B$1315, "&lt;=" &amp; DX$1, DataRegularSeason20242025!$D$3:$D$1315, $A11)+SUMIFS(DataRegularSeason20242025!$AB$3:$AB$1315,DataRegularSeason20242025!$B$3:$B$1315, "&lt;=" &amp; DX$1, DataRegularSeason20242025!$E$3:$E$1315, $A11)</f>
        <v>31</v>
      </c>
      <c r="DY11">
        <f>SUMIFS(DataRegularSeason20242025!$AA$3:$AA$1315,DataRegularSeason20242025!$B$3:$B$1315, "&lt;=" &amp; DY$1, DataRegularSeason20242025!$D$3:$D$1315, $A11)+SUMIFS(DataRegularSeason20242025!$AB$3:$AB$1315,DataRegularSeason20242025!$B$3:$B$1315, "&lt;=" &amp; DY$1, DataRegularSeason20242025!$E$3:$E$1315, $A11)</f>
        <v>31</v>
      </c>
      <c r="DZ11">
        <f>SUMIFS(DataRegularSeason20242025!$AA$3:$AA$1315,DataRegularSeason20242025!$B$3:$B$1315, "&lt;=" &amp; DZ$1, DataRegularSeason20242025!$D$3:$D$1315, $A11)+SUMIFS(DataRegularSeason20242025!$AB$3:$AB$1315,DataRegularSeason20242025!$B$3:$B$1315, "&lt;=" &amp; DZ$1, DataRegularSeason20242025!$E$3:$E$1315, $A11)</f>
        <v>31</v>
      </c>
      <c r="EA11">
        <f>SUMIFS(DataRegularSeason20242025!$AA$3:$AA$1315,DataRegularSeason20242025!$B$3:$B$1315, "&lt;=" &amp; EA$1, DataRegularSeason20242025!$D$3:$D$1315, $A11)+SUMIFS(DataRegularSeason20242025!$AB$3:$AB$1315,DataRegularSeason20242025!$B$3:$B$1315, "&lt;=" &amp; EA$1, DataRegularSeason20242025!$E$3:$E$1315, $A11)</f>
        <v>31</v>
      </c>
      <c r="EB11">
        <f>SUMIFS(DataRegularSeason20242025!$AA$3:$AA$1315,DataRegularSeason20242025!$B$3:$B$1315, "&lt;=" &amp; EB$1, DataRegularSeason20242025!$D$3:$D$1315, $A11)+SUMIFS(DataRegularSeason20242025!$AB$3:$AB$1315,DataRegularSeason20242025!$B$3:$B$1315, "&lt;=" &amp; EB$1, DataRegularSeason20242025!$E$3:$E$1315, $A11)</f>
        <v>31</v>
      </c>
      <c r="EC11">
        <f>SUMIFS(DataRegularSeason20242025!$AA$3:$AA$1315,DataRegularSeason20242025!$B$3:$B$1315, "&lt;=" &amp; EC$1, DataRegularSeason20242025!$D$3:$D$1315, $A11)+SUMIFS(DataRegularSeason20242025!$AB$3:$AB$1315,DataRegularSeason20242025!$B$3:$B$1315, "&lt;=" &amp; EC$1, DataRegularSeason20242025!$E$3:$E$1315, $A11)</f>
        <v>31</v>
      </c>
      <c r="ED11">
        <f>SUMIFS(DataRegularSeason20242025!$AA$3:$AA$1315,DataRegularSeason20242025!$B$3:$B$1315, "&lt;=" &amp; ED$1, DataRegularSeason20242025!$D$3:$D$1315, $A11)+SUMIFS(DataRegularSeason20242025!$AB$3:$AB$1315,DataRegularSeason20242025!$B$3:$B$1315, "&lt;=" &amp; ED$1, DataRegularSeason20242025!$E$3:$E$1315, $A11)</f>
        <v>31</v>
      </c>
      <c r="EE11">
        <f>SUMIFS(DataRegularSeason20242025!$AA$3:$AA$1315,DataRegularSeason20242025!$B$3:$B$1315, "&lt;=" &amp; EE$1, DataRegularSeason20242025!$D$3:$D$1315, $A11)+SUMIFS(DataRegularSeason20242025!$AB$3:$AB$1315,DataRegularSeason20242025!$B$3:$B$1315, "&lt;=" &amp; EE$1, DataRegularSeason20242025!$E$3:$E$1315, $A11)</f>
        <v>31</v>
      </c>
      <c r="EF11">
        <f>SUMIFS(DataRegularSeason20242025!$AA$3:$AA$1315,DataRegularSeason20242025!$B$3:$B$1315, "&lt;=" &amp; EF$1, DataRegularSeason20242025!$D$3:$D$1315, $A11)+SUMIFS(DataRegularSeason20242025!$AB$3:$AB$1315,DataRegularSeason20242025!$B$3:$B$1315, "&lt;=" &amp; EF$1, DataRegularSeason20242025!$E$3:$E$1315, $A11)</f>
        <v>31</v>
      </c>
      <c r="EG11">
        <f>SUMIFS(DataRegularSeason20242025!$AA$3:$AA$1315,DataRegularSeason20242025!$B$3:$B$1315, "&lt;=" &amp; EG$1, DataRegularSeason20242025!$D$3:$D$1315, $A11)+SUMIFS(DataRegularSeason20242025!$AB$3:$AB$1315,DataRegularSeason20242025!$B$3:$B$1315, "&lt;=" &amp; EG$1, DataRegularSeason20242025!$E$3:$E$1315, $A11)</f>
        <v>31</v>
      </c>
      <c r="EH11">
        <f>SUMIFS(DataRegularSeason20242025!$AA$3:$AA$1315,DataRegularSeason20242025!$B$3:$B$1315, "&lt;=" &amp; EH$1, DataRegularSeason20242025!$D$3:$D$1315, $A11)+SUMIFS(DataRegularSeason20242025!$AB$3:$AB$1315,DataRegularSeason20242025!$B$3:$B$1315, "&lt;=" &amp; EH$1, DataRegularSeason20242025!$E$3:$E$1315, $A11)</f>
        <v>31</v>
      </c>
      <c r="EI11">
        <f>SUMIFS(DataRegularSeason20242025!$AA$3:$AA$1315,DataRegularSeason20242025!$B$3:$B$1315, "&lt;=" &amp; EI$1, DataRegularSeason20242025!$D$3:$D$1315, $A11)+SUMIFS(DataRegularSeason20242025!$AB$3:$AB$1315,DataRegularSeason20242025!$B$3:$B$1315, "&lt;=" &amp; EI$1, DataRegularSeason20242025!$E$3:$E$1315, $A11)</f>
        <v>31</v>
      </c>
      <c r="EJ11">
        <f>SUMIFS(DataRegularSeason20242025!$AA$3:$AA$1315,DataRegularSeason20242025!$B$3:$B$1315, "&lt;=" &amp; EJ$1, DataRegularSeason20242025!$D$3:$D$1315, $A11)+SUMIFS(DataRegularSeason20242025!$AB$3:$AB$1315,DataRegularSeason20242025!$B$3:$B$1315, "&lt;=" &amp; EJ$1, DataRegularSeason20242025!$E$3:$E$1315, $A11)</f>
        <v>31</v>
      </c>
      <c r="EK11">
        <f>SUMIFS(DataRegularSeason20242025!$AA$3:$AA$1315,DataRegularSeason20242025!$B$3:$B$1315, "&lt;=" &amp; EK$1, DataRegularSeason20242025!$D$3:$D$1315, $A11)+SUMIFS(DataRegularSeason20242025!$AB$3:$AB$1315,DataRegularSeason20242025!$B$3:$B$1315, "&lt;=" &amp; EK$1, DataRegularSeason20242025!$E$3:$E$1315, $A11)</f>
        <v>31</v>
      </c>
      <c r="EL11">
        <f>SUMIFS(DataRegularSeason20242025!$AA$3:$AA$1315,DataRegularSeason20242025!$B$3:$B$1315, "&lt;=" &amp; EL$1, DataRegularSeason20242025!$D$3:$D$1315, $A11)+SUMIFS(DataRegularSeason20242025!$AB$3:$AB$1315,DataRegularSeason20242025!$B$3:$B$1315, "&lt;=" &amp; EL$1, DataRegularSeason20242025!$E$3:$E$1315, $A11)</f>
        <v>31</v>
      </c>
      <c r="EM11">
        <f>SUMIFS(DataRegularSeason20242025!$AA$3:$AA$1315,DataRegularSeason20242025!$B$3:$B$1315, "&lt;=" &amp; EM$1, DataRegularSeason20242025!$D$3:$D$1315, $A11)+SUMIFS(DataRegularSeason20242025!$AB$3:$AB$1315,DataRegularSeason20242025!$B$3:$B$1315, "&lt;=" &amp; EM$1, DataRegularSeason20242025!$E$3:$E$1315, $A11)</f>
        <v>31</v>
      </c>
      <c r="EN11">
        <f>SUMIFS(DataRegularSeason20242025!$AA$3:$AA$1315,DataRegularSeason20242025!$B$3:$B$1315, "&lt;=" &amp; EN$1, DataRegularSeason20242025!$D$3:$D$1315, $A11)+SUMIFS(DataRegularSeason20242025!$AB$3:$AB$1315,DataRegularSeason20242025!$B$3:$B$1315, "&lt;=" &amp; EN$1, DataRegularSeason20242025!$E$3:$E$1315, $A11)</f>
        <v>31</v>
      </c>
      <c r="EO11">
        <f>SUMIFS(DataRegularSeason20242025!$AA$3:$AA$1315,DataRegularSeason20242025!$B$3:$B$1315, "&lt;=" &amp; EO$1, DataRegularSeason20242025!$D$3:$D$1315, $A11)+SUMIFS(DataRegularSeason20242025!$AB$3:$AB$1315,DataRegularSeason20242025!$B$3:$B$1315, "&lt;=" &amp; EO$1, DataRegularSeason20242025!$E$3:$E$1315, $A11)</f>
        <v>31</v>
      </c>
      <c r="EP11">
        <f>SUMIFS(DataRegularSeason20242025!$AA$3:$AA$1315,DataRegularSeason20242025!$B$3:$B$1315, "&lt;=" &amp; EP$1, DataRegularSeason20242025!$D$3:$D$1315, $A11)+SUMIFS(DataRegularSeason20242025!$AB$3:$AB$1315,DataRegularSeason20242025!$B$3:$B$1315, "&lt;=" &amp; EP$1, DataRegularSeason20242025!$E$3:$E$1315, $A11)</f>
        <v>31</v>
      </c>
      <c r="EQ11">
        <f>SUMIFS(DataRegularSeason20242025!$AA$3:$AA$1315,DataRegularSeason20242025!$B$3:$B$1315, "&lt;=" &amp; EQ$1, DataRegularSeason20242025!$D$3:$D$1315, $A11)+SUMIFS(DataRegularSeason20242025!$AB$3:$AB$1315,DataRegularSeason20242025!$B$3:$B$1315, "&lt;=" &amp; EQ$1, DataRegularSeason20242025!$E$3:$E$1315, $A11)</f>
        <v>31</v>
      </c>
      <c r="ER11">
        <f>SUMIFS(DataRegularSeason20242025!$AA$3:$AA$1315,DataRegularSeason20242025!$B$3:$B$1315, "&lt;=" &amp; ER$1, DataRegularSeason20242025!$D$3:$D$1315, $A11)+SUMIFS(DataRegularSeason20242025!$AB$3:$AB$1315,DataRegularSeason20242025!$B$3:$B$1315, "&lt;=" &amp; ER$1, DataRegularSeason20242025!$E$3:$E$1315, $A11)</f>
        <v>31</v>
      </c>
      <c r="ES11">
        <f>SUMIFS(DataRegularSeason20242025!$AA$3:$AA$1315,DataRegularSeason20242025!$B$3:$B$1315, "&lt;=" &amp; ES$1, DataRegularSeason20242025!$D$3:$D$1315, $A11)+SUMIFS(DataRegularSeason20242025!$AB$3:$AB$1315,DataRegularSeason20242025!$B$3:$B$1315, "&lt;=" &amp; ES$1, DataRegularSeason20242025!$E$3:$E$1315, $A11)</f>
        <v>31</v>
      </c>
      <c r="ET11">
        <f>SUMIFS(DataRegularSeason20242025!$AA$3:$AA$1315,DataRegularSeason20242025!$B$3:$B$1315, "&lt;=" &amp; ET$1, DataRegularSeason20242025!$D$3:$D$1315, $A11)+SUMIFS(DataRegularSeason20242025!$AB$3:$AB$1315,DataRegularSeason20242025!$B$3:$B$1315, "&lt;=" &amp; ET$1, DataRegularSeason20242025!$E$3:$E$1315, $A11)</f>
        <v>31</v>
      </c>
      <c r="EU11">
        <f>SUMIFS(DataRegularSeason20242025!$AA$3:$AA$1315,DataRegularSeason20242025!$B$3:$B$1315, "&lt;=" &amp; EU$1, DataRegularSeason20242025!$D$3:$D$1315, $A11)+SUMIFS(DataRegularSeason20242025!$AB$3:$AB$1315,DataRegularSeason20242025!$B$3:$B$1315, "&lt;=" &amp; EU$1, DataRegularSeason20242025!$E$3:$E$1315, $A11)</f>
        <v>31</v>
      </c>
      <c r="EV11">
        <f>SUMIFS(DataRegularSeason20242025!$AA$3:$AA$1315,DataRegularSeason20242025!$B$3:$B$1315, "&lt;=" &amp; EV$1, DataRegularSeason20242025!$D$3:$D$1315, $A11)+SUMIFS(DataRegularSeason20242025!$AB$3:$AB$1315,DataRegularSeason20242025!$B$3:$B$1315, "&lt;=" &amp; EV$1, DataRegularSeason20242025!$E$3:$E$1315, $A11)</f>
        <v>31</v>
      </c>
      <c r="EW11">
        <f>SUMIFS(DataRegularSeason20242025!$AA$3:$AA$1315,DataRegularSeason20242025!$B$3:$B$1315, "&lt;=" &amp; EW$1, DataRegularSeason20242025!$D$3:$D$1315, $A11)+SUMIFS(DataRegularSeason20242025!$AB$3:$AB$1315,DataRegularSeason20242025!$B$3:$B$1315, "&lt;=" &amp; EW$1, DataRegularSeason20242025!$E$3:$E$1315, $A11)</f>
        <v>31</v>
      </c>
      <c r="EX11">
        <f>SUMIFS(DataRegularSeason20242025!$AA$3:$AA$1315,DataRegularSeason20242025!$B$3:$B$1315, "&lt;=" &amp; EX$1, DataRegularSeason20242025!$D$3:$D$1315, $A11)+SUMIFS(DataRegularSeason20242025!$AB$3:$AB$1315,DataRegularSeason20242025!$B$3:$B$1315, "&lt;=" &amp; EX$1, DataRegularSeason20242025!$E$3:$E$1315, $A11)</f>
        <v>31</v>
      </c>
      <c r="EY11">
        <f>SUMIFS(DataRegularSeason20242025!$AA$3:$AA$1315,DataRegularSeason20242025!$B$3:$B$1315, "&lt;=" &amp; EY$1, DataRegularSeason20242025!$D$3:$D$1315, $A11)+SUMIFS(DataRegularSeason20242025!$AB$3:$AB$1315,DataRegularSeason20242025!$B$3:$B$1315, "&lt;=" &amp; EY$1, DataRegularSeason20242025!$E$3:$E$1315, $A11)</f>
        <v>31</v>
      </c>
      <c r="EZ11">
        <f>SUMIFS(DataRegularSeason20242025!$AA$3:$AA$1315,DataRegularSeason20242025!$B$3:$B$1315, "&lt;=" &amp; EZ$1, DataRegularSeason20242025!$D$3:$D$1315, $A11)+SUMIFS(DataRegularSeason20242025!$AB$3:$AB$1315,DataRegularSeason20242025!$B$3:$B$1315, "&lt;=" &amp; EZ$1, DataRegularSeason20242025!$E$3:$E$1315, $A11)</f>
        <v>31</v>
      </c>
      <c r="FA11">
        <f>SUMIFS(DataRegularSeason20242025!$AA$3:$AA$1315,DataRegularSeason20242025!$B$3:$B$1315, "&lt;=" &amp; FA$1, DataRegularSeason20242025!$D$3:$D$1315, $A11)+SUMIFS(DataRegularSeason20242025!$AB$3:$AB$1315,DataRegularSeason20242025!$B$3:$B$1315, "&lt;=" &amp; FA$1, DataRegularSeason20242025!$E$3:$E$1315, $A11)</f>
        <v>31</v>
      </c>
      <c r="FB11">
        <f>SUMIFS(DataRegularSeason20242025!$AA$3:$AA$1315,DataRegularSeason20242025!$B$3:$B$1315, "&lt;=" &amp; FB$1, DataRegularSeason20242025!$D$3:$D$1315, $A11)+SUMIFS(DataRegularSeason20242025!$AB$3:$AB$1315,DataRegularSeason20242025!$B$3:$B$1315, "&lt;=" &amp; FB$1, DataRegularSeason20242025!$E$3:$E$1315, $A11)</f>
        <v>31</v>
      </c>
      <c r="FC11">
        <f>SUMIFS(DataRegularSeason20242025!$AA$3:$AA$1315,DataRegularSeason20242025!$B$3:$B$1315, "&lt;=" &amp; FC$1, DataRegularSeason20242025!$D$3:$D$1315, $A11)+SUMIFS(DataRegularSeason20242025!$AB$3:$AB$1315,DataRegularSeason20242025!$B$3:$B$1315, "&lt;=" &amp; FC$1, DataRegularSeason20242025!$E$3:$E$1315, $A11)</f>
        <v>31</v>
      </c>
      <c r="FD11">
        <f>SUMIFS(DataRegularSeason20242025!$AA$3:$AA$1315,DataRegularSeason20242025!$B$3:$B$1315, "&lt;=" &amp; FD$1, DataRegularSeason20242025!$D$3:$D$1315, $A11)+SUMIFS(DataRegularSeason20242025!$AB$3:$AB$1315,DataRegularSeason20242025!$B$3:$B$1315, "&lt;=" &amp; FD$1, DataRegularSeason20242025!$E$3:$E$1315, $A11)</f>
        <v>31</v>
      </c>
      <c r="FE11">
        <f>SUMIFS(DataRegularSeason20242025!$AA$3:$AA$1315,DataRegularSeason20242025!$B$3:$B$1315, "&lt;=" &amp; FE$1, DataRegularSeason20242025!$D$3:$D$1315, $A11)+SUMIFS(DataRegularSeason20242025!$AB$3:$AB$1315,DataRegularSeason20242025!$B$3:$B$1315, "&lt;=" &amp; FE$1, DataRegularSeason20242025!$E$3:$E$1315, $A11)</f>
        <v>31</v>
      </c>
      <c r="FF11">
        <f>SUMIFS(DataRegularSeason20242025!$AA$3:$AA$1315,DataRegularSeason20242025!$B$3:$B$1315, "&lt;=" &amp; FF$1, DataRegularSeason20242025!$D$3:$D$1315, $A11)+SUMIFS(DataRegularSeason20242025!$AB$3:$AB$1315,DataRegularSeason20242025!$B$3:$B$1315, "&lt;=" &amp; FF$1, DataRegularSeason20242025!$E$3:$E$1315, $A11)</f>
        <v>31</v>
      </c>
      <c r="FG11">
        <f>SUMIFS(DataRegularSeason20242025!$AA$3:$AA$1315,DataRegularSeason20242025!$B$3:$B$1315, "&lt;=" &amp; FG$1, DataRegularSeason20242025!$D$3:$D$1315, $A11)+SUMIFS(DataRegularSeason20242025!$AB$3:$AB$1315,DataRegularSeason20242025!$B$3:$B$1315, "&lt;=" &amp; FG$1, DataRegularSeason20242025!$E$3:$E$1315, $A11)</f>
        <v>31</v>
      </c>
      <c r="FH11">
        <f>SUMIFS(DataRegularSeason20242025!$AA$3:$AA$1315,DataRegularSeason20242025!$B$3:$B$1315, "&lt;=" &amp; FH$1, DataRegularSeason20242025!$D$3:$D$1315, $A11)+SUMIFS(DataRegularSeason20242025!$AB$3:$AB$1315,DataRegularSeason20242025!$B$3:$B$1315, "&lt;=" &amp; FH$1, DataRegularSeason20242025!$E$3:$E$1315, $A11)</f>
        <v>31</v>
      </c>
      <c r="FI11">
        <f>SUMIFS(DataRegularSeason20242025!$AA$3:$AA$1315,DataRegularSeason20242025!$B$3:$B$1315, "&lt;=" &amp; FI$1, DataRegularSeason20242025!$D$3:$D$1315, $A11)+SUMIFS(DataRegularSeason20242025!$AB$3:$AB$1315,DataRegularSeason20242025!$B$3:$B$1315, "&lt;=" &amp; FI$1, DataRegularSeason20242025!$E$3:$E$1315, $A11)</f>
        <v>31</v>
      </c>
      <c r="FJ11">
        <f>SUMIFS(DataRegularSeason20242025!$AA$3:$AA$1315,DataRegularSeason20242025!$B$3:$B$1315, "&lt;=" &amp; FJ$1, DataRegularSeason20242025!$D$3:$D$1315, $A11)+SUMIFS(DataRegularSeason20242025!$AB$3:$AB$1315,DataRegularSeason20242025!$B$3:$B$1315, "&lt;=" &amp; FJ$1, DataRegularSeason20242025!$E$3:$E$1315, $A11)</f>
        <v>31</v>
      </c>
      <c r="FK11">
        <f>SUMIFS(DataRegularSeason20242025!$AA$3:$AA$1315,DataRegularSeason20242025!$B$3:$B$1315, "&lt;=" &amp; FK$1, DataRegularSeason20242025!$D$3:$D$1315, $A11)+SUMIFS(DataRegularSeason20242025!$AB$3:$AB$1315,DataRegularSeason20242025!$B$3:$B$1315, "&lt;=" &amp; FK$1, DataRegularSeason20242025!$E$3:$E$1315, $A11)</f>
        <v>31</v>
      </c>
      <c r="FL11">
        <f>SUMIFS(DataRegularSeason20242025!$AA$3:$AA$1315,DataRegularSeason20242025!$B$3:$B$1315, "&lt;=" &amp; FL$1, DataRegularSeason20242025!$D$3:$D$1315, $A11)+SUMIFS(DataRegularSeason20242025!$AB$3:$AB$1315,DataRegularSeason20242025!$B$3:$B$1315, "&lt;=" &amp; FL$1, DataRegularSeason20242025!$E$3:$E$1315, $A11)</f>
        <v>31</v>
      </c>
      <c r="FM11">
        <f>SUMIFS(DataRegularSeason20242025!$AA$3:$AA$1315,DataRegularSeason20242025!$B$3:$B$1315, "&lt;=" &amp; FM$1, DataRegularSeason20242025!$D$3:$D$1315, $A11)+SUMIFS(DataRegularSeason20242025!$AB$3:$AB$1315,DataRegularSeason20242025!$B$3:$B$1315, "&lt;=" &amp; FM$1, DataRegularSeason20242025!$E$3:$E$1315, $A11)</f>
        <v>31</v>
      </c>
      <c r="FN11">
        <f>SUMIFS(DataRegularSeason20242025!$AA$3:$AA$1315,DataRegularSeason20242025!$B$3:$B$1315, "&lt;=" &amp; FN$1, DataRegularSeason20242025!$D$3:$D$1315, $A11)+SUMIFS(DataRegularSeason20242025!$AB$3:$AB$1315,DataRegularSeason20242025!$B$3:$B$1315, "&lt;=" &amp; FN$1, DataRegularSeason20242025!$E$3:$E$1315, $A11)</f>
        <v>31</v>
      </c>
      <c r="FO11">
        <f>SUMIFS(DataRegularSeason20242025!$AA$3:$AA$1315,DataRegularSeason20242025!$B$3:$B$1315, "&lt;=" &amp; FO$1, DataRegularSeason20242025!$D$3:$D$1315, $A11)+SUMIFS(DataRegularSeason20242025!$AB$3:$AB$1315,DataRegularSeason20242025!$B$3:$B$1315, "&lt;=" &amp; FO$1, DataRegularSeason20242025!$E$3:$E$1315, $A11)</f>
        <v>31</v>
      </c>
      <c r="FP11">
        <f>SUMIFS(DataRegularSeason20242025!$AA$3:$AA$1315,DataRegularSeason20242025!$B$3:$B$1315, "&lt;=" &amp; FP$1, DataRegularSeason20242025!$D$3:$D$1315, $A11)+SUMIFS(DataRegularSeason20242025!$AB$3:$AB$1315,DataRegularSeason20242025!$B$3:$B$1315, "&lt;=" &amp; FP$1, DataRegularSeason20242025!$E$3:$E$1315, $A11)</f>
        <v>31</v>
      </c>
      <c r="FQ11">
        <f>SUMIFS(DataRegularSeason20242025!$AA$3:$AA$1315,DataRegularSeason20242025!$B$3:$B$1315, "&lt;=" &amp; FQ$1, DataRegularSeason20242025!$D$3:$D$1315, $A11)+SUMIFS(DataRegularSeason20242025!$AB$3:$AB$1315,DataRegularSeason20242025!$B$3:$B$1315, "&lt;=" &amp; FQ$1, DataRegularSeason20242025!$E$3:$E$1315, $A11)</f>
        <v>31</v>
      </c>
      <c r="FR11">
        <f>SUMIFS(DataRegularSeason20242025!$AA$3:$AA$1315,DataRegularSeason20242025!$B$3:$B$1315, "&lt;=" &amp; FR$1, DataRegularSeason20242025!$D$3:$D$1315, $A11)+SUMIFS(DataRegularSeason20242025!$AB$3:$AB$1315,DataRegularSeason20242025!$B$3:$B$1315, "&lt;=" &amp; FR$1, DataRegularSeason20242025!$E$3:$E$1315, $A11)</f>
        <v>31</v>
      </c>
      <c r="FS11">
        <f>SUMIFS(DataRegularSeason20242025!$AA$3:$AA$1315,DataRegularSeason20242025!$B$3:$B$1315, "&lt;=" &amp; FS$1, DataRegularSeason20242025!$D$3:$D$1315, $A11)+SUMIFS(DataRegularSeason20242025!$AB$3:$AB$1315,DataRegularSeason20242025!$B$3:$B$1315, "&lt;=" &amp; FS$1, DataRegularSeason20242025!$E$3:$E$1315, $A11)</f>
        <v>31</v>
      </c>
      <c r="FT11">
        <f>SUMIFS(DataRegularSeason20242025!$AA$3:$AA$1315,DataRegularSeason20242025!$B$3:$B$1315, "&lt;=" &amp; FT$1, DataRegularSeason20242025!$D$3:$D$1315, $A11)+SUMIFS(DataRegularSeason20242025!$AB$3:$AB$1315,DataRegularSeason20242025!$B$3:$B$1315, "&lt;=" &amp; FT$1, DataRegularSeason20242025!$E$3:$E$1315, $A11)</f>
        <v>31</v>
      </c>
      <c r="FU11">
        <f>SUMIFS(DataRegularSeason20242025!$AA$3:$AA$1315,DataRegularSeason20242025!$B$3:$B$1315, "&lt;=" &amp; FU$1, DataRegularSeason20242025!$D$3:$D$1315, $A11)+SUMIFS(DataRegularSeason20242025!$AB$3:$AB$1315,DataRegularSeason20242025!$B$3:$B$1315, "&lt;=" &amp; FU$1, DataRegularSeason20242025!$E$3:$E$1315, $A11)</f>
        <v>31</v>
      </c>
      <c r="FV11">
        <f>SUMIFS(DataRegularSeason20242025!$AA$3:$AA$1315,DataRegularSeason20242025!$B$3:$B$1315, "&lt;=" &amp; FV$1, DataRegularSeason20242025!$D$3:$D$1315, $A11)+SUMIFS(DataRegularSeason20242025!$AB$3:$AB$1315,DataRegularSeason20242025!$B$3:$B$1315, "&lt;=" &amp; FV$1, DataRegularSeason20242025!$E$3:$E$1315, $A11)</f>
        <v>31</v>
      </c>
      <c r="FW11">
        <f>SUMIFS(DataRegularSeason20242025!$AA$3:$AA$1315,DataRegularSeason20242025!$B$3:$B$1315, "&lt;=" &amp; FW$1, DataRegularSeason20242025!$D$3:$D$1315, $A11)+SUMIFS(DataRegularSeason20242025!$AB$3:$AB$1315,DataRegularSeason20242025!$B$3:$B$1315, "&lt;=" &amp; FW$1, DataRegularSeason20242025!$E$3:$E$1315, $A11)</f>
        <v>31</v>
      </c>
      <c r="FX11">
        <f>SUMIFS(DataRegularSeason20242025!$AA$3:$AA$1315,DataRegularSeason20242025!$B$3:$B$1315, "&lt;=" &amp; FX$1, DataRegularSeason20242025!$D$3:$D$1315, $A11)+SUMIFS(DataRegularSeason20242025!$AB$3:$AB$1315,DataRegularSeason20242025!$B$3:$B$1315, "&lt;=" &amp; FX$1, DataRegularSeason20242025!$E$3:$E$1315, $A11)</f>
        <v>31</v>
      </c>
      <c r="FY11">
        <f>SUMIFS(DataRegularSeason20242025!$AA$3:$AA$1315,DataRegularSeason20242025!$B$3:$B$1315, "&lt;=" &amp; FY$1, DataRegularSeason20242025!$D$3:$D$1315, $A11)+SUMIFS(DataRegularSeason20242025!$AB$3:$AB$1315,DataRegularSeason20242025!$B$3:$B$1315, "&lt;=" &amp; FY$1, DataRegularSeason20242025!$E$3:$E$1315, $A11)</f>
        <v>31</v>
      </c>
      <c r="FZ11">
        <f>SUMIFS(DataRegularSeason20242025!$AA$3:$AA$1315,DataRegularSeason20242025!$B$3:$B$1315, "&lt;=" &amp; FZ$1, DataRegularSeason20242025!$D$3:$D$1315, $A11)+SUMIFS(DataRegularSeason20242025!$AB$3:$AB$1315,DataRegularSeason20242025!$B$3:$B$1315, "&lt;=" &amp; FZ$1, DataRegularSeason20242025!$E$3:$E$1315, $A11)</f>
        <v>31</v>
      </c>
      <c r="GA11">
        <f>SUMIFS(DataRegularSeason20242025!$AA$3:$AA$1315,DataRegularSeason20242025!$B$3:$B$1315, "&lt;=" &amp; GA$1, DataRegularSeason20242025!$D$3:$D$1315, $A11)+SUMIFS(DataRegularSeason20242025!$AB$3:$AB$1315,DataRegularSeason20242025!$B$3:$B$1315, "&lt;=" &amp; GA$1, DataRegularSeason20242025!$E$3:$E$1315, $A11)</f>
        <v>31</v>
      </c>
      <c r="GB11">
        <f>SUMIFS(DataRegularSeason20242025!$AA$3:$AA$1315,DataRegularSeason20242025!$B$3:$B$1315, "&lt;=" &amp; GB$1, DataRegularSeason20242025!$D$3:$D$1315, $A11)+SUMIFS(DataRegularSeason20242025!$AB$3:$AB$1315,DataRegularSeason20242025!$B$3:$B$1315, "&lt;=" &amp; GB$1, DataRegularSeason20242025!$E$3:$E$1315, $A11)</f>
        <v>31</v>
      </c>
      <c r="GC11">
        <f>SUMIFS(DataRegularSeason20242025!$AA$3:$AA$1315,DataRegularSeason20242025!$B$3:$B$1315, "&lt;=" &amp; GC$1, DataRegularSeason20242025!$D$3:$D$1315, $A11)+SUMIFS(DataRegularSeason20242025!$AB$3:$AB$1315,DataRegularSeason20242025!$B$3:$B$1315, "&lt;=" &amp; GC$1, DataRegularSeason20242025!$E$3:$E$1315, $A11)</f>
        <v>31</v>
      </c>
      <c r="GD11">
        <f>SUMIFS(DataRegularSeason20242025!$AA$3:$AA$1315,DataRegularSeason20242025!$B$3:$B$1315, "&lt;=" &amp; GD$1, DataRegularSeason20242025!$D$3:$D$1315, $A11)+SUMIFS(DataRegularSeason20242025!$AB$3:$AB$1315,DataRegularSeason20242025!$B$3:$B$1315, "&lt;=" &amp; GD$1, DataRegularSeason20242025!$E$3:$E$1315, $A11)</f>
        <v>31</v>
      </c>
      <c r="GE11">
        <f>SUMIFS(DataRegularSeason20242025!$AA$3:$AA$1315,DataRegularSeason20242025!$B$3:$B$1315, "&lt;=" &amp; GE$1, DataRegularSeason20242025!$D$3:$D$1315, $A11)+SUMIFS(DataRegularSeason20242025!$AB$3:$AB$1315,DataRegularSeason20242025!$B$3:$B$1315, "&lt;=" &amp; GE$1, DataRegularSeason20242025!$E$3:$E$1315, $A11)</f>
        <v>31</v>
      </c>
      <c r="GF11">
        <f>SUMIFS(DataRegularSeason20242025!$AA$3:$AA$1315,DataRegularSeason20242025!$B$3:$B$1315, "&lt;=" &amp; GF$1, DataRegularSeason20242025!$D$3:$D$1315, $A11)+SUMIFS(DataRegularSeason20242025!$AB$3:$AB$1315,DataRegularSeason20242025!$B$3:$B$1315, "&lt;=" &amp; GF$1, DataRegularSeason20242025!$E$3:$E$1315, $A11)</f>
        <v>31</v>
      </c>
      <c r="GG11">
        <f>SUMIFS(DataRegularSeason20242025!$AA$3:$AA$1315,DataRegularSeason20242025!$B$3:$B$1315, "&lt;=" &amp; GG$1, DataRegularSeason20242025!$D$3:$D$1315, $A11)+SUMIFS(DataRegularSeason20242025!$AB$3:$AB$1315,DataRegularSeason20242025!$B$3:$B$1315, "&lt;=" &amp; GG$1, DataRegularSeason20242025!$E$3:$E$1315, $A11)</f>
        <v>31</v>
      </c>
      <c r="GH11">
        <f>SUMIFS(DataRegularSeason20242025!$AA$3:$AA$1315,DataRegularSeason20242025!$B$3:$B$1315, "&lt;=" &amp; GH$1, DataRegularSeason20242025!$D$3:$D$1315, $A11)+SUMIFS(DataRegularSeason20242025!$AB$3:$AB$1315,DataRegularSeason20242025!$B$3:$B$1315, "&lt;=" &amp; GH$1, DataRegularSeason20242025!$E$3:$E$1315, $A11)</f>
        <v>31</v>
      </c>
      <c r="GI11">
        <f>SUMIFS(DataRegularSeason20242025!$AA$3:$AA$1315,DataRegularSeason20242025!$B$3:$B$1315, "&lt;=" &amp; GI$1, DataRegularSeason20242025!$D$3:$D$1315, $A11)+SUMIFS(DataRegularSeason20242025!$AB$3:$AB$1315,DataRegularSeason20242025!$B$3:$B$1315, "&lt;=" &amp; GI$1, DataRegularSeason20242025!$E$3:$E$1315, $A11)</f>
        <v>31</v>
      </c>
      <c r="GJ11">
        <f>SUMIFS(DataRegularSeason20242025!$AA$3:$AA$1315,DataRegularSeason20242025!$B$3:$B$1315, "&lt;=" &amp; GJ$1, DataRegularSeason20242025!$D$3:$D$1315, $A11)+SUMIFS(DataRegularSeason20242025!$AB$3:$AB$1315,DataRegularSeason20242025!$B$3:$B$1315, "&lt;=" &amp; GJ$1, DataRegularSeason20242025!$E$3:$E$1315, $A11)</f>
        <v>31</v>
      </c>
      <c r="GK11">
        <f>SUMIFS(DataRegularSeason20242025!$AA$3:$AA$1315,DataRegularSeason20242025!$B$3:$B$1315, "&lt;=" &amp; GK$1, DataRegularSeason20242025!$D$3:$D$1315, $A11)+SUMIFS(DataRegularSeason20242025!$AB$3:$AB$1315,DataRegularSeason20242025!$B$3:$B$1315, "&lt;=" &amp; GK$1, DataRegularSeason20242025!$E$3:$E$1315, $A11)</f>
        <v>31</v>
      </c>
      <c r="GL11">
        <f>SUMIFS(DataRegularSeason20242025!$AA$3:$AA$1315,DataRegularSeason20242025!$B$3:$B$1315, "&lt;=" &amp; GL$1, DataRegularSeason20242025!$D$3:$D$1315, $A11)+SUMIFS(DataRegularSeason20242025!$AB$3:$AB$1315,DataRegularSeason20242025!$B$3:$B$1315, "&lt;=" &amp; GL$1, DataRegularSeason20242025!$E$3:$E$1315, $A11)</f>
        <v>31</v>
      </c>
      <c r="GM11">
        <f>SUMIFS(DataRegularSeason20242025!$AA$3:$AA$1315,DataRegularSeason20242025!$B$3:$B$1315, "&lt;=" &amp; GM$1, DataRegularSeason20242025!$D$3:$D$1315, $A11)+SUMIFS(DataRegularSeason20242025!$AB$3:$AB$1315,DataRegularSeason20242025!$B$3:$B$1315, "&lt;=" &amp; GM$1, DataRegularSeason20242025!$E$3:$E$1315, $A11)</f>
        <v>31</v>
      </c>
      <c r="GN11">
        <f>SUMIFS(DataRegularSeason20242025!$AA$3:$AA$1315,DataRegularSeason20242025!$B$3:$B$1315, "&lt;=" &amp; GN$1, DataRegularSeason20242025!$D$3:$D$1315, $A11)+SUMIFS(DataRegularSeason20242025!$AB$3:$AB$1315,DataRegularSeason20242025!$B$3:$B$1315, "&lt;=" &amp; GN$1, DataRegularSeason20242025!$E$3:$E$1315, $A11)</f>
        <v>31</v>
      </c>
      <c r="GO11">
        <f>SUMIFS(DataRegularSeason20242025!$AA$3:$AA$1315,DataRegularSeason20242025!$B$3:$B$1315, "&lt;=" &amp; GO$1, DataRegularSeason20242025!$D$3:$D$1315, $A11)+SUMIFS(DataRegularSeason20242025!$AB$3:$AB$1315,DataRegularSeason20242025!$B$3:$B$1315, "&lt;=" &amp; GO$1, DataRegularSeason20242025!$E$3:$E$1315, $A11)</f>
        <v>31</v>
      </c>
      <c r="GP11">
        <f>SUMIFS(DataRegularSeason20242025!$AA$3:$AA$1315,DataRegularSeason20242025!$B$3:$B$1315, "&lt;=" &amp; GP$1, DataRegularSeason20242025!$D$3:$D$1315, $A11)+SUMIFS(DataRegularSeason20242025!$AB$3:$AB$1315,DataRegularSeason20242025!$B$3:$B$1315, "&lt;=" &amp; GP$1, DataRegularSeason20242025!$E$3:$E$1315, $A11)</f>
        <v>31</v>
      </c>
      <c r="GQ11">
        <f>SUMIFS(DataRegularSeason20242025!$AA$3:$AA$1315,DataRegularSeason20242025!$B$3:$B$1315, "&lt;=" &amp; GQ$1, DataRegularSeason20242025!$D$3:$D$1315, $A11)+SUMIFS(DataRegularSeason20242025!$AB$3:$AB$1315,DataRegularSeason20242025!$B$3:$B$1315, "&lt;=" &amp; GQ$1, DataRegularSeason20242025!$E$3:$E$1315, $A11)</f>
        <v>31</v>
      </c>
      <c r="GR11">
        <f>SUMIFS(DataRegularSeason20242025!$AA$3:$AA$1315,DataRegularSeason20242025!$B$3:$B$1315, "&lt;=" &amp; GR$1, DataRegularSeason20242025!$D$3:$D$1315, $A11)+SUMIFS(DataRegularSeason20242025!$AB$3:$AB$1315,DataRegularSeason20242025!$B$3:$B$1315, "&lt;=" &amp; GR$1, DataRegularSeason20242025!$E$3:$E$1315, $A11)</f>
        <v>31</v>
      </c>
      <c r="GS11">
        <f>SUMIFS(DataRegularSeason20242025!$AA$3:$AA$1315,DataRegularSeason20242025!$B$3:$B$1315, "&lt;=" &amp; GS$1, DataRegularSeason20242025!$D$3:$D$1315, $A11)+SUMIFS(DataRegularSeason20242025!$AB$3:$AB$1315,DataRegularSeason20242025!$B$3:$B$1315, "&lt;=" &amp; GS$1, DataRegularSeason20242025!$E$3:$E$1315, $A11)</f>
        <v>31</v>
      </c>
      <c r="GT11">
        <f>SUMIFS(DataRegularSeason20242025!$AA$3:$AA$1315,DataRegularSeason20242025!$B$3:$B$1315, "&lt;=" &amp; GT$1, DataRegularSeason20242025!$D$3:$D$1315, $A11)+SUMIFS(DataRegularSeason20242025!$AB$3:$AB$1315,DataRegularSeason20242025!$B$3:$B$1315, "&lt;=" &amp; GT$1, DataRegularSeason20242025!$E$3:$E$1315, $A11)</f>
        <v>31</v>
      </c>
      <c r="GU11">
        <f>SUMIFS(DataRegularSeason20242025!$AA$3:$AA$1315,DataRegularSeason20242025!$B$3:$B$1315, "&lt;=" &amp; GU$1, DataRegularSeason20242025!$D$3:$D$1315, $A11)+SUMIFS(DataRegularSeason20242025!$AB$3:$AB$1315,DataRegularSeason20242025!$B$3:$B$1315, "&lt;=" &amp; GU$1, DataRegularSeason20242025!$E$3:$E$1315, $A11)</f>
        <v>31</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29</v>
      </c>
      <c r="BF12">
        <f>SUMIFS(DataRegularSeason20242025!$AA$3:$AA$1315,DataRegularSeason20242025!$B$3:$B$1315, "&lt;=" &amp; BF$1, DataRegularSeason20242025!$D$3:$D$1315, $A12)+SUMIFS(DataRegularSeason20242025!$AB$3:$AB$1315,DataRegularSeason20242025!$B$3:$B$1315, "&lt;=" &amp; BF$1, DataRegularSeason20242025!$E$3:$E$1315, $A12)</f>
        <v>29</v>
      </c>
      <c r="BG12">
        <f>SUMIFS(DataRegularSeason20242025!$AA$3:$AA$1315,DataRegularSeason20242025!$B$3:$B$1315, "&lt;=" &amp; BG$1, DataRegularSeason20242025!$D$3:$D$1315, $A12)+SUMIFS(DataRegularSeason20242025!$AB$3:$AB$1315,DataRegularSeason20242025!$B$3:$B$1315, "&lt;=" &amp; BG$1, DataRegularSeason20242025!$E$3:$E$1315, $A12)</f>
        <v>29</v>
      </c>
      <c r="BH12">
        <f>SUMIFS(DataRegularSeason20242025!$AA$3:$AA$1315,DataRegularSeason20242025!$B$3:$B$1315, "&lt;=" &amp; BH$1, DataRegularSeason20242025!$D$3:$D$1315, $A12)+SUMIFS(DataRegularSeason20242025!$AB$3:$AB$1315,DataRegularSeason20242025!$B$3:$B$1315, "&lt;=" &amp; BH$1, DataRegularSeason20242025!$E$3:$E$1315, $A12)</f>
        <v>29</v>
      </c>
      <c r="BI12">
        <f>SUMIFS(DataRegularSeason20242025!$AA$3:$AA$1315,DataRegularSeason20242025!$B$3:$B$1315, "&lt;=" &amp; BI$1, DataRegularSeason20242025!$D$3:$D$1315, $A12)+SUMIFS(DataRegularSeason20242025!$AB$3:$AB$1315,DataRegularSeason20242025!$B$3:$B$1315, "&lt;=" &amp; BI$1, DataRegularSeason20242025!$E$3:$E$1315, $A12)</f>
        <v>29</v>
      </c>
      <c r="BJ12">
        <f>SUMIFS(DataRegularSeason20242025!$AA$3:$AA$1315,DataRegularSeason20242025!$B$3:$B$1315, "&lt;=" &amp; BJ$1, DataRegularSeason20242025!$D$3:$D$1315, $A12)+SUMIFS(DataRegularSeason20242025!$AB$3:$AB$1315,DataRegularSeason20242025!$B$3:$B$1315, "&lt;=" &amp; BJ$1, DataRegularSeason20242025!$E$3:$E$1315, $A12)</f>
        <v>29</v>
      </c>
      <c r="BK12">
        <f>SUMIFS(DataRegularSeason20242025!$AA$3:$AA$1315,DataRegularSeason20242025!$B$3:$B$1315, "&lt;=" &amp; BK$1, DataRegularSeason20242025!$D$3:$D$1315, $A12)+SUMIFS(DataRegularSeason20242025!$AB$3:$AB$1315,DataRegularSeason20242025!$B$3:$B$1315, "&lt;=" &amp; BK$1, DataRegularSeason20242025!$E$3:$E$1315, $A12)</f>
        <v>29</v>
      </c>
      <c r="BL12">
        <f>SUMIFS(DataRegularSeason20242025!$AA$3:$AA$1315,DataRegularSeason20242025!$B$3:$B$1315, "&lt;=" &amp; BL$1, DataRegularSeason20242025!$D$3:$D$1315, $A12)+SUMIFS(DataRegularSeason20242025!$AB$3:$AB$1315,DataRegularSeason20242025!$B$3:$B$1315, "&lt;=" &amp; BL$1, DataRegularSeason20242025!$E$3:$E$1315, $A12)</f>
        <v>29</v>
      </c>
      <c r="BM12">
        <f>SUMIFS(DataRegularSeason20242025!$AA$3:$AA$1315,DataRegularSeason20242025!$B$3:$B$1315, "&lt;=" &amp; BM$1, DataRegularSeason20242025!$D$3:$D$1315, $A12)+SUMIFS(DataRegularSeason20242025!$AB$3:$AB$1315,DataRegularSeason20242025!$B$3:$B$1315, "&lt;=" &amp; BM$1, DataRegularSeason20242025!$E$3:$E$1315, $A12)</f>
        <v>29</v>
      </c>
      <c r="BN12">
        <f>SUMIFS(DataRegularSeason20242025!$AA$3:$AA$1315,DataRegularSeason20242025!$B$3:$B$1315, "&lt;=" &amp; BN$1, DataRegularSeason20242025!$D$3:$D$1315, $A12)+SUMIFS(DataRegularSeason20242025!$AB$3:$AB$1315,DataRegularSeason20242025!$B$3:$B$1315, "&lt;=" &amp; BN$1, DataRegularSeason20242025!$E$3:$E$1315, $A12)</f>
        <v>29</v>
      </c>
      <c r="BO12">
        <f>SUMIFS(DataRegularSeason20242025!$AA$3:$AA$1315,DataRegularSeason20242025!$B$3:$B$1315, "&lt;=" &amp; BO$1, DataRegularSeason20242025!$D$3:$D$1315, $A12)+SUMIFS(DataRegularSeason20242025!$AB$3:$AB$1315,DataRegularSeason20242025!$B$3:$B$1315, "&lt;=" &amp; BO$1, DataRegularSeason20242025!$E$3:$E$1315, $A12)</f>
        <v>29</v>
      </c>
      <c r="BP12">
        <f>SUMIFS(DataRegularSeason20242025!$AA$3:$AA$1315,DataRegularSeason20242025!$B$3:$B$1315, "&lt;=" &amp; BP$1, DataRegularSeason20242025!$D$3:$D$1315, $A12)+SUMIFS(DataRegularSeason20242025!$AB$3:$AB$1315,DataRegularSeason20242025!$B$3:$B$1315, "&lt;=" &amp; BP$1, DataRegularSeason20242025!$E$3:$E$1315, $A12)</f>
        <v>29</v>
      </c>
      <c r="BQ12">
        <f>SUMIFS(DataRegularSeason20242025!$AA$3:$AA$1315,DataRegularSeason20242025!$B$3:$B$1315, "&lt;=" &amp; BQ$1, DataRegularSeason20242025!$D$3:$D$1315, $A12)+SUMIFS(DataRegularSeason20242025!$AB$3:$AB$1315,DataRegularSeason20242025!$B$3:$B$1315, "&lt;=" &amp; BQ$1, DataRegularSeason20242025!$E$3:$E$1315, $A12)</f>
        <v>29</v>
      </c>
      <c r="BR12">
        <f>SUMIFS(DataRegularSeason20242025!$AA$3:$AA$1315,DataRegularSeason20242025!$B$3:$B$1315, "&lt;=" &amp; BR$1, DataRegularSeason20242025!$D$3:$D$1315, $A12)+SUMIFS(DataRegularSeason20242025!$AB$3:$AB$1315,DataRegularSeason20242025!$B$3:$B$1315, "&lt;=" &amp; BR$1, DataRegularSeason20242025!$E$3:$E$1315, $A12)</f>
        <v>29</v>
      </c>
      <c r="BS12">
        <f>SUMIFS(DataRegularSeason20242025!$AA$3:$AA$1315,DataRegularSeason20242025!$B$3:$B$1315, "&lt;=" &amp; BS$1, DataRegularSeason20242025!$D$3:$D$1315, $A12)+SUMIFS(DataRegularSeason20242025!$AB$3:$AB$1315,DataRegularSeason20242025!$B$3:$B$1315, "&lt;=" &amp; BS$1, DataRegularSeason20242025!$E$3:$E$1315, $A12)</f>
        <v>29</v>
      </c>
      <c r="BT12">
        <f>SUMIFS(DataRegularSeason20242025!$AA$3:$AA$1315,DataRegularSeason20242025!$B$3:$B$1315, "&lt;=" &amp; BT$1, DataRegularSeason20242025!$D$3:$D$1315, $A12)+SUMIFS(DataRegularSeason20242025!$AB$3:$AB$1315,DataRegularSeason20242025!$B$3:$B$1315, "&lt;=" &amp; BT$1, DataRegularSeason20242025!$E$3:$E$1315, $A12)</f>
        <v>29</v>
      </c>
      <c r="BU12">
        <f>SUMIFS(DataRegularSeason20242025!$AA$3:$AA$1315,DataRegularSeason20242025!$B$3:$B$1315, "&lt;=" &amp; BU$1, DataRegularSeason20242025!$D$3:$D$1315, $A12)+SUMIFS(DataRegularSeason20242025!$AB$3:$AB$1315,DataRegularSeason20242025!$B$3:$B$1315, "&lt;=" &amp; BU$1, DataRegularSeason20242025!$E$3:$E$1315, $A12)</f>
        <v>29</v>
      </c>
      <c r="BV12">
        <f>SUMIFS(DataRegularSeason20242025!$AA$3:$AA$1315,DataRegularSeason20242025!$B$3:$B$1315, "&lt;=" &amp; BV$1, DataRegularSeason20242025!$D$3:$D$1315, $A12)+SUMIFS(DataRegularSeason20242025!$AB$3:$AB$1315,DataRegularSeason20242025!$B$3:$B$1315, "&lt;=" &amp; BV$1, DataRegularSeason20242025!$E$3:$E$1315, $A12)</f>
        <v>29</v>
      </c>
      <c r="BW12">
        <f>SUMIFS(DataRegularSeason20242025!$AA$3:$AA$1315,DataRegularSeason20242025!$B$3:$B$1315, "&lt;=" &amp; BW$1, DataRegularSeason20242025!$D$3:$D$1315, $A12)+SUMIFS(DataRegularSeason20242025!$AB$3:$AB$1315,DataRegularSeason20242025!$B$3:$B$1315, "&lt;=" &amp; BW$1, DataRegularSeason20242025!$E$3:$E$1315, $A12)</f>
        <v>29</v>
      </c>
      <c r="BX12">
        <f>SUMIFS(DataRegularSeason20242025!$AA$3:$AA$1315,DataRegularSeason20242025!$B$3:$B$1315, "&lt;=" &amp; BX$1, DataRegularSeason20242025!$D$3:$D$1315, $A12)+SUMIFS(DataRegularSeason20242025!$AB$3:$AB$1315,DataRegularSeason20242025!$B$3:$B$1315, "&lt;=" &amp; BX$1, DataRegularSeason20242025!$E$3:$E$1315, $A12)</f>
        <v>29</v>
      </c>
      <c r="BY12">
        <f>SUMIFS(DataRegularSeason20242025!$AA$3:$AA$1315,DataRegularSeason20242025!$B$3:$B$1315, "&lt;=" &amp; BY$1, DataRegularSeason20242025!$D$3:$D$1315, $A12)+SUMIFS(DataRegularSeason20242025!$AB$3:$AB$1315,DataRegularSeason20242025!$B$3:$B$1315, "&lt;=" &amp; BY$1, DataRegularSeason20242025!$E$3:$E$1315, $A12)</f>
        <v>29</v>
      </c>
      <c r="BZ12">
        <f>SUMIFS(DataRegularSeason20242025!$AA$3:$AA$1315,DataRegularSeason20242025!$B$3:$B$1315, "&lt;=" &amp; BZ$1, DataRegularSeason20242025!$D$3:$D$1315, $A12)+SUMIFS(DataRegularSeason20242025!$AB$3:$AB$1315,DataRegularSeason20242025!$B$3:$B$1315, "&lt;=" &amp; BZ$1, DataRegularSeason20242025!$E$3:$E$1315, $A12)</f>
        <v>29</v>
      </c>
      <c r="CA12">
        <f>SUMIFS(DataRegularSeason20242025!$AA$3:$AA$1315,DataRegularSeason20242025!$B$3:$B$1315, "&lt;=" &amp; CA$1, DataRegularSeason20242025!$D$3:$D$1315, $A12)+SUMIFS(DataRegularSeason20242025!$AB$3:$AB$1315,DataRegularSeason20242025!$B$3:$B$1315, "&lt;=" &amp; CA$1, DataRegularSeason20242025!$E$3:$E$1315, $A12)</f>
        <v>29</v>
      </c>
      <c r="CB12">
        <f>SUMIFS(DataRegularSeason20242025!$AA$3:$AA$1315,DataRegularSeason20242025!$B$3:$B$1315, "&lt;=" &amp; CB$1, DataRegularSeason20242025!$D$3:$D$1315, $A12)+SUMIFS(DataRegularSeason20242025!$AB$3:$AB$1315,DataRegularSeason20242025!$B$3:$B$1315, "&lt;=" &amp; CB$1, DataRegularSeason20242025!$E$3:$E$1315, $A12)</f>
        <v>29</v>
      </c>
      <c r="CC12">
        <f>SUMIFS(DataRegularSeason20242025!$AA$3:$AA$1315,DataRegularSeason20242025!$B$3:$B$1315, "&lt;=" &amp; CC$1, DataRegularSeason20242025!$D$3:$D$1315, $A12)+SUMIFS(DataRegularSeason20242025!$AB$3:$AB$1315,DataRegularSeason20242025!$B$3:$B$1315, "&lt;=" &amp; CC$1, DataRegularSeason20242025!$E$3:$E$1315, $A12)</f>
        <v>29</v>
      </c>
      <c r="CD12">
        <f>SUMIFS(DataRegularSeason20242025!$AA$3:$AA$1315,DataRegularSeason20242025!$B$3:$B$1315, "&lt;=" &amp; CD$1, DataRegularSeason20242025!$D$3:$D$1315, $A12)+SUMIFS(DataRegularSeason20242025!$AB$3:$AB$1315,DataRegularSeason20242025!$B$3:$B$1315, "&lt;=" &amp; CD$1, DataRegularSeason20242025!$E$3:$E$1315, $A12)</f>
        <v>29</v>
      </c>
      <c r="CE12">
        <f>SUMIFS(DataRegularSeason20242025!$AA$3:$AA$1315,DataRegularSeason20242025!$B$3:$B$1315, "&lt;=" &amp; CE$1, DataRegularSeason20242025!$D$3:$D$1315, $A12)+SUMIFS(DataRegularSeason20242025!$AB$3:$AB$1315,DataRegularSeason20242025!$B$3:$B$1315, "&lt;=" &amp; CE$1, DataRegularSeason20242025!$E$3:$E$1315, $A12)</f>
        <v>29</v>
      </c>
      <c r="CF12">
        <f>SUMIFS(DataRegularSeason20242025!$AA$3:$AA$1315,DataRegularSeason20242025!$B$3:$B$1315, "&lt;=" &amp; CF$1, DataRegularSeason20242025!$D$3:$D$1315, $A12)+SUMIFS(DataRegularSeason20242025!$AB$3:$AB$1315,DataRegularSeason20242025!$B$3:$B$1315, "&lt;=" &amp; CF$1, DataRegularSeason20242025!$E$3:$E$1315, $A12)</f>
        <v>29</v>
      </c>
      <c r="CG12">
        <f>SUMIFS(DataRegularSeason20242025!$AA$3:$AA$1315,DataRegularSeason20242025!$B$3:$B$1315, "&lt;=" &amp; CG$1, DataRegularSeason20242025!$D$3:$D$1315, $A12)+SUMIFS(DataRegularSeason20242025!$AB$3:$AB$1315,DataRegularSeason20242025!$B$3:$B$1315, "&lt;=" &amp; CG$1, DataRegularSeason20242025!$E$3:$E$1315, $A12)</f>
        <v>29</v>
      </c>
      <c r="CH12">
        <f>SUMIFS(DataRegularSeason20242025!$AA$3:$AA$1315,DataRegularSeason20242025!$B$3:$B$1315, "&lt;=" &amp; CH$1, DataRegularSeason20242025!$D$3:$D$1315, $A12)+SUMIFS(DataRegularSeason20242025!$AB$3:$AB$1315,DataRegularSeason20242025!$B$3:$B$1315, "&lt;=" &amp; CH$1, DataRegularSeason20242025!$E$3:$E$1315, $A12)</f>
        <v>29</v>
      </c>
      <c r="CI12">
        <f>SUMIFS(DataRegularSeason20242025!$AA$3:$AA$1315,DataRegularSeason20242025!$B$3:$B$1315, "&lt;=" &amp; CI$1, DataRegularSeason20242025!$D$3:$D$1315, $A12)+SUMIFS(DataRegularSeason20242025!$AB$3:$AB$1315,DataRegularSeason20242025!$B$3:$B$1315, "&lt;=" &amp; CI$1, DataRegularSeason20242025!$E$3:$E$1315, $A12)</f>
        <v>29</v>
      </c>
      <c r="CJ12">
        <f>SUMIFS(DataRegularSeason20242025!$AA$3:$AA$1315,DataRegularSeason20242025!$B$3:$B$1315, "&lt;=" &amp; CJ$1, DataRegularSeason20242025!$D$3:$D$1315, $A12)+SUMIFS(DataRegularSeason20242025!$AB$3:$AB$1315,DataRegularSeason20242025!$B$3:$B$1315, "&lt;=" &amp; CJ$1, DataRegularSeason20242025!$E$3:$E$1315, $A12)</f>
        <v>29</v>
      </c>
      <c r="CK12">
        <f>SUMIFS(DataRegularSeason20242025!$AA$3:$AA$1315,DataRegularSeason20242025!$B$3:$B$1315, "&lt;=" &amp; CK$1, DataRegularSeason20242025!$D$3:$D$1315, $A12)+SUMIFS(DataRegularSeason20242025!$AB$3:$AB$1315,DataRegularSeason20242025!$B$3:$B$1315, "&lt;=" &amp; CK$1, DataRegularSeason20242025!$E$3:$E$1315, $A12)</f>
        <v>29</v>
      </c>
      <c r="CL12">
        <f>SUMIFS(DataRegularSeason20242025!$AA$3:$AA$1315,DataRegularSeason20242025!$B$3:$B$1315, "&lt;=" &amp; CL$1, DataRegularSeason20242025!$D$3:$D$1315, $A12)+SUMIFS(DataRegularSeason20242025!$AB$3:$AB$1315,DataRegularSeason20242025!$B$3:$B$1315, "&lt;=" &amp; CL$1, DataRegularSeason20242025!$E$3:$E$1315, $A12)</f>
        <v>29</v>
      </c>
      <c r="CM12">
        <f>SUMIFS(DataRegularSeason20242025!$AA$3:$AA$1315,DataRegularSeason20242025!$B$3:$B$1315, "&lt;=" &amp; CM$1, DataRegularSeason20242025!$D$3:$D$1315, $A12)+SUMIFS(DataRegularSeason20242025!$AB$3:$AB$1315,DataRegularSeason20242025!$B$3:$B$1315, "&lt;=" &amp; CM$1, DataRegularSeason20242025!$E$3:$E$1315, $A12)</f>
        <v>29</v>
      </c>
      <c r="CN12">
        <f>SUMIFS(DataRegularSeason20242025!$AA$3:$AA$1315,DataRegularSeason20242025!$B$3:$B$1315, "&lt;=" &amp; CN$1, DataRegularSeason20242025!$D$3:$D$1315, $A12)+SUMIFS(DataRegularSeason20242025!$AB$3:$AB$1315,DataRegularSeason20242025!$B$3:$B$1315, "&lt;=" &amp; CN$1, DataRegularSeason20242025!$E$3:$E$1315, $A12)</f>
        <v>29</v>
      </c>
      <c r="CO12">
        <f>SUMIFS(DataRegularSeason20242025!$AA$3:$AA$1315,DataRegularSeason20242025!$B$3:$B$1315, "&lt;=" &amp; CO$1, DataRegularSeason20242025!$D$3:$D$1315, $A12)+SUMIFS(DataRegularSeason20242025!$AB$3:$AB$1315,DataRegularSeason20242025!$B$3:$B$1315, "&lt;=" &amp; CO$1, DataRegularSeason20242025!$E$3:$E$1315, $A12)</f>
        <v>29</v>
      </c>
      <c r="CP12">
        <f>SUMIFS(DataRegularSeason20242025!$AA$3:$AA$1315,DataRegularSeason20242025!$B$3:$B$1315, "&lt;=" &amp; CP$1, DataRegularSeason20242025!$D$3:$D$1315, $A12)+SUMIFS(DataRegularSeason20242025!$AB$3:$AB$1315,DataRegularSeason20242025!$B$3:$B$1315, "&lt;=" &amp; CP$1, DataRegularSeason20242025!$E$3:$E$1315, $A12)</f>
        <v>29</v>
      </c>
      <c r="CQ12">
        <f>SUMIFS(DataRegularSeason20242025!$AA$3:$AA$1315,DataRegularSeason20242025!$B$3:$B$1315, "&lt;=" &amp; CQ$1, DataRegularSeason20242025!$D$3:$D$1315, $A12)+SUMIFS(DataRegularSeason20242025!$AB$3:$AB$1315,DataRegularSeason20242025!$B$3:$B$1315, "&lt;=" &amp; CQ$1, DataRegularSeason20242025!$E$3:$E$1315, $A12)</f>
        <v>29</v>
      </c>
      <c r="CR12">
        <f>SUMIFS(DataRegularSeason20242025!$AA$3:$AA$1315,DataRegularSeason20242025!$B$3:$B$1315, "&lt;=" &amp; CR$1, DataRegularSeason20242025!$D$3:$D$1315, $A12)+SUMIFS(DataRegularSeason20242025!$AB$3:$AB$1315,DataRegularSeason20242025!$B$3:$B$1315, "&lt;=" &amp; CR$1, DataRegularSeason20242025!$E$3:$E$1315, $A12)</f>
        <v>29</v>
      </c>
      <c r="CS12">
        <f>SUMIFS(DataRegularSeason20242025!$AA$3:$AA$1315,DataRegularSeason20242025!$B$3:$B$1315, "&lt;=" &amp; CS$1, DataRegularSeason20242025!$D$3:$D$1315, $A12)+SUMIFS(DataRegularSeason20242025!$AB$3:$AB$1315,DataRegularSeason20242025!$B$3:$B$1315, "&lt;=" &amp; CS$1, DataRegularSeason20242025!$E$3:$E$1315, $A12)</f>
        <v>29</v>
      </c>
      <c r="CT12">
        <f>SUMIFS(DataRegularSeason20242025!$AA$3:$AA$1315,DataRegularSeason20242025!$B$3:$B$1315, "&lt;=" &amp; CT$1, DataRegularSeason20242025!$D$3:$D$1315, $A12)+SUMIFS(DataRegularSeason20242025!$AB$3:$AB$1315,DataRegularSeason20242025!$B$3:$B$1315, "&lt;=" &amp; CT$1, DataRegularSeason20242025!$E$3:$E$1315, $A12)</f>
        <v>29</v>
      </c>
      <c r="CU12">
        <f>SUMIFS(DataRegularSeason20242025!$AA$3:$AA$1315,DataRegularSeason20242025!$B$3:$B$1315, "&lt;=" &amp; CU$1, DataRegularSeason20242025!$D$3:$D$1315, $A12)+SUMIFS(DataRegularSeason20242025!$AB$3:$AB$1315,DataRegularSeason20242025!$B$3:$B$1315, "&lt;=" &amp; CU$1, DataRegularSeason20242025!$E$3:$E$1315, $A12)</f>
        <v>29</v>
      </c>
      <c r="CV12">
        <f>SUMIFS(DataRegularSeason20242025!$AA$3:$AA$1315,DataRegularSeason20242025!$B$3:$B$1315, "&lt;=" &amp; CV$1, DataRegularSeason20242025!$D$3:$D$1315, $A12)+SUMIFS(DataRegularSeason20242025!$AB$3:$AB$1315,DataRegularSeason20242025!$B$3:$B$1315, "&lt;=" &amp; CV$1, DataRegularSeason20242025!$E$3:$E$1315, $A12)</f>
        <v>29</v>
      </c>
      <c r="CW12">
        <f>SUMIFS(DataRegularSeason20242025!$AA$3:$AA$1315,DataRegularSeason20242025!$B$3:$B$1315, "&lt;=" &amp; CW$1, DataRegularSeason20242025!$D$3:$D$1315, $A12)+SUMIFS(DataRegularSeason20242025!$AB$3:$AB$1315,DataRegularSeason20242025!$B$3:$B$1315, "&lt;=" &amp; CW$1, DataRegularSeason20242025!$E$3:$E$1315, $A12)</f>
        <v>29</v>
      </c>
      <c r="CX12">
        <f>SUMIFS(DataRegularSeason20242025!$AA$3:$AA$1315,DataRegularSeason20242025!$B$3:$B$1315, "&lt;=" &amp; CX$1, DataRegularSeason20242025!$D$3:$D$1315, $A12)+SUMIFS(DataRegularSeason20242025!$AB$3:$AB$1315,DataRegularSeason20242025!$B$3:$B$1315, "&lt;=" &amp; CX$1, DataRegularSeason20242025!$E$3:$E$1315, $A12)</f>
        <v>29</v>
      </c>
      <c r="CY12">
        <f>SUMIFS(DataRegularSeason20242025!$AA$3:$AA$1315,DataRegularSeason20242025!$B$3:$B$1315, "&lt;=" &amp; CY$1, DataRegularSeason20242025!$D$3:$D$1315, $A12)+SUMIFS(DataRegularSeason20242025!$AB$3:$AB$1315,DataRegularSeason20242025!$B$3:$B$1315, "&lt;=" &amp; CY$1, DataRegularSeason20242025!$E$3:$E$1315, $A12)</f>
        <v>29</v>
      </c>
      <c r="CZ12">
        <f>SUMIFS(DataRegularSeason20242025!$AA$3:$AA$1315,DataRegularSeason20242025!$B$3:$B$1315, "&lt;=" &amp; CZ$1, DataRegularSeason20242025!$D$3:$D$1315, $A12)+SUMIFS(DataRegularSeason20242025!$AB$3:$AB$1315,DataRegularSeason20242025!$B$3:$B$1315, "&lt;=" &amp; CZ$1, DataRegularSeason20242025!$E$3:$E$1315, $A12)</f>
        <v>29</v>
      </c>
      <c r="DA12">
        <f>SUMIFS(DataRegularSeason20242025!$AA$3:$AA$1315,DataRegularSeason20242025!$B$3:$B$1315, "&lt;=" &amp; DA$1, DataRegularSeason20242025!$D$3:$D$1315, $A12)+SUMIFS(DataRegularSeason20242025!$AB$3:$AB$1315,DataRegularSeason20242025!$B$3:$B$1315, "&lt;=" &amp; DA$1, DataRegularSeason20242025!$E$3:$E$1315, $A12)</f>
        <v>29</v>
      </c>
      <c r="DB12">
        <f>SUMIFS(DataRegularSeason20242025!$AA$3:$AA$1315,DataRegularSeason20242025!$B$3:$B$1315, "&lt;=" &amp; DB$1, DataRegularSeason20242025!$D$3:$D$1315, $A12)+SUMIFS(DataRegularSeason20242025!$AB$3:$AB$1315,DataRegularSeason20242025!$B$3:$B$1315, "&lt;=" &amp; DB$1, DataRegularSeason20242025!$E$3:$E$1315, $A12)</f>
        <v>29</v>
      </c>
      <c r="DC12">
        <f>SUMIFS(DataRegularSeason20242025!$AA$3:$AA$1315,DataRegularSeason20242025!$B$3:$B$1315, "&lt;=" &amp; DC$1, DataRegularSeason20242025!$D$3:$D$1315, $A12)+SUMIFS(DataRegularSeason20242025!$AB$3:$AB$1315,DataRegularSeason20242025!$B$3:$B$1315, "&lt;=" &amp; DC$1, DataRegularSeason20242025!$E$3:$E$1315, $A12)</f>
        <v>29</v>
      </c>
      <c r="DD12">
        <f>SUMIFS(DataRegularSeason20242025!$AA$3:$AA$1315,DataRegularSeason20242025!$B$3:$B$1315, "&lt;=" &amp; DD$1, DataRegularSeason20242025!$D$3:$D$1315, $A12)+SUMIFS(DataRegularSeason20242025!$AB$3:$AB$1315,DataRegularSeason20242025!$B$3:$B$1315, "&lt;=" &amp; DD$1, DataRegularSeason20242025!$E$3:$E$1315, $A12)</f>
        <v>29</v>
      </c>
      <c r="DE12">
        <f>SUMIFS(DataRegularSeason20242025!$AA$3:$AA$1315,DataRegularSeason20242025!$B$3:$B$1315, "&lt;=" &amp; DE$1, DataRegularSeason20242025!$D$3:$D$1315, $A12)+SUMIFS(DataRegularSeason20242025!$AB$3:$AB$1315,DataRegularSeason20242025!$B$3:$B$1315, "&lt;=" &amp; DE$1, DataRegularSeason20242025!$E$3:$E$1315, $A12)</f>
        <v>29</v>
      </c>
      <c r="DF12">
        <f>SUMIFS(DataRegularSeason20242025!$AA$3:$AA$1315,DataRegularSeason20242025!$B$3:$B$1315, "&lt;=" &amp; DF$1, DataRegularSeason20242025!$D$3:$D$1315, $A12)+SUMIFS(DataRegularSeason20242025!$AB$3:$AB$1315,DataRegularSeason20242025!$B$3:$B$1315, "&lt;=" &amp; DF$1, DataRegularSeason20242025!$E$3:$E$1315, $A12)</f>
        <v>29</v>
      </c>
      <c r="DG12">
        <f>SUMIFS(DataRegularSeason20242025!$AA$3:$AA$1315,DataRegularSeason20242025!$B$3:$B$1315, "&lt;=" &amp; DG$1, DataRegularSeason20242025!$D$3:$D$1315, $A12)+SUMIFS(DataRegularSeason20242025!$AB$3:$AB$1315,DataRegularSeason20242025!$B$3:$B$1315, "&lt;=" &amp; DG$1, DataRegularSeason20242025!$E$3:$E$1315, $A12)</f>
        <v>29</v>
      </c>
      <c r="DH12">
        <f>SUMIFS(DataRegularSeason20242025!$AA$3:$AA$1315,DataRegularSeason20242025!$B$3:$B$1315, "&lt;=" &amp; DH$1, DataRegularSeason20242025!$D$3:$D$1315, $A12)+SUMIFS(DataRegularSeason20242025!$AB$3:$AB$1315,DataRegularSeason20242025!$B$3:$B$1315, "&lt;=" &amp; DH$1, DataRegularSeason20242025!$E$3:$E$1315, $A12)</f>
        <v>29</v>
      </c>
      <c r="DI12">
        <f>SUMIFS(DataRegularSeason20242025!$AA$3:$AA$1315,DataRegularSeason20242025!$B$3:$B$1315, "&lt;=" &amp; DI$1, DataRegularSeason20242025!$D$3:$D$1315, $A12)+SUMIFS(DataRegularSeason20242025!$AB$3:$AB$1315,DataRegularSeason20242025!$B$3:$B$1315, "&lt;=" &amp; DI$1, DataRegularSeason20242025!$E$3:$E$1315, $A12)</f>
        <v>29</v>
      </c>
      <c r="DJ12">
        <f>SUMIFS(DataRegularSeason20242025!$AA$3:$AA$1315,DataRegularSeason20242025!$B$3:$B$1315, "&lt;=" &amp; DJ$1, DataRegularSeason20242025!$D$3:$D$1315, $A12)+SUMIFS(DataRegularSeason20242025!$AB$3:$AB$1315,DataRegularSeason20242025!$B$3:$B$1315, "&lt;=" &amp; DJ$1, DataRegularSeason20242025!$E$3:$E$1315, $A12)</f>
        <v>29</v>
      </c>
      <c r="DK12">
        <f>SUMIFS(DataRegularSeason20242025!$AA$3:$AA$1315,DataRegularSeason20242025!$B$3:$B$1315, "&lt;=" &amp; DK$1, DataRegularSeason20242025!$D$3:$D$1315, $A12)+SUMIFS(DataRegularSeason20242025!$AB$3:$AB$1315,DataRegularSeason20242025!$B$3:$B$1315, "&lt;=" &amp; DK$1, DataRegularSeason20242025!$E$3:$E$1315, $A12)</f>
        <v>29</v>
      </c>
      <c r="DL12">
        <f>SUMIFS(DataRegularSeason20242025!$AA$3:$AA$1315,DataRegularSeason20242025!$B$3:$B$1315, "&lt;=" &amp; DL$1, DataRegularSeason20242025!$D$3:$D$1315, $A12)+SUMIFS(DataRegularSeason20242025!$AB$3:$AB$1315,DataRegularSeason20242025!$B$3:$B$1315, "&lt;=" &amp; DL$1, DataRegularSeason20242025!$E$3:$E$1315, $A12)</f>
        <v>29</v>
      </c>
      <c r="DM12">
        <f>SUMIFS(DataRegularSeason20242025!$AA$3:$AA$1315,DataRegularSeason20242025!$B$3:$B$1315, "&lt;=" &amp; DM$1, DataRegularSeason20242025!$D$3:$D$1315, $A12)+SUMIFS(DataRegularSeason20242025!$AB$3:$AB$1315,DataRegularSeason20242025!$B$3:$B$1315, "&lt;=" &amp; DM$1, DataRegularSeason20242025!$E$3:$E$1315, $A12)</f>
        <v>29</v>
      </c>
      <c r="DN12">
        <f>SUMIFS(DataRegularSeason20242025!$AA$3:$AA$1315,DataRegularSeason20242025!$B$3:$B$1315, "&lt;=" &amp; DN$1, DataRegularSeason20242025!$D$3:$D$1315, $A12)+SUMIFS(DataRegularSeason20242025!$AB$3:$AB$1315,DataRegularSeason20242025!$B$3:$B$1315, "&lt;=" &amp; DN$1, DataRegularSeason20242025!$E$3:$E$1315, $A12)</f>
        <v>29</v>
      </c>
      <c r="DO12">
        <f>SUMIFS(DataRegularSeason20242025!$AA$3:$AA$1315,DataRegularSeason20242025!$B$3:$B$1315, "&lt;=" &amp; DO$1, DataRegularSeason20242025!$D$3:$D$1315, $A12)+SUMIFS(DataRegularSeason20242025!$AB$3:$AB$1315,DataRegularSeason20242025!$B$3:$B$1315, "&lt;=" &amp; DO$1, DataRegularSeason20242025!$E$3:$E$1315, $A12)</f>
        <v>29</v>
      </c>
      <c r="DP12">
        <f>SUMIFS(DataRegularSeason20242025!$AA$3:$AA$1315,DataRegularSeason20242025!$B$3:$B$1315, "&lt;=" &amp; DP$1, DataRegularSeason20242025!$D$3:$D$1315, $A12)+SUMIFS(DataRegularSeason20242025!$AB$3:$AB$1315,DataRegularSeason20242025!$B$3:$B$1315, "&lt;=" &amp; DP$1, DataRegularSeason20242025!$E$3:$E$1315, $A12)</f>
        <v>29</v>
      </c>
      <c r="DQ12">
        <f>SUMIFS(DataRegularSeason20242025!$AA$3:$AA$1315,DataRegularSeason20242025!$B$3:$B$1315, "&lt;=" &amp; DQ$1, DataRegularSeason20242025!$D$3:$D$1315, $A12)+SUMIFS(DataRegularSeason20242025!$AB$3:$AB$1315,DataRegularSeason20242025!$B$3:$B$1315, "&lt;=" &amp; DQ$1, DataRegularSeason20242025!$E$3:$E$1315, $A12)</f>
        <v>29</v>
      </c>
      <c r="DR12">
        <f>SUMIFS(DataRegularSeason20242025!$AA$3:$AA$1315,DataRegularSeason20242025!$B$3:$B$1315, "&lt;=" &amp; DR$1, DataRegularSeason20242025!$D$3:$D$1315, $A12)+SUMIFS(DataRegularSeason20242025!$AB$3:$AB$1315,DataRegularSeason20242025!$B$3:$B$1315, "&lt;=" &amp; DR$1, DataRegularSeason20242025!$E$3:$E$1315, $A12)</f>
        <v>29</v>
      </c>
      <c r="DS12">
        <f>SUMIFS(DataRegularSeason20242025!$AA$3:$AA$1315,DataRegularSeason20242025!$B$3:$B$1315, "&lt;=" &amp; DS$1, DataRegularSeason20242025!$D$3:$D$1315, $A12)+SUMIFS(DataRegularSeason20242025!$AB$3:$AB$1315,DataRegularSeason20242025!$B$3:$B$1315, "&lt;=" &amp; DS$1, DataRegularSeason20242025!$E$3:$E$1315, $A12)</f>
        <v>29</v>
      </c>
      <c r="DT12">
        <f>SUMIFS(DataRegularSeason20242025!$AA$3:$AA$1315,DataRegularSeason20242025!$B$3:$B$1315, "&lt;=" &amp; DT$1, DataRegularSeason20242025!$D$3:$D$1315, $A12)+SUMIFS(DataRegularSeason20242025!$AB$3:$AB$1315,DataRegularSeason20242025!$B$3:$B$1315, "&lt;=" &amp; DT$1, DataRegularSeason20242025!$E$3:$E$1315, $A12)</f>
        <v>29</v>
      </c>
      <c r="DU12">
        <f>SUMIFS(DataRegularSeason20242025!$AA$3:$AA$1315,DataRegularSeason20242025!$B$3:$B$1315, "&lt;=" &amp; DU$1, DataRegularSeason20242025!$D$3:$D$1315, $A12)+SUMIFS(DataRegularSeason20242025!$AB$3:$AB$1315,DataRegularSeason20242025!$B$3:$B$1315, "&lt;=" &amp; DU$1, DataRegularSeason20242025!$E$3:$E$1315, $A12)</f>
        <v>29</v>
      </c>
      <c r="DV12">
        <f>SUMIFS(DataRegularSeason20242025!$AA$3:$AA$1315,DataRegularSeason20242025!$B$3:$B$1315, "&lt;=" &amp; DV$1, DataRegularSeason20242025!$D$3:$D$1315, $A12)+SUMIFS(DataRegularSeason20242025!$AB$3:$AB$1315,DataRegularSeason20242025!$B$3:$B$1315, "&lt;=" &amp; DV$1, DataRegularSeason20242025!$E$3:$E$1315, $A12)</f>
        <v>29</v>
      </c>
      <c r="DW12">
        <f>SUMIFS(DataRegularSeason20242025!$AA$3:$AA$1315,DataRegularSeason20242025!$B$3:$B$1315, "&lt;=" &amp; DW$1, DataRegularSeason20242025!$D$3:$D$1315, $A12)+SUMIFS(DataRegularSeason20242025!$AB$3:$AB$1315,DataRegularSeason20242025!$B$3:$B$1315, "&lt;=" &amp; DW$1, DataRegularSeason20242025!$E$3:$E$1315, $A12)</f>
        <v>29</v>
      </c>
      <c r="DX12">
        <f>SUMIFS(DataRegularSeason20242025!$AA$3:$AA$1315,DataRegularSeason20242025!$B$3:$B$1315, "&lt;=" &amp; DX$1, DataRegularSeason20242025!$D$3:$D$1315, $A12)+SUMIFS(DataRegularSeason20242025!$AB$3:$AB$1315,DataRegularSeason20242025!$B$3:$B$1315, "&lt;=" &amp; DX$1, DataRegularSeason20242025!$E$3:$E$1315, $A12)</f>
        <v>29</v>
      </c>
      <c r="DY12">
        <f>SUMIFS(DataRegularSeason20242025!$AA$3:$AA$1315,DataRegularSeason20242025!$B$3:$B$1315, "&lt;=" &amp; DY$1, DataRegularSeason20242025!$D$3:$D$1315, $A12)+SUMIFS(DataRegularSeason20242025!$AB$3:$AB$1315,DataRegularSeason20242025!$B$3:$B$1315, "&lt;=" &amp; DY$1, DataRegularSeason20242025!$E$3:$E$1315, $A12)</f>
        <v>29</v>
      </c>
      <c r="DZ12">
        <f>SUMIFS(DataRegularSeason20242025!$AA$3:$AA$1315,DataRegularSeason20242025!$B$3:$B$1315, "&lt;=" &amp; DZ$1, DataRegularSeason20242025!$D$3:$D$1315, $A12)+SUMIFS(DataRegularSeason20242025!$AB$3:$AB$1315,DataRegularSeason20242025!$B$3:$B$1315, "&lt;=" &amp; DZ$1, DataRegularSeason20242025!$E$3:$E$1315, $A12)</f>
        <v>29</v>
      </c>
      <c r="EA12">
        <f>SUMIFS(DataRegularSeason20242025!$AA$3:$AA$1315,DataRegularSeason20242025!$B$3:$B$1315, "&lt;=" &amp; EA$1, DataRegularSeason20242025!$D$3:$D$1315, $A12)+SUMIFS(DataRegularSeason20242025!$AB$3:$AB$1315,DataRegularSeason20242025!$B$3:$B$1315, "&lt;=" &amp; EA$1, DataRegularSeason20242025!$E$3:$E$1315, $A12)</f>
        <v>29</v>
      </c>
      <c r="EB12">
        <f>SUMIFS(DataRegularSeason20242025!$AA$3:$AA$1315,DataRegularSeason20242025!$B$3:$B$1315, "&lt;=" &amp; EB$1, DataRegularSeason20242025!$D$3:$D$1315, $A12)+SUMIFS(DataRegularSeason20242025!$AB$3:$AB$1315,DataRegularSeason20242025!$B$3:$B$1315, "&lt;=" &amp; EB$1, DataRegularSeason20242025!$E$3:$E$1315, $A12)</f>
        <v>29</v>
      </c>
      <c r="EC12">
        <f>SUMIFS(DataRegularSeason20242025!$AA$3:$AA$1315,DataRegularSeason20242025!$B$3:$B$1315, "&lt;=" &amp; EC$1, DataRegularSeason20242025!$D$3:$D$1315, $A12)+SUMIFS(DataRegularSeason20242025!$AB$3:$AB$1315,DataRegularSeason20242025!$B$3:$B$1315, "&lt;=" &amp; EC$1, DataRegularSeason20242025!$E$3:$E$1315, $A12)</f>
        <v>29</v>
      </c>
      <c r="ED12">
        <f>SUMIFS(DataRegularSeason20242025!$AA$3:$AA$1315,DataRegularSeason20242025!$B$3:$B$1315, "&lt;=" &amp; ED$1, DataRegularSeason20242025!$D$3:$D$1315, $A12)+SUMIFS(DataRegularSeason20242025!$AB$3:$AB$1315,DataRegularSeason20242025!$B$3:$B$1315, "&lt;=" &amp; ED$1, DataRegularSeason20242025!$E$3:$E$1315, $A12)</f>
        <v>29</v>
      </c>
      <c r="EE12">
        <f>SUMIFS(DataRegularSeason20242025!$AA$3:$AA$1315,DataRegularSeason20242025!$B$3:$B$1315, "&lt;=" &amp; EE$1, DataRegularSeason20242025!$D$3:$D$1315, $A12)+SUMIFS(DataRegularSeason20242025!$AB$3:$AB$1315,DataRegularSeason20242025!$B$3:$B$1315, "&lt;=" &amp; EE$1, DataRegularSeason20242025!$E$3:$E$1315, $A12)</f>
        <v>29</v>
      </c>
      <c r="EF12">
        <f>SUMIFS(DataRegularSeason20242025!$AA$3:$AA$1315,DataRegularSeason20242025!$B$3:$B$1315, "&lt;=" &amp; EF$1, DataRegularSeason20242025!$D$3:$D$1315, $A12)+SUMIFS(DataRegularSeason20242025!$AB$3:$AB$1315,DataRegularSeason20242025!$B$3:$B$1315, "&lt;=" &amp; EF$1, DataRegularSeason20242025!$E$3:$E$1315, $A12)</f>
        <v>29</v>
      </c>
      <c r="EG12">
        <f>SUMIFS(DataRegularSeason20242025!$AA$3:$AA$1315,DataRegularSeason20242025!$B$3:$B$1315, "&lt;=" &amp; EG$1, DataRegularSeason20242025!$D$3:$D$1315, $A12)+SUMIFS(DataRegularSeason20242025!$AB$3:$AB$1315,DataRegularSeason20242025!$B$3:$B$1315, "&lt;=" &amp; EG$1, DataRegularSeason20242025!$E$3:$E$1315, $A12)</f>
        <v>29</v>
      </c>
      <c r="EH12">
        <f>SUMIFS(DataRegularSeason20242025!$AA$3:$AA$1315,DataRegularSeason20242025!$B$3:$B$1315, "&lt;=" &amp; EH$1, DataRegularSeason20242025!$D$3:$D$1315, $A12)+SUMIFS(DataRegularSeason20242025!$AB$3:$AB$1315,DataRegularSeason20242025!$B$3:$B$1315, "&lt;=" &amp; EH$1, DataRegularSeason20242025!$E$3:$E$1315, $A12)</f>
        <v>29</v>
      </c>
      <c r="EI12">
        <f>SUMIFS(DataRegularSeason20242025!$AA$3:$AA$1315,DataRegularSeason20242025!$B$3:$B$1315, "&lt;=" &amp; EI$1, DataRegularSeason20242025!$D$3:$D$1315, $A12)+SUMIFS(DataRegularSeason20242025!$AB$3:$AB$1315,DataRegularSeason20242025!$B$3:$B$1315, "&lt;=" &amp; EI$1, DataRegularSeason20242025!$E$3:$E$1315, $A12)</f>
        <v>29</v>
      </c>
      <c r="EJ12">
        <f>SUMIFS(DataRegularSeason20242025!$AA$3:$AA$1315,DataRegularSeason20242025!$B$3:$B$1315, "&lt;=" &amp; EJ$1, DataRegularSeason20242025!$D$3:$D$1315, $A12)+SUMIFS(DataRegularSeason20242025!$AB$3:$AB$1315,DataRegularSeason20242025!$B$3:$B$1315, "&lt;=" &amp; EJ$1, DataRegularSeason20242025!$E$3:$E$1315, $A12)</f>
        <v>29</v>
      </c>
      <c r="EK12">
        <f>SUMIFS(DataRegularSeason20242025!$AA$3:$AA$1315,DataRegularSeason20242025!$B$3:$B$1315, "&lt;=" &amp; EK$1, DataRegularSeason20242025!$D$3:$D$1315, $A12)+SUMIFS(DataRegularSeason20242025!$AB$3:$AB$1315,DataRegularSeason20242025!$B$3:$B$1315, "&lt;=" &amp; EK$1, DataRegularSeason20242025!$E$3:$E$1315, $A12)</f>
        <v>29</v>
      </c>
      <c r="EL12">
        <f>SUMIFS(DataRegularSeason20242025!$AA$3:$AA$1315,DataRegularSeason20242025!$B$3:$B$1315, "&lt;=" &amp; EL$1, DataRegularSeason20242025!$D$3:$D$1315, $A12)+SUMIFS(DataRegularSeason20242025!$AB$3:$AB$1315,DataRegularSeason20242025!$B$3:$B$1315, "&lt;=" &amp; EL$1, DataRegularSeason20242025!$E$3:$E$1315, $A12)</f>
        <v>29</v>
      </c>
      <c r="EM12">
        <f>SUMIFS(DataRegularSeason20242025!$AA$3:$AA$1315,DataRegularSeason20242025!$B$3:$B$1315, "&lt;=" &amp; EM$1, DataRegularSeason20242025!$D$3:$D$1315, $A12)+SUMIFS(DataRegularSeason20242025!$AB$3:$AB$1315,DataRegularSeason20242025!$B$3:$B$1315, "&lt;=" &amp; EM$1, DataRegularSeason20242025!$E$3:$E$1315, $A12)</f>
        <v>29</v>
      </c>
      <c r="EN12">
        <f>SUMIFS(DataRegularSeason20242025!$AA$3:$AA$1315,DataRegularSeason20242025!$B$3:$B$1315, "&lt;=" &amp; EN$1, DataRegularSeason20242025!$D$3:$D$1315, $A12)+SUMIFS(DataRegularSeason20242025!$AB$3:$AB$1315,DataRegularSeason20242025!$B$3:$B$1315, "&lt;=" &amp; EN$1, DataRegularSeason20242025!$E$3:$E$1315, $A12)</f>
        <v>29</v>
      </c>
      <c r="EO12">
        <f>SUMIFS(DataRegularSeason20242025!$AA$3:$AA$1315,DataRegularSeason20242025!$B$3:$B$1315, "&lt;=" &amp; EO$1, DataRegularSeason20242025!$D$3:$D$1315, $A12)+SUMIFS(DataRegularSeason20242025!$AB$3:$AB$1315,DataRegularSeason20242025!$B$3:$B$1315, "&lt;=" &amp; EO$1, DataRegularSeason20242025!$E$3:$E$1315, $A12)</f>
        <v>29</v>
      </c>
      <c r="EP12">
        <f>SUMIFS(DataRegularSeason20242025!$AA$3:$AA$1315,DataRegularSeason20242025!$B$3:$B$1315, "&lt;=" &amp; EP$1, DataRegularSeason20242025!$D$3:$D$1315, $A12)+SUMIFS(DataRegularSeason20242025!$AB$3:$AB$1315,DataRegularSeason20242025!$B$3:$B$1315, "&lt;=" &amp; EP$1, DataRegularSeason20242025!$E$3:$E$1315, $A12)</f>
        <v>29</v>
      </c>
      <c r="EQ12">
        <f>SUMIFS(DataRegularSeason20242025!$AA$3:$AA$1315,DataRegularSeason20242025!$B$3:$B$1315, "&lt;=" &amp; EQ$1, DataRegularSeason20242025!$D$3:$D$1315, $A12)+SUMIFS(DataRegularSeason20242025!$AB$3:$AB$1315,DataRegularSeason20242025!$B$3:$B$1315, "&lt;=" &amp; EQ$1, DataRegularSeason20242025!$E$3:$E$1315, $A12)</f>
        <v>29</v>
      </c>
      <c r="ER12">
        <f>SUMIFS(DataRegularSeason20242025!$AA$3:$AA$1315,DataRegularSeason20242025!$B$3:$B$1315, "&lt;=" &amp; ER$1, DataRegularSeason20242025!$D$3:$D$1315, $A12)+SUMIFS(DataRegularSeason20242025!$AB$3:$AB$1315,DataRegularSeason20242025!$B$3:$B$1315, "&lt;=" &amp; ER$1, DataRegularSeason20242025!$E$3:$E$1315, $A12)</f>
        <v>29</v>
      </c>
      <c r="ES12">
        <f>SUMIFS(DataRegularSeason20242025!$AA$3:$AA$1315,DataRegularSeason20242025!$B$3:$B$1315, "&lt;=" &amp; ES$1, DataRegularSeason20242025!$D$3:$D$1315, $A12)+SUMIFS(DataRegularSeason20242025!$AB$3:$AB$1315,DataRegularSeason20242025!$B$3:$B$1315, "&lt;=" &amp; ES$1, DataRegularSeason20242025!$E$3:$E$1315, $A12)</f>
        <v>29</v>
      </c>
      <c r="ET12">
        <f>SUMIFS(DataRegularSeason20242025!$AA$3:$AA$1315,DataRegularSeason20242025!$B$3:$B$1315, "&lt;=" &amp; ET$1, DataRegularSeason20242025!$D$3:$D$1315, $A12)+SUMIFS(DataRegularSeason20242025!$AB$3:$AB$1315,DataRegularSeason20242025!$B$3:$B$1315, "&lt;=" &amp; ET$1, DataRegularSeason20242025!$E$3:$E$1315, $A12)</f>
        <v>29</v>
      </c>
      <c r="EU12">
        <f>SUMIFS(DataRegularSeason20242025!$AA$3:$AA$1315,DataRegularSeason20242025!$B$3:$B$1315, "&lt;=" &amp; EU$1, DataRegularSeason20242025!$D$3:$D$1315, $A12)+SUMIFS(DataRegularSeason20242025!$AB$3:$AB$1315,DataRegularSeason20242025!$B$3:$B$1315, "&lt;=" &amp; EU$1, DataRegularSeason20242025!$E$3:$E$1315, $A12)</f>
        <v>29</v>
      </c>
      <c r="EV12">
        <f>SUMIFS(DataRegularSeason20242025!$AA$3:$AA$1315,DataRegularSeason20242025!$B$3:$B$1315, "&lt;=" &amp; EV$1, DataRegularSeason20242025!$D$3:$D$1315, $A12)+SUMIFS(DataRegularSeason20242025!$AB$3:$AB$1315,DataRegularSeason20242025!$B$3:$B$1315, "&lt;=" &amp; EV$1, DataRegularSeason20242025!$E$3:$E$1315, $A12)</f>
        <v>29</v>
      </c>
      <c r="EW12">
        <f>SUMIFS(DataRegularSeason20242025!$AA$3:$AA$1315,DataRegularSeason20242025!$B$3:$B$1315, "&lt;=" &amp; EW$1, DataRegularSeason20242025!$D$3:$D$1315, $A12)+SUMIFS(DataRegularSeason20242025!$AB$3:$AB$1315,DataRegularSeason20242025!$B$3:$B$1315, "&lt;=" &amp; EW$1, DataRegularSeason20242025!$E$3:$E$1315, $A12)</f>
        <v>29</v>
      </c>
      <c r="EX12">
        <f>SUMIFS(DataRegularSeason20242025!$AA$3:$AA$1315,DataRegularSeason20242025!$B$3:$B$1315, "&lt;=" &amp; EX$1, DataRegularSeason20242025!$D$3:$D$1315, $A12)+SUMIFS(DataRegularSeason20242025!$AB$3:$AB$1315,DataRegularSeason20242025!$B$3:$B$1315, "&lt;=" &amp; EX$1, DataRegularSeason20242025!$E$3:$E$1315, $A12)</f>
        <v>29</v>
      </c>
      <c r="EY12">
        <f>SUMIFS(DataRegularSeason20242025!$AA$3:$AA$1315,DataRegularSeason20242025!$B$3:$B$1315, "&lt;=" &amp; EY$1, DataRegularSeason20242025!$D$3:$D$1315, $A12)+SUMIFS(DataRegularSeason20242025!$AB$3:$AB$1315,DataRegularSeason20242025!$B$3:$B$1315, "&lt;=" &amp; EY$1, DataRegularSeason20242025!$E$3:$E$1315, $A12)</f>
        <v>29</v>
      </c>
      <c r="EZ12">
        <f>SUMIFS(DataRegularSeason20242025!$AA$3:$AA$1315,DataRegularSeason20242025!$B$3:$B$1315, "&lt;=" &amp; EZ$1, DataRegularSeason20242025!$D$3:$D$1315, $A12)+SUMIFS(DataRegularSeason20242025!$AB$3:$AB$1315,DataRegularSeason20242025!$B$3:$B$1315, "&lt;=" &amp; EZ$1, DataRegularSeason20242025!$E$3:$E$1315, $A12)</f>
        <v>29</v>
      </c>
      <c r="FA12">
        <f>SUMIFS(DataRegularSeason20242025!$AA$3:$AA$1315,DataRegularSeason20242025!$B$3:$B$1315, "&lt;=" &amp; FA$1, DataRegularSeason20242025!$D$3:$D$1315, $A12)+SUMIFS(DataRegularSeason20242025!$AB$3:$AB$1315,DataRegularSeason20242025!$B$3:$B$1315, "&lt;=" &amp; FA$1, DataRegularSeason20242025!$E$3:$E$1315, $A12)</f>
        <v>29</v>
      </c>
      <c r="FB12">
        <f>SUMIFS(DataRegularSeason20242025!$AA$3:$AA$1315,DataRegularSeason20242025!$B$3:$B$1315, "&lt;=" &amp; FB$1, DataRegularSeason20242025!$D$3:$D$1315, $A12)+SUMIFS(DataRegularSeason20242025!$AB$3:$AB$1315,DataRegularSeason20242025!$B$3:$B$1315, "&lt;=" &amp; FB$1, DataRegularSeason20242025!$E$3:$E$1315, $A12)</f>
        <v>29</v>
      </c>
      <c r="FC12">
        <f>SUMIFS(DataRegularSeason20242025!$AA$3:$AA$1315,DataRegularSeason20242025!$B$3:$B$1315, "&lt;=" &amp; FC$1, DataRegularSeason20242025!$D$3:$D$1315, $A12)+SUMIFS(DataRegularSeason20242025!$AB$3:$AB$1315,DataRegularSeason20242025!$B$3:$B$1315, "&lt;=" &amp; FC$1, DataRegularSeason20242025!$E$3:$E$1315, $A12)</f>
        <v>29</v>
      </c>
      <c r="FD12">
        <f>SUMIFS(DataRegularSeason20242025!$AA$3:$AA$1315,DataRegularSeason20242025!$B$3:$B$1315, "&lt;=" &amp; FD$1, DataRegularSeason20242025!$D$3:$D$1315, $A12)+SUMIFS(DataRegularSeason20242025!$AB$3:$AB$1315,DataRegularSeason20242025!$B$3:$B$1315, "&lt;=" &amp; FD$1, DataRegularSeason20242025!$E$3:$E$1315, $A12)</f>
        <v>29</v>
      </c>
      <c r="FE12">
        <f>SUMIFS(DataRegularSeason20242025!$AA$3:$AA$1315,DataRegularSeason20242025!$B$3:$B$1315, "&lt;=" &amp; FE$1, DataRegularSeason20242025!$D$3:$D$1315, $A12)+SUMIFS(DataRegularSeason20242025!$AB$3:$AB$1315,DataRegularSeason20242025!$B$3:$B$1315, "&lt;=" &amp; FE$1, DataRegularSeason20242025!$E$3:$E$1315, $A12)</f>
        <v>29</v>
      </c>
      <c r="FF12">
        <f>SUMIFS(DataRegularSeason20242025!$AA$3:$AA$1315,DataRegularSeason20242025!$B$3:$B$1315, "&lt;=" &amp; FF$1, DataRegularSeason20242025!$D$3:$D$1315, $A12)+SUMIFS(DataRegularSeason20242025!$AB$3:$AB$1315,DataRegularSeason20242025!$B$3:$B$1315, "&lt;=" &amp; FF$1, DataRegularSeason20242025!$E$3:$E$1315, $A12)</f>
        <v>29</v>
      </c>
      <c r="FG12">
        <f>SUMIFS(DataRegularSeason20242025!$AA$3:$AA$1315,DataRegularSeason20242025!$B$3:$B$1315, "&lt;=" &amp; FG$1, DataRegularSeason20242025!$D$3:$D$1315, $A12)+SUMIFS(DataRegularSeason20242025!$AB$3:$AB$1315,DataRegularSeason20242025!$B$3:$B$1315, "&lt;=" &amp; FG$1, DataRegularSeason20242025!$E$3:$E$1315, $A12)</f>
        <v>29</v>
      </c>
      <c r="FH12">
        <f>SUMIFS(DataRegularSeason20242025!$AA$3:$AA$1315,DataRegularSeason20242025!$B$3:$B$1315, "&lt;=" &amp; FH$1, DataRegularSeason20242025!$D$3:$D$1315, $A12)+SUMIFS(DataRegularSeason20242025!$AB$3:$AB$1315,DataRegularSeason20242025!$B$3:$B$1315, "&lt;=" &amp; FH$1, DataRegularSeason20242025!$E$3:$E$1315, $A12)</f>
        <v>29</v>
      </c>
      <c r="FI12">
        <f>SUMIFS(DataRegularSeason20242025!$AA$3:$AA$1315,DataRegularSeason20242025!$B$3:$B$1315, "&lt;=" &amp; FI$1, DataRegularSeason20242025!$D$3:$D$1315, $A12)+SUMIFS(DataRegularSeason20242025!$AB$3:$AB$1315,DataRegularSeason20242025!$B$3:$B$1315, "&lt;=" &amp; FI$1, DataRegularSeason20242025!$E$3:$E$1315, $A12)</f>
        <v>29</v>
      </c>
      <c r="FJ12">
        <f>SUMIFS(DataRegularSeason20242025!$AA$3:$AA$1315,DataRegularSeason20242025!$B$3:$B$1315, "&lt;=" &amp; FJ$1, DataRegularSeason20242025!$D$3:$D$1315, $A12)+SUMIFS(DataRegularSeason20242025!$AB$3:$AB$1315,DataRegularSeason20242025!$B$3:$B$1315, "&lt;=" &amp; FJ$1, DataRegularSeason20242025!$E$3:$E$1315, $A12)</f>
        <v>29</v>
      </c>
      <c r="FK12">
        <f>SUMIFS(DataRegularSeason20242025!$AA$3:$AA$1315,DataRegularSeason20242025!$B$3:$B$1315, "&lt;=" &amp; FK$1, DataRegularSeason20242025!$D$3:$D$1315, $A12)+SUMIFS(DataRegularSeason20242025!$AB$3:$AB$1315,DataRegularSeason20242025!$B$3:$B$1315, "&lt;=" &amp; FK$1, DataRegularSeason20242025!$E$3:$E$1315, $A12)</f>
        <v>29</v>
      </c>
      <c r="FL12">
        <f>SUMIFS(DataRegularSeason20242025!$AA$3:$AA$1315,DataRegularSeason20242025!$B$3:$B$1315, "&lt;=" &amp; FL$1, DataRegularSeason20242025!$D$3:$D$1315, $A12)+SUMIFS(DataRegularSeason20242025!$AB$3:$AB$1315,DataRegularSeason20242025!$B$3:$B$1315, "&lt;=" &amp; FL$1, DataRegularSeason20242025!$E$3:$E$1315, $A12)</f>
        <v>29</v>
      </c>
      <c r="FM12">
        <f>SUMIFS(DataRegularSeason20242025!$AA$3:$AA$1315,DataRegularSeason20242025!$B$3:$B$1315, "&lt;=" &amp; FM$1, DataRegularSeason20242025!$D$3:$D$1315, $A12)+SUMIFS(DataRegularSeason20242025!$AB$3:$AB$1315,DataRegularSeason20242025!$B$3:$B$1315, "&lt;=" &amp; FM$1, DataRegularSeason20242025!$E$3:$E$1315, $A12)</f>
        <v>29</v>
      </c>
      <c r="FN12">
        <f>SUMIFS(DataRegularSeason20242025!$AA$3:$AA$1315,DataRegularSeason20242025!$B$3:$B$1315, "&lt;=" &amp; FN$1, DataRegularSeason20242025!$D$3:$D$1315, $A12)+SUMIFS(DataRegularSeason20242025!$AB$3:$AB$1315,DataRegularSeason20242025!$B$3:$B$1315, "&lt;=" &amp; FN$1, DataRegularSeason20242025!$E$3:$E$1315, $A12)</f>
        <v>29</v>
      </c>
      <c r="FO12">
        <f>SUMIFS(DataRegularSeason20242025!$AA$3:$AA$1315,DataRegularSeason20242025!$B$3:$B$1315, "&lt;=" &amp; FO$1, DataRegularSeason20242025!$D$3:$D$1315, $A12)+SUMIFS(DataRegularSeason20242025!$AB$3:$AB$1315,DataRegularSeason20242025!$B$3:$B$1315, "&lt;=" &amp; FO$1, DataRegularSeason20242025!$E$3:$E$1315, $A12)</f>
        <v>29</v>
      </c>
      <c r="FP12">
        <f>SUMIFS(DataRegularSeason20242025!$AA$3:$AA$1315,DataRegularSeason20242025!$B$3:$B$1315, "&lt;=" &amp; FP$1, DataRegularSeason20242025!$D$3:$D$1315, $A12)+SUMIFS(DataRegularSeason20242025!$AB$3:$AB$1315,DataRegularSeason20242025!$B$3:$B$1315, "&lt;=" &amp; FP$1, DataRegularSeason20242025!$E$3:$E$1315, $A12)</f>
        <v>29</v>
      </c>
      <c r="FQ12">
        <f>SUMIFS(DataRegularSeason20242025!$AA$3:$AA$1315,DataRegularSeason20242025!$B$3:$B$1315, "&lt;=" &amp; FQ$1, DataRegularSeason20242025!$D$3:$D$1315, $A12)+SUMIFS(DataRegularSeason20242025!$AB$3:$AB$1315,DataRegularSeason20242025!$B$3:$B$1315, "&lt;=" &amp; FQ$1, DataRegularSeason20242025!$E$3:$E$1315, $A12)</f>
        <v>29</v>
      </c>
      <c r="FR12">
        <f>SUMIFS(DataRegularSeason20242025!$AA$3:$AA$1315,DataRegularSeason20242025!$B$3:$B$1315, "&lt;=" &amp; FR$1, DataRegularSeason20242025!$D$3:$D$1315, $A12)+SUMIFS(DataRegularSeason20242025!$AB$3:$AB$1315,DataRegularSeason20242025!$B$3:$B$1315, "&lt;=" &amp; FR$1, DataRegularSeason20242025!$E$3:$E$1315, $A12)</f>
        <v>29</v>
      </c>
      <c r="FS12">
        <f>SUMIFS(DataRegularSeason20242025!$AA$3:$AA$1315,DataRegularSeason20242025!$B$3:$B$1315, "&lt;=" &amp; FS$1, DataRegularSeason20242025!$D$3:$D$1315, $A12)+SUMIFS(DataRegularSeason20242025!$AB$3:$AB$1315,DataRegularSeason20242025!$B$3:$B$1315, "&lt;=" &amp; FS$1, DataRegularSeason20242025!$E$3:$E$1315, $A12)</f>
        <v>29</v>
      </c>
      <c r="FT12">
        <f>SUMIFS(DataRegularSeason20242025!$AA$3:$AA$1315,DataRegularSeason20242025!$B$3:$B$1315, "&lt;=" &amp; FT$1, DataRegularSeason20242025!$D$3:$D$1315, $A12)+SUMIFS(DataRegularSeason20242025!$AB$3:$AB$1315,DataRegularSeason20242025!$B$3:$B$1315, "&lt;=" &amp; FT$1, DataRegularSeason20242025!$E$3:$E$1315, $A12)</f>
        <v>29</v>
      </c>
      <c r="FU12">
        <f>SUMIFS(DataRegularSeason20242025!$AA$3:$AA$1315,DataRegularSeason20242025!$B$3:$B$1315, "&lt;=" &amp; FU$1, DataRegularSeason20242025!$D$3:$D$1315, $A12)+SUMIFS(DataRegularSeason20242025!$AB$3:$AB$1315,DataRegularSeason20242025!$B$3:$B$1315, "&lt;=" &amp; FU$1, DataRegularSeason20242025!$E$3:$E$1315, $A12)</f>
        <v>29</v>
      </c>
      <c r="FV12">
        <f>SUMIFS(DataRegularSeason20242025!$AA$3:$AA$1315,DataRegularSeason20242025!$B$3:$B$1315, "&lt;=" &amp; FV$1, DataRegularSeason20242025!$D$3:$D$1315, $A12)+SUMIFS(DataRegularSeason20242025!$AB$3:$AB$1315,DataRegularSeason20242025!$B$3:$B$1315, "&lt;=" &amp; FV$1, DataRegularSeason20242025!$E$3:$E$1315, $A12)</f>
        <v>29</v>
      </c>
      <c r="FW12">
        <f>SUMIFS(DataRegularSeason20242025!$AA$3:$AA$1315,DataRegularSeason20242025!$B$3:$B$1315, "&lt;=" &amp; FW$1, DataRegularSeason20242025!$D$3:$D$1315, $A12)+SUMIFS(DataRegularSeason20242025!$AB$3:$AB$1315,DataRegularSeason20242025!$B$3:$B$1315, "&lt;=" &amp; FW$1, DataRegularSeason20242025!$E$3:$E$1315, $A12)</f>
        <v>29</v>
      </c>
      <c r="FX12">
        <f>SUMIFS(DataRegularSeason20242025!$AA$3:$AA$1315,DataRegularSeason20242025!$B$3:$B$1315, "&lt;=" &amp; FX$1, DataRegularSeason20242025!$D$3:$D$1315, $A12)+SUMIFS(DataRegularSeason20242025!$AB$3:$AB$1315,DataRegularSeason20242025!$B$3:$B$1315, "&lt;=" &amp; FX$1, DataRegularSeason20242025!$E$3:$E$1315, $A12)</f>
        <v>29</v>
      </c>
      <c r="FY12">
        <f>SUMIFS(DataRegularSeason20242025!$AA$3:$AA$1315,DataRegularSeason20242025!$B$3:$B$1315, "&lt;=" &amp; FY$1, DataRegularSeason20242025!$D$3:$D$1315, $A12)+SUMIFS(DataRegularSeason20242025!$AB$3:$AB$1315,DataRegularSeason20242025!$B$3:$B$1315, "&lt;=" &amp; FY$1, DataRegularSeason20242025!$E$3:$E$1315, $A12)</f>
        <v>29</v>
      </c>
      <c r="FZ12">
        <f>SUMIFS(DataRegularSeason20242025!$AA$3:$AA$1315,DataRegularSeason20242025!$B$3:$B$1315, "&lt;=" &amp; FZ$1, DataRegularSeason20242025!$D$3:$D$1315, $A12)+SUMIFS(DataRegularSeason20242025!$AB$3:$AB$1315,DataRegularSeason20242025!$B$3:$B$1315, "&lt;=" &amp; FZ$1, DataRegularSeason20242025!$E$3:$E$1315, $A12)</f>
        <v>29</v>
      </c>
      <c r="GA12">
        <f>SUMIFS(DataRegularSeason20242025!$AA$3:$AA$1315,DataRegularSeason20242025!$B$3:$B$1315, "&lt;=" &amp; GA$1, DataRegularSeason20242025!$D$3:$D$1315, $A12)+SUMIFS(DataRegularSeason20242025!$AB$3:$AB$1315,DataRegularSeason20242025!$B$3:$B$1315, "&lt;=" &amp; GA$1, DataRegularSeason20242025!$E$3:$E$1315, $A12)</f>
        <v>29</v>
      </c>
      <c r="GB12">
        <f>SUMIFS(DataRegularSeason20242025!$AA$3:$AA$1315,DataRegularSeason20242025!$B$3:$B$1315, "&lt;=" &amp; GB$1, DataRegularSeason20242025!$D$3:$D$1315, $A12)+SUMIFS(DataRegularSeason20242025!$AB$3:$AB$1315,DataRegularSeason20242025!$B$3:$B$1315, "&lt;=" &amp; GB$1, DataRegularSeason20242025!$E$3:$E$1315, $A12)</f>
        <v>29</v>
      </c>
      <c r="GC12">
        <f>SUMIFS(DataRegularSeason20242025!$AA$3:$AA$1315,DataRegularSeason20242025!$B$3:$B$1315, "&lt;=" &amp; GC$1, DataRegularSeason20242025!$D$3:$D$1315, $A12)+SUMIFS(DataRegularSeason20242025!$AB$3:$AB$1315,DataRegularSeason20242025!$B$3:$B$1315, "&lt;=" &amp; GC$1, DataRegularSeason20242025!$E$3:$E$1315, $A12)</f>
        <v>29</v>
      </c>
      <c r="GD12">
        <f>SUMIFS(DataRegularSeason20242025!$AA$3:$AA$1315,DataRegularSeason20242025!$B$3:$B$1315, "&lt;=" &amp; GD$1, DataRegularSeason20242025!$D$3:$D$1315, $A12)+SUMIFS(DataRegularSeason20242025!$AB$3:$AB$1315,DataRegularSeason20242025!$B$3:$B$1315, "&lt;=" &amp; GD$1, DataRegularSeason20242025!$E$3:$E$1315, $A12)</f>
        <v>29</v>
      </c>
      <c r="GE12">
        <f>SUMIFS(DataRegularSeason20242025!$AA$3:$AA$1315,DataRegularSeason20242025!$B$3:$B$1315, "&lt;=" &amp; GE$1, DataRegularSeason20242025!$D$3:$D$1315, $A12)+SUMIFS(DataRegularSeason20242025!$AB$3:$AB$1315,DataRegularSeason20242025!$B$3:$B$1315, "&lt;=" &amp; GE$1, DataRegularSeason20242025!$E$3:$E$1315, $A12)</f>
        <v>29</v>
      </c>
      <c r="GF12">
        <f>SUMIFS(DataRegularSeason20242025!$AA$3:$AA$1315,DataRegularSeason20242025!$B$3:$B$1315, "&lt;=" &amp; GF$1, DataRegularSeason20242025!$D$3:$D$1315, $A12)+SUMIFS(DataRegularSeason20242025!$AB$3:$AB$1315,DataRegularSeason20242025!$B$3:$B$1315, "&lt;=" &amp; GF$1, DataRegularSeason20242025!$E$3:$E$1315, $A12)</f>
        <v>29</v>
      </c>
      <c r="GG12">
        <f>SUMIFS(DataRegularSeason20242025!$AA$3:$AA$1315,DataRegularSeason20242025!$B$3:$B$1315, "&lt;=" &amp; GG$1, DataRegularSeason20242025!$D$3:$D$1315, $A12)+SUMIFS(DataRegularSeason20242025!$AB$3:$AB$1315,DataRegularSeason20242025!$B$3:$B$1315, "&lt;=" &amp; GG$1, DataRegularSeason20242025!$E$3:$E$1315, $A12)</f>
        <v>29</v>
      </c>
      <c r="GH12">
        <f>SUMIFS(DataRegularSeason20242025!$AA$3:$AA$1315,DataRegularSeason20242025!$B$3:$B$1315, "&lt;=" &amp; GH$1, DataRegularSeason20242025!$D$3:$D$1315, $A12)+SUMIFS(DataRegularSeason20242025!$AB$3:$AB$1315,DataRegularSeason20242025!$B$3:$B$1315, "&lt;=" &amp; GH$1, DataRegularSeason20242025!$E$3:$E$1315, $A12)</f>
        <v>29</v>
      </c>
      <c r="GI12">
        <f>SUMIFS(DataRegularSeason20242025!$AA$3:$AA$1315,DataRegularSeason20242025!$B$3:$B$1315, "&lt;=" &amp; GI$1, DataRegularSeason20242025!$D$3:$D$1315, $A12)+SUMIFS(DataRegularSeason20242025!$AB$3:$AB$1315,DataRegularSeason20242025!$B$3:$B$1315, "&lt;=" &amp; GI$1, DataRegularSeason20242025!$E$3:$E$1315, $A12)</f>
        <v>29</v>
      </c>
      <c r="GJ12">
        <f>SUMIFS(DataRegularSeason20242025!$AA$3:$AA$1315,DataRegularSeason20242025!$B$3:$B$1315, "&lt;=" &amp; GJ$1, DataRegularSeason20242025!$D$3:$D$1315, $A12)+SUMIFS(DataRegularSeason20242025!$AB$3:$AB$1315,DataRegularSeason20242025!$B$3:$B$1315, "&lt;=" &amp; GJ$1, DataRegularSeason20242025!$E$3:$E$1315, $A12)</f>
        <v>29</v>
      </c>
      <c r="GK12">
        <f>SUMIFS(DataRegularSeason20242025!$AA$3:$AA$1315,DataRegularSeason20242025!$B$3:$B$1315, "&lt;=" &amp; GK$1, DataRegularSeason20242025!$D$3:$D$1315, $A12)+SUMIFS(DataRegularSeason20242025!$AB$3:$AB$1315,DataRegularSeason20242025!$B$3:$B$1315, "&lt;=" &amp; GK$1, DataRegularSeason20242025!$E$3:$E$1315, $A12)</f>
        <v>29</v>
      </c>
      <c r="GL12">
        <f>SUMIFS(DataRegularSeason20242025!$AA$3:$AA$1315,DataRegularSeason20242025!$B$3:$B$1315, "&lt;=" &amp; GL$1, DataRegularSeason20242025!$D$3:$D$1315, $A12)+SUMIFS(DataRegularSeason20242025!$AB$3:$AB$1315,DataRegularSeason20242025!$B$3:$B$1315, "&lt;=" &amp; GL$1, DataRegularSeason20242025!$E$3:$E$1315, $A12)</f>
        <v>29</v>
      </c>
      <c r="GM12">
        <f>SUMIFS(DataRegularSeason20242025!$AA$3:$AA$1315,DataRegularSeason20242025!$B$3:$B$1315, "&lt;=" &amp; GM$1, DataRegularSeason20242025!$D$3:$D$1315, $A12)+SUMIFS(DataRegularSeason20242025!$AB$3:$AB$1315,DataRegularSeason20242025!$B$3:$B$1315, "&lt;=" &amp; GM$1, DataRegularSeason20242025!$E$3:$E$1315, $A12)</f>
        <v>29</v>
      </c>
      <c r="GN12">
        <f>SUMIFS(DataRegularSeason20242025!$AA$3:$AA$1315,DataRegularSeason20242025!$B$3:$B$1315, "&lt;=" &amp; GN$1, DataRegularSeason20242025!$D$3:$D$1315, $A12)+SUMIFS(DataRegularSeason20242025!$AB$3:$AB$1315,DataRegularSeason20242025!$B$3:$B$1315, "&lt;=" &amp; GN$1, DataRegularSeason20242025!$E$3:$E$1315, $A12)</f>
        <v>29</v>
      </c>
      <c r="GO12">
        <f>SUMIFS(DataRegularSeason20242025!$AA$3:$AA$1315,DataRegularSeason20242025!$B$3:$B$1315, "&lt;=" &amp; GO$1, DataRegularSeason20242025!$D$3:$D$1315, $A12)+SUMIFS(DataRegularSeason20242025!$AB$3:$AB$1315,DataRegularSeason20242025!$B$3:$B$1315, "&lt;=" &amp; GO$1, DataRegularSeason20242025!$E$3:$E$1315, $A12)</f>
        <v>29</v>
      </c>
      <c r="GP12">
        <f>SUMIFS(DataRegularSeason20242025!$AA$3:$AA$1315,DataRegularSeason20242025!$B$3:$B$1315, "&lt;=" &amp; GP$1, DataRegularSeason20242025!$D$3:$D$1315, $A12)+SUMIFS(DataRegularSeason20242025!$AB$3:$AB$1315,DataRegularSeason20242025!$B$3:$B$1315, "&lt;=" &amp; GP$1, DataRegularSeason20242025!$E$3:$E$1315, $A12)</f>
        <v>29</v>
      </c>
      <c r="GQ12">
        <f>SUMIFS(DataRegularSeason20242025!$AA$3:$AA$1315,DataRegularSeason20242025!$B$3:$B$1315, "&lt;=" &amp; GQ$1, DataRegularSeason20242025!$D$3:$D$1315, $A12)+SUMIFS(DataRegularSeason20242025!$AB$3:$AB$1315,DataRegularSeason20242025!$B$3:$B$1315, "&lt;=" &amp; GQ$1, DataRegularSeason20242025!$E$3:$E$1315, $A12)</f>
        <v>29</v>
      </c>
      <c r="GR12">
        <f>SUMIFS(DataRegularSeason20242025!$AA$3:$AA$1315,DataRegularSeason20242025!$B$3:$B$1315, "&lt;=" &amp; GR$1, DataRegularSeason20242025!$D$3:$D$1315, $A12)+SUMIFS(DataRegularSeason20242025!$AB$3:$AB$1315,DataRegularSeason20242025!$B$3:$B$1315, "&lt;=" &amp; GR$1, DataRegularSeason20242025!$E$3:$E$1315, $A12)</f>
        <v>29</v>
      </c>
      <c r="GS12">
        <f>SUMIFS(DataRegularSeason20242025!$AA$3:$AA$1315,DataRegularSeason20242025!$B$3:$B$1315, "&lt;=" &amp; GS$1, DataRegularSeason20242025!$D$3:$D$1315, $A12)+SUMIFS(DataRegularSeason20242025!$AB$3:$AB$1315,DataRegularSeason20242025!$B$3:$B$1315, "&lt;=" &amp; GS$1, DataRegularSeason20242025!$E$3:$E$1315, $A12)</f>
        <v>29</v>
      </c>
      <c r="GT12">
        <f>SUMIFS(DataRegularSeason20242025!$AA$3:$AA$1315,DataRegularSeason20242025!$B$3:$B$1315, "&lt;=" &amp; GT$1, DataRegularSeason20242025!$D$3:$D$1315, $A12)+SUMIFS(DataRegularSeason20242025!$AB$3:$AB$1315,DataRegularSeason20242025!$B$3:$B$1315, "&lt;=" &amp; GT$1, DataRegularSeason20242025!$E$3:$E$1315, $A12)</f>
        <v>29</v>
      </c>
      <c r="GU12">
        <f>SUMIFS(DataRegularSeason20242025!$AA$3:$AA$1315,DataRegularSeason20242025!$B$3:$B$1315, "&lt;=" &amp; GU$1, DataRegularSeason20242025!$D$3:$D$1315, $A12)+SUMIFS(DataRegularSeason20242025!$AB$3:$AB$1315,DataRegularSeason20242025!$B$3:$B$1315, "&lt;=" &amp; GU$1, DataRegularSeason20242025!$E$3:$E$1315, $A12)</f>
        <v>29</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21</v>
      </c>
      <c r="BJ14">
        <f>SUMIFS(DataRegularSeason20242025!$AA$3:$AA$1315,DataRegularSeason20242025!$B$3:$B$1315, "&lt;=" &amp; BJ$1, DataRegularSeason20242025!$D$3:$D$1315, $A14)+SUMIFS(DataRegularSeason20242025!$AB$3:$AB$1315,DataRegularSeason20242025!$B$3:$B$1315, "&lt;=" &amp; BJ$1, DataRegularSeason20242025!$E$3:$E$1315, $A14)</f>
        <v>21</v>
      </c>
      <c r="BK14">
        <f>SUMIFS(DataRegularSeason20242025!$AA$3:$AA$1315,DataRegularSeason20242025!$B$3:$B$1315, "&lt;=" &amp; BK$1, DataRegularSeason20242025!$D$3:$D$1315, $A14)+SUMIFS(DataRegularSeason20242025!$AB$3:$AB$1315,DataRegularSeason20242025!$B$3:$B$1315, "&lt;=" &amp; BK$1, DataRegularSeason20242025!$E$3:$E$1315, $A14)</f>
        <v>21</v>
      </c>
      <c r="BL14">
        <f>SUMIFS(DataRegularSeason20242025!$AA$3:$AA$1315,DataRegularSeason20242025!$B$3:$B$1315, "&lt;=" &amp; BL$1, DataRegularSeason20242025!$D$3:$D$1315, $A14)+SUMIFS(DataRegularSeason20242025!$AB$3:$AB$1315,DataRegularSeason20242025!$B$3:$B$1315, "&lt;=" &amp; BL$1, DataRegularSeason20242025!$E$3:$E$1315, $A14)</f>
        <v>21</v>
      </c>
      <c r="BM14">
        <f>SUMIFS(DataRegularSeason20242025!$AA$3:$AA$1315,DataRegularSeason20242025!$B$3:$B$1315, "&lt;=" &amp; BM$1, DataRegularSeason20242025!$D$3:$D$1315, $A14)+SUMIFS(DataRegularSeason20242025!$AB$3:$AB$1315,DataRegularSeason20242025!$B$3:$B$1315, "&lt;=" &amp; BM$1, DataRegularSeason20242025!$E$3:$E$1315, $A14)</f>
        <v>21</v>
      </c>
      <c r="BN14">
        <f>SUMIFS(DataRegularSeason20242025!$AA$3:$AA$1315,DataRegularSeason20242025!$B$3:$B$1315, "&lt;=" &amp; BN$1, DataRegularSeason20242025!$D$3:$D$1315, $A14)+SUMIFS(DataRegularSeason20242025!$AB$3:$AB$1315,DataRegularSeason20242025!$B$3:$B$1315, "&lt;=" &amp; BN$1, DataRegularSeason20242025!$E$3:$E$1315, $A14)</f>
        <v>21</v>
      </c>
      <c r="BO14">
        <f>SUMIFS(DataRegularSeason20242025!$AA$3:$AA$1315,DataRegularSeason20242025!$B$3:$B$1315, "&lt;=" &amp; BO$1, DataRegularSeason20242025!$D$3:$D$1315, $A14)+SUMIFS(DataRegularSeason20242025!$AB$3:$AB$1315,DataRegularSeason20242025!$B$3:$B$1315, "&lt;=" &amp; BO$1, DataRegularSeason20242025!$E$3:$E$1315, $A14)</f>
        <v>21</v>
      </c>
      <c r="BP14">
        <f>SUMIFS(DataRegularSeason20242025!$AA$3:$AA$1315,DataRegularSeason20242025!$B$3:$B$1315, "&lt;=" &amp; BP$1, DataRegularSeason20242025!$D$3:$D$1315, $A14)+SUMIFS(DataRegularSeason20242025!$AB$3:$AB$1315,DataRegularSeason20242025!$B$3:$B$1315, "&lt;=" &amp; BP$1, DataRegularSeason20242025!$E$3:$E$1315, $A14)</f>
        <v>21</v>
      </c>
      <c r="BQ14">
        <f>SUMIFS(DataRegularSeason20242025!$AA$3:$AA$1315,DataRegularSeason20242025!$B$3:$B$1315, "&lt;=" &amp; BQ$1, DataRegularSeason20242025!$D$3:$D$1315, $A14)+SUMIFS(DataRegularSeason20242025!$AB$3:$AB$1315,DataRegularSeason20242025!$B$3:$B$1315, "&lt;=" &amp; BQ$1, DataRegularSeason20242025!$E$3:$E$1315, $A14)</f>
        <v>21</v>
      </c>
      <c r="BR14">
        <f>SUMIFS(DataRegularSeason20242025!$AA$3:$AA$1315,DataRegularSeason20242025!$B$3:$B$1315, "&lt;=" &amp; BR$1, DataRegularSeason20242025!$D$3:$D$1315, $A14)+SUMIFS(DataRegularSeason20242025!$AB$3:$AB$1315,DataRegularSeason20242025!$B$3:$B$1315, "&lt;=" &amp; BR$1, DataRegularSeason20242025!$E$3:$E$1315, $A14)</f>
        <v>21</v>
      </c>
      <c r="BS14">
        <f>SUMIFS(DataRegularSeason20242025!$AA$3:$AA$1315,DataRegularSeason20242025!$B$3:$B$1315, "&lt;=" &amp; BS$1, DataRegularSeason20242025!$D$3:$D$1315, $A14)+SUMIFS(DataRegularSeason20242025!$AB$3:$AB$1315,DataRegularSeason20242025!$B$3:$B$1315, "&lt;=" &amp; BS$1, DataRegularSeason20242025!$E$3:$E$1315, $A14)</f>
        <v>21</v>
      </c>
      <c r="BT14">
        <f>SUMIFS(DataRegularSeason20242025!$AA$3:$AA$1315,DataRegularSeason20242025!$B$3:$B$1315, "&lt;=" &amp; BT$1, DataRegularSeason20242025!$D$3:$D$1315, $A14)+SUMIFS(DataRegularSeason20242025!$AB$3:$AB$1315,DataRegularSeason20242025!$B$3:$B$1315, "&lt;=" &amp; BT$1, DataRegularSeason20242025!$E$3:$E$1315, $A14)</f>
        <v>21</v>
      </c>
      <c r="BU14">
        <f>SUMIFS(DataRegularSeason20242025!$AA$3:$AA$1315,DataRegularSeason20242025!$B$3:$B$1315, "&lt;=" &amp; BU$1, DataRegularSeason20242025!$D$3:$D$1315, $A14)+SUMIFS(DataRegularSeason20242025!$AB$3:$AB$1315,DataRegularSeason20242025!$B$3:$B$1315, "&lt;=" &amp; BU$1, DataRegularSeason20242025!$E$3:$E$1315, $A14)</f>
        <v>21</v>
      </c>
      <c r="BV14">
        <f>SUMIFS(DataRegularSeason20242025!$AA$3:$AA$1315,DataRegularSeason20242025!$B$3:$B$1315, "&lt;=" &amp; BV$1, DataRegularSeason20242025!$D$3:$D$1315, $A14)+SUMIFS(DataRegularSeason20242025!$AB$3:$AB$1315,DataRegularSeason20242025!$B$3:$B$1315, "&lt;=" &amp; BV$1, DataRegularSeason20242025!$E$3:$E$1315, $A14)</f>
        <v>21</v>
      </c>
      <c r="BW14">
        <f>SUMIFS(DataRegularSeason20242025!$AA$3:$AA$1315,DataRegularSeason20242025!$B$3:$B$1315, "&lt;=" &amp; BW$1, DataRegularSeason20242025!$D$3:$D$1315, $A14)+SUMIFS(DataRegularSeason20242025!$AB$3:$AB$1315,DataRegularSeason20242025!$B$3:$B$1315, "&lt;=" &amp; BW$1, DataRegularSeason20242025!$E$3:$E$1315, $A14)</f>
        <v>21</v>
      </c>
      <c r="BX14">
        <f>SUMIFS(DataRegularSeason20242025!$AA$3:$AA$1315,DataRegularSeason20242025!$B$3:$B$1315, "&lt;=" &amp; BX$1, DataRegularSeason20242025!$D$3:$D$1315, $A14)+SUMIFS(DataRegularSeason20242025!$AB$3:$AB$1315,DataRegularSeason20242025!$B$3:$B$1315, "&lt;=" &amp; BX$1, DataRegularSeason20242025!$E$3:$E$1315, $A14)</f>
        <v>21</v>
      </c>
      <c r="BY14">
        <f>SUMIFS(DataRegularSeason20242025!$AA$3:$AA$1315,DataRegularSeason20242025!$B$3:$B$1315, "&lt;=" &amp; BY$1, DataRegularSeason20242025!$D$3:$D$1315, $A14)+SUMIFS(DataRegularSeason20242025!$AB$3:$AB$1315,DataRegularSeason20242025!$B$3:$B$1315, "&lt;=" &amp; BY$1, DataRegularSeason20242025!$E$3:$E$1315, $A14)</f>
        <v>21</v>
      </c>
      <c r="BZ14">
        <f>SUMIFS(DataRegularSeason20242025!$AA$3:$AA$1315,DataRegularSeason20242025!$B$3:$B$1315, "&lt;=" &amp; BZ$1, DataRegularSeason20242025!$D$3:$D$1315, $A14)+SUMIFS(DataRegularSeason20242025!$AB$3:$AB$1315,DataRegularSeason20242025!$B$3:$B$1315, "&lt;=" &amp; BZ$1, DataRegularSeason20242025!$E$3:$E$1315, $A14)</f>
        <v>21</v>
      </c>
      <c r="CA14">
        <f>SUMIFS(DataRegularSeason20242025!$AA$3:$AA$1315,DataRegularSeason20242025!$B$3:$B$1315, "&lt;=" &amp; CA$1, DataRegularSeason20242025!$D$3:$D$1315, $A14)+SUMIFS(DataRegularSeason20242025!$AB$3:$AB$1315,DataRegularSeason20242025!$B$3:$B$1315, "&lt;=" &amp; CA$1, DataRegularSeason20242025!$E$3:$E$1315, $A14)</f>
        <v>21</v>
      </c>
      <c r="CB14">
        <f>SUMIFS(DataRegularSeason20242025!$AA$3:$AA$1315,DataRegularSeason20242025!$B$3:$B$1315, "&lt;=" &amp; CB$1, DataRegularSeason20242025!$D$3:$D$1315, $A14)+SUMIFS(DataRegularSeason20242025!$AB$3:$AB$1315,DataRegularSeason20242025!$B$3:$B$1315, "&lt;=" &amp; CB$1, DataRegularSeason20242025!$E$3:$E$1315, $A14)</f>
        <v>21</v>
      </c>
      <c r="CC14">
        <f>SUMIFS(DataRegularSeason20242025!$AA$3:$AA$1315,DataRegularSeason20242025!$B$3:$B$1315, "&lt;=" &amp; CC$1, DataRegularSeason20242025!$D$3:$D$1315, $A14)+SUMIFS(DataRegularSeason20242025!$AB$3:$AB$1315,DataRegularSeason20242025!$B$3:$B$1315, "&lt;=" &amp; CC$1, DataRegularSeason20242025!$E$3:$E$1315, $A14)</f>
        <v>21</v>
      </c>
      <c r="CD14">
        <f>SUMIFS(DataRegularSeason20242025!$AA$3:$AA$1315,DataRegularSeason20242025!$B$3:$B$1315, "&lt;=" &amp; CD$1, DataRegularSeason20242025!$D$3:$D$1315, $A14)+SUMIFS(DataRegularSeason20242025!$AB$3:$AB$1315,DataRegularSeason20242025!$B$3:$B$1315, "&lt;=" &amp; CD$1, DataRegularSeason20242025!$E$3:$E$1315, $A14)</f>
        <v>21</v>
      </c>
      <c r="CE14">
        <f>SUMIFS(DataRegularSeason20242025!$AA$3:$AA$1315,DataRegularSeason20242025!$B$3:$B$1315, "&lt;=" &amp; CE$1, DataRegularSeason20242025!$D$3:$D$1315, $A14)+SUMIFS(DataRegularSeason20242025!$AB$3:$AB$1315,DataRegularSeason20242025!$B$3:$B$1315, "&lt;=" &amp; CE$1, DataRegularSeason20242025!$E$3:$E$1315, $A14)</f>
        <v>21</v>
      </c>
      <c r="CF14">
        <f>SUMIFS(DataRegularSeason20242025!$AA$3:$AA$1315,DataRegularSeason20242025!$B$3:$B$1315, "&lt;=" &amp; CF$1, DataRegularSeason20242025!$D$3:$D$1315, $A14)+SUMIFS(DataRegularSeason20242025!$AB$3:$AB$1315,DataRegularSeason20242025!$B$3:$B$1315, "&lt;=" &amp; CF$1, DataRegularSeason20242025!$E$3:$E$1315, $A14)</f>
        <v>21</v>
      </c>
      <c r="CG14">
        <f>SUMIFS(DataRegularSeason20242025!$AA$3:$AA$1315,DataRegularSeason20242025!$B$3:$B$1315, "&lt;=" &amp; CG$1, DataRegularSeason20242025!$D$3:$D$1315, $A14)+SUMIFS(DataRegularSeason20242025!$AB$3:$AB$1315,DataRegularSeason20242025!$B$3:$B$1315, "&lt;=" &amp; CG$1, DataRegularSeason20242025!$E$3:$E$1315, $A14)</f>
        <v>21</v>
      </c>
      <c r="CH14">
        <f>SUMIFS(DataRegularSeason20242025!$AA$3:$AA$1315,DataRegularSeason20242025!$B$3:$B$1315, "&lt;=" &amp; CH$1, DataRegularSeason20242025!$D$3:$D$1315, $A14)+SUMIFS(DataRegularSeason20242025!$AB$3:$AB$1315,DataRegularSeason20242025!$B$3:$B$1315, "&lt;=" &amp; CH$1, DataRegularSeason20242025!$E$3:$E$1315, $A14)</f>
        <v>21</v>
      </c>
      <c r="CI14">
        <f>SUMIFS(DataRegularSeason20242025!$AA$3:$AA$1315,DataRegularSeason20242025!$B$3:$B$1315, "&lt;=" &amp; CI$1, DataRegularSeason20242025!$D$3:$D$1315, $A14)+SUMIFS(DataRegularSeason20242025!$AB$3:$AB$1315,DataRegularSeason20242025!$B$3:$B$1315, "&lt;=" &amp; CI$1, DataRegularSeason20242025!$E$3:$E$1315, $A14)</f>
        <v>21</v>
      </c>
      <c r="CJ14">
        <f>SUMIFS(DataRegularSeason20242025!$AA$3:$AA$1315,DataRegularSeason20242025!$B$3:$B$1315, "&lt;=" &amp; CJ$1, DataRegularSeason20242025!$D$3:$D$1315, $A14)+SUMIFS(DataRegularSeason20242025!$AB$3:$AB$1315,DataRegularSeason20242025!$B$3:$B$1315, "&lt;=" &amp; CJ$1, DataRegularSeason20242025!$E$3:$E$1315, $A14)</f>
        <v>21</v>
      </c>
      <c r="CK14">
        <f>SUMIFS(DataRegularSeason20242025!$AA$3:$AA$1315,DataRegularSeason20242025!$B$3:$B$1315, "&lt;=" &amp; CK$1, DataRegularSeason20242025!$D$3:$D$1315, $A14)+SUMIFS(DataRegularSeason20242025!$AB$3:$AB$1315,DataRegularSeason20242025!$B$3:$B$1315, "&lt;=" &amp; CK$1, DataRegularSeason20242025!$E$3:$E$1315, $A14)</f>
        <v>21</v>
      </c>
      <c r="CL14">
        <f>SUMIFS(DataRegularSeason20242025!$AA$3:$AA$1315,DataRegularSeason20242025!$B$3:$B$1315, "&lt;=" &amp; CL$1, DataRegularSeason20242025!$D$3:$D$1315, $A14)+SUMIFS(DataRegularSeason20242025!$AB$3:$AB$1315,DataRegularSeason20242025!$B$3:$B$1315, "&lt;=" &amp; CL$1, DataRegularSeason20242025!$E$3:$E$1315, $A14)</f>
        <v>21</v>
      </c>
      <c r="CM14">
        <f>SUMIFS(DataRegularSeason20242025!$AA$3:$AA$1315,DataRegularSeason20242025!$B$3:$B$1315, "&lt;=" &amp; CM$1, DataRegularSeason20242025!$D$3:$D$1315, $A14)+SUMIFS(DataRegularSeason20242025!$AB$3:$AB$1315,DataRegularSeason20242025!$B$3:$B$1315, "&lt;=" &amp; CM$1, DataRegularSeason20242025!$E$3:$E$1315, $A14)</f>
        <v>21</v>
      </c>
      <c r="CN14">
        <f>SUMIFS(DataRegularSeason20242025!$AA$3:$AA$1315,DataRegularSeason20242025!$B$3:$B$1315, "&lt;=" &amp; CN$1, DataRegularSeason20242025!$D$3:$D$1315, $A14)+SUMIFS(DataRegularSeason20242025!$AB$3:$AB$1315,DataRegularSeason20242025!$B$3:$B$1315, "&lt;=" &amp; CN$1, DataRegularSeason20242025!$E$3:$E$1315, $A14)</f>
        <v>21</v>
      </c>
      <c r="CO14">
        <f>SUMIFS(DataRegularSeason20242025!$AA$3:$AA$1315,DataRegularSeason20242025!$B$3:$B$1315, "&lt;=" &amp; CO$1, DataRegularSeason20242025!$D$3:$D$1315, $A14)+SUMIFS(DataRegularSeason20242025!$AB$3:$AB$1315,DataRegularSeason20242025!$B$3:$B$1315, "&lt;=" &amp; CO$1, DataRegularSeason20242025!$E$3:$E$1315, $A14)</f>
        <v>21</v>
      </c>
      <c r="CP14">
        <f>SUMIFS(DataRegularSeason20242025!$AA$3:$AA$1315,DataRegularSeason20242025!$B$3:$B$1315, "&lt;=" &amp; CP$1, DataRegularSeason20242025!$D$3:$D$1315, $A14)+SUMIFS(DataRegularSeason20242025!$AB$3:$AB$1315,DataRegularSeason20242025!$B$3:$B$1315, "&lt;=" &amp; CP$1, DataRegularSeason20242025!$E$3:$E$1315, $A14)</f>
        <v>21</v>
      </c>
      <c r="CQ14">
        <f>SUMIFS(DataRegularSeason20242025!$AA$3:$AA$1315,DataRegularSeason20242025!$B$3:$B$1315, "&lt;=" &amp; CQ$1, DataRegularSeason20242025!$D$3:$D$1315, $A14)+SUMIFS(DataRegularSeason20242025!$AB$3:$AB$1315,DataRegularSeason20242025!$B$3:$B$1315, "&lt;=" &amp; CQ$1, DataRegularSeason20242025!$E$3:$E$1315, $A14)</f>
        <v>21</v>
      </c>
      <c r="CR14">
        <f>SUMIFS(DataRegularSeason20242025!$AA$3:$AA$1315,DataRegularSeason20242025!$B$3:$B$1315, "&lt;=" &amp; CR$1, DataRegularSeason20242025!$D$3:$D$1315, $A14)+SUMIFS(DataRegularSeason20242025!$AB$3:$AB$1315,DataRegularSeason20242025!$B$3:$B$1315, "&lt;=" &amp; CR$1, DataRegularSeason20242025!$E$3:$E$1315, $A14)</f>
        <v>21</v>
      </c>
      <c r="CS14">
        <f>SUMIFS(DataRegularSeason20242025!$AA$3:$AA$1315,DataRegularSeason20242025!$B$3:$B$1315, "&lt;=" &amp; CS$1, DataRegularSeason20242025!$D$3:$D$1315, $A14)+SUMIFS(DataRegularSeason20242025!$AB$3:$AB$1315,DataRegularSeason20242025!$B$3:$B$1315, "&lt;=" &amp; CS$1, DataRegularSeason20242025!$E$3:$E$1315, $A14)</f>
        <v>21</v>
      </c>
      <c r="CT14">
        <f>SUMIFS(DataRegularSeason20242025!$AA$3:$AA$1315,DataRegularSeason20242025!$B$3:$B$1315, "&lt;=" &amp; CT$1, DataRegularSeason20242025!$D$3:$D$1315, $A14)+SUMIFS(DataRegularSeason20242025!$AB$3:$AB$1315,DataRegularSeason20242025!$B$3:$B$1315, "&lt;=" &amp; CT$1, DataRegularSeason20242025!$E$3:$E$1315, $A14)</f>
        <v>21</v>
      </c>
      <c r="CU14">
        <f>SUMIFS(DataRegularSeason20242025!$AA$3:$AA$1315,DataRegularSeason20242025!$B$3:$B$1315, "&lt;=" &amp; CU$1, DataRegularSeason20242025!$D$3:$D$1315, $A14)+SUMIFS(DataRegularSeason20242025!$AB$3:$AB$1315,DataRegularSeason20242025!$B$3:$B$1315, "&lt;=" &amp; CU$1, DataRegularSeason20242025!$E$3:$E$1315, $A14)</f>
        <v>21</v>
      </c>
      <c r="CV14">
        <f>SUMIFS(DataRegularSeason20242025!$AA$3:$AA$1315,DataRegularSeason20242025!$B$3:$B$1315, "&lt;=" &amp; CV$1, DataRegularSeason20242025!$D$3:$D$1315, $A14)+SUMIFS(DataRegularSeason20242025!$AB$3:$AB$1315,DataRegularSeason20242025!$B$3:$B$1315, "&lt;=" &amp; CV$1, DataRegularSeason20242025!$E$3:$E$1315, $A14)</f>
        <v>21</v>
      </c>
      <c r="CW14">
        <f>SUMIFS(DataRegularSeason20242025!$AA$3:$AA$1315,DataRegularSeason20242025!$B$3:$B$1315, "&lt;=" &amp; CW$1, DataRegularSeason20242025!$D$3:$D$1315, $A14)+SUMIFS(DataRegularSeason20242025!$AB$3:$AB$1315,DataRegularSeason20242025!$B$3:$B$1315, "&lt;=" &amp; CW$1, DataRegularSeason20242025!$E$3:$E$1315, $A14)</f>
        <v>21</v>
      </c>
      <c r="CX14">
        <f>SUMIFS(DataRegularSeason20242025!$AA$3:$AA$1315,DataRegularSeason20242025!$B$3:$B$1315, "&lt;=" &amp; CX$1, DataRegularSeason20242025!$D$3:$D$1315, $A14)+SUMIFS(DataRegularSeason20242025!$AB$3:$AB$1315,DataRegularSeason20242025!$B$3:$B$1315, "&lt;=" &amp; CX$1, DataRegularSeason20242025!$E$3:$E$1315, $A14)</f>
        <v>21</v>
      </c>
      <c r="CY14">
        <f>SUMIFS(DataRegularSeason20242025!$AA$3:$AA$1315,DataRegularSeason20242025!$B$3:$B$1315, "&lt;=" &amp; CY$1, DataRegularSeason20242025!$D$3:$D$1315, $A14)+SUMIFS(DataRegularSeason20242025!$AB$3:$AB$1315,DataRegularSeason20242025!$B$3:$B$1315, "&lt;=" &amp; CY$1, DataRegularSeason20242025!$E$3:$E$1315, $A14)</f>
        <v>21</v>
      </c>
      <c r="CZ14">
        <f>SUMIFS(DataRegularSeason20242025!$AA$3:$AA$1315,DataRegularSeason20242025!$B$3:$B$1315, "&lt;=" &amp; CZ$1, DataRegularSeason20242025!$D$3:$D$1315, $A14)+SUMIFS(DataRegularSeason20242025!$AB$3:$AB$1315,DataRegularSeason20242025!$B$3:$B$1315, "&lt;=" &amp; CZ$1, DataRegularSeason20242025!$E$3:$E$1315, $A14)</f>
        <v>21</v>
      </c>
      <c r="DA14">
        <f>SUMIFS(DataRegularSeason20242025!$AA$3:$AA$1315,DataRegularSeason20242025!$B$3:$B$1315, "&lt;=" &amp; DA$1, DataRegularSeason20242025!$D$3:$D$1315, $A14)+SUMIFS(DataRegularSeason20242025!$AB$3:$AB$1315,DataRegularSeason20242025!$B$3:$B$1315, "&lt;=" &amp; DA$1, DataRegularSeason20242025!$E$3:$E$1315, $A14)</f>
        <v>21</v>
      </c>
      <c r="DB14">
        <f>SUMIFS(DataRegularSeason20242025!$AA$3:$AA$1315,DataRegularSeason20242025!$B$3:$B$1315, "&lt;=" &amp; DB$1, DataRegularSeason20242025!$D$3:$D$1315, $A14)+SUMIFS(DataRegularSeason20242025!$AB$3:$AB$1315,DataRegularSeason20242025!$B$3:$B$1315, "&lt;=" &amp; DB$1, DataRegularSeason20242025!$E$3:$E$1315, $A14)</f>
        <v>21</v>
      </c>
      <c r="DC14">
        <f>SUMIFS(DataRegularSeason20242025!$AA$3:$AA$1315,DataRegularSeason20242025!$B$3:$B$1315, "&lt;=" &amp; DC$1, DataRegularSeason20242025!$D$3:$D$1315, $A14)+SUMIFS(DataRegularSeason20242025!$AB$3:$AB$1315,DataRegularSeason20242025!$B$3:$B$1315, "&lt;=" &amp; DC$1, DataRegularSeason20242025!$E$3:$E$1315, $A14)</f>
        <v>21</v>
      </c>
      <c r="DD14">
        <f>SUMIFS(DataRegularSeason20242025!$AA$3:$AA$1315,DataRegularSeason20242025!$B$3:$B$1315, "&lt;=" &amp; DD$1, DataRegularSeason20242025!$D$3:$D$1315, $A14)+SUMIFS(DataRegularSeason20242025!$AB$3:$AB$1315,DataRegularSeason20242025!$B$3:$B$1315, "&lt;=" &amp; DD$1, DataRegularSeason20242025!$E$3:$E$1315, $A14)</f>
        <v>21</v>
      </c>
      <c r="DE14">
        <f>SUMIFS(DataRegularSeason20242025!$AA$3:$AA$1315,DataRegularSeason20242025!$B$3:$B$1315, "&lt;=" &amp; DE$1, DataRegularSeason20242025!$D$3:$D$1315, $A14)+SUMIFS(DataRegularSeason20242025!$AB$3:$AB$1315,DataRegularSeason20242025!$B$3:$B$1315, "&lt;=" &amp; DE$1, DataRegularSeason20242025!$E$3:$E$1315, $A14)</f>
        <v>21</v>
      </c>
      <c r="DF14">
        <f>SUMIFS(DataRegularSeason20242025!$AA$3:$AA$1315,DataRegularSeason20242025!$B$3:$B$1315, "&lt;=" &amp; DF$1, DataRegularSeason20242025!$D$3:$D$1315, $A14)+SUMIFS(DataRegularSeason20242025!$AB$3:$AB$1315,DataRegularSeason20242025!$B$3:$B$1315, "&lt;=" &amp; DF$1, DataRegularSeason20242025!$E$3:$E$1315, $A14)</f>
        <v>21</v>
      </c>
      <c r="DG14">
        <f>SUMIFS(DataRegularSeason20242025!$AA$3:$AA$1315,DataRegularSeason20242025!$B$3:$B$1315, "&lt;=" &amp; DG$1, DataRegularSeason20242025!$D$3:$D$1315, $A14)+SUMIFS(DataRegularSeason20242025!$AB$3:$AB$1315,DataRegularSeason20242025!$B$3:$B$1315, "&lt;=" &amp; DG$1, DataRegularSeason20242025!$E$3:$E$1315, $A14)</f>
        <v>21</v>
      </c>
      <c r="DH14">
        <f>SUMIFS(DataRegularSeason20242025!$AA$3:$AA$1315,DataRegularSeason20242025!$B$3:$B$1315, "&lt;=" &amp; DH$1, DataRegularSeason20242025!$D$3:$D$1315, $A14)+SUMIFS(DataRegularSeason20242025!$AB$3:$AB$1315,DataRegularSeason20242025!$B$3:$B$1315, "&lt;=" &amp; DH$1, DataRegularSeason20242025!$E$3:$E$1315, $A14)</f>
        <v>21</v>
      </c>
      <c r="DI14">
        <f>SUMIFS(DataRegularSeason20242025!$AA$3:$AA$1315,DataRegularSeason20242025!$B$3:$B$1315, "&lt;=" &amp; DI$1, DataRegularSeason20242025!$D$3:$D$1315, $A14)+SUMIFS(DataRegularSeason20242025!$AB$3:$AB$1315,DataRegularSeason20242025!$B$3:$B$1315, "&lt;=" &amp; DI$1, DataRegularSeason20242025!$E$3:$E$1315, $A14)</f>
        <v>21</v>
      </c>
      <c r="DJ14">
        <f>SUMIFS(DataRegularSeason20242025!$AA$3:$AA$1315,DataRegularSeason20242025!$B$3:$B$1315, "&lt;=" &amp; DJ$1, DataRegularSeason20242025!$D$3:$D$1315, $A14)+SUMIFS(DataRegularSeason20242025!$AB$3:$AB$1315,DataRegularSeason20242025!$B$3:$B$1315, "&lt;=" &amp; DJ$1, DataRegularSeason20242025!$E$3:$E$1315, $A14)</f>
        <v>21</v>
      </c>
      <c r="DK14">
        <f>SUMIFS(DataRegularSeason20242025!$AA$3:$AA$1315,DataRegularSeason20242025!$B$3:$B$1315, "&lt;=" &amp; DK$1, DataRegularSeason20242025!$D$3:$D$1315, $A14)+SUMIFS(DataRegularSeason20242025!$AB$3:$AB$1315,DataRegularSeason20242025!$B$3:$B$1315, "&lt;=" &amp; DK$1, DataRegularSeason20242025!$E$3:$E$1315, $A14)</f>
        <v>21</v>
      </c>
      <c r="DL14">
        <f>SUMIFS(DataRegularSeason20242025!$AA$3:$AA$1315,DataRegularSeason20242025!$B$3:$B$1315, "&lt;=" &amp; DL$1, DataRegularSeason20242025!$D$3:$D$1315, $A14)+SUMIFS(DataRegularSeason20242025!$AB$3:$AB$1315,DataRegularSeason20242025!$B$3:$B$1315, "&lt;=" &amp; DL$1, DataRegularSeason20242025!$E$3:$E$1315, $A14)</f>
        <v>21</v>
      </c>
      <c r="DM14">
        <f>SUMIFS(DataRegularSeason20242025!$AA$3:$AA$1315,DataRegularSeason20242025!$B$3:$B$1315, "&lt;=" &amp; DM$1, DataRegularSeason20242025!$D$3:$D$1315, $A14)+SUMIFS(DataRegularSeason20242025!$AB$3:$AB$1315,DataRegularSeason20242025!$B$3:$B$1315, "&lt;=" &amp; DM$1, DataRegularSeason20242025!$E$3:$E$1315, $A14)</f>
        <v>21</v>
      </c>
      <c r="DN14">
        <f>SUMIFS(DataRegularSeason20242025!$AA$3:$AA$1315,DataRegularSeason20242025!$B$3:$B$1315, "&lt;=" &amp; DN$1, DataRegularSeason20242025!$D$3:$D$1315, $A14)+SUMIFS(DataRegularSeason20242025!$AB$3:$AB$1315,DataRegularSeason20242025!$B$3:$B$1315, "&lt;=" &amp; DN$1, DataRegularSeason20242025!$E$3:$E$1315, $A14)</f>
        <v>21</v>
      </c>
      <c r="DO14">
        <f>SUMIFS(DataRegularSeason20242025!$AA$3:$AA$1315,DataRegularSeason20242025!$B$3:$B$1315, "&lt;=" &amp; DO$1, DataRegularSeason20242025!$D$3:$D$1315, $A14)+SUMIFS(DataRegularSeason20242025!$AB$3:$AB$1315,DataRegularSeason20242025!$B$3:$B$1315, "&lt;=" &amp; DO$1, DataRegularSeason20242025!$E$3:$E$1315, $A14)</f>
        <v>21</v>
      </c>
      <c r="DP14">
        <f>SUMIFS(DataRegularSeason20242025!$AA$3:$AA$1315,DataRegularSeason20242025!$B$3:$B$1315, "&lt;=" &amp; DP$1, DataRegularSeason20242025!$D$3:$D$1315, $A14)+SUMIFS(DataRegularSeason20242025!$AB$3:$AB$1315,DataRegularSeason20242025!$B$3:$B$1315, "&lt;=" &amp; DP$1, DataRegularSeason20242025!$E$3:$E$1315, $A14)</f>
        <v>21</v>
      </c>
      <c r="DQ14">
        <f>SUMIFS(DataRegularSeason20242025!$AA$3:$AA$1315,DataRegularSeason20242025!$B$3:$B$1315, "&lt;=" &amp; DQ$1, DataRegularSeason20242025!$D$3:$D$1315, $A14)+SUMIFS(DataRegularSeason20242025!$AB$3:$AB$1315,DataRegularSeason20242025!$B$3:$B$1315, "&lt;=" &amp; DQ$1, DataRegularSeason20242025!$E$3:$E$1315, $A14)</f>
        <v>21</v>
      </c>
      <c r="DR14">
        <f>SUMIFS(DataRegularSeason20242025!$AA$3:$AA$1315,DataRegularSeason20242025!$B$3:$B$1315, "&lt;=" &amp; DR$1, DataRegularSeason20242025!$D$3:$D$1315, $A14)+SUMIFS(DataRegularSeason20242025!$AB$3:$AB$1315,DataRegularSeason20242025!$B$3:$B$1315, "&lt;=" &amp; DR$1, DataRegularSeason20242025!$E$3:$E$1315, $A14)</f>
        <v>21</v>
      </c>
      <c r="DS14">
        <f>SUMIFS(DataRegularSeason20242025!$AA$3:$AA$1315,DataRegularSeason20242025!$B$3:$B$1315, "&lt;=" &amp; DS$1, DataRegularSeason20242025!$D$3:$D$1315, $A14)+SUMIFS(DataRegularSeason20242025!$AB$3:$AB$1315,DataRegularSeason20242025!$B$3:$B$1315, "&lt;=" &amp; DS$1, DataRegularSeason20242025!$E$3:$E$1315, $A14)</f>
        <v>21</v>
      </c>
      <c r="DT14">
        <f>SUMIFS(DataRegularSeason20242025!$AA$3:$AA$1315,DataRegularSeason20242025!$B$3:$B$1315, "&lt;=" &amp; DT$1, DataRegularSeason20242025!$D$3:$D$1315, $A14)+SUMIFS(DataRegularSeason20242025!$AB$3:$AB$1315,DataRegularSeason20242025!$B$3:$B$1315, "&lt;=" &amp; DT$1, DataRegularSeason20242025!$E$3:$E$1315, $A14)</f>
        <v>21</v>
      </c>
      <c r="DU14">
        <f>SUMIFS(DataRegularSeason20242025!$AA$3:$AA$1315,DataRegularSeason20242025!$B$3:$B$1315, "&lt;=" &amp; DU$1, DataRegularSeason20242025!$D$3:$D$1315, $A14)+SUMIFS(DataRegularSeason20242025!$AB$3:$AB$1315,DataRegularSeason20242025!$B$3:$B$1315, "&lt;=" &amp; DU$1, DataRegularSeason20242025!$E$3:$E$1315, $A14)</f>
        <v>21</v>
      </c>
      <c r="DV14">
        <f>SUMIFS(DataRegularSeason20242025!$AA$3:$AA$1315,DataRegularSeason20242025!$B$3:$B$1315, "&lt;=" &amp; DV$1, DataRegularSeason20242025!$D$3:$D$1315, $A14)+SUMIFS(DataRegularSeason20242025!$AB$3:$AB$1315,DataRegularSeason20242025!$B$3:$B$1315, "&lt;=" &amp; DV$1, DataRegularSeason20242025!$E$3:$E$1315, $A14)</f>
        <v>21</v>
      </c>
      <c r="DW14">
        <f>SUMIFS(DataRegularSeason20242025!$AA$3:$AA$1315,DataRegularSeason20242025!$B$3:$B$1315, "&lt;=" &amp; DW$1, DataRegularSeason20242025!$D$3:$D$1315, $A14)+SUMIFS(DataRegularSeason20242025!$AB$3:$AB$1315,DataRegularSeason20242025!$B$3:$B$1315, "&lt;=" &amp; DW$1, DataRegularSeason20242025!$E$3:$E$1315, $A14)</f>
        <v>21</v>
      </c>
      <c r="DX14">
        <f>SUMIFS(DataRegularSeason20242025!$AA$3:$AA$1315,DataRegularSeason20242025!$B$3:$B$1315, "&lt;=" &amp; DX$1, DataRegularSeason20242025!$D$3:$D$1315, $A14)+SUMIFS(DataRegularSeason20242025!$AB$3:$AB$1315,DataRegularSeason20242025!$B$3:$B$1315, "&lt;=" &amp; DX$1, DataRegularSeason20242025!$E$3:$E$1315, $A14)</f>
        <v>21</v>
      </c>
      <c r="DY14">
        <f>SUMIFS(DataRegularSeason20242025!$AA$3:$AA$1315,DataRegularSeason20242025!$B$3:$B$1315, "&lt;=" &amp; DY$1, DataRegularSeason20242025!$D$3:$D$1315, $A14)+SUMIFS(DataRegularSeason20242025!$AB$3:$AB$1315,DataRegularSeason20242025!$B$3:$B$1315, "&lt;=" &amp; DY$1, DataRegularSeason20242025!$E$3:$E$1315, $A14)</f>
        <v>21</v>
      </c>
      <c r="DZ14">
        <f>SUMIFS(DataRegularSeason20242025!$AA$3:$AA$1315,DataRegularSeason20242025!$B$3:$B$1315, "&lt;=" &amp; DZ$1, DataRegularSeason20242025!$D$3:$D$1315, $A14)+SUMIFS(DataRegularSeason20242025!$AB$3:$AB$1315,DataRegularSeason20242025!$B$3:$B$1315, "&lt;=" &amp; DZ$1, DataRegularSeason20242025!$E$3:$E$1315, $A14)</f>
        <v>21</v>
      </c>
      <c r="EA14">
        <f>SUMIFS(DataRegularSeason20242025!$AA$3:$AA$1315,DataRegularSeason20242025!$B$3:$B$1315, "&lt;=" &amp; EA$1, DataRegularSeason20242025!$D$3:$D$1315, $A14)+SUMIFS(DataRegularSeason20242025!$AB$3:$AB$1315,DataRegularSeason20242025!$B$3:$B$1315, "&lt;=" &amp; EA$1, DataRegularSeason20242025!$E$3:$E$1315, $A14)</f>
        <v>21</v>
      </c>
      <c r="EB14">
        <f>SUMIFS(DataRegularSeason20242025!$AA$3:$AA$1315,DataRegularSeason20242025!$B$3:$B$1315, "&lt;=" &amp; EB$1, DataRegularSeason20242025!$D$3:$D$1315, $A14)+SUMIFS(DataRegularSeason20242025!$AB$3:$AB$1315,DataRegularSeason20242025!$B$3:$B$1315, "&lt;=" &amp; EB$1, DataRegularSeason20242025!$E$3:$E$1315, $A14)</f>
        <v>21</v>
      </c>
      <c r="EC14">
        <f>SUMIFS(DataRegularSeason20242025!$AA$3:$AA$1315,DataRegularSeason20242025!$B$3:$B$1315, "&lt;=" &amp; EC$1, DataRegularSeason20242025!$D$3:$D$1315, $A14)+SUMIFS(DataRegularSeason20242025!$AB$3:$AB$1315,DataRegularSeason20242025!$B$3:$B$1315, "&lt;=" &amp; EC$1, DataRegularSeason20242025!$E$3:$E$1315, $A14)</f>
        <v>21</v>
      </c>
      <c r="ED14">
        <f>SUMIFS(DataRegularSeason20242025!$AA$3:$AA$1315,DataRegularSeason20242025!$B$3:$B$1315, "&lt;=" &amp; ED$1, DataRegularSeason20242025!$D$3:$D$1315, $A14)+SUMIFS(DataRegularSeason20242025!$AB$3:$AB$1315,DataRegularSeason20242025!$B$3:$B$1315, "&lt;=" &amp; ED$1, DataRegularSeason20242025!$E$3:$E$1315, $A14)</f>
        <v>21</v>
      </c>
      <c r="EE14">
        <f>SUMIFS(DataRegularSeason20242025!$AA$3:$AA$1315,DataRegularSeason20242025!$B$3:$B$1315, "&lt;=" &amp; EE$1, DataRegularSeason20242025!$D$3:$D$1315, $A14)+SUMIFS(DataRegularSeason20242025!$AB$3:$AB$1315,DataRegularSeason20242025!$B$3:$B$1315, "&lt;=" &amp; EE$1, DataRegularSeason20242025!$E$3:$E$1315, $A14)</f>
        <v>21</v>
      </c>
      <c r="EF14">
        <f>SUMIFS(DataRegularSeason20242025!$AA$3:$AA$1315,DataRegularSeason20242025!$B$3:$B$1315, "&lt;=" &amp; EF$1, DataRegularSeason20242025!$D$3:$D$1315, $A14)+SUMIFS(DataRegularSeason20242025!$AB$3:$AB$1315,DataRegularSeason20242025!$B$3:$B$1315, "&lt;=" &amp; EF$1, DataRegularSeason20242025!$E$3:$E$1315, $A14)</f>
        <v>21</v>
      </c>
      <c r="EG14">
        <f>SUMIFS(DataRegularSeason20242025!$AA$3:$AA$1315,DataRegularSeason20242025!$B$3:$B$1315, "&lt;=" &amp; EG$1, DataRegularSeason20242025!$D$3:$D$1315, $A14)+SUMIFS(DataRegularSeason20242025!$AB$3:$AB$1315,DataRegularSeason20242025!$B$3:$B$1315, "&lt;=" &amp; EG$1, DataRegularSeason20242025!$E$3:$E$1315, $A14)</f>
        <v>21</v>
      </c>
      <c r="EH14">
        <f>SUMIFS(DataRegularSeason20242025!$AA$3:$AA$1315,DataRegularSeason20242025!$B$3:$B$1315, "&lt;=" &amp; EH$1, DataRegularSeason20242025!$D$3:$D$1315, $A14)+SUMIFS(DataRegularSeason20242025!$AB$3:$AB$1315,DataRegularSeason20242025!$B$3:$B$1315, "&lt;=" &amp; EH$1, DataRegularSeason20242025!$E$3:$E$1315, $A14)</f>
        <v>21</v>
      </c>
      <c r="EI14">
        <f>SUMIFS(DataRegularSeason20242025!$AA$3:$AA$1315,DataRegularSeason20242025!$B$3:$B$1315, "&lt;=" &amp; EI$1, DataRegularSeason20242025!$D$3:$D$1315, $A14)+SUMIFS(DataRegularSeason20242025!$AB$3:$AB$1315,DataRegularSeason20242025!$B$3:$B$1315, "&lt;=" &amp; EI$1, DataRegularSeason20242025!$E$3:$E$1315, $A14)</f>
        <v>21</v>
      </c>
      <c r="EJ14">
        <f>SUMIFS(DataRegularSeason20242025!$AA$3:$AA$1315,DataRegularSeason20242025!$B$3:$B$1315, "&lt;=" &amp; EJ$1, DataRegularSeason20242025!$D$3:$D$1315, $A14)+SUMIFS(DataRegularSeason20242025!$AB$3:$AB$1315,DataRegularSeason20242025!$B$3:$B$1315, "&lt;=" &amp; EJ$1, DataRegularSeason20242025!$E$3:$E$1315, $A14)</f>
        <v>21</v>
      </c>
      <c r="EK14">
        <f>SUMIFS(DataRegularSeason20242025!$AA$3:$AA$1315,DataRegularSeason20242025!$B$3:$B$1315, "&lt;=" &amp; EK$1, DataRegularSeason20242025!$D$3:$D$1315, $A14)+SUMIFS(DataRegularSeason20242025!$AB$3:$AB$1315,DataRegularSeason20242025!$B$3:$B$1315, "&lt;=" &amp; EK$1, DataRegularSeason20242025!$E$3:$E$1315, $A14)</f>
        <v>21</v>
      </c>
      <c r="EL14">
        <f>SUMIFS(DataRegularSeason20242025!$AA$3:$AA$1315,DataRegularSeason20242025!$B$3:$B$1315, "&lt;=" &amp; EL$1, DataRegularSeason20242025!$D$3:$D$1315, $A14)+SUMIFS(DataRegularSeason20242025!$AB$3:$AB$1315,DataRegularSeason20242025!$B$3:$B$1315, "&lt;=" &amp; EL$1, DataRegularSeason20242025!$E$3:$E$1315, $A14)</f>
        <v>21</v>
      </c>
      <c r="EM14">
        <f>SUMIFS(DataRegularSeason20242025!$AA$3:$AA$1315,DataRegularSeason20242025!$B$3:$B$1315, "&lt;=" &amp; EM$1, DataRegularSeason20242025!$D$3:$D$1315, $A14)+SUMIFS(DataRegularSeason20242025!$AB$3:$AB$1315,DataRegularSeason20242025!$B$3:$B$1315, "&lt;=" &amp; EM$1, DataRegularSeason20242025!$E$3:$E$1315, $A14)</f>
        <v>21</v>
      </c>
      <c r="EN14">
        <f>SUMIFS(DataRegularSeason20242025!$AA$3:$AA$1315,DataRegularSeason20242025!$B$3:$B$1315, "&lt;=" &amp; EN$1, DataRegularSeason20242025!$D$3:$D$1315, $A14)+SUMIFS(DataRegularSeason20242025!$AB$3:$AB$1315,DataRegularSeason20242025!$B$3:$B$1315, "&lt;=" &amp; EN$1, DataRegularSeason20242025!$E$3:$E$1315, $A14)</f>
        <v>21</v>
      </c>
      <c r="EO14">
        <f>SUMIFS(DataRegularSeason20242025!$AA$3:$AA$1315,DataRegularSeason20242025!$B$3:$B$1315, "&lt;=" &amp; EO$1, DataRegularSeason20242025!$D$3:$D$1315, $A14)+SUMIFS(DataRegularSeason20242025!$AB$3:$AB$1315,DataRegularSeason20242025!$B$3:$B$1315, "&lt;=" &amp; EO$1, DataRegularSeason20242025!$E$3:$E$1315, $A14)</f>
        <v>21</v>
      </c>
      <c r="EP14">
        <f>SUMIFS(DataRegularSeason20242025!$AA$3:$AA$1315,DataRegularSeason20242025!$B$3:$B$1315, "&lt;=" &amp; EP$1, DataRegularSeason20242025!$D$3:$D$1315, $A14)+SUMIFS(DataRegularSeason20242025!$AB$3:$AB$1315,DataRegularSeason20242025!$B$3:$B$1315, "&lt;=" &amp; EP$1, DataRegularSeason20242025!$E$3:$E$1315, $A14)</f>
        <v>21</v>
      </c>
      <c r="EQ14">
        <f>SUMIFS(DataRegularSeason20242025!$AA$3:$AA$1315,DataRegularSeason20242025!$B$3:$B$1315, "&lt;=" &amp; EQ$1, DataRegularSeason20242025!$D$3:$D$1315, $A14)+SUMIFS(DataRegularSeason20242025!$AB$3:$AB$1315,DataRegularSeason20242025!$B$3:$B$1315, "&lt;=" &amp; EQ$1, DataRegularSeason20242025!$E$3:$E$1315, $A14)</f>
        <v>21</v>
      </c>
      <c r="ER14">
        <f>SUMIFS(DataRegularSeason20242025!$AA$3:$AA$1315,DataRegularSeason20242025!$B$3:$B$1315, "&lt;=" &amp; ER$1, DataRegularSeason20242025!$D$3:$D$1315, $A14)+SUMIFS(DataRegularSeason20242025!$AB$3:$AB$1315,DataRegularSeason20242025!$B$3:$B$1315, "&lt;=" &amp; ER$1, DataRegularSeason20242025!$E$3:$E$1315, $A14)</f>
        <v>21</v>
      </c>
      <c r="ES14">
        <f>SUMIFS(DataRegularSeason20242025!$AA$3:$AA$1315,DataRegularSeason20242025!$B$3:$B$1315, "&lt;=" &amp; ES$1, DataRegularSeason20242025!$D$3:$D$1315, $A14)+SUMIFS(DataRegularSeason20242025!$AB$3:$AB$1315,DataRegularSeason20242025!$B$3:$B$1315, "&lt;=" &amp; ES$1, DataRegularSeason20242025!$E$3:$E$1315, $A14)</f>
        <v>21</v>
      </c>
      <c r="ET14">
        <f>SUMIFS(DataRegularSeason20242025!$AA$3:$AA$1315,DataRegularSeason20242025!$B$3:$B$1315, "&lt;=" &amp; ET$1, DataRegularSeason20242025!$D$3:$D$1315, $A14)+SUMIFS(DataRegularSeason20242025!$AB$3:$AB$1315,DataRegularSeason20242025!$B$3:$B$1315, "&lt;=" &amp; ET$1, DataRegularSeason20242025!$E$3:$E$1315, $A14)</f>
        <v>21</v>
      </c>
      <c r="EU14">
        <f>SUMIFS(DataRegularSeason20242025!$AA$3:$AA$1315,DataRegularSeason20242025!$B$3:$B$1315, "&lt;=" &amp; EU$1, DataRegularSeason20242025!$D$3:$D$1315, $A14)+SUMIFS(DataRegularSeason20242025!$AB$3:$AB$1315,DataRegularSeason20242025!$B$3:$B$1315, "&lt;=" &amp; EU$1, DataRegularSeason20242025!$E$3:$E$1315, $A14)</f>
        <v>21</v>
      </c>
      <c r="EV14">
        <f>SUMIFS(DataRegularSeason20242025!$AA$3:$AA$1315,DataRegularSeason20242025!$B$3:$B$1315, "&lt;=" &amp; EV$1, DataRegularSeason20242025!$D$3:$D$1315, $A14)+SUMIFS(DataRegularSeason20242025!$AB$3:$AB$1315,DataRegularSeason20242025!$B$3:$B$1315, "&lt;=" &amp; EV$1, DataRegularSeason20242025!$E$3:$E$1315, $A14)</f>
        <v>21</v>
      </c>
      <c r="EW14">
        <f>SUMIFS(DataRegularSeason20242025!$AA$3:$AA$1315,DataRegularSeason20242025!$B$3:$B$1315, "&lt;=" &amp; EW$1, DataRegularSeason20242025!$D$3:$D$1315, $A14)+SUMIFS(DataRegularSeason20242025!$AB$3:$AB$1315,DataRegularSeason20242025!$B$3:$B$1315, "&lt;=" &amp; EW$1, DataRegularSeason20242025!$E$3:$E$1315, $A14)</f>
        <v>21</v>
      </c>
      <c r="EX14">
        <f>SUMIFS(DataRegularSeason20242025!$AA$3:$AA$1315,DataRegularSeason20242025!$B$3:$B$1315, "&lt;=" &amp; EX$1, DataRegularSeason20242025!$D$3:$D$1315, $A14)+SUMIFS(DataRegularSeason20242025!$AB$3:$AB$1315,DataRegularSeason20242025!$B$3:$B$1315, "&lt;=" &amp; EX$1, DataRegularSeason20242025!$E$3:$E$1315, $A14)</f>
        <v>21</v>
      </c>
      <c r="EY14">
        <f>SUMIFS(DataRegularSeason20242025!$AA$3:$AA$1315,DataRegularSeason20242025!$B$3:$B$1315, "&lt;=" &amp; EY$1, DataRegularSeason20242025!$D$3:$D$1315, $A14)+SUMIFS(DataRegularSeason20242025!$AB$3:$AB$1315,DataRegularSeason20242025!$B$3:$B$1315, "&lt;=" &amp; EY$1, DataRegularSeason20242025!$E$3:$E$1315, $A14)</f>
        <v>21</v>
      </c>
      <c r="EZ14">
        <f>SUMIFS(DataRegularSeason20242025!$AA$3:$AA$1315,DataRegularSeason20242025!$B$3:$B$1315, "&lt;=" &amp; EZ$1, DataRegularSeason20242025!$D$3:$D$1315, $A14)+SUMIFS(DataRegularSeason20242025!$AB$3:$AB$1315,DataRegularSeason20242025!$B$3:$B$1315, "&lt;=" &amp; EZ$1, DataRegularSeason20242025!$E$3:$E$1315, $A14)</f>
        <v>21</v>
      </c>
      <c r="FA14">
        <f>SUMIFS(DataRegularSeason20242025!$AA$3:$AA$1315,DataRegularSeason20242025!$B$3:$B$1315, "&lt;=" &amp; FA$1, DataRegularSeason20242025!$D$3:$D$1315, $A14)+SUMIFS(DataRegularSeason20242025!$AB$3:$AB$1315,DataRegularSeason20242025!$B$3:$B$1315, "&lt;=" &amp; FA$1, DataRegularSeason20242025!$E$3:$E$1315, $A14)</f>
        <v>21</v>
      </c>
      <c r="FB14">
        <f>SUMIFS(DataRegularSeason20242025!$AA$3:$AA$1315,DataRegularSeason20242025!$B$3:$B$1315, "&lt;=" &amp; FB$1, DataRegularSeason20242025!$D$3:$D$1315, $A14)+SUMIFS(DataRegularSeason20242025!$AB$3:$AB$1315,DataRegularSeason20242025!$B$3:$B$1315, "&lt;=" &amp; FB$1, DataRegularSeason20242025!$E$3:$E$1315, $A14)</f>
        <v>21</v>
      </c>
      <c r="FC14">
        <f>SUMIFS(DataRegularSeason20242025!$AA$3:$AA$1315,DataRegularSeason20242025!$B$3:$B$1315, "&lt;=" &amp; FC$1, DataRegularSeason20242025!$D$3:$D$1315, $A14)+SUMIFS(DataRegularSeason20242025!$AB$3:$AB$1315,DataRegularSeason20242025!$B$3:$B$1315, "&lt;=" &amp; FC$1, DataRegularSeason20242025!$E$3:$E$1315, $A14)</f>
        <v>21</v>
      </c>
      <c r="FD14">
        <f>SUMIFS(DataRegularSeason20242025!$AA$3:$AA$1315,DataRegularSeason20242025!$B$3:$B$1315, "&lt;=" &amp; FD$1, DataRegularSeason20242025!$D$3:$D$1315, $A14)+SUMIFS(DataRegularSeason20242025!$AB$3:$AB$1315,DataRegularSeason20242025!$B$3:$B$1315, "&lt;=" &amp; FD$1, DataRegularSeason20242025!$E$3:$E$1315, $A14)</f>
        <v>21</v>
      </c>
      <c r="FE14">
        <f>SUMIFS(DataRegularSeason20242025!$AA$3:$AA$1315,DataRegularSeason20242025!$B$3:$B$1315, "&lt;=" &amp; FE$1, DataRegularSeason20242025!$D$3:$D$1315, $A14)+SUMIFS(DataRegularSeason20242025!$AB$3:$AB$1315,DataRegularSeason20242025!$B$3:$B$1315, "&lt;=" &amp; FE$1, DataRegularSeason20242025!$E$3:$E$1315, $A14)</f>
        <v>21</v>
      </c>
      <c r="FF14">
        <f>SUMIFS(DataRegularSeason20242025!$AA$3:$AA$1315,DataRegularSeason20242025!$B$3:$B$1315, "&lt;=" &amp; FF$1, DataRegularSeason20242025!$D$3:$D$1315, $A14)+SUMIFS(DataRegularSeason20242025!$AB$3:$AB$1315,DataRegularSeason20242025!$B$3:$B$1315, "&lt;=" &amp; FF$1, DataRegularSeason20242025!$E$3:$E$1315, $A14)</f>
        <v>21</v>
      </c>
      <c r="FG14">
        <f>SUMIFS(DataRegularSeason20242025!$AA$3:$AA$1315,DataRegularSeason20242025!$B$3:$B$1315, "&lt;=" &amp; FG$1, DataRegularSeason20242025!$D$3:$D$1315, $A14)+SUMIFS(DataRegularSeason20242025!$AB$3:$AB$1315,DataRegularSeason20242025!$B$3:$B$1315, "&lt;=" &amp; FG$1, DataRegularSeason20242025!$E$3:$E$1315, $A14)</f>
        <v>21</v>
      </c>
      <c r="FH14">
        <f>SUMIFS(DataRegularSeason20242025!$AA$3:$AA$1315,DataRegularSeason20242025!$B$3:$B$1315, "&lt;=" &amp; FH$1, DataRegularSeason20242025!$D$3:$D$1315, $A14)+SUMIFS(DataRegularSeason20242025!$AB$3:$AB$1315,DataRegularSeason20242025!$B$3:$B$1315, "&lt;=" &amp; FH$1, DataRegularSeason20242025!$E$3:$E$1315, $A14)</f>
        <v>21</v>
      </c>
      <c r="FI14">
        <f>SUMIFS(DataRegularSeason20242025!$AA$3:$AA$1315,DataRegularSeason20242025!$B$3:$B$1315, "&lt;=" &amp; FI$1, DataRegularSeason20242025!$D$3:$D$1315, $A14)+SUMIFS(DataRegularSeason20242025!$AB$3:$AB$1315,DataRegularSeason20242025!$B$3:$B$1315, "&lt;=" &amp; FI$1, DataRegularSeason20242025!$E$3:$E$1315, $A14)</f>
        <v>21</v>
      </c>
      <c r="FJ14">
        <f>SUMIFS(DataRegularSeason20242025!$AA$3:$AA$1315,DataRegularSeason20242025!$B$3:$B$1315, "&lt;=" &amp; FJ$1, DataRegularSeason20242025!$D$3:$D$1315, $A14)+SUMIFS(DataRegularSeason20242025!$AB$3:$AB$1315,DataRegularSeason20242025!$B$3:$B$1315, "&lt;=" &amp; FJ$1, DataRegularSeason20242025!$E$3:$E$1315, $A14)</f>
        <v>21</v>
      </c>
      <c r="FK14">
        <f>SUMIFS(DataRegularSeason20242025!$AA$3:$AA$1315,DataRegularSeason20242025!$B$3:$B$1315, "&lt;=" &amp; FK$1, DataRegularSeason20242025!$D$3:$D$1315, $A14)+SUMIFS(DataRegularSeason20242025!$AB$3:$AB$1315,DataRegularSeason20242025!$B$3:$B$1315, "&lt;=" &amp; FK$1, DataRegularSeason20242025!$E$3:$E$1315, $A14)</f>
        <v>21</v>
      </c>
      <c r="FL14">
        <f>SUMIFS(DataRegularSeason20242025!$AA$3:$AA$1315,DataRegularSeason20242025!$B$3:$B$1315, "&lt;=" &amp; FL$1, DataRegularSeason20242025!$D$3:$D$1315, $A14)+SUMIFS(DataRegularSeason20242025!$AB$3:$AB$1315,DataRegularSeason20242025!$B$3:$B$1315, "&lt;=" &amp; FL$1, DataRegularSeason20242025!$E$3:$E$1315, $A14)</f>
        <v>21</v>
      </c>
      <c r="FM14">
        <f>SUMIFS(DataRegularSeason20242025!$AA$3:$AA$1315,DataRegularSeason20242025!$B$3:$B$1315, "&lt;=" &amp; FM$1, DataRegularSeason20242025!$D$3:$D$1315, $A14)+SUMIFS(DataRegularSeason20242025!$AB$3:$AB$1315,DataRegularSeason20242025!$B$3:$B$1315, "&lt;=" &amp; FM$1, DataRegularSeason20242025!$E$3:$E$1315, $A14)</f>
        <v>21</v>
      </c>
      <c r="FN14">
        <f>SUMIFS(DataRegularSeason20242025!$AA$3:$AA$1315,DataRegularSeason20242025!$B$3:$B$1315, "&lt;=" &amp; FN$1, DataRegularSeason20242025!$D$3:$D$1315, $A14)+SUMIFS(DataRegularSeason20242025!$AB$3:$AB$1315,DataRegularSeason20242025!$B$3:$B$1315, "&lt;=" &amp; FN$1, DataRegularSeason20242025!$E$3:$E$1315, $A14)</f>
        <v>21</v>
      </c>
      <c r="FO14">
        <f>SUMIFS(DataRegularSeason20242025!$AA$3:$AA$1315,DataRegularSeason20242025!$B$3:$B$1315, "&lt;=" &amp; FO$1, DataRegularSeason20242025!$D$3:$D$1315, $A14)+SUMIFS(DataRegularSeason20242025!$AB$3:$AB$1315,DataRegularSeason20242025!$B$3:$B$1315, "&lt;=" &amp; FO$1, DataRegularSeason20242025!$E$3:$E$1315, $A14)</f>
        <v>21</v>
      </c>
      <c r="FP14">
        <f>SUMIFS(DataRegularSeason20242025!$AA$3:$AA$1315,DataRegularSeason20242025!$B$3:$B$1315, "&lt;=" &amp; FP$1, DataRegularSeason20242025!$D$3:$D$1315, $A14)+SUMIFS(DataRegularSeason20242025!$AB$3:$AB$1315,DataRegularSeason20242025!$B$3:$B$1315, "&lt;=" &amp; FP$1, DataRegularSeason20242025!$E$3:$E$1315, $A14)</f>
        <v>21</v>
      </c>
      <c r="FQ14">
        <f>SUMIFS(DataRegularSeason20242025!$AA$3:$AA$1315,DataRegularSeason20242025!$B$3:$B$1315, "&lt;=" &amp; FQ$1, DataRegularSeason20242025!$D$3:$D$1315, $A14)+SUMIFS(DataRegularSeason20242025!$AB$3:$AB$1315,DataRegularSeason20242025!$B$3:$B$1315, "&lt;=" &amp; FQ$1, DataRegularSeason20242025!$E$3:$E$1315, $A14)</f>
        <v>21</v>
      </c>
      <c r="FR14">
        <f>SUMIFS(DataRegularSeason20242025!$AA$3:$AA$1315,DataRegularSeason20242025!$B$3:$B$1315, "&lt;=" &amp; FR$1, DataRegularSeason20242025!$D$3:$D$1315, $A14)+SUMIFS(DataRegularSeason20242025!$AB$3:$AB$1315,DataRegularSeason20242025!$B$3:$B$1315, "&lt;=" &amp; FR$1, DataRegularSeason20242025!$E$3:$E$1315, $A14)</f>
        <v>21</v>
      </c>
      <c r="FS14">
        <f>SUMIFS(DataRegularSeason20242025!$AA$3:$AA$1315,DataRegularSeason20242025!$B$3:$B$1315, "&lt;=" &amp; FS$1, DataRegularSeason20242025!$D$3:$D$1315, $A14)+SUMIFS(DataRegularSeason20242025!$AB$3:$AB$1315,DataRegularSeason20242025!$B$3:$B$1315, "&lt;=" &amp; FS$1, DataRegularSeason20242025!$E$3:$E$1315, $A14)</f>
        <v>21</v>
      </c>
      <c r="FT14">
        <f>SUMIFS(DataRegularSeason20242025!$AA$3:$AA$1315,DataRegularSeason20242025!$B$3:$B$1315, "&lt;=" &amp; FT$1, DataRegularSeason20242025!$D$3:$D$1315, $A14)+SUMIFS(DataRegularSeason20242025!$AB$3:$AB$1315,DataRegularSeason20242025!$B$3:$B$1315, "&lt;=" &amp; FT$1, DataRegularSeason20242025!$E$3:$E$1315, $A14)</f>
        <v>21</v>
      </c>
      <c r="FU14">
        <f>SUMIFS(DataRegularSeason20242025!$AA$3:$AA$1315,DataRegularSeason20242025!$B$3:$B$1315, "&lt;=" &amp; FU$1, DataRegularSeason20242025!$D$3:$D$1315, $A14)+SUMIFS(DataRegularSeason20242025!$AB$3:$AB$1315,DataRegularSeason20242025!$B$3:$B$1315, "&lt;=" &amp; FU$1, DataRegularSeason20242025!$E$3:$E$1315, $A14)</f>
        <v>21</v>
      </c>
      <c r="FV14">
        <f>SUMIFS(DataRegularSeason20242025!$AA$3:$AA$1315,DataRegularSeason20242025!$B$3:$B$1315, "&lt;=" &amp; FV$1, DataRegularSeason20242025!$D$3:$D$1315, $A14)+SUMIFS(DataRegularSeason20242025!$AB$3:$AB$1315,DataRegularSeason20242025!$B$3:$B$1315, "&lt;=" &amp; FV$1, DataRegularSeason20242025!$E$3:$E$1315, $A14)</f>
        <v>21</v>
      </c>
      <c r="FW14">
        <f>SUMIFS(DataRegularSeason20242025!$AA$3:$AA$1315,DataRegularSeason20242025!$B$3:$B$1315, "&lt;=" &amp; FW$1, DataRegularSeason20242025!$D$3:$D$1315, $A14)+SUMIFS(DataRegularSeason20242025!$AB$3:$AB$1315,DataRegularSeason20242025!$B$3:$B$1315, "&lt;=" &amp; FW$1, DataRegularSeason20242025!$E$3:$E$1315, $A14)</f>
        <v>21</v>
      </c>
      <c r="FX14">
        <f>SUMIFS(DataRegularSeason20242025!$AA$3:$AA$1315,DataRegularSeason20242025!$B$3:$B$1315, "&lt;=" &amp; FX$1, DataRegularSeason20242025!$D$3:$D$1315, $A14)+SUMIFS(DataRegularSeason20242025!$AB$3:$AB$1315,DataRegularSeason20242025!$B$3:$B$1315, "&lt;=" &amp; FX$1, DataRegularSeason20242025!$E$3:$E$1315, $A14)</f>
        <v>21</v>
      </c>
      <c r="FY14">
        <f>SUMIFS(DataRegularSeason20242025!$AA$3:$AA$1315,DataRegularSeason20242025!$B$3:$B$1315, "&lt;=" &amp; FY$1, DataRegularSeason20242025!$D$3:$D$1315, $A14)+SUMIFS(DataRegularSeason20242025!$AB$3:$AB$1315,DataRegularSeason20242025!$B$3:$B$1315, "&lt;=" &amp; FY$1, DataRegularSeason20242025!$E$3:$E$1315, $A14)</f>
        <v>21</v>
      </c>
      <c r="FZ14">
        <f>SUMIFS(DataRegularSeason20242025!$AA$3:$AA$1315,DataRegularSeason20242025!$B$3:$B$1315, "&lt;=" &amp; FZ$1, DataRegularSeason20242025!$D$3:$D$1315, $A14)+SUMIFS(DataRegularSeason20242025!$AB$3:$AB$1315,DataRegularSeason20242025!$B$3:$B$1315, "&lt;=" &amp; FZ$1, DataRegularSeason20242025!$E$3:$E$1315, $A14)</f>
        <v>21</v>
      </c>
      <c r="GA14">
        <f>SUMIFS(DataRegularSeason20242025!$AA$3:$AA$1315,DataRegularSeason20242025!$B$3:$B$1315, "&lt;=" &amp; GA$1, DataRegularSeason20242025!$D$3:$D$1315, $A14)+SUMIFS(DataRegularSeason20242025!$AB$3:$AB$1315,DataRegularSeason20242025!$B$3:$B$1315, "&lt;=" &amp; GA$1, DataRegularSeason20242025!$E$3:$E$1315, $A14)</f>
        <v>21</v>
      </c>
      <c r="GB14">
        <f>SUMIFS(DataRegularSeason20242025!$AA$3:$AA$1315,DataRegularSeason20242025!$B$3:$B$1315, "&lt;=" &amp; GB$1, DataRegularSeason20242025!$D$3:$D$1315, $A14)+SUMIFS(DataRegularSeason20242025!$AB$3:$AB$1315,DataRegularSeason20242025!$B$3:$B$1315, "&lt;=" &amp; GB$1, DataRegularSeason20242025!$E$3:$E$1315, $A14)</f>
        <v>21</v>
      </c>
      <c r="GC14">
        <f>SUMIFS(DataRegularSeason20242025!$AA$3:$AA$1315,DataRegularSeason20242025!$B$3:$B$1315, "&lt;=" &amp; GC$1, DataRegularSeason20242025!$D$3:$D$1315, $A14)+SUMIFS(DataRegularSeason20242025!$AB$3:$AB$1315,DataRegularSeason20242025!$B$3:$B$1315, "&lt;=" &amp; GC$1, DataRegularSeason20242025!$E$3:$E$1315, $A14)</f>
        <v>21</v>
      </c>
      <c r="GD14">
        <f>SUMIFS(DataRegularSeason20242025!$AA$3:$AA$1315,DataRegularSeason20242025!$B$3:$B$1315, "&lt;=" &amp; GD$1, DataRegularSeason20242025!$D$3:$D$1315, $A14)+SUMIFS(DataRegularSeason20242025!$AB$3:$AB$1315,DataRegularSeason20242025!$B$3:$B$1315, "&lt;=" &amp; GD$1, DataRegularSeason20242025!$E$3:$E$1315, $A14)</f>
        <v>21</v>
      </c>
      <c r="GE14">
        <f>SUMIFS(DataRegularSeason20242025!$AA$3:$AA$1315,DataRegularSeason20242025!$B$3:$B$1315, "&lt;=" &amp; GE$1, DataRegularSeason20242025!$D$3:$D$1315, $A14)+SUMIFS(DataRegularSeason20242025!$AB$3:$AB$1315,DataRegularSeason20242025!$B$3:$B$1315, "&lt;=" &amp; GE$1, DataRegularSeason20242025!$E$3:$E$1315, $A14)</f>
        <v>21</v>
      </c>
      <c r="GF14">
        <f>SUMIFS(DataRegularSeason20242025!$AA$3:$AA$1315,DataRegularSeason20242025!$B$3:$B$1315, "&lt;=" &amp; GF$1, DataRegularSeason20242025!$D$3:$D$1315, $A14)+SUMIFS(DataRegularSeason20242025!$AB$3:$AB$1315,DataRegularSeason20242025!$B$3:$B$1315, "&lt;=" &amp; GF$1, DataRegularSeason20242025!$E$3:$E$1315, $A14)</f>
        <v>21</v>
      </c>
      <c r="GG14">
        <f>SUMIFS(DataRegularSeason20242025!$AA$3:$AA$1315,DataRegularSeason20242025!$B$3:$B$1315, "&lt;=" &amp; GG$1, DataRegularSeason20242025!$D$3:$D$1315, $A14)+SUMIFS(DataRegularSeason20242025!$AB$3:$AB$1315,DataRegularSeason20242025!$B$3:$B$1315, "&lt;=" &amp; GG$1, DataRegularSeason20242025!$E$3:$E$1315, $A14)</f>
        <v>21</v>
      </c>
      <c r="GH14">
        <f>SUMIFS(DataRegularSeason20242025!$AA$3:$AA$1315,DataRegularSeason20242025!$B$3:$B$1315, "&lt;=" &amp; GH$1, DataRegularSeason20242025!$D$3:$D$1315, $A14)+SUMIFS(DataRegularSeason20242025!$AB$3:$AB$1315,DataRegularSeason20242025!$B$3:$B$1315, "&lt;=" &amp; GH$1, DataRegularSeason20242025!$E$3:$E$1315, $A14)</f>
        <v>21</v>
      </c>
      <c r="GI14">
        <f>SUMIFS(DataRegularSeason20242025!$AA$3:$AA$1315,DataRegularSeason20242025!$B$3:$B$1315, "&lt;=" &amp; GI$1, DataRegularSeason20242025!$D$3:$D$1315, $A14)+SUMIFS(DataRegularSeason20242025!$AB$3:$AB$1315,DataRegularSeason20242025!$B$3:$B$1315, "&lt;=" &amp; GI$1, DataRegularSeason20242025!$E$3:$E$1315, $A14)</f>
        <v>21</v>
      </c>
      <c r="GJ14">
        <f>SUMIFS(DataRegularSeason20242025!$AA$3:$AA$1315,DataRegularSeason20242025!$B$3:$B$1315, "&lt;=" &amp; GJ$1, DataRegularSeason20242025!$D$3:$D$1315, $A14)+SUMIFS(DataRegularSeason20242025!$AB$3:$AB$1315,DataRegularSeason20242025!$B$3:$B$1315, "&lt;=" &amp; GJ$1, DataRegularSeason20242025!$E$3:$E$1315, $A14)</f>
        <v>21</v>
      </c>
      <c r="GK14">
        <f>SUMIFS(DataRegularSeason20242025!$AA$3:$AA$1315,DataRegularSeason20242025!$B$3:$B$1315, "&lt;=" &amp; GK$1, DataRegularSeason20242025!$D$3:$D$1315, $A14)+SUMIFS(DataRegularSeason20242025!$AB$3:$AB$1315,DataRegularSeason20242025!$B$3:$B$1315, "&lt;=" &amp; GK$1, DataRegularSeason20242025!$E$3:$E$1315, $A14)</f>
        <v>21</v>
      </c>
      <c r="GL14">
        <f>SUMIFS(DataRegularSeason20242025!$AA$3:$AA$1315,DataRegularSeason20242025!$B$3:$B$1315, "&lt;=" &amp; GL$1, DataRegularSeason20242025!$D$3:$D$1315, $A14)+SUMIFS(DataRegularSeason20242025!$AB$3:$AB$1315,DataRegularSeason20242025!$B$3:$B$1315, "&lt;=" &amp; GL$1, DataRegularSeason20242025!$E$3:$E$1315, $A14)</f>
        <v>21</v>
      </c>
      <c r="GM14">
        <f>SUMIFS(DataRegularSeason20242025!$AA$3:$AA$1315,DataRegularSeason20242025!$B$3:$B$1315, "&lt;=" &amp; GM$1, DataRegularSeason20242025!$D$3:$D$1315, $A14)+SUMIFS(DataRegularSeason20242025!$AB$3:$AB$1315,DataRegularSeason20242025!$B$3:$B$1315, "&lt;=" &amp; GM$1, DataRegularSeason20242025!$E$3:$E$1315, $A14)</f>
        <v>21</v>
      </c>
      <c r="GN14">
        <f>SUMIFS(DataRegularSeason20242025!$AA$3:$AA$1315,DataRegularSeason20242025!$B$3:$B$1315, "&lt;=" &amp; GN$1, DataRegularSeason20242025!$D$3:$D$1315, $A14)+SUMIFS(DataRegularSeason20242025!$AB$3:$AB$1315,DataRegularSeason20242025!$B$3:$B$1315, "&lt;=" &amp; GN$1, DataRegularSeason20242025!$E$3:$E$1315, $A14)</f>
        <v>21</v>
      </c>
      <c r="GO14">
        <f>SUMIFS(DataRegularSeason20242025!$AA$3:$AA$1315,DataRegularSeason20242025!$B$3:$B$1315, "&lt;=" &amp; GO$1, DataRegularSeason20242025!$D$3:$D$1315, $A14)+SUMIFS(DataRegularSeason20242025!$AB$3:$AB$1315,DataRegularSeason20242025!$B$3:$B$1315, "&lt;=" &amp; GO$1, DataRegularSeason20242025!$E$3:$E$1315, $A14)</f>
        <v>21</v>
      </c>
      <c r="GP14">
        <f>SUMIFS(DataRegularSeason20242025!$AA$3:$AA$1315,DataRegularSeason20242025!$B$3:$B$1315, "&lt;=" &amp; GP$1, DataRegularSeason20242025!$D$3:$D$1315, $A14)+SUMIFS(DataRegularSeason20242025!$AB$3:$AB$1315,DataRegularSeason20242025!$B$3:$B$1315, "&lt;=" &amp; GP$1, DataRegularSeason20242025!$E$3:$E$1315, $A14)</f>
        <v>21</v>
      </c>
      <c r="GQ14">
        <f>SUMIFS(DataRegularSeason20242025!$AA$3:$AA$1315,DataRegularSeason20242025!$B$3:$B$1315, "&lt;=" &amp; GQ$1, DataRegularSeason20242025!$D$3:$D$1315, $A14)+SUMIFS(DataRegularSeason20242025!$AB$3:$AB$1315,DataRegularSeason20242025!$B$3:$B$1315, "&lt;=" &amp; GQ$1, DataRegularSeason20242025!$E$3:$E$1315, $A14)</f>
        <v>21</v>
      </c>
      <c r="GR14">
        <f>SUMIFS(DataRegularSeason20242025!$AA$3:$AA$1315,DataRegularSeason20242025!$B$3:$B$1315, "&lt;=" &amp; GR$1, DataRegularSeason20242025!$D$3:$D$1315, $A14)+SUMIFS(DataRegularSeason20242025!$AB$3:$AB$1315,DataRegularSeason20242025!$B$3:$B$1315, "&lt;=" &amp; GR$1, DataRegularSeason20242025!$E$3:$E$1315, $A14)</f>
        <v>21</v>
      </c>
      <c r="GS14">
        <f>SUMIFS(DataRegularSeason20242025!$AA$3:$AA$1315,DataRegularSeason20242025!$B$3:$B$1315, "&lt;=" &amp; GS$1, DataRegularSeason20242025!$D$3:$D$1315, $A14)+SUMIFS(DataRegularSeason20242025!$AB$3:$AB$1315,DataRegularSeason20242025!$B$3:$B$1315, "&lt;=" &amp; GS$1, DataRegularSeason20242025!$E$3:$E$1315, $A14)</f>
        <v>21</v>
      </c>
      <c r="GT14">
        <f>SUMIFS(DataRegularSeason20242025!$AA$3:$AA$1315,DataRegularSeason20242025!$B$3:$B$1315, "&lt;=" &amp; GT$1, DataRegularSeason20242025!$D$3:$D$1315, $A14)+SUMIFS(DataRegularSeason20242025!$AB$3:$AB$1315,DataRegularSeason20242025!$B$3:$B$1315, "&lt;=" &amp; GT$1, DataRegularSeason20242025!$E$3:$E$1315, $A14)</f>
        <v>21</v>
      </c>
      <c r="GU14">
        <f>SUMIFS(DataRegularSeason20242025!$AA$3:$AA$1315,DataRegularSeason20242025!$B$3:$B$1315, "&lt;=" &amp; GU$1, DataRegularSeason20242025!$D$3:$D$1315, $A14)+SUMIFS(DataRegularSeason20242025!$AB$3:$AB$1315,DataRegularSeason20242025!$B$3:$B$1315, "&lt;=" &amp; GU$1, DataRegularSeason20242025!$E$3:$E$1315, $A14)</f>
        <v>21</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21</v>
      </c>
      <c r="BJ15">
        <f>SUMIFS(DataRegularSeason20242025!$AA$3:$AA$1315,DataRegularSeason20242025!$B$3:$B$1315, "&lt;=" &amp; BJ$1, DataRegularSeason20242025!$D$3:$D$1315, $A15)+SUMIFS(DataRegularSeason20242025!$AB$3:$AB$1315,DataRegularSeason20242025!$B$3:$B$1315, "&lt;=" &amp; BJ$1, DataRegularSeason20242025!$E$3:$E$1315, $A15)</f>
        <v>21</v>
      </c>
      <c r="BK15">
        <f>SUMIFS(DataRegularSeason20242025!$AA$3:$AA$1315,DataRegularSeason20242025!$B$3:$B$1315, "&lt;=" &amp; BK$1, DataRegularSeason20242025!$D$3:$D$1315, $A15)+SUMIFS(DataRegularSeason20242025!$AB$3:$AB$1315,DataRegularSeason20242025!$B$3:$B$1315, "&lt;=" &amp; BK$1, DataRegularSeason20242025!$E$3:$E$1315, $A15)</f>
        <v>21</v>
      </c>
      <c r="BL15">
        <f>SUMIFS(DataRegularSeason20242025!$AA$3:$AA$1315,DataRegularSeason20242025!$B$3:$B$1315, "&lt;=" &amp; BL$1, DataRegularSeason20242025!$D$3:$D$1315, $A15)+SUMIFS(DataRegularSeason20242025!$AB$3:$AB$1315,DataRegularSeason20242025!$B$3:$B$1315, "&lt;=" &amp; BL$1, DataRegularSeason20242025!$E$3:$E$1315, $A15)</f>
        <v>21</v>
      </c>
      <c r="BM15">
        <f>SUMIFS(DataRegularSeason20242025!$AA$3:$AA$1315,DataRegularSeason20242025!$B$3:$B$1315, "&lt;=" &amp; BM$1, DataRegularSeason20242025!$D$3:$D$1315, $A15)+SUMIFS(DataRegularSeason20242025!$AB$3:$AB$1315,DataRegularSeason20242025!$B$3:$B$1315, "&lt;=" &amp; BM$1, DataRegularSeason20242025!$E$3:$E$1315, $A15)</f>
        <v>21</v>
      </c>
      <c r="BN15">
        <f>SUMIFS(DataRegularSeason20242025!$AA$3:$AA$1315,DataRegularSeason20242025!$B$3:$B$1315, "&lt;=" &amp; BN$1, DataRegularSeason20242025!$D$3:$D$1315, $A15)+SUMIFS(DataRegularSeason20242025!$AB$3:$AB$1315,DataRegularSeason20242025!$B$3:$B$1315, "&lt;=" &amp; BN$1, DataRegularSeason20242025!$E$3:$E$1315, $A15)</f>
        <v>21</v>
      </c>
      <c r="BO15">
        <f>SUMIFS(DataRegularSeason20242025!$AA$3:$AA$1315,DataRegularSeason20242025!$B$3:$B$1315, "&lt;=" &amp; BO$1, DataRegularSeason20242025!$D$3:$D$1315, $A15)+SUMIFS(DataRegularSeason20242025!$AB$3:$AB$1315,DataRegularSeason20242025!$B$3:$B$1315, "&lt;=" &amp; BO$1, DataRegularSeason20242025!$E$3:$E$1315, $A15)</f>
        <v>21</v>
      </c>
      <c r="BP15">
        <f>SUMIFS(DataRegularSeason20242025!$AA$3:$AA$1315,DataRegularSeason20242025!$B$3:$B$1315, "&lt;=" &amp; BP$1, DataRegularSeason20242025!$D$3:$D$1315, $A15)+SUMIFS(DataRegularSeason20242025!$AB$3:$AB$1315,DataRegularSeason20242025!$B$3:$B$1315, "&lt;=" &amp; BP$1, DataRegularSeason20242025!$E$3:$E$1315, $A15)</f>
        <v>21</v>
      </c>
      <c r="BQ15">
        <f>SUMIFS(DataRegularSeason20242025!$AA$3:$AA$1315,DataRegularSeason20242025!$B$3:$B$1315, "&lt;=" &amp; BQ$1, DataRegularSeason20242025!$D$3:$D$1315, $A15)+SUMIFS(DataRegularSeason20242025!$AB$3:$AB$1315,DataRegularSeason20242025!$B$3:$B$1315, "&lt;=" &amp; BQ$1, DataRegularSeason20242025!$E$3:$E$1315, $A15)</f>
        <v>21</v>
      </c>
      <c r="BR15">
        <f>SUMIFS(DataRegularSeason20242025!$AA$3:$AA$1315,DataRegularSeason20242025!$B$3:$B$1315, "&lt;=" &amp; BR$1, DataRegularSeason20242025!$D$3:$D$1315, $A15)+SUMIFS(DataRegularSeason20242025!$AB$3:$AB$1315,DataRegularSeason20242025!$B$3:$B$1315, "&lt;=" &amp; BR$1, DataRegularSeason20242025!$E$3:$E$1315, $A15)</f>
        <v>21</v>
      </c>
      <c r="BS15">
        <f>SUMIFS(DataRegularSeason20242025!$AA$3:$AA$1315,DataRegularSeason20242025!$B$3:$B$1315, "&lt;=" &amp; BS$1, DataRegularSeason20242025!$D$3:$D$1315, $A15)+SUMIFS(DataRegularSeason20242025!$AB$3:$AB$1315,DataRegularSeason20242025!$B$3:$B$1315, "&lt;=" &amp; BS$1, DataRegularSeason20242025!$E$3:$E$1315, $A15)</f>
        <v>21</v>
      </c>
      <c r="BT15">
        <f>SUMIFS(DataRegularSeason20242025!$AA$3:$AA$1315,DataRegularSeason20242025!$B$3:$B$1315, "&lt;=" &amp; BT$1, DataRegularSeason20242025!$D$3:$D$1315, $A15)+SUMIFS(DataRegularSeason20242025!$AB$3:$AB$1315,DataRegularSeason20242025!$B$3:$B$1315, "&lt;=" &amp; BT$1, DataRegularSeason20242025!$E$3:$E$1315, $A15)</f>
        <v>21</v>
      </c>
      <c r="BU15">
        <f>SUMIFS(DataRegularSeason20242025!$AA$3:$AA$1315,DataRegularSeason20242025!$B$3:$B$1315, "&lt;=" &amp; BU$1, DataRegularSeason20242025!$D$3:$D$1315, $A15)+SUMIFS(DataRegularSeason20242025!$AB$3:$AB$1315,DataRegularSeason20242025!$B$3:$B$1315, "&lt;=" &amp; BU$1, DataRegularSeason20242025!$E$3:$E$1315, $A15)</f>
        <v>21</v>
      </c>
      <c r="BV15">
        <f>SUMIFS(DataRegularSeason20242025!$AA$3:$AA$1315,DataRegularSeason20242025!$B$3:$B$1315, "&lt;=" &amp; BV$1, DataRegularSeason20242025!$D$3:$D$1315, $A15)+SUMIFS(DataRegularSeason20242025!$AB$3:$AB$1315,DataRegularSeason20242025!$B$3:$B$1315, "&lt;=" &amp; BV$1, DataRegularSeason20242025!$E$3:$E$1315, $A15)</f>
        <v>21</v>
      </c>
      <c r="BW15">
        <f>SUMIFS(DataRegularSeason20242025!$AA$3:$AA$1315,DataRegularSeason20242025!$B$3:$B$1315, "&lt;=" &amp; BW$1, DataRegularSeason20242025!$D$3:$D$1315, $A15)+SUMIFS(DataRegularSeason20242025!$AB$3:$AB$1315,DataRegularSeason20242025!$B$3:$B$1315, "&lt;=" &amp; BW$1, DataRegularSeason20242025!$E$3:$E$1315, $A15)</f>
        <v>21</v>
      </c>
      <c r="BX15">
        <f>SUMIFS(DataRegularSeason20242025!$AA$3:$AA$1315,DataRegularSeason20242025!$B$3:$B$1315, "&lt;=" &amp; BX$1, DataRegularSeason20242025!$D$3:$D$1315, $A15)+SUMIFS(DataRegularSeason20242025!$AB$3:$AB$1315,DataRegularSeason20242025!$B$3:$B$1315, "&lt;=" &amp; BX$1, DataRegularSeason20242025!$E$3:$E$1315, $A15)</f>
        <v>21</v>
      </c>
      <c r="BY15">
        <f>SUMIFS(DataRegularSeason20242025!$AA$3:$AA$1315,DataRegularSeason20242025!$B$3:$B$1315, "&lt;=" &amp; BY$1, DataRegularSeason20242025!$D$3:$D$1315, $A15)+SUMIFS(DataRegularSeason20242025!$AB$3:$AB$1315,DataRegularSeason20242025!$B$3:$B$1315, "&lt;=" &amp; BY$1, DataRegularSeason20242025!$E$3:$E$1315, $A15)</f>
        <v>21</v>
      </c>
      <c r="BZ15">
        <f>SUMIFS(DataRegularSeason20242025!$AA$3:$AA$1315,DataRegularSeason20242025!$B$3:$B$1315, "&lt;=" &amp; BZ$1, DataRegularSeason20242025!$D$3:$D$1315, $A15)+SUMIFS(DataRegularSeason20242025!$AB$3:$AB$1315,DataRegularSeason20242025!$B$3:$B$1315, "&lt;=" &amp; BZ$1, DataRegularSeason20242025!$E$3:$E$1315, $A15)</f>
        <v>21</v>
      </c>
      <c r="CA15">
        <f>SUMIFS(DataRegularSeason20242025!$AA$3:$AA$1315,DataRegularSeason20242025!$B$3:$B$1315, "&lt;=" &amp; CA$1, DataRegularSeason20242025!$D$3:$D$1315, $A15)+SUMIFS(DataRegularSeason20242025!$AB$3:$AB$1315,DataRegularSeason20242025!$B$3:$B$1315, "&lt;=" &amp; CA$1, DataRegularSeason20242025!$E$3:$E$1315, $A15)</f>
        <v>21</v>
      </c>
      <c r="CB15">
        <f>SUMIFS(DataRegularSeason20242025!$AA$3:$AA$1315,DataRegularSeason20242025!$B$3:$B$1315, "&lt;=" &amp; CB$1, DataRegularSeason20242025!$D$3:$D$1315, $A15)+SUMIFS(DataRegularSeason20242025!$AB$3:$AB$1315,DataRegularSeason20242025!$B$3:$B$1315, "&lt;=" &amp; CB$1, DataRegularSeason20242025!$E$3:$E$1315, $A15)</f>
        <v>21</v>
      </c>
      <c r="CC15">
        <f>SUMIFS(DataRegularSeason20242025!$AA$3:$AA$1315,DataRegularSeason20242025!$B$3:$B$1315, "&lt;=" &amp; CC$1, DataRegularSeason20242025!$D$3:$D$1315, $A15)+SUMIFS(DataRegularSeason20242025!$AB$3:$AB$1315,DataRegularSeason20242025!$B$3:$B$1315, "&lt;=" &amp; CC$1, DataRegularSeason20242025!$E$3:$E$1315, $A15)</f>
        <v>21</v>
      </c>
      <c r="CD15">
        <f>SUMIFS(DataRegularSeason20242025!$AA$3:$AA$1315,DataRegularSeason20242025!$B$3:$B$1315, "&lt;=" &amp; CD$1, DataRegularSeason20242025!$D$3:$D$1315, $A15)+SUMIFS(DataRegularSeason20242025!$AB$3:$AB$1315,DataRegularSeason20242025!$B$3:$B$1315, "&lt;=" &amp; CD$1, DataRegularSeason20242025!$E$3:$E$1315, $A15)</f>
        <v>21</v>
      </c>
      <c r="CE15">
        <f>SUMIFS(DataRegularSeason20242025!$AA$3:$AA$1315,DataRegularSeason20242025!$B$3:$B$1315, "&lt;=" &amp; CE$1, DataRegularSeason20242025!$D$3:$D$1315, $A15)+SUMIFS(DataRegularSeason20242025!$AB$3:$AB$1315,DataRegularSeason20242025!$B$3:$B$1315, "&lt;=" &amp; CE$1, DataRegularSeason20242025!$E$3:$E$1315, $A15)</f>
        <v>21</v>
      </c>
      <c r="CF15">
        <f>SUMIFS(DataRegularSeason20242025!$AA$3:$AA$1315,DataRegularSeason20242025!$B$3:$B$1315, "&lt;=" &amp; CF$1, DataRegularSeason20242025!$D$3:$D$1315, $A15)+SUMIFS(DataRegularSeason20242025!$AB$3:$AB$1315,DataRegularSeason20242025!$B$3:$B$1315, "&lt;=" &amp; CF$1, DataRegularSeason20242025!$E$3:$E$1315, $A15)</f>
        <v>21</v>
      </c>
      <c r="CG15">
        <f>SUMIFS(DataRegularSeason20242025!$AA$3:$AA$1315,DataRegularSeason20242025!$B$3:$B$1315, "&lt;=" &amp; CG$1, DataRegularSeason20242025!$D$3:$D$1315, $A15)+SUMIFS(DataRegularSeason20242025!$AB$3:$AB$1315,DataRegularSeason20242025!$B$3:$B$1315, "&lt;=" &amp; CG$1, DataRegularSeason20242025!$E$3:$E$1315, $A15)</f>
        <v>21</v>
      </c>
      <c r="CH15">
        <f>SUMIFS(DataRegularSeason20242025!$AA$3:$AA$1315,DataRegularSeason20242025!$B$3:$B$1315, "&lt;=" &amp; CH$1, DataRegularSeason20242025!$D$3:$D$1315, $A15)+SUMIFS(DataRegularSeason20242025!$AB$3:$AB$1315,DataRegularSeason20242025!$B$3:$B$1315, "&lt;=" &amp; CH$1, DataRegularSeason20242025!$E$3:$E$1315, $A15)</f>
        <v>21</v>
      </c>
      <c r="CI15">
        <f>SUMIFS(DataRegularSeason20242025!$AA$3:$AA$1315,DataRegularSeason20242025!$B$3:$B$1315, "&lt;=" &amp; CI$1, DataRegularSeason20242025!$D$3:$D$1315, $A15)+SUMIFS(DataRegularSeason20242025!$AB$3:$AB$1315,DataRegularSeason20242025!$B$3:$B$1315, "&lt;=" &amp; CI$1, DataRegularSeason20242025!$E$3:$E$1315, $A15)</f>
        <v>21</v>
      </c>
      <c r="CJ15">
        <f>SUMIFS(DataRegularSeason20242025!$AA$3:$AA$1315,DataRegularSeason20242025!$B$3:$B$1315, "&lt;=" &amp; CJ$1, DataRegularSeason20242025!$D$3:$D$1315, $A15)+SUMIFS(DataRegularSeason20242025!$AB$3:$AB$1315,DataRegularSeason20242025!$B$3:$B$1315, "&lt;=" &amp; CJ$1, DataRegularSeason20242025!$E$3:$E$1315, $A15)</f>
        <v>21</v>
      </c>
      <c r="CK15">
        <f>SUMIFS(DataRegularSeason20242025!$AA$3:$AA$1315,DataRegularSeason20242025!$B$3:$B$1315, "&lt;=" &amp; CK$1, DataRegularSeason20242025!$D$3:$D$1315, $A15)+SUMIFS(DataRegularSeason20242025!$AB$3:$AB$1315,DataRegularSeason20242025!$B$3:$B$1315, "&lt;=" &amp; CK$1, DataRegularSeason20242025!$E$3:$E$1315, $A15)</f>
        <v>21</v>
      </c>
      <c r="CL15">
        <f>SUMIFS(DataRegularSeason20242025!$AA$3:$AA$1315,DataRegularSeason20242025!$B$3:$B$1315, "&lt;=" &amp; CL$1, DataRegularSeason20242025!$D$3:$D$1315, $A15)+SUMIFS(DataRegularSeason20242025!$AB$3:$AB$1315,DataRegularSeason20242025!$B$3:$B$1315, "&lt;=" &amp; CL$1, DataRegularSeason20242025!$E$3:$E$1315, $A15)</f>
        <v>21</v>
      </c>
      <c r="CM15">
        <f>SUMIFS(DataRegularSeason20242025!$AA$3:$AA$1315,DataRegularSeason20242025!$B$3:$B$1315, "&lt;=" &amp; CM$1, DataRegularSeason20242025!$D$3:$D$1315, $A15)+SUMIFS(DataRegularSeason20242025!$AB$3:$AB$1315,DataRegularSeason20242025!$B$3:$B$1315, "&lt;=" &amp; CM$1, DataRegularSeason20242025!$E$3:$E$1315, $A15)</f>
        <v>21</v>
      </c>
      <c r="CN15">
        <f>SUMIFS(DataRegularSeason20242025!$AA$3:$AA$1315,DataRegularSeason20242025!$B$3:$B$1315, "&lt;=" &amp; CN$1, DataRegularSeason20242025!$D$3:$D$1315, $A15)+SUMIFS(DataRegularSeason20242025!$AB$3:$AB$1315,DataRegularSeason20242025!$B$3:$B$1315, "&lt;=" &amp; CN$1, DataRegularSeason20242025!$E$3:$E$1315, $A15)</f>
        <v>21</v>
      </c>
      <c r="CO15">
        <f>SUMIFS(DataRegularSeason20242025!$AA$3:$AA$1315,DataRegularSeason20242025!$B$3:$B$1315, "&lt;=" &amp; CO$1, DataRegularSeason20242025!$D$3:$D$1315, $A15)+SUMIFS(DataRegularSeason20242025!$AB$3:$AB$1315,DataRegularSeason20242025!$B$3:$B$1315, "&lt;=" &amp; CO$1, DataRegularSeason20242025!$E$3:$E$1315, $A15)</f>
        <v>21</v>
      </c>
      <c r="CP15">
        <f>SUMIFS(DataRegularSeason20242025!$AA$3:$AA$1315,DataRegularSeason20242025!$B$3:$B$1315, "&lt;=" &amp; CP$1, DataRegularSeason20242025!$D$3:$D$1315, $A15)+SUMIFS(DataRegularSeason20242025!$AB$3:$AB$1315,DataRegularSeason20242025!$B$3:$B$1315, "&lt;=" &amp; CP$1, DataRegularSeason20242025!$E$3:$E$1315, $A15)</f>
        <v>21</v>
      </c>
      <c r="CQ15">
        <f>SUMIFS(DataRegularSeason20242025!$AA$3:$AA$1315,DataRegularSeason20242025!$B$3:$B$1315, "&lt;=" &amp; CQ$1, DataRegularSeason20242025!$D$3:$D$1315, $A15)+SUMIFS(DataRegularSeason20242025!$AB$3:$AB$1315,DataRegularSeason20242025!$B$3:$B$1315, "&lt;=" &amp; CQ$1, DataRegularSeason20242025!$E$3:$E$1315, $A15)</f>
        <v>21</v>
      </c>
      <c r="CR15">
        <f>SUMIFS(DataRegularSeason20242025!$AA$3:$AA$1315,DataRegularSeason20242025!$B$3:$B$1315, "&lt;=" &amp; CR$1, DataRegularSeason20242025!$D$3:$D$1315, $A15)+SUMIFS(DataRegularSeason20242025!$AB$3:$AB$1315,DataRegularSeason20242025!$B$3:$B$1315, "&lt;=" &amp; CR$1, DataRegularSeason20242025!$E$3:$E$1315, $A15)</f>
        <v>21</v>
      </c>
      <c r="CS15">
        <f>SUMIFS(DataRegularSeason20242025!$AA$3:$AA$1315,DataRegularSeason20242025!$B$3:$B$1315, "&lt;=" &amp; CS$1, DataRegularSeason20242025!$D$3:$D$1315, $A15)+SUMIFS(DataRegularSeason20242025!$AB$3:$AB$1315,DataRegularSeason20242025!$B$3:$B$1315, "&lt;=" &amp; CS$1, DataRegularSeason20242025!$E$3:$E$1315, $A15)</f>
        <v>21</v>
      </c>
      <c r="CT15">
        <f>SUMIFS(DataRegularSeason20242025!$AA$3:$AA$1315,DataRegularSeason20242025!$B$3:$B$1315, "&lt;=" &amp; CT$1, DataRegularSeason20242025!$D$3:$D$1315, $A15)+SUMIFS(DataRegularSeason20242025!$AB$3:$AB$1315,DataRegularSeason20242025!$B$3:$B$1315, "&lt;=" &amp; CT$1, DataRegularSeason20242025!$E$3:$E$1315, $A15)</f>
        <v>21</v>
      </c>
      <c r="CU15">
        <f>SUMIFS(DataRegularSeason20242025!$AA$3:$AA$1315,DataRegularSeason20242025!$B$3:$B$1315, "&lt;=" &amp; CU$1, DataRegularSeason20242025!$D$3:$D$1315, $A15)+SUMIFS(DataRegularSeason20242025!$AB$3:$AB$1315,DataRegularSeason20242025!$B$3:$B$1315, "&lt;=" &amp; CU$1, DataRegularSeason20242025!$E$3:$E$1315, $A15)</f>
        <v>21</v>
      </c>
      <c r="CV15">
        <f>SUMIFS(DataRegularSeason20242025!$AA$3:$AA$1315,DataRegularSeason20242025!$B$3:$B$1315, "&lt;=" &amp; CV$1, DataRegularSeason20242025!$D$3:$D$1315, $A15)+SUMIFS(DataRegularSeason20242025!$AB$3:$AB$1315,DataRegularSeason20242025!$B$3:$B$1315, "&lt;=" &amp; CV$1, DataRegularSeason20242025!$E$3:$E$1315, $A15)</f>
        <v>21</v>
      </c>
      <c r="CW15">
        <f>SUMIFS(DataRegularSeason20242025!$AA$3:$AA$1315,DataRegularSeason20242025!$B$3:$B$1315, "&lt;=" &amp; CW$1, DataRegularSeason20242025!$D$3:$D$1315, $A15)+SUMIFS(DataRegularSeason20242025!$AB$3:$AB$1315,DataRegularSeason20242025!$B$3:$B$1315, "&lt;=" &amp; CW$1, DataRegularSeason20242025!$E$3:$E$1315, $A15)</f>
        <v>21</v>
      </c>
      <c r="CX15">
        <f>SUMIFS(DataRegularSeason20242025!$AA$3:$AA$1315,DataRegularSeason20242025!$B$3:$B$1315, "&lt;=" &amp; CX$1, DataRegularSeason20242025!$D$3:$D$1315, $A15)+SUMIFS(DataRegularSeason20242025!$AB$3:$AB$1315,DataRegularSeason20242025!$B$3:$B$1315, "&lt;=" &amp; CX$1, DataRegularSeason20242025!$E$3:$E$1315, $A15)</f>
        <v>21</v>
      </c>
      <c r="CY15">
        <f>SUMIFS(DataRegularSeason20242025!$AA$3:$AA$1315,DataRegularSeason20242025!$B$3:$B$1315, "&lt;=" &amp; CY$1, DataRegularSeason20242025!$D$3:$D$1315, $A15)+SUMIFS(DataRegularSeason20242025!$AB$3:$AB$1315,DataRegularSeason20242025!$B$3:$B$1315, "&lt;=" &amp; CY$1, DataRegularSeason20242025!$E$3:$E$1315, $A15)</f>
        <v>21</v>
      </c>
      <c r="CZ15">
        <f>SUMIFS(DataRegularSeason20242025!$AA$3:$AA$1315,DataRegularSeason20242025!$B$3:$B$1315, "&lt;=" &amp; CZ$1, DataRegularSeason20242025!$D$3:$D$1315, $A15)+SUMIFS(DataRegularSeason20242025!$AB$3:$AB$1315,DataRegularSeason20242025!$B$3:$B$1315, "&lt;=" &amp; CZ$1, DataRegularSeason20242025!$E$3:$E$1315, $A15)</f>
        <v>21</v>
      </c>
      <c r="DA15">
        <f>SUMIFS(DataRegularSeason20242025!$AA$3:$AA$1315,DataRegularSeason20242025!$B$3:$B$1315, "&lt;=" &amp; DA$1, DataRegularSeason20242025!$D$3:$D$1315, $A15)+SUMIFS(DataRegularSeason20242025!$AB$3:$AB$1315,DataRegularSeason20242025!$B$3:$B$1315, "&lt;=" &amp; DA$1, DataRegularSeason20242025!$E$3:$E$1315, $A15)</f>
        <v>21</v>
      </c>
      <c r="DB15">
        <f>SUMIFS(DataRegularSeason20242025!$AA$3:$AA$1315,DataRegularSeason20242025!$B$3:$B$1315, "&lt;=" &amp; DB$1, DataRegularSeason20242025!$D$3:$D$1315, $A15)+SUMIFS(DataRegularSeason20242025!$AB$3:$AB$1315,DataRegularSeason20242025!$B$3:$B$1315, "&lt;=" &amp; DB$1, DataRegularSeason20242025!$E$3:$E$1315, $A15)</f>
        <v>21</v>
      </c>
      <c r="DC15">
        <f>SUMIFS(DataRegularSeason20242025!$AA$3:$AA$1315,DataRegularSeason20242025!$B$3:$B$1315, "&lt;=" &amp; DC$1, DataRegularSeason20242025!$D$3:$D$1315, $A15)+SUMIFS(DataRegularSeason20242025!$AB$3:$AB$1315,DataRegularSeason20242025!$B$3:$B$1315, "&lt;=" &amp; DC$1, DataRegularSeason20242025!$E$3:$E$1315, $A15)</f>
        <v>21</v>
      </c>
      <c r="DD15">
        <f>SUMIFS(DataRegularSeason20242025!$AA$3:$AA$1315,DataRegularSeason20242025!$B$3:$B$1315, "&lt;=" &amp; DD$1, DataRegularSeason20242025!$D$3:$D$1315, $A15)+SUMIFS(DataRegularSeason20242025!$AB$3:$AB$1315,DataRegularSeason20242025!$B$3:$B$1315, "&lt;=" &amp; DD$1, DataRegularSeason20242025!$E$3:$E$1315, $A15)</f>
        <v>21</v>
      </c>
      <c r="DE15">
        <f>SUMIFS(DataRegularSeason20242025!$AA$3:$AA$1315,DataRegularSeason20242025!$B$3:$B$1315, "&lt;=" &amp; DE$1, DataRegularSeason20242025!$D$3:$D$1315, $A15)+SUMIFS(DataRegularSeason20242025!$AB$3:$AB$1315,DataRegularSeason20242025!$B$3:$B$1315, "&lt;=" &amp; DE$1, DataRegularSeason20242025!$E$3:$E$1315, $A15)</f>
        <v>21</v>
      </c>
      <c r="DF15">
        <f>SUMIFS(DataRegularSeason20242025!$AA$3:$AA$1315,DataRegularSeason20242025!$B$3:$B$1315, "&lt;=" &amp; DF$1, DataRegularSeason20242025!$D$3:$D$1315, $A15)+SUMIFS(DataRegularSeason20242025!$AB$3:$AB$1315,DataRegularSeason20242025!$B$3:$B$1315, "&lt;=" &amp; DF$1, DataRegularSeason20242025!$E$3:$E$1315, $A15)</f>
        <v>21</v>
      </c>
      <c r="DG15">
        <f>SUMIFS(DataRegularSeason20242025!$AA$3:$AA$1315,DataRegularSeason20242025!$B$3:$B$1315, "&lt;=" &amp; DG$1, DataRegularSeason20242025!$D$3:$D$1315, $A15)+SUMIFS(DataRegularSeason20242025!$AB$3:$AB$1315,DataRegularSeason20242025!$B$3:$B$1315, "&lt;=" &amp; DG$1, DataRegularSeason20242025!$E$3:$E$1315, $A15)</f>
        <v>21</v>
      </c>
      <c r="DH15">
        <f>SUMIFS(DataRegularSeason20242025!$AA$3:$AA$1315,DataRegularSeason20242025!$B$3:$B$1315, "&lt;=" &amp; DH$1, DataRegularSeason20242025!$D$3:$D$1315, $A15)+SUMIFS(DataRegularSeason20242025!$AB$3:$AB$1315,DataRegularSeason20242025!$B$3:$B$1315, "&lt;=" &amp; DH$1, DataRegularSeason20242025!$E$3:$E$1315, $A15)</f>
        <v>21</v>
      </c>
      <c r="DI15">
        <f>SUMIFS(DataRegularSeason20242025!$AA$3:$AA$1315,DataRegularSeason20242025!$B$3:$B$1315, "&lt;=" &amp; DI$1, DataRegularSeason20242025!$D$3:$D$1315, $A15)+SUMIFS(DataRegularSeason20242025!$AB$3:$AB$1315,DataRegularSeason20242025!$B$3:$B$1315, "&lt;=" &amp; DI$1, DataRegularSeason20242025!$E$3:$E$1315, $A15)</f>
        <v>21</v>
      </c>
      <c r="DJ15">
        <f>SUMIFS(DataRegularSeason20242025!$AA$3:$AA$1315,DataRegularSeason20242025!$B$3:$B$1315, "&lt;=" &amp; DJ$1, DataRegularSeason20242025!$D$3:$D$1315, $A15)+SUMIFS(DataRegularSeason20242025!$AB$3:$AB$1315,DataRegularSeason20242025!$B$3:$B$1315, "&lt;=" &amp; DJ$1, DataRegularSeason20242025!$E$3:$E$1315, $A15)</f>
        <v>21</v>
      </c>
      <c r="DK15">
        <f>SUMIFS(DataRegularSeason20242025!$AA$3:$AA$1315,DataRegularSeason20242025!$B$3:$B$1315, "&lt;=" &amp; DK$1, DataRegularSeason20242025!$D$3:$D$1315, $A15)+SUMIFS(DataRegularSeason20242025!$AB$3:$AB$1315,DataRegularSeason20242025!$B$3:$B$1315, "&lt;=" &amp; DK$1, DataRegularSeason20242025!$E$3:$E$1315, $A15)</f>
        <v>21</v>
      </c>
      <c r="DL15">
        <f>SUMIFS(DataRegularSeason20242025!$AA$3:$AA$1315,DataRegularSeason20242025!$B$3:$B$1315, "&lt;=" &amp; DL$1, DataRegularSeason20242025!$D$3:$D$1315, $A15)+SUMIFS(DataRegularSeason20242025!$AB$3:$AB$1315,DataRegularSeason20242025!$B$3:$B$1315, "&lt;=" &amp; DL$1, DataRegularSeason20242025!$E$3:$E$1315, $A15)</f>
        <v>21</v>
      </c>
      <c r="DM15">
        <f>SUMIFS(DataRegularSeason20242025!$AA$3:$AA$1315,DataRegularSeason20242025!$B$3:$B$1315, "&lt;=" &amp; DM$1, DataRegularSeason20242025!$D$3:$D$1315, $A15)+SUMIFS(DataRegularSeason20242025!$AB$3:$AB$1315,DataRegularSeason20242025!$B$3:$B$1315, "&lt;=" &amp; DM$1, DataRegularSeason20242025!$E$3:$E$1315, $A15)</f>
        <v>21</v>
      </c>
      <c r="DN15">
        <f>SUMIFS(DataRegularSeason20242025!$AA$3:$AA$1315,DataRegularSeason20242025!$B$3:$B$1315, "&lt;=" &amp; DN$1, DataRegularSeason20242025!$D$3:$D$1315, $A15)+SUMIFS(DataRegularSeason20242025!$AB$3:$AB$1315,DataRegularSeason20242025!$B$3:$B$1315, "&lt;=" &amp; DN$1, DataRegularSeason20242025!$E$3:$E$1315, $A15)</f>
        <v>21</v>
      </c>
      <c r="DO15">
        <f>SUMIFS(DataRegularSeason20242025!$AA$3:$AA$1315,DataRegularSeason20242025!$B$3:$B$1315, "&lt;=" &amp; DO$1, DataRegularSeason20242025!$D$3:$D$1315, $A15)+SUMIFS(DataRegularSeason20242025!$AB$3:$AB$1315,DataRegularSeason20242025!$B$3:$B$1315, "&lt;=" &amp; DO$1, DataRegularSeason20242025!$E$3:$E$1315, $A15)</f>
        <v>21</v>
      </c>
      <c r="DP15">
        <f>SUMIFS(DataRegularSeason20242025!$AA$3:$AA$1315,DataRegularSeason20242025!$B$3:$B$1315, "&lt;=" &amp; DP$1, DataRegularSeason20242025!$D$3:$D$1315, $A15)+SUMIFS(DataRegularSeason20242025!$AB$3:$AB$1315,DataRegularSeason20242025!$B$3:$B$1315, "&lt;=" &amp; DP$1, DataRegularSeason20242025!$E$3:$E$1315, $A15)</f>
        <v>21</v>
      </c>
      <c r="DQ15">
        <f>SUMIFS(DataRegularSeason20242025!$AA$3:$AA$1315,DataRegularSeason20242025!$B$3:$B$1315, "&lt;=" &amp; DQ$1, DataRegularSeason20242025!$D$3:$D$1315, $A15)+SUMIFS(DataRegularSeason20242025!$AB$3:$AB$1315,DataRegularSeason20242025!$B$3:$B$1315, "&lt;=" &amp; DQ$1, DataRegularSeason20242025!$E$3:$E$1315, $A15)</f>
        <v>21</v>
      </c>
      <c r="DR15">
        <f>SUMIFS(DataRegularSeason20242025!$AA$3:$AA$1315,DataRegularSeason20242025!$B$3:$B$1315, "&lt;=" &amp; DR$1, DataRegularSeason20242025!$D$3:$D$1315, $A15)+SUMIFS(DataRegularSeason20242025!$AB$3:$AB$1315,DataRegularSeason20242025!$B$3:$B$1315, "&lt;=" &amp; DR$1, DataRegularSeason20242025!$E$3:$E$1315, $A15)</f>
        <v>21</v>
      </c>
      <c r="DS15">
        <f>SUMIFS(DataRegularSeason20242025!$AA$3:$AA$1315,DataRegularSeason20242025!$B$3:$B$1315, "&lt;=" &amp; DS$1, DataRegularSeason20242025!$D$3:$D$1315, $A15)+SUMIFS(DataRegularSeason20242025!$AB$3:$AB$1315,DataRegularSeason20242025!$B$3:$B$1315, "&lt;=" &amp; DS$1, DataRegularSeason20242025!$E$3:$E$1315, $A15)</f>
        <v>21</v>
      </c>
      <c r="DT15">
        <f>SUMIFS(DataRegularSeason20242025!$AA$3:$AA$1315,DataRegularSeason20242025!$B$3:$B$1315, "&lt;=" &amp; DT$1, DataRegularSeason20242025!$D$3:$D$1315, $A15)+SUMIFS(DataRegularSeason20242025!$AB$3:$AB$1315,DataRegularSeason20242025!$B$3:$B$1315, "&lt;=" &amp; DT$1, DataRegularSeason20242025!$E$3:$E$1315, $A15)</f>
        <v>21</v>
      </c>
      <c r="DU15">
        <f>SUMIFS(DataRegularSeason20242025!$AA$3:$AA$1315,DataRegularSeason20242025!$B$3:$B$1315, "&lt;=" &amp; DU$1, DataRegularSeason20242025!$D$3:$D$1315, $A15)+SUMIFS(DataRegularSeason20242025!$AB$3:$AB$1315,DataRegularSeason20242025!$B$3:$B$1315, "&lt;=" &amp; DU$1, DataRegularSeason20242025!$E$3:$E$1315, $A15)</f>
        <v>21</v>
      </c>
      <c r="DV15">
        <f>SUMIFS(DataRegularSeason20242025!$AA$3:$AA$1315,DataRegularSeason20242025!$B$3:$B$1315, "&lt;=" &amp; DV$1, DataRegularSeason20242025!$D$3:$D$1315, $A15)+SUMIFS(DataRegularSeason20242025!$AB$3:$AB$1315,DataRegularSeason20242025!$B$3:$B$1315, "&lt;=" &amp; DV$1, DataRegularSeason20242025!$E$3:$E$1315, $A15)</f>
        <v>21</v>
      </c>
      <c r="DW15">
        <f>SUMIFS(DataRegularSeason20242025!$AA$3:$AA$1315,DataRegularSeason20242025!$B$3:$B$1315, "&lt;=" &amp; DW$1, DataRegularSeason20242025!$D$3:$D$1315, $A15)+SUMIFS(DataRegularSeason20242025!$AB$3:$AB$1315,DataRegularSeason20242025!$B$3:$B$1315, "&lt;=" &amp; DW$1, DataRegularSeason20242025!$E$3:$E$1315, $A15)</f>
        <v>21</v>
      </c>
      <c r="DX15">
        <f>SUMIFS(DataRegularSeason20242025!$AA$3:$AA$1315,DataRegularSeason20242025!$B$3:$B$1315, "&lt;=" &amp; DX$1, DataRegularSeason20242025!$D$3:$D$1315, $A15)+SUMIFS(DataRegularSeason20242025!$AB$3:$AB$1315,DataRegularSeason20242025!$B$3:$B$1315, "&lt;=" &amp; DX$1, DataRegularSeason20242025!$E$3:$E$1315, $A15)</f>
        <v>21</v>
      </c>
      <c r="DY15">
        <f>SUMIFS(DataRegularSeason20242025!$AA$3:$AA$1315,DataRegularSeason20242025!$B$3:$B$1315, "&lt;=" &amp; DY$1, DataRegularSeason20242025!$D$3:$D$1315, $A15)+SUMIFS(DataRegularSeason20242025!$AB$3:$AB$1315,DataRegularSeason20242025!$B$3:$B$1315, "&lt;=" &amp; DY$1, DataRegularSeason20242025!$E$3:$E$1315, $A15)</f>
        <v>21</v>
      </c>
      <c r="DZ15">
        <f>SUMIFS(DataRegularSeason20242025!$AA$3:$AA$1315,DataRegularSeason20242025!$B$3:$B$1315, "&lt;=" &amp; DZ$1, DataRegularSeason20242025!$D$3:$D$1315, $A15)+SUMIFS(DataRegularSeason20242025!$AB$3:$AB$1315,DataRegularSeason20242025!$B$3:$B$1315, "&lt;=" &amp; DZ$1, DataRegularSeason20242025!$E$3:$E$1315, $A15)</f>
        <v>21</v>
      </c>
      <c r="EA15">
        <f>SUMIFS(DataRegularSeason20242025!$AA$3:$AA$1315,DataRegularSeason20242025!$B$3:$B$1315, "&lt;=" &amp; EA$1, DataRegularSeason20242025!$D$3:$D$1315, $A15)+SUMIFS(DataRegularSeason20242025!$AB$3:$AB$1315,DataRegularSeason20242025!$B$3:$B$1315, "&lt;=" &amp; EA$1, DataRegularSeason20242025!$E$3:$E$1315, $A15)</f>
        <v>21</v>
      </c>
      <c r="EB15">
        <f>SUMIFS(DataRegularSeason20242025!$AA$3:$AA$1315,DataRegularSeason20242025!$B$3:$B$1315, "&lt;=" &amp; EB$1, DataRegularSeason20242025!$D$3:$D$1315, $A15)+SUMIFS(DataRegularSeason20242025!$AB$3:$AB$1315,DataRegularSeason20242025!$B$3:$B$1315, "&lt;=" &amp; EB$1, DataRegularSeason20242025!$E$3:$E$1315, $A15)</f>
        <v>21</v>
      </c>
      <c r="EC15">
        <f>SUMIFS(DataRegularSeason20242025!$AA$3:$AA$1315,DataRegularSeason20242025!$B$3:$B$1315, "&lt;=" &amp; EC$1, DataRegularSeason20242025!$D$3:$D$1315, $A15)+SUMIFS(DataRegularSeason20242025!$AB$3:$AB$1315,DataRegularSeason20242025!$B$3:$B$1315, "&lt;=" &amp; EC$1, DataRegularSeason20242025!$E$3:$E$1315, $A15)</f>
        <v>21</v>
      </c>
      <c r="ED15">
        <f>SUMIFS(DataRegularSeason20242025!$AA$3:$AA$1315,DataRegularSeason20242025!$B$3:$B$1315, "&lt;=" &amp; ED$1, DataRegularSeason20242025!$D$3:$D$1315, $A15)+SUMIFS(DataRegularSeason20242025!$AB$3:$AB$1315,DataRegularSeason20242025!$B$3:$B$1315, "&lt;=" &amp; ED$1, DataRegularSeason20242025!$E$3:$E$1315, $A15)</f>
        <v>21</v>
      </c>
      <c r="EE15">
        <f>SUMIFS(DataRegularSeason20242025!$AA$3:$AA$1315,DataRegularSeason20242025!$B$3:$B$1315, "&lt;=" &amp; EE$1, DataRegularSeason20242025!$D$3:$D$1315, $A15)+SUMIFS(DataRegularSeason20242025!$AB$3:$AB$1315,DataRegularSeason20242025!$B$3:$B$1315, "&lt;=" &amp; EE$1, DataRegularSeason20242025!$E$3:$E$1315, $A15)</f>
        <v>21</v>
      </c>
      <c r="EF15">
        <f>SUMIFS(DataRegularSeason20242025!$AA$3:$AA$1315,DataRegularSeason20242025!$B$3:$B$1315, "&lt;=" &amp; EF$1, DataRegularSeason20242025!$D$3:$D$1315, $A15)+SUMIFS(DataRegularSeason20242025!$AB$3:$AB$1315,DataRegularSeason20242025!$B$3:$B$1315, "&lt;=" &amp; EF$1, DataRegularSeason20242025!$E$3:$E$1315, $A15)</f>
        <v>21</v>
      </c>
      <c r="EG15">
        <f>SUMIFS(DataRegularSeason20242025!$AA$3:$AA$1315,DataRegularSeason20242025!$B$3:$B$1315, "&lt;=" &amp; EG$1, DataRegularSeason20242025!$D$3:$D$1315, $A15)+SUMIFS(DataRegularSeason20242025!$AB$3:$AB$1315,DataRegularSeason20242025!$B$3:$B$1315, "&lt;=" &amp; EG$1, DataRegularSeason20242025!$E$3:$E$1315, $A15)</f>
        <v>21</v>
      </c>
      <c r="EH15">
        <f>SUMIFS(DataRegularSeason20242025!$AA$3:$AA$1315,DataRegularSeason20242025!$B$3:$B$1315, "&lt;=" &amp; EH$1, DataRegularSeason20242025!$D$3:$D$1315, $A15)+SUMIFS(DataRegularSeason20242025!$AB$3:$AB$1315,DataRegularSeason20242025!$B$3:$B$1315, "&lt;=" &amp; EH$1, DataRegularSeason20242025!$E$3:$E$1315, $A15)</f>
        <v>21</v>
      </c>
      <c r="EI15">
        <f>SUMIFS(DataRegularSeason20242025!$AA$3:$AA$1315,DataRegularSeason20242025!$B$3:$B$1315, "&lt;=" &amp; EI$1, DataRegularSeason20242025!$D$3:$D$1315, $A15)+SUMIFS(DataRegularSeason20242025!$AB$3:$AB$1315,DataRegularSeason20242025!$B$3:$B$1315, "&lt;=" &amp; EI$1, DataRegularSeason20242025!$E$3:$E$1315, $A15)</f>
        <v>21</v>
      </c>
      <c r="EJ15">
        <f>SUMIFS(DataRegularSeason20242025!$AA$3:$AA$1315,DataRegularSeason20242025!$B$3:$B$1315, "&lt;=" &amp; EJ$1, DataRegularSeason20242025!$D$3:$D$1315, $A15)+SUMIFS(DataRegularSeason20242025!$AB$3:$AB$1315,DataRegularSeason20242025!$B$3:$B$1315, "&lt;=" &amp; EJ$1, DataRegularSeason20242025!$E$3:$E$1315, $A15)</f>
        <v>21</v>
      </c>
      <c r="EK15">
        <f>SUMIFS(DataRegularSeason20242025!$AA$3:$AA$1315,DataRegularSeason20242025!$B$3:$B$1315, "&lt;=" &amp; EK$1, DataRegularSeason20242025!$D$3:$D$1315, $A15)+SUMIFS(DataRegularSeason20242025!$AB$3:$AB$1315,DataRegularSeason20242025!$B$3:$B$1315, "&lt;=" &amp; EK$1, DataRegularSeason20242025!$E$3:$E$1315, $A15)</f>
        <v>21</v>
      </c>
      <c r="EL15">
        <f>SUMIFS(DataRegularSeason20242025!$AA$3:$AA$1315,DataRegularSeason20242025!$B$3:$B$1315, "&lt;=" &amp; EL$1, DataRegularSeason20242025!$D$3:$D$1315, $A15)+SUMIFS(DataRegularSeason20242025!$AB$3:$AB$1315,DataRegularSeason20242025!$B$3:$B$1315, "&lt;=" &amp; EL$1, DataRegularSeason20242025!$E$3:$E$1315, $A15)</f>
        <v>21</v>
      </c>
      <c r="EM15">
        <f>SUMIFS(DataRegularSeason20242025!$AA$3:$AA$1315,DataRegularSeason20242025!$B$3:$B$1315, "&lt;=" &amp; EM$1, DataRegularSeason20242025!$D$3:$D$1315, $A15)+SUMIFS(DataRegularSeason20242025!$AB$3:$AB$1315,DataRegularSeason20242025!$B$3:$B$1315, "&lt;=" &amp; EM$1, DataRegularSeason20242025!$E$3:$E$1315, $A15)</f>
        <v>21</v>
      </c>
      <c r="EN15">
        <f>SUMIFS(DataRegularSeason20242025!$AA$3:$AA$1315,DataRegularSeason20242025!$B$3:$B$1315, "&lt;=" &amp; EN$1, DataRegularSeason20242025!$D$3:$D$1315, $A15)+SUMIFS(DataRegularSeason20242025!$AB$3:$AB$1315,DataRegularSeason20242025!$B$3:$B$1315, "&lt;=" &amp; EN$1, DataRegularSeason20242025!$E$3:$E$1315, $A15)</f>
        <v>21</v>
      </c>
      <c r="EO15">
        <f>SUMIFS(DataRegularSeason20242025!$AA$3:$AA$1315,DataRegularSeason20242025!$B$3:$B$1315, "&lt;=" &amp; EO$1, DataRegularSeason20242025!$D$3:$D$1315, $A15)+SUMIFS(DataRegularSeason20242025!$AB$3:$AB$1315,DataRegularSeason20242025!$B$3:$B$1315, "&lt;=" &amp; EO$1, DataRegularSeason20242025!$E$3:$E$1315, $A15)</f>
        <v>21</v>
      </c>
      <c r="EP15">
        <f>SUMIFS(DataRegularSeason20242025!$AA$3:$AA$1315,DataRegularSeason20242025!$B$3:$B$1315, "&lt;=" &amp; EP$1, DataRegularSeason20242025!$D$3:$D$1315, $A15)+SUMIFS(DataRegularSeason20242025!$AB$3:$AB$1315,DataRegularSeason20242025!$B$3:$B$1315, "&lt;=" &amp; EP$1, DataRegularSeason20242025!$E$3:$E$1315, $A15)</f>
        <v>21</v>
      </c>
      <c r="EQ15">
        <f>SUMIFS(DataRegularSeason20242025!$AA$3:$AA$1315,DataRegularSeason20242025!$B$3:$B$1315, "&lt;=" &amp; EQ$1, DataRegularSeason20242025!$D$3:$D$1315, $A15)+SUMIFS(DataRegularSeason20242025!$AB$3:$AB$1315,DataRegularSeason20242025!$B$3:$B$1315, "&lt;=" &amp; EQ$1, DataRegularSeason20242025!$E$3:$E$1315, $A15)</f>
        <v>21</v>
      </c>
      <c r="ER15">
        <f>SUMIFS(DataRegularSeason20242025!$AA$3:$AA$1315,DataRegularSeason20242025!$B$3:$B$1315, "&lt;=" &amp; ER$1, DataRegularSeason20242025!$D$3:$D$1315, $A15)+SUMIFS(DataRegularSeason20242025!$AB$3:$AB$1315,DataRegularSeason20242025!$B$3:$B$1315, "&lt;=" &amp; ER$1, DataRegularSeason20242025!$E$3:$E$1315, $A15)</f>
        <v>21</v>
      </c>
      <c r="ES15">
        <f>SUMIFS(DataRegularSeason20242025!$AA$3:$AA$1315,DataRegularSeason20242025!$B$3:$B$1315, "&lt;=" &amp; ES$1, DataRegularSeason20242025!$D$3:$D$1315, $A15)+SUMIFS(DataRegularSeason20242025!$AB$3:$AB$1315,DataRegularSeason20242025!$B$3:$B$1315, "&lt;=" &amp; ES$1, DataRegularSeason20242025!$E$3:$E$1315, $A15)</f>
        <v>21</v>
      </c>
      <c r="ET15">
        <f>SUMIFS(DataRegularSeason20242025!$AA$3:$AA$1315,DataRegularSeason20242025!$B$3:$B$1315, "&lt;=" &amp; ET$1, DataRegularSeason20242025!$D$3:$D$1315, $A15)+SUMIFS(DataRegularSeason20242025!$AB$3:$AB$1315,DataRegularSeason20242025!$B$3:$B$1315, "&lt;=" &amp; ET$1, DataRegularSeason20242025!$E$3:$E$1315, $A15)</f>
        <v>21</v>
      </c>
      <c r="EU15">
        <f>SUMIFS(DataRegularSeason20242025!$AA$3:$AA$1315,DataRegularSeason20242025!$B$3:$B$1315, "&lt;=" &amp; EU$1, DataRegularSeason20242025!$D$3:$D$1315, $A15)+SUMIFS(DataRegularSeason20242025!$AB$3:$AB$1315,DataRegularSeason20242025!$B$3:$B$1315, "&lt;=" &amp; EU$1, DataRegularSeason20242025!$E$3:$E$1315, $A15)</f>
        <v>21</v>
      </c>
      <c r="EV15">
        <f>SUMIFS(DataRegularSeason20242025!$AA$3:$AA$1315,DataRegularSeason20242025!$B$3:$B$1315, "&lt;=" &amp; EV$1, DataRegularSeason20242025!$D$3:$D$1315, $A15)+SUMIFS(DataRegularSeason20242025!$AB$3:$AB$1315,DataRegularSeason20242025!$B$3:$B$1315, "&lt;=" &amp; EV$1, DataRegularSeason20242025!$E$3:$E$1315, $A15)</f>
        <v>21</v>
      </c>
      <c r="EW15">
        <f>SUMIFS(DataRegularSeason20242025!$AA$3:$AA$1315,DataRegularSeason20242025!$B$3:$B$1315, "&lt;=" &amp; EW$1, DataRegularSeason20242025!$D$3:$D$1315, $A15)+SUMIFS(DataRegularSeason20242025!$AB$3:$AB$1315,DataRegularSeason20242025!$B$3:$B$1315, "&lt;=" &amp; EW$1, DataRegularSeason20242025!$E$3:$E$1315, $A15)</f>
        <v>21</v>
      </c>
      <c r="EX15">
        <f>SUMIFS(DataRegularSeason20242025!$AA$3:$AA$1315,DataRegularSeason20242025!$B$3:$B$1315, "&lt;=" &amp; EX$1, DataRegularSeason20242025!$D$3:$D$1315, $A15)+SUMIFS(DataRegularSeason20242025!$AB$3:$AB$1315,DataRegularSeason20242025!$B$3:$B$1315, "&lt;=" &amp; EX$1, DataRegularSeason20242025!$E$3:$E$1315, $A15)</f>
        <v>21</v>
      </c>
      <c r="EY15">
        <f>SUMIFS(DataRegularSeason20242025!$AA$3:$AA$1315,DataRegularSeason20242025!$B$3:$B$1315, "&lt;=" &amp; EY$1, DataRegularSeason20242025!$D$3:$D$1315, $A15)+SUMIFS(DataRegularSeason20242025!$AB$3:$AB$1315,DataRegularSeason20242025!$B$3:$B$1315, "&lt;=" &amp; EY$1, DataRegularSeason20242025!$E$3:$E$1315, $A15)</f>
        <v>21</v>
      </c>
      <c r="EZ15">
        <f>SUMIFS(DataRegularSeason20242025!$AA$3:$AA$1315,DataRegularSeason20242025!$B$3:$B$1315, "&lt;=" &amp; EZ$1, DataRegularSeason20242025!$D$3:$D$1315, $A15)+SUMIFS(DataRegularSeason20242025!$AB$3:$AB$1315,DataRegularSeason20242025!$B$3:$B$1315, "&lt;=" &amp; EZ$1, DataRegularSeason20242025!$E$3:$E$1315, $A15)</f>
        <v>21</v>
      </c>
      <c r="FA15">
        <f>SUMIFS(DataRegularSeason20242025!$AA$3:$AA$1315,DataRegularSeason20242025!$B$3:$B$1315, "&lt;=" &amp; FA$1, DataRegularSeason20242025!$D$3:$D$1315, $A15)+SUMIFS(DataRegularSeason20242025!$AB$3:$AB$1315,DataRegularSeason20242025!$B$3:$B$1315, "&lt;=" &amp; FA$1, DataRegularSeason20242025!$E$3:$E$1315, $A15)</f>
        <v>21</v>
      </c>
      <c r="FB15">
        <f>SUMIFS(DataRegularSeason20242025!$AA$3:$AA$1315,DataRegularSeason20242025!$B$3:$B$1315, "&lt;=" &amp; FB$1, DataRegularSeason20242025!$D$3:$D$1315, $A15)+SUMIFS(DataRegularSeason20242025!$AB$3:$AB$1315,DataRegularSeason20242025!$B$3:$B$1315, "&lt;=" &amp; FB$1, DataRegularSeason20242025!$E$3:$E$1315, $A15)</f>
        <v>21</v>
      </c>
      <c r="FC15">
        <f>SUMIFS(DataRegularSeason20242025!$AA$3:$AA$1315,DataRegularSeason20242025!$B$3:$B$1315, "&lt;=" &amp; FC$1, DataRegularSeason20242025!$D$3:$D$1315, $A15)+SUMIFS(DataRegularSeason20242025!$AB$3:$AB$1315,DataRegularSeason20242025!$B$3:$B$1315, "&lt;=" &amp; FC$1, DataRegularSeason20242025!$E$3:$E$1315, $A15)</f>
        <v>21</v>
      </c>
      <c r="FD15">
        <f>SUMIFS(DataRegularSeason20242025!$AA$3:$AA$1315,DataRegularSeason20242025!$B$3:$B$1315, "&lt;=" &amp; FD$1, DataRegularSeason20242025!$D$3:$D$1315, $A15)+SUMIFS(DataRegularSeason20242025!$AB$3:$AB$1315,DataRegularSeason20242025!$B$3:$B$1315, "&lt;=" &amp; FD$1, DataRegularSeason20242025!$E$3:$E$1315, $A15)</f>
        <v>21</v>
      </c>
      <c r="FE15">
        <f>SUMIFS(DataRegularSeason20242025!$AA$3:$AA$1315,DataRegularSeason20242025!$B$3:$B$1315, "&lt;=" &amp; FE$1, DataRegularSeason20242025!$D$3:$D$1315, $A15)+SUMIFS(DataRegularSeason20242025!$AB$3:$AB$1315,DataRegularSeason20242025!$B$3:$B$1315, "&lt;=" &amp; FE$1, DataRegularSeason20242025!$E$3:$E$1315, $A15)</f>
        <v>21</v>
      </c>
      <c r="FF15">
        <f>SUMIFS(DataRegularSeason20242025!$AA$3:$AA$1315,DataRegularSeason20242025!$B$3:$B$1315, "&lt;=" &amp; FF$1, DataRegularSeason20242025!$D$3:$D$1315, $A15)+SUMIFS(DataRegularSeason20242025!$AB$3:$AB$1315,DataRegularSeason20242025!$B$3:$B$1315, "&lt;=" &amp; FF$1, DataRegularSeason20242025!$E$3:$E$1315, $A15)</f>
        <v>21</v>
      </c>
      <c r="FG15">
        <f>SUMIFS(DataRegularSeason20242025!$AA$3:$AA$1315,DataRegularSeason20242025!$B$3:$B$1315, "&lt;=" &amp; FG$1, DataRegularSeason20242025!$D$3:$D$1315, $A15)+SUMIFS(DataRegularSeason20242025!$AB$3:$AB$1315,DataRegularSeason20242025!$B$3:$B$1315, "&lt;=" &amp; FG$1, DataRegularSeason20242025!$E$3:$E$1315, $A15)</f>
        <v>21</v>
      </c>
      <c r="FH15">
        <f>SUMIFS(DataRegularSeason20242025!$AA$3:$AA$1315,DataRegularSeason20242025!$B$3:$B$1315, "&lt;=" &amp; FH$1, DataRegularSeason20242025!$D$3:$D$1315, $A15)+SUMIFS(DataRegularSeason20242025!$AB$3:$AB$1315,DataRegularSeason20242025!$B$3:$B$1315, "&lt;=" &amp; FH$1, DataRegularSeason20242025!$E$3:$E$1315, $A15)</f>
        <v>21</v>
      </c>
      <c r="FI15">
        <f>SUMIFS(DataRegularSeason20242025!$AA$3:$AA$1315,DataRegularSeason20242025!$B$3:$B$1315, "&lt;=" &amp; FI$1, DataRegularSeason20242025!$D$3:$D$1315, $A15)+SUMIFS(DataRegularSeason20242025!$AB$3:$AB$1315,DataRegularSeason20242025!$B$3:$B$1315, "&lt;=" &amp; FI$1, DataRegularSeason20242025!$E$3:$E$1315, $A15)</f>
        <v>21</v>
      </c>
      <c r="FJ15">
        <f>SUMIFS(DataRegularSeason20242025!$AA$3:$AA$1315,DataRegularSeason20242025!$B$3:$B$1315, "&lt;=" &amp; FJ$1, DataRegularSeason20242025!$D$3:$D$1315, $A15)+SUMIFS(DataRegularSeason20242025!$AB$3:$AB$1315,DataRegularSeason20242025!$B$3:$B$1315, "&lt;=" &amp; FJ$1, DataRegularSeason20242025!$E$3:$E$1315, $A15)</f>
        <v>21</v>
      </c>
      <c r="FK15">
        <f>SUMIFS(DataRegularSeason20242025!$AA$3:$AA$1315,DataRegularSeason20242025!$B$3:$B$1315, "&lt;=" &amp; FK$1, DataRegularSeason20242025!$D$3:$D$1315, $A15)+SUMIFS(DataRegularSeason20242025!$AB$3:$AB$1315,DataRegularSeason20242025!$B$3:$B$1315, "&lt;=" &amp; FK$1, DataRegularSeason20242025!$E$3:$E$1315, $A15)</f>
        <v>21</v>
      </c>
      <c r="FL15">
        <f>SUMIFS(DataRegularSeason20242025!$AA$3:$AA$1315,DataRegularSeason20242025!$B$3:$B$1315, "&lt;=" &amp; FL$1, DataRegularSeason20242025!$D$3:$D$1315, $A15)+SUMIFS(DataRegularSeason20242025!$AB$3:$AB$1315,DataRegularSeason20242025!$B$3:$B$1315, "&lt;=" &amp; FL$1, DataRegularSeason20242025!$E$3:$E$1315, $A15)</f>
        <v>21</v>
      </c>
      <c r="FM15">
        <f>SUMIFS(DataRegularSeason20242025!$AA$3:$AA$1315,DataRegularSeason20242025!$B$3:$B$1315, "&lt;=" &amp; FM$1, DataRegularSeason20242025!$D$3:$D$1315, $A15)+SUMIFS(DataRegularSeason20242025!$AB$3:$AB$1315,DataRegularSeason20242025!$B$3:$B$1315, "&lt;=" &amp; FM$1, DataRegularSeason20242025!$E$3:$E$1315, $A15)</f>
        <v>21</v>
      </c>
      <c r="FN15">
        <f>SUMIFS(DataRegularSeason20242025!$AA$3:$AA$1315,DataRegularSeason20242025!$B$3:$B$1315, "&lt;=" &amp; FN$1, DataRegularSeason20242025!$D$3:$D$1315, $A15)+SUMIFS(DataRegularSeason20242025!$AB$3:$AB$1315,DataRegularSeason20242025!$B$3:$B$1315, "&lt;=" &amp; FN$1, DataRegularSeason20242025!$E$3:$E$1315, $A15)</f>
        <v>21</v>
      </c>
      <c r="FO15">
        <f>SUMIFS(DataRegularSeason20242025!$AA$3:$AA$1315,DataRegularSeason20242025!$B$3:$B$1315, "&lt;=" &amp; FO$1, DataRegularSeason20242025!$D$3:$D$1315, $A15)+SUMIFS(DataRegularSeason20242025!$AB$3:$AB$1315,DataRegularSeason20242025!$B$3:$B$1315, "&lt;=" &amp; FO$1, DataRegularSeason20242025!$E$3:$E$1315, $A15)</f>
        <v>21</v>
      </c>
      <c r="FP15">
        <f>SUMIFS(DataRegularSeason20242025!$AA$3:$AA$1315,DataRegularSeason20242025!$B$3:$B$1315, "&lt;=" &amp; FP$1, DataRegularSeason20242025!$D$3:$D$1315, $A15)+SUMIFS(DataRegularSeason20242025!$AB$3:$AB$1315,DataRegularSeason20242025!$B$3:$B$1315, "&lt;=" &amp; FP$1, DataRegularSeason20242025!$E$3:$E$1315, $A15)</f>
        <v>21</v>
      </c>
      <c r="FQ15">
        <f>SUMIFS(DataRegularSeason20242025!$AA$3:$AA$1315,DataRegularSeason20242025!$B$3:$B$1315, "&lt;=" &amp; FQ$1, DataRegularSeason20242025!$D$3:$D$1315, $A15)+SUMIFS(DataRegularSeason20242025!$AB$3:$AB$1315,DataRegularSeason20242025!$B$3:$B$1315, "&lt;=" &amp; FQ$1, DataRegularSeason20242025!$E$3:$E$1315, $A15)</f>
        <v>21</v>
      </c>
      <c r="FR15">
        <f>SUMIFS(DataRegularSeason20242025!$AA$3:$AA$1315,DataRegularSeason20242025!$B$3:$B$1315, "&lt;=" &amp; FR$1, DataRegularSeason20242025!$D$3:$D$1315, $A15)+SUMIFS(DataRegularSeason20242025!$AB$3:$AB$1315,DataRegularSeason20242025!$B$3:$B$1315, "&lt;=" &amp; FR$1, DataRegularSeason20242025!$E$3:$E$1315, $A15)</f>
        <v>21</v>
      </c>
      <c r="FS15">
        <f>SUMIFS(DataRegularSeason20242025!$AA$3:$AA$1315,DataRegularSeason20242025!$B$3:$B$1315, "&lt;=" &amp; FS$1, DataRegularSeason20242025!$D$3:$D$1315, $A15)+SUMIFS(DataRegularSeason20242025!$AB$3:$AB$1315,DataRegularSeason20242025!$B$3:$B$1315, "&lt;=" &amp; FS$1, DataRegularSeason20242025!$E$3:$E$1315, $A15)</f>
        <v>21</v>
      </c>
      <c r="FT15">
        <f>SUMIFS(DataRegularSeason20242025!$AA$3:$AA$1315,DataRegularSeason20242025!$B$3:$B$1315, "&lt;=" &amp; FT$1, DataRegularSeason20242025!$D$3:$D$1315, $A15)+SUMIFS(DataRegularSeason20242025!$AB$3:$AB$1315,DataRegularSeason20242025!$B$3:$B$1315, "&lt;=" &amp; FT$1, DataRegularSeason20242025!$E$3:$E$1315, $A15)</f>
        <v>21</v>
      </c>
      <c r="FU15">
        <f>SUMIFS(DataRegularSeason20242025!$AA$3:$AA$1315,DataRegularSeason20242025!$B$3:$B$1315, "&lt;=" &amp; FU$1, DataRegularSeason20242025!$D$3:$D$1315, $A15)+SUMIFS(DataRegularSeason20242025!$AB$3:$AB$1315,DataRegularSeason20242025!$B$3:$B$1315, "&lt;=" &amp; FU$1, DataRegularSeason20242025!$E$3:$E$1315, $A15)</f>
        <v>21</v>
      </c>
      <c r="FV15">
        <f>SUMIFS(DataRegularSeason20242025!$AA$3:$AA$1315,DataRegularSeason20242025!$B$3:$B$1315, "&lt;=" &amp; FV$1, DataRegularSeason20242025!$D$3:$D$1315, $A15)+SUMIFS(DataRegularSeason20242025!$AB$3:$AB$1315,DataRegularSeason20242025!$B$3:$B$1315, "&lt;=" &amp; FV$1, DataRegularSeason20242025!$E$3:$E$1315, $A15)</f>
        <v>21</v>
      </c>
      <c r="FW15">
        <f>SUMIFS(DataRegularSeason20242025!$AA$3:$AA$1315,DataRegularSeason20242025!$B$3:$B$1315, "&lt;=" &amp; FW$1, DataRegularSeason20242025!$D$3:$D$1315, $A15)+SUMIFS(DataRegularSeason20242025!$AB$3:$AB$1315,DataRegularSeason20242025!$B$3:$B$1315, "&lt;=" &amp; FW$1, DataRegularSeason20242025!$E$3:$E$1315, $A15)</f>
        <v>21</v>
      </c>
      <c r="FX15">
        <f>SUMIFS(DataRegularSeason20242025!$AA$3:$AA$1315,DataRegularSeason20242025!$B$3:$B$1315, "&lt;=" &amp; FX$1, DataRegularSeason20242025!$D$3:$D$1315, $A15)+SUMIFS(DataRegularSeason20242025!$AB$3:$AB$1315,DataRegularSeason20242025!$B$3:$B$1315, "&lt;=" &amp; FX$1, DataRegularSeason20242025!$E$3:$E$1315, $A15)</f>
        <v>21</v>
      </c>
      <c r="FY15">
        <f>SUMIFS(DataRegularSeason20242025!$AA$3:$AA$1315,DataRegularSeason20242025!$B$3:$B$1315, "&lt;=" &amp; FY$1, DataRegularSeason20242025!$D$3:$D$1315, $A15)+SUMIFS(DataRegularSeason20242025!$AB$3:$AB$1315,DataRegularSeason20242025!$B$3:$B$1315, "&lt;=" &amp; FY$1, DataRegularSeason20242025!$E$3:$E$1315, $A15)</f>
        <v>21</v>
      </c>
      <c r="FZ15">
        <f>SUMIFS(DataRegularSeason20242025!$AA$3:$AA$1315,DataRegularSeason20242025!$B$3:$B$1315, "&lt;=" &amp; FZ$1, DataRegularSeason20242025!$D$3:$D$1315, $A15)+SUMIFS(DataRegularSeason20242025!$AB$3:$AB$1315,DataRegularSeason20242025!$B$3:$B$1315, "&lt;=" &amp; FZ$1, DataRegularSeason20242025!$E$3:$E$1315, $A15)</f>
        <v>21</v>
      </c>
      <c r="GA15">
        <f>SUMIFS(DataRegularSeason20242025!$AA$3:$AA$1315,DataRegularSeason20242025!$B$3:$B$1315, "&lt;=" &amp; GA$1, DataRegularSeason20242025!$D$3:$D$1315, $A15)+SUMIFS(DataRegularSeason20242025!$AB$3:$AB$1315,DataRegularSeason20242025!$B$3:$B$1315, "&lt;=" &amp; GA$1, DataRegularSeason20242025!$E$3:$E$1315, $A15)</f>
        <v>21</v>
      </c>
      <c r="GB15">
        <f>SUMIFS(DataRegularSeason20242025!$AA$3:$AA$1315,DataRegularSeason20242025!$B$3:$B$1315, "&lt;=" &amp; GB$1, DataRegularSeason20242025!$D$3:$D$1315, $A15)+SUMIFS(DataRegularSeason20242025!$AB$3:$AB$1315,DataRegularSeason20242025!$B$3:$B$1315, "&lt;=" &amp; GB$1, DataRegularSeason20242025!$E$3:$E$1315, $A15)</f>
        <v>21</v>
      </c>
      <c r="GC15">
        <f>SUMIFS(DataRegularSeason20242025!$AA$3:$AA$1315,DataRegularSeason20242025!$B$3:$B$1315, "&lt;=" &amp; GC$1, DataRegularSeason20242025!$D$3:$D$1315, $A15)+SUMIFS(DataRegularSeason20242025!$AB$3:$AB$1315,DataRegularSeason20242025!$B$3:$B$1315, "&lt;=" &amp; GC$1, DataRegularSeason20242025!$E$3:$E$1315, $A15)</f>
        <v>21</v>
      </c>
      <c r="GD15">
        <f>SUMIFS(DataRegularSeason20242025!$AA$3:$AA$1315,DataRegularSeason20242025!$B$3:$B$1315, "&lt;=" &amp; GD$1, DataRegularSeason20242025!$D$3:$D$1315, $A15)+SUMIFS(DataRegularSeason20242025!$AB$3:$AB$1315,DataRegularSeason20242025!$B$3:$B$1315, "&lt;=" &amp; GD$1, DataRegularSeason20242025!$E$3:$E$1315, $A15)</f>
        <v>21</v>
      </c>
      <c r="GE15">
        <f>SUMIFS(DataRegularSeason20242025!$AA$3:$AA$1315,DataRegularSeason20242025!$B$3:$B$1315, "&lt;=" &amp; GE$1, DataRegularSeason20242025!$D$3:$D$1315, $A15)+SUMIFS(DataRegularSeason20242025!$AB$3:$AB$1315,DataRegularSeason20242025!$B$3:$B$1315, "&lt;=" &amp; GE$1, DataRegularSeason20242025!$E$3:$E$1315, $A15)</f>
        <v>21</v>
      </c>
      <c r="GF15">
        <f>SUMIFS(DataRegularSeason20242025!$AA$3:$AA$1315,DataRegularSeason20242025!$B$3:$B$1315, "&lt;=" &amp; GF$1, DataRegularSeason20242025!$D$3:$D$1315, $A15)+SUMIFS(DataRegularSeason20242025!$AB$3:$AB$1315,DataRegularSeason20242025!$B$3:$B$1315, "&lt;=" &amp; GF$1, DataRegularSeason20242025!$E$3:$E$1315, $A15)</f>
        <v>21</v>
      </c>
      <c r="GG15">
        <f>SUMIFS(DataRegularSeason20242025!$AA$3:$AA$1315,DataRegularSeason20242025!$B$3:$B$1315, "&lt;=" &amp; GG$1, DataRegularSeason20242025!$D$3:$D$1315, $A15)+SUMIFS(DataRegularSeason20242025!$AB$3:$AB$1315,DataRegularSeason20242025!$B$3:$B$1315, "&lt;=" &amp; GG$1, DataRegularSeason20242025!$E$3:$E$1315, $A15)</f>
        <v>21</v>
      </c>
      <c r="GH15">
        <f>SUMIFS(DataRegularSeason20242025!$AA$3:$AA$1315,DataRegularSeason20242025!$B$3:$B$1315, "&lt;=" &amp; GH$1, DataRegularSeason20242025!$D$3:$D$1315, $A15)+SUMIFS(DataRegularSeason20242025!$AB$3:$AB$1315,DataRegularSeason20242025!$B$3:$B$1315, "&lt;=" &amp; GH$1, DataRegularSeason20242025!$E$3:$E$1315, $A15)</f>
        <v>21</v>
      </c>
      <c r="GI15">
        <f>SUMIFS(DataRegularSeason20242025!$AA$3:$AA$1315,DataRegularSeason20242025!$B$3:$B$1315, "&lt;=" &amp; GI$1, DataRegularSeason20242025!$D$3:$D$1315, $A15)+SUMIFS(DataRegularSeason20242025!$AB$3:$AB$1315,DataRegularSeason20242025!$B$3:$B$1315, "&lt;=" &amp; GI$1, DataRegularSeason20242025!$E$3:$E$1315, $A15)</f>
        <v>21</v>
      </c>
      <c r="GJ15">
        <f>SUMIFS(DataRegularSeason20242025!$AA$3:$AA$1315,DataRegularSeason20242025!$B$3:$B$1315, "&lt;=" &amp; GJ$1, DataRegularSeason20242025!$D$3:$D$1315, $A15)+SUMIFS(DataRegularSeason20242025!$AB$3:$AB$1315,DataRegularSeason20242025!$B$3:$B$1315, "&lt;=" &amp; GJ$1, DataRegularSeason20242025!$E$3:$E$1315, $A15)</f>
        <v>21</v>
      </c>
      <c r="GK15">
        <f>SUMIFS(DataRegularSeason20242025!$AA$3:$AA$1315,DataRegularSeason20242025!$B$3:$B$1315, "&lt;=" &amp; GK$1, DataRegularSeason20242025!$D$3:$D$1315, $A15)+SUMIFS(DataRegularSeason20242025!$AB$3:$AB$1315,DataRegularSeason20242025!$B$3:$B$1315, "&lt;=" &amp; GK$1, DataRegularSeason20242025!$E$3:$E$1315, $A15)</f>
        <v>21</v>
      </c>
      <c r="GL15">
        <f>SUMIFS(DataRegularSeason20242025!$AA$3:$AA$1315,DataRegularSeason20242025!$B$3:$B$1315, "&lt;=" &amp; GL$1, DataRegularSeason20242025!$D$3:$D$1315, $A15)+SUMIFS(DataRegularSeason20242025!$AB$3:$AB$1315,DataRegularSeason20242025!$B$3:$B$1315, "&lt;=" &amp; GL$1, DataRegularSeason20242025!$E$3:$E$1315, $A15)</f>
        <v>21</v>
      </c>
      <c r="GM15">
        <f>SUMIFS(DataRegularSeason20242025!$AA$3:$AA$1315,DataRegularSeason20242025!$B$3:$B$1315, "&lt;=" &amp; GM$1, DataRegularSeason20242025!$D$3:$D$1315, $A15)+SUMIFS(DataRegularSeason20242025!$AB$3:$AB$1315,DataRegularSeason20242025!$B$3:$B$1315, "&lt;=" &amp; GM$1, DataRegularSeason20242025!$E$3:$E$1315, $A15)</f>
        <v>21</v>
      </c>
      <c r="GN15">
        <f>SUMIFS(DataRegularSeason20242025!$AA$3:$AA$1315,DataRegularSeason20242025!$B$3:$B$1315, "&lt;=" &amp; GN$1, DataRegularSeason20242025!$D$3:$D$1315, $A15)+SUMIFS(DataRegularSeason20242025!$AB$3:$AB$1315,DataRegularSeason20242025!$B$3:$B$1315, "&lt;=" &amp; GN$1, DataRegularSeason20242025!$E$3:$E$1315, $A15)</f>
        <v>21</v>
      </c>
      <c r="GO15">
        <f>SUMIFS(DataRegularSeason20242025!$AA$3:$AA$1315,DataRegularSeason20242025!$B$3:$B$1315, "&lt;=" &amp; GO$1, DataRegularSeason20242025!$D$3:$D$1315, $A15)+SUMIFS(DataRegularSeason20242025!$AB$3:$AB$1315,DataRegularSeason20242025!$B$3:$B$1315, "&lt;=" &amp; GO$1, DataRegularSeason20242025!$E$3:$E$1315, $A15)</f>
        <v>21</v>
      </c>
      <c r="GP15">
        <f>SUMIFS(DataRegularSeason20242025!$AA$3:$AA$1315,DataRegularSeason20242025!$B$3:$B$1315, "&lt;=" &amp; GP$1, DataRegularSeason20242025!$D$3:$D$1315, $A15)+SUMIFS(DataRegularSeason20242025!$AB$3:$AB$1315,DataRegularSeason20242025!$B$3:$B$1315, "&lt;=" &amp; GP$1, DataRegularSeason20242025!$E$3:$E$1315, $A15)</f>
        <v>21</v>
      </c>
      <c r="GQ15">
        <f>SUMIFS(DataRegularSeason20242025!$AA$3:$AA$1315,DataRegularSeason20242025!$B$3:$B$1315, "&lt;=" &amp; GQ$1, DataRegularSeason20242025!$D$3:$D$1315, $A15)+SUMIFS(DataRegularSeason20242025!$AB$3:$AB$1315,DataRegularSeason20242025!$B$3:$B$1315, "&lt;=" &amp; GQ$1, DataRegularSeason20242025!$E$3:$E$1315, $A15)</f>
        <v>21</v>
      </c>
      <c r="GR15">
        <f>SUMIFS(DataRegularSeason20242025!$AA$3:$AA$1315,DataRegularSeason20242025!$B$3:$B$1315, "&lt;=" &amp; GR$1, DataRegularSeason20242025!$D$3:$D$1315, $A15)+SUMIFS(DataRegularSeason20242025!$AB$3:$AB$1315,DataRegularSeason20242025!$B$3:$B$1315, "&lt;=" &amp; GR$1, DataRegularSeason20242025!$E$3:$E$1315, $A15)</f>
        <v>21</v>
      </c>
      <c r="GS15">
        <f>SUMIFS(DataRegularSeason20242025!$AA$3:$AA$1315,DataRegularSeason20242025!$B$3:$B$1315, "&lt;=" &amp; GS$1, DataRegularSeason20242025!$D$3:$D$1315, $A15)+SUMIFS(DataRegularSeason20242025!$AB$3:$AB$1315,DataRegularSeason20242025!$B$3:$B$1315, "&lt;=" &amp; GS$1, DataRegularSeason20242025!$E$3:$E$1315, $A15)</f>
        <v>21</v>
      </c>
      <c r="GT15">
        <f>SUMIFS(DataRegularSeason20242025!$AA$3:$AA$1315,DataRegularSeason20242025!$B$3:$B$1315, "&lt;=" &amp; GT$1, DataRegularSeason20242025!$D$3:$D$1315, $A15)+SUMIFS(DataRegularSeason20242025!$AB$3:$AB$1315,DataRegularSeason20242025!$B$3:$B$1315, "&lt;=" &amp; GT$1, DataRegularSeason20242025!$E$3:$E$1315, $A15)</f>
        <v>21</v>
      </c>
      <c r="GU15">
        <f>SUMIFS(DataRegularSeason20242025!$AA$3:$AA$1315,DataRegularSeason20242025!$B$3:$B$1315, "&lt;=" &amp; GU$1, DataRegularSeason20242025!$D$3:$D$1315, $A15)+SUMIFS(DataRegularSeason20242025!$AB$3:$AB$1315,DataRegularSeason20242025!$B$3:$B$1315, "&lt;=" &amp; GU$1, DataRegularSeason20242025!$E$3:$E$1315, $A15)</f>
        <v>21</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20</v>
      </c>
      <c r="BJ16">
        <f>SUMIFS(DataRegularSeason20242025!$AA$3:$AA$1315,DataRegularSeason20242025!$B$3:$B$1315, "&lt;=" &amp; BJ$1, DataRegularSeason20242025!$D$3:$D$1315, $A16)+SUMIFS(DataRegularSeason20242025!$AB$3:$AB$1315,DataRegularSeason20242025!$B$3:$B$1315, "&lt;=" &amp; BJ$1, DataRegularSeason20242025!$E$3:$E$1315, $A16)</f>
        <v>20</v>
      </c>
      <c r="BK16">
        <f>SUMIFS(DataRegularSeason20242025!$AA$3:$AA$1315,DataRegularSeason20242025!$B$3:$B$1315, "&lt;=" &amp; BK$1, DataRegularSeason20242025!$D$3:$D$1315, $A16)+SUMIFS(DataRegularSeason20242025!$AB$3:$AB$1315,DataRegularSeason20242025!$B$3:$B$1315, "&lt;=" &amp; BK$1, DataRegularSeason20242025!$E$3:$E$1315, $A16)</f>
        <v>20</v>
      </c>
      <c r="BL16">
        <f>SUMIFS(DataRegularSeason20242025!$AA$3:$AA$1315,DataRegularSeason20242025!$B$3:$B$1315, "&lt;=" &amp; BL$1, DataRegularSeason20242025!$D$3:$D$1315, $A16)+SUMIFS(DataRegularSeason20242025!$AB$3:$AB$1315,DataRegularSeason20242025!$B$3:$B$1315, "&lt;=" &amp; BL$1, DataRegularSeason20242025!$E$3:$E$1315, $A16)</f>
        <v>20</v>
      </c>
      <c r="BM16">
        <f>SUMIFS(DataRegularSeason20242025!$AA$3:$AA$1315,DataRegularSeason20242025!$B$3:$B$1315, "&lt;=" &amp; BM$1, DataRegularSeason20242025!$D$3:$D$1315, $A16)+SUMIFS(DataRegularSeason20242025!$AB$3:$AB$1315,DataRegularSeason20242025!$B$3:$B$1315, "&lt;=" &amp; BM$1, DataRegularSeason20242025!$E$3:$E$1315, $A16)</f>
        <v>20</v>
      </c>
      <c r="BN16">
        <f>SUMIFS(DataRegularSeason20242025!$AA$3:$AA$1315,DataRegularSeason20242025!$B$3:$B$1315, "&lt;=" &amp; BN$1, DataRegularSeason20242025!$D$3:$D$1315, $A16)+SUMIFS(DataRegularSeason20242025!$AB$3:$AB$1315,DataRegularSeason20242025!$B$3:$B$1315, "&lt;=" &amp; BN$1, DataRegularSeason20242025!$E$3:$E$1315, $A16)</f>
        <v>20</v>
      </c>
      <c r="BO16">
        <f>SUMIFS(DataRegularSeason20242025!$AA$3:$AA$1315,DataRegularSeason20242025!$B$3:$B$1315, "&lt;=" &amp; BO$1, DataRegularSeason20242025!$D$3:$D$1315, $A16)+SUMIFS(DataRegularSeason20242025!$AB$3:$AB$1315,DataRegularSeason20242025!$B$3:$B$1315, "&lt;=" &amp; BO$1, DataRegularSeason20242025!$E$3:$E$1315, $A16)</f>
        <v>20</v>
      </c>
      <c r="BP16">
        <f>SUMIFS(DataRegularSeason20242025!$AA$3:$AA$1315,DataRegularSeason20242025!$B$3:$B$1315, "&lt;=" &amp; BP$1, DataRegularSeason20242025!$D$3:$D$1315, $A16)+SUMIFS(DataRegularSeason20242025!$AB$3:$AB$1315,DataRegularSeason20242025!$B$3:$B$1315, "&lt;=" &amp; BP$1, DataRegularSeason20242025!$E$3:$E$1315, $A16)</f>
        <v>20</v>
      </c>
      <c r="BQ16">
        <f>SUMIFS(DataRegularSeason20242025!$AA$3:$AA$1315,DataRegularSeason20242025!$B$3:$B$1315, "&lt;=" &amp; BQ$1, DataRegularSeason20242025!$D$3:$D$1315, $A16)+SUMIFS(DataRegularSeason20242025!$AB$3:$AB$1315,DataRegularSeason20242025!$B$3:$B$1315, "&lt;=" &amp; BQ$1, DataRegularSeason20242025!$E$3:$E$1315, $A16)</f>
        <v>20</v>
      </c>
      <c r="BR16">
        <f>SUMIFS(DataRegularSeason20242025!$AA$3:$AA$1315,DataRegularSeason20242025!$B$3:$B$1315, "&lt;=" &amp; BR$1, DataRegularSeason20242025!$D$3:$D$1315, $A16)+SUMIFS(DataRegularSeason20242025!$AB$3:$AB$1315,DataRegularSeason20242025!$B$3:$B$1315, "&lt;=" &amp; BR$1, DataRegularSeason20242025!$E$3:$E$1315, $A16)</f>
        <v>20</v>
      </c>
      <c r="BS16">
        <f>SUMIFS(DataRegularSeason20242025!$AA$3:$AA$1315,DataRegularSeason20242025!$B$3:$B$1315, "&lt;=" &amp; BS$1, DataRegularSeason20242025!$D$3:$D$1315, $A16)+SUMIFS(DataRegularSeason20242025!$AB$3:$AB$1315,DataRegularSeason20242025!$B$3:$B$1315, "&lt;=" &amp; BS$1, DataRegularSeason20242025!$E$3:$E$1315, $A16)</f>
        <v>20</v>
      </c>
      <c r="BT16">
        <f>SUMIFS(DataRegularSeason20242025!$AA$3:$AA$1315,DataRegularSeason20242025!$B$3:$B$1315, "&lt;=" &amp; BT$1, DataRegularSeason20242025!$D$3:$D$1315, $A16)+SUMIFS(DataRegularSeason20242025!$AB$3:$AB$1315,DataRegularSeason20242025!$B$3:$B$1315, "&lt;=" &amp; BT$1, DataRegularSeason20242025!$E$3:$E$1315, $A16)</f>
        <v>20</v>
      </c>
      <c r="BU16">
        <f>SUMIFS(DataRegularSeason20242025!$AA$3:$AA$1315,DataRegularSeason20242025!$B$3:$B$1315, "&lt;=" &amp; BU$1, DataRegularSeason20242025!$D$3:$D$1315, $A16)+SUMIFS(DataRegularSeason20242025!$AB$3:$AB$1315,DataRegularSeason20242025!$B$3:$B$1315, "&lt;=" &amp; BU$1, DataRegularSeason20242025!$E$3:$E$1315, $A16)</f>
        <v>20</v>
      </c>
      <c r="BV16">
        <f>SUMIFS(DataRegularSeason20242025!$AA$3:$AA$1315,DataRegularSeason20242025!$B$3:$B$1315, "&lt;=" &amp; BV$1, DataRegularSeason20242025!$D$3:$D$1315, $A16)+SUMIFS(DataRegularSeason20242025!$AB$3:$AB$1315,DataRegularSeason20242025!$B$3:$B$1315, "&lt;=" &amp; BV$1, DataRegularSeason20242025!$E$3:$E$1315, $A16)</f>
        <v>20</v>
      </c>
      <c r="BW16">
        <f>SUMIFS(DataRegularSeason20242025!$AA$3:$AA$1315,DataRegularSeason20242025!$B$3:$B$1315, "&lt;=" &amp; BW$1, DataRegularSeason20242025!$D$3:$D$1315, $A16)+SUMIFS(DataRegularSeason20242025!$AB$3:$AB$1315,DataRegularSeason20242025!$B$3:$B$1315, "&lt;=" &amp; BW$1, DataRegularSeason20242025!$E$3:$E$1315, $A16)</f>
        <v>20</v>
      </c>
      <c r="BX16">
        <f>SUMIFS(DataRegularSeason20242025!$AA$3:$AA$1315,DataRegularSeason20242025!$B$3:$B$1315, "&lt;=" &amp; BX$1, DataRegularSeason20242025!$D$3:$D$1315, $A16)+SUMIFS(DataRegularSeason20242025!$AB$3:$AB$1315,DataRegularSeason20242025!$B$3:$B$1315, "&lt;=" &amp; BX$1, DataRegularSeason20242025!$E$3:$E$1315, $A16)</f>
        <v>20</v>
      </c>
      <c r="BY16">
        <f>SUMIFS(DataRegularSeason20242025!$AA$3:$AA$1315,DataRegularSeason20242025!$B$3:$B$1315, "&lt;=" &amp; BY$1, DataRegularSeason20242025!$D$3:$D$1315, $A16)+SUMIFS(DataRegularSeason20242025!$AB$3:$AB$1315,DataRegularSeason20242025!$B$3:$B$1315, "&lt;=" &amp; BY$1, DataRegularSeason20242025!$E$3:$E$1315, $A16)</f>
        <v>20</v>
      </c>
      <c r="BZ16">
        <f>SUMIFS(DataRegularSeason20242025!$AA$3:$AA$1315,DataRegularSeason20242025!$B$3:$B$1315, "&lt;=" &amp; BZ$1, DataRegularSeason20242025!$D$3:$D$1315, $A16)+SUMIFS(DataRegularSeason20242025!$AB$3:$AB$1315,DataRegularSeason20242025!$B$3:$B$1315, "&lt;=" &amp; BZ$1, DataRegularSeason20242025!$E$3:$E$1315, $A16)</f>
        <v>20</v>
      </c>
      <c r="CA16">
        <f>SUMIFS(DataRegularSeason20242025!$AA$3:$AA$1315,DataRegularSeason20242025!$B$3:$B$1315, "&lt;=" &amp; CA$1, DataRegularSeason20242025!$D$3:$D$1315, $A16)+SUMIFS(DataRegularSeason20242025!$AB$3:$AB$1315,DataRegularSeason20242025!$B$3:$B$1315, "&lt;=" &amp; CA$1, DataRegularSeason20242025!$E$3:$E$1315, $A16)</f>
        <v>20</v>
      </c>
      <c r="CB16">
        <f>SUMIFS(DataRegularSeason20242025!$AA$3:$AA$1315,DataRegularSeason20242025!$B$3:$B$1315, "&lt;=" &amp; CB$1, DataRegularSeason20242025!$D$3:$D$1315, $A16)+SUMIFS(DataRegularSeason20242025!$AB$3:$AB$1315,DataRegularSeason20242025!$B$3:$B$1315, "&lt;=" &amp; CB$1, DataRegularSeason20242025!$E$3:$E$1315, $A16)</f>
        <v>20</v>
      </c>
      <c r="CC16">
        <f>SUMIFS(DataRegularSeason20242025!$AA$3:$AA$1315,DataRegularSeason20242025!$B$3:$B$1315, "&lt;=" &amp; CC$1, DataRegularSeason20242025!$D$3:$D$1315, $A16)+SUMIFS(DataRegularSeason20242025!$AB$3:$AB$1315,DataRegularSeason20242025!$B$3:$B$1315, "&lt;=" &amp; CC$1, DataRegularSeason20242025!$E$3:$E$1315, $A16)</f>
        <v>20</v>
      </c>
      <c r="CD16">
        <f>SUMIFS(DataRegularSeason20242025!$AA$3:$AA$1315,DataRegularSeason20242025!$B$3:$B$1315, "&lt;=" &amp; CD$1, DataRegularSeason20242025!$D$3:$D$1315, $A16)+SUMIFS(DataRegularSeason20242025!$AB$3:$AB$1315,DataRegularSeason20242025!$B$3:$B$1315, "&lt;=" &amp; CD$1, DataRegularSeason20242025!$E$3:$E$1315, $A16)</f>
        <v>20</v>
      </c>
      <c r="CE16">
        <f>SUMIFS(DataRegularSeason20242025!$AA$3:$AA$1315,DataRegularSeason20242025!$B$3:$B$1315, "&lt;=" &amp; CE$1, DataRegularSeason20242025!$D$3:$D$1315, $A16)+SUMIFS(DataRegularSeason20242025!$AB$3:$AB$1315,DataRegularSeason20242025!$B$3:$B$1315, "&lt;=" &amp; CE$1, DataRegularSeason20242025!$E$3:$E$1315, $A16)</f>
        <v>20</v>
      </c>
      <c r="CF16">
        <f>SUMIFS(DataRegularSeason20242025!$AA$3:$AA$1315,DataRegularSeason20242025!$B$3:$B$1315, "&lt;=" &amp; CF$1, DataRegularSeason20242025!$D$3:$D$1315, $A16)+SUMIFS(DataRegularSeason20242025!$AB$3:$AB$1315,DataRegularSeason20242025!$B$3:$B$1315, "&lt;=" &amp; CF$1, DataRegularSeason20242025!$E$3:$E$1315, $A16)</f>
        <v>20</v>
      </c>
      <c r="CG16">
        <f>SUMIFS(DataRegularSeason20242025!$AA$3:$AA$1315,DataRegularSeason20242025!$B$3:$B$1315, "&lt;=" &amp; CG$1, DataRegularSeason20242025!$D$3:$D$1315, $A16)+SUMIFS(DataRegularSeason20242025!$AB$3:$AB$1315,DataRegularSeason20242025!$B$3:$B$1315, "&lt;=" &amp; CG$1, DataRegularSeason20242025!$E$3:$E$1315, $A16)</f>
        <v>20</v>
      </c>
      <c r="CH16">
        <f>SUMIFS(DataRegularSeason20242025!$AA$3:$AA$1315,DataRegularSeason20242025!$B$3:$B$1315, "&lt;=" &amp; CH$1, DataRegularSeason20242025!$D$3:$D$1315, $A16)+SUMIFS(DataRegularSeason20242025!$AB$3:$AB$1315,DataRegularSeason20242025!$B$3:$B$1315, "&lt;=" &amp; CH$1, DataRegularSeason20242025!$E$3:$E$1315, $A16)</f>
        <v>20</v>
      </c>
      <c r="CI16">
        <f>SUMIFS(DataRegularSeason20242025!$AA$3:$AA$1315,DataRegularSeason20242025!$B$3:$B$1315, "&lt;=" &amp; CI$1, DataRegularSeason20242025!$D$3:$D$1315, $A16)+SUMIFS(DataRegularSeason20242025!$AB$3:$AB$1315,DataRegularSeason20242025!$B$3:$B$1315, "&lt;=" &amp; CI$1, DataRegularSeason20242025!$E$3:$E$1315, $A16)</f>
        <v>20</v>
      </c>
      <c r="CJ16">
        <f>SUMIFS(DataRegularSeason20242025!$AA$3:$AA$1315,DataRegularSeason20242025!$B$3:$B$1315, "&lt;=" &amp; CJ$1, DataRegularSeason20242025!$D$3:$D$1315, $A16)+SUMIFS(DataRegularSeason20242025!$AB$3:$AB$1315,DataRegularSeason20242025!$B$3:$B$1315, "&lt;=" &amp; CJ$1, DataRegularSeason20242025!$E$3:$E$1315, $A16)</f>
        <v>20</v>
      </c>
      <c r="CK16">
        <f>SUMIFS(DataRegularSeason20242025!$AA$3:$AA$1315,DataRegularSeason20242025!$B$3:$B$1315, "&lt;=" &amp; CK$1, DataRegularSeason20242025!$D$3:$D$1315, $A16)+SUMIFS(DataRegularSeason20242025!$AB$3:$AB$1315,DataRegularSeason20242025!$B$3:$B$1315, "&lt;=" &amp; CK$1, DataRegularSeason20242025!$E$3:$E$1315, $A16)</f>
        <v>20</v>
      </c>
      <c r="CL16">
        <f>SUMIFS(DataRegularSeason20242025!$AA$3:$AA$1315,DataRegularSeason20242025!$B$3:$B$1315, "&lt;=" &amp; CL$1, DataRegularSeason20242025!$D$3:$D$1315, $A16)+SUMIFS(DataRegularSeason20242025!$AB$3:$AB$1315,DataRegularSeason20242025!$B$3:$B$1315, "&lt;=" &amp; CL$1, DataRegularSeason20242025!$E$3:$E$1315, $A16)</f>
        <v>20</v>
      </c>
      <c r="CM16">
        <f>SUMIFS(DataRegularSeason20242025!$AA$3:$AA$1315,DataRegularSeason20242025!$B$3:$B$1315, "&lt;=" &amp; CM$1, DataRegularSeason20242025!$D$3:$D$1315, $A16)+SUMIFS(DataRegularSeason20242025!$AB$3:$AB$1315,DataRegularSeason20242025!$B$3:$B$1315, "&lt;=" &amp; CM$1, DataRegularSeason20242025!$E$3:$E$1315, $A16)</f>
        <v>20</v>
      </c>
      <c r="CN16">
        <f>SUMIFS(DataRegularSeason20242025!$AA$3:$AA$1315,DataRegularSeason20242025!$B$3:$B$1315, "&lt;=" &amp; CN$1, DataRegularSeason20242025!$D$3:$D$1315, $A16)+SUMIFS(DataRegularSeason20242025!$AB$3:$AB$1315,DataRegularSeason20242025!$B$3:$B$1315, "&lt;=" &amp; CN$1, DataRegularSeason20242025!$E$3:$E$1315, $A16)</f>
        <v>20</v>
      </c>
      <c r="CO16">
        <f>SUMIFS(DataRegularSeason20242025!$AA$3:$AA$1315,DataRegularSeason20242025!$B$3:$B$1315, "&lt;=" &amp; CO$1, DataRegularSeason20242025!$D$3:$D$1315, $A16)+SUMIFS(DataRegularSeason20242025!$AB$3:$AB$1315,DataRegularSeason20242025!$B$3:$B$1315, "&lt;=" &amp; CO$1, DataRegularSeason20242025!$E$3:$E$1315, $A16)</f>
        <v>20</v>
      </c>
      <c r="CP16">
        <f>SUMIFS(DataRegularSeason20242025!$AA$3:$AA$1315,DataRegularSeason20242025!$B$3:$B$1315, "&lt;=" &amp; CP$1, DataRegularSeason20242025!$D$3:$D$1315, $A16)+SUMIFS(DataRegularSeason20242025!$AB$3:$AB$1315,DataRegularSeason20242025!$B$3:$B$1315, "&lt;=" &amp; CP$1, DataRegularSeason20242025!$E$3:$E$1315, $A16)</f>
        <v>20</v>
      </c>
      <c r="CQ16">
        <f>SUMIFS(DataRegularSeason20242025!$AA$3:$AA$1315,DataRegularSeason20242025!$B$3:$B$1315, "&lt;=" &amp; CQ$1, DataRegularSeason20242025!$D$3:$D$1315, $A16)+SUMIFS(DataRegularSeason20242025!$AB$3:$AB$1315,DataRegularSeason20242025!$B$3:$B$1315, "&lt;=" &amp; CQ$1, DataRegularSeason20242025!$E$3:$E$1315, $A16)</f>
        <v>20</v>
      </c>
      <c r="CR16">
        <f>SUMIFS(DataRegularSeason20242025!$AA$3:$AA$1315,DataRegularSeason20242025!$B$3:$B$1315, "&lt;=" &amp; CR$1, DataRegularSeason20242025!$D$3:$D$1315, $A16)+SUMIFS(DataRegularSeason20242025!$AB$3:$AB$1315,DataRegularSeason20242025!$B$3:$B$1315, "&lt;=" &amp; CR$1, DataRegularSeason20242025!$E$3:$E$1315, $A16)</f>
        <v>20</v>
      </c>
      <c r="CS16">
        <f>SUMIFS(DataRegularSeason20242025!$AA$3:$AA$1315,DataRegularSeason20242025!$B$3:$B$1315, "&lt;=" &amp; CS$1, DataRegularSeason20242025!$D$3:$D$1315, $A16)+SUMIFS(DataRegularSeason20242025!$AB$3:$AB$1315,DataRegularSeason20242025!$B$3:$B$1315, "&lt;=" &amp; CS$1, DataRegularSeason20242025!$E$3:$E$1315, $A16)</f>
        <v>20</v>
      </c>
      <c r="CT16">
        <f>SUMIFS(DataRegularSeason20242025!$AA$3:$AA$1315,DataRegularSeason20242025!$B$3:$B$1315, "&lt;=" &amp; CT$1, DataRegularSeason20242025!$D$3:$D$1315, $A16)+SUMIFS(DataRegularSeason20242025!$AB$3:$AB$1315,DataRegularSeason20242025!$B$3:$B$1315, "&lt;=" &amp; CT$1, DataRegularSeason20242025!$E$3:$E$1315, $A16)</f>
        <v>20</v>
      </c>
      <c r="CU16">
        <f>SUMIFS(DataRegularSeason20242025!$AA$3:$AA$1315,DataRegularSeason20242025!$B$3:$B$1315, "&lt;=" &amp; CU$1, DataRegularSeason20242025!$D$3:$D$1315, $A16)+SUMIFS(DataRegularSeason20242025!$AB$3:$AB$1315,DataRegularSeason20242025!$B$3:$B$1315, "&lt;=" &amp; CU$1, DataRegularSeason20242025!$E$3:$E$1315, $A16)</f>
        <v>20</v>
      </c>
      <c r="CV16">
        <f>SUMIFS(DataRegularSeason20242025!$AA$3:$AA$1315,DataRegularSeason20242025!$B$3:$B$1315, "&lt;=" &amp; CV$1, DataRegularSeason20242025!$D$3:$D$1315, $A16)+SUMIFS(DataRegularSeason20242025!$AB$3:$AB$1315,DataRegularSeason20242025!$B$3:$B$1315, "&lt;=" &amp; CV$1, DataRegularSeason20242025!$E$3:$E$1315, $A16)</f>
        <v>20</v>
      </c>
      <c r="CW16">
        <f>SUMIFS(DataRegularSeason20242025!$AA$3:$AA$1315,DataRegularSeason20242025!$B$3:$B$1315, "&lt;=" &amp; CW$1, DataRegularSeason20242025!$D$3:$D$1315, $A16)+SUMIFS(DataRegularSeason20242025!$AB$3:$AB$1315,DataRegularSeason20242025!$B$3:$B$1315, "&lt;=" &amp; CW$1, DataRegularSeason20242025!$E$3:$E$1315, $A16)</f>
        <v>20</v>
      </c>
      <c r="CX16">
        <f>SUMIFS(DataRegularSeason20242025!$AA$3:$AA$1315,DataRegularSeason20242025!$B$3:$B$1315, "&lt;=" &amp; CX$1, DataRegularSeason20242025!$D$3:$D$1315, $A16)+SUMIFS(DataRegularSeason20242025!$AB$3:$AB$1315,DataRegularSeason20242025!$B$3:$B$1315, "&lt;=" &amp; CX$1, DataRegularSeason20242025!$E$3:$E$1315, $A16)</f>
        <v>20</v>
      </c>
      <c r="CY16">
        <f>SUMIFS(DataRegularSeason20242025!$AA$3:$AA$1315,DataRegularSeason20242025!$B$3:$B$1315, "&lt;=" &amp; CY$1, DataRegularSeason20242025!$D$3:$D$1315, $A16)+SUMIFS(DataRegularSeason20242025!$AB$3:$AB$1315,DataRegularSeason20242025!$B$3:$B$1315, "&lt;=" &amp; CY$1, DataRegularSeason20242025!$E$3:$E$1315, $A16)</f>
        <v>20</v>
      </c>
      <c r="CZ16">
        <f>SUMIFS(DataRegularSeason20242025!$AA$3:$AA$1315,DataRegularSeason20242025!$B$3:$B$1315, "&lt;=" &amp; CZ$1, DataRegularSeason20242025!$D$3:$D$1315, $A16)+SUMIFS(DataRegularSeason20242025!$AB$3:$AB$1315,DataRegularSeason20242025!$B$3:$B$1315, "&lt;=" &amp; CZ$1, DataRegularSeason20242025!$E$3:$E$1315, $A16)</f>
        <v>20</v>
      </c>
      <c r="DA16">
        <f>SUMIFS(DataRegularSeason20242025!$AA$3:$AA$1315,DataRegularSeason20242025!$B$3:$B$1315, "&lt;=" &amp; DA$1, DataRegularSeason20242025!$D$3:$D$1315, $A16)+SUMIFS(DataRegularSeason20242025!$AB$3:$AB$1315,DataRegularSeason20242025!$B$3:$B$1315, "&lt;=" &amp; DA$1, DataRegularSeason20242025!$E$3:$E$1315, $A16)</f>
        <v>20</v>
      </c>
      <c r="DB16">
        <f>SUMIFS(DataRegularSeason20242025!$AA$3:$AA$1315,DataRegularSeason20242025!$B$3:$B$1315, "&lt;=" &amp; DB$1, DataRegularSeason20242025!$D$3:$D$1315, $A16)+SUMIFS(DataRegularSeason20242025!$AB$3:$AB$1315,DataRegularSeason20242025!$B$3:$B$1315, "&lt;=" &amp; DB$1, DataRegularSeason20242025!$E$3:$E$1315, $A16)</f>
        <v>20</v>
      </c>
      <c r="DC16">
        <f>SUMIFS(DataRegularSeason20242025!$AA$3:$AA$1315,DataRegularSeason20242025!$B$3:$B$1315, "&lt;=" &amp; DC$1, DataRegularSeason20242025!$D$3:$D$1315, $A16)+SUMIFS(DataRegularSeason20242025!$AB$3:$AB$1315,DataRegularSeason20242025!$B$3:$B$1315, "&lt;=" &amp; DC$1, DataRegularSeason20242025!$E$3:$E$1315, $A16)</f>
        <v>20</v>
      </c>
      <c r="DD16">
        <f>SUMIFS(DataRegularSeason20242025!$AA$3:$AA$1315,DataRegularSeason20242025!$B$3:$B$1315, "&lt;=" &amp; DD$1, DataRegularSeason20242025!$D$3:$D$1315, $A16)+SUMIFS(DataRegularSeason20242025!$AB$3:$AB$1315,DataRegularSeason20242025!$B$3:$B$1315, "&lt;=" &amp; DD$1, DataRegularSeason20242025!$E$3:$E$1315, $A16)</f>
        <v>20</v>
      </c>
      <c r="DE16">
        <f>SUMIFS(DataRegularSeason20242025!$AA$3:$AA$1315,DataRegularSeason20242025!$B$3:$B$1315, "&lt;=" &amp; DE$1, DataRegularSeason20242025!$D$3:$D$1315, $A16)+SUMIFS(DataRegularSeason20242025!$AB$3:$AB$1315,DataRegularSeason20242025!$B$3:$B$1315, "&lt;=" &amp; DE$1, DataRegularSeason20242025!$E$3:$E$1315, $A16)</f>
        <v>20</v>
      </c>
      <c r="DF16">
        <f>SUMIFS(DataRegularSeason20242025!$AA$3:$AA$1315,DataRegularSeason20242025!$B$3:$B$1315, "&lt;=" &amp; DF$1, DataRegularSeason20242025!$D$3:$D$1315, $A16)+SUMIFS(DataRegularSeason20242025!$AB$3:$AB$1315,DataRegularSeason20242025!$B$3:$B$1315, "&lt;=" &amp; DF$1, DataRegularSeason20242025!$E$3:$E$1315, $A16)</f>
        <v>20</v>
      </c>
      <c r="DG16">
        <f>SUMIFS(DataRegularSeason20242025!$AA$3:$AA$1315,DataRegularSeason20242025!$B$3:$B$1315, "&lt;=" &amp; DG$1, DataRegularSeason20242025!$D$3:$D$1315, $A16)+SUMIFS(DataRegularSeason20242025!$AB$3:$AB$1315,DataRegularSeason20242025!$B$3:$B$1315, "&lt;=" &amp; DG$1, DataRegularSeason20242025!$E$3:$E$1315, $A16)</f>
        <v>20</v>
      </c>
      <c r="DH16">
        <f>SUMIFS(DataRegularSeason20242025!$AA$3:$AA$1315,DataRegularSeason20242025!$B$3:$B$1315, "&lt;=" &amp; DH$1, DataRegularSeason20242025!$D$3:$D$1315, $A16)+SUMIFS(DataRegularSeason20242025!$AB$3:$AB$1315,DataRegularSeason20242025!$B$3:$B$1315, "&lt;=" &amp; DH$1, DataRegularSeason20242025!$E$3:$E$1315, $A16)</f>
        <v>20</v>
      </c>
      <c r="DI16">
        <f>SUMIFS(DataRegularSeason20242025!$AA$3:$AA$1315,DataRegularSeason20242025!$B$3:$B$1315, "&lt;=" &amp; DI$1, DataRegularSeason20242025!$D$3:$D$1315, $A16)+SUMIFS(DataRegularSeason20242025!$AB$3:$AB$1315,DataRegularSeason20242025!$B$3:$B$1315, "&lt;=" &amp; DI$1, DataRegularSeason20242025!$E$3:$E$1315, $A16)</f>
        <v>20</v>
      </c>
      <c r="DJ16">
        <f>SUMIFS(DataRegularSeason20242025!$AA$3:$AA$1315,DataRegularSeason20242025!$B$3:$B$1315, "&lt;=" &amp; DJ$1, DataRegularSeason20242025!$D$3:$D$1315, $A16)+SUMIFS(DataRegularSeason20242025!$AB$3:$AB$1315,DataRegularSeason20242025!$B$3:$B$1315, "&lt;=" &amp; DJ$1, DataRegularSeason20242025!$E$3:$E$1315, $A16)</f>
        <v>20</v>
      </c>
      <c r="DK16">
        <f>SUMIFS(DataRegularSeason20242025!$AA$3:$AA$1315,DataRegularSeason20242025!$B$3:$B$1315, "&lt;=" &amp; DK$1, DataRegularSeason20242025!$D$3:$D$1315, $A16)+SUMIFS(DataRegularSeason20242025!$AB$3:$AB$1315,DataRegularSeason20242025!$B$3:$B$1315, "&lt;=" &amp; DK$1, DataRegularSeason20242025!$E$3:$E$1315, $A16)</f>
        <v>20</v>
      </c>
      <c r="DL16">
        <f>SUMIFS(DataRegularSeason20242025!$AA$3:$AA$1315,DataRegularSeason20242025!$B$3:$B$1315, "&lt;=" &amp; DL$1, DataRegularSeason20242025!$D$3:$D$1315, $A16)+SUMIFS(DataRegularSeason20242025!$AB$3:$AB$1315,DataRegularSeason20242025!$B$3:$B$1315, "&lt;=" &amp; DL$1, DataRegularSeason20242025!$E$3:$E$1315, $A16)</f>
        <v>20</v>
      </c>
      <c r="DM16">
        <f>SUMIFS(DataRegularSeason20242025!$AA$3:$AA$1315,DataRegularSeason20242025!$B$3:$B$1315, "&lt;=" &amp; DM$1, DataRegularSeason20242025!$D$3:$D$1315, $A16)+SUMIFS(DataRegularSeason20242025!$AB$3:$AB$1315,DataRegularSeason20242025!$B$3:$B$1315, "&lt;=" &amp; DM$1, DataRegularSeason20242025!$E$3:$E$1315, $A16)</f>
        <v>20</v>
      </c>
      <c r="DN16">
        <f>SUMIFS(DataRegularSeason20242025!$AA$3:$AA$1315,DataRegularSeason20242025!$B$3:$B$1315, "&lt;=" &amp; DN$1, DataRegularSeason20242025!$D$3:$D$1315, $A16)+SUMIFS(DataRegularSeason20242025!$AB$3:$AB$1315,DataRegularSeason20242025!$B$3:$B$1315, "&lt;=" &amp; DN$1, DataRegularSeason20242025!$E$3:$E$1315, $A16)</f>
        <v>20</v>
      </c>
      <c r="DO16">
        <f>SUMIFS(DataRegularSeason20242025!$AA$3:$AA$1315,DataRegularSeason20242025!$B$3:$B$1315, "&lt;=" &amp; DO$1, DataRegularSeason20242025!$D$3:$D$1315, $A16)+SUMIFS(DataRegularSeason20242025!$AB$3:$AB$1315,DataRegularSeason20242025!$B$3:$B$1315, "&lt;=" &amp; DO$1, DataRegularSeason20242025!$E$3:$E$1315, $A16)</f>
        <v>20</v>
      </c>
      <c r="DP16">
        <f>SUMIFS(DataRegularSeason20242025!$AA$3:$AA$1315,DataRegularSeason20242025!$B$3:$B$1315, "&lt;=" &amp; DP$1, DataRegularSeason20242025!$D$3:$D$1315, $A16)+SUMIFS(DataRegularSeason20242025!$AB$3:$AB$1315,DataRegularSeason20242025!$B$3:$B$1315, "&lt;=" &amp; DP$1, DataRegularSeason20242025!$E$3:$E$1315, $A16)</f>
        <v>20</v>
      </c>
      <c r="DQ16">
        <f>SUMIFS(DataRegularSeason20242025!$AA$3:$AA$1315,DataRegularSeason20242025!$B$3:$B$1315, "&lt;=" &amp; DQ$1, DataRegularSeason20242025!$D$3:$D$1315, $A16)+SUMIFS(DataRegularSeason20242025!$AB$3:$AB$1315,DataRegularSeason20242025!$B$3:$B$1315, "&lt;=" &amp; DQ$1, DataRegularSeason20242025!$E$3:$E$1315, $A16)</f>
        <v>20</v>
      </c>
      <c r="DR16">
        <f>SUMIFS(DataRegularSeason20242025!$AA$3:$AA$1315,DataRegularSeason20242025!$B$3:$B$1315, "&lt;=" &amp; DR$1, DataRegularSeason20242025!$D$3:$D$1315, $A16)+SUMIFS(DataRegularSeason20242025!$AB$3:$AB$1315,DataRegularSeason20242025!$B$3:$B$1315, "&lt;=" &amp; DR$1, DataRegularSeason20242025!$E$3:$E$1315, $A16)</f>
        <v>20</v>
      </c>
      <c r="DS16">
        <f>SUMIFS(DataRegularSeason20242025!$AA$3:$AA$1315,DataRegularSeason20242025!$B$3:$B$1315, "&lt;=" &amp; DS$1, DataRegularSeason20242025!$D$3:$D$1315, $A16)+SUMIFS(DataRegularSeason20242025!$AB$3:$AB$1315,DataRegularSeason20242025!$B$3:$B$1315, "&lt;=" &amp; DS$1, DataRegularSeason20242025!$E$3:$E$1315, $A16)</f>
        <v>20</v>
      </c>
      <c r="DT16">
        <f>SUMIFS(DataRegularSeason20242025!$AA$3:$AA$1315,DataRegularSeason20242025!$B$3:$B$1315, "&lt;=" &amp; DT$1, DataRegularSeason20242025!$D$3:$D$1315, $A16)+SUMIFS(DataRegularSeason20242025!$AB$3:$AB$1315,DataRegularSeason20242025!$B$3:$B$1315, "&lt;=" &amp; DT$1, DataRegularSeason20242025!$E$3:$E$1315, $A16)</f>
        <v>20</v>
      </c>
      <c r="DU16">
        <f>SUMIFS(DataRegularSeason20242025!$AA$3:$AA$1315,DataRegularSeason20242025!$B$3:$B$1315, "&lt;=" &amp; DU$1, DataRegularSeason20242025!$D$3:$D$1315, $A16)+SUMIFS(DataRegularSeason20242025!$AB$3:$AB$1315,DataRegularSeason20242025!$B$3:$B$1315, "&lt;=" &amp; DU$1, DataRegularSeason20242025!$E$3:$E$1315, $A16)</f>
        <v>20</v>
      </c>
      <c r="DV16">
        <f>SUMIFS(DataRegularSeason20242025!$AA$3:$AA$1315,DataRegularSeason20242025!$B$3:$B$1315, "&lt;=" &amp; DV$1, DataRegularSeason20242025!$D$3:$D$1315, $A16)+SUMIFS(DataRegularSeason20242025!$AB$3:$AB$1315,DataRegularSeason20242025!$B$3:$B$1315, "&lt;=" &amp; DV$1, DataRegularSeason20242025!$E$3:$E$1315, $A16)</f>
        <v>20</v>
      </c>
      <c r="DW16">
        <f>SUMIFS(DataRegularSeason20242025!$AA$3:$AA$1315,DataRegularSeason20242025!$B$3:$B$1315, "&lt;=" &amp; DW$1, DataRegularSeason20242025!$D$3:$D$1315, $A16)+SUMIFS(DataRegularSeason20242025!$AB$3:$AB$1315,DataRegularSeason20242025!$B$3:$B$1315, "&lt;=" &amp; DW$1, DataRegularSeason20242025!$E$3:$E$1315, $A16)</f>
        <v>20</v>
      </c>
      <c r="DX16">
        <f>SUMIFS(DataRegularSeason20242025!$AA$3:$AA$1315,DataRegularSeason20242025!$B$3:$B$1315, "&lt;=" &amp; DX$1, DataRegularSeason20242025!$D$3:$D$1315, $A16)+SUMIFS(DataRegularSeason20242025!$AB$3:$AB$1315,DataRegularSeason20242025!$B$3:$B$1315, "&lt;=" &amp; DX$1, DataRegularSeason20242025!$E$3:$E$1315, $A16)</f>
        <v>20</v>
      </c>
      <c r="DY16">
        <f>SUMIFS(DataRegularSeason20242025!$AA$3:$AA$1315,DataRegularSeason20242025!$B$3:$B$1315, "&lt;=" &amp; DY$1, DataRegularSeason20242025!$D$3:$D$1315, $A16)+SUMIFS(DataRegularSeason20242025!$AB$3:$AB$1315,DataRegularSeason20242025!$B$3:$B$1315, "&lt;=" &amp; DY$1, DataRegularSeason20242025!$E$3:$E$1315, $A16)</f>
        <v>20</v>
      </c>
      <c r="DZ16">
        <f>SUMIFS(DataRegularSeason20242025!$AA$3:$AA$1315,DataRegularSeason20242025!$B$3:$B$1315, "&lt;=" &amp; DZ$1, DataRegularSeason20242025!$D$3:$D$1315, $A16)+SUMIFS(DataRegularSeason20242025!$AB$3:$AB$1315,DataRegularSeason20242025!$B$3:$B$1315, "&lt;=" &amp; DZ$1, DataRegularSeason20242025!$E$3:$E$1315, $A16)</f>
        <v>20</v>
      </c>
      <c r="EA16">
        <f>SUMIFS(DataRegularSeason20242025!$AA$3:$AA$1315,DataRegularSeason20242025!$B$3:$B$1315, "&lt;=" &amp; EA$1, DataRegularSeason20242025!$D$3:$D$1315, $A16)+SUMIFS(DataRegularSeason20242025!$AB$3:$AB$1315,DataRegularSeason20242025!$B$3:$B$1315, "&lt;=" &amp; EA$1, DataRegularSeason20242025!$E$3:$E$1315, $A16)</f>
        <v>20</v>
      </c>
      <c r="EB16">
        <f>SUMIFS(DataRegularSeason20242025!$AA$3:$AA$1315,DataRegularSeason20242025!$B$3:$B$1315, "&lt;=" &amp; EB$1, DataRegularSeason20242025!$D$3:$D$1315, $A16)+SUMIFS(DataRegularSeason20242025!$AB$3:$AB$1315,DataRegularSeason20242025!$B$3:$B$1315, "&lt;=" &amp; EB$1, DataRegularSeason20242025!$E$3:$E$1315, $A16)</f>
        <v>20</v>
      </c>
      <c r="EC16">
        <f>SUMIFS(DataRegularSeason20242025!$AA$3:$AA$1315,DataRegularSeason20242025!$B$3:$B$1315, "&lt;=" &amp; EC$1, DataRegularSeason20242025!$D$3:$D$1315, $A16)+SUMIFS(DataRegularSeason20242025!$AB$3:$AB$1315,DataRegularSeason20242025!$B$3:$B$1315, "&lt;=" &amp; EC$1, DataRegularSeason20242025!$E$3:$E$1315, $A16)</f>
        <v>20</v>
      </c>
      <c r="ED16">
        <f>SUMIFS(DataRegularSeason20242025!$AA$3:$AA$1315,DataRegularSeason20242025!$B$3:$B$1315, "&lt;=" &amp; ED$1, DataRegularSeason20242025!$D$3:$D$1315, $A16)+SUMIFS(DataRegularSeason20242025!$AB$3:$AB$1315,DataRegularSeason20242025!$B$3:$B$1315, "&lt;=" &amp; ED$1, DataRegularSeason20242025!$E$3:$E$1315, $A16)</f>
        <v>20</v>
      </c>
      <c r="EE16">
        <f>SUMIFS(DataRegularSeason20242025!$AA$3:$AA$1315,DataRegularSeason20242025!$B$3:$B$1315, "&lt;=" &amp; EE$1, DataRegularSeason20242025!$D$3:$D$1315, $A16)+SUMIFS(DataRegularSeason20242025!$AB$3:$AB$1315,DataRegularSeason20242025!$B$3:$B$1315, "&lt;=" &amp; EE$1, DataRegularSeason20242025!$E$3:$E$1315, $A16)</f>
        <v>20</v>
      </c>
      <c r="EF16">
        <f>SUMIFS(DataRegularSeason20242025!$AA$3:$AA$1315,DataRegularSeason20242025!$B$3:$B$1315, "&lt;=" &amp; EF$1, DataRegularSeason20242025!$D$3:$D$1315, $A16)+SUMIFS(DataRegularSeason20242025!$AB$3:$AB$1315,DataRegularSeason20242025!$B$3:$B$1315, "&lt;=" &amp; EF$1, DataRegularSeason20242025!$E$3:$E$1315, $A16)</f>
        <v>20</v>
      </c>
      <c r="EG16">
        <f>SUMIFS(DataRegularSeason20242025!$AA$3:$AA$1315,DataRegularSeason20242025!$B$3:$B$1315, "&lt;=" &amp; EG$1, DataRegularSeason20242025!$D$3:$D$1315, $A16)+SUMIFS(DataRegularSeason20242025!$AB$3:$AB$1315,DataRegularSeason20242025!$B$3:$B$1315, "&lt;=" &amp; EG$1, DataRegularSeason20242025!$E$3:$E$1315, $A16)</f>
        <v>20</v>
      </c>
      <c r="EH16">
        <f>SUMIFS(DataRegularSeason20242025!$AA$3:$AA$1315,DataRegularSeason20242025!$B$3:$B$1315, "&lt;=" &amp; EH$1, DataRegularSeason20242025!$D$3:$D$1315, $A16)+SUMIFS(DataRegularSeason20242025!$AB$3:$AB$1315,DataRegularSeason20242025!$B$3:$B$1315, "&lt;=" &amp; EH$1, DataRegularSeason20242025!$E$3:$E$1315, $A16)</f>
        <v>20</v>
      </c>
      <c r="EI16">
        <f>SUMIFS(DataRegularSeason20242025!$AA$3:$AA$1315,DataRegularSeason20242025!$B$3:$B$1315, "&lt;=" &amp; EI$1, DataRegularSeason20242025!$D$3:$D$1315, $A16)+SUMIFS(DataRegularSeason20242025!$AB$3:$AB$1315,DataRegularSeason20242025!$B$3:$B$1315, "&lt;=" &amp; EI$1, DataRegularSeason20242025!$E$3:$E$1315, $A16)</f>
        <v>20</v>
      </c>
      <c r="EJ16">
        <f>SUMIFS(DataRegularSeason20242025!$AA$3:$AA$1315,DataRegularSeason20242025!$B$3:$B$1315, "&lt;=" &amp; EJ$1, DataRegularSeason20242025!$D$3:$D$1315, $A16)+SUMIFS(DataRegularSeason20242025!$AB$3:$AB$1315,DataRegularSeason20242025!$B$3:$B$1315, "&lt;=" &amp; EJ$1, DataRegularSeason20242025!$E$3:$E$1315, $A16)</f>
        <v>20</v>
      </c>
      <c r="EK16">
        <f>SUMIFS(DataRegularSeason20242025!$AA$3:$AA$1315,DataRegularSeason20242025!$B$3:$B$1315, "&lt;=" &amp; EK$1, DataRegularSeason20242025!$D$3:$D$1315, $A16)+SUMIFS(DataRegularSeason20242025!$AB$3:$AB$1315,DataRegularSeason20242025!$B$3:$B$1315, "&lt;=" &amp; EK$1, DataRegularSeason20242025!$E$3:$E$1315, $A16)</f>
        <v>20</v>
      </c>
      <c r="EL16">
        <f>SUMIFS(DataRegularSeason20242025!$AA$3:$AA$1315,DataRegularSeason20242025!$B$3:$B$1315, "&lt;=" &amp; EL$1, DataRegularSeason20242025!$D$3:$D$1315, $A16)+SUMIFS(DataRegularSeason20242025!$AB$3:$AB$1315,DataRegularSeason20242025!$B$3:$B$1315, "&lt;=" &amp; EL$1, DataRegularSeason20242025!$E$3:$E$1315, $A16)</f>
        <v>20</v>
      </c>
      <c r="EM16">
        <f>SUMIFS(DataRegularSeason20242025!$AA$3:$AA$1315,DataRegularSeason20242025!$B$3:$B$1315, "&lt;=" &amp; EM$1, DataRegularSeason20242025!$D$3:$D$1315, $A16)+SUMIFS(DataRegularSeason20242025!$AB$3:$AB$1315,DataRegularSeason20242025!$B$3:$B$1315, "&lt;=" &amp; EM$1, DataRegularSeason20242025!$E$3:$E$1315, $A16)</f>
        <v>20</v>
      </c>
      <c r="EN16">
        <f>SUMIFS(DataRegularSeason20242025!$AA$3:$AA$1315,DataRegularSeason20242025!$B$3:$B$1315, "&lt;=" &amp; EN$1, DataRegularSeason20242025!$D$3:$D$1315, $A16)+SUMIFS(DataRegularSeason20242025!$AB$3:$AB$1315,DataRegularSeason20242025!$B$3:$B$1315, "&lt;=" &amp; EN$1, DataRegularSeason20242025!$E$3:$E$1315, $A16)</f>
        <v>20</v>
      </c>
      <c r="EO16">
        <f>SUMIFS(DataRegularSeason20242025!$AA$3:$AA$1315,DataRegularSeason20242025!$B$3:$B$1315, "&lt;=" &amp; EO$1, DataRegularSeason20242025!$D$3:$D$1315, $A16)+SUMIFS(DataRegularSeason20242025!$AB$3:$AB$1315,DataRegularSeason20242025!$B$3:$B$1315, "&lt;=" &amp; EO$1, DataRegularSeason20242025!$E$3:$E$1315, $A16)</f>
        <v>20</v>
      </c>
      <c r="EP16">
        <f>SUMIFS(DataRegularSeason20242025!$AA$3:$AA$1315,DataRegularSeason20242025!$B$3:$B$1315, "&lt;=" &amp; EP$1, DataRegularSeason20242025!$D$3:$D$1315, $A16)+SUMIFS(DataRegularSeason20242025!$AB$3:$AB$1315,DataRegularSeason20242025!$B$3:$B$1315, "&lt;=" &amp; EP$1, DataRegularSeason20242025!$E$3:$E$1315, $A16)</f>
        <v>20</v>
      </c>
      <c r="EQ16">
        <f>SUMIFS(DataRegularSeason20242025!$AA$3:$AA$1315,DataRegularSeason20242025!$B$3:$B$1315, "&lt;=" &amp; EQ$1, DataRegularSeason20242025!$D$3:$D$1315, $A16)+SUMIFS(DataRegularSeason20242025!$AB$3:$AB$1315,DataRegularSeason20242025!$B$3:$B$1315, "&lt;=" &amp; EQ$1, DataRegularSeason20242025!$E$3:$E$1315, $A16)</f>
        <v>20</v>
      </c>
      <c r="ER16">
        <f>SUMIFS(DataRegularSeason20242025!$AA$3:$AA$1315,DataRegularSeason20242025!$B$3:$B$1315, "&lt;=" &amp; ER$1, DataRegularSeason20242025!$D$3:$D$1315, $A16)+SUMIFS(DataRegularSeason20242025!$AB$3:$AB$1315,DataRegularSeason20242025!$B$3:$B$1315, "&lt;=" &amp; ER$1, DataRegularSeason20242025!$E$3:$E$1315, $A16)</f>
        <v>20</v>
      </c>
      <c r="ES16">
        <f>SUMIFS(DataRegularSeason20242025!$AA$3:$AA$1315,DataRegularSeason20242025!$B$3:$B$1315, "&lt;=" &amp; ES$1, DataRegularSeason20242025!$D$3:$D$1315, $A16)+SUMIFS(DataRegularSeason20242025!$AB$3:$AB$1315,DataRegularSeason20242025!$B$3:$B$1315, "&lt;=" &amp; ES$1, DataRegularSeason20242025!$E$3:$E$1315, $A16)</f>
        <v>20</v>
      </c>
      <c r="ET16">
        <f>SUMIFS(DataRegularSeason20242025!$AA$3:$AA$1315,DataRegularSeason20242025!$B$3:$B$1315, "&lt;=" &amp; ET$1, DataRegularSeason20242025!$D$3:$D$1315, $A16)+SUMIFS(DataRegularSeason20242025!$AB$3:$AB$1315,DataRegularSeason20242025!$B$3:$B$1315, "&lt;=" &amp; ET$1, DataRegularSeason20242025!$E$3:$E$1315, $A16)</f>
        <v>20</v>
      </c>
      <c r="EU16">
        <f>SUMIFS(DataRegularSeason20242025!$AA$3:$AA$1315,DataRegularSeason20242025!$B$3:$B$1315, "&lt;=" &amp; EU$1, DataRegularSeason20242025!$D$3:$D$1315, $A16)+SUMIFS(DataRegularSeason20242025!$AB$3:$AB$1315,DataRegularSeason20242025!$B$3:$B$1315, "&lt;=" &amp; EU$1, DataRegularSeason20242025!$E$3:$E$1315, $A16)</f>
        <v>20</v>
      </c>
      <c r="EV16">
        <f>SUMIFS(DataRegularSeason20242025!$AA$3:$AA$1315,DataRegularSeason20242025!$B$3:$B$1315, "&lt;=" &amp; EV$1, DataRegularSeason20242025!$D$3:$D$1315, $A16)+SUMIFS(DataRegularSeason20242025!$AB$3:$AB$1315,DataRegularSeason20242025!$B$3:$B$1315, "&lt;=" &amp; EV$1, DataRegularSeason20242025!$E$3:$E$1315, $A16)</f>
        <v>20</v>
      </c>
      <c r="EW16">
        <f>SUMIFS(DataRegularSeason20242025!$AA$3:$AA$1315,DataRegularSeason20242025!$B$3:$B$1315, "&lt;=" &amp; EW$1, DataRegularSeason20242025!$D$3:$D$1315, $A16)+SUMIFS(DataRegularSeason20242025!$AB$3:$AB$1315,DataRegularSeason20242025!$B$3:$B$1315, "&lt;=" &amp; EW$1, DataRegularSeason20242025!$E$3:$E$1315, $A16)</f>
        <v>20</v>
      </c>
      <c r="EX16">
        <f>SUMIFS(DataRegularSeason20242025!$AA$3:$AA$1315,DataRegularSeason20242025!$B$3:$B$1315, "&lt;=" &amp; EX$1, DataRegularSeason20242025!$D$3:$D$1315, $A16)+SUMIFS(DataRegularSeason20242025!$AB$3:$AB$1315,DataRegularSeason20242025!$B$3:$B$1315, "&lt;=" &amp; EX$1, DataRegularSeason20242025!$E$3:$E$1315, $A16)</f>
        <v>20</v>
      </c>
      <c r="EY16">
        <f>SUMIFS(DataRegularSeason20242025!$AA$3:$AA$1315,DataRegularSeason20242025!$B$3:$B$1315, "&lt;=" &amp; EY$1, DataRegularSeason20242025!$D$3:$D$1315, $A16)+SUMIFS(DataRegularSeason20242025!$AB$3:$AB$1315,DataRegularSeason20242025!$B$3:$B$1315, "&lt;=" &amp; EY$1, DataRegularSeason20242025!$E$3:$E$1315, $A16)</f>
        <v>20</v>
      </c>
      <c r="EZ16">
        <f>SUMIFS(DataRegularSeason20242025!$AA$3:$AA$1315,DataRegularSeason20242025!$B$3:$B$1315, "&lt;=" &amp; EZ$1, DataRegularSeason20242025!$D$3:$D$1315, $A16)+SUMIFS(DataRegularSeason20242025!$AB$3:$AB$1315,DataRegularSeason20242025!$B$3:$B$1315, "&lt;=" &amp; EZ$1, DataRegularSeason20242025!$E$3:$E$1315, $A16)</f>
        <v>20</v>
      </c>
      <c r="FA16">
        <f>SUMIFS(DataRegularSeason20242025!$AA$3:$AA$1315,DataRegularSeason20242025!$B$3:$B$1315, "&lt;=" &amp; FA$1, DataRegularSeason20242025!$D$3:$D$1315, $A16)+SUMIFS(DataRegularSeason20242025!$AB$3:$AB$1315,DataRegularSeason20242025!$B$3:$B$1315, "&lt;=" &amp; FA$1, DataRegularSeason20242025!$E$3:$E$1315, $A16)</f>
        <v>20</v>
      </c>
      <c r="FB16">
        <f>SUMIFS(DataRegularSeason20242025!$AA$3:$AA$1315,DataRegularSeason20242025!$B$3:$B$1315, "&lt;=" &amp; FB$1, DataRegularSeason20242025!$D$3:$D$1315, $A16)+SUMIFS(DataRegularSeason20242025!$AB$3:$AB$1315,DataRegularSeason20242025!$B$3:$B$1315, "&lt;=" &amp; FB$1, DataRegularSeason20242025!$E$3:$E$1315, $A16)</f>
        <v>20</v>
      </c>
      <c r="FC16">
        <f>SUMIFS(DataRegularSeason20242025!$AA$3:$AA$1315,DataRegularSeason20242025!$B$3:$B$1315, "&lt;=" &amp; FC$1, DataRegularSeason20242025!$D$3:$D$1315, $A16)+SUMIFS(DataRegularSeason20242025!$AB$3:$AB$1315,DataRegularSeason20242025!$B$3:$B$1315, "&lt;=" &amp; FC$1, DataRegularSeason20242025!$E$3:$E$1315, $A16)</f>
        <v>20</v>
      </c>
      <c r="FD16">
        <f>SUMIFS(DataRegularSeason20242025!$AA$3:$AA$1315,DataRegularSeason20242025!$B$3:$B$1315, "&lt;=" &amp; FD$1, DataRegularSeason20242025!$D$3:$D$1315, $A16)+SUMIFS(DataRegularSeason20242025!$AB$3:$AB$1315,DataRegularSeason20242025!$B$3:$B$1315, "&lt;=" &amp; FD$1, DataRegularSeason20242025!$E$3:$E$1315, $A16)</f>
        <v>20</v>
      </c>
      <c r="FE16">
        <f>SUMIFS(DataRegularSeason20242025!$AA$3:$AA$1315,DataRegularSeason20242025!$B$3:$B$1315, "&lt;=" &amp; FE$1, DataRegularSeason20242025!$D$3:$D$1315, $A16)+SUMIFS(DataRegularSeason20242025!$AB$3:$AB$1315,DataRegularSeason20242025!$B$3:$B$1315, "&lt;=" &amp; FE$1, DataRegularSeason20242025!$E$3:$E$1315, $A16)</f>
        <v>20</v>
      </c>
      <c r="FF16">
        <f>SUMIFS(DataRegularSeason20242025!$AA$3:$AA$1315,DataRegularSeason20242025!$B$3:$B$1315, "&lt;=" &amp; FF$1, DataRegularSeason20242025!$D$3:$D$1315, $A16)+SUMIFS(DataRegularSeason20242025!$AB$3:$AB$1315,DataRegularSeason20242025!$B$3:$B$1315, "&lt;=" &amp; FF$1, DataRegularSeason20242025!$E$3:$E$1315, $A16)</f>
        <v>20</v>
      </c>
      <c r="FG16">
        <f>SUMIFS(DataRegularSeason20242025!$AA$3:$AA$1315,DataRegularSeason20242025!$B$3:$B$1315, "&lt;=" &amp; FG$1, DataRegularSeason20242025!$D$3:$D$1315, $A16)+SUMIFS(DataRegularSeason20242025!$AB$3:$AB$1315,DataRegularSeason20242025!$B$3:$B$1315, "&lt;=" &amp; FG$1, DataRegularSeason20242025!$E$3:$E$1315, $A16)</f>
        <v>20</v>
      </c>
      <c r="FH16">
        <f>SUMIFS(DataRegularSeason20242025!$AA$3:$AA$1315,DataRegularSeason20242025!$B$3:$B$1315, "&lt;=" &amp; FH$1, DataRegularSeason20242025!$D$3:$D$1315, $A16)+SUMIFS(DataRegularSeason20242025!$AB$3:$AB$1315,DataRegularSeason20242025!$B$3:$B$1315, "&lt;=" &amp; FH$1, DataRegularSeason20242025!$E$3:$E$1315, $A16)</f>
        <v>20</v>
      </c>
      <c r="FI16">
        <f>SUMIFS(DataRegularSeason20242025!$AA$3:$AA$1315,DataRegularSeason20242025!$B$3:$B$1315, "&lt;=" &amp; FI$1, DataRegularSeason20242025!$D$3:$D$1315, $A16)+SUMIFS(DataRegularSeason20242025!$AB$3:$AB$1315,DataRegularSeason20242025!$B$3:$B$1315, "&lt;=" &amp; FI$1, DataRegularSeason20242025!$E$3:$E$1315, $A16)</f>
        <v>20</v>
      </c>
      <c r="FJ16">
        <f>SUMIFS(DataRegularSeason20242025!$AA$3:$AA$1315,DataRegularSeason20242025!$B$3:$B$1315, "&lt;=" &amp; FJ$1, DataRegularSeason20242025!$D$3:$D$1315, $A16)+SUMIFS(DataRegularSeason20242025!$AB$3:$AB$1315,DataRegularSeason20242025!$B$3:$B$1315, "&lt;=" &amp; FJ$1, DataRegularSeason20242025!$E$3:$E$1315, $A16)</f>
        <v>20</v>
      </c>
      <c r="FK16">
        <f>SUMIFS(DataRegularSeason20242025!$AA$3:$AA$1315,DataRegularSeason20242025!$B$3:$B$1315, "&lt;=" &amp; FK$1, DataRegularSeason20242025!$D$3:$D$1315, $A16)+SUMIFS(DataRegularSeason20242025!$AB$3:$AB$1315,DataRegularSeason20242025!$B$3:$B$1315, "&lt;=" &amp; FK$1, DataRegularSeason20242025!$E$3:$E$1315, $A16)</f>
        <v>20</v>
      </c>
      <c r="FL16">
        <f>SUMIFS(DataRegularSeason20242025!$AA$3:$AA$1315,DataRegularSeason20242025!$B$3:$B$1315, "&lt;=" &amp; FL$1, DataRegularSeason20242025!$D$3:$D$1315, $A16)+SUMIFS(DataRegularSeason20242025!$AB$3:$AB$1315,DataRegularSeason20242025!$B$3:$B$1315, "&lt;=" &amp; FL$1, DataRegularSeason20242025!$E$3:$E$1315, $A16)</f>
        <v>20</v>
      </c>
      <c r="FM16">
        <f>SUMIFS(DataRegularSeason20242025!$AA$3:$AA$1315,DataRegularSeason20242025!$B$3:$B$1315, "&lt;=" &amp; FM$1, DataRegularSeason20242025!$D$3:$D$1315, $A16)+SUMIFS(DataRegularSeason20242025!$AB$3:$AB$1315,DataRegularSeason20242025!$B$3:$B$1315, "&lt;=" &amp; FM$1, DataRegularSeason20242025!$E$3:$E$1315, $A16)</f>
        <v>20</v>
      </c>
      <c r="FN16">
        <f>SUMIFS(DataRegularSeason20242025!$AA$3:$AA$1315,DataRegularSeason20242025!$B$3:$B$1315, "&lt;=" &amp; FN$1, DataRegularSeason20242025!$D$3:$D$1315, $A16)+SUMIFS(DataRegularSeason20242025!$AB$3:$AB$1315,DataRegularSeason20242025!$B$3:$B$1315, "&lt;=" &amp; FN$1, DataRegularSeason20242025!$E$3:$E$1315, $A16)</f>
        <v>20</v>
      </c>
      <c r="FO16">
        <f>SUMIFS(DataRegularSeason20242025!$AA$3:$AA$1315,DataRegularSeason20242025!$B$3:$B$1315, "&lt;=" &amp; FO$1, DataRegularSeason20242025!$D$3:$D$1315, $A16)+SUMIFS(DataRegularSeason20242025!$AB$3:$AB$1315,DataRegularSeason20242025!$B$3:$B$1315, "&lt;=" &amp; FO$1, DataRegularSeason20242025!$E$3:$E$1315, $A16)</f>
        <v>20</v>
      </c>
      <c r="FP16">
        <f>SUMIFS(DataRegularSeason20242025!$AA$3:$AA$1315,DataRegularSeason20242025!$B$3:$B$1315, "&lt;=" &amp; FP$1, DataRegularSeason20242025!$D$3:$D$1315, $A16)+SUMIFS(DataRegularSeason20242025!$AB$3:$AB$1315,DataRegularSeason20242025!$B$3:$B$1315, "&lt;=" &amp; FP$1, DataRegularSeason20242025!$E$3:$E$1315, $A16)</f>
        <v>20</v>
      </c>
      <c r="FQ16">
        <f>SUMIFS(DataRegularSeason20242025!$AA$3:$AA$1315,DataRegularSeason20242025!$B$3:$B$1315, "&lt;=" &amp; FQ$1, DataRegularSeason20242025!$D$3:$D$1315, $A16)+SUMIFS(DataRegularSeason20242025!$AB$3:$AB$1315,DataRegularSeason20242025!$B$3:$B$1315, "&lt;=" &amp; FQ$1, DataRegularSeason20242025!$E$3:$E$1315, $A16)</f>
        <v>20</v>
      </c>
      <c r="FR16">
        <f>SUMIFS(DataRegularSeason20242025!$AA$3:$AA$1315,DataRegularSeason20242025!$B$3:$B$1315, "&lt;=" &amp; FR$1, DataRegularSeason20242025!$D$3:$D$1315, $A16)+SUMIFS(DataRegularSeason20242025!$AB$3:$AB$1315,DataRegularSeason20242025!$B$3:$B$1315, "&lt;=" &amp; FR$1, DataRegularSeason20242025!$E$3:$E$1315, $A16)</f>
        <v>20</v>
      </c>
      <c r="FS16">
        <f>SUMIFS(DataRegularSeason20242025!$AA$3:$AA$1315,DataRegularSeason20242025!$B$3:$B$1315, "&lt;=" &amp; FS$1, DataRegularSeason20242025!$D$3:$D$1315, $A16)+SUMIFS(DataRegularSeason20242025!$AB$3:$AB$1315,DataRegularSeason20242025!$B$3:$B$1315, "&lt;=" &amp; FS$1, DataRegularSeason20242025!$E$3:$E$1315, $A16)</f>
        <v>20</v>
      </c>
      <c r="FT16">
        <f>SUMIFS(DataRegularSeason20242025!$AA$3:$AA$1315,DataRegularSeason20242025!$B$3:$B$1315, "&lt;=" &amp; FT$1, DataRegularSeason20242025!$D$3:$D$1315, $A16)+SUMIFS(DataRegularSeason20242025!$AB$3:$AB$1315,DataRegularSeason20242025!$B$3:$B$1315, "&lt;=" &amp; FT$1, DataRegularSeason20242025!$E$3:$E$1315, $A16)</f>
        <v>20</v>
      </c>
      <c r="FU16">
        <f>SUMIFS(DataRegularSeason20242025!$AA$3:$AA$1315,DataRegularSeason20242025!$B$3:$B$1315, "&lt;=" &amp; FU$1, DataRegularSeason20242025!$D$3:$D$1315, $A16)+SUMIFS(DataRegularSeason20242025!$AB$3:$AB$1315,DataRegularSeason20242025!$B$3:$B$1315, "&lt;=" &amp; FU$1, DataRegularSeason20242025!$E$3:$E$1315, $A16)</f>
        <v>20</v>
      </c>
      <c r="FV16">
        <f>SUMIFS(DataRegularSeason20242025!$AA$3:$AA$1315,DataRegularSeason20242025!$B$3:$B$1315, "&lt;=" &amp; FV$1, DataRegularSeason20242025!$D$3:$D$1315, $A16)+SUMIFS(DataRegularSeason20242025!$AB$3:$AB$1315,DataRegularSeason20242025!$B$3:$B$1315, "&lt;=" &amp; FV$1, DataRegularSeason20242025!$E$3:$E$1315, $A16)</f>
        <v>20</v>
      </c>
      <c r="FW16">
        <f>SUMIFS(DataRegularSeason20242025!$AA$3:$AA$1315,DataRegularSeason20242025!$B$3:$B$1315, "&lt;=" &amp; FW$1, DataRegularSeason20242025!$D$3:$D$1315, $A16)+SUMIFS(DataRegularSeason20242025!$AB$3:$AB$1315,DataRegularSeason20242025!$B$3:$B$1315, "&lt;=" &amp; FW$1, DataRegularSeason20242025!$E$3:$E$1315, $A16)</f>
        <v>20</v>
      </c>
      <c r="FX16">
        <f>SUMIFS(DataRegularSeason20242025!$AA$3:$AA$1315,DataRegularSeason20242025!$B$3:$B$1315, "&lt;=" &amp; FX$1, DataRegularSeason20242025!$D$3:$D$1315, $A16)+SUMIFS(DataRegularSeason20242025!$AB$3:$AB$1315,DataRegularSeason20242025!$B$3:$B$1315, "&lt;=" &amp; FX$1, DataRegularSeason20242025!$E$3:$E$1315, $A16)</f>
        <v>20</v>
      </c>
      <c r="FY16">
        <f>SUMIFS(DataRegularSeason20242025!$AA$3:$AA$1315,DataRegularSeason20242025!$B$3:$B$1315, "&lt;=" &amp; FY$1, DataRegularSeason20242025!$D$3:$D$1315, $A16)+SUMIFS(DataRegularSeason20242025!$AB$3:$AB$1315,DataRegularSeason20242025!$B$3:$B$1315, "&lt;=" &amp; FY$1, DataRegularSeason20242025!$E$3:$E$1315, $A16)</f>
        <v>20</v>
      </c>
      <c r="FZ16">
        <f>SUMIFS(DataRegularSeason20242025!$AA$3:$AA$1315,DataRegularSeason20242025!$B$3:$B$1315, "&lt;=" &amp; FZ$1, DataRegularSeason20242025!$D$3:$D$1315, $A16)+SUMIFS(DataRegularSeason20242025!$AB$3:$AB$1315,DataRegularSeason20242025!$B$3:$B$1315, "&lt;=" &amp; FZ$1, DataRegularSeason20242025!$E$3:$E$1315, $A16)</f>
        <v>20</v>
      </c>
      <c r="GA16">
        <f>SUMIFS(DataRegularSeason20242025!$AA$3:$AA$1315,DataRegularSeason20242025!$B$3:$B$1315, "&lt;=" &amp; GA$1, DataRegularSeason20242025!$D$3:$D$1315, $A16)+SUMIFS(DataRegularSeason20242025!$AB$3:$AB$1315,DataRegularSeason20242025!$B$3:$B$1315, "&lt;=" &amp; GA$1, DataRegularSeason20242025!$E$3:$E$1315, $A16)</f>
        <v>20</v>
      </c>
      <c r="GB16">
        <f>SUMIFS(DataRegularSeason20242025!$AA$3:$AA$1315,DataRegularSeason20242025!$B$3:$B$1315, "&lt;=" &amp; GB$1, DataRegularSeason20242025!$D$3:$D$1315, $A16)+SUMIFS(DataRegularSeason20242025!$AB$3:$AB$1315,DataRegularSeason20242025!$B$3:$B$1315, "&lt;=" &amp; GB$1, DataRegularSeason20242025!$E$3:$E$1315, $A16)</f>
        <v>20</v>
      </c>
      <c r="GC16">
        <f>SUMIFS(DataRegularSeason20242025!$AA$3:$AA$1315,DataRegularSeason20242025!$B$3:$B$1315, "&lt;=" &amp; GC$1, DataRegularSeason20242025!$D$3:$D$1315, $A16)+SUMIFS(DataRegularSeason20242025!$AB$3:$AB$1315,DataRegularSeason20242025!$B$3:$B$1315, "&lt;=" &amp; GC$1, DataRegularSeason20242025!$E$3:$E$1315, $A16)</f>
        <v>20</v>
      </c>
      <c r="GD16">
        <f>SUMIFS(DataRegularSeason20242025!$AA$3:$AA$1315,DataRegularSeason20242025!$B$3:$B$1315, "&lt;=" &amp; GD$1, DataRegularSeason20242025!$D$3:$D$1315, $A16)+SUMIFS(DataRegularSeason20242025!$AB$3:$AB$1315,DataRegularSeason20242025!$B$3:$B$1315, "&lt;=" &amp; GD$1, DataRegularSeason20242025!$E$3:$E$1315, $A16)</f>
        <v>20</v>
      </c>
      <c r="GE16">
        <f>SUMIFS(DataRegularSeason20242025!$AA$3:$AA$1315,DataRegularSeason20242025!$B$3:$B$1315, "&lt;=" &amp; GE$1, DataRegularSeason20242025!$D$3:$D$1315, $A16)+SUMIFS(DataRegularSeason20242025!$AB$3:$AB$1315,DataRegularSeason20242025!$B$3:$B$1315, "&lt;=" &amp; GE$1, DataRegularSeason20242025!$E$3:$E$1315, $A16)</f>
        <v>20</v>
      </c>
      <c r="GF16">
        <f>SUMIFS(DataRegularSeason20242025!$AA$3:$AA$1315,DataRegularSeason20242025!$B$3:$B$1315, "&lt;=" &amp; GF$1, DataRegularSeason20242025!$D$3:$D$1315, $A16)+SUMIFS(DataRegularSeason20242025!$AB$3:$AB$1315,DataRegularSeason20242025!$B$3:$B$1315, "&lt;=" &amp; GF$1, DataRegularSeason20242025!$E$3:$E$1315, $A16)</f>
        <v>20</v>
      </c>
      <c r="GG16">
        <f>SUMIFS(DataRegularSeason20242025!$AA$3:$AA$1315,DataRegularSeason20242025!$B$3:$B$1315, "&lt;=" &amp; GG$1, DataRegularSeason20242025!$D$3:$D$1315, $A16)+SUMIFS(DataRegularSeason20242025!$AB$3:$AB$1315,DataRegularSeason20242025!$B$3:$B$1315, "&lt;=" &amp; GG$1, DataRegularSeason20242025!$E$3:$E$1315, $A16)</f>
        <v>20</v>
      </c>
      <c r="GH16">
        <f>SUMIFS(DataRegularSeason20242025!$AA$3:$AA$1315,DataRegularSeason20242025!$B$3:$B$1315, "&lt;=" &amp; GH$1, DataRegularSeason20242025!$D$3:$D$1315, $A16)+SUMIFS(DataRegularSeason20242025!$AB$3:$AB$1315,DataRegularSeason20242025!$B$3:$B$1315, "&lt;=" &amp; GH$1, DataRegularSeason20242025!$E$3:$E$1315, $A16)</f>
        <v>20</v>
      </c>
      <c r="GI16">
        <f>SUMIFS(DataRegularSeason20242025!$AA$3:$AA$1315,DataRegularSeason20242025!$B$3:$B$1315, "&lt;=" &amp; GI$1, DataRegularSeason20242025!$D$3:$D$1315, $A16)+SUMIFS(DataRegularSeason20242025!$AB$3:$AB$1315,DataRegularSeason20242025!$B$3:$B$1315, "&lt;=" &amp; GI$1, DataRegularSeason20242025!$E$3:$E$1315, $A16)</f>
        <v>20</v>
      </c>
      <c r="GJ16">
        <f>SUMIFS(DataRegularSeason20242025!$AA$3:$AA$1315,DataRegularSeason20242025!$B$3:$B$1315, "&lt;=" &amp; GJ$1, DataRegularSeason20242025!$D$3:$D$1315, $A16)+SUMIFS(DataRegularSeason20242025!$AB$3:$AB$1315,DataRegularSeason20242025!$B$3:$B$1315, "&lt;=" &amp; GJ$1, DataRegularSeason20242025!$E$3:$E$1315, $A16)</f>
        <v>20</v>
      </c>
      <c r="GK16">
        <f>SUMIFS(DataRegularSeason20242025!$AA$3:$AA$1315,DataRegularSeason20242025!$B$3:$B$1315, "&lt;=" &amp; GK$1, DataRegularSeason20242025!$D$3:$D$1315, $A16)+SUMIFS(DataRegularSeason20242025!$AB$3:$AB$1315,DataRegularSeason20242025!$B$3:$B$1315, "&lt;=" &amp; GK$1, DataRegularSeason20242025!$E$3:$E$1315, $A16)</f>
        <v>20</v>
      </c>
      <c r="GL16">
        <f>SUMIFS(DataRegularSeason20242025!$AA$3:$AA$1315,DataRegularSeason20242025!$B$3:$B$1315, "&lt;=" &amp; GL$1, DataRegularSeason20242025!$D$3:$D$1315, $A16)+SUMIFS(DataRegularSeason20242025!$AB$3:$AB$1315,DataRegularSeason20242025!$B$3:$B$1315, "&lt;=" &amp; GL$1, DataRegularSeason20242025!$E$3:$E$1315, $A16)</f>
        <v>20</v>
      </c>
      <c r="GM16">
        <f>SUMIFS(DataRegularSeason20242025!$AA$3:$AA$1315,DataRegularSeason20242025!$B$3:$B$1315, "&lt;=" &amp; GM$1, DataRegularSeason20242025!$D$3:$D$1315, $A16)+SUMIFS(DataRegularSeason20242025!$AB$3:$AB$1315,DataRegularSeason20242025!$B$3:$B$1315, "&lt;=" &amp; GM$1, DataRegularSeason20242025!$E$3:$E$1315, $A16)</f>
        <v>20</v>
      </c>
      <c r="GN16">
        <f>SUMIFS(DataRegularSeason20242025!$AA$3:$AA$1315,DataRegularSeason20242025!$B$3:$B$1315, "&lt;=" &amp; GN$1, DataRegularSeason20242025!$D$3:$D$1315, $A16)+SUMIFS(DataRegularSeason20242025!$AB$3:$AB$1315,DataRegularSeason20242025!$B$3:$B$1315, "&lt;=" &amp; GN$1, DataRegularSeason20242025!$E$3:$E$1315, $A16)</f>
        <v>20</v>
      </c>
      <c r="GO16">
        <f>SUMIFS(DataRegularSeason20242025!$AA$3:$AA$1315,DataRegularSeason20242025!$B$3:$B$1315, "&lt;=" &amp; GO$1, DataRegularSeason20242025!$D$3:$D$1315, $A16)+SUMIFS(DataRegularSeason20242025!$AB$3:$AB$1315,DataRegularSeason20242025!$B$3:$B$1315, "&lt;=" &amp; GO$1, DataRegularSeason20242025!$E$3:$E$1315, $A16)</f>
        <v>20</v>
      </c>
      <c r="GP16">
        <f>SUMIFS(DataRegularSeason20242025!$AA$3:$AA$1315,DataRegularSeason20242025!$B$3:$B$1315, "&lt;=" &amp; GP$1, DataRegularSeason20242025!$D$3:$D$1315, $A16)+SUMIFS(DataRegularSeason20242025!$AB$3:$AB$1315,DataRegularSeason20242025!$B$3:$B$1315, "&lt;=" &amp; GP$1, DataRegularSeason20242025!$E$3:$E$1315, $A16)</f>
        <v>20</v>
      </c>
      <c r="GQ16">
        <f>SUMIFS(DataRegularSeason20242025!$AA$3:$AA$1315,DataRegularSeason20242025!$B$3:$B$1315, "&lt;=" &amp; GQ$1, DataRegularSeason20242025!$D$3:$D$1315, $A16)+SUMIFS(DataRegularSeason20242025!$AB$3:$AB$1315,DataRegularSeason20242025!$B$3:$B$1315, "&lt;=" &amp; GQ$1, DataRegularSeason20242025!$E$3:$E$1315, $A16)</f>
        <v>20</v>
      </c>
      <c r="GR16">
        <f>SUMIFS(DataRegularSeason20242025!$AA$3:$AA$1315,DataRegularSeason20242025!$B$3:$B$1315, "&lt;=" &amp; GR$1, DataRegularSeason20242025!$D$3:$D$1315, $A16)+SUMIFS(DataRegularSeason20242025!$AB$3:$AB$1315,DataRegularSeason20242025!$B$3:$B$1315, "&lt;=" &amp; GR$1, DataRegularSeason20242025!$E$3:$E$1315, $A16)</f>
        <v>20</v>
      </c>
      <c r="GS16">
        <f>SUMIFS(DataRegularSeason20242025!$AA$3:$AA$1315,DataRegularSeason20242025!$B$3:$B$1315, "&lt;=" &amp; GS$1, DataRegularSeason20242025!$D$3:$D$1315, $A16)+SUMIFS(DataRegularSeason20242025!$AB$3:$AB$1315,DataRegularSeason20242025!$B$3:$B$1315, "&lt;=" &amp; GS$1, DataRegularSeason20242025!$E$3:$E$1315, $A16)</f>
        <v>20</v>
      </c>
      <c r="GT16">
        <f>SUMIFS(DataRegularSeason20242025!$AA$3:$AA$1315,DataRegularSeason20242025!$B$3:$B$1315, "&lt;=" &amp; GT$1, DataRegularSeason20242025!$D$3:$D$1315, $A16)+SUMIFS(DataRegularSeason20242025!$AB$3:$AB$1315,DataRegularSeason20242025!$B$3:$B$1315, "&lt;=" &amp; GT$1, DataRegularSeason20242025!$E$3:$E$1315, $A16)</f>
        <v>20</v>
      </c>
      <c r="GU16">
        <f>SUMIFS(DataRegularSeason20242025!$AA$3:$AA$1315,DataRegularSeason20242025!$B$3:$B$1315, "&lt;=" &amp; GU$1, DataRegularSeason20242025!$D$3:$D$1315, $A16)+SUMIFS(DataRegularSeason20242025!$AB$3:$AB$1315,DataRegularSeason20242025!$B$3:$B$1315, "&lt;=" &amp; GU$1, DataRegularSeason20242025!$E$3:$E$1315, $A16)</f>
        <v>20</v>
      </c>
    </row>
    <row r="17" spans="1:203" x14ac:dyDescent="0.25">
      <c r="A17" t="s">
        <v>21</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4</v>
      </c>
      <c r="P17">
        <f>SUMIFS(DataRegularSeason20242025!$AA$3:$AA$1315,DataRegularSeason20242025!$B$3:$B$1315, "&lt;=" &amp; P$1, DataRegularSeason20242025!$D$3:$D$1315, $A17)+SUMIFS(DataRegularSeason20242025!$AB$3:$AB$1315,DataRegularSeason20242025!$B$3:$B$1315, "&lt;=" &amp; P$1, DataRegularSeason20242025!$E$3:$E$1315, $A17)</f>
        <v>4</v>
      </c>
      <c r="Q17">
        <f>SUMIFS(DataRegularSeason20242025!$AA$3:$AA$1315,DataRegularSeason20242025!$B$3:$B$1315, "&lt;=" &amp; Q$1, DataRegularSeason20242025!$D$3:$D$1315, $A17)+SUMIFS(DataRegularSeason20242025!$AB$3:$AB$1315,DataRegularSeason20242025!$B$3:$B$1315, "&lt;=" &amp; Q$1, DataRegularSeason20242025!$E$3:$E$1315, $A17)</f>
        <v>6</v>
      </c>
      <c r="R17">
        <f>SUMIFS(DataRegularSeason20242025!$AA$3:$AA$1315,DataRegularSeason20242025!$B$3:$B$1315, "&lt;=" &amp; R$1, DataRegularSeason20242025!$D$3:$D$1315, $A17)+SUMIFS(DataRegularSeason20242025!$AB$3:$AB$1315,DataRegularSeason20242025!$B$3:$B$1315, "&lt;=" &amp; R$1, DataRegularSeason20242025!$E$3:$E$1315, $A17)</f>
        <v>6</v>
      </c>
      <c r="S17">
        <f>SUMIFS(DataRegularSeason20242025!$AA$3:$AA$1315,DataRegularSeason20242025!$B$3:$B$1315, "&lt;=" &amp; S$1, DataRegularSeason20242025!$D$3:$D$1315, $A17)+SUMIFS(DataRegularSeason20242025!$AB$3:$AB$1315,DataRegularSeason20242025!$B$3:$B$1315, "&lt;=" &amp; S$1, DataRegularSeason20242025!$E$3:$E$1315, $A17)</f>
        <v>6</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7</v>
      </c>
      <c r="X17">
        <f>SUMIFS(DataRegularSeason20242025!$AA$3:$AA$1315,DataRegularSeason20242025!$B$3:$B$1315, "&lt;=" &amp; X$1, DataRegularSeason20242025!$D$3:$D$1315, $A17)+SUMIFS(DataRegularSeason20242025!$AB$3:$AB$1315,DataRegularSeason20242025!$B$3:$B$1315, "&lt;=" &amp; X$1, DataRegularSeason20242025!$E$3:$E$1315, $A17)</f>
        <v>7</v>
      </c>
      <c r="Y17">
        <f>SUMIFS(DataRegularSeason20242025!$AA$3:$AA$1315,DataRegularSeason20242025!$B$3:$B$1315, "&lt;=" &amp; Y$1, DataRegularSeason20242025!$D$3:$D$1315, $A17)+SUMIFS(DataRegularSeason20242025!$AB$3:$AB$1315,DataRegularSeason20242025!$B$3:$B$1315, "&lt;=" &amp; Y$1, DataRegularSeason20242025!$E$3:$E$1315, $A17)</f>
        <v>7</v>
      </c>
      <c r="Z17">
        <f>SUMIFS(DataRegularSeason20242025!$AA$3:$AA$1315,DataRegularSeason20242025!$B$3:$B$1315, "&lt;=" &amp; Z$1, DataRegularSeason20242025!$D$3:$D$1315, $A17)+SUMIFS(DataRegularSeason20242025!$AB$3:$AB$1315,DataRegularSeason20242025!$B$3:$B$1315, "&lt;=" &amp; Z$1, DataRegularSeason20242025!$E$3:$E$1315, $A17)</f>
        <v>7</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7</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14</v>
      </c>
      <c r="AP17">
        <f>SUMIFS(DataRegularSeason20242025!$AA$3:$AA$1315,DataRegularSeason20242025!$B$3:$B$1315, "&lt;=" &amp; AP$1, DataRegularSeason20242025!$D$3:$D$1315, $A17)+SUMIFS(DataRegularSeason20242025!$AB$3:$AB$1315,DataRegularSeason20242025!$B$3:$B$1315, "&lt;=" &amp; AP$1, DataRegularSeason20242025!$E$3:$E$1315, $A17)</f>
        <v>14</v>
      </c>
      <c r="AQ17">
        <f>SUMIFS(DataRegularSeason20242025!$AA$3:$AA$1315,DataRegularSeason20242025!$B$3:$B$1315, "&lt;=" &amp; AQ$1, DataRegularSeason20242025!$D$3:$D$1315, $A17)+SUMIFS(DataRegularSeason20242025!$AB$3:$AB$1315,DataRegularSeason20242025!$B$3:$B$1315, "&lt;=" &amp; AQ$1, DataRegularSeason20242025!$E$3:$E$1315, $A17)</f>
        <v>14</v>
      </c>
      <c r="AR17">
        <f>SUMIFS(DataRegularSeason20242025!$AA$3:$AA$1315,DataRegularSeason20242025!$B$3:$B$1315, "&lt;=" &amp; AR$1, DataRegularSeason20242025!$D$3:$D$1315, $A17)+SUMIFS(DataRegularSeason20242025!$AB$3:$AB$1315,DataRegularSeason20242025!$B$3:$B$1315, "&lt;=" &amp; AR$1, DataRegularSeason20242025!$E$3:$E$1315, $A17)</f>
        <v>14</v>
      </c>
      <c r="AS17">
        <f>SUMIFS(DataRegularSeason20242025!$AA$3:$AA$1315,DataRegularSeason20242025!$B$3:$B$1315, "&lt;=" &amp; AS$1, DataRegularSeason20242025!$D$3:$D$1315, $A17)+SUMIFS(DataRegularSeason20242025!$AB$3:$AB$1315,DataRegularSeason20242025!$B$3:$B$1315, "&lt;=" &amp; AS$1, DataRegularSeason20242025!$E$3:$E$1315, $A17)</f>
        <v>15</v>
      </c>
      <c r="AT17">
        <f>SUMIFS(DataRegularSeason20242025!$AA$3:$AA$1315,DataRegularSeason20242025!$B$3:$B$1315, "&lt;=" &amp; AT$1, DataRegularSeason20242025!$D$3:$D$1315, $A17)+SUMIFS(DataRegularSeason20242025!$AB$3:$AB$1315,DataRegularSeason20242025!$B$3:$B$1315, "&lt;=" &amp; AT$1, DataRegularSeason20242025!$E$3:$E$1315, $A17)</f>
        <v>15</v>
      </c>
      <c r="AU17">
        <f>SUMIFS(DataRegularSeason20242025!$AA$3:$AA$1315,DataRegularSeason20242025!$B$3:$B$1315, "&lt;=" &amp; AU$1, DataRegularSeason20242025!$D$3:$D$1315, $A17)+SUMIFS(DataRegularSeason20242025!$AB$3:$AB$1315,DataRegularSeason20242025!$B$3:$B$1315, "&lt;=" &amp; AU$1, DataRegularSeason20242025!$E$3:$E$1315, $A17)</f>
        <v>15</v>
      </c>
      <c r="AV17">
        <f>SUMIFS(DataRegularSeason20242025!$AA$3:$AA$1315,DataRegularSeason20242025!$B$3:$B$1315, "&lt;=" &amp; AV$1, DataRegularSeason20242025!$D$3:$D$1315, $A17)+SUMIFS(DataRegularSeason20242025!$AB$3:$AB$1315,DataRegularSeason20242025!$B$3:$B$1315, "&lt;=" &amp; AV$1, DataRegularSeason20242025!$E$3:$E$1315, $A17)</f>
        <v>17</v>
      </c>
      <c r="AW17">
        <f>SUMIFS(DataRegularSeason20242025!$AA$3:$AA$1315,DataRegularSeason20242025!$B$3:$B$1315, "&lt;=" &amp; AW$1, DataRegularSeason20242025!$D$3:$D$1315, $A17)+SUMIFS(DataRegularSeason20242025!$AB$3:$AB$1315,DataRegularSeason20242025!$B$3:$B$1315, "&lt;=" &amp; AW$1, DataRegularSeason20242025!$E$3:$E$1315, $A17)</f>
        <v>17</v>
      </c>
      <c r="AX17">
        <f>SUMIFS(DataRegularSeason20242025!$AA$3:$AA$1315,DataRegularSeason20242025!$B$3:$B$1315, "&lt;=" &amp; AX$1, DataRegularSeason20242025!$D$3:$D$1315, $A17)+SUMIFS(DataRegularSeason20242025!$AB$3:$AB$1315,DataRegularSeason20242025!$B$3:$B$1315, "&lt;=" &amp; AX$1, DataRegularSeason20242025!$E$3:$E$1315, $A17)</f>
        <v>17</v>
      </c>
      <c r="AY17">
        <f>SUMIFS(DataRegularSeason20242025!$AA$3:$AA$1315,DataRegularSeason20242025!$B$3:$B$1315, "&lt;=" &amp; AY$1, DataRegularSeason20242025!$D$3:$D$1315, $A17)+SUMIFS(DataRegularSeason20242025!$AB$3:$AB$1315,DataRegularSeason20242025!$B$3:$B$1315, "&lt;=" &amp; AY$1, DataRegularSeason20242025!$E$3:$E$1315, $A17)</f>
        <v>18</v>
      </c>
      <c r="AZ17">
        <f>SUMIFS(DataRegularSeason20242025!$AA$3:$AA$1315,DataRegularSeason20242025!$B$3:$B$1315, "&lt;=" &amp; AZ$1, DataRegularSeason20242025!$D$3:$D$1315, $A17)+SUMIFS(DataRegularSeason20242025!$AB$3:$AB$1315,DataRegularSeason20242025!$B$3:$B$1315, "&lt;=" &amp; AZ$1, DataRegularSeason20242025!$E$3:$E$1315, $A17)</f>
        <v>18</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18</v>
      </c>
      <c r="BD17">
        <f>SUMIFS(DataRegularSeason20242025!$AA$3:$AA$1315,DataRegularSeason20242025!$B$3:$B$1315, "&lt;=" &amp; BD$1, DataRegularSeason20242025!$D$3:$D$1315, $A17)+SUMIFS(DataRegularSeason20242025!$AB$3:$AB$1315,DataRegularSeason20242025!$B$3:$B$1315, "&lt;=" &amp; BD$1, DataRegularSeason20242025!$E$3:$E$1315, $A17)</f>
        <v>18</v>
      </c>
      <c r="BE17">
        <f>SUMIFS(DataRegularSeason20242025!$AA$3:$AA$1315,DataRegularSeason20242025!$B$3:$B$1315, "&lt;=" &amp; BE$1, DataRegularSeason20242025!$D$3:$D$1315, $A17)+SUMIFS(DataRegularSeason20242025!$AB$3:$AB$1315,DataRegularSeason20242025!$B$3:$B$1315, "&lt;=" &amp; BE$1, DataRegularSeason20242025!$E$3:$E$1315, $A17)</f>
        <v>18</v>
      </c>
      <c r="BF17">
        <f>SUMIFS(DataRegularSeason20242025!$AA$3:$AA$1315,DataRegularSeason20242025!$B$3:$B$1315, "&lt;=" &amp; BF$1, DataRegularSeason20242025!$D$3:$D$1315, $A17)+SUMIFS(DataRegularSeason20242025!$AB$3:$AB$1315,DataRegularSeason20242025!$B$3:$B$1315, "&lt;=" &amp; BF$1, DataRegularSeason20242025!$E$3:$E$1315, $A17)</f>
        <v>18</v>
      </c>
      <c r="BG17">
        <f>SUMIFS(DataRegularSeason20242025!$AA$3:$AA$1315,DataRegularSeason20242025!$B$3:$B$1315, "&lt;=" &amp; BG$1, DataRegularSeason20242025!$D$3:$D$1315, $A17)+SUMIFS(DataRegularSeason20242025!$AB$3:$AB$1315,DataRegularSeason20242025!$B$3:$B$1315, "&lt;=" &amp; BG$1, DataRegularSeason20242025!$E$3:$E$1315, $A17)</f>
        <v>18</v>
      </c>
      <c r="BH17">
        <f>SUMIFS(DataRegularSeason20242025!$AA$3:$AA$1315,DataRegularSeason20242025!$B$3:$B$1315, "&lt;=" &amp; BH$1, DataRegularSeason20242025!$D$3:$D$1315, $A17)+SUMIFS(DataRegularSeason20242025!$AB$3:$AB$1315,DataRegularSeason20242025!$B$3:$B$1315, "&lt;=" &amp; BH$1, DataRegularSeason20242025!$E$3:$E$1315, $A17)</f>
        <v>18</v>
      </c>
      <c r="BI17">
        <f>SUMIFS(DataRegularSeason20242025!$AA$3:$AA$1315,DataRegularSeason20242025!$B$3:$B$1315, "&lt;=" &amp; BI$1, DataRegularSeason20242025!$D$3:$D$1315, $A17)+SUMIFS(DataRegularSeason20242025!$AB$3:$AB$1315,DataRegularSeason20242025!$B$3:$B$1315, "&lt;=" &amp; BI$1, DataRegularSeason20242025!$E$3:$E$1315, $A17)</f>
        <v>18</v>
      </c>
      <c r="BJ17">
        <f>SUMIFS(DataRegularSeason20242025!$AA$3:$AA$1315,DataRegularSeason20242025!$B$3:$B$1315, "&lt;=" &amp; BJ$1, DataRegularSeason20242025!$D$3:$D$1315, $A17)+SUMIFS(DataRegularSeason20242025!$AB$3:$AB$1315,DataRegularSeason20242025!$B$3:$B$1315, "&lt;=" &amp; BJ$1, DataRegularSeason20242025!$E$3:$E$1315, $A17)</f>
        <v>18</v>
      </c>
      <c r="BK17">
        <f>SUMIFS(DataRegularSeason20242025!$AA$3:$AA$1315,DataRegularSeason20242025!$B$3:$B$1315, "&lt;=" &amp; BK$1, DataRegularSeason20242025!$D$3:$D$1315, $A17)+SUMIFS(DataRegularSeason20242025!$AB$3:$AB$1315,DataRegularSeason20242025!$B$3:$B$1315, "&lt;=" &amp; BK$1, DataRegularSeason20242025!$E$3:$E$1315, $A17)</f>
        <v>18</v>
      </c>
      <c r="BL17">
        <f>SUMIFS(DataRegularSeason20242025!$AA$3:$AA$1315,DataRegularSeason20242025!$B$3:$B$1315, "&lt;=" &amp; BL$1, DataRegularSeason20242025!$D$3:$D$1315, $A17)+SUMIFS(DataRegularSeason20242025!$AB$3:$AB$1315,DataRegularSeason20242025!$B$3:$B$1315, "&lt;=" &amp; BL$1, DataRegularSeason20242025!$E$3:$E$1315, $A17)</f>
        <v>18</v>
      </c>
      <c r="BM17">
        <f>SUMIFS(DataRegularSeason20242025!$AA$3:$AA$1315,DataRegularSeason20242025!$B$3:$B$1315, "&lt;=" &amp; BM$1, DataRegularSeason20242025!$D$3:$D$1315, $A17)+SUMIFS(DataRegularSeason20242025!$AB$3:$AB$1315,DataRegularSeason20242025!$B$3:$B$1315, "&lt;=" &amp; BM$1, DataRegularSeason20242025!$E$3:$E$1315, $A17)</f>
        <v>18</v>
      </c>
      <c r="BN17">
        <f>SUMIFS(DataRegularSeason20242025!$AA$3:$AA$1315,DataRegularSeason20242025!$B$3:$B$1315, "&lt;=" &amp; BN$1, DataRegularSeason20242025!$D$3:$D$1315, $A17)+SUMIFS(DataRegularSeason20242025!$AB$3:$AB$1315,DataRegularSeason20242025!$B$3:$B$1315, "&lt;=" &amp; BN$1, DataRegularSeason20242025!$E$3:$E$1315, $A17)</f>
        <v>18</v>
      </c>
      <c r="BO17">
        <f>SUMIFS(DataRegularSeason20242025!$AA$3:$AA$1315,DataRegularSeason20242025!$B$3:$B$1315, "&lt;=" &amp; BO$1, DataRegularSeason20242025!$D$3:$D$1315, $A17)+SUMIFS(DataRegularSeason20242025!$AB$3:$AB$1315,DataRegularSeason20242025!$B$3:$B$1315, "&lt;=" &amp; BO$1, DataRegularSeason20242025!$E$3:$E$1315, $A17)</f>
        <v>18</v>
      </c>
      <c r="BP17">
        <f>SUMIFS(DataRegularSeason20242025!$AA$3:$AA$1315,DataRegularSeason20242025!$B$3:$B$1315, "&lt;=" &amp; BP$1, DataRegularSeason20242025!$D$3:$D$1315, $A17)+SUMIFS(DataRegularSeason20242025!$AB$3:$AB$1315,DataRegularSeason20242025!$B$3:$B$1315, "&lt;=" &amp; BP$1, DataRegularSeason20242025!$E$3:$E$1315, $A17)</f>
        <v>18</v>
      </c>
      <c r="BQ17">
        <f>SUMIFS(DataRegularSeason20242025!$AA$3:$AA$1315,DataRegularSeason20242025!$B$3:$B$1315, "&lt;=" &amp; BQ$1, DataRegularSeason20242025!$D$3:$D$1315, $A17)+SUMIFS(DataRegularSeason20242025!$AB$3:$AB$1315,DataRegularSeason20242025!$B$3:$B$1315, "&lt;=" &amp; BQ$1, DataRegularSeason20242025!$E$3:$E$1315, $A17)</f>
        <v>18</v>
      </c>
      <c r="BR17">
        <f>SUMIFS(DataRegularSeason20242025!$AA$3:$AA$1315,DataRegularSeason20242025!$B$3:$B$1315, "&lt;=" &amp; BR$1, DataRegularSeason20242025!$D$3:$D$1315, $A17)+SUMIFS(DataRegularSeason20242025!$AB$3:$AB$1315,DataRegularSeason20242025!$B$3:$B$1315, "&lt;=" &amp; BR$1, DataRegularSeason20242025!$E$3:$E$1315, $A17)</f>
        <v>18</v>
      </c>
      <c r="BS17">
        <f>SUMIFS(DataRegularSeason20242025!$AA$3:$AA$1315,DataRegularSeason20242025!$B$3:$B$1315, "&lt;=" &amp; BS$1, DataRegularSeason20242025!$D$3:$D$1315, $A17)+SUMIFS(DataRegularSeason20242025!$AB$3:$AB$1315,DataRegularSeason20242025!$B$3:$B$1315, "&lt;=" &amp; BS$1, DataRegularSeason20242025!$E$3:$E$1315, $A17)</f>
        <v>18</v>
      </c>
      <c r="BT17">
        <f>SUMIFS(DataRegularSeason20242025!$AA$3:$AA$1315,DataRegularSeason20242025!$B$3:$B$1315, "&lt;=" &amp; BT$1, DataRegularSeason20242025!$D$3:$D$1315, $A17)+SUMIFS(DataRegularSeason20242025!$AB$3:$AB$1315,DataRegularSeason20242025!$B$3:$B$1315, "&lt;=" &amp; BT$1, DataRegularSeason20242025!$E$3:$E$1315, $A17)</f>
        <v>18</v>
      </c>
      <c r="BU17">
        <f>SUMIFS(DataRegularSeason20242025!$AA$3:$AA$1315,DataRegularSeason20242025!$B$3:$B$1315, "&lt;=" &amp; BU$1, DataRegularSeason20242025!$D$3:$D$1315, $A17)+SUMIFS(DataRegularSeason20242025!$AB$3:$AB$1315,DataRegularSeason20242025!$B$3:$B$1315, "&lt;=" &amp; BU$1, DataRegularSeason20242025!$E$3:$E$1315, $A17)</f>
        <v>18</v>
      </c>
      <c r="BV17">
        <f>SUMIFS(DataRegularSeason20242025!$AA$3:$AA$1315,DataRegularSeason20242025!$B$3:$B$1315, "&lt;=" &amp; BV$1, DataRegularSeason20242025!$D$3:$D$1315, $A17)+SUMIFS(DataRegularSeason20242025!$AB$3:$AB$1315,DataRegularSeason20242025!$B$3:$B$1315, "&lt;=" &amp; BV$1, DataRegularSeason20242025!$E$3:$E$1315, $A17)</f>
        <v>18</v>
      </c>
      <c r="BW17">
        <f>SUMIFS(DataRegularSeason20242025!$AA$3:$AA$1315,DataRegularSeason20242025!$B$3:$B$1315, "&lt;=" &amp; BW$1, DataRegularSeason20242025!$D$3:$D$1315, $A17)+SUMIFS(DataRegularSeason20242025!$AB$3:$AB$1315,DataRegularSeason20242025!$B$3:$B$1315, "&lt;=" &amp; BW$1, DataRegularSeason20242025!$E$3:$E$1315, $A17)</f>
        <v>18</v>
      </c>
      <c r="BX17">
        <f>SUMIFS(DataRegularSeason20242025!$AA$3:$AA$1315,DataRegularSeason20242025!$B$3:$B$1315, "&lt;=" &amp; BX$1, DataRegularSeason20242025!$D$3:$D$1315, $A17)+SUMIFS(DataRegularSeason20242025!$AB$3:$AB$1315,DataRegularSeason20242025!$B$3:$B$1315, "&lt;=" &amp; BX$1, DataRegularSeason20242025!$E$3:$E$1315, $A17)</f>
        <v>18</v>
      </c>
      <c r="BY17">
        <f>SUMIFS(DataRegularSeason20242025!$AA$3:$AA$1315,DataRegularSeason20242025!$B$3:$B$1315, "&lt;=" &amp; BY$1, DataRegularSeason20242025!$D$3:$D$1315, $A17)+SUMIFS(DataRegularSeason20242025!$AB$3:$AB$1315,DataRegularSeason20242025!$B$3:$B$1315, "&lt;=" &amp; BY$1, DataRegularSeason20242025!$E$3:$E$1315, $A17)</f>
        <v>18</v>
      </c>
      <c r="BZ17">
        <f>SUMIFS(DataRegularSeason20242025!$AA$3:$AA$1315,DataRegularSeason20242025!$B$3:$B$1315, "&lt;=" &amp; BZ$1, DataRegularSeason20242025!$D$3:$D$1315, $A17)+SUMIFS(DataRegularSeason20242025!$AB$3:$AB$1315,DataRegularSeason20242025!$B$3:$B$1315, "&lt;=" &amp; BZ$1, DataRegularSeason20242025!$E$3:$E$1315, $A17)</f>
        <v>18</v>
      </c>
      <c r="CA17">
        <f>SUMIFS(DataRegularSeason20242025!$AA$3:$AA$1315,DataRegularSeason20242025!$B$3:$B$1315, "&lt;=" &amp; CA$1, DataRegularSeason20242025!$D$3:$D$1315, $A17)+SUMIFS(DataRegularSeason20242025!$AB$3:$AB$1315,DataRegularSeason20242025!$B$3:$B$1315, "&lt;=" &amp; CA$1, DataRegularSeason20242025!$E$3:$E$1315, $A17)</f>
        <v>18</v>
      </c>
      <c r="CB17">
        <f>SUMIFS(DataRegularSeason20242025!$AA$3:$AA$1315,DataRegularSeason20242025!$B$3:$B$1315, "&lt;=" &amp; CB$1, DataRegularSeason20242025!$D$3:$D$1315, $A17)+SUMIFS(DataRegularSeason20242025!$AB$3:$AB$1315,DataRegularSeason20242025!$B$3:$B$1315, "&lt;=" &amp; CB$1, DataRegularSeason20242025!$E$3:$E$1315, $A17)</f>
        <v>18</v>
      </c>
      <c r="CC17">
        <f>SUMIFS(DataRegularSeason20242025!$AA$3:$AA$1315,DataRegularSeason20242025!$B$3:$B$1315, "&lt;=" &amp; CC$1, DataRegularSeason20242025!$D$3:$D$1315, $A17)+SUMIFS(DataRegularSeason20242025!$AB$3:$AB$1315,DataRegularSeason20242025!$B$3:$B$1315, "&lt;=" &amp; CC$1, DataRegularSeason20242025!$E$3:$E$1315, $A17)</f>
        <v>18</v>
      </c>
      <c r="CD17">
        <f>SUMIFS(DataRegularSeason20242025!$AA$3:$AA$1315,DataRegularSeason20242025!$B$3:$B$1315, "&lt;=" &amp; CD$1, DataRegularSeason20242025!$D$3:$D$1315, $A17)+SUMIFS(DataRegularSeason20242025!$AB$3:$AB$1315,DataRegularSeason20242025!$B$3:$B$1315, "&lt;=" &amp; CD$1, DataRegularSeason20242025!$E$3:$E$1315, $A17)</f>
        <v>18</v>
      </c>
      <c r="CE17">
        <f>SUMIFS(DataRegularSeason20242025!$AA$3:$AA$1315,DataRegularSeason20242025!$B$3:$B$1315, "&lt;=" &amp; CE$1, DataRegularSeason20242025!$D$3:$D$1315, $A17)+SUMIFS(DataRegularSeason20242025!$AB$3:$AB$1315,DataRegularSeason20242025!$B$3:$B$1315, "&lt;=" &amp; CE$1, DataRegularSeason20242025!$E$3:$E$1315, $A17)</f>
        <v>18</v>
      </c>
      <c r="CF17">
        <f>SUMIFS(DataRegularSeason20242025!$AA$3:$AA$1315,DataRegularSeason20242025!$B$3:$B$1315, "&lt;=" &amp; CF$1, DataRegularSeason20242025!$D$3:$D$1315, $A17)+SUMIFS(DataRegularSeason20242025!$AB$3:$AB$1315,DataRegularSeason20242025!$B$3:$B$1315, "&lt;=" &amp; CF$1, DataRegularSeason20242025!$E$3:$E$1315, $A17)</f>
        <v>18</v>
      </c>
      <c r="CG17">
        <f>SUMIFS(DataRegularSeason20242025!$AA$3:$AA$1315,DataRegularSeason20242025!$B$3:$B$1315, "&lt;=" &amp; CG$1, DataRegularSeason20242025!$D$3:$D$1315, $A17)+SUMIFS(DataRegularSeason20242025!$AB$3:$AB$1315,DataRegularSeason20242025!$B$3:$B$1315, "&lt;=" &amp; CG$1, DataRegularSeason20242025!$E$3:$E$1315, $A17)</f>
        <v>18</v>
      </c>
      <c r="CH17">
        <f>SUMIFS(DataRegularSeason20242025!$AA$3:$AA$1315,DataRegularSeason20242025!$B$3:$B$1315, "&lt;=" &amp; CH$1, DataRegularSeason20242025!$D$3:$D$1315, $A17)+SUMIFS(DataRegularSeason20242025!$AB$3:$AB$1315,DataRegularSeason20242025!$B$3:$B$1315, "&lt;=" &amp; CH$1, DataRegularSeason20242025!$E$3:$E$1315, $A17)</f>
        <v>18</v>
      </c>
      <c r="CI17">
        <f>SUMIFS(DataRegularSeason20242025!$AA$3:$AA$1315,DataRegularSeason20242025!$B$3:$B$1315, "&lt;=" &amp; CI$1, DataRegularSeason20242025!$D$3:$D$1315, $A17)+SUMIFS(DataRegularSeason20242025!$AB$3:$AB$1315,DataRegularSeason20242025!$B$3:$B$1315, "&lt;=" &amp; CI$1, DataRegularSeason20242025!$E$3:$E$1315, $A17)</f>
        <v>18</v>
      </c>
      <c r="CJ17">
        <f>SUMIFS(DataRegularSeason20242025!$AA$3:$AA$1315,DataRegularSeason20242025!$B$3:$B$1315, "&lt;=" &amp; CJ$1, DataRegularSeason20242025!$D$3:$D$1315, $A17)+SUMIFS(DataRegularSeason20242025!$AB$3:$AB$1315,DataRegularSeason20242025!$B$3:$B$1315, "&lt;=" &amp; CJ$1, DataRegularSeason20242025!$E$3:$E$1315, $A17)</f>
        <v>18</v>
      </c>
      <c r="CK17">
        <f>SUMIFS(DataRegularSeason20242025!$AA$3:$AA$1315,DataRegularSeason20242025!$B$3:$B$1315, "&lt;=" &amp; CK$1, DataRegularSeason20242025!$D$3:$D$1315, $A17)+SUMIFS(DataRegularSeason20242025!$AB$3:$AB$1315,DataRegularSeason20242025!$B$3:$B$1315, "&lt;=" &amp; CK$1, DataRegularSeason20242025!$E$3:$E$1315, $A17)</f>
        <v>18</v>
      </c>
      <c r="CL17">
        <f>SUMIFS(DataRegularSeason20242025!$AA$3:$AA$1315,DataRegularSeason20242025!$B$3:$B$1315, "&lt;=" &amp; CL$1, DataRegularSeason20242025!$D$3:$D$1315, $A17)+SUMIFS(DataRegularSeason20242025!$AB$3:$AB$1315,DataRegularSeason20242025!$B$3:$B$1315, "&lt;=" &amp; CL$1, DataRegularSeason20242025!$E$3:$E$1315, $A17)</f>
        <v>18</v>
      </c>
      <c r="CM17">
        <f>SUMIFS(DataRegularSeason20242025!$AA$3:$AA$1315,DataRegularSeason20242025!$B$3:$B$1315, "&lt;=" &amp; CM$1, DataRegularSeason20242025!$D$3:$D$1315, $A17)+SUMIFS(DataRegularSeason20242025!$AB$3:$AB$1315,DataRegularSeason20242025!$B$3:$B$1315, "&lt;=" &amp; CM$1, DataRegularSeason20242025!$E$3:$E$1315, $A17)</f>
        <v>18</v>
      </c>
      <c r="CN17">
        <f>SUMIFS(DataRegularSeason20242025!$AA$3:$AA$1315,DataRegularSeason20242025!$B$3:$B$1315, "&lt;=" &amp; CN$1, DataRegularSeason20242025!$D$3:$D$1315, $A17)+SUMIFS(DataRegularSeason20242025!$AB$3:$AB$1315,DataRegularSeason20242025!$B$3:$B$1315, "&lt;=" &amp; CN$1, DataRegularSeason20242025!$E$3:$E$1315, $A17)</f>
        <v>18</v>
      </c>
      <c r="CO17">
        <f>SUMIFS(DataRegularSeason20242025!$AA$3:$AA$1315,DataRegularSeason20242025!$B$3:$B$1315, "&lt;=" &amp; CO$1, DataRegularSeason20242025!$D$3:$D$1315, $A17)+SUMIFS(DataRegularSeason20242025!$AB$3:$AB$1315,DataRegularSeason20242025!$B$3:$B$1315, "&lt;=" &amp; CO$1, DataRegularSeason20242025!$E$3:$E$1315, $A17)</f>
        <v>18</v>
      </c>
      <c r="CP17">
        <f>SUMIFS(DataRegularSeason20242025!$AA$3:$AA$1315,DataRegularSeason20242025!$B$3:$B$1315, "&lt;=" &amp; CP$1, DataRegularSeason20242025!$D$3:$D$1315, $A17)+SUMIFS(DataRegularSeason20242025!$AB$3:$AB$1315,DataRegularSeason20242025!$B$3:$B$1315, "&lt;=" &amp; CP$1, DataRegularSeason20242025!$E$3:$E$1315, $A17)</f>
        <v>18</v>
      </c>
      <c r="CQ17">
        <f>SUMIFS(DataRegularSeason20242025!$AA$3:$AA$1315,DataRegularSeason20242025!$B$3:$B$1315, "&lt;=" &amp; CQ$1, DataRegularSeason20242025!$D$3:$D$1315, $A17)+SUMIFS(DataRegularSeason20242025!$AB$3:$AB$1315,DataRegularSeason20242025!$B$3:$B$1315, "&lt;=" &amp; CQ$1, DataRegularSeason20242025!$E$3:$E$1315, $A17)</f>
        <v>18</v>
      </c>
      <c r="CR17">
        <f>SUMIFS(DataRegularSeason20242025!$AA$3:$AA$1315,DataRegularSeason20242025!$B$3:$B$1315, "&lt;=" &amp; CR$1, DataRegularSeason20242025!$D$3:$D$1315, $A17)+SUMIFS(DataRegularSeason20242025!$AB$3:$AB$1315,DataRegularSeason20242025!$B$3:$B$1315, "&lt;=" &amp; CR$1, DataRegularSeason20242025!$E$3:$E$1315, $A17)</f>
        <v>18</v>
      </c>
      <c r="CS17">
        <f>SUMIFS(DataRegularSeason20242025!$AA$3:$AA$1315,DataRegularSeason20242025!$B$3:$B$1315, "&lt;=" &amp; CS$1, DataRegularSeason20242025!$D$3:$D$1315, $A17)+SUMIFS(DataRegularSeason20242025!$AB$3:$AB$1315,DataRegularSeason20242025!$B$3:$B$1315, "&lt;=" &amp; CS$1, DataRegularSeason20242025!$E$3:$E$1315, $A17)</f>
        <v>18</v>
      </c>
      <c r="CT17">
        <f>SUMIFS(DataRegularSeason20242025!$AA$3:$AA$1315,DataRegularSeason20242025!$B$3:$B$1315, "&lt;=" &amp; CT$1, DataRegularSeason20242025!$D$3:$D$1315, $A17)+SUMIFS(DataRegularSeason20242025!$AB$3:$AB$1315,DataRegularSeason20242025!$B$3:$B$1315, "&lt;=" &amp; CT$1, DataRegularSeason20242025!$E$3:$E$1315, $A17)</f>
        <v>18</v>
      </c>
      <c r="CU17">
        <f>SUMIFS(DataRegularSeason20242025!$AA$3:$AA$1315,DataRegularSeason20242025!$B$3:$B$1315, "&lt;=" &amp; CU$1, DataRegularSeason20242025!$D$3:$D$1315, $A17)+SUMIFS(DataRegularSeason20242025!$AB$3:$AB$1315,DataRegularSeason20242025!$B$3:$B$1315, "&lt;=" &amp; CU$1, DataRegularSeason20242025!$E$3:$E$1315, $A17)</f>
        <v>18</v>
      </c>
      <c r="CV17">
        <f>SUMIFS(DataRegularSeason20242025!$AA$3:$AA$1315,DataRegularSeason20242025!$B$3:$B$1315, "&lt;=" &amp; CV$1, DataRegularSeason20242025!$D$3:$D$1315, $A17)+SUMIFS(DataRegularSeason20242025!$AB$3:$AB$1315,DataRegularSeason20242025!$B$3:$B$1315, "&lt;=" &amp; CV$1, DataRegularSeason20242025!$E$3:$E$1315, $A17)</f>
        <v>18</v>
      </c>
      <c r="CW17">
        <f>SUMIFS(DataRegularSeason20242025!$AA$3:$AA$1315,DataRegularSeason20242025!$B$3:$B$1315, "&lt;=" &amp; CW$1, DataRegularSeason20242025!$D$3:$D$1315, $A17)+SUMIFS(DataRegularSeason20242025!$AB$3:$AB$1315,DataRegularSeason20242025!$B$3:$B$1315, "&lt;=" &amp; CW$1, DataRegularSeason20242025!$E$3:$E$1315, $A17)</f>
        <v>18</v>
      </c>
      <c r="CX17">
        <f>SUMIFS(DataRegularSeason20242025!$AA$3:$AA$1315,DataRegularSeason20242025!$B$3:$B$1315, "&lt;=" &amp; CX$1, DataRegularSeason20242025!$D$3:$D$1315, $A17)+SUMIFS(DataRegularSeason20242025!$AB$3:$AB$1315,DataRegularSeason20242025!$B$3:$B$1315, "&lt;=" &amp; CX$1, DataRegularSeason20242025!$E$3:$E$1315, $A17)</f>
        <v>18</v>
      </c>
      <c r="CY17">
        <f>SUMIFS(DataRegularSeason20242025!$AA$3:$AA$1315,DataRegularSeason20242025!$B$3:$B$1315, "&lt;=" &amp; CY$1, DataRegularSeason20242025!$D$3:$D$1315, $A17)+SUMIFS(DataRegularSeason20242025!$AB$3:$AB$1315,DataRegularSeason20242025!$B$3:$B$1315, "&lt;=" &amp; CY$1, DataRegularSeason20242025!$E$3:$E$1315, $A17)</f>
        <v>18</v>
      </c>
      <c r="CZ17">
        <f>SUMIFS(DataRegularSeason20242025!$AA$3:$AA$1315,DataRegularSeason20242025!$B$3:$B$1315, "&lt;=" &amp; CZ$1, DataRegularSeason20242025!$D$3:$D$1315, $A17)+SUMIFS(DataRegularSeason20242025!$AB$3:$AB$1315,DataRegularSeason20242025!$B$3:$B$1315, "&lt;=" &amp; CZ$1, DataRegularSeason20242025!$E$3:$E$1315, $A17)</f>
        <v>18</v>
      </c>
      <c r="DA17">
        <f>SUMIFS(DataRegularSeason20242025!$AA$3:$AA$1315,DataRegularSeason20242025!$B$3:$B$1315, "&lt;=" &amp; DA$1, DataRegularSeason20242025!$D$3:$D$1315, $A17)+SUMIFS(DataRegularSeason20242025!$AB$3:$AB$1315,DataRegularSeason20242025!$B$3:$B$1315, "&lt;=" &amp; DA$1, DataRegularSeason20242025!$E$3:$E$1315, $A17)</f>
        <v>18</v>
      </c>
      <c r="DB17">
        <f>SUMIFS(DataRegularSeason20242025!$AA$3:$AA$1315,DataRegularSeason20242025!$B$3:$B$1315, "&lt;=" &amp; DB$1, DataRegularSeason20242025!$D$3:$D$1315, $A17)+SUMIFS(DataRegularSeason20242025!$AB$3:$AB$1315,DataRegularSeason20242025!$B$3:$B$1315, "&lt;=" &amp; DB$1, DataRegularSeason20242025!$E$3:$E$1315, $A17)</f>
        <v>18</v>
      </c>
      <c r="DC17">
        <f>SUMIFS(DataRegularSeason20242025!$AA$3:$AA$1315,DataRegularSeason20242025!$B$3:$B$1315, "&lt;=" &amp; DC$1, DataRegularSeason20242025!$D$3:$D$1315, $A17)+SUMIFS(DataRegularSeason20242025!$AB$3:$AB$1315,DataRegularSeason20242025!$B$3:$B$1315, "&lt;=" &amp; DC$1, DataRegularSeason20242025!$E$3:$E$1315, $A17)</f>
        <v>18</v>
      </c>
      <c r="DD17">
        <f>SUMIFS(DataRegularSeason20242025!$AA$3:$AA$1315,DataRegularSeason20242025!$B$3:$B$1315, "&lt;=" &amp; DD$1, DataRegularSeason20242025!$D$3:$D$1315, $A17)+SUMIFS(DataRegularSeason20242025!$AB$3:$AB$1315,DataRegularSeason20242025!$B$3:$B$1315, "&lt;=" &amp; DD$1, DataRegularSeason20242025!$E$3:$E$1315, $A17)</f>
        <v>18</v>
      </c>
      <c r="DE17">
        <f>SUMIFS(DataRegularSeason20242025!$AA$3:$AA$1315,DataRegularSeason20242025!$B$3:$B$1315, "&lt;=" &amp; DE$1, DataRegularSeason20242025!$D$3:$D$1315, $A17)+SUMIFS(DataRegularSeason20242025!$AB$3:$AB$1315,DataRegularSeason20242025!$B$3:$B$1315, "&lt;=" &amp; DE$1, DataRegularSeason20242025!$E$3:$E$1315, $A17)</f>
        <v>18</v>
      </c>
      <c r="DF17">
        <f>SUMIFS(DataRegularSeason20242025!$AA$3:$AA$1315,DataRegularSeason20242025!$B$3:$B$1315, "&lt;=" &amp; DF$1, DataRegularSeason20242025!$D$3:$D$1315, $A17)+SUMIFS(DataRegularSeason20242025!$AB$3:$AB$1315,DataRegularSeason20242025!$B$3:$B$1315, "&lt;=" &amp; DF$1, DataRegularSeason20242025!$E$3:$E$1315, $A17)</f>
        <v>18</v>
      </c>
      <c r="DG17">
        <f>SUMIFS(DataRegularSeason20242025!$AA$3:$AA$1315,DataRegularSeason20242025!$B$3:$B$1315, "&lt;=" &amp; DG$1, DataRegularSeason20242025!$D$3:$D$1315, $A17)+SUMIFS(DataRegularSeason20242025!$AB$3:$AB$1315,DataRegularSeason20242025!$B$3:$B$1315, "&lt;=" &amp; DG$1, DataRegularSeason20242025!$E$3:$E$1315, $A17)</f>
        <v>18</v>
      </c>
      <c r="DH17">
        <f>SUMIFS(DataRegularSeason20242025!$AA$3:$AA$1315,DataRegularSeason20242025!$B$3:$B$1315, "&lt;=" &amp; DH$1, DataRegularSeason20242025!$D$3:$D$1315, $A17)+SUMIFS(DataRegularSeason20242025!$AB$3:$AB$1315,DataRegularSeason20242025!$B$3:$B$1315, "&lt;=" &amp; DH$1, DataRegularSeason20242025!$E$3:$E$1315, $A17)</f>
        <v>18</v>
      </c>
      <c r="DI17">
        <f>SUMIFS(DataRegularSeason20242025!$AA$3:$AA$1315,DataRegularSeason20242025!$B$3:$B$1315, "&lt;=" &amp; DI$1, DataRegularSeason20242025!$D$3:$D$1315, $A17)+SUMIFS(DataRegularSeason20242025!$AB$3:$AB$1315,DataRegularSeason20242025!$B$3:$B$1315, "&lt;=" &amp; DI$1, DataRegularSeason20242025!$E$3:$E$1315, $A17)</f>
        <v>18</v>
      </c>
      <c r="DJ17">
        <f>SUMIFS(DataRegularSeason20242025!$AA$3:$AA$1315,DataRegularSeason20242025!$B$3:$B$1315, "&lt;=" &amp; DJ$1, DataRegularSeason20242025!$D$3:$D$1315, $A17)+SUMIFS(DataRegularSeason20242025!$AB$3:$AB$1315,DataRegularSeason20242025!$B$3:$B$1315, "&lt;=" &amp; DJ$1, DataRegularSeason20242025!$E$3:$E$1315, $A17)</f>
        <v>18</v>
      </c>
      <c r="DK17">
        <f>SUMIFS(DataRegularSeason20242025!$AA$3:$AA$1315,DataRegularSeason20242025!$B$3:$B$1315, "&lt;=" &amp; DK$1, DataRegularSeason20242025!$D$3:$D$1315, $A17)+SUMIFS(DataRegularSeason20242025!$AB$3:$AB$1315,DataRegularSeason20242025!$B$3:$B$1315, "&lt;=" &amp; DK$1, DataRegularSeason20242025!$E$3:$E$1315, $A17)</f>
        <v>18</v>
      </c>
      <c r="DL17">
        <f>SUMIFS(DataRegularSeason20242025!$AA$3:$AA$1315,DataRegularSeason20242025!$B$3:$B$1315, "&lt;=" &amp; DL$1, DataRegularSeason20242025!$D$3:$D$1315, $A17)+SUMIFS(DataRegularSeason20242025!$AB$3:$AB$1315,DataRegularSeason20242025!$B$3:$B$1315, "&lt;=" &amp; DL$1, DataRegularSeason20242025!$E$3:$E$1315, $A17)</f>
        <v>18</v>
      </c>
      <c r="DM17">
        <f>SUMIFS(DataRegularSeason20242025!$AA$3:$AA$1315,DataRegularSeason20242025!$B$3:$B$1315, "&lt;=" &amp; DM$1, DataRegularSeason20242025!$D$3:$D$1315, $A17)+SUMIFS(DataRegularSeason20242025!$AB$3:$AB$1315,DataRegularSeason20242025!$B$3:$B$1315, "&lt;=" &amp; DM$1, DataRegularSeason20242025!$E$3:$E$1315, $A17)</f>
        <v>18</v>
      </c>
      <c r="DN17">
        <f>SUMIFS(DataRegularSeason20242025!$AA$3:$AA$1315,DataRegularSeason20242025!$B$3:$B$1315, "&lt;=" &amp; DN$1, DataRegularSeason20242025!$D$3:$D$1315, $A17)+SUMIFS(DataRegularSeason20242025!$AB$3:$AB$1315,DataRegularSeason20242025!$B$3:$B$1315, "&lt;=" &amp; DN$1, DataRegularSeason20242025!$E$3:$E$1315, $A17)</f>
        <v>18</v>
      </c>
      <c r="DO17">
        <f>SUMIFS(DataRegularSeason20242025!$AA$3:$AA$1315,DataRegularSeason20242025!$B$3:$B$1315, "&lt;=" &amp; DO$1, DataRegularSeason20242025!$D$3:$D$1315, $A17)+SUMIFS(DataRegularSeason20242025!$AB$3:$AB$1315,DataRegularSeason20242025!$B$3:$B$1315, "&lt;=" &amp; DO$1, DataRegularSeason20242025!$E$3:$E$1315, $A17)</f>
        <v>18</v>
      </c>
      <c r="DP17">
        <f>SUMIFS(DataRegularSeason20242025!$AA$3:$AA$1315,DataRegularSeason20242025!$B$3:$B$1315, "&lt;=" &amp; DP$1, DataRegularSeason20242025!$D$3:$D$1315, $A17)+SUMIFS(DataRegularSeason20242025!$AB$3:$AB$1315,DataRegularSeason20242025!$B$3:$B$1315, "&lt;=" &amp; DP$1, DataRegularSeason20242025!$E$3:$E$1315, $A17)</f>
        <v>18</v>
      </c>
      <c r="DQ17">
        <f>SUMIFS(DataRegularSeason20242025!$AA$3:$AA$1315,DataRegularSeason20242025!$B$3:$B$1315, "&lt;=" &amp; DQ$1, DataRegularSeason20242025!$D$3:$D$1315, $A17)+SUMIFS(DataRegularSeason20242025!$AB$3:$AB$1315,DataRegularSeason20242025!$B$3:$B$1315, "&lt;=" &amp; DQ$1, DataRegularSeason20242025!$E$3:$E$1315, $A17)</f>
        <v>18</v>
      </c>
      <c r="DR17">
        <f>SUMIFS(DataRegularSeason20242025!$AA$3:$AA$1315,DataRegularSeason20242025!$B$3:$B$1315, "&lt;=" &amp; DR$1, DataRegularSeason20242025!$D$3:$D$1315, $A17)+SUMIFS(DataRegularSeason20242025!$AB$3:$AB$1315,DataRegularSeason20242025!$B$3:$B$1315, "&lt;=" &amp; DR$1, DataRegularSeason20242025!$E$3:$E$1315, $A17)</f>
        <v>18</v>
      </c>
      <c r="DS17">
        <f>SUMIFS(DataRegularSeason20242025!$AA$3:$AA$1315,DataRegularSeason20242025!$B$3:$B$1315, "&lt;=" &amp; DS$1, DataRegularSeason20242025!$D$3:$D$1315, $A17)+SUMIFS(DataRegularSeason20242025!$AB$3:$AB$1315,DataRegularSeason20242025!$B$3:$B$1315, "&lt;=" &amp; DS$1, DataRegularSeason20242025!$E$3:$E$1315, $A17)</f>
        <v>18</v>
      </c>
      <c r="DT17">
        <f>SUMIFS(DataRegularSeason20242025!$AA$3:$AA$1315,DataRegularSeason20242025!$B$3:$B$1315, "&lt;=" &amp; DT$1, DataRegularSeason20242025!$D$3:$D$1315, $A17)+SUMIFS(DataRegularSeason20242025!$AB$3:$AB$1315,DataRegularSeason20242025!$B$3:$B$1315, "&lt;=" &amp; DT$1, DataRegularSeason20242025!$E$3:$E$1315, $A17)</f>
        <v>18</v>
      </c>
      <c r="DU17">
        <f>SUMIFS(DataRegularSeason20242025!$AA$3:$AA$1315,DataRegularSeason20242025!$B$3:$B$1315, "&lt;=" &amp; DU$1, DataRegularSeason20242025!$D$3:$D$1315, $A17)+SUMIFS(DataRegularSeason20242025!$AB$3:$AB$1315,DataRegularSeason20242025!$B$3:$B$1315, "&lt;=" &amp; DU$1, DataRegularSeason20242025!$E$3:$E$1315, $A17)</f>
        <v>18</v>
      </c>
      <c r="DV17">
        <f>SUMIFS(DataRegularSeason20242025!$AA$3:$AA$1315,DataRegularSeason20242025!$B$3:$B$1315, "&lt;=" &amp; DV$1, DataRegularSeason20242025!$D$3:$D$1315, $A17)+SUMIFS(DataRegularSeason20242025!$AB$3:$AB$1315,DataRegularSeason20242025!$B$3:$B$1315, "&lt;=" &amp; DV$1, DataRegularSeason20242025!$E$3:$E$1315, $A17)</f>
        <v>18</v>
      </c>
      <c r="DW17">
        <f>SUMIFS(DataRegularSeason20242025!$AA$3:$AA$1315,DataRegularSeason20242025!$B$3:$B$1315, "&lt;=" &amp; DW$1, DataRegularSeason20242025!$D$3:$D$1315, $A17)+SUMIFS(DataRegularSeason20242025!$AB$3:$AB$1315,DataRegularSeason20242025!$B$3:$B$1315, "&lt;=" &amp; DW$1, DataRegularSeason20242025!$E$3:$E$1315, $A17)</f>
        <v>18</v>
      </c>
      <c r="DX17">
        <f>SUMIFS(DataRegularSeason20242025!$AA$3:$AA$1315,DataRegularSeason20242025!$B$3:$B$1315, "&lt;=" &amp; DX$1, DataRegularSeason20242025!$D$3:$D$1315, $A17)+SUMIFS(DataRegularSeason20242025!$AB$3:$AB$1315,DataRegularSeason20242025!$B$3:$B$1315, "&lt;=" &amp; DX$1, DataRegularSeason20242025!$E$3:$E$1315, $A17)</f>
        <v>18</v>
      </c>
      <c r="DY17">
        <f>SUMIFS(DataRegularSeason20242025!$AA$3:$AA$1315,DataRegularSeason20242025!$B$3:$B$1315, "&lt;=" &amp; DY$1, DataRegularSeason20242025!$D$3:$D$1315, $A17)+SUMIFS(DataRegularSeason20242025!$AB$3:$AB$1315,DataRegularSeason20242025!$B$3:$B$1315, "&lt;=" &amp; DY$1, DataRegularSeason20242025!$E$3:$E$1315, $A17)</f>
        <v>18</v>
      </c>
      <c r="DZ17">
        <f>SUMIFS(DataRegularSeason20242025!$AA$3:$AA$1315,DataRegularSeason20242025!$B$3:$B$1315, "&lt;=" &amp; DZ$1, DataRegularSeason20242025!$D$3:$D$1315, $A17)+SUMIFS(DataRegularSeason20242025!$AB$3:$AB$1315,DataRegularSeason20242025!$B$3:$B$1315, "&lt;=" &amp; DZ$1, DataRegularSeason20242025!$E$3:$E$1315, $A17)</f>
        <v>18</v>
      </c>
      <c r="EA17">
        <f>SUMIFS(DataRegularSeason20242025!$AA$3:$AA$1315,DataRegularSeason20242025!$B$3:$B$1315, "&lt;=" &amp; EA$1, DataRegularSeason20242025!$D$3:$D$1315, $A17)+SUMIFS(DataRegularSeason20242025!$AB$3:$AB$1315,DataRegularSeason20242025!$B$3:$B$1315, "&lt;=" &amp; EA$1, DataRegularSeason20242025!$E$3:$E$1315, $A17)</f>
        <v>18</v>
      </c>
      <c r="EB17">
        <f>SUMIFS(DataRegularSeason20242025!$AA$3:$AA$1315,DataRegularSeason20242025!$B$3:$B$1315, "&lt;=" &amp; EB$1, DataRegularSeason20242025!$D$3:$D$1315, $A17)+SUMIFS(DataRegularSeason20242025!$AB$3:$AB$1315,DataRegularSeason20242025!$B$3:$B$1315, "&lt;=" &amp; EB$1, DataRegularSeason20242025!$E$3:$E$1315, $A17)</f>
        <v>18</v>
      </c>
      <c r="EC17">
        <f>SUMIFS(DataRegularSeason20242025!$AA$3:$AA$1315,DataRegularSeason20242025!$B$3:$B$1315, "&lt;=" &amp; EC$1, DataRegularSeason20242025!$D$3:$D$1315, $A17)+SUMIFS(DataRegularSeason20242025!$AB$3:$AB$1315,DataRegularSeason20242025!$B$3:$B$1315, "&lt;=" &amp; EC$1, DataRegularSeason20242025!$E$3:$E$1315, $A17)</f>
        <v>18</v>
      </c>
      <c r="ED17">
        <f>SUMIFS(DataRegularSeason20242025!$AA$3:$AA$1315,DataRegularSeason20242025!$B$3:$B$1315, "&lt;=" &amp; ED$1, DataRegularSeason20242025!$D$3:$D$1315, $A17)+SUMIFS(DataRegularSeason20242025!$AB$3:$AB$1315,DataRegularSeason20242025!$B$3:$B$1315, "&lt;=" &amp; ED$1, DataRegularSeason20242025!$E$3:$E$1315, $A17)</f>
        <v>18</v>
      </c>
      <c r="EE17">
        <f>SUMIFS(DataRegularSeason20242025!$AA$3:$AA$1315,DataRegularSeason20242025!$B$3:$B$1315, "&lt;=" &amp; EE$1, DataRegularSeason20242025!$D$3:$D$1315, $A17)+SUMIFS(DataRegularSeason20242025!$AB$3:$AB$1315,DataRegularSeason20242025!$B$3:$B$1315, "&lt;=" &amp; EE$1, DataRegularSeason20242025!$E$3:$E$1315, $A17)</f>
        <v>18</v>
      </c>
      <c r="EF17">
        <f>SUMIFS(DataRegularSeason20242025!$AA$3:$AA$1315,DataRegularSeason20242025!$B$3:$B$1315, "&lt;=" &amp; EF$1, DataRegularSeason20242025!$D$3:$D$1315, $A17)+SUMIFS(DataRegularSeason20242025!$AB$3:$AB$1315,DataRegularSeason20242025!$B$3:$B$1315, "&lt;=" &amp; EF$1, DataRegularSeason20242025!$E$3:$E$1315, $A17)</f>
        <v>18</v>
      </c>
      <c r="EG17">
        <f>SUMIFS(DataRegularSeason20242025!$AA$3:$AA$1315,DataRegularSeason20242025!$B$3:$B$1315, "&lt;=" &amp; EG$1, DataRegularSeason20242025!$D$3:$D$1315, $A17)+SUMIFS(DataRegularSeason20242025!$AB$3:$AB$1315,DataRegularSeason20242025!$B$3:$B$1315, "&lt;=" &amp; EG$1, DataRegularSeason20242025!$E$3:$E$1315, $A17)</f>
        <v>18</v>
      </c>
      <c r="EH17">
        <f>SUMIFS(DataRegularSeason20242025!$AA$3:$AA$1315,DataRegularSeason20242025!$B$3:$B$1315, "&lt;=" &amp; EH$1, DataRegularSeason20242025!$D$3:$D$1315, $A17)+SUMIFS(DataRegularSeason20242025!$AB$3:$AB$1315,DataRegularSeason20242025!$B$3:$B$1315, "&lt;=" &amp; EH$1, DataRegularSeason20242025!$E$3:$E$1315, $A17)</f>
        <v>18</v>
      </c>
      <c r="EI17">
        <f>SUMIFS(DataRegularSeason20242025!$AA$3:$AA$1315,DataRegularSeason20242025!$B$3:$B$1315, "&lt;=" &amp; EI$1, DataRegularSeason20242025!$D$3:$D$1315, $A17)+SUMIFS(DataRegularSeason20242025!$AB$3:$AB$1315,DataRegularSeason20242025!$B$3:$B$1315, "&lt;=" &amp; EI$1, DataRegularSeason20242025!$E$3:$E$1315, $A17)</f>
        <v>18</v>
      </c>
      <c r="EJ17">
        <f>SUMIFS(DataRegularSeason20242025!$AA$3:$AA$1315,DataRegularSeason20242025!$B$3:$B$1315, "&lt;=" &amp; EJ$1, DataRegularSeason20242025!$D$3:$D$1315, $A17)+SUMIFS(DataRegularSeason20242025!$AB$3:$AB$1315,DataRegularSeason20242025!$B$3:$B$1315, "&lt;=" &amp; EJ$1, DataRegularSeason20242025!$E$3:$E$1315, $A17)</f>
        <v>18</v>
      </c>
      <c r="EK17">
        <f>SUMIFS(DataRegularSeason20242025!$AA$3:$AA$1315,DataRegularSeason20242025!$B$3:$B$1315, "&lt;=" &amp; EK$1, DataRegularSeason20242025!$D$3:$D$1315, $A17)+SUMIFS(DataRegularSeason20242025!$AB$3:$AB$1315,DataRegularSeason20242025!$B$3:$B$1315, "&lt;=" &amp; EK$1, DataRegularSeason20242025!$E$3:$E$1315, $A17)</f>
        <v>18</v>
      </c>
      <c r="EL17">
        <f>SUMIFS(DataRegularSeason20242025!$AA$3:$AA$1315,DataRegularSeason20242025!$B$3:$B$1315, "&lt;=" &amp; EL$1, DataRegularSeason20242025!$D$3:$D$1315, $A17)+SUMIFS(DataRegularSeason20242025!$AB$3:$AB$1315,DataRegularSeason20242025!$B$3:$B$1315, "&lt;=" &amp; EL$1, DataRegularSeason20242025!$E$3:$E$1315, $A17)</f>
        <v>18</v>
      </c>
      <c r="EM17">
        <f>SUMIFS(DataRegularSeason20242025!$AA$3:$AA$1315,DataRegularSeason20242025!$B$3:$B$1315, "&lt;=" &amp; EM$1, DataRegularSeason20242025!$D$3:$D$1315, $A17)+SUMIFS(DataRegularSeason20242025!$AB$3:$AB$1315,DataRegularSeason20242025!$B$3:$B$1315, "&lt;=" &amp; EM$1, DataRegularSeason20242025!$E$3:$E$1315, $A17)</f>
        <v>18</v>
      </c>
      <c r="EN17">
        <f>SUMIFS(DataRegularSeason20242025!$AA$3:$AA$1315,DataRegularSeason20242025!$B$3:$B$1315, "&lt;=" &amp; EN$1, DataRegularSeason20242025!$D$3:$D$1315, $A17)+SUMIFS(DataRegularSeason20242025!$AB$3:$AB$1315,DataRegularSeason20242025!$B$3:$B$1315, "&lt;=" &amp; EN$1, DataRegularSeason20242025!$E$3:$E$1315, $A17)</f>
        <v>18</v>
      </c>
      <c r="EO17">
        <f>SUMIFS(DataRegularSeason20242025!$AA$3:$AA$1315,DataRegularSeason20242025!$B$3:$B$1315, "&lt;=" &amp; EO$1, DataRegularSeason20242025!$D$3:$D$1315, $A17)+SUMIFS(DataRegularSeason20242025!$AB$3:$AB$1315,DataRegularSeason20242025!$B$3:$B$1315, "&lt;=" &amp; EO$1, DataRegularSeason20242025!$E$3:$E$1315, $A17)</f>
        <v>18</v>
      </c>
      <c r="EP17">
        <f>SUMIFS(DataRegularSeason20242025!$AA$3:$AA$1315,DataRegularSeason20242025!$B$3:$B$1315, "&lt;=" &amp; EP$1, DataRegularSeason20242025!$D$3:$D$1315, $A17)+SUMIFS(DataRegularSeason20242025!$AB$3:$AB$1315,DataRegularSeason20242025!$B$3:$B$1315, "&lt;=" &amp; EP$1, DataRegularSeason20242025!$E$3:$E$1315, $A17)</f>
        <v>18</v>
      </c>
      <c r="EQ17">
        <f>SUMIFS(DataRegularSeason20242025!$AA$3:$AA$1315,DataRegularSeason20242025!$B$3:$B$1315, "&lt;=" &amp; EQ$1, DataRegularSeason20242025!$D$3:$D$1315, $A17)+SUMIFS(DataRegularSeason20242025!$AB$3:$AB$1315,DataRegularSeason20242025!$B$3:$B$1315, "&lt;=" &amp; EQ$1, DataRegularSeason20242025!$E$3:$E$1315, $A17)</f>
        <v>18</v>
      </c>
      <c r="ER17">
        <f>SUMIFS(DataRegularSeason20242025!$AA$3:$AA$1315,DataRegularSeason20242025!$B$3:$B$1315, "&lt;=" &amp; ER$1, DataRegularSeason20242025!$D$3:$D$1315, $A17)+SUMIFS(DataRegularSeason20242025!$AB$3:$AB$1315,DataRegularSeason20242025!$B$3:$B$1315, "&lt;=" &amp; ER$1, DataRegularSeason20242025!$E$3:$E$1315, $A17)</f>
        <v>18</v>
      </c>
      <c r="ES17">
        <f>SUMIFS(DataRegularSeason20242025!$AA$3:$AA$1315,DataRegularSeason20242025!$B$3:$B$1315, "&lt;=" &amp; ES$1, DataRegularSeason20242025!$D$3:$D$1315, $A17)+SUMIFS(DataRegularSeason20242025!$AB$3:$AB$1315,DataRegularSeason20242025!$B$3:$B$1315, "&lt;=" &amp; ES$1, DataRegularSeason20242025!$E$3:$E$1315, $A17)</f>
        <v>18</v>
      </c>
      <c r="ET17">
        <f>SUMIFS(DataRegularSeason20242025!$AA$3:$AA$1315,DataRegularSeason20242025!$B$3:$B$1315, "&lt;=" &amp; ET$1, DataRegularSeason20242025!$D$3:$D$1315, $A17)+SUMIFS(DataRegularSeason20242025!$AB$3:$AB$1315,DataRegularSeason20242025!$B$3:$B$1315, "&lt;=" &amp; ET$1, DataRegularSeason20242025!$E$3:$E$1315, $A17)</f>
        <v>18</v>
      </c>
      <c r="EU17">
        <f>SUMIFS(DataRegularSeason20242025!$AA$3:$AA$1315,DataRegularSeason20242025!$B$3:$B$1315, "&lt;=" &amp; EU$1, DataRegularSeason20242025!$D$3:$D$1315, $A17)+SUMIFS(DataRegularSeason20242025!$AB$3:$AB$1315,DataRegularSeason20242025!$B$3:$B$1315, "&lt;=" &amp; EU$1, DataRegularSeason20242025!$E$3:$E$1315, $A17)</f>
        <v>18</v>
      </c>
      <c r="EV17">
        <f>SUMIFS(DataRegularSeason20242025!$AA$3:$AA$1315,DataRegularSeason20242025!$B$3:$B$1315, "&lt;=" &amp; EV$1, DataRegularSeason20242025!$D$3:$D$1315, $A17)+SUMIFS(DataRegularSeason20242025!$AB$3:$AB$1315,DataRegularSeason20242025!$B$3:$B$1315, "&lt;=" &amp; EV$1, DataRegularSeason20242025!$E$3:$E$1315, $A17)</f>
        <v>18</v>
      </c>
      <c r="EW17">
        <f>SUMIFS(DataRegularSeason20242025!$AA$3:$AA$1315,DataRegularSeason20242025!$B$3:$B$1315, "&lt;=" &amp; EW$1, DataRegularSeason20242025!$D$3:$D$1315, $A17)+SUMIFS(DataRegularSeason20242025!$AB$3:$AB$1315,DataRegularSeason20242025!$B$3:$B$1315, "&lt;=" &amp; EW$1, DataRegularSeason20242025!$E$3:$E$1315, $A17)</f>
        <v>18</v>
      </c>
      <c r="EX17">
        <f>SUMIFS(DataRegularSeason20242025!$AA$3:$AA$1315,DataRegularSeason20242025!$B$3:$B$1315, "&lt;=" &amp; EX$1, DataRegularSeason20242025!$D$3:$D$1315, $A17)+SUMIFS(DataRegularSeason20242025!$AB$3:$AB$1315,DataRegularSeason20242025!$B$3:$B$1315, "&lt;=" &amp; EX$1, DataRegularSeason20242025!$E$3:$E$1315, $A17)</f>
        <v>18</v>
      </c>
      <c r="EY17">
        <f>SUMIFS(DataRegularSeason20242025!$AA$3:$AA$1315,DataRegularSeason20242025!$B$3:$B$1315, "&lt;=" &amp; EY$1, DataRegularSeason20242025!$D$3:$D$1315, $A17)+SUMIFS(DataRegularSeason20242025!$AB$3:$AB$1315,DataRegularSeason20242025!$B$3:$B$1315, "&lt;=" &amp; EY$1, DataRegularSeason20242025!$E$3:$E$1315, $A17)</f>
        <v>18</v>
      </c>
      <c r="EZ17">
        <f>SUMIFS(DataRegularSeason20242025!$AA$3:$AA$1315,DataRegularSeason20242025!$B$3:$B$1315, "&lt;=" &amp; EZ$1, DataRegularSeason20242025!$D$3:$D$1315, $A17)+SUMIFS(DataRegularSeason20242025!$AB$3:$AB$1315,DataRegularSeason20242025!$B$3:$B$1315, "&lt;=" &amp; EZ$1, DataRegularSeason20242025!$E$3:$E$1315, $A17)</f>
        <v>18</v>
      </c>
      <c r="FA17">
        <f>SUMIFS(DataRegularSeason20242025!$AA$3:$AA$1315,DataRegularSeason20242025!$B$3:$B$1315, "&lt;=" &amp; FA$1, DataRegularSeason20242025!$D$3:$D$1315, $A17)+SUMIFS(DataRegularSeason20242025!$AB$3:$AB$1315,DataRegularSeason20242025!$B$3:$B$1315, "&lt;=" &amp; FA$1, DataRegularSeason20242025!$E$3:$E$1315, $A17)</f>
        <v>18</v>
      </c>
      <c r="FB17">
        <f>SUMIFS(DataRegularSeason20242025!$AA$3:$AA$1315,DataRegularSeason20242025!$B$3:$B$1315, "&lt;=" &amp; FB$1, DataRegularSeason20242025!$D$3:$D$1315, $A17)+SUMIFS(DataRegularSeason20242025!$AB$3:$AB$1315,DataRegularSeason20242025!$B$3:$B$1315, "&lt;=" &amp; FB$1, DataRegularSeason20242025!$E$3:$E$1315, $A17)</f>
        <v>18</v>
      </c>
      <c r="FC17">
        <f>SUMIFS(DataRegularSeason20242025!$AA$3:$AA$1315,DataRegularSeason20242025!$B$3:$B$1315, "&lt;=" &amp; FC$1, DataRegularSeason20242025!$D$3:$D$1315, $A17)+SUMIFS(DataRegularSeason20242025!$AB$3:$AB$1315,DataRegularSeason20242025!$B$3:$B$1315, "&lt;=" &amp; FC$1, DataRegularSeason20242025!$E$3:$E$1315, $A17)</f>
        <v>18</v>
      </c>
      <c r="FD17">
        <f>SUMIFS(DataRegularSeason20242025!$AA$3:$AA$1315,DataRegularSeason20242025!$B$3:$B$1315, "&lt;=" &amp; FD$1, DataRegularSeason20242025!$D$3:$D$1315, $A17)+SUMIFS(DataRegularSeason20242025!$AB$3:$AB$1315,DataRegularSeason20242025!$B$3:$B$1315, "&lt;=" &amp; FD$1, DataRegularSeason20242025!$E$3:$E$1315, $A17)</f>
        <v>18</v>
      </c>
      <c r="FE17">
        <f>SUMIFS(DataRegularSeason20242025!$AA$3:$AA$1315,DataRegularSeason20242025!$B$3:$B$1315, "&lt;=" &amp; FE$1, DataRegularSeason20242025!$D$3:$D$1315, $A17)+SUMIFS(DataRegularSeason20242025!$AB$3:$AB$1315,DataRegularSeason20242025!$B$3:$B$1315, "&lt;=" &amp; FE$1, DataRegularSeason20242025!$E$3:$E$1315, $A17)</f>
        <v>18</v>
      </c>
      <c r="FF17">
        <f>SUMIFS(DataRegularSeason20242025!$AA$3:$AA$1315,DataRegularSeason20242025!$B$3:$B$1315, "&lt;=" &amp; FF$1, DataRegularSeason20242025!$D$3:$D$1315, $A17)+SUMIFS(DataRegularSeason20242025!$AB$3:$AB$1315,DataRegularSeason20242025!$B$3:$B$1315, "&lt;=" &amp; FF$1, DataRegularSeason20242025!$E$3:$E$1315, $A17)</f>
        <v>18</v>
      </c>
      <c r="FG17">
        <f>SUMIFS(DataRegularSeason20242025!$AA$3:$AA$1315,DataRegularSeason20242025!$B$3:$B$1315, "&lt;=" &amp; FG$1, DataRegularSeason20242025!$D$3:$D$1315, $A17)+SUMIFS(DataRegularSeason20242025!$AB$3:$AB$1315,DataRegularSeason20242025!$B$3:$B$1315, "&lt;=" &amp; FG$1, DataRegularSeason20242025!$E$3:$E$1315, $A17)</f>
        <v>18</v>
      </c>
      <c r="FH17">
        <f>SUMIFS(DataRegularSeason20242025!$AA$3:$AA$1315,DataRegularSeason20242025!$B$3:$B$1315, "&lt;=" &amp; FH$1, DataRegularSeason20242025!$D$3:$D$1315, $A17)+SUMIFS(DataRegularSeason20242025!$AB$3:$AB$1315,DataRegularSeason20242025!$B$3:$B$1315, "&lt;=" &amp; FH$1, DataRegularSeason20242025!$E$3:$E$1315, $A17)</f>
        <v>18</v>
      </c>
      <c r="FI17">
        <f>SUMIFS(DataRegularSeason20242025!$AA$3:$AA$1315,DataRegularSeason20242025!$B$3:$B$1315, "&lt;=" &amp; FI$1, DataRegularSeason20242025!$D$3:$D$1315, $A17)+SUMIFS(DataRegularSeason20242025!$AB$3:$AB$1315,DataRegularSeason20242025!$B$3:$B$1315, "&lt;=" &amp; FI$1, DataRegularSeason20242025!$E$3:$E$1315, $A17)</f>
        <v>18</v>
      </c>
      <c r="FJ17">
        <f>SUMIFS(DataRegularSeason20242025!$AA$3:$AA$1315,DataRegularSeason20242025!$B$3:$B$1315, "&lt;=" &amp; FJ$1, DataRegularSeason20242025!$D$3:$D$1315, $A17)+SUMIFS(DataRegularSeason20242025!$AB$3:$AB$1315,DataRegularSeason20242025!$B$3:$B$1315, "&lt;=" &amp; FJ$1, DataRegularSeason20242025!$E$3:$E$1315, $A17)</f>
        <v>18</v>
      </c>
      <c r="FK17">
        <f>SUMIFS(DataRegularSeason20242025!$AA$3:$AA$1315,DataRegularSeason20242025!$B$3:$B$1315, "&lt;=" &amp; FK$1, DataRegularSeason20242025!$D$3:$D$1315, $A17)+SUMIFS(DataRegularSeason20242025!$AB$3:$AB$1315,DataRegularSeason20242025!$B$3:$B$1315, "&lt;=" &amp; FK$1, DataRegularSeason20242025!$E$3:$E$1315, $A17)</f>
        <v>18</v>
      </c>
      <c r="FL17">
        <f>SUMIFS(DataRegularSeason20242025!$AA$3:$AA$1315,DataRegularSeason20242025!$B$3:$B$1315, "&lt;=" &amp; FL$1, DataRegularSeason20242025!$D$3:$D$1315, $A17)+SUMIFS(DataRegularSeason20242025!$AB$3:$AB$1315,DataRegularSeason20242025!$B$3:$B$1315, "&lt;=" &amp; FL$1, DataRegularSeason20242025!$E$3:$E$1315, $A17)</f>
        <v>18</v>
      </c>
      <c r="FM17">
        <f>SUMIFS(DataRegularSeason20242025!$AA$3:$AA$1315,DataRegularSeason20242025!$B$3:$B$1315, "&lt;=" &amp; FM$1, DataRegularSeason20242025!$D$3:$D$1315, $A17)+SUMIFS(DataRegularSeason20242025!$AB$3:$AB$1315,DataRegularSeason20242025!$B$3:$B$1315, "&lt;=" &amp; FM$1, DataRegularSeason20242025!$E$3:$E$1315, $A17)</f>
        <v>18</v>
      </c>
      <c r="FN17">
        <f>SUMIFS(DataRegularSeason20242025!$AA$3:$AA$1315,DataRegularSeason20242025!$B$3:$B$1315, "&lt;=" &amp; FN$1, DataRegularSeason20242025!$D$3:$D$1315, $A17)+SUMIFS(DataRegularSeason20242025!$AB$3:$AB$1315,DataRegularSeason20242025!$B$3:$B$1315, "&lt;=" &amp; FN$1, DataRegularSeason20242025!$E$3:$E$1315, $A17)</f>
        <v>18</v>
      </c>
      <c r="FO17">
        <f>SUMIFS(DataRegularSeason20242025!$AA$3:$AA$1315,DataRegularSeason20242025!$B$3:$B$1315, "&lt;=" &amp; FO$1, DataRegularSeason20242025!$D$3:$D$1315, $A17)+SUMIFS(DataRegularSeason20242025!$AB$3:$AB$1315,DataRegularSeason20242025!$B$3:$B$1315, "&lt;=" &amp; FO$1, DataRegularSeason20242025!$E$3:$E$1315, $A17)</f>
        <v>18</v>
      </c>
      <c r="FP17">
        <f>SUMIFS(DataRegularSeason20242025!$AA$3:$AA$1315,DataRegularSeason20242025!$B$3:$B$1315, "&lt;=" &amp; FP$1, DataRegularSeason20242025!$D$3:$D$1315, $A17)+SUMIFS(DataRegularSeason20242025!$AB$3:$AB$1315,DataRegularSeason20242025!$B$3:$B$1315, "&lt;=" &amp; FP$1, DataRegularSeason20242025!$E$3:$E$1315, $A17)</f>
        <v>18</v>
      </c>
      <c r="FQ17">
        <f>SUMIFS(DataRegularSeason20242025!$AA$3:$AA$1315,DataRegularSeason20242025!$B$3:$B$1315, "&lt;=" &amp; FQ$1, DataRegularSeason20242025!$D$3:$D$1315, $A17)+SUMIFS(DataRegularSeason20242025!$AB$3:$AB$1315,DataRegularSeason20242025!$B$3:$B$1315, "&lt;=" &amp; FQ$1, DataRegularSeason20242025!$E$3:$E$1315, $A17)</f>
        <v>18</v>
      </c>
      <c r="FR17">
        <f>SUMIFS(DataRegularSeason20242025!$AA$3:$AA$1315,DataRegularSeason20242025!$B$3:$B$1315, "&lt;=" &amp; FR$1, DataRegularSeason20242025!$D$3:$D$1315, $A17)+SUMIFS(DataRegularSeason20242025!$AB$3:$AB$1315,DataRegularSeason20242025!$B$3:$B$1315, "&lt;=" &amp; FR$1, DataRegularSeason20242025!$E$3:$E$1315, $A17)</f>
        <v>18</v>
      </c>
      <c r="FS17">
        <f>SUMIFS(DataRegularSeason20242025!$AA$3:$AA$1315,DataRegularSeason20242025!$B$3:$B$1315, "&lt;=" &amp; FS$1, DataRegularSeason20242025!$D$3:$D$1315, $A17)+SUMIFS(DataRegularSeason20242025!$AB$3:$AB$1315,DataRegularSeason20242025!$B$3:$B$1315, "&lt;=" &amp; FS$1, DataRegularSeason20242025!$E$3:$E$1315, $A17)</f>
        <v>18</v>
      </c>
      <c r="FT17">
        <f>SUMIFS(DataRegularSeason20242025!$AA$3:$AA$1315,DataRegularSeason20242025!$B$3:$B$1315, "&lt;=" &amp; FT$1, DataRegularSeason20242025!$D$3:$D$1315, $A17)+SUMIFS(DataRegularSeason20242025!$AB$3:$AB$1315,DataRegularSeason20242025!$B$3:$B$1315, "&lt;=" &amp; FT$1, DataRegularSeason20242025!$E$3:$E$1315, $A17)</f>
        <v>18</v>
      </c>
      <c r="FU17">
        <f>SUMIFS(DataRegularSeason20242025!$AA$3:$AA$1315,DataRegularSeason20242025!$B$3:$B$1315, "&lt;=" &amp; FU$1, DataRegularSeason20242025!$D$3:$D$1315, $A17)+SUMIFS(DataRegularSeason20242025!$AB$3:$AB$1315,DataRegularSeason20242025!$B$3:$B$1315, "&lt;=" &amp; FU$1, DataRegularSeason20242025!$E$3:$E$1315, $A17)</f>
        <v>18</v>
      </c>
      <c r="FV17">
        <f>SUMIFS(DataRegularSeason20242025!$AA$3:$AA$1315,DataRegularSeason20242025!$B$3:$B$1315, "&lt;=" &amp; FV$1, DataRegularSeason20242025!$D$3:$D$1315, $A17)+SUMIFS(DataRegularSeason20242025!$AB$3:$AB$1315,DataRegularSeason20242025!$B$3:$B$1315, "&lt;=" &amp; FV$1, DataRegularSeason20242025!$E$3:$E$1315, $A17)</f>
        <v>18</v>
      </c>
      <c r="FW17">
        <f>SUMIFS(DataRegularSeason20242025!$AA$3:$AA$1315,DataRegularSeason20242025!$B$3:$B$1315, "&lt;=" &amp; FW$1, DataRegularSeason20242025!$D$3:$D$1315, $A17)+SUMIFS(DataRegularSeason20242025!$AB$3:$AB$1315,DataRegularSeason20242025!$B$3:$B$1315, "&lt;=" &amp; FW$1, DataRegularSeason20242025!$E$3:$E$1315, $A17)</f>
        <v>18</v>
      </c>
      <c r="FX17">
        <f>SUMIFS(DataRegularSeason20242025!$AA$3:$AA$1315,DataRegularSeason20242025!$B$3:$B$1315, "&lt;=" &amp; FX$1, DataRegularSeason20242025!$D$3:$D$1315, $A17)+SUMIFS(DataRegularSeason20242025!$AB$3:$AB$1315,DataRegularSeason20242025!$B$3:$B$1315, "&lt;=" &amp; FX$1, DataRegularSeason20242025!$E$3:$E$1315, $A17)</f>
        <v>18</v>
      </c>
      <c r="FY17">
        <f>SUMIFS(DataRegularSeason20242025!$AA$3:$AA$1315,DataRegularSeason20242025!$B$3:$B$1315, "&lt;=" &amp; FY$1, DataRegularSeason20242025!$D$3:$D$1315, $A17)+SUMIFS(DataRegularSeason20242025!$AB$3:$AB$1315,DataRegularSeason20242025!$B$3:$B$1315, "&lt;=" &amp; FY$1, DataRegularSeason20242025!$E$3:$E$1315, $A17)</f>
        <v>18</v>
      </c>
      <c r="FZ17">
        <f>SUMIFS(DataRegularSeason20242025!$AA$3:$AA$1315,DataRegularSeason20242025!$B$3:$B$1315, "&lt;=" &amp; FZ$1, DataRegularSeason20242025!$D$3:$D$1315, $A17)+SUMIFS(DataRegularSeason20242025!$AB$3:$AB$1315,DataRegularSeason20242025!$B$3:$B$1315, "&lt;=" &amp; FZ$1, DataRegularSeason20242025!$E$3:$E$1315, $A17)</f>
        <v>18</v>
      </c>
      <c r="GA17">
        <f>SUMIFS(DataRegularSeason20242025!$AA$3:$AA$1315,DataRegularSeason20242025!$B$3:$B$1315, "&lt;=" &amp; GA$1, DataRegularSeason20242025!$D$3:$D$1315, $A17)+SUMIFS(DataRegularSeason20242025!$AB$3:$AB$1315,DataRegularSeason20242025!$B$3:$B$1315, "&lt;=" &amp; GA$1, DataRegularSeason20242025!$E$3:$E$1315, $A17)</f>
        <v>18</v>
      </c>
      <c r="GB17">
        <f>SUMIFS(DataRegularSeason20242025!$AA$3:$AA$1315,DataRegularSeason20242025!$B$3:$B$1315, "&lt;=" &amp; GB$1, DataRegularSeason20242025!$D$3:$D$1315, $A17)+SUMIFS(DataRegularSeason20242025!$AB$3:$AB$1315,DataRegularSeason20242025!$B$3:$B$1315, "&lt;=" &amp; GB$1, DataRegularSeason20242025!$E$3:$E$1315, $A17)</f>
        <v>18</v>
      </c>
      <c r="GC17">
        <f>SUMIFS(DataRegularSeason20242025!$AA$3:$AA$1315,DataRegularSeason20242025!$B$3:$B$1315, "&lt;=" &amp; GC$1, DataRegularSeason20242025!$D$3:$D$1315, $A17)+SUMIFS(DataRegularSeason20242025!$AB$3:$AB$1315,DataRegularSeason20242025!$B$3:$B$1315, "&lt;=" &amp; GC$1, DataRegularSeason20242025!$E$3:$E$1315, $A17)</f>
        <v>18</v>
      </c>
      <c r="GD17">
        <f>SUMIFS(DataRegularSeason20242025!$AA$3:$AA$1315,DataRegularSeason20242025!$B$3:$B$1315, "&lt;=" &amp; GD$1, DataRegularSeason20242025!$D$3:$D$1315, $A17)+SUMIFS(DataRegularSeason20242025!$AB$3:$AB$1315,DataRegularSeason20242025!$B$3:$B$1315, "&lt;=" &amp; GD$1, DataRegularSeason20242025!$E$3:$E$1315, $A17)</f>
        <v>18</v>
      </c>
      <c r="GE17">
        <f>SUMIFS(DataRegularSeason20242025!$AA$3:$AA$1315,DataRegularSeason20242025!$B$3:$B$1315, "&lt;=" &amp; GE$1, DataRegularSeason20242025!$D$3:$D$1315, $A17)+SUMIFS(DataRegularSeason20242025!$AB$3:$AB$1315,DataRegularSeason20242025!$B$3:$B$1315, "&lt;=" &amp; GE$1, DataRegularSeason20242025!$E$3:$E$1315, $A17)</f>
        <v>18</v>
      </c>
      <c r="GF17">
        <f>SUMIFS(DataRegularSeason20242025!$AA$3:$AA$1315,DataRegularSeason20242025!$B$3:$B$1315, "&lt;=" &amp; GF$1, DataRegularSeason20242025!$D$3:$D$1315, $A17)+SUMIFS(DataRegularSeason20242025!$AB$3:$AB$1315,DataRegularSeason20242025!$B$3:$B$1315, "&lt;=" &amp; GF$1, DataRegularSeason20242025!$E$3:$E$1315, $A17)</f>
        <v>18</v>
      </c>
      <c r="GG17">
        <f>SUMIFS(DataRegularSeason20242025!$AA$3:$AA$1315,DataRegularSeason20242025!$B$3:$B$1315, "&lt;=" &amp; GG$1, DataRegularSeason20242025!$D$3:$D$1315, $A17)+SUMIFS(DataRegularSeason20242025!$AB$3:$AB$1315,DataRegularSeason20242025!$B$3:$B$1315, "&lt;=" &amp; GG$1, DataRegularSeason20242025!$E$3:$E$1315, $A17)</f>
        <v>18</v>
      </c>
      <c r="GH17">
        <f>SUMIFS(DataRegularSeason20242025!$AA$3:$AA$1315,DataRegularSeason20242025!$B$3:$B$1315, "&lt;=" &amp; GH$1, DataRegularSeason20242025!$D$3:$D$1315, $A17)+SUMIFS(DataRegularSeason20242025!$AB$3:$AB$1315,DataRegularSeason20242025!$B$3:$B$1315, "&lt;=" &amp; GH$1, DataRegularSeason20242025!$E$3:$E$1315, $A17)</f>
        <v>18</v>
      </c>
      <c r="GI17">
        <f>SUMIFS(DataRegularSeason20242025!$AA$3:$AA$1315,DataRegularSeason20242025!$B$3:$B$1315, "&lt;=" &amp; GI$1, DataRegularSeason20242025!$D$3:$D$1315, $A17)+SUMIFS(DataRegularSeason20242025!$AB$3:$AB$1315,DataRegularSeason20242025!$B$3:$B$1315, "&lt;=" &amp; GI$1, DataRegularSeason20242025!$E$3:$E$1315, $A17)</f>
        <v>18</v>
      </c>
      <c r="GJ17">
        <f>SUMIFS(DataRegularSeason20242025!$AA$3:$AA$1315,DataRegularSeason20242025!$B$3:$B$1315, "&lt;=" &amp; GJ$1, DataRegularSeason20242025!$D$3:$D$1315, $A17)+SUMIFS(DataRegularSeason20242025!$AB$3:$AB$1315,DataRegularSeason20242025!$B$3:$B$1315, "&lt;=" &amp; GJ$1, DataRegularSeason20242025!$E$3:$E$1315, $A17)</f>
        <v>18</v>
      </c>
      <c r="GK17">
        <f>SUMIFS(DataRegularSeason20242025!$AA$3:$AA$1315,DataRegularSeason20242025!$B$3:$B$1315, "&lt;=" &amp; GK$1, DataRegularSeason20242025!$D$3:$D$1315, $A17)+SUMIFS(DataRegularSeason20242025!$AB$3:$AB$1315,DataRegularSeason20242025!$B$3:$B$1315, "&lt;=" &amp; GK$1, DataRegularSeason20242025!$E$3:$E$1315, $A17)</f>
        <v>18</v>
      </c>
      <c r="GL17">
        <f>SUMIFS(DataRegularSeason20242025!$AA$3:$AA$1315,DataRegularSeason20242025!$B$3:$B$1315, "&lt;=" &amp; GL$1, DataRegularSeason20242025!$D$3:$D$1315, $A17)+SUMIFS(DataRegularSeason20242025!$AB$3:$AB$1315,DataRegularSeason20242025!$B$3:$B$1315, "&lt;=" &amp; GL$1, DataRegularSeason20242025!$E$3:$E$1315, $A17)</f>
        <v>18</v>
      </c>
      <c r="GM17">
        <f>SUMIFS(DataRegularSeason20242025!$AA$3:$AA$1315,DataRegularSeason20242025!$B$3:$B$1315, "&lt;=" &amp; GM$1, DataRegularSeason20242025!$D$3:$D$1315, $A17)+SUMIFS(DataRegularSeason20242025!$AB$3:$AB$1315,DataRegularSeason20242025!$B$3:$B$1315, "&lt;=" &amp; GM$1, DataRegularSeason20242025!$E$3:$E$1315, $A17)</f>
        <v>18</v>
      </c>
      <c r="GN17">
        <f>SUMIFS(DataRegularSeason20242025!$AA$3:$AA$1315,DataRegularSeason20242025!$B$3:$B$1315, "&lt;=" &amp; GN$1, DataRegularSeason20242025!$D$3:$D$1315, $A17)+SUMIFS(DataRegularSeason20242025!$AB$3:$AB$1315,DataRegularSeason20242025!$B$3:$B$1315, "&lt;=" &amp; GN$1, DataRegularSeason20242025!$E$3:$E$1315, $A17)</f>
        <v>18</v>
      </c>
      <c r="GO17">
        <f>SUMIFS(DataRegularSeason20242025!$AA$3:$AA$1315,DataRegularSeason20242025!$B$3:$B$1315, "&lt;=" &amp; GO$1, DataRegularSeason20242025!$D$3:$D$1315, $A17)+SUMIFS(DataRegularSeason20242025!$AB$3:$AB$1315,DataRegularSeason20242025!$B$3:$B$1315, "&lt;=" &amp; GO$1, DataRegularSeason20242025!$E$3:$E$1315, $A17)</f>
        <v>18</v>
      </c>
      <c r="GP17">
        <f>SUMIFS(DataRegularSeason20242025!$AA$3:$AA$1315,DataRegularSeason20242025!$B$3:$B$1315, "&lt;=" &amp; GP$1, DataRegularSeason20242025!$D$3:$D$1315, $A17)+SUMIFS(DataRegularSeason20242025!$AB$3:$AB$1315,DataRegularSeason20242025!$B$3:$B$1315, "&lt;=" &amp; GP$1, DataRegularSeason20242025!$E$3:$E$1315, $A17)</f>
        <v>18</v>
      </c>
      <c r="GQ17">
        <f>SUMIFS(DataRegularSeason20242025!$AA$3:$AA$1315,DataRegularSeason20242025!$B$3:$B$1315, "&lt;=" &amp; GQ$1, DataRegularSeason20242025!$D$3:$D$1315, $A17)+SUMIFS(DataRegularSeason20242025!$AB$3:$AB$1315,DataRegularSeason20242025!$B$3:$B$1315, "&lt;=" &amp; GQ$1, DataRegularSeason20242025!$E$3:$E$1315, $A17)</f>
        <v>18</v>
      </c>
      <c r="GR17">
        <f>SUMIFS(DataRegularSeason20242025!$AA$3:$AA$1315,DataRegularSeason20242025!$B$3:$B$1315, "&lt;=" &amp; GR$1, DataRegularSeason20242025!$D$3:$D$1315, $A17)+SUMIFS(DataRegularSeason20242025!$AB$3:$AB$1315,DataRegularSeason20242025!$B$3:$B$1315, "&lt;=" &amp; GR$1, DataRegularSeason20242025!$E$3:$E$1315, $A17)</f>
        <v>18</v>
      </c>
      <c r="GS17">
        <f>SUMIFS(DataRegularSeason20242025!$AA$3:$AA$1315,DataRegularSeason20242025!$B$3:$B$1315, "&lt;=" &amp; GS$1, DataRegularSeason20242025!$D$3:$D$1315, $A17)+SUMIFS(DataRegularSeason20242025!$AB$3:$AB$1315,DataRegularSeason20242025!$B$3:$B$1315, "&lt;=" &amp; GS$1, DataRegularSeason20242025!$E$3:$E$1315, $A17)</f>
        <v>18</v>
      </c>
      <c r="GT17">
        <f>SUMIFS(DataRegularSeason20242025!$AA$3:$AA$1315,DataRegularSeason20242025!$B$3:$B$1315, "&lt;=" &amp; GT$1, DataRegularSeason20242025!$D$3:$D$1315, $A17)+SUMIFS(DataRegularSeason20242025!$AB$3:$AB$1315,DataRegularSeason20242025!$B$3:$B$1315, "&lt;=" &amp; GT$1, DataRegularSeason20242025!$E$3:$E$1315, $A17)</f>
        <v>18</v>
      </c>
      <c r="GU17">
        <f>SUMIFS(DataRegularSeason20242025!$AA$3:$AA$1315,DataRegularSeason20242025!$B$3:$B$1315, "&lt;=" &amp; GU$1, DataRegularSeason20242025!$D$3:$D$1315, $A17)+SUMIFS(DataRegularSeason20242025!$AB$3:$AB$1315,DataRegularSeason20242025!$B$3:$B$1315, "&lt;=" &amp; GU$1, DataRegularSeason20242025!$E$3:$E$1315, $A17)</f>
        <v>18</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30</v>
      </c>
      <c r="BH19">
        <f>SUMIFS(DataRegularSeason20242025!$AA$3:$AA$1315,DataRegularSeason20242025!$B$3:$B$1315, "&lt;=" &amp; BH$1, DataRegularSeason20242025!$D$3:$D$1315, $A19)+SUMIFS(DataRegularSeason20242025!$AB$3:$AB$1315,DataRegularSeason20242025!$B$3:$B$1315, "&lt;=" &amp; BH$1, DataRegularSeason20242025!$E$3:$E$1315, $A19)</f>
        <v>30</v>
      </c>
      <c r="BI19">
        <f>SUMIFS(DataRegularSeason20242025!$AA$3:$AA$1315,DataRegularSeason20242025!$B$3:$B$1315, "&lt;=" &amp; BI$1, DataRegularSeason20242025!$D$3:$D$1315, $A19)+SUMIFS(DataRegularSeason20242025!$AB$3:$AB$1315,DataRegularSeason20242025!$B$3:$B$1315, "&lt;=" &amp; BI$1, DataRegularSeason20242025!$E$3:$E$1315, $A19)</f>
        <v>30</v>
      </c>
      <c r="BJ19">
        <f>SUMIFS(DataRegularSeason20242025!$AA$3:$AA$1315,DataRegularSeason20242025!$B$3:$B$1315, "&lt;=" &amp; BJ$1, DataRegularSeason20242025!$D$3:$D$1315, $A19)+SUMIFS(DataRegularSeason20242025!$AB$3:$AB$1315,DataRegularSeason20242025!$B$3:$B$1315, "&lt;=" &amp; BJ$1, DataRegularSeason20242025!$E$3:$E$1315, $A19)</f>
        <v>30</v>
      </c>
      <c r="BK19">
        <f>SUMIFS(DataRegularSeason20242025!$AA$3:$AA$1315,DataRegularSeason20242025!$B$3:$B$1315, "&lt;=" &amp; BK$1, DataRegularSeason20242025!$D$3:$D$1315, $A19)+SUMIFS(DataRegularSeason20242025!$AB$3:$AB$1315,DataRegularSeason20242025!$B$3:$B$1315, "&lt;=" &amp; BK$1, DataRegularSeason20242025!$E$3:$E$1315, $A19)</f>
        <v>30</v>
      </c>
      <c r="BL19">
        <f>SUMIFS(DataRegularSeason20242025!$AA$3:$AA$1315,DataRegularSeason20242025!$B$3:$B$1315, "&lt;=" &amp; BL$1, DataRegularSeason20242025!$D$3:$D$1315, $A19)+SUMIFS(DataRegularSeason20242025!$AB$3:$AB$1315,DataRegularSeason20242025!$B$3:$B$1315, "&lt;=" &amp; BL$1, DataRegularSeason20242025!$E$3:$E$1315, $A19)</f>
        <v>30</v>
      </c>
      <c r="BM19">
        <f>SUMIFS(DataRegularSeason20242025!$AA$3:$AA$1315,DataRegularSeason20242025!$B$3:$B$1315, "&lt;=" &amp; BM$1, DataRegularSeason20242025!$D$3:$D$1315, $A19)+SUMIFS(DataRegularSeason20242025!$AB$3:$AB$1315,DataRegularSeason20242025!$B$3:$B$1315, "&lt;=" &amp; BM$1, DataRegularSeason20242025!$E$3:$E$1315, $A19)</f>
        <v>30</v>
      </c>
      <c r="BN19">
        <f>SUMIFS(DataRegularSeason20242025!$AA$3:$AA$1315,DataRegularSeason20242025!$B$3:$B$1315, "&lt;=" &amp; BN$1, DataRegularSeason20242025!$D$3:$D$1315, $A19)+SUMIFS(DataRegularSeason20242025!$AB$3:$AB$1315,DataRegularSeason20242025!$B$3:$B$1315, "&lt;=" &amp; BN$1, DataRegularSeason20242025!$E$3:$E$1315, $A19)</f>
        <v>30</v>
      </c>
      <c r="BO19">
        <f>SUMIFS(DataRegularSeason20242025!$AA$3:$AA$1315,DataRegularSeason20242025!$B$3:$B$1315, "&lt;=" &amp; BO$1, DataRegularSeason20242025!$D$3:$D$1315, $A19)+SUMIFS(DataRegularSeason20242025!$AB$3:$AB$1315,DataRegularSeason20242025!$B$3:$B$1315, "&lt;=" &amp; BO$1, DataRegularSeason20242025!$E$3:$E$1315, $A19)</f>
        <v>30</v>
      </c>
      <c r="BP19">
        <f>SUMIFS(DataRegularSeason20242025!$AA$3:$AA$1315,DataRegularSeason20242025!$B$3:$B$1315, "&lt;=" &amp; BP$1, DataRegularSeason20242025!$D$3:$D$1315, $A19)+SUMIFS(DataRegularSeason20242025!$AB$3:$AB$1315,DataRegularSeason20242025!$B$3:$B$1315, "&lt;=" &amp; BP$1, DataRegularSeason20242025!$E$3:$E$1315, $A19)</f>
        <v>30</v>
      </c>
      <c r="BQ19">
        <f>SUMIFS(DataRegularSeason20242025!$AA$3:$AA$1315,DataRegularSeason20242025!$B$3:$B$1315, "&lt;=" &amp; BQ$1, DataRegularSeason20242025!$D$3:$D$1315, $A19)+SUMIFS(DataRegularSeason20242025!$AB$3:$AB$1315,DataRegularSeason20242025!$B$3:$B$1315, "&lt;=" &amp; BQ$1, DataRegularSeason20242025!$E$3:$E$1315, $A19)</f>
        <v>30</v>
      </c>
      <c r="BR19">
        <f>SUMIFS(DataRegularSeason20242025!$AA$3:$AA$1315,DataRegularSeason20242025!$B$3:$B$1315, "&lt;=" &amp; BR$1, DataRegularSeason20242025!$D$3:$D$1315, $A19)+SUMIFS(DataRegularSeason20242025!$AB$3:$AB$1315,DataRegularSeason20242025!$B$3:$B$1315, "&lt;=" &amp; BR$1, DataRegularSeason20242025!$E$3:$E$1315, $A19)</f>
        <v>30</v>
      </c>
      <c r="BS19">
        <f>SUMIFS(DataRegularSeason20242025!$AA$3:$AA$1315,DataRegularSeason20242025!$B$3:$B$1315, "&lt;=" &amp; BS$1, DataRegularSeason20242025!$D$3:$D$1315, $A19)+SUMIFS(DataRegularSeason20242025!$AB$3:$AB$1315,DataRegularSeason20242025!$B$3:$B$1315, "&lt;=" &amp; BS$1, DataRegularSeason20242025!$E$3:$E$1315, $A19)</f>
        <v>30</v>
      </c>
      <c r="BT19">
        <f>SUMIFS(DataRegularSeason20242025!$AA$3:$AA$1315,DataRegularSeason20242025!$B$3:$B$1315, "&lt;=" &amp; BT$1, DataRegularSeason20242025!$D$3:$D$1315, $A19)+SUMIFS(DataRegularSeason20242025!$AB$3:$AB$1315,DataRegularSeason20242025!$B$3:$B$1315, "&lt;=" &amp; BT$1, DataRegularSeason20242025!$E$3:$E$1315, $A19)</f>
        <v>30</v>
      </c>
      <c r="BU19">
        <f>SUMIFS(DataRegularSeason20242025!$AA$3:$AA$1315,DataRegularSeason20242025!$B$3:$B$1315, "&lt;=" &amp; BU$1, DataRegularSeason20242025!$D$3:$D$1315, $A19)+SUMIFS(DataRegularSeason20242025!$AB$3:$AB$1315,DataRegularSeason20242025!$B$3:$B$1315, "&lt;=" &amp; BU$1, DataRegularSeason20242025!$E$3:$E$1315, $A19)</f>
        <v>30</v>
      </c>
      <c r="BV19">
        <f>SUMIFS(DataRegularSeason20242025!$AA$3:$AA$1315,DataRegularSeason20242025!$B$3:$B$1315, "&lt;=" &amp; BV$1, DataRegularSeason20242025!$D$3:$D$1315, $A19)+SUMIFS(DataRegularSeason20242025!$AB$3:$AB$1315,DataRegularSeason20242025!$B$3:$B$1315, "&lt;=" &amp; BV$1, DataRegularSeason20242025!$E$3:$E$1315, $A19)</f>
        <v>30</v>
      </c>
      <c r="BW19">
        <f>SUMIFS(DataRegularSeason20242025!$AA$3:$AA$1315,DataRegularSeason20242025!$B$3:$B$1315, "&lt;=" &amp; BW$1, DataRegularSeason20242025!$D$3:$D$1315, $A19)+SUMIFS(DataRegularSeason20242025!$AB$3:$AB$1315,DataRegularSeason20242025!$B$3:$B$1315, "&lt;=" &amp; BW$1, DataRegularSeason20242025!$E$3:$E$1315, $A19)</f>
        <v>30</v>
      </c>
      <c r="BX19">
        <f>SUMIFS(DataRegularSeason20242025!$AA$3:$AA$1315,DataRegularSeason20242025!$B$3:$B$1315, "&lt;=" &amp; BX$1, DataRegularSeason20242025!$D$3:$D$1315, $A19)+SUMIFS(DataRegularSeason20242025!$AB$3:$AB$1315,DataRegularSeason20242025!$B$3:$B$1315, "&lt;=" &amp; BX$1, DataRegularSeason20242025!$E$3:$E$1315, $A19)</f>
        <v>30</v>
      </c>
      <c r="BY19">
        <f>SUMIFS(DataRegularSeason20242025!$AA$3:$AA$1315,DataRegularSeason20242025!$B$3:$B$1315, "&lt;=" &amp; BY$1, DataRegularSeason20242025!$D$3:$D$1315, $A19)+SUMIFS(DataRegularSeason20242025!$AB$3:$AB$1315,DataRegularSeason20242025!$B$3:$B$1315, "&lt;=" &amp; BY$1, DataRegularSeason20242025!$E$3:$E$1315, $A19)</f>
        <v>30</v>
      </c>
      <c r="BZ19">
        <f>SUMIFS(DataRegularSeason20242025!$AA$3:$AA$1315,DataRegularSeason20242025!$B$3:$B$1315, "&lt;=" &amp; BZ$1, DataRegularSeason20242025!$D$3:$D$1315, $A19)+SUMIFS(DataRegularSeason20242025!$AB$3:$AB$1315,DataRegularSeason20242025!$B$3:$B$1315, "&lt;=" &amp; BZ$1, DataRegularSeason20242025!$E$3:$E$1315, $A19)</f>
        <v>30</v>
      </c>
      <c r="CA19">
        <f>SUMIFS(DataRegularSeason20242025!$AA$3:$AA$1315,DataRegularSeason20242025!$B$3:$B$1315, "&lt;=" &amp; CA$1, DataRegularSeason20242025!$D$3:$D$1315, $A19)+SUMIFS(DataRegularSeason20242025!$AB$3:$AB$1315,DataRegularSeason20242025!$B$3:$B$1315, "&lt;=" &amp; CA$1, DataRegularSeason20242025!$E$3:$E$1315, $A19)</f>
        <v>30</v>
      </c>
      <c r="CB19">
        <f>SUMIFS(DataRegularSeason20242025!$AA$3:$AA$1315,DataRegularSeason20242025!$B$3:$B$1315, "&lt;=" &amp; CB$1, DataRegularSeason20242025!$D$3:$D$1315, $A19)+SUMIFS(DataRegularSeason20242025!$AB$3:$AB$1315,DataRegularSeason20242025!$B$3:$B$1315, "&lt;=" &amp; CB$1, DataRegularSeason20242025!$E$3:$E$1315, $A19)</f>
        <v>30</v>
      </c>
      <c r="CC19">
        <f>SUMIFS(DataRegularSeason20242025!$AA$3:$AA$1315,DataRegularSeason20242025!$B$3:$B$1315, "&lt;=" &amp; CC$1, DataRegularSeason20242025!$D$3:$D$1315, $A19)+SUMIFS(DataRegularSeason20242025!$AB$3:$AB$1315,DataRegularSeason20242025!$B$3:$B$1315, "&lt;=" &amp; CC$1, DataRegularSeason20242025!$E$3:$E$1315, $A19)</f>
        <v>30</v>
      </c>
      <c r="CD19">
        <f>SUMIFS(DataRegularSeason20242025!$AA$3:$AA$1315,DataRegularSeason20242025!$B$3:$B$1315, "&lt;=" &amp; CD$1, DataRegularSeason20242025!$D$3:$D$1315, $A19)+SUMIFS(DataRegularSeason20242025!$AB$3:$AB$1315,DataRegularSeason20242025!$B$3:$B$1315, "&lt;=" &amp; CD$1, DataRegularSeason20242025!$E$3:$E$1315, $A19)</f>
        <v>30</v>
      </c>
      <c r="CE19">
        <f>SUMIFS(DataRegularSeason20242025!$AA$3:$AA$1315,DataRegularSeason20242025!$B$3:$B$1315, "&lt;=" &amp; CE$1, DataRegularSeason20242025!$D$3:$D$1315, $A19)+SUMIFS(DataRegularSeason20242025!$AB$3:$AB$1315,DataRegularSeason20242025!$B$3:$B$1315, "&lt;=" &amp; CE$1, DataRegularSeason20242025!$E$3:$E$1315, $A19)</f>
        <v>30</v>
      </c>
      <c r="CF19">
        <f>SUMIFS(DataRegularSeason20242025!$AA$3:$AA$1315,DataRegularSeason20242025!$B$3:$B$1315, "&lt;=" &amp; CF$1, DataRegularSeason20242025!$D$3:$D$1315, $A19)+SUMIFS(DataRegularSeason20242025!$AB$3:$AB$1315,DataRegularSeason20242025!$B$3:$B$1315, "&lt;=" &amp; CF$1, DataRegularSeason20242025!$E$3:$E$1315, $A19)</f>
        <v>30</v>
      </c>
      <c r="CG19">
        <f>SUMIFS(DataRegularSeason20242025!$AA$3:$AA$1315,DataRegularSeason20242025!$B$3:$B$1315, "&lt;=" &amp; CG$1, DataRegularSeason20242025!$D$3:$D$1315, $A19)+SUMIFS(DataRegularSeason20242025!$AB$3:$AB$1315,DataRegularSeason20242025!$B$3:$B$1315, "&lt;=" &amp; CG$1, DataRegularSeason20242025!$E$3:$E$1315, $A19)</f>
        <v>30</v>
      </c>
      <c r="CH19">
        <f>SUMIFS(DataRegularSeason20242025!$AA$3:$AA$1315,DataRegularSeason20242025!$B$3:$B$1315, "&lt;=" &amp; CH$1, DataRegularSeason20242025!$D$3:$D$1315, $A19)+SUMIFS(DataRegularSeason20242025!$AB$3:$AB$1315,DataRegularSeason20242025!$B$3:$B$1315, "&lt;=" &amp; CH$1, DataRegularSeason20242025!$E$3:$E$1315, $A19)</f>
        <v>30</v>
      </c>
      <c r="CI19">
        <f>SUMIFS(DataRegularSeason20242025!$AA$3:$AA$1315,DataRegularSeason20242025!$B$3:$B$1315, "&lt;=" &amp; CI$1, DataRegularSeason20242025!$D$3:$D$1315, $A19)+SUMIFS(DataRegularSeason20242025!$AB$3:$AB$1315,DataRegularSeason20242025!$B$3:$B$1315, "&lt;=" &amp; CI$1, DataRegularSeason20242025!$E$3:$E$1315, $A19)</f>
        <v>30</v>
      </c>
      <c r="CJ19">
        <f>SUMIFS(DataRegularSeason20242025!$AA$3:$AA$1315,DataRegularSeason20242025!$B$3:$B$1315, "&lt;=" &amp; CJ$1, DataRegularSeason20242025!$D$3:$D$1315, $A19)+SUMIFS(DataRegularSeason20242025!$AB$3:$AB$1315,DataRegularSeason20242025!$B$3:$B$1315, "&lt;=" &amp; CJ$1, DataRegularSeason20242025!$E$3:$E$1315, $A19)</f>
        <v>30</v>
      </c>
      <c r="CK19">
        <f>SUMIFS(DataRegularSeason20242025!$AA$3:$AA$1315,DataRegularSeason20242025!$B$3:$B$1315, "&lt;=" &amp; CK$1, DataRegularSeason20242025!$D$3:$D$1315, $A19)+SUMIFS(DataRegularSeason20242025!$AB$3:$AB$1315,DataRegularSeason20242025!$B$3:$B$1315, "&lt;=" &amp; CK$1, DataRegularSeason20242025!$E$3:$E$1315, $A19)</f>
        <v>30</v>
      </c>
      <c r="CL19">
        <f>SUMIFS(DataRegularSeason20242025!$AA$3:$AA$1315,DataRegularSeason20242025!$B$3:$B$1315, "&lt;=" &amp; CL$1, DataRegularSeason20242025!$D$3:$D$1315, $A19)+SUMIFS(DataRegularSeason20242025!$AB$3:$AB$1315,DataRegularSeason20242025!$B$3:$B$1315, "&lt;=" &amp; CL$1, DataRegularSeason20242025!$E$3:$E$1315, $A19)</f>
        <v>30</v>
      </c>
      <c r="CM19">
        <f>SUMIFS(DataRegularSeason20242025!$AA$3:$AA$1315,DataRegularSeason20242025!$B$3:$B$1315, "&lt;=" &amp; CM$1, DataRegularSeason20242025!$D$3:$D$1315, $A19)+SUMIFS(DataRegularSeason20242025!$AB$3:$AB$1315,DataRegularSeason20242025!$B$3:$B$1315, "&lt;=" &amp; CM$1, DataRegularSeason20242025!$E$3:$E$1315, $A19)</f>
        <v>30</v>
      </c>
      <c r="CN19">
        <f>SUMIFS(DataRegularSeason20242025!$AA$3:$AA$1315,DataRegularSeason20242025!$B$3:$B$1315, "&lt;=" &amp; CN$1, DataRegularSeason20242025!$D$3:$D$1315, $A19)+SUMIFS(DataRegularSeason20242025!$AB$3:$AB$1315,DataRegularSeason20242025!$B$3:$B$1315, "&lt;=" &amp; CN$1, DataRegularSeason20242025!$E$3:$E$1315, $A19)</f>
        <v>30</v>
      </c>
      <c r="CO19">
        <f>SUMIFS(DataRegularSeason20242025!$AA$3:$AA$1315,DataRegularSeason20242025!$B$3:$B$1315, "&lt;=" &amp; CO$1, DataRegularSeason20242025!$D$3:$D$1315, $A19)+SUMIFS(DataRegularSeason20242025!$AB$3:$AB$1315,DataRegularSeason20242025!$B$3:$B$1315, "&lt;=" &amp; CO$1, DataRegularSeason20242025!$E$3:$E$1315, $A19)</f>
        <v>30</v>
      </c>
      <c r="CP19">
        <f>SUMIFS(DataRegularSeason20242025!$AA$3:$AA$1315,DataRegularSeason20242025!$B$3:$B$1315, "&lt;=" &amp; CP$1, DataRegularSeason20242025!$D$3:$D$1315, $A19)+SUMIFS(DataRegularSeason20242025!$AB$3:$AB$1315,DataRegularSeason20242025!$B$3:$B$1315, "&lt;=" &amp; CP$1, DataRegularSeason20242025!$E$3:$E$1315, $A19)</f>
        <v>30</v>
      </c>
      <c r="CQ19">
        <f>SUMIFS(DataRegularSeason20242025!$AA$3:$AA$1315,DataRegularSeason20242025!$B$3:$B$1315, "&lt;=" &amp; CQ$1, DataRegularSeason20242025!$D$3:$D$1315, $A19)+SUMIFS(DataRegularSeason20242025!$AB$3:$AB$1315,DataRegularSeason20242025!$B$3:$B$1315, "&lt;=" &amp; CQ$1, DataRegularSeason20242025!$E$3:$E$1315, $A19)</f>
        <v>30</v>
      </c>
      <c r="CR19">
        <f>SUMIFS(DataRegularSeason20242025!$AA$3:$AA$1315,DataRegularSeason20242025!$B$3:$B$1315, "&lt;=" &amp; CR$1, DataRegularSeason20242025!$D$3:$D$1315, $A19)+SUMIFS(DataRegularSeason20242025!$AB$3:$AB$1315,DataRegularSeason20242025!$B$3:$B$1315, "&lt;=" &amp; CR$1, DataRegularSeason20242025!$E$3:$E$1315, $A19)</f>
        <v>30</v>
      </c>
      <c r="CS19">
        <f>SUMIFS(DataRegularSeason20242025!$AA$3:$AA$1315,DataRegularSeason20242025!$B$3:$B$1315, "&lt;=" &amp; CS$1, DataRegularSeason20242025!$D$3:$D$1315, $A19)+SUMIFS(DataRegularSeason20242025!$AB$3:$AB$1315,DataRegularSeason20242025!$B$3:$B$1315, "&lt;=" &amp; CS$1, DataRegularSeason20242025!$E$3:$E$1315, $A19)</f>
        <v>30</v>
      </c>
      <c r="CT19">
        <f>SUMIFS(DataRegularSeason20242025!$AA$3:$AA$1315,DataRegularSeason20242025!$B$3:$B$1315, "&lt;=" &amp; CT$1, DataRegularSeason20242025!$D$3:$D$1315, $A19)+SUMIFS(DataRegularSeason20242025!$AB$3:$AB$1315,DataRegularSeason20242025!$B$3:$B$1315, "&lt;=" &amp; CT$1, DataRegularSeason20242025!$E$3:$E$1315, $A19)</f>
        <v>30</v>
      </c>
      <c r="CU19">
        <f>SUMIFS(DataRegularSeason20242025!$AA$3:$AA$1315,DataRegularSeason20242025!$B$3:$B$1315, "&lt;=" &amp; CU$1, DataRegularSeason20242025!$D$3:$D$1315, $A19)+SUMIFS(DataRegularSeason20242025!$AB$3:$AB$1315,DataRegularSeason20242025!$B$3:$B$1315, "&lt;=" &amp; CU$1, DataRegularSeason20242025!$E$3:$E$1315, $A19)</f>
        <v>30</v>
      </c>
      <c r="CV19">
        <f>SUMIFS(DataRegularSeason20242025!$AA$3:$AA$1315,DataRegularSeason20242025!$B$3:$B$1315, "&lt;=" &amp; CV$1, DataRegularSeason20242025!$D$3:$D$1315, $A19)+SUMIFS(DataRegularSeason20242025!$AB$3:$AB$1315,DataRegularSeason20242025!$B$3:$B$1315, "&lt;=" &amp; CV$1, DataRegularSeason20242025!$E$3:$E$1315, $A19)</f>
        <v>30</v>
      </c>
      <c r="CW19">
        <f>SUMIFS(DataRegularSeason20242025!$AA$3:$AA$1315,DataRegularSeason20242025!$B$3:$B$1315, "&lt;=" &amp; CW$1, DataRegularSeason20242025!$D$3:$D$1315, $A19)+SUMIFS(DataRegularSeason20242025!$AB$3:$AB$1315,DataRegularSeason20242025!$B$3:$B$1315, "&lt;=" &amp; CW$1, DataRegularSeason20242025!$E$3:$E$1315, $A19)</f>
        <v>30</v>
      </c>
      <c r="CX19">
        <f>SUMIFS(DataRegularSeason20242025!$AA$3:$AA$1315,DataRegularSeason20242025!$B$3:$B$1315, "&lt;=" &amp; CX$1, DataRegularSeason20242025!$D$3:$D$1315, $A19)+SUMIFS(DataRegularSeason20242025!$AB$3:$AB$1315,DataRegularSeason20242025!$B$3:$B$1315, "&lt;=" &amp; CX$1, DataRegularSeason20242025!$E$3:$E$1315, $A19)</f>
        <v>30</v>
      </c>
      <c r="CY19">
        <f>SUMIFS(DataRegularSeason20242025!$AA$3:$AA$1315,DataRegularSeason20242025!$B$3:$B$1315, "&lt;=" &amp; CY$1, DataRegularSeason20242025!$D$3:$D$1315, $A19)+SUMIFS(DataRegularSeason20242025!$AB$3:$AB$1315,DataRegularSeason20242025!$B$3:$B$1315, "&lt;=" &amp; CY$1, DataRegularSeason20242025!$E$3:$E$1315, $A19)</f>
        <v>30</v>
      </c>
      <c r="CZ19">
        <f>SUMIFS(DataRegularSeason20242025!$AA$3:$AA$1315,DataRegularSeason20242025!$B$3:$B$1315, "&lt;=" &amp; CZ$1, DataRegularSeason20242025!$D$3:$D$1315, $A19)+SUMIFS(DataRegularSeason20242025!$AB$3:$AB$1315,DataRegularSeason20242025!$B$3:$B$1315, "&lt;=" &amp; CZ$1, DataRegularSeason20242025!$E$3:$E$1315, $A19)</f>
        <v>30</v>
      </c>
      <c r="DA19">
        <f>SUMIFS(DataRegularSeason20242025!$AA$3:$AA$1315,DataRegularSeason20242025!$B$3:$B$1315, "&lt;=" &amp; DA$1, DataRegularSeason20242025!$D$3:$D$1315, $A19)+SUMIFS(DataRegularSeason20242025!$AB$3:$AB$1315,DataRegularSeason20242025!$B$3:$B$1315, "&lt;=" &amp; DA$1, DataRegularSeason20242025!$E$3:$E$1315, $A19)</f>
        <v>30</v>
      </c>
      <c r="DB19">
        <f>SUMIFS(DataRegularSeason20242025!$AA$3:$AA$1315,DataRegularSeason20242025!$B$3:$B$1315, "&lt;=" &amp; DB$1, DataRegularSeason20242025!$D$3:$D$1315, $A19)+SUMIFS(DataRegularSeason20242025!$AB$3:$AB$1315,DataRegularSeason20242025!$B$3:$B$1315, "&lt;=" &amp; DB$1, DataRegularSeason20242025!$E$3:$E$1315, $A19)</f>
        <v>30</v>
      </c>
      <c r="DC19">
        <f>SUMIFS(DataRegularSeason20242025!$AA$3:$AA$1315,DataRegularSeason20242025!$B$3:$B$1315, "&lt;=" &amp; DC$1, DataRegularSeason20242025!$D$3:$D$1315, $A19)+SUMIFS(DataRegularSeason20242025!$AB$3:$AB$1315,DataRegularSeason20242025!$B$3:$B$1315, "&lt;=" &amp; DC$1, DataRegularSeason20242025!$E$3:$E$1315, $A19)</f>
        <v>30</v>
      </c>
      <c r="DD19">
        <f>SUMIFS(DataRegularSeason20242025!$AA$3:$AA$1315,DataRegularSeason20242025!$B$3:$B$1315, "&lt;=" &amp; DD$1, DataRegularSeason20242025!$D$3:$D$1315, $A19)+SUMIFS(DataRegularSeason20242025!$AB$3:$AB$1315,DataRegularSeason20242025!$B$3:$B$1315, "&lt;=" &amp; DD$1, DataRegularSeason20242025!$E$3:$E$1315, $A19)</f>
        <v>30</v>
      </c>
      <c r="DE19">
        <f>SUMIFS(DataRegularSeason20242025!$AA$3:$AA$1315,DataRegularSeason20242025!$B$3:$B$1315, "&lt;=" &amp; DE$1, DataRegularSeason20242025!$D$3:$D$1315, $A19)+SUMIFS(DataRegularSeason20242025!$AB$3:$AB$1315,DataRegularSeason20242025!$B$3:$B$1315, "&lt;=" &amp; DE$1, DataRegularSeason20242025!$E$3:$E$1315, $A19)</f>
        <v>30</v>
      </c>
      <c r="DF19">
        <f>SUMIFS(DataRegularSeason20242025!$AA$3:$AA$1315,DataRegularSeason20242025!$B$3:$B$1315, "&lt;=" &amp; DF$1, DataRegularSeason20242025!$D$3:$D$1315, $A19)+SUMIFS(DataRegularSeason20242025!$AB$3:$AB$1315,DataRegularSeason20242025!$B$3:$B$1315, "&lt;=" &amp; DF$1, DataRegularSeason20242025!$E$3:$E$1315, $A19)</f>
        <v>30</v>
      </c>
      <c r="DG19">
        <f>SUMIFS(DataRegularSeason20242025!$AA$3:$AA$1315,DataRegularSeason20242025!$B$3:$B$1315, "&lt;=" &amp; DG$1, DataRegularSeason20242025!$D$3:$D$1315, $A19)+SUMIFS(DataRegularSeason20242025!$AB$3:$AB$1315,DataRegularSeason20242025!$B$3:$B$1315, "&lt;=" &amp; DG$1, DataRegularSeason20242025!$E$3:$E$1315, $A19)</f>
        <v>30</v>
      </c>
      <c r="DH19">
        <f>SUMIFS(DataRegularSeason20242025!$AA$3:$AA$1315,DataRegularSeason20242025!$B$3:$B$1315, "&lt;=" &amp; DH$1, DataRegularSeason20242025!$D$3:$D$1315, $A19)+SUMIFS(DataRegularSeason20242025!$AB$3:$AB$1315,DataRegularSeason20242025!$B$3:$B$1315, "&lt;=" &amp; DH$1, DataRegularSeason20242025!$E$3:$E$1315, $A19)</f>
        <v>30</v>
      </c>
      <c r="DI19">
        <f>SUMIFS(DataRegularSeason20242025!$AA$3:$AA$1315,DataRegularSeason20242025!$B$3:$B$1315, "&lt;=" &amp; DI$1, DataRegularSeason20242025!$D$3:$D$1315, $A19)+SUMIFS(DataRegularSeason20242025!$AB$3:$AB$1315,DataRegularSeason20242025!$B$3:$B$1315, "&lt;=" &amp; DI$1, DataRegularSeason20242025!$E$3:$E$1315, $A19)</f>
        <v>30</v>
      </c>
      <c r="DJ19">
        <f>SUMIFS(DataRegularSeason20242025!$AA$3:$AA$1315,DataRegularSeason20242025!$B$3:$B$1315, "&lt;=" &amp; DJ$1, DataRegularSeason20242025!$D$3:$D$1315, $A19)+SUMIFS(DataRegularSeason20242025!$AB$3:$AB$1315,DataRegularSeason20242025!$B$3:$B$1315, "&lt;=" &amp; DJ$1, DataRegularSeason20242025!$E$3:$E$1315, $A19)</f>
        <v>30</v>
      </c>
      <c r="DK19">
        <f>SUMIFS(DataRegularSeason20242025!$AA$3:$AA$1315,DataRegularSeason20242025!$B$3:$B$1315, "&lt;=" &amp; DK$1, DataRegularSeason20242025!$D$3:$D$1315, $A19)+SUMIFS(DataRegularSeason20242025!$AB$3:$AB$1315,DataRegularSeason20242025!$B$3:$B$1315, "&lt;=" &amp; DK$1, DataRegularSeason20242025!$E$3:$E$1315, $A19)</f>
        <v>30</v>
      </c>
      <c r="DL19">
        <f>SUMIFS(DataRegularSeason20242025!$AA$3:$AA$1315,DataRegularSeason20242025!$B$3:$B$1315, "&lt;=" &amp; DL$1, DataRegularSeason20242025!$D$3:$D$1315, $A19)+SUMIFS(DataRegularSeason20242025!$AB$3:$AB$1315,DataRegularSeason20242025!$B$3:$B$1315, "&lt;=" &amp; DL$1, DataRegularSeason20242025!$E$3:$E$1315, $A19)</f>
        <v>30</v>
      </c>
      <c r="DM19">
        <f>SUMIFS(DataRegularSeason20242025!$AA$3:$AA$1315,DataRegularSeason20242025!$B$3:$B$1315, "&lt;=" &amp; DM$1, DataRegularSeason20242025!$D$3:$D$1315, $A19)+SUMIFS(DataRegularSeason20242025!$AB$3:$AB$1315,DataRegularSeason20242025!$B$3:$B$1315, "&lt;=" &amp; DM$1, DataRegularSeason20242025!$E$3:$E$1315, $A19)</f>
        <v>30</v>
      </c>
      <c r="DN19">
        <f>SUMIFS(DataRegularSeason20242025!$AA$3:$AA$1315,DataRegularSeason20242025!$B$3:$B$1315, "&lt;=" &amp; DN$1, DataRegularSeason20242025!$D$3:$D$1315, $A19)+SUMIFS(DataRegularSeason20242025!$AB$3:$AB$1315,DataRegularSeason20242025!$B$3:$B$1315, "&lt;=" &amp; DN$1, DataRegularSeason20242025!$E$3:$E$1315, $A19)</f>
        <v>30</v>
      </c>
      <c r="DO19">
        <f>SUMIFS(DataRegularSeason20242025!$AA$3:$AA$1315,DataRegularSeason20242025!$B$3:$B$1315, "&lt;=" &amp; DO$1, DataRegularSeason20242025!$D$3:$D$1315, $A19)+SUMIFS(DataRegularSeason20242025!$AB$3:$AB$1315,DataRegularSeason20242025!$B$3:$B$1315, "&lt;=" &amp; DO$1, DataRegularSeason20242025!$E$3:$E$1315, $A19)</f>
        <v>30</v>
      </c>
      <c r="DP19">
        <f>SUMIFS(DataRegularSeason20242025!$AA$3:$AA$1315,DataRegularSeason20242025!$B$3:$B$1315, "&lt;=" &amp; DP$1, DataRegularSeason20242025!$D$3:$D$1315, $A19)+SUMIFS(DataRegularSeason20242025!$AB$3:$AB$1315,DataRegularSeason20242025!$B$3:$B$1315, "&lt;=" &amp; DP$1, DataRegularSeason20242025!$E$3:$E$1315, $A19)</f>
        <v>30</v>
      </c>
      <c r="DQ19">
        <f>SUMIFS(DataRegularSeason20242025!$AA$3:$AA$1315,DataRegularSeason20242025!$B$3:$B$1315, "&lt;=" &amp; DQ$1, DataRegularSeason20242025!$D$3:$D$1315, $A19)+SUMIFS(DataRegularSeason20242025!$AB$3:$AB$1315,DataRegularSeason20242025!$B$3:$B$1315, "&lt;=" &amp; DQ$1, DataRegularSeason20242025!$E$3:$E$1315, $A19)</f>
        <v>30</v>
      </c>
      <c r="DR19">
        <f>SUMIFS(DataRegularSeason20242025!$AA$3:$AA$1315,DataRegularSeason20242025!$B$3:$B$1315, "&lt;=" &amp; DR$1, DataRegularSeason20242025!$D$3:$D$1315, $A19)+SUMIFS(DataRegularSeason20242025!$AB$3:$AB$1315,DataRegularSeason20242025!$B$3:$B$1315, "&lt;=" &amp; DR$1, DataRegularSeason20242025!$E$3:$E$1315, $A19)</f>
        <v>30</v>
      </c>
      <c r="DS19">
        <f>SUMIFS(DataRegularSeason20242025!$AA$3:$AA$1315,DataRegularSeason20242025!$B$3:$B$1315, "&lt;=" &amp; DS$1, DataRegularSeason20242025!$D$3:$D$1315, $A19)+SUMIFS(DataRegularSeason20242025!$AB$3:$AB$1315,DataRegularSeason20242025!$B$3:$B$1315, "&lt;=" &amp; DS$1, DataRegularSeason20242025!$E$3:$E$1315, $A19)</f>
        <v>30</v>
      </c>
      <c r="DT19">
        <f>SUMIFS(DataRegularSeason20242025!$AA$3:$AA$1315,DataRegularSeason20242025!$B$3:$B$1315, "&lt;=" &amp; DT$1, DataRegularSeason20242025!$D$3:$D$1315, $A19)+SUMIFS(DataRegularSeason20242025!$AB$3:$AB$1315,DataRegularSeason20242025!$B$3:$B$1315, "&lt;=" &amp; DT$1, DataRegularSeason20242025!$E$3:$E$1315, $A19)</f>
        <v>30</v>
      </c>
      <c r="DU19">
        <f>SUMIFS(DataRegularSeason20242025!$AA$3:$AA$1315,DataRegularSeason20242025!$B$3:$B$1315, "&lt;=" &amp; DU$1, DataRegularSeason20242025!$D$3:$D$1315, $A19)+SUMIFS(DataRegularSeason20242025!$AB$3:$AB$1315,DataRegularSeason20242025!$B$3:$B$1315, "&lt;=" &amp; DU$1, DataRegularSeason20242025!$E$3:$E$1315, $A19)</f>
        <v>30</v>
      </c>
      <c r="DV19">
        <f>SUMIFS(DataRegularSeason20242025!$AA$3:$AA$1315,DataRegularSeason20242025!$B$3:$B$1315, "&lt;=" &amp; DV$1, DataRegularSeason20242025!$D$3:$D$1315, $A19)+SUMIFS(DataRegularSeason20242025!$AB$3:$AB$1315,DataRegularSeason20242025!$B$3:$B$1315, "&lt;=" &amp; DV$1, DataRegularSeason20242025!$E$3:$E$1315, $A19)</f>
        <v>30</v>
      </c>
      <c r="DW19">
        <f>SUMIFS(DataRegularSeason20242025!$AA$3:$AA$1315,DataRegularSeason20242025!$B$3:$B$1315, "&lt;=" &amp; DW$1, DataRegularSeason20242025!$D$3:$D$1315, $A19)+SUMIFS(DataRegularSeason20242025!$AB$3:$AB$1315,DataRegularSeason20242025!$B$3:$B$1315, "&lt;=" &amp; DW$1, DataRegularSeason20242025!$E$3:$E$1315, $A19)</f>
        <v>30</v>
      </c>
      <c r="DX19">
        <f>SUMIFS(DataRegularSeason20242025!$AA$3:$AA$1315,DataRegularSeason20242025!$B$3:$B$1315, "&lt;=" &amp; DX$1, DataRegularSeason20242025!$D$3:$D$1315, $A19)+SUMIFS(DataRegularSeason20242025!$AB$3:$AB$1315,DataRegularSeason20242025!$B$3:$B$1315, "&lt;=" &amp; DX$1, DataRegularSeason20242025!$E$3:$E$1315, $A19)</f>
        <v>30</v>
      </c>
      <c r="DY19">
        <f>SUMIFS(DataRegularSeason20242025!$AA$3:$AA$1315,DataRegularSeason20242025!$B$3:$B$1315, "&lt;=" &amp; DY$1, DataRegularSeason20242025!$D$3:$D$1315, $A19)+SUMIFS(DataRegularSeason20242025!$AB$3:$AB$1315,DataRegularSeason20242025!$B$3:$B$1315, "&lt;=" &amp; DY$1, DataRegularSeason20242025!$E$3:$E$1315, $A19)</f>
        <v>30</v>
      </c>
      <c r="DZ19">
        <f>SUMIFS(DataRegularSeason20242025!$AA$3:$AA$1315,DataRegularSeason20242025!$B$3:$B$1315, "&lt;=" &amp; DZ$1, DataRegularSeason20242025!$D$3:$D$1315, $A19)+SUMIFS(DataRegularSeason20242025!$AB$3:$AB$1315,DataRegularSeason20242025!$B$3:$B$1315, "&lt;=" &amp; DZ$1, DataRegularSeason20242025!$E$3:$E$1315, $A19)</f>
        <v>30</v>
      </c>
      <c r="EA19">
        <f>SUMIFS(DataRegularSeason20242025!$AA$3:$AA$1315,DataRegularSeason20242025!$B$3:$B$1315, "&lt;=" &amp; EA$1, DataRegularSeason20242025!$D$3:$D$1315, $A19)+SUMIFS(DataRegularSeason20242025!$AB$3:$AB$1315,DataRegularSeason20242025!$B$3:$B$1315, "&lt;=" &amp; EA$1, DataRegularSeason20242025!$E$3:$E$1315, $A19)</f>
        <v>30</v>
      </c>
      <c r="EB19">
        <f>SUMIFS(DataRegularSeason20242025!$AA$3:$AA$1315,DataRegularSeason20242025!$B$3:$B$1315, "&lt;=" &amp; EB$1, DataRegularSeason20242025!$D$3:$D$1315, $A19)+SUMIFS(DataRegularSeason20242025!$AB$3:$AB$1315,DataRegularSeason20242025!$B$3:$B$1315, "&lt;=" &amp; EB$1, DataRegularSeason20242025!$E$3:$E$1315, $A19)</f>
        <v>30</v>
      </c>
      <c r="EC19">
        <f>SUMIFS(DataRegularSeason20242025!$AA$3:$AA$1315,DataRegularSeason20242025!$B$3:$B$1315, "&lt;=" &amp; EC$1, DataRegularSeason20242025!$D$3:$D$1315, $A19)+SUMIFS(DataRegularSeason20242025!$AB$3:$AB$1315,DataRegularSeason20242025!$B$3:$B$1315, "&lt;=" &amp; EC$1, DataRegularSeason20242025!$E$3:$E$1315, $A19)</f>
        <v>30</v>
      </c>
      <c r="ED19">
        <f>SUMIFS(DataRegularSeason20242025!$AA$3:$AA$1315,DataRegularSeason20242025!$B$3:$B$1315, "&lt;=" &amp; ED$1, DataRegularSeason20242025!$D$3:$D$1315, $A19)+SUMIFS(DataRegularSeason20242025!$AB$3:$AB$1315,DataRegularSeason20242025!$B$3:$B$1315, "&lt;=" &amp; ED$1, DataRegularSeason20242025!$E$3:$E$1315, $A19)</f>
        <v>30</v>
      </c>
      <c r="EE19">
        <f>SUMIFS(DataRegularSeason20242025!$AA$3:$AA$1315,DataRegularSeason20242025!$B$3:$B$1315, "&lt;=" &amp; EE$1, DataRegularSeason20242025!$D$3:$D$1315, $A19)+SUMIFS(DataRegularSeason20242025!$AB$3:$AB$1315,DataRegularSeason20242025!$B$3:$B$1315, "&lt;=" &amp; EE$1, DataRegularSeason20242025!$E$3:$E$1315, $A19)</f>
        <v>30</v>
      </c>
      <c r="EF19">
        <f>SUMIFS(DataRegularSeason20242025!$AA$3:$AA$1315,DataRegularSeason20242025!$B$3:$B$1315, "&lt;=" &amp; EF$1, DataRegularSeason20242025!$D$3:$D$1315, $A19)+SUMIFS(DataRegularSeason20242025!$AB$3:$AB$1315,DataRegularSeason20242025!$B$3:$B$1315, "&lt;=" &amp; EF$1, DataRegularSeason20242025!$E$3:$E$1315, $A19)</f>
        <v>30</v>
      </c>
      <c r="EG19">
        <f>SUMIFS(DataRegularSeason20242025!$AA$3:$AA$1315,DataRegularSeason20242025!$B$3:$B$1315, "&lt;=" &amp; EG$1, DataRegularSeason20242025!$D$3:$D$1315, $A19)+SUMIFS(DataRegularSeason20242025!$AB$3:$AB$1315,DataRegularSeason20242025!$B$3:$B$1315, "&lt;=" &amp; EG$1, DataRegularSeason20242025!$E$3:$E$1315, $A19)</f>
        <v>30</v>
      </c>
      <c r="EH19">
        <f>SUMIFS(DataRegularSeason20242025!$AA$3:$AA$1315,DataRegularSeason20242025!$B$3:$B$1315, "&lt;=" &amp; EH$1, DataRegularSeason20242025!$D$3:$D$1315, $A19)+SUMIFS(DataRegularSeason20242025!$AB$3:$AB$1315,DataRegularSeason20242025!$B$3:$B$1315, "&lt;=" &amp; EH$1, DataRegularSeason20242025!$E$3:$E$1315, $A19)</f>
        <v>30</v>
      </c>
      <c r="EI19">
        <f>SUMIFS(DataRegularSeason20242025!$AA$3:$AA$1315,DataRegularSeason20242025!$B$3:$B$1315, "&lt;=" &amp; EI$1, DataRegularSeason20242025!$D$3:$D$1315, $A19)+SUMIFS(DataRegularSeason20242025!$AB$3:$AB$1315,DataRegularSeason20242025!$B$3:$B$1315, "&lt;=" &amp; EI$1, DataRegularSeason20242025!$E$3:$E$1315, $A19)</f>
        <v>30</v>
      </c>
      <c r="EJ19">
        <f>SUMIFS(DataRegularSeason20242025!$AA$3:$AA$1315,DataRegularSeason20242025!$B$3:$B$1315, "&lt;=" &amp; EJ$1, DataRegularSeason20242025!$D$3:$D$1315, $A19)+SUMIFS(DataRegularSeason20242025!$AB$3:$AB$1315,DataRegularSeason20242025!$B$3:$B$1315, "&lt;=" &amp; EJ$1, DataRegularSeason20242025!$E$3:$E$1315, $A19)</f>
        <v>30</v>
      </c>
      <c r="EK19">
        <f>SUMIFS(DataRegularSeason20242025!$AA$3:$AA$1315,DataRegularSeason20242025!$B$3:$B$1315, "&lt;=" &amp; EK$1, DataRegularSeason20242025!$D$3:$D$1315, $A19)+SUMIFS(DataRegularSeason20242025!$AB$3:$AB$1315,DataRegularSeason20242025!$B$3:$B$1315, "&lt;=" &amp; EK$1, DataRegularSeason20242025!$E$3:$E$1315, $A19)</f>
        <v>30</v>
      </c>
      <c r="EL19">
        <f>SUMIFS(DataRegularSeason20242025!$AA$3:$AA$1315,DataRegularSeason20242025!$B$3:$B$1315, "&lt;=" &amp; EL$1, DataRegularSeason20242025!$D$3:$D$1315, $A19)+SUMIFS(DataRegularSeason20242025!$AB$3:$AB$1315,DataRegularSeason20242025!$B$3:$B$1315, "&lt;=" &amp; EL$1, DataRegularSeason20242025!$E$3:$E$1315, $A19)</f>
        <v>30</v>
      </c>
      <c r="EM19">
        <f>SUMIFS(DataRegularSeason20242025!$AA$3:$AA$1315,DataRegularSeason20242025!$B$3:$B$1315, "&lt;=" &amp; EM$1, DataRegularSeason20242025!$D$3:$D$1315, $A19)+SUMIFS(DataRegularSeason20242025!$AB$3:$AB$1315,DataRegularSeason20242025!$B$3:$B$1315, "&lt;=" &amp; EM$1, DataRegularSeason20242025!$E$3:$E$1315, $A19)</f>
        <v>30</v>
      </c>
      <c r="EN19">
        <f>SUMIFS(DataRegularSeason20242025!$AA$3:$AA$1315,DataRegularSeason20242025!$B$3:$B$1315, "&lt;=" &amp; EN$1, DataRegularSeason20242025!$D$3:$D$1315, $A19)+SUMIFS(DataRegularSeason20242025!$AB$3:$AB$1315,DataRegularSeason20242025!$B$3:$B$1315, "&lt;=" &amp; EN$1, DataRegularSeason20242025!$E$3:$E$1315, $A19)</f>
        <v>30</v>
      </c>
      <c r="EO19">
        <f>SUMIFS(DataRegularSeason20242025!$AA$3:$AA$1315,DataRegularSeason20242025!$B$3:$B$1315, "&lt;=" &amp; EO$1, DataRegularSeason20242025!$D$3:$D$1315, $A19)+SUMIFS(DataRegularSeason20242025!$AB$3:$AB$1315,DataRegularSeason20242025!$B$3:$B$1315, "&lt;=" &amp; EO$1, DataRegularSeason20242025!$E$3:$E$1315, $A19)</f>
        <v>30</v>
      </c>
      <c r="EP19">
        <f>SUMIFS(DataRegularSeason20242025!$AA$3:$AA$1315,DataRegularSeason20242025!$B$3:$B$1315, "&lt;=" &amp; EP$1, DataRegularSeason20242025!$D$3:$D$1315, $A19)+SUMIFS(DataRegularSeason20242025!$AB$3:$AB$1315,DataRegularSeason20242025!$B$3:$B$1315, "&lt;=" &amp; EP$1, DataRegularSeason20242025!$E$3:$E$1315, $A19)</f>
        <v>30</v>
      </c>
      <c r="EQ19">
        <f>SUMIFS(DataRegularSeason20242025!$AA$3:$AA$1315,DataRegularSeason20242025!$B$3:$B$1315, "&lt;=" &amp; EQ$1, DataRegularSeason20242025!$D$3:$D$1315, $A19)+SUMIFS(DataRegularSeason20242025!$AB$3:$AB$1315,DataRegularSeason20242025!$B$3:$B$1315, "&lt;=" &amp; EQ$1, DataRegularSeason20242025!$E$3:$E$1315, $A19)</f>
        <v>30</v>
      </c>
      <c r="ER19">
        <f>SUMIFS(DataRegularSeason20242025!$AA$3:$AA$1315,DataRegularSeason20242025!$B$3:$B$1315, "&lt;=" &amp; ER$1, DataRegularSeason20242025!$D$3:$D$1315, $A19)+SUMIFS(DataRegularSeason20242025!$AB$3:$AB$1315,DataRegularSeason20242025!$B$3:$B$1315, "&lt;=" &amp; ER$1, DataRegularSeason20242025!$E$3:$E$1315, $A19)</f>
        <v>30</v>
      </c>
      <c r="ES19">
        <f>SUMIFS(DataRegularSeason20242025!$AA$3:$AA$1315,DataRegularSeason20242025!$B$3:$B$1315, "&lt;=" &amp; ES$1, DataRegularSeason20242025!$D$3:$D$1315, $A19)+SUMIFS(DataRegularSeason20242025!$AB$3:$AB$1315,DataRegularSeason20242025!$B$3:$B$1315, "&lt;=" &amp; ES$1, DataRegularSeason20242025!$E$3:$E$1315, $A19)</f>
        <v>30</v>
      </c>
      <c r="ET19">
        <f>SUMIFS(DataRegularSeason20242025!$AA$3:$AA$1315,DataRegularSeason20242025!$B$3:$B$1315, "&lt;=" &amp; ET$1, DataRegularSeason20242025!$D$3:$D$1315, $A19)+SUMIFS(DataRegularSeason20242025!$AB$3:$AB$1315,DataRegularSeason20242025!$B$3:$B$1315, "&lt;=" &amp; ET$1, DataRegularSeason20242025!$E$3:$E$1315, $A19)</f>
        <v>30</v>
      </c>
      <c r="EU19">
        <f>SUMIFS(DataRegularSeason20242025!$AA$3:$AA$1315,DataRegularSeason20242025!$B$3:$B$1315, "&lt;=" &amp; EU$1, DataRegularSeason20242025!$D$3:$D$1315, $A19)+SUMIFS(DataRegularSeason20242025!$AB$3:$AB$1315,DataRegularSeason20242025!$B$3:$B$1315, "&lt;=" &amp; EU$1, DataRegularSeason20242025!$E$3:$E$1315, $A19)</f>
        <v>30</v>
      </c>
      <c r="EV19">
        <f>SUMIFS(DataRegularSeason20242025!$AA$3:$AA$1315,DataRegularSeason20242025!$B$3:$B$1315, "&lt;=" &amp; EV$1, DataRegularSeason20242025!$D$3:$D$1315, $A19)+SUMIFS(DataRegularSeason20242025!$AB$3:$AB$1315,DataRegularSeason20242025!$B$3:$B$1315, "&lt;=" &amp; EV$1, DataRegularSeason20242025!$E$3:$E$1315, $A19)</f>
        <v>30</v>
      </c>
      <c r="EW19">
        <f>SUMIFS(DataRegularSeason20242025!$AA$3:$AA$1315,DataRegularSeason20242025!$B$3:$B$1315, "&lt;=" &amp; EW$1, DataRegularSeason20242025!$D$3:$D$1315, $A19)+SUMIFS(DataRegularSeason20242025!$AB$3:$AB$1315,DataRegularSeason20242025!$B$3:$B$1315, "&lt;=" &amp; EW$1, DataRegularSeason20242025!$E$3:$E$1315, $A19)</f>
        <v>30</v>
      </c>
      <c r="EX19">
        <f>SUMIFS(DataRegularSeason20242025!$AA$3:$AA$1315,DataRegularSeason20242025!$B$3:$B$1315, "&lt;=" &amp; EX$1, DataRegularSeason20242025!$D$3:$D$1315, $A19)+SUMIFS(DataRegularSeason20242025!$AB$3:$AB$1315,DataRegularSeason20242025!$B$3:$B$1315, "&lt;=" &amp; EX$1, DataRegularSeason20242025!$E$3:$E$1315, $A19)</f>
        <v>30</v>
      </c>
      <c r="EY19">
        <f>SUMIFS(DataRegularSeason20242025!$AA$3:$AA$1315,DataRegularSeason20242025!$B$3:$B$1315, "&lt;=" &amp; EY$1, DataRegularSeason20242025!$D$3:$D$1315, $A19)+SUMIFS(DataRegularSeason20242025!$AB$3:$AB$1315,DataRegularSeason20242025!$B$3:$B$1315, "&lt;=" &amp; EY$1, DataRegularSeason20242025!$E$3:$E$1315, $A19)</f>
        <v>30</v>
      </c>
      <c r="EZ19">
        <f>SUMIFS(DataRegularSeason20242025!$AA$3:$AA$1315,DataRegularSeason20242025!$B$3:$B$1315, "&lt;=" &amp; EZ$1, DataRegularSeason20242025!$D$3:$D$1315, $A19)+SUMIFS(DataRegularSeason20242025!$AB$3:$AB$1315,DataRegularSeason20242025!$B$3:$B$1315, "&lt;=" &amp; EZ$1, DataRegularSeason20242025!$E$3:$E$1315, $A19)</f>
        <v>30</v>
      </c>
      <c r="FA19">
        <f>SUMIFS(DataRegularSeason20242025!$AA$3:$AA$1315,DataRegularSeason20242025!$B$3:$B$1315, "&lt;=" &amp; FA$1, DataRegularSeason20242025!$D$3:$D$1315, $A19)+SUMIFS(DataRegularSeason20242025!$AB$3:$AB$1315,DataRegularSeason20242025!$B$3:$B$1315, "&lt;=" &amp; FA$1, DataRegularSeason20242025!$E$3:$E$1315, $A19)</f>
        <v>30</v>
      </c>
      <c r="FB19">
        <f>SUMIFS(DataRegularSeason20242025!$AA$3:$AA$1315,DataRegularSeason20242025!$B$3:$B$1315, "&lt;=" &amp; FB$1, DataRegularSeason20242025!$D$3:$D$1315, $A19)+SUMIFS(DataRegularSeason20242025!$AB$3:$AB$1315,DataRegularSeason20242025!$B$3:$B$1315, "&lt;=" &amp; FB$1, DataRegularSeason20242025!$E$3:$E$1315, $A19)</f>
        <v>30</v>
      </c>
      <c r="FC19">
        <f>SUMIFS(DataRegularSeason20242025!$AA$3:$AA$1315,DataRegularSeason20242025!$B$3:$B$1315, "&lt;=" &amp; FC$1, DataRegularSeason20242025!$D$3:$D$1315, $A19)+SUMIFS(DataRegularSeason20242025!$AB$3:$AB$1315,DataRegularSeason20242025!$B$3:$B$1315, "&lt;=" &amp; FC$1, DataRegularSeason20242025!$E$3:$E$1315, $A19)</f>
        <v>30</v>
      </c>
      <c r="FD19">
        <f>SUMIFS(DataRegularSeason20242025!$AA$3:$AA$1315,DataRegularSeason20242025!$B$3:$B$1315, "&lt;=" &amp; FD$1, DataRegularSeason20242025!$D$3:$D$1315, $A19)+SUMIFS(DataRegularSeason20242025!$AB$3:$AB$1315,DataRegularSeason20242025!$B$3:$B$1315, "&lt;=" &amp; FD$1, DataRegularSeason20242025!$E$3:$E$1315, $A19)</f>
        <v>30</v>
      </c>
      <c r="FE19">
        <f>SUMIFS(DataRegularSeason20242025!$AA$3:$AA$1315,DataRegularSeason20242025!$B$3:$B$1315, "&lt;=" &amp; FE$1, DataRegularSeason20242025!$D$3:$D$1315, $A19)+SUMIFS(DataRegularSeason20242025!$AB$3:$AB$1315,DataRegularSeason20242025!$B$3:$B$1315, "&lt;=" &amp; FE$1, DataRegularSeason20242025!$E$3:$E$1315, $A19)</f>
        <v>30</v>
      </c>
      <c r="FF19">
        <f>SUMIFS(DataRegularSeason20242025!$AA$3:$AA$1315,DataRegularSeason20242025!$B$3:$B$1315, "&lt;=" &amp; FF$1, DataRegularSeason20242025!$D$3:$D$1315, $A19)+SUMIFS(DataRegularSeason20242025!$AB$3:$AB$1315,DataRegularSeason20242025!$B$3:$B$1315, "&lt;=" &amp; FF$1, DataRegularSeason20242025!$E$3:$E$1315, $A19)</f>
        <v>30</v>
      </c>
      <c r="FG19">
        <f>SUMIFS(DataRegularSeason20242025!$AA$3:$AA$1315,DataRegularSeason20242025!$B$3:$B$1315, "&lt;=" &amp; FG$1, DataRegularSeason20242025!$D$3:$D$1315, $A19)+SUMIFS(DataRegularSeason20242025!$AB$3:$AB$1315,DataRegularSeason20242025!$B$3:$B$1315, "&lt;=" &amp; FG$1, DataRegularSeason20242025!$E$3:$E$1315, $A19)</f>
        <v>30</v>
      </c>
      <c r="FH19">
        <f>SUMIFS(DataRegularSeason20242025!$AA$3:$AA$1315,DataRegularSeason20242025!$B$3:$B$1315, "&lt;=" &amp; FH$1, DataRegularSeason20242025!$D$3:$D$1315, $A19)+SUMIFS(DataRegularSeason20242025!$AB$3:$AB$1315,DataRegularSeason20242025!$B$3:$B$1315, "&lt;=" &amp; FH$1, DataRegularSeason20242025!$E$3:$E$1315, $A19)</f>
        <v>30</v>
      </c>
      <c r="FI19">
        <f>SUMIFS(DataRegularSeason20242025!$AA$3:$AA$1315,DataRegularSeason20242025!$B$3:$B$1315, "&lt;=" &amp; FI$1, DataRegularSeason20242025!$D$3:$D$1315, $A19)+SUMIFS(DataRegularSeason20242025!$AB$3:$AB$1315,DataRegularSeason20242025!$B$3:$B$1315, "&lt;=" &amp; FI$1, DataRegularSeason20242025!$E$3:$E$1315, $A19)</f>
        <v>30</v>
      </c>
      <c r="FJ19">
        <f>SUMIFS(DataRegularSeason20242025!$AA$3:$AA$1315,DataRegularSeason20242025!$B$3:$B$1315, "&lt;=" &amp; FJ$1, DataRegularSeason20242025!$D$3:$D$1315, $A19)+SUMIFS(DataRegularSeason20242025!$AB$3:$AB$1315,DataRegularSeason20242025!$B$3:$B$1315, "&lt;=" &amp; FJ$1, DataRegularSeason20242025!$E$3:$E$1315, $A19)</f>
        <v>30</v>
      </c>
      <c r="FK19">
        <f>SUMIFS(DataRegularSeason20242025!$AA$3:$AA$1315,DataRegularSeason20242025!$B$3:$B$1315, "&lt;=" &amp; FK$1, DataRegularSeason20242025!$D$3:$D$1315, $A19)+SUMIFS(DataRegularSeason20242025!$AB$3:$AB$1315,DataRegularSeason20242025!$B$3:$B$1315, "&lt;=" &amp; FK$1, DataRegularSeason20242025!$E$3:$E$1315, $A19)</f>
        <v>30</v>
      </c>
      <c r="FL19">
        <f>SUMIFS(DataRegularSeason20242025!$AA$3:$AA$1315,DataRegularSeason20242025!$B$3:$B$1315, "&lt;=" &amp; FL$1, DataRegularSeason20242025!$D$3:$D$1315, $A19)+SUMIFS(DataRegularSeason20242025!$AB$3:$AB$1315,DataRegularSeason20242025!$B$3:$B$1315, "&lt;=" &amp; FL$1, DataRegularSeason20242025!$E$3:$E$1315, $A19)</f>
        <v>30</v>
      </c>
      <c r="FM19">
        <f>SUMIFS(DataRegularSeason20242025!$AA$3:$AA$1315,DataRegularSeason20242025!$B$3:$B$1315, "&lt;=" &amp; FM$1, DataRegularSeason20242025!$D$3:$D$1315, $A19)+SUMIFS(DataRegularSeason20242025!$AB$3:$AB$1315,DataRegularSeason20242025!$B$3:$B$1315, "&lt;=" &amp; FM$1, DataRegularSeason20242025!$E$3:$E$1315, $A19)</f>
        <v>30</v>
      </c>
      <c r="FN19">
        <f>SUMIFS(DataRegularSeason20242025!$AA$3:$AA$1315,DataRegularSeason20242025!$B$3:$B$1315, "&lt;=" &amp; FN$1, DataRegularSeason20242025!$D$3:$D$1315, $A19)+SUMIFS(DataRegularSeason20242025!$AB$3:$AB$1315,DataRegularSeason20242025!$B$3:$B$1315, "&lt;=" &amp; FN$1, DataRegularSeason20242025!$E$3:$E$1315, $A19)</f>
        <v>30</v>
      </c>
      <c r="FO19">
        <f>SUMIFS(DataRegularSeason20242025!$AA$3:$AA$1315,DataRegularSeason20242025!$B$3:$B$1315, "&lt;=" &amp; FO$1, DataRegularSeason20242025!$D$3:$D$1315, $A19)+SUMIFS(DataRegularSeason20242025!$AB$3:$AB$1315,DataRegularSeason20242025!$B$3:$B$1315, "&lt;=" &amp; FO$1, DataRegularSeason20242025!$E$3:$E$1315, $A19)</f>
        <v>30</v>
      </c>
      <c r="FP19">
        <f>SUMIFS(DataRegularSeason20242025!$AA$3:$AA$1315,DataRegularSeason20242025!$B$3:$B$1315, "&lt;=" &amp; FP$1, DataRegularSeason20242025!$D$3:$D$1315, $A19)+SUMIFS(DataRegularSeason20242025!$AB$3:$AB$1315,DataRegularSeason20242025!$B$3:$B$1315, "&lt;=" &amp; FP$1, DataRegularSeason20242025!$E$3:$E$1315, $A19)</f>
        <v>30</v>
      </c>
      <c r="FQ19">
        <f>SUMIFS(DataRegularSeason20242025!$AA$3:$AA$1315,DataRegularSeason20242025!$B$3:$B$1315, "&lt;=" &amp; FQ$1, DataRegularSeason20242025!$D$3:$D$1315, $A19)+SUMIFS(DataRegularSeason20242025!$AB$3:$AB$1315,DataRegularSeason20242025!$B$3:$B$1315, "&lt;=" &amp; FQ$1, DataRegularSeason20242025!$E$3:$E$1315, $A19)</f>
        <v>30</v>
      </c>
      <c r="FR19">
        <f>SUMIFS(DataRegularSeason20242025!$AA$3:$AA$1315,DataRegularSeason20242025!$B$3:$B$1315, "&lt;=" &amp; FR$1, DataRegularSeason20242025!$D$3:$D$1315, $A19)+SUMIFS(DataRegularSeason20242025!$AB$3:$AB$1315,DataRegularSeason20242025!$B$3:$B$1315, "&lt;=" &amp; FR$1, DataRegularSeason20242025!$E$3:$E$1315, $A19)</f>
        <v>30</v>
      </c>
      <c r="FS19">
        <f>SUMIFS(DataRegularSeason20242025!$AA$3:$AA$1315,DataRegularSeason20242025!$B$3:$B$1315, "&lt;=" &amp; FS$1, DataRegularSeason20242025!$D$3:$D$1315, $A19)+SUMIFS(DataRegularSeason20242025!$AB$3:$AB$1315,DataRegularSeason20242025!$B$3:$B$1315, "&lt;=" &amp; FS$1, DataRegularSeason20242025!$E$3:$E$1315, $A19)</f>
        <v>30</v>
      </c>
      <c r="FT19">
        <f>SUMIFS(DataRegularSeason20242025!$AA$3:$AA$1315,DataRegularSeason20242025!$B$3:$B$1315, "&lt;=" &amp; FT$1, DataRegularSeason20242025!$D$3:$D$1315, $A19)+SUMIFS(DataRegularSeason20242025!$AB$3:$AB$1315,DataRegularSeason20242025!$B$3:$B$1315, "&lt;=" &amp; FT$1, DataRegularSeason20242025!$E$3:$E$1315, $A19)</f>
        <v>30</v>
      </c>
      <c r="FU19">
        <f>SUMIFS(DataRegularSeason20242025!$AA$3:$AA$1315,DataRegularSeason20242025!$B$3:$B$1315, "&lt;=" &amp; FU$1, DataRegularSeason20242025!$D$3:$D$1315, $A19)+SUMIFS(DataRegularSeason20242025!$AB$3:$AB$1315,DataRegularSeason20242025!$B$3:$B$1315, "&lt;=" &amp; FU$1, DataRegularSeason20242025!$E$3:$E$1315, $A19)</f>
        <v>30</v>
      </c>
      <c r="FV19">
        <f>SUMIFS(DataRegularSeason20242025!$AA$3:$AA$1315,DataRegularSeason20242025!$B$3:$B$1315, "&lt;=" &amp; FV$1, DataRegularSeason20242025!$D$3:$D$1315, $A19)+SUMIFS(DataRegularSeason20242025!$AB$3:$AB$1315,DataRegularSeason20242025!$B$3:$B$1315, "&lt;=" &amp; FV$1, DataRegularSeason20242025!$E$3:$E$1315, $A19)</f>
        <v>30</v>
      </c>
      <c r="FW19">
        <f>SUMIFS(DataRegularSeason20242025!$AA$3:$AA$1315,DataRegularSeason20242025!$B$3:$B$1315, "&lt;=" &amp; FW$1, DataRegularSeason20242025!$D$3:$D$1315, $A19)+SUMIFS(DataRegularSeason20242025!$AB$3:$AB$1315,DataRegularSeason20242025!$B$3:$B$1315, "&lt;=" &amp; FW$1, DataRegularSeason20242025!$E$3:$E$1315, $A19)</f>
        <v>30</v>
      </c>
      <c r="FX19">
        <f>SUMIFS(DataRegularSeason20242025!$AA$3:$AA$1315,DataRegularSeason20242025!$B$3:$B$1315, "&lt;=" &amp; FX$1, DataRegularSeason20242025!$D$3:$D$1315, $A19)+SUMIFS(DataRegularSeason20242025!$AB$3:$AB$1315,DataRegularSeason20242025!$B$3:$B$1315, "&lt;=" &amp; FX$1, DataRegularSeason20242025!$E$3:$E$1315, $A19)</f>
        <v>30</v>
      </c>
      <c r="FY19">
        <f>SUMIFS(DataRegularSeason20242025!$AA$3:$AA$1315,DataRegularSeason20242025!$B$3:$B$1315, "&lt;=" &amp; FY$1, DataRegularSeason20242025!$D$3:$D$1315, $A19)+SUMIFS(DataRegularSeason20242025!$AB$3:$AB$1315,DataRegularSeason20242025!$B$3:$B$1315, "&lt;=" &amp; FY$1, DataRegularSeason20242025!$E$3:$E$1315, $A19)</f>
        <v>30</v>
      </c>
      <c r="FZ19">
        <f>SUMIFS(DataRegularSeason20242025!$AA$3:$AA$1315,DataRegularSeason20242025!$B$3:$B$1315, "&lt;=" &amp; FZ$1, DataRegularSeason20242025!$D$3:$D$1315, $A19)+SUMIFS(DataRegularSeason20242025!$AB$3:$AB$1315,DataRegularSeason20242025!$B$3:$B$1315, "&lt;=" &amp; FZ$1, DataRegularSeason20242025!$E$3:$E$1315, $A19)</f>
        <v>30</v>
      </c>
      <c r="GA19">
        <f>SUMIFS(DataRegularSeason20242025!$AA$3:$AA$1315,DataRegularSeason20242025!$B$3:$B$1315, "&lt;=" &amp; GA$1, DataRegularSeason20242025!$D$3:$D$1315, $A19)+SUMIFS(DataRegularSeason20242025!$AB$3:$AB$1315,DataRegularSeason20242025!$B$3:$B$1315, "&lt;=" &amp; GA$1, DataRegularSeason20242025!$E$3:$E$1315, $A19)</f>
        <v>30</v>
      </c>
      <c r="GB19">
        <f>SUMIFS(DataRegularSeason20242025!$AA$3:$AA$1315,DataRegularSeason20242025!$B$3:$B$1315, "&lt;=" &amp; GB$1, DataRegularSeason20242025!$D$3:$D$1315, $A19)+SUMIFS(DataRegularSeason20242025!$AB$3:$AB$1315,DataRegularSeason20242025!$B$3:$B$1315, "&lt;=" &amp; GB$1, DataRegularSeason20242025!$E$3:$E$1315, $A19)</f>
        <v>30</v>
      </c>
      <c r="GC19">
        <f>SUMIFS(DataRegularSeason20242025!$AA$3:$AA$1315,DataRegularSeason20242025!$B$3:$B$1315, "&lt;=" &amp; GC$1, DataRegularSeason20242025!$D$3:$D$1315, $A19)+SUMIFS(DataRegularSeason20242025!$AB$3:$AB$1315,DataRegularSeason20242025!$B$3:$B$1315, "&lt;=" &amp; GC$1, DataRegularSeason20242025!$E$3:$E$1315, $A19)</f>
        <v>30</v>
      </c>
      <c r="GD19">
        <f>SUMIFS(DataRegularSeason20242025!$AA$3:$AA$1315,DataRegularSeason20242025!$B$3:$B$1315, "&lt;=" &amp; GD$1, DataRegularSeason20242025!$D$3:$D$1315, $A19)+SUMIFS(DataRegularSeason20242025!$AB$3:$AB$1315,DataRegularSeason20242025!$B$3:$B$1315, "&lt;=" &amp; GD$1, DataRegularSeason20242025!$E$3:$E$1315, $A19)</f>
        <v>30</v>
      </c>
      <c r="GE19">
        <f>SUMIFS(DataRegularSeason20242025!$AA$3:$AA$1315,DataRegularSeason20242025!$B$3:$B$1315, "&lt;=" &amp; GE$1, DataRegularSeason20242025!$D$3:$D$1315, $A19)+SUMIFS(DataRegularSeason20242025!$AB$3:$AB$1315,DataRegularSeason20242025!$B$3:$B$1315, "&lt;=" &amp; GE$1, DataRegularSeason20242025!$E$3:$E$1315, $A19)</f>
        <v>30</v>
      </c>
      <c r="GF19">
        <f>SUMIFS(DataRegularSeason20242025!$AA$3:$AA$1315,DataRegularSeason20242025!$B$3:$B$1315, "&lt;=" &amp; GF$1, DataRegularSeason20242025!$D$3:$D$1315, $A19)+SUMIFS(DataRegularSeason20242025!$AB$3:$AB$1315,DataRegularSeason20242025!$B$3:$B$1315, "&lt;=" &amp; GF$1, DataRegularSeason20242025!$E$3:$E$1315, $A19)</f>
        <v>30</v>
      </c>
      <c r="GG19">
        <f>SUMIFS(DataRegularSeason20242025!$AA$3:$AA$1315,DataRegularSeason20242025!$B$3:$B$1315, "&lt;=" &amp; GG$1, DataRegularSeason20242025!$D$3:$D$1315, $A19)+SUMIFS(DataRegularSeason20242025!$AB$3:$AB$1315,DataRegularSeason20242025!$B$3:$B$1315, "&lt;=" &amp; GG$1, DataRegularSeason20242025!$E$3:$E$1315, $A19)</f>
        <v>30</v>
      </c>
      <c r="GH19">
        <f>SUMIFS(DataRegularSeason20242025!$AA$3:$AA$1315,DataRegularSeason20242025!$B$3:$B$1315, "&lt;=" &amp; GH$1, DataRegularSeason20242025!$D$3:$D$1315, $A19)+SUMIFS(DataRegularSeason20242025!$AB$3:$AB$1315,DataRegularSeason20242025!$B$3:$B$1315, "&lt;=" &amp; GH$1, DataRegularSeason20242025!$E$3:$E$1315, $A19)</f>
        <v>30</v>
      </c>
      <c r="GI19">
        <f>SUMIFS(DataRegularSeason20242025!$AA$3:$AA$1315,DataRegularSeason20242025!$B$3:$B$1315, "&lt;=" &amp; GI$1, DataRegularSeason20242025!$D$3:$D$1315, $A19)+SUMIFS(DataRegularSeason20242025!$AB$3:$AB$1315,DataRegularSeason20242025!$B$3:$B$1315, "&lt;=" &amp; GI$1, DataRegularSeason20242025!$E$3:$E$1315, $A19)</f>
        <v>30</v>
      </c>
      <c r="GJ19">
        <f>SUMIFS(DataRegularSeason20242025!$AA$3:$AA$1315,DataRegularSeason20242025!$B$3:$B$1315, "&lt;=" &amp; GJ$1, DataRegularSeason20242025!$D$3:$D$1315, $A19)+SUMIFS(DataRegularSeason20242025!$AB$3:$AB$1315,DataRegularSeason20242025!$B$3:$B$1315, "&lt;=" &amp; GJ$1, DataRegularSeason20242025!$E$3:$E$1315, $A19)</f>
        <v>30</v>
      </c>
      <c r="GK19">
        <f>SUMIFS(DataRegularSeason20242025!$AA$3:$AA$1315,DataRegularSeason20242025!$B$3:$B$1315, "&lt;=" &amp; GK$1, DataRegularSeason20242025!$D$3:$D$1315, $A19)+SUMIFS(DataRegularSeason20242025!$AB$3:$AB$1315,DataRegularSeason20242025!$B$3:$B$1315, "&lt;=" &amp; GK$1, DataRegularSeason20242025!$E$3:$E$1315, $A19)</f>
        <v>30</v>
      </c>
      <c r="GL19">
        <f>SUMIFS(DataRegularSeason20242025!$AA$3:$AA$1315,DataRegularSeason20242025!$B$3:$B$1315, "&lt;=" &amp; GL$1, DataRegularSeason20242025!$D$3:$D$1315, $A19)+SUMIFS(DataRegularSeason20242025!$AB$3:$AB$1315,DataRegularSeason20242025!$B$3:$B$1315, "&lt;=" &amp; GL$1, DataRegularSeason20242025!$E$3:$E$1315, $A19)</f>
        <v>30</v>
      </c>
      <c r="GM19">
        <f>SUMIFS(DataRegularSeason20242025!$AA$3:$AA$1315,DataRegularSeason20242025!$B$3:$B$1315, "&lt;=" &amp; GM$1, DataRegularSeason20242025!$D$3:$D$1315, $A19)+SUMIFS(DataRegularSeason20242025!$AB$3:$AB$1315,DataRegularSeason20242025!$B$3:$B$1315, "&lt;=" &amp; GM$1, DataRegularSeason20242025!$E$3:$E$1315, $A19)</f>
        <v>30</v>
      </c>
      <c r="GN19">
        <f>SUMIFS(DataRegularSeason20242025!$AA$3:$AA$1315,DataRegularSeason20242025!$B$3:$B$1315, "&lt;=" &amp; GN$1, DataRegularSeason20242025!$D$3:$D$1315, $A19)+SUMIFS(DataRegularSeason20242025!$AB$3:$AB$1315,DataRegularSeason20242025!$B$3:$B$1315, "&lt;=" &amp; GN$1, DataRegularSeason20242025!$E$3:$E$1315, $A19)</f>
        <v>30</v>
      </c>
      <c r="GO19">
        <f>SUMIFS(DataRegularSeason20242025!$AA$3:$AA$1315,DataRegularSeason20242025!$B$3:$B$1315, "&lt;=" &amp; GO$1, DataRegularSeason20242025!$D$3:$D$1315, $A19)+SUMIFS(DataRegularSeason20242025!$AB$3:$AB$1315,DataRegularSeason20242025!$B$3:$B$1315, "&lt;=" &amp; GO$1, DataRegularSeason20242025!$E$3:$E$1315, $A19)</f>
        <v>30</v>
      </c>
      <c r="GP19">
        <f>SUMIFS(DataRegularSeason20242025!$AA$3:$AA$1315,DataRegularSeason20242025!$B$3:$B$1315, "&lt;=" &amp; GP$1, DataRegularSeason20242025!$D$3:$D$1315, $A19)+SUMIFS(DataRegularSeason20242025!$AB$3:$AB$1315,DataRegularSeason20242025!$B$3:$B$1315, "&lt;=" &amp; GP$1, DataRegularSeason20242025!$E$3:$E$1315, $A19)</f>
        <v>30</v>
      </c>
      <c r="GQ19">
        <f>SUMIFS(DataRegularSeason20242025!$AA$3:$AA$1315,DataRegularSeason20242025!$B$3:$B$1315, "&lt;=" &amp; GQ$1, DataRegularSeason20242025!$D$3:$D$1315, $A19)+SUMIFS(DataRegularSeason20242025!$AB$3:$AB$1315,DataRegularSeason20242025!$B$3:$B$1315, "&lt;=" &amp; GQ$1, DataRegularSeason20242025!$E$3:$E$1315, $A19)</f>
        <v>30</v>
      </c>
      <c r="GR19">
        <f>SUMIFS(DataRegularSeason20242025!$AA$3:$AA$1315,DataRegularSeason20242025!$B$3:$B$1315, "&lt;=" &amp; GR$1, DataRegularSeason20242025!$D$3:$D$1315, $A19)+SUMIFS(DataRegularSeason20242025!$AB$3:$AB$1315,DataRegularSeason20242025!$B$3:$B$1315, "&lt;=" &amp; GR$1, DataRegularSeason20242025!$E$3:$E$1315, $A19)</f>
        <v>30</v>
      </c>
      <c r="GS19">
        <f>SUMIFS(DataRegularSeason20242025!$AA$3:$AA$1315,DataRegularSeason20242025!$B$3:$B$1315, "&lt;=" &amp; GS$1, DataRegularSeason20242025!$D$3:$D$1315, $A19)+SUMIFS(DataRegularSeason20242025!$AB$3:$AB$1315,DataRegularSeason20242025!$B$3:$B$1315, "&lt;=" &amp; GS$1, DataRegularSeason20242025!$E$3:$E$1315, $A19)</f>
        <v>30</v>
      </c>
      <c r="GT19">
        <f>SUMIFS(DataRegularSeason20242025!$AA$3:$AA$1315,DataRegularSeason20242025!$B$3:$B$1315, "&lt;=" &amp; GT$1, DataRegularSeason20242025!$D$3:$D$1315, $A19)+SUMIFS(DataRegularSeason20242025!$AB$3:$AB$1315,DataRegularSeason20242025!$B$3:$B$1315, "&lt;=" &amp; GT$1, DataRegularSeason20242025!$E$3:$E$1315, $A19)</f>
        <v>30</v>
      </c>
      <c r="GU19">
        <f>SUMIFS(DataRegularSeason20242025!$AA$3:$AA$1315,DataRegularSeason20242025!$B$3:$B$1315, "&lt;=" &amp; GU$1, DataRegularSeason20242025!$D$3:$D$1315, $A19)+SUMIFS(DataRegularSeason20242025!$AB$3:$AB$1315,DataRegularSeason20242025!$B$3:$B$1315, "&lt;=" &amp; GU$1, DataRegularSeason20242025!$E$3:$E$1315, $A19)</f>
        <v>30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26</v>
      </c>
      <c r="BN20">
        <f>SUMIFS(DataRegularSeason20242025!$AA$3:$AA$1315,DataRegularSeason20242025!$B$3:$B$1315, "&lt;=" &amp; BN$1, DataRegularSeason20242025!$D$3:$D$1315, $A20)+SUMIFS(DataRegularSeason20242025!$AB$3:$AB$1315,DataRegularSeason20242025!$B$3:$B$1315, "&lt;=" &amp; BN$1, DataRegularSeason20242025!$E$3:$E$1315, $A20)</f>
        <v>26</v>
      </c>
      <c r="BO20">
        <f>SUMIFS(DataRegularSeason20242025!$AA$3:$AA$1315,DataRegularSeason20242025!$B$3:$B$1315, "&lt;=" &amp; BO$1, DataRegularSeason20242025!$D$3:$D$1315, $A20)+SUMIFS(DataRegularSeason20242025!$AB$3:$AB$1315,DataRegularSeason20242025!$B$3:$B$1315, "&lt;=" &amp; BO$1, DataRegularSeason20242025!$E$3:$E$1315, $A20)</f>
        <v>26</v>
      </c>
      <c r="BP20">
        <f>SUMIFS(DataRegularSeason20242025!$AA$3:$AA$1315,DataRegularSeason20242025!$B$3:$B$1315, "&lt;=" &amp; BP$1, DataRegularSeason20242025!$D$3:$D$1315, $A20)+SUMIFS(DataRegularSeason20242025!$AB$3:$AB$1315,DataRegularSeason20242025!$B$3:$B$1315, "&lt;=" &amp; BP$1, DataRegularSeason20242025!$E$3:$E$1315, $A20)</f>
        <v>26</v>
      </c>
      <c r="BQ20">
        <f>SUMIFS(DataRegularSeason20242025!$AA$3:$AA$1315,DataRegularSeason20242025!$B$3:$B$1315, "&lt;=" &amp; BQ$1, DataRegularSeason20242025!$D$3:$D$1315, $A20)+SUMIFS(DataRegularSeason20242025!$AB$3:$AB$1315,DataRegularSeason20242025!$B$3:$B$1315, "&lt;=" &amp; BQ$1, DataRegularSeason20242025!$E$3:$E$1315, $A20)</f>
        <v>26</v>
      </c>
      <c r="BR20">
        <f>SUMIFS(DataRegularSeason20242025!$AA$3:$AA$1315,DataRegularSeason20242025!$B$3:$B$1315, "&lt;=" &amp; BR$1, DataRegularSeason20242025!$D$3:$D$1315, $A20)+SUMIFS(DataRegularSeason20242025!$AB$3:$AB$1315,DataRegularSeason20242025!$B$3:$B$1315, "&lt;=" &amp; BR$1, DataRegularSeason20242025!$E$3:$E$1315, $A20)</f>
        <v>26</v>
      </c>
      <c r="BS20">
        <f>SUMIFS(DataRegularSeason20242025!$AA$3:$AA$1315,DataRegularSeason20242025!$B$3:$B$1315, "&lt;=" &amp; BS$1, DataRegularSeason20242025!$D$3:$D$1315, $A20)+SUMIFS(DataRegularSeason20242025!$AB$3:$AB$1315,DataRegularSeason20242025!$B$3:$B$1315, "&lt;=" &amp; BS$1, DataRegularSeason20242025!$E$3:$E$1315, $A20)</f>
        <v>26</v>
      </c>
      <c r="BT20">
        <f>SUMIFS(DataRegularSeason20242025!$AA$3:$AA$1315,DataRegularSeason20242025!$B$3:$B$1315, "&lt;=" &amp; BT$1, DataRegularSeason20242025!$D$3:$D$1315, $A20)+SUMIFS(DataRegularSeason20242025!$AB$3:$AB$1315,DataRegularSeason20242025!$B$3:$B$1315, "&lt;=" &amp; BT$1, DataRegularSeason20242025!$E$3:$E$1315, $A20)</f>
        <v>26</v>
      </c>
      <c r="BU20">
        <f>SUMIFS(DataRegularSeason20242025!$AA$3:$AA$1315,DataRegularSeason20242025!$B$3:$B$1315, "&lt;=" &amp; BU$1, DataRegularSeason20242025!$D$3:$D$1315, $A20)+SUMIFS(DataRegularSeason20242025!$AB$3:$AB$1315,DataRegularSeason20242025!$B$3:$B$1315, "&lt;=" &amp; BU$1, DataRegularSeason20242025!$E$3:$E$1315, $A20)</f>
        <v>26</v>
      </c>
      <c r="BV20">
        <f>SUMIFS(DataRegularSeason20242025!$AA$3:$AA$1315,DataRegularSeason20242025!$B$3:$B$1315, "&lt;=" &amp; BV$1, DataRegularSeason20242025!$D$3:$D$1315, $A20)+SUMIFS(DataRegularSeason20242025!$AB$3:$AB$1315,DataRegularSeason20242025!$B$3:$B$1315, "&lt;=" &amp; BV$1, DataRegularSeason20242025!$E$3:$E$1315, $A20)</f>
        <v>26</v>
      </c>
      <c r="BW20">
        <f>SUMIFS(DataRegularSeason20242025!$AA$3:$AA$1315,DataRegularSeason20242025!$B$3:$B$1315, "&lt;=" &amp; BW$1, DataRegularSeason20242025!$D$3:$D$1315, $A20)+SUMIFS(DataRegularSeason20242025!$AB$3:$AB$1315,DataRegularSeason20242025!$B$3:$B$1315, "&lt;=" &amp; BW$1, DataRegularSeason20242025!$E$3:$E$1315, $A20)</f>
        <v>26</v>
      </c>
      <c r="BX20">
        <f>SUMIFS(DataRegularSeason20242025!$AA$3:$AA$1315,DataRegularSeason20242025!$B$3:$B$1315, "&lt;=" &amp; BX$1, DataRegularSeason20242025!$D$3:$D$1315, $A20)+SUMIFS(DataRegularSeason20242025!$AB$3:$AB$1315,DataRegularSeason20242025!$B$3:$B$1315, "&lt;=" &amp; BX$1, DataRegularSeason20242025!$E$3:$E$1315, $A20)</f>
        <v>26</v>
      </c>
      <c r="BY20">
        <f>SUMIFS(DataRegularSeason20242025!$AA$3:$AA$1315,DataRegularSeason20242025!$B$3:$B$1315, "&lt;=" &amp; BY$1, DataRegularSeason20242025!$D$3:$D$1315, $A20)+SUMIFS(DataRegularSeason20242025!$AB$3:$AB$1315,DataRegularSeason20242025!$B$3:$B$1315, "&lt;=" &amp; BY$1, DataRegularSeason20242025!$E$3:$E$1315, $A20)</f>
        <v>26</v>
      </c>
      <c r="BZ20">
        <f>SUMIFS(DataRegularSeason20242025!$AA$3:$AA$1315,DataRegularSeason20242025!$B$3:$B$1315, "&lt;=" &amp; BZ$1, DataRegularSeason20242025!$D$3:$D$1315, $A20)+SUMIFS(DataRegularSeason20242025!$AB$3:$AB$1315,DataRegularSeason20242025!$B$3:$B$1315, "&lt;=" &amp; BZ$1, DataRegularSeason20242025!$E$3:$E$1315, $A20)</f>
        <v>26</v>
      </c>
      <c r="CA20">
        <f>SUMIFS(DataRegularSeason20242025!$AA$3:$AA$1315,DataRegularSeason20242025!$B$3:$B$1315, "&lt;=" &amp; CA$1, DataRegularSeason20242025!$D$3:$D$1315, $A20)+SUMIFS(DataRegularSeason20242025!$AB$3:$AB$1315,DataRegularSeason20242025!$B$3:$B$1315, "&lt;=" &amp; CA$1, DataRegularSeason20242025!$E$3:$E$1315, $A20)</f>
        <v>26</v>
      </c>
      <c r="CB20">
        <f>SUMIFS(DataRegularSeason20242025!$AA$3:$AA$1315,DataRegularSeason20242025!$B$3:$B$1315, "&lt;=" &amp; CB$1, DataRegularSeason20242025!$D$3:$D$1315, $A20)+SUMIFS(DataRegularSeason20242025!$AB$3:$AB$1315,DataRegularSeason20242025!$B$3:$B$1315, "&lt;=" &amp; CB$1, DataRegularSeason20242025!$E$3:$E$1315, $A20)</f>
        <v>26</v>
      </c>
      <c r="CC20">
        <f>SUMIFS(DataRegularSeason20242025!$AA$3:$AA$1315,DataRegularSeason20242025!$B$3:$B$1315, "&lt;=" &amp; CC$1, DataRegularSeason20242025!$D$3:$D$1315, $A20)+SUMIFS(DataRegularSeason20242025!$AB$3:$AB$1315,DataRegularSeason20242025!$B$3:$B$1315, "&lt;=" &amp; CC$1, DataRegularSeason20242025!$E$3:$E$1315, $A20)</f>
        <v>26</v>
      </c>
      <c r="CD20">
        <f>SUMIFS(DataRegularSeason20242025!$AA$3:$AA$1315,DataRegularSeason20242025!$B$3:$B$1315, "&lt;=" &amp; CD$1, DataRegularSeason20242025!$D$3:$D$1315, $A20)+SUMIFS(DataRegularSeason20242025!$AB$3:$AB$1315,DataRegularSeason20242025!$B$3:$B$1315, "&lt;=" &amp; CD$1, DataRegularSeason20242025!$E$3:$E$1315, $A20)</f>
        <v>26</v>
      </c>
      <c r="CE20">
        <f>SUMIFS(DataRegularSeason20242025!$AA$3:$AA$1315,DataRegularSeason20242025!$B$3:$B$1315, "&lt;=" &amp; CE$1, DataRegularSeason20242025!$D$3:$D$1315, $A20)+SUMIFS(DataRegularSeason20242025!$AB$3:$AB$1315,DataRegularSeason20242025!$B$3:$B$1315, "&lt;=" &amp; CE$1, DataRegularSeason20242025!$E$3:$E$1315, $A20)</f>
        <v>26</v>
      </c>
      <c r="CF20">
        <f>SUMIFS(DataRegularSeason20242025!$AA$3:$AA$1315,DataRegularSeason20242025!$B$3:$B$1315, "&lt;=" &amp; CF$1, DataRegularSeason20242025!$D$3:$D$1315, $A20)+SUMIFS(DataRegularSeason20242025!$AB$3:$AB$1315,DataRegularSeason20242025!$B$3:$B$1315, "&lt;=" &amp; CF$1, DataRegularSeason20242025!$E$3:$E$1315, $A20)</f>
        <v>26</v>
      </c>
      <c r="CG20">
        <f>SUMIFS(DataRegularSeason20242025!$AA$3:$AA$1315,DataRegularSeason20242025!$B$3:$B$1315, "&lt;=" &amp; CG$1, DataRegularSeason20242025!$D$3:$D$1315, $A20)+SUMIFS(DataRegularSeason20242025!$AB$3:$AB$1315,DataRegularSeason20242025!$B$3:$B$1315, "&lt;=" &amp; CG$1, DataRegularSeason20242025!$E$3:$E$1315, $A20)</f>
        <v>26</v>
      </c>
      <c r="CH20">
        <f>SUMIFS(DataRegularSeason20242025!$AA$3:$AA$1315,DataRegularSeason20242025!$B$3:$B$1315, "&lt;=" &amp; CH$1, DataRegularSeason20242025!$D$3:$D$1315, $A20)+SUMIFS(DataRegularSeason20242025!$AB$3:$AB$1315,DataRegularSeason20242025!$B$3:$B$1315, "&lt;=" &amp; CH$1, DataRegularSeason20242025!$E$3:$E$1315, $A20)</f>
        <v>26</v>
      </c>
      <c r="CI20">
        <f>SUMIFS(DataRegularSeason20242025!$AA$3:$AA$1315,DataRegularSeason20242025!$B$3:$B$1315, "&lt;=" &amp; CI$1, DataRegularSeason20242025!$D$3:$D$1315, $A20)+SUMIFS(DataRegularSeason20242025!$AB$3:$AB$1315,DataRegularSeason20242025!$B$3:$B$1315, "&lt;=" &amp; CI$1, DataRegularSeason20242025!$E$3:$E$1315, $A20)</f>
        <v>26</v>
      </c>
      <c r="CJ20">
        <f>SUMIFS(DataRegularSeason20242025!$AA$3:$AA$1315,DataRegularSeason20242025!$B$3:$B$1315, "&lt;=" &amp; CJ$1, DataRegularSeason20242025!$D$3:$D$1315, $A20)+SUMIFS(DataRegularSeason20242025!$AB$3:$AB$1315,DataRegularSeason20242025!$B$3:$B$1315, "&lt;=" &amp; CJ$1, DataRegularSeason20242025!$E$3:$E$1315, $A20)</f>
        <v>26</v>
      </c>
      <c r="CK20">
        <f>SUMIFS(DataRegularSeason20242025!$AA$3:$AA$1315,DataRegularSeason20242025!$B$3:$B$1315, "&lt;=" &amp; CK$1, DataRegularSeason20242025!$D$3:$D$1315, $A20)+SUMIFS(DataRegularSeason20242025!$AB$3:$AB$1315,DataRegularSeason20242025!$B$3:$B$1315, "&lt;=" &amp; CK$1, DataRegularSeason20242025!$E$3:$E$1315, $A20)</f>
        <v>26</v>
      </c>
      <c r="CL20">
        <f>SUMIFS(DataRegularSeason20242025!$AA$3:$AA$1315,DataRegularSeason20242025!$B$3:$B$1315, "&lt;=" &amp; CL$1, DataRegularSeason20242025!$D$3:$D$1315, $A20)+SUMIFS(DataRegularSeason20242025!$AB$3:$AB$1315,DataRegularSeason20242025!$B$3:$B$1315, "&lt;=" &amp; CL$1, DataRegularSeason20242025!$E$3:$E$1315, $A20)</f>
        <v>26</v>
      </c>
      <c r="CM20">
        <f>SUMIFS(DataRegularSeason20242025!$AA$3:$AA$1315,DataRegularSeason20242025!$B$3:$B$1315, "&lt;=" &amp; CM$1, DataRegularSeason20242025!$D$3:$D$1315, $A20)+SUMIFS(DataRegularSeason20242025!$AB$3:$AB$1315,DataRegularSeason20242025!$B$3:$B$1315, "&lt;=" &amp; CM$1, DataRegularSeason20242025!$E$3:$E$1315, $A20)</f>
        <v>26</v>
      </c>
      <c r="CN20">
        <f>SUMIFS(DataRegularSeason20242025!$AA$3:$AA$1315,DataRegularSeason20242025!$B$3:$B$1315, "&lt;=" &amp; CN$1, DataRegularSeason20242025!$D$3:$D$1315, $A20)+SUMIFS(DataRegularSeason20242025!$AB$3:$AB$1315,DataRegularSeason20242025!$B$3:$B$1315, "&lt;=" &amp; CN$1, DataRegularSeason20242025!$E$3:$E$1315, $A20)</f>
        <v>26</v>
      </c>
      <c r="CO20">
        <f>SUMIFS(DataRegularSeason20242025!$AA$3:$AA$1315,DataRegularSeason20242025!$B$3:$B$1315, "&lt;=" &amp; CO$1, DataRegularSeason20242025!$D$3:$D$1315, $A20)+SUMIFS(DataRegularSeason20242025!$AB$3:$AB$1315,DataRegularSeason20242025!$B$3:$B$1315, "&lt;=" &amp; CO$1, DataRegularSeason20242025!$E$3:$E$1315, $A20)</f>
        <v>26</v>
      </c>
      <c r="CP20">
        <f>SUMIFS(DataRegularSeason20242025!$AA$3:$AA$1315,DataRegularSeason20242025!$B$3:$B$1315, "&lt;=" &amp; CP$1, DataRegularSeason20242025!$D$3:$D$1315, $A20)+SUMIFS(DataRegularSeason20242025!$AB$3:$AB$1315,DataRegularSeason20242025!$B$3:$B$1315, "&lt;=" &amp; CP$1, DataRegularSeason20242025!$E$3:$E$1315, $A20)</f>
        <v>26</v>
      </c>
      <c r="CQ20">
        <f>SUMIFS(DataRegularSeason20242025!$AA$3:$AA$1315,DataRegularSeason20242025!$B$3:$B$1315, "&lt;=" &amp; CQ$1, DataRegularSeason20242025!$D$3:$D$1315, $A20)+SUMIFS(DataRegularSeason20242025!$AB$3:$AB$1315,DataRegularSeason20242025!$B$3:$B$1315, "&lt;=" &amp; CQ$1, DataRegularSeason20242025!$E$3:$E$1315, $A20)</f>
        <v>26</v>
      </c>
      <c r="CR20">
        <f>SUMIFS(DataRegularSeason20242025!$AA$3:$AA$1315,DataRegularSeason20242025!$B$3:$B$1315, "&lt;=" &amp; CR$1, DataRegularSeason20242025!$D$3:$D$1315, $A20)+SUMIFS(DataRegularSeason20242025!$AB$3:$AB$1315,DataRegularSeason20242025!$B$3:$B$1315, "&lt;=" &amp; CR$1, DataRegularSeason20242025!$E$3:$E$1315, $A20)</f>
        <v>26</v>
      </c>
      <c r="CS20">
        <f>SUMIFS(DataRegularSeason20242025!$AA$3:$AA$1315,DataRegularSeason20242025!$B$3:$B$1315, "&lt;=" &amp; CS$1, DataRegularSeason20242025!$D$3:$D$1315, $A20)+SUMIFS(DataRegularSeason20242025!$AB$3:$AB$1315,DataRegularSeason20242025!$B$3:$B$1315, "&lt;=" &amp; CS$1, DataRegularSeason20242025!$E$3:$E$1315, $A20)</f>
        <v>26</v>
      </c>
      <c r="CT20">
        <f>SUMIFS(DataRegularSeason20242025!$AA$3:$AA$1315,DataRegularSeason20242025!$B$3:$B$1315, "&lt;=" &amp; CT$1, DataRegularSeason20242025!$D$3:$D$1315, $A20)+SUMIFS(DataRegularSeason20242025!$AB$3:$AB$1315,DataRegularSeason20242025!$B$3:$B$1315, "&lt;=" &amp; CT$1, DataRegularSeason20242025!$E$3:$E$1315, $A20)</f>
        <v>26</v>
      </c>
      <c r="CU20">
        <f>SUMIFS(DataRegularSeason20242025!$AA$3:$AA$1315,DataRegularSeason20242025!$B$3:$B$1315, "&lt;=" &amp; CU$1, DataRegularSeason20242025!$D$3:$D$1315, $A20)+SUMIFS(DataRegularSeason20242025!$AB$3:$AB$1315,DataRegularSeason20242025!$B$3:$B$1315, "&lt;=" &amp; CU$1, DataRegularSeason20242025!$E$3:$E$1315, $A20)</f>
        <v>26</v>
      </c>
      <c r="CV20">
        <f>SUMIFS(DataRegularSeason20242025!$AA$3:$AA$1315,DataRegularSeason20242025!$B$3:$B$1315, "&lt;=" &amp; CV$1, DataRegularSeason20242025!$D$3:$D$1315, $A20)+SUMIFS(DataRegularSeason20242025!$AB$3:$AB$1315,DataRegularSeason20242025!$B$3:$B$1315, "&lt;=" &amp; CV$1, DataRegularSeason20242025!$E$3:$E$1315, $A20)</f>
        <v>26</v>
      </c>
      <c r="CW20">
        <f>SUMIFS(DataRegularSeason20242025!$AA$3:$AA$1315,DataRegularSeason20242025!$B$3:$B$1315, "&lt;=" &amp; CW$1, DataRegularSeason20242025!$D$3:$D$1315, $A20)+SUMIFS(DataRegularSeason20242025!$AB$3:$AB$1315,DataRegularSeason20242025!$B$3:$B$1315, "&lt;=" &amp; CW$1, DataRegularSeason20242025!$E$3:$E$1315, $A20)</f>
        <v>26</v>
      </c>
      <c r="CX20">
        <f>SUMIFS(DataRegularSeason20242025!$AA$3:$AA$1315,DataRegularSeason20242025!$B$3:$B$1315, "&lt;=" &amp; CX$1, DataRegularSeason20242025!$D$3:$D$1315, $A20)+SUMIFS(DataRegularSeason20242025!$AB$3:$AB$1315,DataRegularSeason20242025!$B$3:$B$1315, "&lt;=" &amp; CX$1, DataRegularSeason20242025!$E$3:$E$1315, $A20)</f>
        <v>26</v>
      </c>
      <c r="CY20">
        <f>SUMIFS(DataRegularSeason20242025!$AA$3:$AA$1315,DataRegularSeason20242025!$B$3:$B$1315, "&lt;=" &amp; CY$1, DataRegularSeason20242025!$D$3:$D$1315, $A20)+SUMIFS(DataRegularSeason20242025!$AB$3:$AB$1315,DataRegularSeason20242025!$B$3:$B$1315, "&lt;=" &amp; CY$1, DataRegularSeason20242025!$E$3:$E$1315, $A20)</f>
        <v>26</v>
      </c>
      <c r="CZ20">
        <f>SUMIFS(DataRegularSeason20242025!$AA$3:$AA$1315,DataRegularSeason20242025!$B$3:$B$1315, "&lt;=" &amp; CZ$1, DataRegularSeason20242025!$D$3:$D$1315, $A20)+SUMIFS(DataRegularSeason20242025!$AB$3:$AB$1315,DataRegularSeason20242025!$B$3:$B$1315, "&lt;=" &amp; CZ$1, DataRegularSeason20242025!$E$3:$E$1315, $A20)</f>
        <v>26</v>
      </c>
      <c r="DA20">
        <f>SUMIFS(DataRegularSeason20242025!$AA$3:$AA$1315,DataRegularSeason20242025!$B$3:$B$1315, "&lt;=" &amp; DA$1, DataRegularSeason20242025!$D$3:$D$1315, $A20)+SUMIFS(DataRegularSeason20242025!$AB$3:$AB$1315,DataRegularSeason20242025!$B$3:$B$1315, "&lt;=" &amp; DA$1, DataRegularSeason20242025!$E$3:$E$1315, $A20)</f>
        <v>26</v>
      </c>
      <c r="DB20">
        <f>SUMIFS(DataRegularSeason20242025!$AA$3:$AA$1315,DataRegularSeason20242025!$B$3:$B$1315, "&lt;=" &amp; DB$1, DataRegularSeason20242025!$D$3:$D$1315, $A20)+SUMIFS(DataRegularSeason20242025!$AB$3:$AB$1315,DataRegularSeason20242025!$B$3:$B$1315, "&lt;=" &amp; DB$1, DataRegularSeason20242025!$E$3:$E$1315, $A20)</f>
        <v>26</v>
      </c>
      <c r="DC20">
        <f>SUMIFS(DataRegularSeason20242025!$AA$3:$AA$1315,DataRegularSeason20242025!$B$3:$B$1315, "&lt;=" &amp; DC$1, DataRegularSeason20242025!$D$3:$D$1315, $A20)+SUMIFS(DataRegularSeason20242025!$AB$3:$AB$1315,DataRegularSeason20242025!$B$3:$B$1315, "&lt;=" &amp; DC$1, DataRegularSeason20242025!$E$3:$E$1315, $A20)</f>
        <v>26</v>
      </c>
      <c r="DD20">
        <f>SUMIFS(DataRegularSeason20242025!$AA$3:$AA$1315,DataRegularSeason20242025!$B$3:$B$1315, "&lt;=" &amp; DD$1, DataRegularSeason20242025!$D$3:$D$1315, $A20)+SUMIFS(DataRegularSeason20242025!$AB$3:$AB$1315,DataRegularSeason20242025!$B$3:$B$1315, "&lt;=" &amp; DD$1, DataRegularSeason20242025!$E$3:$E$1315, $A20)</f>
        <v>26</v>
      </c>
      <c r="DE20">
        <f>SUMIFS(DataRegularSeason20242025!$AA$3:$AA$1315,DataRegularSeason20242025!$B$3:$B$1315, "&lt;=" &amp; DE$1, DataRegularSeason20242025!$D$3:$D$1315, $A20)+SUMIFS(DataRegularSeason20242025!$AB$3:$AB$1315,DataRegularSeason20242025!$B$3:$B$1315, "&lt;=" &amp; DE$1, DataRegularSeason20242025!$E$3:$E$1315, $A20)</f>
        <v>26</v>
      </c>
      <c r="DF20">
        <f>SUMIFS(DataRegularSeason20242025!$AA$3:$AA$1315,DataRegularSeason20242025!$B$3:$B$1315, "&lt;=" &amp; DF$1, DataRegularSeason20242025!$D$3:$D$1315, $A20)+SUMIFS(DataRegularSeason20242025!$AB$3:$AB$1315,DataRegularSeason20242025!$B$3:$B$1315, "&lt;=" &amp; DF$1, DataRegularSeason20242025!$E$3:$E$1315, $A20)</f>
        <v>26</v>
      </c>
      <c r="DG20">
        <f>SUMIFS(DataRegularSeason20242025!$AA$3:$AA$1315,DataRegularSeason20242025!$B$3:$B$1315, "&lt;=" &amp; DG$1, DataRegularSeason20242025!$D$3:$D$1315, $A20)+SUMIFS(DataRegularSeason20242025!$AB$3:$AB$1315,DataRegularSeason20242025!$B$3:$B$1315, "&lt;=" &amp; DG$1, DataRegularSeason20242025!$E$3:$E$1315, $A20)</f>
        <v>26</v>
      </c>
      <c r="DH20">
        <f>SUMIFS(DataRegularSeason20242025!$AA$3:$AA$1315,DataRegularSeason20242025!$B$3:$B$1315, "&lt;=" &amp; DH$1, DataRegularSeason20242025!$D$3:$D$1315, $A20)+SUMIFS(DataRegularSeason20242025!$AB$3:$AB$1315,DataRegularSeason20242025!$B$3:$B$1315, "&lt;=" &amp; DH$1, DataRegularSeason20242025!$E$3:$E$1315, $A20)</f>
        <v>26</v>
      </c>
      <c r="DI20">
        <f>SUMIFS(DataRegularSeason20242025!$AA$3:$AA$1315,DataRegularSeason20242025!$B$3:$B$1315, "&lt;=" &amp; DI$1, DataRegularSeason20242025!$D$3:$D$1315, $A20)+SUMIFS(DataRegularSeason20242025!$AB$3:$AB$1315,DataRegularSeason20242025!$B$3:$B$1315, "&lt;=" &amp; DI$1, DataRegularSeason20242025!$E$3:$E$1315, $A20)</f>
        <v>26</v>
      </c>
      <c r="DJ20">
        <f>SUMIFS(DataRegularSeason20242025!$AA$3:$AA$1315,DataRegularSeason20242025!$B$3:$B$1315, "&lt;=" &amp; DJ$1, DataRegularSeason20242025!$D$3:$D$1315, $A20)+SUMIFS(DataRegularSeason20242025!$AB$3:$AB$1315,DataRegularSeason20242025!$B$3:$B$1315, "&lt;=" &amp; DJ$1, DataRegularSeason20242025!$E$3:$E$1315, $A20)</f>
        <v>26</v>
      </c>
      <c r="DK20">
        <f>SUMIFS(DataRegularSeason20242025!$AA$3:$AA$1315,DataRegularSeason20242025!$B$3:$B$1315, "&lt;=" &amp; DK$1, DataRegularSeason20242025!$D$3:$D$1315, $A20)+SUMIFS(DataRegularSeason20242025!$AB$3:$AB$1315,DataRegularSeason20242025!$B$3:$B$1315, "&lt;=" &amp; DK$1, DataRegularSeason20242025!$E$3:$E$1315, $A20)</f>
        <v>26</v>
      </c>
      <c r="DL20">
        <f>SUMIFS(DataRegularSeason20242025!$AA$3:$AA$1315,DataRegularSeason20242025!$B$3:$B$1315, "&lt;=" &amp; DL$1, DataRegularSeason20242025!$D$3:$D$1315, $A20)+SUMIFS(DataRegularSeason20242025!$AB$3:$AB$1315,DataRegularSeason20242025!$B$3:$B$1315, "&lt;=" &amp; DL$1, DataRegularSeason20242025!$E$3:$E$1315, $A20)</f>
        <v>26</v>
      </c>
      <c r="DM20">
        <f>SUMIFS(DataRegularSeason20242025!$AA$3:$AA$1315,DataRegularSeason20242025!$B$3:$B$1315, "&lt;=" &amp; DM$1, DataRegularSeason20242025!$D$3:$D$1315, $A20)+SUMIFS(DataRegularSeason20242025!$AB$3:$AB$1315,DataRegularSeason20242025!$B$3:$B$1315, "&lt;=" &amp; DM$1, DataRegularSeason20242025!$E$3:$E$1315, $A20)</f>
        <v>26</v>
      </c>
      <c r="DN20">
        <f>SUMIFS(DataRegularSeason20242025!$AA$3:$AA$1315,DataRegularSeason20242025!$B$3:$B$1315, "&lt;=" &amp; DN$1, DataRegularSeason20242025!$D$3:$D$1315, $A20)+SUMIFS(DataRegularSeason20242025!$AB$3:$AB$1315,DataRegularSeason20242025!$B$3:$B$1315, "&lt;=" &amp; DN$1, DataRegularSeason20242025!$E$3:$E$1315, $A20)</f>
        <v>26</v>
      </c>
      <c r="DO20">
        <f>SUMIFS(DataRegularSeason20242025!$AA$3:$AA$1315,DataRegularSeason20242025!$B$3:$B$1315, "&lt;=" &amp; DO$1, DataRegularSeason20242025!$D$3:$D$1315, $A20)+SUMIFS(DataRegularSeason20242025!$AB$3:$AB$1315,DataRegularSeason20242025!$B$3:$B$1315, "&lt;=" &amp; DO$1, DataRegularSeason20242025!$E$3:$E$1315, $A20)</f>
        <v>26</v>
      </c>
      <c r="DP20">
        <f>SUMIFS(DataRegularSeason20242025!$AA$3:$AA$1315,DataRegularSeason20242025!$B$3:$B$1315, "&lt;=" &amp; DP$1, DataRegularSeason20242025!$D$3:$D$1315, $A20)+SUMIFS(DataRegularSeason20242025!$AB$3:$AB$1315,DataRegularSeason20242025!$B$3:$B$1315, "&lt;=" &amp; DP$1, DataRegularSeason20242025!$E$3:$E$1315, $A20)</f>
        <v>26</v>
      </c>
      <c r="DQ20">
        <f>SUMIFS(DataRegularSeason20242025!$AA$3:$AA$1315,DataRegularSeason20242025!$B$3:$B$1315, "&lt;=" &amp; DQ$1, DataRegularSeason20242025!$D$3:$D$1315, $A20)+SUMIFS(DataRegularSeason20242025!$AB$3:$AB$1315,DataRegularSeason20242025!$B$3:$B$1315, "&lt;=" &amp; DQ$1, DataRegularSeason20242025!$E$3:$E$1315, $A20)</f>
        <v>26</v>
      </c>
      <c r="DR20">
        <f>SUMIFS(DataRegularSeason20242025!$AA$3:$AA$1315,DataRegularSeason20242025!$B$3:$B$1315, "&lt;=" &amp; DR$1, DataRegularSeason20242025!$D$3:$D$1315, $A20)+SUMIFS(DataRegularSeason20242025!$AB$3:$AB$1315,DataRegularSeason20242025!$B$3:$B$1315, "&lt;=" &amp; DR$1, DataRegularSeason20242025!$E$3:$E$1315, $A20)</f>
        <v>26</v>
      </c>
      <c r="DS20">
        <f>SUMIFS(DataRegularSeason20242025!$AA$3:$AA$1315,DataRegularSeason20242025!$B$3:$B$1315, "&lt;=" &amp; DS$1, DataRegularSeason20242025!$D$3:$D$1315, $A20)+SUMIFS(DataRegularSeason20242025!$AB$3:$AB$1315,DataRegularSeason20242025!$B$3:$B$1315, "&lt;=" &amp; DS$1, DataRegularSeason20242025!$E$3:$E$1315, $A20)</f>
        <v>26</v>
      </c>
      <c r="DT20">
        <f>SUMIFS(DataRegularSeason20242025!$AA$3:$AA$1315,DataRegularSeason20242025!$B$3:$B$1315, "&lt;=" &amp; DT$1, DataRegularSeason20242025!$D$3:$D$1315, $A20)+SUMIFS(DataRegularSeason20242025!$AB$3:$AB$1315,DataRegularSeason20242025!$B$3:$B$1315, "&lt;=" &amp; DT$1, DataRegularSeason20242025!$E$3:$E$1315, $A20)</f>
        <v>26</v>
      </c>
      <c r="DU20">
        <f>SUMIFS(DataRegularSeason20242025!$AA$3:$AA$1315,DataRegularSeason20242025!$B$3:$B$1315, "&lt;=" &amp; DU$1, DataRegularSeason20242025!$D$3:$D$1315, $A20)+SUMIFS(DataRegularSeason20242025!$AB$3:$AB$1315,DataRegularSeason20242025!$B$3:$B$1315, "&lt;=" &amp; DU$1, DataRegularSeason20242025!$E$3:$E$1315, $A20)</f>
        <v>26</v>
      </c>
      <c r="DV20">
        <f>SUMIFS(DataRegularSeason20242025!$AA$3:$AA$1315,DataRegularSeason20242025!$B$3:$B$1315, "&lt;=" &amp; DV$1, DataRegularSeason20242025!$D$3:$D$1315, $A20)+SUMIFS(DataRegularSeason20242025!$AB$3:$AB$1315,DataRegularSeason20242025!$B$3:$B$1315, "&lt;=" &amp; DV$1, DataRegularSeason20242025!$E$3:$E$1315, $A20)</f>
        <v>26</v>
      </c>
      <c r="DW20">
        <f>SUMIFS(DataRegularSeason20242025!$AA$3:$AA$1315,DataRegularSeason20242025!$B$3:$B$1315, "&lt;=" &amp; DW$1, DataRegularSeason20242025!$D$3:$D$1315, $A20)+SUMIFS(DataRegularSeason20242025!$AB$3:$AB$1315,DataRegularSeason20242025!$B$3:$B$1315, "&lt;=" &amp; DW$1, DataRegularSeason20242025!$E$3:$E$1315, $A20)</f>
        <v>26</v>
      </c>
      <c r="DX20">
        <f>SUMIFS(DataRegularSeason20242025!$AA$3:$AA$1315,DataRegularSeason20242025!$B$3:$B$1315, "&lt;=" &amp; DX$1, DataRegularSeason20242025!$D$3:$D$1315, $A20)+SUMIFS(DataRegularSeason20242025!$AB$3:$AB$1315,DataRegularSeason20242025!$B$3:$B$1315, "&lt;=" &amp; DX$1, DataRegularSeason20242025!$E$3:$E$1315, $A20)</f>
        <v>26</v>
      </c>
      <c r="DY20">
        <f>SUMIFS(DataRegularSeason20242025!$AA$3:$AA$1315,DataRegularSeason20242025!$B$3:$B$1315, "&lt;=" &amp; DY$1, DataRegularSeason20242025!$D$3:$D$1315, $A20)+SUMIFS(DataRegularSeason20242025!$AB$3:$AB$1315,DataRegularSeason20242025!$B$3:$B$1315, "&lt;=" &amp; DY$1, DataRegularSeason20242025!$E$3:$E$1315, $A20)</f>
        <v>26</v>
      </c>
      <c r="DZ20">
        <f>SUMIFS(DataRegularSeason20242025!$AA$3:$AA$1315,DataRegularSeason20242025!$B$3:$B$1315, "&lt;=" &amp; DZ$1, DataRegularSeason20242025!$D$3:$D$1315, $A20)+SUMIFS(DataRegularSeason20242025!$AB$3:$AB$1315,DataRegularSeason20242025!$B$3:$B$1315, "&lt;=" &amp; DZ$1, DataRegularSeason20242025!$E$3:$E$1315, $A20)</f>
        <v>26</v>
      </c>
      <c r="EA20">
        <f>SUMIFS(DataRegularSeason20242025!$AA$3:$AA$1315,DataRegularSeason20242025!$B$3:$B$1315, "&lt;=" &amp; EA$1, DataRegularSeason20242025!$D$3:$D$1315, $A20)+SUMIFS(DataRegularSeason20242025!$AB$3:$AB$1315,DataRegularSeason20242025!$B$3:$B$1315, "&lt;=" &amp; EA$1, DataRegularSeason20242025!$E$3:$E$1315, $A20)</f>
        <v>26</v>
      </c>
      <c r="EB20">
        <f>SUMIFS(DataRegularSeason20242025!$AA$3:$AA$1315,DataRegularSeason20242025!$B$3:$B$1315, "&lt;=" &amp; EB$1, DataRegularSeason20242025!$D$3:$D$1315, $A20)+SUMIFS(DataRegularSeason20242025!$AB$3:$AB$1315,DataRegularSeason20242025!$B$3:$B$1315, "&lt;=" &amp; EB$1, DataRegularSeason20242025!$E$3:$E$1315, $A20)</f>
        <v>26</v>
      </c>
      <c r="EC20">
        <f>SUMIFS(DataRegularSeason20242025!$AA$3:$AA$1315,DataRegularSeason20242025!$B$3:$B$1315, "&lt;=" &amp; EC$1, DataRegularSeason20242025!$D$3:$D$1315, $A20)+SUMIFS(DataRegularSeason20242025!$AB$3:$AB$1315,DataRegularSeason20242025!$B$3:$B$1315, "&lt;=" &amp; EC$1, DataRegularSeason20242025!$E$3:$E$1315, $A20)</f>
        <v>26</v>
      </c>
      <c r="ED20">
        <f>SUMIFS(DataRegularSeason20242025!$AA$3:$AA$1315,DataRegularSeason20242025!$B$3:$B$1315, "&lt;=" &amp; ED$1, DataRegularSeason20242025!$D$3:$D$1315, $A20)+SUMIFS(DataRegularSeason20242025!$AB$3:$AB$1315,DataRegularSeason20242025!$B$3:$B$1315, "&lt;=" &amp; ED$1, DataRegularSeason20242025!$E$3:$E$1315, $A20)</f>
        <v>26</v>
      </c>
      <c r="EE20">
        <f>SUMIFS(DataRegularSeason20242025!$AA$3:$AA$1315,DataRegularSeason20242025!$B$3:$B$1315, "&lt;=" &amp; EE$1, DataRegularSeason20242025!$D$3:$D$1315, $A20)+SUMIFS(DataRegularSeason20242025!$AB$3:$AB$1315,DataRegularSeason20242025!$B$3:$B$1315, "&lt;=" &amp; EE$1, DataRegularSeason20242025!$E$3:$E$1315, $A20)</f>
        <v>26</v>
      </c>
      <c r="EF20">
        <f>SUMIFS(DataRegularSeason20242025!$AA$3:$AA$1315,DataRegularSeason20242025!$B$3:$B$1315, "&lt;=" &amp; EF$1, DataRegularSeason20242025!$D$3:$D$1315, $A20)+SUMIFS(DataRegularSeason20242025!$AB$3:$AB$1315,DataRegularSeason20242025!$B$3:$B$1315, "&lt;=" &amp; EF$1, DataRegularSeason20242025!$E$3:$E$1315, $A20)</f>
        <v>26</v>
      </c>
      <c r="EG20">
        <f>SUMIFS(DataRegularSeason20242025!$AA$3:$AA$1315,DataRegularSeason20242025!$B$3:$B$1315, "&lt;=" &amp; EG$1, DataRegularSeason20242025!$D$3:$D$1315, $A20)+SUMIFS(DataRegularSeason20242025!$AB$3:$AB$1315,DataRegularSeason20242025!$B$3:$B$1315, "&lt;=" &amp; EG$1, DataRegularSeason20242025!$E$3:$E$1315, $A20)</f>
        <v>26</v>
      </c>
      <c r="EH20">
        <f>SUMIFS(DataRegularSeason20242025!$AA$3:$AA$1315,DataRegularSeason20242025!$B$3:$B$1315, "&lt;=" &amp; EH$1, DataRegularSeason20242025!$D$3:$D$1315, $A20)+SUMIFS(DataRegularSeason20242025!$AB$3:$AB$1315,DataRegularSeason20242025!$B$3:$B$1315, "&lt;=" &amp; EH$1, DataRegularSeason20242025!$E$3:$E$1315, $A20)</f>
        <v>26</v>
      </c>
      <c r="EI20">
        <f>SUMIFS(DataRegularSeason20242025!$AA$3:$AA$1315,DataRegularSeason20242025!$B$3:$B$1315, "&lt;=" &amp; EI$1, DataRegularSeason20242025!$D$3:$D$1315, $A20)+SUMIFS(DataRegularSeason20242025!$AB$3:$AB$1315,DataRegularSeason20242025!$B$3:$B$1315, "&lt;=" &amp; EI$1, DataRegularSeason20242025!$E$3:$E$1315, $A20)</f>
        <v>26</v>
      </c>
      <c r="EJ20">
        <f>SUMIFS(DataRegularSeason20242025!$AA$3:$AA$1315,DataRegularSeason20242025!$B$3:$B$1315, "&lt;=" &amp; EJ$1, DataRegularSeason20242025!$D$3:$D$1315, $A20)+SUMIFS(DataRegularSeason20242025!$AB$3:$AB$1315,DataRegularSeason20242025!$B$3:$B$1315, "&lt;=" &amp; EJ$1, DataRegularSeason20242025!$E$3:$E$1315, $A20)</f>
        <v>26</v>
      </c>
      <c r="EK20">
        <f>SUMIFS(DataRegularSeason20242025!$AA$3:$AA$1315,DataRegularSeason20242025!$B$3:$B$1315, "&lt;=" &amp; EK$1, DataRegularSeason20242025!$D$3:$D$1315, $A20)+SUMIFS(DataRegularSeason20242025!$AB$3:$AB$1315,DataRegularSeason20242025!$B$3:$B$1315, "&lt;=" &amp; EK$1, DataRegularSeason20242025!$E$3:$E$1315, $A20)</f>
        <v>26</v>
      </c>
      <c r="EL20">
        <f>SUMIFS(DataRegularSeason20242025!$AA$3:$AA$1315,DataRegularSeason20242025!$B$3:$B$1315, "&lt;=" &amp; EL$1, DataRegularSeason20242025!$D$3:$D$1315, $A20)+SUMIFS(DataRegularSeason20242025!$AB$3:$AB$1315,DataRegularSeason20242025!$B$3:$B$1315, "&lt;=" &amp; EL$1, DataRegularSeason20242025!$E$3:$E$1315, $A20)</f>
        <v>26</v>
      </c>
      <c r="EM20">
        <f>SUMIFS(DataRegularSeason20242025!$AA$3:$AA$1315,DataRegularSeason20242025!$B$3:$B$1315, "&lt;=" &amp; EM$1, DataRegularSeason20242025!$D$3:$D$1315, $A20)+SUMIFS(DataRegularSeason20242025!$AB$3:$AB$1315,DataRegularSeason20242025!$B$3:$B$1315, "&lt;=" &amp; EM$1, DataRegularSeason20242025!$E$3:$E$1315, $A20)</f>
        <v>26</v>
      </c>
      <c r="EN20">
        <f>SUMIFS(DataRegularSeason20242025!$AA$3:$AA$1315,DataRegularSeason20242025!$B$3:$B$1315, "&lt;=" &amp; EN$1, DataRegularSeason20242025!$D$3:$D$1315, $A20)+SUMIFS(DataRegularSeason20242025!$AB$3:$AB$1315,DataRegularSeason20242025!$B$3:$B$1315, "&lt;=" &amp; EN$1, DataRegularSeason20242025!$E$3:$E$1315, $A20)</f>
        <v>26</v>
      </c>
      <c r="EO20">
        <f>SUMIFS(DataRegularSeason20242025!$AA$3:$AA$1315,DataRegularSeason20242025!$B$3:$B$1315, "&lt;=" &amp; EO$1, DataRegularSeason20242025!$D$3:$D$1315, $A20)+SUMIFS(DataRegularSeason20242025!$AB$3:$AB$1315,DataRegularSeason20242025!$B$3:$B$1315, "&lt;=" &amp; EO$1, DataRegularSeason20242025!$E$3:$E$1315, $A20)</f>
        <v>26</v>
      </c>
      <c r="EP20">
        <f>SUMIFS(DataRegularSeason20242025!$AA$3:$AA$1315,DataRegularSeason20242025!$B$3:$B$1315, "&lt;=" &amp; EP$1, DataRegularSeason20242025!$D$3:$D$1315, $A20)+SUMIFS(DataRegularSeason20242025!$AB$3:$AB$1315,DataRegularSeason20242025!$B$3:$B$1315, "&lt;=" &amp; EP$1, DataRegularSeason20242025!$E$3:$E$1315, $A20)</f>
        <v>26</v>
      </c>
      <c r="EQ20">
        <f>SUMIFS(DataRegularSeason20242025!$AA$3:$AA$1315,DataRegularSeason20242025!$B$3:$B$1315, "&lt;=" &amp; EQ$1, DataRegularSeason20242025!$D$3:$D$1315, $A20)+SUMIFS(DataRegularSeason20242025!$AB$3:$AB$1315,DataRegularSeason20242025!$B$3:$B$1315, "&lt;=" &amp; EQ$1, DataRegularSeason20242025!$E$3:$E$1315, $A20)</f>
        <v>26</v>
      </c>
      <c r="ER20">
        <f>SUMIFS(DataRegularSeason20242025!$AA$3:$AA$1315,DataRegularSeason20242025!$B$3:$B$1315, "&lt;=" &amp; ER$1, DataRegularSeason20242025!$D$3:$D$1315, $A20)+SUMIFS(DataRegularSeason20242025!$AB$3:$AB$1315,DataRegularSeason20242025!$B$3:$B$1315, "&lt;=" &amp; ER$1, DataRegularSeason20242025!$E$3:$E$1315, $A20)</f>
        <v>26</v>
      </c>
      <c r="ES20">
        <f>SUMIFS(DataRegularSeason20242025!$AA$3:$AA$1315,DataRegularSeason20242025!$B$3:$B$1315, "&lt;=" &amp; ES$1, DataRegularSeason20242025!$D$3:$D$1315, $A20)+SUMIFS(DataRegularSeason20242025!$AB$3:$AB$1315,DataRegularSeason20242025!$B$3:$B$1315, "&lt;=" &amp; ES$1, DataRegularSeason20242025!$E$3:$E$1315, $A20)</f>
        <v>26</v>
      </c>
      <c r="ET20">
        <f>SUMIFS(DataRegularSeason20242025!$AA$3:$AA$1315,DataRegularSeason20242025!$B$3:$B$1315, "&lt;=" &amp; ET$1, DataRegularSeason20242025!$D$3:$D$1315, $A20)+SUMIFS(DataRegularSeason20242025!$AB$3:$AB$1315,DataRegularSeason20242025!$B$3:$B$1315, "&lt;=" &amp; ET$1, DataRegularSeason20242025!$E$3:$E$1315, $A20)</f>
        <v>26</v>
      </c>
      <c r="EU20">
        <f>SUMIFS(DataRegularSeason20242025!$AA$3:$AA$1315,DataRegularSeason20242025!$B$3:$B$1315, "&lt;=" &amp; EU$1, DataRegularSeason20242025!$D$3:$D$1315, $A20)+SUMIFS(DataRegularSeason20242025!$AB$3:$AB$1315,DataRegularSeason20242025!$B$3:$B$1315, "&lt;=" &amp; EU$1, DataRegularSeason20242025!$E$3:$E$1315, $A20)</f>
        <v>26</v>
      </c>
      <c r="EV20">
        <f>SUMIFS(DataRegularSeason20242025!$AA$3:$AA$1315,DataRegularSeason20242025!$B$3:$B$1315, "&lt;=" &amp; EV$1, DataRegularSeason20242025!$D$3:$D$1315, $A20)+SUMIFS(DataRegularSeason20242025!$AB$3:$AB$1315,DataRegularSeason20242025!$B$3:$B$1315, "&lt;=" &amp; EV$1, DataRegularSeason20242025!$E$3:$E$1315, $A20)</f>
        <v>26</v>
      </c>
      <c r="EW20">
        <f>SUMIFS(DataRegularSeason20242025!$AA$3:$AA$1315,DataRegularSeason20242025!$B$3:$B$1315, "&lt;=" &amp; EW$1, DataRegularSeason20242025!$D$3:$D$1315, $A20)+SUMIFS(DataRegularSeason20242025!$AB$3:$AB$1315,DataRegularSeason20242025!$B$3:$B$1315, "&lt;=" &amp; EW$1, DataRegularSeason20242025!$E$3:$E$1315, $A20)</f>
        <v>26</v>
      </c>
      <c r="EX20">
        <f>SUMIFS(DataRegularSeason20242025!$AA$3:$AA$1315,DataRegularSeason20242025!$B$3:$B$1315, "&lt;=" &amp; EX$1, DataRegularSeason20242025!$D$3:$D$1315, $A20)+SUMIFS(DataRegularSeason20242025!$AB$3:$AB$1315,DataRegularSeason20242025!$B$3:$B$1315, "&lt;=" &amp; EX$1, DataRegularSeason20242025!$E$3:$E$1315, $A20)</f>
        <v>26</v>
      </c>
      <c r="EY20">
        <f>SUMIFS(DataRegularSeason20242025!$AA$3:$AA$1315,DataRegularSeason20242025!$B$3:$B$1315, "&lt;=" &amp; EY$1, DataRegularSeason20242025!$D$3:$D$1315, $A20)+SUMIFS(DataRegularSeason20242025!$AB$3:$AB$1315,DataRegularSeason20242025!$B$3:$B$1315, "&lt;=" &amp; EY$1, DataRegularSeason20242025!$E$3:$E$1315, $A20)</f>
        <v>26</v>
      </c>
      <c r="EZ20">
        <f>SUMIFS(DataRegularSeason20242025!$AA$3:$AA$1315,DataRegularSeason20242025!$B$3:$B$1315, "&lt;=" &amp; EZ$1, DataRegularSeason20242025!$D$3:$D$1315, $A20)+SUMIFS(DataRegularSeason20242025!$AB$3:$AB$1315,DataRegularSeason20242025!$B$3:$B$1315, "&lt;=" &amp; EZ$1, DataRegularSeason20242025!$E$3:$E$1315, $A20)</f>
        <v>26</v>
      </c>
      <c r="FA20">
        <f>SUMIFS(DataRegularSeason20242025!$AA$3:$AA$1315,DataRegularSeason20242025!$B$3:$B$1315, "&lt;=" &amp; FA$1, DataRegularSeason20242025!$D$3:$D$1315, $A20)+SUMIFS(DataRegularSeason20242025!$AB$3:$AB$1315,DataRegularSeason20242025!$B$3:$B$1315, "&lt;=" &amp; FA$1, DataRegularSeason20242025!$E$3:$E$1315, $A20)</f>
        <v>26</v>
      </c>
      <c r="FB20">
        <f>SUMIFS(DataRegularSeason20242025!$AA$3:$AA$1315,DataRegularSeason20242025!$B$3:$B$1315, "&lt;=" &amp; FB$1, DataRegularSeason20242025!$D$3:$D$1315, $A20)+SUMIFS(DataRegularSeason20242025!$AB$3:$AB$1315,DataRegularSeason20242025!$B$3:$B$1315, "&lt;=" &amp; FB$1, DataRegularSeason20242025!$E$3:$E$1315, $A20)</f>
        <v>26</v>
      </c>
      <c r="FC20">
        <f>SUMIFS(DataRegularSeason20242025!$AA$3:$AA$1315,DataRegularSeason20242025!$B$3:$B$1315, "&lt;=" &amp; FC$1, DataRegularSeason20242025!$D$3:$D$1315, $A20)+SUMIFS(DataRegularSeason20242025!$AB$3:$AB$1315,DataRegularSeason20242025!$B$3:$B$1315, "&lt;=" &amp; FC$1, DataRegularSeason20242025!$E$3:$E$1315, $A20)</f>
        <v>26</v>
      </c>
      <c r="FD20">
        <f>SUMIFS(DataRegularSeason20242025!$AA$3:$AA$1315,DataRegularSeason20242025!$B$3:$B$1315, "&lt;=" &amp; FD$1, DataRegularSeason20242025!$D$3:$D$1315, $A20)+SUMIFS(DataRegularSeason20242025!$AB$3:$AB$1315,DataRegularSeason20242025!$B$3:$B$1315, "&lt;=" &amp; FD$1, DataRegularSeason20242025!$E$3:$E$1315, $A20)</f>
        <v>26</v>
      </c>
      <c r="FE20">
        <f>SUMIFS(DataRegularSeason20242025!$AA$3:$AA$1315,DataRegularSeason20242025!$B$3:$B$1315, "&lt;=" &amp; FE$1, DataRegularSeason20242025!$D$3:$D$1315, $A20)+SUMIFS(DataRegularSeason20242025!$AB$3:$AB$1315,DataRegularSeason20242025!$B$3:$B$1315, "&lt;=" &amp; FE$1, DataRegularSeason20242025!$E$3:$E$1315, $A20)</f>
        <v>26</v>
      </c>
      <c r="FF20">
        <f>SUMIFS(DataRegularSeason20242025!$AA$3:$AA$1315,DataRegularSeason20242025!$B$3:$B$1315, "&lt;=" &amp; FF$1, DataRegularSeason20242025!$D$3:$D$1315, $A20)+SUMIFS(DataRegularSeason20242025!$AB$3:$AB$1315,DataRegularSeason20242025!$B$3:$B$1315, "&lt;=" &amp; FF$1, DataRegularSeason20242025!$E$3:$E$1315, $A20)</f>
        <v>26</v>
      </c>
      <c r="FG20">
        <f>SUMIFS(DataRegularSeason20242025!$AA$3:$AA$1315,DataRegularSeason20242025!$B$3:$B$1315, "&lt;=" &amp; FG$1, DataRegularSeason20242025!$D$3:$D$1315, $A20)+SUMIFS(DataRegularSeason20242025!$AB$3:$AB$1315,DataRegularSeason20242025!$B$3:$B$1315, "&lt;=" &amp; FG$1, DataRegularSeason20242025!$E$3:$E$1315, $A20)</f>
        <v>26</v>
      </c>
      <c r="FH20">
        <f>SUMIFS(DataRegularSeason20242025!$AA$3:$AA$1315,DataRegularSeason20242025!$B$3:$B$1315, "&lt;=" &amp; FH$1, DataRegularSeason20242025!$D$3:$D$1315, $A20)+SUMIFS(DataRegularSeason20242025!$AB$3:$AB$1315,DataRegularSeason20242025!$B$3:$B$1315, "&lt;=" &amp; FH$1, DataRegularSeason20242025!$E$3:$E$1315, $A20)</f>
        <v>26</v>
      </c>
      <c r="FI20">
        <f>SUMIFS(DataRegularSeason20242025!$AA$3:$AA$1315,DataRegularSeason20242025!$B$3:$B$1315, "&lt;=" &amp; FI$1, DataRegularSeason20242025!$D$3:$D$1315, $A20)+SUMIFS(DataRegularSeason20242025!$AB$3:$AB$1315,DataRegularSeason20242025!$B$3:$B$1315, "&lt;=" &amp; FI$1, DataRegularSeason20242025!$E$3:$E$1315, $A20)</f>
        <v>26</v>
      </c>
      <c r="FJ20">
        <f>SUMIFS(DataRegularSeason20242025!$AA$3:$AA$1315,DataRegularSeason20242025!$B$3:$B$1315, "&lt;=" &amp; FJ$1, DataRegularSeason20242025!$D$3:$D$1315, $A20)+SUMIFS(DataRegularSeason20242025!$AB$3:$AB$1315,DataRegularSeason20242025!$B$3:$B$1315, "&lt;=" &amp; FJ$1, DataRegularSeason20242025!$E$3:$E$1315, $A20)</f>
        <v>26</v>
      </c>
      <c r="FK20">
        <f>SUMIFS(DataRegularSeason20242025!$AA$3:$AA$1315,DataRegularSeason20242025!$B$3:$B$1315, "&lt;=" &amp; FK$1, DataRegularSeason20242025!$D$3:$D$1315, $A20)+SUMIFS(DataRegularSeason20242025!$AB$3:$AB$1315,DataRegularSeason20242025!$B$3:$B$1315, "&lt;=" &amp; FK$1, DataRegularSeason20242025!$E$3:$E$1315, $A20)</f>
        <v>26</v>
      </c>
      <c r="FL20">
        <f>SUMIFS(DataRegularSeason20242025!$AA$3:$AA$1315,DataRegularSeason20242025!$B$3:$B$1315, "&lt;=" &amp; FL$1, DataRegularSeason20242025!$D$3:$D$1315, $A20)+SUMIFS(DataRegularSeason20242025!$AB$3:$AB$1315,DataRegularSeason20242025!$B$3:$B$1315, "&lt;=" &amp; FL$1, DataRegularSeason20242025!$E$3:$E$1315, $A20)</f>
        <v>26</v>
      </c>
      <c r="FM20">
        <f>SUMIFS(DataRegularSeason20242025!$AA$3:$AA$1315,DataRegularSeason20242025!$B$3:$B$1315, "&lt;=" &amp; FM$1, DataRegularSeason20242025!$D$3:$D$1315, $A20)+SUMIFS(DataRegularSeason20242025!$AB$3:$AB$1315,DataRegularSeason20242025!$B$3:$B$1315, "&lt;=" &amp; FM$1, DataRegularSeason20242025!$E$3:$E$1315, $A20)</f>
        <v>26</v>
      </c>
      <c r="FN20">
        <f>SUMIFS(DataRegularSeason20242025!$AA$3:$AA$1315,DataRegularSeason20242025!$B$3:$B$1315, "&lt;=" &amp; FN$1, DataRegularSeason20242025!$D$3:$D$1315, $A20)+SUMIFS(DataRegularSeason20242025!$AB$3:$AB$1315,DataRegularSeason20242025!$B$3:$B$1315, "&lt;=" &amp; FN$1, DataRegularSeason20242025!$E$3:$E$1315, $A20)</f>
        <v>26</v>
      </c>
      <c r="FO20">
        <f>SUMIFS(DataRegularSeason20242025!$AA$3:$AA$1315,DataRegularSeason20242025!$B$3:$B$1315, "&lt;=" &amp; FO$1, DataRegularSeason20242025!$D$3:$D$1315, $A20)+SUMIFS(DataRegularSeason20242025!$AB$3:$AB$1315,DataRegularSeason20242025!$B$3:$B$1315, "&lt;=" &amp; FO$1, DataRegularSeason20242025!$E$3:$E$1315, $A20)</f>
        <v>26</v>
      </c>
      <c r="FP20">
        <f>SUMIFS(DataRegularSeason20242025!$AA$3:$AA$1315,DataRegularSeason20242025!$B$3:$B$1315, "&lt;=" &amp; FP$1, DataRegularSeason20242025!$D$3:$D$1315, $A20)+SUMIFS(DataRegularSeason20242025!$AB$3:$AB$1315,DataRegularSeason20242025!$B$3:$B$1315, "&lt;=" &amp; FP$1, DataRegularSeason20242025!$E$3:$E$1315, $A20)</f>
        <v>26</v>
      </c>
      <c r="FQ20">
        <f>SUMIFS(DataRegularSeason20242025!$AA$3:$AA$1315,DataRegularSeason20242025!$B$3:$B$1315, "&lt;=" &amp; FQ$1, DataRegularSeason20242025!$D$3:$D$1315, $A20)+SUMIFS(DataRegularSeason20242025!$AB$3:$AB$1315,DataRegularSeason20242025!$B$3:$B$1315, "&lt;=" &amp; FQ$1, DataRegularSeason20242025!$E$3:$E$1315, $A20)</f>
        <v>26</v>
      </c>
      <c r="FR20">
        <f>SUMIFS(DataRegularSeason20242025!$AA$3:$AA$1315,DataRegularSeason20242025!$B$3:$B$1315, "&lt;=" &amp; FR$1, DataRegularSeason20242025!$D$3:$D$1315, $A20)+SUMIFS(DataRegularSeason20242025!$AB$3:$AB$1315,DataRegularSeason20242025!$B$3:$B$1315, "&lt;=" &amp; FR$1, DataRegularSeason20242025!$E$3:$E$1315, $A20)</f>
        <v>26</v>
      </c>
      <c r="FS20">
        <f>SUMIFS(DataRegularSeason20242025!$AA$3:$AA$1315,DataRegularSeason20242025!$B$3:$B$1315, "&lt;=" &amp; FS$1, DataRegularSeason20242025!$D$3:$D$1315, $A20)+SUMIFS(DataRegularSeason20242025!$AB$3:$AB$1315,DataRegularSeason20242025!$B$3:$B$1315, "&lt;=" &amp; FS$1, DataRegularSeason20242025!$E$3:$E$1315, $A20)</f>
        <v>26</v>
      </c>
      <c r="FT20">
        <f>SUMIFS(DataRegularSeason20242025!$AA$3:$AA$1315,DataRegularSeason20242025!$B$3:$B$1315, "&lt;=" &amp; FT$1, DataRegularSeason20242025!$D$3:$D$1315, $A20)+SUMIFS(DataRegularSeason20242025!$AB$3:$AB$1315,DataRegularSeason20242025!$B$3:$B$1315, "&lt;=" &amp; FT$1, DataRegularSeason20242025!$E$3:$E$1315, $A20)</f>
        <v>26</v>
      </c>
      <c r="FU20">
        <f>SUMIFS(DataRegularSeason20242025!$AA$3:$AA$1315,DataRegularSeason20242025!$B$3:$B$1315, "&lt;=" &amp; FU$1, DataRegularSeason20242025!$D$3:$D$1315, $A20)+SUMIFS(DataRegularSeason20242025!$AB$3:$AB$1315,DataRegularSeason20242025!$B$3:$B$1315, "&lt;=" &amp; FU$1, DataRegularSeason20242025!$E$3:$E$1315, $A20)</f>
        <v>26</v>
      </c>
      <c r="FV20">
        <f>SUMIFS(DataRegularSeason20242025!$AA$3:$AA$1315,DataRegularSeason20242025!$B$3:$B$1315, "&lt;=" &amp; FV$1, DataRegularSeason20242025!$D$3:$D$1315, $A20)+SUMIFS(DataRegularSeason20242025!$AB$3:$AB$1315,DataRegularSeason20242025!$B$3:$B$1315, "&lt;=" &amp; FV$1, DataRegularSeason20242025!$E$3:$E$1315, $A20)</f>
        <v>26</v>
      </c>
      <c r="FW20">
        <f>SUMIFS(DataRegularSeason20242025!$AA$3:$AA$1315,DataRegularSeason20242025!$B$3:$B$1315, "&lt;=" &amp; FW$1, DataRegularSeason20242025!$D$3:$D$1315, $A20)+SUMIFS(DataRegularSeason20242025!$AB$3:$AB$1315,DataRegularSeason20242025!$B$3:$B$1315, "&lt;=" &amp; FW$1, DataRegularSeason20242025!$E$3:$E$1315, $A20)</f>
        <v>26</v>
      </c>
      <c r="FX20">
        <f>SUMIFS(DataRegularSeason20242025!$AA$3:$AA$1315,DataRegularSeason20242025!$B$3:$B$1315, "&lt;=" &amp; FX$1, DataRegularSeason20242025!$D$3:$D$1315, $A20)+SUMIFS(DataRegularSeason20242025!$AB$3:$AB$1315,DataRegularSeason20242025!$B$3:$B$1315, "&lt;=" &amp; FX$1, DataRegularSeason20242025!$E$3:$E$1315, $A20)</f>
        <v>26</v>
      </c>
      <c r="FY20">
        <f>SUMIFS(DataRegularSeason20242025!$AA$3:$AA$1315,DataRegularSeason20242025!$B$3:$B$1315, "&lt;=" &amp; FY$1, DataRegularSeason20242025!$D$3:$D$1315, $A20)+SUMIFS(DataRegularSeason20242025!$AB$3:$AB$1315,DataRegularSeason20242025!$B$3:$B$1315, "&lt;=" &amp; FY$1, DataRegularSeason20242025!$E$3:$E$1315, $A20)</f>
        <v>26</v>
      </c>
      <c r="FZ20">
        <f>SUMIFS(DataRegularSeason20242025!$AA$3:$AA$1315,DataRegularSeason20242025!$B$3:$B$1315, "&lt;=" &amp; FZ$1, DataRegularSeason20242025!$D$3:$D$1315, $A20)+SUMIFS(DataRegularSeason20242025!$AB$3:$AB$1315,DataRegularSeason20242025!$B$3:$B$1315, "&lt;=" &amp; FZ$1, DataRegularSeason20242025!$E$3:$E$1315, $A20)</f>
        <v>26</v>
      </c>
      <c r="GA20">
        <f>SUMIFS(DataRegularSeason20242025!$AA$3:$AA$1315,DataRegularSeason20242025!$B$3:$B$1315, "&lt;=" &amp; GA$1, DataRegularSeason20242025!$D$3:$D$1315, $A20)+SUMIFS(DataRegularSeason20242025!$AB$3:$AB$1315,DataRegularSeason20242025!$B$3:$B$1315, "&lt;=" &amp; GA$1, DataRegularSeason20242025!$E$3:$E$1315, $A20)</f>
        <v>26</v>
      </c>
      <c r="GB20">
        <f>SUMIFS(DataRegularSeason20242025!$AA$3:$AA$1315,DataRegularSeason20242025!$B$3:$B$1315, "&lt;=" &amp; GB$1, DataRegularSeason20242025!$D$3:$D$1315, $A20)+SUMIFS(DataRegularSeason20242025!$AB$3:$AB$1315,DataRegularSeason20242025!$B$3:$B$1315, "&lt;=" &amp; GB$1, DataRegularSeason20242025!$E$3:$E$1315, $A20)</f>
        <v>26</v>
      </c>
      <c r="GC20">
        <f>SUMIFS(DataRegularSeason20242025!$AA$3:$AA$1315,DataRegularSeason20242025!$B$3:$B$1315, "&lt;=" &amp; GC$1, DataRegularSeason20242025!$D$3:$D$1315, $A20)+SUMIFS(DataRegularSeason20242025!$AB$3:$AB$1315,DataRegularSeason20242025!$B$3:$B$1315, "&lt;=" &amp; GC$1, DataRegularSeason20242025!$E$3:$E$1315, $A20)</f>
        <v>26</v>
      </c>
      <c r="GD20">
        <f>SUMIFS(DataRegularSeason20242025!$AA$3:$AA$1315,DataRegularSeason20242025!$B$3:$B$1315, "&lt;=" &amp; GD$1, DataRegularSeason20242025!$D$3:$D$1315, $A20)+SUMIFS(DataRegularSeason20242025!$AB$3:$AB$1315,DataRegularSeason20242025!$B$3:$B$1315, "&lt;=" &amp; GD$1, DataRegularSeason20242025!$E$3:$E$1315, $A20)</f>
        <v>26</v>
      </c>
      <c r="GE20">
        <f>SUMIFS(DataRegularSeason20242025!$AA$3:$AA$1315,DataRegularSeason20242025!$B$3:$B$1315, "&lt;=" &amp; GE$1, DataRegularSeason20242025!$D$3:$D$1315, $A20)+SUMIFS(DataRegularSeason20242025!$AB$3:$AB$1315,DataRegularSeason20242025!$B$3:$B$1315, "&lt;=" &amp; GE$1, DataRegularSeason20242025!$E$3:$E$1315, $A20)</f>
        <v>26</v>
      </c>
      <c r="GF20">
        <f>SUMIFS(DataRegularSeason20242025!$AA$3:$AA$1315,DataRegularSeason20242025!$B$3:$B$1315, "&lt;=" &amp; GF$1, DataRegularSeason20242025!$D$3:$D$1315, $A20)+SUMIFS(DataRegularSeason20242025!$AB$3:$AB$1315,DataRegularSeason20242025!$B$3:$B$1315, "&lt;=" &amp; GF$1, DataRegularSeason20242025!$E$3:$E$1315, $A20)</f>
        <v>26</v>
      </c>
      <c r="GG20">
        <f>SUMIFS(DataRegularSeason20242025!$AA$3:$AA$1315,DataRegularSeason20242025!$B$3:$B$1315, "&lt;=" &amp; GG$1, DataRegularSeason20242025!$D$3:$D$1315, $A20)+SUMIFS(DataRegularSeason20242025!$AB$3:$AB$1315,DataRegularSeason20242025!$B$3:$B$1315, "&lt;=" &amp; GG$1, DataRegularSeason20242025!$E$3:$E$1315, $A20)</f>
        <v>26</v>
      </c>
      <c r="GH20">
        <f>SUMIFS(DataRegularSeason20242025!$AA$3:$AA$1315,DataRegularSeason20242025!$B$3:$B$1315, "&lt;=" &amp; GH$1, DataRegularSeason20242025!$D$3:$D$1315, $A20)+SUMIFS(DataRegularSeason20242025!$AB$3:$AB$1315,DataRegularSeason20242025!$B$3:$B$1315, "&lt;=" &amp; GH$1, DataRegularSeason20242025!$E$3:$E$1315, $A20)</f>
        <v>26</v>
      </c>
      <c r="GI20">
        <f>SUMIFS(DataRegularSeason20242025!$AA$3:$AA$1315,DataRegularSeason20242025!$B$3:$B$1315, "&lt;=" &amp; GI$1, DataRegularSeason20242025!$D$3:$D$1315, $A20)+SUMIFS(DataRegularSeason20242025!$AB$3:$AB$1315,DataRegularSeason20242025!$B$3:$B$1315, "&lt;=" &amp; GI$1, DataRegularSeason20242025!$E$3:$E$1315, $A20)</f>
        <v>26</v>
      </c>
      <c r="GJ20">
        <f>SUMIFS(DataRegularSeason20242025!$AA$3:$AA$1315,DataRegularSeason20242025!$B$3:$B$1315, "&lt;=" &amp; GJ$1, DataRegularSeason20242025!$D$3:$D$1315, $A20)+SUMIFS(DataRegularSeason20242025!$AB$3:$AB$1315,DataRegularSeason20242025!$B$3:$B$1315, "&lt;=" &amp; GJ$1, DataRegularSeason20242025!$E$3:$E$1315, $A20)</f>
        <v>26</v>
      </c>
      <c r="GK20">
        <f>SUMIFS(DataRegularSeason20242025!$AA$3:$AA$1315,DataRegularSeason20242025!$B$3:$B$1315, "&lt;=" &amp; GK$1, DataRegularSeason20242025!$D$3:$D$1315, $A20)+SUMIFS(DataRegularSeason20242025!$AB$3:$AB$1315,DataRegularSeason20242025!$B$3:$B$1315, "&lt;=" &amp; GK$1, DataRegularSeason20242025!$E$3:$E$1315, $A20)</f>
        <v>26</v>
      </c>
      <c r="GL20">
        <f>SUMIFS(DataRegularSeason20242025!$AA$3:$AA$1315,DataRegularSeason20242025!$B$3:$B$1315, "&lt;=" &amp; GL$1, DataRegularSeason20242025!$D$3:$D$1315, $A20)+SUMIFS(DataRegularSeason20242025!$AB$3:$AB$1315,DataRegularSeason20242025!$B$3:$B$1315, "&lt;=" &amp; GL$1, DataRegularSeason20242025!$E$3:$E$1315, $A20)</f>
        <v>26</v>
      </c>
      <c r="GM20">
        <f>SUMIFS(DataRegularSeason20242025!$AA$3:$AA$1315,DataRegularSeason20242025!$B$3:$B$1315, "&lt;=" &amp; GM$1, DataRegularSeason20242025!$D$3:$D$1315, $A20)+SUMIFS(DataRegularSeason20242025!$AB$3:$AB$1315,DataRegularSeason20242025!$B$3:$B$1315, "&lt;=" &amp; GM$1, DataRegularSeason20242025!$E$3:$E$1315, $A20)</f>
        <v>26</v>
      </c>
      <c r="GN20">
        <f>SUMIFS(DataRegularSeason20242025!$AA$3:$AA$1315,DataRegularSeason20242025!$B$3:$B$1315, "&lt;=" &amp; GN$1, DataRegularSeason20242025!$D$3:$D$1315, $A20)+SUMIFS(DataRegularSeason20242025!$AB$3:$AB$1315,DataRegularSeason20242025!$B$3:$B$1315, "&lt;=" &amp; GN$1, DataRegularSeason20242025!$E$3:$E$1315, $A20)</f>
        <v>26</v>
      </c>
      <c r="GO20">
        <f>SUMIFS(DataRegularSeason20242025!$AA$3:$AA$1315,DataRegularSeason20242025!$B$3:$B$1315, "&lt;=" &amp; GO$1, DataRegularSeason20242025!$D$3:$D$1315, $A20)+SUMIFS(DataRegularSeason20242025!$AB$3:$AB$1315,DataRegularSeason20242025!$B$3:$B$1315, "&lt;=" &amp; GO$1, DataRegularSeason20242025!$E$3:$E$1315, $A20)</f>
        <v>26</v>
      </c>
      <c r="GP20">
        <f>SUMIFS(DataRegularSeason20242025!$AA$3:$AA$1315,DataRegularSeason20242025!$B$3:$B$1315, "&lt;=" &amp; GP$1, DataRegularSeason20242025!$D$3:$D$1315, $A20)+SUMIFS(DataRegularSeason20242025!$AB$3:$AB$1315,DataRegularSeason20242025!$B$3:$B$1315, "&lt;=" &amp; GP$1, DataRegularSeason20242025!$E$3:$E$1315, $A20)</f>
        <v>26</v>
      </c>
      <c r="GQ20">
        <f>SUMIFS(DataRegularSeason20242025!$AA$3:$AA$1315,DataRegularSeason20242025!$B$3:$B$1315, "&lt;=" &amp; GQ$1, DataRegularSeason20242025!$D$3:$D$1315, $A20)+SUMIFS(DataRegularSeason20242025!$AB$3:$AB$1315,DataRegularSeason20242025!$B$3:$B$1315, "&lt;=" &amp; GQ$1, DataRegularSeason20242025!$E$3:$E$1315, $A20)</f>
        <v>26</v>
      </c>
      <c r="GR20">
        <f>SUMIFS(DataRegularSeason20242025!$AA$3:$AA$1315,DataRegularSeason20242025!$B$3:$B$1315, "&lt;=" &amp; GR$1, DataRegularSeason20242025!$D$3:$D$1315, $A20)+SUMIFS(DataRegularSeason20242025!$AB$3:$AB$1315,DataRegularSeason20242025!$B$3:$B$1315, "&lt;=" &amp; GR$1, DataRegularSeason20242025!$E$3:$E$1315, $A20)</f>
        <v>26</v>
      </c>
      <c r="GS20">
        <f>SUMIFS(DataRegularSeason20242025!$AA$3:$AA$1315,DataRegularSeason20242025!$B$3:$B$1315, "&lt;=" &amp; GS$1, DataRegularSeason20242025!$D$3:$D$1315, $A20)+SUMIFS(DataRegularSeason20242025!$AB$3:$AB$1315,DataRegularSeason20242025!$B$3:$B$1315, "&lt;=" &amp; GS$1, DataRegularSeason20242025!$E$3:$E$1315, $A20)</f>
        <v>26</v>
      </c>
      <c r="GT20">
        <f>SUMIFS(DataRegularSeason20242025!$AA$3:$AA$1315,DataRegularSeason20242025!$B$3:$B$1315, "&lt;=" &amp; GT$1, DataRegularSeason20242025!$D$3:$D$1315, $A20)+SUMIFS(DataRegularSeason20242025!$AB$3:$AB$1315,DataRegularSeason20242025!$B$3:$B$1315, "&lt;=" &amp; GT$1, DataRegularSeason20242025!$E$3:$E$1315, $A20)</f>
        <v>26</v>
      </c>
      <c r="GU20">
        <f>SUMIFS(DataRegularSeason20242025!$AA$3:$AA$1315,DataRegularSeason20242025!$B$3:$B$1315, "&lt;=" &amp; GU$1, DataRegularSeason20242025!$D$3:$D$1315, $A20)+SUMIFS(DataRegularSeason20242025!$AB$3:$AB$1315,DataRegularSeason20242025!$B$3:$B$1315, "&lt;=" &amp; GU$1, DataRegularSeason20242025!$E$3:$E$1315, $A20)</f>
        <v>26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24</v>
      </c>
      <c r="BH21">
        <f>SUMIFS(DataRegularSeason20242025!$AA$3:$AA$1315,DataRegularSeason20242025!$B$3:$B$1315, "&lt;=" &amp; BH$1, DataRegularSeason20242025!$D$3:$D$1315, $A21)+SUMIFS(DataRegularSeason20242025!$AB$3:$AB$1315,DataRegularSeason20242025!$B$3:$B$1315, "&lt;=" &amp; BH$1, DataRegularSeason20242025!$E$3:$E$1315, $A21)</f>
        <v>24</v>
      </c>
      <c r="BI21">
        <f>SUMIFS(DataRegularSeason20242025!$AA$3:$AA$1315,DataRegularSeason20242025!$B$3:$B$1315, "&lt;=" &amp; BI$1, DataRegularSeason20242025!$D$3:$D$1315, $A21)+SUMIFS(DataRegularSeason20242025!$AB$3:$AB$1315,DataRegularSeason20242025!$B$3:$B$1315, "&lt;=" &amp; BI$1, DataRegularSeason20242025!$E$3:$E$1315, $A21)</f>
        <v>24</v>
      </c>
      <c r="BJ21">
        <f>SUMIFS(DataRegularSeason20242025!$AA$3:$AA$1315,DataRegularSeason20242025!$B$3:$B$1315, "&lt;=" &amp; BJ$1, DataRegularSeason20242025!$D$3:$D$1315, $A21)+SUMIFS(DataRegularSeason20242025!$AB$3:$AB$1315,DataRegularSeason20242025!$B$3:$B$1315, "&lt;=" &amp; BJ$1, DataRegularSeason20242025!$E$3:$E$1315, $A21)</f>
        <v>24</v>
      </c>
      <c r="BK21">
        <f>SUMIFS(DataRegularSeason20242025!$AA$3:$AA$1315,DataRegularSeason20242025!$B$3:$B$1315, "&lt;=" &amp; BK$1, DataRegularSeason20242025!$D$3:$D$1315, $A21)+SUMIFS(DataRegularSeason20242025!$AB$3:$AB$1315,DataRegularSeason20242025!$B$3:$B$1315, "&lt;=" &amp; BK$1, DataRegularSeason20242025!$E$3:$E$1315, $A21)</f>
        <v>24</v>
      </c>
      <c r="BL21">
        <f>SUMIFS(DataRegularSeason20242025!$AA$3:$AA$1315,DataRegularSeason20242025!$B$3:$B$1315, "&lt;=" &amp; BL$1, DataRegularSeason20242025!$D$3:$D$1315, $A21)+SUMIFS(DataRegularSeason20242025!$AB$3:$AB$1315,DataRegularSeason20242025!$B$3:$B$1315, "&lt;=" &amp; BL$1, DataRegularSeason20242025!$E$3:$E$1315, $A21)</f>
        <v>24</v>
      </c>
      <c r="BM21">
        <f>SUMIFS(DataRegularSeason20242025!$AA$3:$AA$1315,DataRegularSeason20242025!$B$3:$B$1315, "&lt;=" &amp; BM$1, DataRegularSeason20242025!$D$3:$D$1315, $A21)+SUMIFS(DataRegularSeason20242025!$AB$3:$AB$1315,DataRegularSeason20242025!$B$3:$B$1315, "&lt;=" &amp; BM$1, DataRegularSeason20242025!$E$3:$E$1315, $A21)</f>
        <v>24</v>
      </c>
      <c r="BN21">
        <f>SUMIFS(DataRegularSeason20242025!$AA$3:$AA$1315,DataRegularSeason20242025!$B$3:$B$1315, "&lt;=" &amp; BN$1, DataRegularSeason20242025!$D$3:$D$1315, $A21)+SUMIFS(DataRegularSeason20242025!$AB$3:$AB$1315,DataRegularSeason20242025!$B$3:$B$1315, "&lt;=" &amp; BN$1, DataRegularSeason20242025!$E$3:$E$1315, $A21)</f>
        <v>24</v>
      </c>
      <c r="BO21">
        <f>SUMIFS(DataRegularSeason20242025!$AA$3:$AA$1315,DataRegularSeason20242025!$B$3:$B$1315, "&lt;=" &amp; BO$1, DataRegularSeason20242025!$D$3:$D$1315, $A21)+SUMIFS(DataRegularSeason20242025!$AB$3:$AB$1315,DataRegularSeason20242025!$B$3:$B$1315, "&lt;=" &amp; BO$1, DataRegularSeason20242025!$E$3:$E$1315, $A21)</f>
        <v>24</v>
      </c>
      <c r="BP21">
        <f>SUMIFS(DataRegularSeason20242025!$AA$3:$AA$1315,DataRegularSeason20242025!$B$3:$B$1315, "&lt;=" &amp; BP$1, DataRegularSeason20242025!$D$3:$D$1315, $A21)+SUMIFS(DataRegularSeason20242025!$AB$3:$AB$1315,DataRegularSeason20242025!$B$3:$B$1315, "&lt;=" &amp; BP$1, DataRegularSeason20242025!$E$3:$E$1315, $A21)</f>
        <v>24</v>
      </c>
      <c r="BQ21">
        <f>SUMIFS(DataRegularSeason20242025!$AA$3:$AA$1315,DataRegularSeason20242025!$B$3:$B$1315, "&lt;=" &amp; BQ$1, DataRegularSeason20242025!$D$3:$D$1315, $A21)+SUMIFS(DataRegularSeason20242025!$AB$3:$AB$1315,DataRegularSeason20242025!$B$3:$B$1315, "&lt;=" &amp; BQ$1, DataRegularSeason20242025!$E$3:$E$1315, $A21)</f>
        <v>24</v>
      </c>
      <c r="BR21">
        <f>SUMIFS(DataRegularSeason20242025!$AA$3:$AA$1315,DataRegularSeason20242025!$B$3:$B$1315, "&lt;=" &amp; BR$1, DataRegularSeason20242025!$D$3:$D$1315, $A21)+SUMIFS(DataRegularSeason20242025!$AB$3:$AB$1315,DataRegularSeason20242025!$B$3:$B$1315, "&lt;=" &amp; BR$1, DataRegularSeason20242025!$E$3:$E$1315, $A21)</f>
        <v>24</v>
      </c>
      <c r="BS21">
        <f>SUMIFS(DataRegularSeason20242025!$AA$3:$AA$1315,DataRegularSeason20242025!$B$3:$B$1315, "&lt;=" &amp; BS$1, DataRegularSeason20242025!$D$3:$D$1315, $A21)+SUMIFS(DataRegularSeason20242025!$AB$3:$AB$1315,DataRegularSeason20242025!$B$3:$B$1315, "&lt;=" &amp; BS$1, DataRegularSeason20242025!$E$3:$E$1315, $A21)</f>
        <v>24</v>
      </c>
      <c r="BT21">
        <f>SUMIFS(DataRegularSeason20242025!$AA$3:$AA$1315,DataRegularSeason20242025!$B$3:$B$1315, "&lt;=" &amp; BT$1, DataRegularSeason20242025!$D$3:$D$1315, $A21)+SUMIFS(DataRegularSeason20242025!$AB$3:$AB$1315,DataRegularSeason20242025!$B$3:$B$1315, "&lt;=" &amp; BT$1, DataRegularSeason20242025!$E$3:$E$1315, $A21)</f>
        <v>24</v>
      </c>
      <c r="BU21">
        <f>SUMIFS(DataRegularSeason20242025!$AA$3:$AA$1315,DataRegularSeason20242025!$B$3:$B$1315, "&lt;=" &amp; BU$1, DataRegularSeason20242025!$D$3:$D$1315, $A21)+SUMIFS(DataRegularSeason20242025!$AB$3:$AB$1315,DataRegularSeason20242025!$B$3:$B$1315, "&lt;=" &amp; BU$1, DataRegularSeason20242025!$E$3:$E$1315, $A21)</f>
        <v>24</v>
      </c>
      <c r="BV21">
        <f>SUMIFS(DataRegularSeason20242025!$AA$3:$AA$1315,DataRegularSeason20242025!$B$3:$B$1315, "&lt;=" &amp; BV$1, DataRegularSeason20242025!$D$3:$D$1315, $A21)+SUMIFS(DataRegularSeason20242025!$AB$3:$AB$1315,DataRegularSeason20242025!$B$3:$B$1315, "&lt;=" &amp; BV$1, DataRegularSeason20242025!$E$3:$E$1315, $A21)</f>
        <v>24</v>
      </c>
      <c r="BW21">
        <f>SUMIFS(DataRegularSeason20242025!$AA$3:$AA$1315,DataRegularSeason20242025!$B$3:$B$1315, "&lt;=" &amp; BW$1, DataRegularSeason20242025!$D$3:$D$1315, $A21)+SUMIFS(DataRegularSeason20242025!$AB$3:$AB$1315,DataRegularSeason20242025!$B$3:$B$1315, "&lt;=" &amp; BW$1, DataRegularSeason20242025!$E$3:$E$1315, $A21)</f>
        <v>24</v>
      </c>
      <c r="BX21">
        <f>SUMIFS(DataRegularSeason20242025!$AA$3:$AA$1315,DataRegularSeason20242025!$B$3:$B$1315, "&lt;=" &amp; BX$1, DataRegularSeason20242025!$D$3:$D$1315, $A21)+SUMIFS(DataRegularSeason20242025!$AB$3:$AB$1315,DataRegularSeason20242025!$B$3:$B$1315, "&lt;=" &amp; BX$1, DataRegularSeason20242025!$E$3:$E$1315, $A21)</f>
        <v>24</v>
      </c>
      <c r="BY21">
        <f>SUMIFS(DataRegularSeason20242025!$AA$3:$AA$1315,DataRegularSeason20242025!$B$3:$B$1315, "&lt;=" &amp; BY$1, DataRegularSeason20242025!$D$3:$D$1315, $A21)+SUMIFS(DataRegularSeason20242025!$AB$3:$AB$1315,DataRegularSeason20242025!$B$3:$B$1315, "&lt;=" &amp; BY$1, DataRegularSeason20242025!$E$3:$E$1315, $A21)</f>
        <v>24</v>
      </c>
      <c r="BZ21">
        <f>SUMIFS(DataRegularSeason20242025!$AA$3:$AA$1315,DataRegularSeason20242025!$B$3:$B$1315, "&lt;=" &amp; BZ$1, DataRegularSeason20242025!$D$3:$D$1315, $A21)+SUMIFS(DataRegularSeason20242025!$AB$3:$AB$1315,DataRegularSeason20242025!$B$3:$B$1315, "&lt;=" &amp; BZ$1, DataRegularSeason20242025!$E$3:$E$1315, $A21)</f>
        <v>24</v>
      </c>
      <c r="CA21">
        <f>SUMIFS(DataRegularSeason20242025!$AA$3:$AA$1315,DataRegularSeason20242025!$B$3:$B$1315, "&lt;=" &amp; CA$1, DataRegularSeason20242025!$D$3:$D$1315, $A21)+SUMIFS(DataRegularSeason20242025!$AB$3:$AB$1315,DataRegularSeason20242025!$B$3:$B$1315, "&lt;=" &amp; CA$1, DataRegularSeason20242025!$E$3:$E$1315, $A21)</f>
        <v>24</v>
      </c>
      <c r="CB21">
        <f>SUMIFS(DataRegularSeason20242025!$AA$3:$AA$1315,DataRegularSeason20242025!$B$3:$B$1315, "&lt;=" &amp; CB$1, DataRegularSeason20242025!$D$3:$D$1315, $A21)+SUMIFS(DataRegularSeason20242025!$AB$3:$AB$1315,DataRegularSeason20242025!$B$3:$B$1315, "&lt;=" &amp; CB$1, DataRegularSeason20242025!$E$3:$E$1315, $A21)</f>
        <v>24</v>
      </c>
      <c r="CC21">
        <f>SUMIFS(DataRegularSeason20242025!$AA$3:$AA$1315,DataRegularSeason20242025!$B$3:$B$1315, "&lt;=" &amp; CC$1, DataRegularSeason20242025!$D$3:$D$1315, $A21)+SUMIFS(DataRegularSeason20242025!$AB$3:$AB$1315,DataRegularSeason20242025!$B$3:$B$1315, "&lt;=" &amp; CC$1, DataRegularSeason20242025!$E$3:$E$1315, $A21)</f>
        <v>24</v>
      </c>
      <c r="CD21">
        <f>SUMIFS(DataRegularSeason20242025!$AA$3:$AA$1315,DataRegularSeason20242025!$B$3:$B$1315, "&lt;=" &amp; CD$1, DataRegularSeason20242025!$D$3:$D$1315, $A21)+SUMIFS(DataRegularSeason20242025!$AB$3:$AB$1315,DataRegularSeason20242025!$B$3:$B$1315, "&lt;=" &amp; CD$1, DataRegularSeason20242025!$E$3:$E$1315, $A21)</f>
        <v>24</v>
      </c>
      <c r="CE21">
        <f>SUMIFS(DataRegularSeason20242025!$AA$3:$AA$1315,DataRegularSeason20242025!$B$3:$B$1315, "&lt;=" &amp; CE$1, DataRegularSeason20242025!$D$3:$D$1315, $A21)+SUMIFS(DataRegularSeason20242025!$AB$3:$AB$1315,DataRegularSeason20242025!$B$3:$B$1315, "&lt;=" &amp; CE$1, DataRegularSeason20242025!$E$3:$E$1315, $A21)</f>
        <v>24</v>
      </c>
      <c r="CF21">
        <f>SUMIFS(DataRegularSeason20242025!$AA$3:$AA$1315,DataRegularSeason20242025!$B$3:$B$1315, "&lt;=" &amp; CF$1, DataRegularSeason20242025!$D$3:$D$1315, $A21)+SUMIFS(DataRegularSeason20242025!$AB$3:$AB$1315,DataRegularSeason20242025!$B$3:$B$1315, "&lt;=" &amp; CF$1, DataRegularSeason20242025!$E$3:$E$1315, $A21)</f>
        <v>24</v>
      </c>
      <c r="CG21">
        <f>SUMIFS(DataRegularSeason20242025!$AA$3:$AA$1315,DataRegularSeason20242025!$B$3:$B$1315, "&lt;=" &amp; CG$1, DataRegularSeason20242025!$D$3:$D$1315, $A21)+SUMIFS(DataRegularSeason20242025!$AB$3:$AB$1315,DataRegularSeason20242025!$B$3:$B$1315, "&lt;=" &amp; CG$1, DataRegularSeason20242025!$E$3:$E$1315, $A21)</f>
        <v>24</v>
      </c>
      <c r="CH21">
        <f>SUMIFS(DataRegularSeason20242025!$AA$3:$AA$1315,DataRegularSeason20242025!$B$3:$B$1315, "&lt;=" &amp; CH$1, DataRegularSeason20242025!$D$3:$D$1315, $A21)+SUMIFS(DataRegularSeason20242025!$AB$3:$AB$1315,DataRegularSeason20242025!$B$3:$B$1315, "&lt;=" &amp; CH$1, DataRegularSeason20242025!$E$3:$E$1315, $A21)</f>
        <v>24</v>
      </c>
      <c r="CI21">
        <f>SUMIFS(DataRegularSeason20242025!$AA$3:$AA$1315,DataRegularSeason20242025!$B$3:$B$1315, "&lt;=" &amp; CI$1, DataRegularSeason20242025!$D$3:$D$1315, $A21)+SUMIFS(DataRegularSeason20242025!$AB$3:$AB$1315,DataRegularSeason20242025!$B$3:$B$1315, "&lt;=" &amp; CI$1, DataRegularSeason20242025!$E$3:$E$1315, $A21)</f>
        <v>24</v>
      </c>
      <c r="CJ21">
        <f>SUMIFS(DataRegularSeason20242025!$AA$3:$AA$1315,DataRegularSeason20242025!$B$3:$B$1315, "&lt;=" &amp; CJ$1, DataRegularSeason20242025!$D$3:$D$1315, $A21)+SUMIFS(DataRegularSeason20242025!$AB$3:$AB$1315,DataRegularSeason20242025!$B$3:$B$1315, "&lt;=" &amp; CJ$1, DataRegularSeason20242025!$E$3:$E$1315, $A21)</f>
        <v>24</v>
      </c>
      <c r="CK21">
        <f>SUMIFS(DataRegularSeason20242025!$AA$3:$AA$1315,DataRegularSeason20242025!$B$3:$B$1315, "&lt;=" &amp; CK$1, DataRegularSeason20242025!$D$3:$D$1315, $A21)+SUMIFS(DataRegularSeason20242025!$AB$3:$AB$1315,DataRegularSeason20242025!$B$3:$B$1315, "&lt;=" &amp; CK$1, DataRegularSeason20242025!$E$3:$E$1315, $A21)</f>
        <v>24</v>
      </c>
      <c r="CL21">
        <f>SUMIFS(DataRegularSeason20242025!$AA$3:$AA$1315,DataRegularSeason20242025!$B$3:$B$1315, "&lt;=" &amp; CL$1, DataRegularSeason20242025!$D$3:$D$1315, $A21)+SUMIFS(DataRegularSeason20242025!$AB$3:$AB$1315,DataRegularSeason20242025!$B$3:$B$1315, "&lt;=" &amp; CL$1, DataRegularSeason20242025!$E$3:$E$1315, $A21)</f>
        <v>24</v>
      </c>
      <c r="CM21">
        <f>SUMIFS(DataRegularSeason20242025!$AA$3:$AA$1315,DataRegularSeason20242025!$B$3:$B$1315, "&lt;=" &amp; CM$1, DataRegularSeason20242025!$D$3:$D$1315, $A21)+SUMIFS(DataRegularSeason20242025!$AB$3:$AB$1315,DataRegularSeason20242025!$B$3:$B$1315, "&lt;=" &amp; CM$1, DataRegularSeason20242025!$E$3:$E$1315, $A21)</f>
        <v>24</v>
      </c>
      <c r="CN21">
        <f>SUMIFS(DataRegularSeason20242025!$AA$3:$AA$1315,DataRegularSeason20242025!$B$3:$B$1315, "&lt;=" &amp; CN$1, DataRegularSeason20242025!$D$3:$D$1315, $A21)+SUMIFS(DataRegularSeason20242025!$AB$3:$AB$1315,DataRegularSeason20242025!$B$3:$B$1315, "&lt;=" &amp; CN$1, DataRegularSeason20242025!$E$3:$E$1315, $A21)</f>
        <v>24</v>
      </c>
      <c r="CO21">
        <f>SUMIFS(DataRegularSeason20242025!$AA$3:$AA$1315,DataRegularSeason20242025!$B$3:$B$1315, "&lt;=" &amp; CO$1, DataRegularSeason20242025!$D$3:$D$1315, $A21)+SUMIFS(DataRegularSeason20242025!$AB$3:$AB$1315,DataRegularSeason20242025!$B$3:$B$1315, "&lt;=" &amp; CO$1, DataRegularSeason20242025!$E$3:$E$1315, $A21)</f>
        <v>24</v>
      </c>
      <c r="CP21">
        <f>SUMIFS(DataRegularSeason20242025!$AA$3:$AA$1315,DataRegularSeason20242025!$B$3:$B$1315, "&lt;=" &amp; CP$1, DataRegularSeason20242025!$D$3:$D$1315, $A21)+SUMIFS(DataRegularSeason20242025!$AB$3:$AB$1315,DataRegularSeason20242025!$B$3:$B$1315, "&lt;=" &amp; CP$1, DataRegularSeason20242025!$E$3:$E$1315, $A21)</f>
        <v>24</v>
      </c>
      <c r="CQ21">
        <f>SUMIFS(DataRegularSeason20242025!$AA$3:$AA$1315,DataRegularSeason20242025!$B$3:$B$1315, "&lt;=" &amp; CQ$1, DataRegularSeason20242025!$D$3:$D$1315, $A21)+SUMIFS(DataRegularSeason20242025!$AB$3:$AB$1315,DataRegularSeason20242025!$B$3:$B$1315, "&lt;=" &amp; CQ$1, DataRegularSeason20242025!$E$3:$E$1315, $A21)</f>
        <v>24</v>
      </c>
      <c r="CR21">
        <f>SUMIFS(DataRegularSeason20242025!$AA$3:$AA$1315,DataRegularSeason20242025!$B$3:$B$1315, "&lt;=" &amp; CR$1, DataRegularSeason20242025!$D$3:$D$1315, $A21)+SUMIFS(DataRegularSeason20242025!$AB$3:$AB$1315,DataRegularSeason20242025!$B$3:$B$1315, "&lt;=" &amp; CR$1, DataRegularSeason20242025!$E$3:$E$1315, $A21)</f>
        <v>24</v>
      </c>
      <c r="CS21">
        <f>SUMIFS(DataRegularSeason20242025!$AA$3:$AA$1315,DataRegularSeason20242025!$B$3:$B$1315, "&lt;=" &amp; CS$1, DataRegularSeason20242025!$D$3:$D$1315, $A21)+SUMIFS(DataRegularSeason20242025!$AB$3:$AB$1315,DataRegularSeason20242025!$B$3:$B$1315, "&lt;=" &amp; CS$1, DataRegularSeason20242025!$E$3:$E$1315, $A21)</f>
        <v>24</v>
      </c>
      <c r="CT21">
        <f>SUMIFS(DataRegularSeason20242025!$AA$3:$AA$1315,DataRegularSeason20242025!$B$3:$B$1315, "&lt;=" &amp; CT$1, DataRegularSeason20242025!$D$3:$D$1315, $A21)+SUMIFS(DataRegularSeason20242025!$AB$3:$AB$1315,DataRegularSeason20242025!$B$3:$B$1315, "&lt;=" &amp; CT$1, DataRegularSeason20242025!$E$3:$E$1315, $A21)</f>
        <v>24</v>
      </c>
      <c r="CU21">
        <f>SUMIFS(DataRegularSeason20242025!$AA$3:$AA$1315,DataRegularSeason20242025!$B$3:$B$1315, "&lt;=" &amp; CU$1, DataRegularSeason20242025!$D$3:$D$1315, $A21)+SUMIFS(DataRegularSeason20242025!$AB$3:$AB$1315,DataRegularSeason20242025!$B$3:$B$1315, "&lt;=" &amp; CU$1, DataRegularSeason20242025!$E$3:$E$1315, $A21)</f>
        <v>24</v>
      </c>
      <c r="CV21">
        <f>SUMIFS(DataRegularSeason20242025!$AA$3:$AA$1315,DataRegularSeason20242025!$B$3:$B$1315, "&lt;=" &amp; CV$1, DataRegularSeason20242025!$D$3:$D$1315, $A21)+SUMIFS(DataRegularSeason20242025!$AB$3:$AB$1315,DataRegularSeason20242025!$B$3:$B$1315, "&lt;=" &amp; CV$1, DataRegularSeason20242025!$E$3:$E$1315, $A21)</f>
        <v>24</v>
      </c>
      <c r="CW21">
        <f>SUMIFS(DataRegularSeason20242025!$AA$3:$AA$1315,DataRegularSeason20242025!$B$3:$B$1315, "&lt;=" &amp; CW$1, DataRegularSeason20242025!$D$3:$D$1315, $A21)+SUMIFS(DataRegularSeason20242025!$AB$3:$AB$1315,DataRegularSeason20242025!$B$3:$B$1315, "&lt;=" &amp; CW$1, DataRegularSeason20242025!$E$3:$E$1315, $A21)</f>
        <v>24</v>
      </c>
      <c r="CX21">
        <f>SUMIFS(DataRegularSeason20242025!$AA$3:$AA$1315,DataRegularSeason20242025!$B$3:$B$1315, "&lt;=" &amp; CX$1, DataRegularSeason20242025!$D$3:$D$1315, $A21)+SUMIFS(DataRegularSeason20242025!$AB$3:$AB$1315,DataRegularSeason20242025!$B$3:$B$1315, "&lt;=" &amp; CX$1, DataRegularSeason20242025!$E$3:$E$1315, $A21)</f>
        <v>24</v>
      </c>
      <c r="CY21">
        <f>SUMIFS(DataRegularSeason20242025!$AA$3:$AA$1315,DataRegularSeason20242025!$B$3:$B$1315, "&lt;=" &amp; CY$1, DataRegularSeason20242025!$D$3:$D$1315, $A21)+SUMIFS(DataRegularSeason20242025!$AB$3:$AB$1315,DataRegularSeason20242025!$B$3:$B$1315, "&lt;=" &amp; CY$1, DataRegularSeason20242025!$E$3:$E$1315, $A21)</f>
        <v>24</v>
      </c>
      <c r="CZ21">
        <f>SUMIFS(DataRegularSeason20242025!$AA$3:$AA$1315,DataRegularSeason20242025!$B$3:$B$1315, "&lt;=" &amp; CZ$1, DataRegularSeason20242025!$D$3:$D$1315, $A21)+SUMIFS(DataRegularSeason20242025!$AB$3:$AB$1315,DataRegularSeason20242025!$B$3:$B$1315, "&lt;=" &amp; CZ$1, DataRegularSeason20242025!$E$3:$E$1315, $A21)</f>
        <v>24</v>
      </c>
      <c r="DA21">
        <f>SUMIFS(DataRegularSeason20242025!$AA$3:$AA$1315,DataRegularSeason20242025!$B$3:$B$1315, "&lt;=" &amp; DA$1, DataRegularSeason20242025!$D$3:$D$1315, $A21)+SUMIFS(DataRegularSeason20242025!$AB$3:$AB$1315,DataRegularSeason20242025!$B$3:$B$1315, "&lt;=" &amp; DA$1, DataRegularSeason20242025!$E$3:$E$1315, $A21)</f>
        <v>24</v>
      </c>
      <c r="DB21">
        <f>SUMIFS(DataRegularSeason20242025!$AA$3:$AA$1315,DataRegularSeason20242025!$B$3:$B$1315, "&lt;=" &amp; DB$1, DataRegularSeason20242025!$D$3:$D$1315, $A21)+SUMIFS(DataRegularSeason20242025!$AB$3:$AB$1315,DataRegularSeason20242025!$B$3:$B$1315, "&lt;=" &amp; DB$1, DataRegularSeason20242025!$E$3:$E$1315, $A21)</f>
        <v>24</v>
      </c>
      <c r="DC21">
        <f>SUMIFS(DataRegularSeason20242025!$AA$3:$AA$1315,DataRegularSeason20242025!$B$3:$B$1315, "&lt;=" &amp; DC$1, DataRegularSeason20242025!$D$3:$D$1315, $A21)+SUMIFS(DataRegularSeason20242025!$AB$3:$AB$1315,DataRegularSeason20242025!$B$3:$B$1315, "&lt;=" &amp; DC$1, DataRegularSeason20242025!$E$3:$E$1315, $A21)</f>
        <v>24</v>
      </c>
      <c r="DD21">
        <f>SUMIFS(DataRegularSeason20242025!$AA$3:$AA$1315,DataRegularSeason20242025!$B$3:$B$1315, "&lt;=" &amp; DD$1, DataRegularSeason20242025!$D$3:$D$1315, $A21)+SUMIFS(DataRegularSeason20242025!$AB$3:$AB$1315,DataRegularSeason20242025!$B$3:$B$1315, "&lt;=" &amp; DD$1, DataRegularSeason20242025!$E$3:$E$1315, $A21)</f>
        <v>24</v>
      </c>
      <c r="DE21">
        <f>SUMIFS(DataRegularSeason20242025!$AA$3:$AA$1315,DataRegularSeason20242025!$B$3:$B$1315, "&lt;=" &amp; DE$1, DataRegularSeason20242025!$D$3:$D$1315, $A21)+SUMIFS(DataRegularSeason20242025!$AB$3:$AB$1315,DataRegularSeason20242025!$B$3:$B$1315, "&lt;=" &amp; DE$1, DataRegularSeason20242025!$E$3:$E$1315, $A21)</f>
        <v>24</v>
      </c>
      <c r="DF21">
        <f>SUMIFS(DataRegularSeason20242025!$AA$3:$AA$1315,DataRegularSeason20242025!$B$3:$B$1315, "&lt;=" &amp; DF$1, DataRegularSeason20242025!$D$3:$D$1315, $A21)+SUMIFS(DataRegularSeason20242025!$AB$3:$AB$1315,DataRegularSeason20242025!$B$3:$B$1315, "&lt;=" &amp; DF$1, DataRegularSeason20242025!$E$3:$E$1315, $A21)</f>
        <v>24</v>
      </c>
      <c r="DG21">
        <f>SUMIFS(DataRegularSeason20242025!$AA$3:$AA$1315,DataRegularSeason20242025!$B$3:$B$1315, "&lt;=" &amp; DG$1, DataRegularSeason20242025!$D$3:$D$1315, $A21)+SUMIFS(DataRegularSeason20242025!$AB$3:$AB$1315,DataRegularSeason20242025!$B$3:$B$1315, "&lt;=" &amp; DG$1, DataRegularSeason20242025!$E$3:$E$1315, $A21)</f>
        <v>24</v>
      </c>
      <c r="DH21">
        <f>SUMIFS(DataRegularSeason20242025!$AA$3:$AA$1315,DataRegularSeason20242025!$B$3:$B$1315, "&lt;=" &amp; DH$1, DataRegularSeason20242025!$D$3:$D$1315, $A21)+SUMIFS(DataRegularSeason20242025!$AB$3:$AB$1315,DataRegularSeason20242025!$B$3:$B$1315, "&lt;=" &amp; DH$1, DataRegularSeason20242025!$E$3:$E$1315, $A21)</f>
        <v>24</v>
      </c>
      <c r="DI21">
        <f>SUMIFS(DataRegularSeason20242025!$AA$3:$AA$1315,DataRegularSeason20242025!$B$3:$B$1315, "&lt;=" &amp; DI$1, DataRegularSeason20242025!$D$3:$D$1315, $A21)+SUMIFS(DataRegularSeason20242025!$AB$3:$AB$1315,DataRegularSeason20242025!$B$3:$B$1315, "&lt;=" &amp; DI$1, DataRegularSeason20242025!$E$3:$E$1315, $A21)</f>
        <v>24</v>
      </c>
      <c r="DJ21">
        <f>SUMIFS(DataRegularSeason20242025!$AA$3:$AA$1315,DataRegularSeason20242025!$B$3:$B$1315, "&lt;=" &amp; DJ$1, DataRegularSeason20242025!$D$3:$D$1315, $A21)+SUMIFS(DataRegularSeason20242025!$AB$3:$AB$1315,DataRegularSeason20242025!$B$3:$B$1315, "&lt;=" &amp; DJ$1, DataRegularSeason20242025!$E$3:$E$1315, $A21)</f>
        <v>24</v>
      </c>
      <c r="DK21">
        <f>SUMIFS(DataRegularSeason20242025!$AA$3:$AA$1315,DataRegularSeason20242025!$B$3:$B$1315, "&lt;=" &amp; DK$1, DataRegularSeason20242025!$D$3:$D$1315, $A21)+SUMIFS(DataRegularSeason20242025!$AB$3:$AB$1315,DataRegularSeason20242025!$B$3:$B$1315, "&lt;=" &amp; DK$1, DataRegularSeason20242025!$E$3:$E$1315, $A21)</f>
        <v>24</v>
      </c>
      <c r="DL21">
        <f>SUMIFS(DataRegularSeason20242025!$AA$3:$AA$1315,DataRegularSeason20242025!$B$3:$B$1315, "&lt;=" &amp; DL$1, DataRegularSeason20242025!$D$3:$D$1315, $A21)+SUMIFS(DataRegularSeason20242025!$AB$3:$AB$1315,DataRegularSeason20242025!$B$3:$B$1315, "&lt;=" &amp; DL$1, DataRegularSeason20242025!$E$3:$E$1315, $A21)</f>
        <v>24</v>
      </c>
      <c r="DM21">
        <f>SUMIFS(DataRegularSeason20242025!$AA$3:$AA$1315,DataRegularSeason20242025!$B$3:$B$1315, "&lt;=" &amp; DM$1, DataRegularSeason20242025!$D$3:$D$1315, $A21)+SUMIFS(DataRegularSeason20242025!$AB$3:$AB$1315,DataRegularSeason20242025!$B$3:$B$1315, "&lt;=" &amp; DM$1, DataRegularSeason20242025!$E$3:$E$1315, $A21)</f>
        <v>24</v>
      </c>
      <c r="DN21">
        <f>SUMIFS(DataRegularSeason20242025!$AA$3:$AA$1315,DataRegularSeason20242025!$B$3:$B$1315, "&lt;=" &amp; DN$1, DataRegularSeason20242025!$D$3:$D$1315, $A21)+SUMIFS(DataRegularSeason20242025!$AB$3:$AB$1315,DataRegularSeason20242025!$B$3:$B$1315, "&lt;=" &amp; DN$1, DataRegularSeason20242025!$E$3:$E$1315, $A21)</f>
        <v>24</v>
      </c>
      <c r="DO21">
        <f>SUMIFS(DataRegularSeason20242025!$AA$3:$AA$1315,DataRegularSeason20242025!$B$3:$B$1315, "&lt;=" &amp; DO$1, DataRegularSeason20242025!$D$3:$D$1315, $A21)+SUMIFS(DataRegularSeason20242025!$AB$3:$AB$1315,DataRegularSeason20242025!$B$3:$B$1315, "&lt;=" &amp; DO$1, DataRegularSeason20242025!$E$3:$E$1315, $A21)</f>
        <v>24</v>
      </c>
      <c r="DP21">
        <f>SUMIFS(DataRegularSeason20242025!$AA$3:$AA$1315,DataRegularSeason20242025!$B$3:$B$1315, "&lt;=" &amp; DP$1, DataRegularSeason20242025!$D$3:$D$1315, $A21)+SUMIFS(DataRegularSeason20242025!$AB$3:$AB$1315,DataRegularSeason20242025!$B$3:$B$1315, "&lt;=" &amp; DP$1, DataRegularSeason20242025!$E$3:$E$1315, $A21)</f>
        <v>24</v>
      </c>
      <c r="DQ21">
        <f>SUMIFS(DataRegularSeason20242025!$AA$3:$AA$1315,DataRegularSeason20242025!$B$3:$B$1315, "&lt;=" &amp; DQ$1, DataRegularSeason20242025!$D$3:$D$1315, $A21)+SUMIFS(DataRegularSeason20242025!$AB$3:$AB$1315,DataRegularSeason20242025!$B$3:$B$1315, "&lt;=" &amp; DQ$1, DataRegularSeason20242025!$E$3:$E$1315, $A21)</f>
        <v>24</v>
      </c>
      <c r="DR21">
        <f>SUMIFS(DataRegularSeason20242025!$AA$3:$AA$1315,DataRegularSeason20242025!$B$3:$B$1315, "&lt;=" &amp; DR$1, DataRegularSeason20242025!$D$3:$D$1315, $A21)+SUMIFS(DataRegularSeason20242025!$AB$3:$AB$1315,DataRegularSeason20242025!$B$3:$B$1315, "&lt;=" &amp; DR$1, DataRegularSeason20242025!$E$3:$E$1315, $A21)</f>
        <v>24</v>
      </c>
      <c r="DS21">
        <f>SUMIFS(DataRegularSeason20242025!$AA$3:$AA$1315,DataRegularSeason20242025!$B$3:$B$1315, "&lt;=" &amp; DS$1, DataRegularSeason20242025!$D$3:$D$1315, $A21)+SUMIFS(DataRegularSeason20242025!$AB$3:$AB$1315,DataRegularSeason20242025!$B$3:$B$1315, "&lt;=" &amp; DS$1, DataRegularSeason20242025!$E$3:$E$1315, $A21)</f>
        <v>24</v>
      </c>
      <c r="DT21">
        <f>SUMIFS(DataRegularSeason20242025!$AA$3:$AA$1315,DataRegularSeason20242025!$B$3:$B$1315, "&lt;=" &amp; DT$1, DataRegularSeason20242025!$D$3:$D$1315, $A21)+SUMIFS(DataRegularSeason20242025!$AB$3:$AB$1315,DataRegularSeason20242025!$B$3:$B$1315, "&lt;=" &amp; DT$1, DataRegularSeason20242025!$E$3:$E$1315, $A21)</f>
        <v>24</v>
      </c>
      <c r="DU21">
        <f>SUMIFS(DataRegularSeason20242025!$AA$3:$AA$1315,DataRegularSeason20242025!$B$3:$B$1315, "&lt;=" &amp; DU$1, DataRegularSeason20242025!$D$3:$D$1315, $A21)+SUMIFS(DataRegularSeason20242025!$AB$3:$AB$1315,DataRegularSeason20242025!$B$3:$B$1315, "&lt;=" &amp; DU$1, DataRegularSeason20242025!$E$3:$E$1315, $A21)</f>
        <v>24</v>
      </c>
      <c r="DV21">
        <f>SUMIFS(DataRegularSeason20242025!$AA$3:$AA$1315,DataRegularSeason20242025!$B$3:$B$1315, "&lt;=" &amp; DV$1, DataRegularSeason20242025!$D$3:$D$1315, $A21)+SUMIFS(DataRegularSeason20242025!$AB$3:$AB$1315,DataRegularSeason20242025!$B$3:$B$1315, "&lt;=" &amp; DV$1, DataRegularSeason20242025!$E$3:$E$1315, $A21)</f>
        <v>24</v>
      </c>
      <c r="DW21">
        <f>SUMIFS(DataRegularSeason20242025!$AA$3:$AA$1315,DataRegularSeason20242025!$B$3:$B$1315, "&lt;=" &amp; DW$1, DataRegularSeason20242025!$D$3:$D$1315, $A21)+SUMIFS(DataRegularSeason20242025!$AB$3:$AB$1315,DataRegularSeason20242025!$B$3:$B$1315, "&lt;=" &amp; DW$1, DataRegularSeason20242025!$E$3:$E$1315, $A21)</f>
        <v>24</v>
      </c>
      <c r="DX21">
        <f>SUMIFS(DataRegularSeason20242025!$AA$3:$AA$1315,DataRegularSeason20242025!$B$3:$B$1315, "&lt;=" &amp; DX$1, DataRegularSeason20242025!$D$3:$D$1315, $A21)+SUMIFS(DataRegularSeason20242025!$AB$3:$AB$1315,DataRegularSeason20242025!$B$3:$B$1315, "&lt;=" &amp; DX$1, DataRegularSeason20242025!$E$3:$E$1315, $A21)</f>
        <v>24</v>
      </c>
      <c r="DY21">
        <f>SUMIFS(DataRegularSeason20242025!$AA$3:$AA$1315,DataRegularSeason20242025!$B$3:$B$1315, "&lt;=" &amp; DY$1, DataRegularSeason20242025!$D$3:$D$1315, $A21)+SUMIFS(DataRegularSeason20242025!$AB$3:$AB$1315,DataRegularSeason20242025!$B$3:$B$1315, "&lt;=" &amp; DY$1, DataRegularSeason20242025!$E$3:$E$1315, $A21)</f>
        <v>24</v>
      </c>
      <c r="DZ21">
        <f>SUMIFS(DataRegularSeason20242025!$AA$3:$AA$1315,DataRegularSeason20242025!$B$3:$B$1315, "&lt;=" &amp; DZ$1, DataRegularSeason20242025!$D$3:$D$1315, $A21)+SUMIFS(DataRegularSeason20242025!$AB$3:$AB$1315,DataRegularSeason20242025!$B$3:$B$1315, "&lt;=" &amp; DZ$1, DataRegularSeason20242025!$E$3:$E$1315, $A21)</f>
        <v>24</v>
      </c>
      <c r="EA21">
        <f>SUMIFS(DataRegularSeason20242025!$AA$3:$AA$1315,DataRegularSeason20242025!$B$3:$B$1315, "&lt;=" &amp; EA$1, DataRegularSeason20242025!$D$3:$D$1315, $A21)+SUMIFS(DataRegularSeason20242025!$AB$3:$AB$1315,DataRegularSeason20242025!$B$3:$B$1315, "&lt;=" &amp; EA$1, DataRegularSeason20242025!$E$3:$E$1315, $A21)</f>
        <v>24</v>
      </c>
      <c r="EB21">
        <f>SUMIFS(DataRegularSeason20242025!$AA$3:$AA$1315,DataRegularSeason20242025!$B$3:$B$1315, "&lt;=" &amp; EB$1, DataRegularSeason20242025!$D$3:$D$1315, $A21)+SUMIFS(DataRegularSeason20242025!$AB$3:$AB$1315,DataRegularSeason20242025!$B$3:$B$1315, "&lt;=" &amp; EB$1, DataRegularSeason20242025!$E$3:$E$1315, $A21)</f>
        <v>24</v>
      </c>
      <c r="EC21">
        <f>SUMIFS(DataRegularSeason20242025!$AA$3:$AA$1315,DataRegularSeason20242025!$B$3:$B$1315, "&lt;=" &amp; EC$1, DataRegularSeason20242025!$D$3:$D$1315, $A21)+SUMIFS(DataRegularSeason20242025!$AB$3:$AB$1315,DataRegularSeason20242025!$B$3:$B$1315, "&lt;=" &amp; EC$1, DataRegularSeason20242025!$E$3:$E$1315, $A21)</f>
        <v>24</v>
      </c>
      <c r="ED21">
        <f>SUMIFS(DataRegularSeason20242025!$AA$3:$AA$1315,DataRegularSeason20242025!$B$3:$B$1315, "&lt;=" &amp; ED$1, DataRegularSeason20242025!$D$3:$D$1315, $A21)+SUMIFS(DataRegularSeason20242025!$AB$3:$AB$1315,DataRegularSeason20242025!$B$3:$B$1315, "&lt;=" &amp; ED$1, DataRegularSeason20242025!$E$3:$E$1315, $A21)</f>
        <v>24</v>
      </c>
      <c r="EE21">
        <f>SUMIFS(DataRegularSeason20242025!$AA$3:$AA$1315,DataRegularSeason20242025!$B$3:$B$1315, "&lt;=" &amp; EE$1, DataRegularSeason20242025!$D$3:$D$1315, $A21)+SUMIFS(DataRegularSeason20242025!$AB$3:$AB$1315,DataRegularSeason20242025!$B$3:$B$1315, "&lt;=" &amp; EE$1, DataRegularSeason20242025!$E$3:$E$1315, $A21)</f>
        <v>24</v>
      </c>
      <c r="EF21">
        <f>SUMIFS(DataRegularSeason20242025!$AA$3:$AA$1315,DataRegularSeason20242025!$B$3:$B$1315, "&lt;=" &amp; EF$1, DataRegularSeason20242025!$D$3:$D$1315, $A21)+SUMIFS(DataRegularSeason20242025!$AB$3:$AB$1315,DataRegularSeason20242025!$B$3:$B$1315, "&lt;=" &amp; EF$1, DataRegularSeason20242025!$E$3:$E$1315, $A21)</f>
        <v>24</v>
      </c>
      <c r="EG21">
        <f>SUMIFS(DataRegularSeason20242025!$AA$3:$AA$1315,DataRegularSeason20242025!$B$3:$B$1315, "&lt;=" &amp; EG$1, DataRegularSeason20242025!$D$3:$D$1315, $A21)+SUMIFS(DataRegularSeason20242025!$AB$3:$AB$1315,DataRegularSeason20242025!$B$3:$B$1315, "&lt;=" &amp; EG$1, DataRegularSeason20242025!$E$3:$E$1315, $A21)</f>
        <v>24</v>
      </c>
      <c r="EH21">
        <f>SUMIFS(DataRegularSeason20242025!$AA$3:$AA$1315,DataRegularSeason20242025!$B$3:$B$1315, "&lt;=" &amp; EH$1, DataRegularSeason20242025!$D$3:$D$1315, $A21)+SUMIFS(DataRegularSeason20242025!$AB$3:$AB$1315,DataRegularSeason20242025!$B$3:$B$1315, "&lt;=" &amp; EH$1, DataRegularSeason20242025!$E$3:$E$1315, $A21)</f>
        <v>24</v>
      </c>
      <c r="EI21">
        <f>SUMIFS(DataRegularSeason20242025!$AA$3:$AA$1315,DataRegularSeason20242025!$B$3:$B$1315, "&lt;=" &amp; EI$1, DataRegularSeason20242025!$D$3:$D$1315, $A21)+SUMIFS(DataRegularSeason20242025!$AB$3:$AB$1315,DataRegularSeason20242025!$B$3:$B$1315, "&lt;=" &amp; EI$1, DataRegularSeason20242025!$E$3:$E$1315, $A21)</f>
        <v>24</v>
      </c>
      <c r="EJ21">
        <f>SUMIFS(DataRegularSeason20242025!$AA$3:$AA$1315,DataRegularSeason20242025!$B$3:$B$1315, "&lt;=" &amp; EJ$1, DataRegularSeason20242025!$D$3:$D$1315, $A21)+SUMIFS(DataRegularSeason20242025!$AB$3:$AB$1315,DataRegularSeason20242025!$B$3:$B$1315, "&lt;=" &amp; EJ$1, DataRegularSeason20242025!$E$3:$E$1315, $A21)</f>
        <v>24</v>
      </c>
      <c r="EK21">
        <f>SUMIFS(DataRegularSeason20242025!$AA$3:$AA$1315,DataRegularSeason20242025!$B$3:$B$1315, "&lt;=" &amp; EK$1, DataRegularSeason20242025!$D$3:$D$1315, $A21)+SUMIFS(DataRegularSeason20242025!$AB$3:$AB$1315,DataRegularSeason20242025!$B$3:$B$1315, "&lt;=" &amp; EK$1, DataRegularSeason20242025!$E$3:$E$1315, $A21)</f>
        <v>24</v>
      </c>
      <c r="EL21">
        <f>SUMIFS(DataRegularSeason20242025!$AA$3:$AA$1315,DataRegularSeason20242025!$B$3:$B$1315, "&lt;=" &amp; EL$1, DataRegularSeason20242025!$D$3:$D$1315, $A21)+SUMIFS(DataRegularSeason20242025!$AB$3:$AB$1315,DataRegularSeason20242025!$B$3:$B$1315, "&lt;=" &amp; EL$1, DataRegularSeason20242025!$E$3:$E$1315, $A21)</f>
        <v>24</v>
      </c>
      <c r="EM21">
        <f>SUMIFS(DataRegularSeason20242025!$AA$3:$AA$1315,DataRegularSeason20242025!$B$3:$B$1315, "&lt;=" &amp; EM$1, DataRegularSeason20242025!$D$3:$D$1315, $A21)+SUMIFS(DataRegularSeason20242025!$AB$3:$AB$1315,DataRegularSeason20242025!$B$3:$B$1315, "&lt;=" &amp; EM$1, DataRegularSeason20242025!$E$3:$E$1315, $A21)</f>
        <v>24</v>
      </c>
      <c r="EN21">
        <f>SUMIFS(DataRegularSeason20242025!$AA$3:$AA$1315,DataRegularSeason20242025!$B$3:$B$1315, "&lt;=" &amp; EN$1, DataRegularSeason20242025!$D$3:$D$1315, $A21)+SUMIFS(DataRegularSeason20242025!$AB$3:$AB$1315,DataRegularSeason20242025!$B$3:$B$1315, "&lt;=" &amp; EN$1, DataRegularSeason20242025!$E$3:$E$1315, $A21)</f>
        <v>24</v>
      </c>
      <c r="EO21">
        <f>SUMIFS(DataRegularSeason20242025!$AA$3:$AA$1315,DataRegularSeason20242025!$B$3:$B$1315, "&lt;=" &amp; EO$1, DataRegularSeason20242025!$D$3:$D$1315, $A21)+SUMIFS(DataRegularSeason20242025!$AB$3:$AB$1315,DataRegularSeason20242025!$B$3:$B$1315, "&lt;=" &amp; EO$1, DataRegularSeason20242025!$E$3:$E$1315, $A21)</f>
        <v>24</v>
      </c>
      <c r="EP21">
        <f>SUMIFS(DataRegularSeason20242025!$AA$3:$AA$1315,DataRegularSeason20242025!$B$3:$B$1315, "&lt;=" &amp; EP$1, DataRegularSeason20242025!$D$3:$D$1315, $A21)+SUMIFS(DataRegularSeason20242025!$AB$3:$AB$1315,DataRegularSeason20242025!$B$3:$B$1315, "&lt;=" &amp; EP$1, DataRegularSeason20242025!$E$3:$E$1315, $A21)</f>
        <v>24</v>
      </c>
      <c r="EQ21">
        <f>SUMIFS(DataRegularSeason20242025!$AA$3:$AA$1315,DataRegularSeason20242025!$B$3:$B$1315, "&lt;=" &amp; EQ$1, DataRegularSeason20242025!$D$3:$D$1315, $A21)+SUMIFS(DataRegularSeason20242025!$AB$3:$AB$1315,DataRegularSeason20242025!$B$3:$B$1315, "&lt;=" &amp; EQ$1, DataRegularSeason20242025!$E$3:$E$1315, $A21)</f>
        <v>24</v>
      </c>
      <c r="ER21">
        <f>SUMIFS(DataRegularSeason20242025!$AA$3:$AA$1315,DataRegularSeason20242025!$B$3:$B$1315, "&lt;=" &amp; ER$1, DataRegularSeason20242025!$D$3:$D$1315, $A21)+SUMIFS(DataRegularSeason20242025!$AB$3:$AB$1315,DataRegularSeason20242025!$B$3:$B$1315, "&lt;=" &amp; ER$1, DataRegularSeason20242025!$E$3:$E$1315, $A21)</f>
        <v>24</v>
      </c>
      <c r="ES21">
        <f>SUMIFS(DataRegularSeason20242025!$AA$3:$AA$1315,DataRegularSeason20242025!$B$3:$B$1315, "&lt;=" &amp; ES$1, DataRegularSeason20242025!$D$3:$D$1315, $A21)+SUMIFS(DataRegularSeason20242025!$AB$3:$AB$1315,DataRegularSeason20242025!$B$3:$B$1315, "&lt;=" &amp; ES$1, DataRegularSeason20242025!$E$3:$E$1315, $A21)</f>
        <v>24</v>
      </c>
      <c r="ET21">
        <f>SUMIFS(DataRegularSeason20242025!$AA$3:$AA$1315,DataRegularSeason20242025!$B$3:$B$1315, "&lt;=" &amp; ET$1, DataRegularSeason20242025!$D$3:$D$1315, $A21)+SUMIFS(DataRegularSeason20242025!$AB$3:$AB$1315,DataRegularSeason20242025!$B$3:$B$1315, "&lt;=" &amp; ET$1, DataRegularSeason20242025!$E$3:$E$1315, $A21)</f>
        <v>24</v>
      </c>
      <c r="EU21">
        <f>SUMIFS(DataRegularSeason20242025!$AA$3:$AA$1315,DataRegularSeason20242025!$B$3:$B$1315, "&lt;=" &amp; EU$1, DataRegularSeason20242025!$D$3:$D$1315, $A21)+SUMIFS(DataRegularSeason20242025!$AB$3:$AB$1315,DataRegularSeason20242025!$B$3:$B$1315, "&lt;=" &amp; EU$1, DataRegularSeason20242025!$E$3:$E$1315, $A21)</f>
        <v>24</v>
      </c>
      <c r="EV21">
        <f>SUMIFS(DataRegularSeason20242025!$AA$3:$AA$1315,DataRegularSeason20242025!$B$3:$B$1315, "&lt;=" &amp; EV$1, DataRegularSeason20242025!$D$3:$D$1315, $A21)+SUMIFS(DataRegularSeason20242025!$AB$3:$AB$1315,DataRegularSeason20242025!$B$3:$B$1315, "&lt;=" &amp; EV$1, DataRegularSeason20242025!$E$3:$E$1315, $A21)</f>
        <v>24</v>
      </c>
      <c r="EW21">
        <f>SUMIFS(DataRegularSeason20242025!$AA$3:$AA$1315,DataRegularSeason20242025!$B$3:$B$1315, "&lt;=" &amp; EW$1, DataRegularSeason20242025!$D$3:$D$1315, $A21)+SUMIFS(DataRegularSeason20242025!$AB$3:$AB$1315,DataRegularSeason20242025!$B$3:$B$1315, "&lt;=" &amp; EW$1, DataRegularSeason20242025!$E$3:$E$1315, $A21)</f>
        <v>24</v>
      </c>
      <c r="EX21">
        <f>SUMIFS(DataRegularSeason20242025!$AA$3:$AA$1315,DataRegularSeason20242025!$B$3:$B$1315, "&lt;=" &amp; EX$1, DataRegularSeason20242025!$D$3:$D$1315, $A21)+SUMIFS(DataRegularSeason20242025!$AB$3:$AB$1315,DataRegularSeason20242025!$B$3:$B$1315, "&lt;=" &amp; EX$1, DataRegularSeason20242025!$E$3:$E$1315, $A21)</f>
        <v>24</v>
      </c>
      <c r="EY21">
        <f>SUMIFS(DataRegularSeason20242025!$AA$3:$AA$1315,DataRegularSeason20242025!$B$3:$B$1315, "&lt;=" &amp; EY$1, DataRegularSeason20242025!$D$3:$D$1315, $A21)+SUMIFS(DataRegularSeason20242025!$AB$3:$AB$1315,DataRegularSeason20242025!$B$3:$B$1315, "&lt;=" &amp; EY$1, DataRegularSeason20242025!$E$3:$E$1315, $A21)</f>
        <v>24</v>
      </c>
      <c r="EZ21">
        <f>SUMIFS(DataRegularSeason20242025!$AA$3:$AA$1315,DataRegularSeason20242025!$B$3:$B$1315, "&lt;=" &amp; EZ$1, DataRegularSeason20242025!$D$3:$D$1315, $A21)+SUMIFS(DataRegularSeason20242025!$AB$3:$AB$1315,DataRegularSeason20242025!$B$3:$B$1315, "&lt;=" &amp; EZ$1, DataRegularSeason20242025!$E$3:$E$1315, $A21)</f>
        <v>24</v>
      </c>
      <c r="FA21">
        <f>SUMIFS(DataRegularSeason20242025!$AA$3:$AA$1315,DataRegularSeason20242025!$B$3:$B$1315, "&lt;=" &amp; FA$1, DataRegularSeason20242025!$D$3:$D$1315, $A21)+SUMIFS(DataRegularSeason20242025!$AB$3:$AB$1315,DataRegularSeason20242025!$B$3:$B$1315, "&lt;=" &amp; FA$1, DataRegularSeason20242025!$E$3:$E$1315, $A21)</f>
        <v>24</v>
      </c>
      <c r="FB21">
        <f>SUMIFS(DataRegularSeason20242025!$AA$3:$AA$1315,DataRegularSeason20242025!$B$3:$B$1315, "&lt;=" &amp; FB$1, DataRegularSeason20242025!$D$3:$D$1315, $A21)+SUMIFS(DataRegularSeason20242025!$AB$3:$AB$1315,DataRegularSeason20242025!$B$3:$B$1315, "&lt;=" &amp; FB$1, DataRegularSeason20242025!$E$3:$E$1315, $A21)</f>
        <v>24</v>
      </c>
      <c r="FC21">
        <f>SUMIFS(DataRegularSeason20242025!$AA$3:$AA$1315,DataRegularSeason20242025!$B$3:$B$1315, "&lt;=" &amp; FC$1, DataRegularSeason20242025!$D$3:$D$1315, $A21)+SUMIFS(DataRegularSeason20242025!$AB$3:$AB$1315,DataRegularSeason20242025!$B$3:$B$1315, "&lt;=" &amp; FC$1, DataRegularSeason20242025!$E$3:$E$1315, $A21)</f>
        <v>24</v>
      </c>
      <c r="FD21">
        <f>SUMIFS(DataRegularSeason20242025!$AA$3:$AA$1315,DataRegularSeason20242025!$B$3:$B$1315, "&lt;=" &amp; FD$1, DataRegularSeason20242025!$D$3:$D$1315, $A21)+SUMIFS(DataRegularSeason20242025!$AB$3:$AB$1315,DataRegularSeason20242025!$B$3:$B$1315, "&lt;=" &amp; FD$1, DataRegularSeason20242025!$E$3:$E$1315, $A21)</f>
        <v>24</v>
      </c>
      <c r="FE21">
        <f>SUMIFS(DataRegularSeason20242025!$AA$3:$AA$1315,DataRegularSeason20242025!$B$3:$B$1315, "&lt;=" &amp; FE$1, DataRegularSeason20242025!$D$3:$D$1315, $A21)+SUMIFS(DataRegularSeason20242025!$AB$3:$AB$1315,DataRegularSeason20242025!$B$3:$B$1315, "&lt;=" &amp; FE$1, DataRegularSeason20242025!$E$3:$E$1315, $A21)</f>
        <v>24</v>
      </c>
      <c r="FF21">
        <f>SUMIFS(DataRegularSeason20242025!$AA$3:$AA$1315,DataRegularSeason20242025!$B$3:$B$1315, "&lt;=" &amp; FF$1, DataRegularSeason20242025!$D$3:$D$1315, $A21)+SUMIFS(DataRegularSeason20242025!$AB$3:$AB$1315,DataRegularSeason20242025!$B$3:$B$1315, "&lt;=" &amp; FF$1, DataRegularSeason20242025!$E$3:$E$1315, $A21)</f>
        <v>24</v>
      </c>
      <c r="FG21">
        <f>SUMIFS(DataRegularSeason20242025!$AA$3:$AA$1315,DataRegularSeason20242025!$B$3:$B$1315, "&lt;=" &amp; FG$1, DataRegularSeason20242025!$D$3:$D$1315, $A21)+SUMIFS(DataRegularSeason20242025!$AB$3:$AB$1315,DataRegularSeason20242025!$B$3:$B$1315, "&lt;=" &amp; FG$1, DataRegularSeason20242025!$E$3:$E$1315, $A21)</f>
        <v>24</v>
      </c>
      <c r="FH21">
        <f>SUMIFS(DataRegularSeason20242025!$AA$3:$AA$1315,DataRegularSeason20242025!$B$3:$B$1315, "&lt;=" &amp; FH$1, DataRegularSeason20242025!$D$3:$D$1315, $A21)+SUMIFS(DataRegularSeason20242025!$AB$3:$AB$1315,DataRegularSeason20242025!$B$3:$B$1315, "&lt;=" &amp; FH$1, DataRegularSeason20242025!$E$3:$E$1315, $A21)</f>
        <v>24</v>
      </c>
      <c r="FI21">
        <f>SUMIFS(DataRegularSeason20242025!$AA$3:$AA$1315,DataRegularSeason20242025!$B$3:$B$1315, "&lt;=" &amp; FI$1, DataRegularSeason20242025!$D$3:$D$1315, $A21)+SUMIFS(DataRegularSeason20242025!$AB$3:$AB$1315,DataRegularSeason20242025!$B$3:$B$1315, "&lt;=" &amp; FI$1, DataRegularSeason20242025!$E$3:$E$1315, $A21)</f>
        <v>24</v>
      </c>
      <c r="FJ21">
        <f>SUMIFS(DataRegularSeason20242025!$AA$3:$AA$1315,DataRegularSeason20242025!$B$3:$B$1315, "&lt;=" &amp; FJ$1, DataRegularSeason20242025!$D$3:$D$1315, $A21)+SUMIFS(DataRegularSeason20242025!$AB$3:$AB$1315,DataRegularSeason20242025!$B$3:$B$1315, "&lt;=" &amp; FJ$1, DataRegularSeason20242025!$E$3:$E$1315, $A21)</f>
        <v>24</v>
      </c>
      <c r="FK21">
        <f>SUMIFS(DataRegularSeason20242025!$AA$3:$AA$1315,DataRegularSeason20242025!$B$3:$B$1315, "&lt;=" &amp; FK$1, DataRegularSeason20242025!$D$3:$D$1315, $A21)+SUMIFS(DataRegularSeason20242025!$AB$3:$AB$1315,DataRegularSeason20242025!$B$3:$B$1315, "&lt;=" &amp; FK$1, DataRegularSeason20242025!$E$3:$E$1315, $A21)</f>
        <v>24</v>
      </c>
      <c r="FL21">
        <f>SUMIFS(DataRegularSeason20242025!$AA$3:$AA$1315,DataRegularSeason20242025!$B$3:$B$1315, "&lt;=" &amp; FL$1, DataRegularSeason20242025!$D$3:$D$1315, $A21)+SUMIFS(DataRegularSeason20242025!$AB$3:$AB$1315,DataRegularSeason20242025!$B$3:$B$1315, "&lt;=" &amp; FL$1, DataRegularSeason20242025!$E$3:$E$1315, $A21)</f>
        <v>24</v>
      </c>
      <c r="FM21">
        <f>SUMIFS(DataRegularSeason20242025!$AA$3:$AA$1315,DataRegularSeason20242025!$B$3:$B$1315, "&lt;=" &amp; FM$1, DataRegularSeason20242025!$D$3:$D$1315, $A21)+SUMIFS(DataRegularSeason20242025!$AB$3:$AB$1315,DataRegularSeason20242025!$B$3:$B$1315, "&lt;=" &amp; FM$1, DataRegularSeason20242025!$E$3:$E$1315, $A21)</f>
        <v>24</v>
      </c>
      <c r="FN21">
        <f>SUMIFS(DataRegularSeason20242025!$AA$3:$AA$1315,DataRegularSeason20242025!$B$3:$B$1315, "&lt;=" &amp; FN$1, DataRegularSeason20242025!$D$3:$D$1315, $A21)+SUMIFS(DataRegularSeason20242025!$AB$3:$AB$1315,DataRegularSeason20242025!$B$3:$B$1315, "&lt;=" &amp; FN$1, DataRegularSeason20242025!$E$3:$E$1315, $A21)</f>
        <v>24</v>
      </c>
      <c r="FO21">
        <f>SUMIFS(DataRegularSeason20242025!$AA$3:$AA$1315,DataRegularSeason20242025!$B$3:$B$1315, "&lt;=" &amp; FO$1, DataRegularSeason20242025!$D$3:$D$1315, $A21)+SUMIFS(DataRegularSeason20242025!$AB$3:$AB$1315,DataRegularSeason20242025!$B$3:$B$1315, "&lt;=" &amp; FO$1, DataRegularSeason20242025!$E$3:$E$1315, $A21)</f>
        <v>24</v>
      </c>
      <c r="FP21">
        <f>SUMIFS(DataRegularSeason20242025!$AA$3:$AA$1315,DataRegularSeason20242025!$B$3:$B$1315, "&lt;=" &amp; FP$1, DataRegularSeason20242025!$D$3:$D$1315, $A21)+SUMIFS(DataRegularSeason20242025!$AB$3:$AB$1315,DataRegularSeason20242025!$B$3:$B$1315, "&lt;=" &amp; FP$1, DataRegularSeason20242025!$E$3:$E$1315, $A21)</f>
        <v>24</v>
      </c>
      <c r="FQ21">
        <f>SUMIFS(DataRegularSeason20242025!$AA$3:$AA$1315,DataRegularSeason20242025!$B$3:$B$1315, "&lt;=" &amp; FQ$1, DataRegularSeason20242025!$D$3:$D$1315, $A21)+SUMIFS(DataRegularSeason20242025!$AB$3:$AB$1315,DataRegularSeason20242025!$B$3:$B$1315, "&lt;=" &amp; FQ$1, DataRegularSeason20242025!$E$3:$E$1315, $A21)</f>
        <v>24</v>
      </c>
      <c r="FR21">
        <f>SUMIFS(DataRegularSeason20242025!$AA$3:$AA$1315,DataRegularSeason20242025!$B$3:$B$1315, "&lt;=" &amp; FR$1, DataRegularSeason20242025!$D$3:$D$1315, $A21)+SUMIFS(DataRegularSeason20242025!$AB$3:$AB$1315,DataRegularSeason20242025!$B$3:$B$1315, "&lt;=" &amp; FR$1, DataRegularSeason20242025!$E$3:$E$1315, $A21)</f>
        <v>24</v>
      </c>
      <c r="FS21">
        <f>SUMIFS(DataRegularSeason20242025!$AA$3:$AA$1315,DataRegularSeason20242025!$B$3:$B$1315, "&lt;=" &amp; FS$1, DataRegularSeason20242025!$D$3:$D$1315, $A21)+SUMIFS(DataRegularSeason20242025!$AB$3:$AB$1315,DataRegularSeason20242025!$B$3:$B$1315, "&lt;=" &amp; FS$1, DataRegularSeason20242025!$E$3:$E$1315, $A21)</f>
        <v>24</v>
      </c>
      <c r="FT21">
        <f>SUMIFS(DataRegularSeason20242025!$AA$3:$AA$1315,DataRegularSeason20242025!$B$3:$B$1315, "&lt;=" &amp; FT$1, DataRegularSeason20242025!$D$3:$D$1315, $A21)+SUMIFS(DataRegularSeason20242025!$AB$3:$AB$1315,DataRegularSeason20242025!$B$3:$B$1315, "&lt;=" &amp; FT$1, DataRegularSeason20242025!$E$3:$E$1315, $A21)</f>
        <v>24</v>
      </c>
      <c r="FU21">
        <f>SUMIFS(DataRegularSeason20242025!$AA$3:$AA$1315,DataRegularSeason20242025!$B$3:$B$1315, "&lt;=" &amp; FU$1, DataRegularSeason20242025!$D$3:$D$1315, $A21)+SUMIFS(DataRegularSeason20242025!$AB$3:$AB$1315,DataRegularSeason20242025!$B$3:$B$1315, "&lt;=" &amp; FU$1, DataRegularSeason20242025!$E$3:$E$1315, $A21)</f>
        <v>24</v>
      </c>
      <c r="FV21">
        <f>SUMIFS(DataRegularSeason20242025!$AA$3:$AA$1315,DataRegularSeason20242025!$B$3:$B$1315, "&lt;=" &amp; FV$1, DataRegularSeason20242025!$D$3:$D$1315, $A21)+SUMIFS(DataRegularSeason20242025!$AB$3:$AB$1315,DataRegularSeason20242025!$B$3:$B$1315, "&lt;=" &amp; FV$1, DataRegularSeason20242025!$E$3:$E$1315, $A21)</f>
        <v>24</v>
      </c>
      <c r="FW21">
        <f>SUMIFS(DataRegularSeason20242025!$AA$3:$AA$1315,DataRegularSeason20242025!$B$3:$B$1315, "&lt;=" &amp; FW$1, DataRegularSeason20242025!$D$3:$D$1315, $A21)+SUMIFS(DataRegularSeason20242025!$AB$3:$AB$1315,DataRegularSeason20242025!$B$3:$B$1315, "&lt;=" &amp; FW$1, DataRegularSeason20242025!$E$3:$E$1315, $A21)</f>
        <v>24</v>
      </c>
      <c r="FX21">
        <f>SUMIFS(DataRegularSeason20242025!$AA$3:$AA$1315,DataRegularSeason20242025!$B$3:$B$1315, "&lt;=" &amp; FX$1, DataRegularSeason20242025!$D$3:$D$1315, $A21)+SUMIFS(DataRegularSeason20242025!$AB$3:$AB$1315,DataRegularSeason20242025!$B$3:$B$1315, "&lt;=" &amp; FX$1, DataRegularSeason20242025!$E$3:$E$1315, $A21)</f>
        <v>24</v>
      </c>
      <c r="FY21">
        <f>SUMIFS(DataRegularSeason20242025!$AA$3:$AA$1315,DataRegularSeason20242025!$B$3:$B$1315, "&lt;=" &amp; FY$1, DataRegularSeason20242025!$D$3:$D$1315, $A21)+SUMIFS(DataRegularSeason20242025!$AB$3:$AB$1315,DataRegularSeason20242025!$B$3:$B$1315, "&lt;=" &amp; FY$1, DataRegularSeason20242025!$E$3:$E$1315, $A21)</f>
        <v>24</v>
      </c>
      <c r="FZ21">
        <f>SUMIFS(DataRegularSeason20242025!$AA$3:$AA$1315,DataRegularSeason20242025!$B$3:$B$1315, "&lt;=" &amp; FZ$1, DataRegularSeason20242025!$D$3:$D$1315, $A21)+SUMIFS(DataRegularSeason20242025!$AB$3:$AB$1315,DataRegularSeason20242025!$B$3:$B$1315, "&lt;=" &amp; FZ$1, DataRegularSeason20242025!$E$3:$E$1315, $A21)</f>
        <v>24</v>
      </c>
      <c r="GA21">
        <f>SUMIFS(DataRegularSeason20242025!$AA$3:$AA$1315,DataRegularSeason20242025!$B$3:$B$1315, "&lt;=" &amp; GA$1, DataRegularSeason20242025!$D$3:$D$1315, $A21)+SUMIFS(DataRegularSeason20242025!$AB$3:$AB$1315,DataRegularSeason20242025!$B$3:$B$1315, "&lt;=" &amp; GA$1, DataRegularSeason20242025!$E$3:$E$1315, $A21)</f>
        <v>24</v>
      </c>
      <c r="GB21">
        <f>SUMIFS(DataRegularSeason20242025!$AA$3:$AA$1315,DataRegularSeason20242025!$B$3:$B$1315, "&lt;=" &amp; GB$1, DataRegularSeason20242025!$D$3:$D$1315, $A21)+SUMIFS(DataRegularSeason20242025!$AB$3:$AB$1315,DataRegularSeason20242025!$B$3:$B$1315, "&lt;=" &amp; GB$1, DataRegularSeason20242025!$E$3:$E$1315, $A21)</f>
        <v>24</v>
      </c>
      <c r="GC21">
        <f>SUMIFS(DataRegularSeason20242025!$AA$3:$AA$1315,DataRegularSeason20242025!$B$3:$B$1315, "&lt;=" &amp; GC$1, DataRegularSeason20242025!$D$3:$D$1315, $A21)+SUMIFS(DataRegularSeason20242025!$AB$3:$AB$1315,DataRegularSeason20242025!$B$3:$B$1315, "&lt;=" &amp; GC$1, DataRegularSeason20242025!$E$3:$E$1315, $A21)</f>
        <v>24</v>
      </c>
      <c r="GD21">
        <f>SUMIFS(DataRegularSeason20242025!$AA$3:$AA$1315,DataRegularSeason20242025!$B$3:$B$1315, "&lt;=" &amp; GD$1, DataRegularSeason20242025!$D$3:$D$1315, $A21)+SUMIFS(DataRegularSeason20242025!$AB$3:$AB$1315,DataRegularSeason20242025!$B$3:$B$1315, "&lt;=" &amp; GD$1, DataRegularSeason20242025!$E$3:$E$1315, $A21)</f>
        <v>24</v>
      </c>
      <c r="GE21">
        <f>SUMIFS(DataRegularSeason20242025!$AA$3:$AA$1315,DataRegularSeason20242025!$B$3:$B$1315, "&lt;=" &amp; GE$1, DataRegularSeason20242025!$D$3:$D$1315, $A21)+SUMIFS(DataRegularSeason20242025!$AB$3:$AB$1315,DataRegularSeason20242025!$B$3:$B$1315, "&lt;=" &amp; GE$1, DataRegularSeason20242025!$E$3:$E$1315, $A21)</f>
        <v>24</v>
      </c>
      <c r="GF21">
        <f>SUMIFS(DataRegularSeason20242025!$AA$3:$AA$1315,DataRegularSeason20242025!$B$3:$B$1315, "&lt;=" &amp; GF$1, DataRegularSeason20242025!$D$3:$D$1315, $A21)+SUMIFS(DataRegularSeason20242025!$AB$3:$AB$1315,DataRegularSeason20242025!$B$3:$B$1315, "&lt;=" &amp; GF$1, DataRegularSeason20242025!$E$3:$E$1315, $A21)</f>
        <v>24</v>
      </c>
      <c r="GG21">
        <f>SUMIFS(DataRegularSeason20242025!$AA$3:$AA$1315,DataRegularSeason20242025!$B$3:$B$1315, "&lt;=" &amp; GG$1, DataRegularSeason20242025!$D$3:$D$1315, $A21)+SUMIFS(DataRegularSeason20242025!$AB$3:$AB$1315,DataRegularSeason20242025!$B$3:$B$1315, "&lt;=" &amp; GG$1, DataRegularSeason20242025!$E$3:$E$1315, $A21)</f>
        <v>24</v>
      </c>
      <c r="GH21">
        <f>SUMIFS(DataRegularSeason20242025!$AA$3:$AA$1315,DataRegularSeason20242025!$B$3:$B$1315, "&lt;=" &amp; GH$1, DataRegularSeason20242025!$D$3:$D$1315, $A21)+SUMIFS(DataRegularSeason20242025!$AB$3:$AB$1315,DataRegularSeason20242025!$B$3:$B$1315, "&lt;=" &amp; GH$1, DataRegularSeason20242025!$E$3:$E$1315, $A21)</f>
        <v>24</v>
      </c>
      <c r="GI21">
        <f>SUMIFS(DataRegularSeason20242025!$AA$3:$AA$1315,DataRegularSeason20242025!$B$3:$B$1315, "&lt;=" &amp; GI$1, DataRegularSeason20242025!$D$3:$D$1315, $A21)+SUMIFS(DataRegularSeason20242025!$AB$3:$AB$1315,DataRegularSeason20242025!$B$3:$B$1315, "&lt;=" &amp; GI$1, DataRegularSeason20242025!$E$3:$E$1315, $A21)</f>
        <v>24</v>
      </c>
      <c r="GJ21">
        <f>SUMIFS(DataRegularSeason20242025!$AA$3:$AA$1315,DataRegularSeason20242025!$B$3:$B$1315, "&lt;=" &amp; GJ$1, DataRegularSeason20242025!$D$3:$D$1315, $A21)+SUMIFS(DataRegularSeason20242025!$AB$3:$AB$1315,DataRegularSeason20242025!$B$3:$B$1315, "&lt;=" &amp; GJ$1, DataRegularSeason20242025!$E$3:$E$1315, $A21)</f>
        <v>24</v>
      </c>
      <c r="GK21">
        <f>SUMIFS(DataRegularSeason20242025!$AA$3:$AA$1315,DataRegularSeason20242025!$B$3:$B$1315, "&lt;=" &amp; GK$1, DataRegularSeason20242025!$D$3:$D$1315, $A21)+SUMIFS(DataRegularSeason20242025!$AB$3:$AB$1315,DataRegularSeason20242025!$B$3:$B$1315, "&lt;=" &amp; GK$1, DataRegularSeason20242025!$E$3:$E$1315, $A21)</f>
        <v>24</v>
      </c>
      <c r="GL21">
        <f>SUMIFS(DataRegularSeason20242025!$AA$3:$AA$1315,DataRegularSeason20242025!$B$3:$B$1315, "&lt;=" &amp; GL$1, DataRegularSeason20242025!$D$3:$D$1315, $A21)+SUMIFS(DataRegularSeason20242025!$AB$3:$AB$1315,DataRegularSeason20242025!$B$3:$B$1315, "&lt;=" &amp; GL$1, DataRegularSeason20242025!$E$3:$E$1315, $A21)</f>
        <v>24</v>
      </c>
      <c r="GM21">
        <f>SUMIFS(DataRegularSeason20242025!$AA$3:$AA$1315,DataRegularSeason20242025!$B$3:$B$1315, "&lt;=" &amp; GM$1, DataRegularSeason20242025!$D$3:$D$1315, $A21)+SUMIFS(DataRegularSeason20242025!$AB$3:$AB$1315,DataRegularSeason20242025!$B$3:$B$1315, "&lt;=" &amp; GM$1, DataRegularSeason20242025!$E$3:$E$1315, $A21)</f>
        <v>24</v>
      </c>
      <c r="GN21">
        <f>SUMIFS(DataRegularSeason20242025!$AA$3:$AA$1315,DataRegularSeason20242025!$B$3:$B$1315, "&lt;=" &amp; GN$1, DataRegularSeason20242025!$D$3:$D$1315, $A21)+SUMIFS(DataRegularSeason20242025!$AB$3:$AB$1315,DataRegularSeason20242025!$B$3:$B$1315, "&lt;=" &amp; GN$1, DataRegularSeason20242025!$E$3:$E$1315, $A21)</f>
        <v>24</v>
      </c>
      <c r="GO21">
        <f>SUMIFS(DataRegularSeason20242025!$AA$3:$AA$1315,DataRegularSeason20242025!$B$3:$B$1315, "&lt;=" &amp; GO$1, DataRegularSeason20242025!$D$3:$D$1315, $A21)+SUMIFS(DataRegularSeason20242025!$AB$3:$AB$1315,DataRegularSeason20242025!$B$3:$B$1315, "&lt;=" &amp; GO$1, DataRegularSeason20242025!$E$3:$E$1315, $A21)</f>
        <v>24</v>
      </c>
      <c r="GP21">
        <f>SUMIFS(DataRegularSeason20242025!$AA$3:$AA$1315,DataRegularSeason20242025!$B$3:$B$1315, "&lt;=" &amp; GP$1, DataRegularSeason20242025!$D$3:$D$1315, $A21)+SUMIFS(DataRegularSeason20242025!$AB$3:$AB$1315,DataRegularSeason20242025!$B$3:$B$1315, "&lt;=" &amp; GP$1, DataRegularSeason20242025!$E$3:$E$1315, $A21)</f>
        <v>24</v>
      </c>
      <c r="GQ21">
        <f>SUMIFS(DataRegularSeason20242025!$AA$3:$AA$1315,DataRegularSeason20242025!$B$3:$B$1315, "&lt;=" &amp; GQ$1, DataRegularSeason20242025!$D$3:$D$1315, $A21)+SUMIFS(DataRegularSeason20242025!$AB$3:$AB$1315,DataRegularSeason20242025!$B$3:$B$1315, "&lt;=" &amp; GQ$1, DataRegularSeason20242025!$E$3:$E$1315, $A21)</f>
        <v>24</v>
      </c>
      <c r="GR21">
        <f>SUMIFS(DataRegularSeason20242025!$AA$3:$AA$1315,DataRegularSeason20242025!$B$3:$B$1315, "&lt;=" &amp; GR$1, DataRegularSeason20242025!$D$3:$D$1315, $A21)+SUMIFS(DataRegularSeason20242025!$AB$3:$AB$1315,DataRegularSeason20242025!$B$3:$B$1315, "&lt;=" &amp; GR$1, DataRegularSeason20242025!$E$3:$E$1315, $A21)</f>
        <v>24</v>
      </c>
      <c r="GS21">
        <f>SUMIFS(DataRegularSeason20242025!$AA$3:$AA$1315,DataRegularSeason20242025!$B$3:$B$1315, "&lt;=" &amp; GS$1, DataRegularSeason20242025!$D$3:$D$1315, $A21)+SUMIFS(DataRegularSeason20242025!$AB$3:$AB$1315,DataRegularSeason20242025!$B$3:$B$1315, "&lt;=" &amp; GS$1, DataRegularSeason20242025!$E$3:$E$1315, $A21)</f>
        <v>24</v>
      </c>
      <c r="GT21">
        <f>SUMIFS(DataRegularSeason20242025!$AA$3:$AA$1315,DataRegularSeason20242025!$B$3:$B$1315, "&lt;=" &amp; GT$1, DataRegularSeason20242025!$D$3:$D$1315, $A21)+SUMIFS(DataRegularSeason20242025!$AB$3:$AB$1315,DataRegularSeason20242025!$B$3:$B$1315, "&lt;=" &amp; GT$1, DataRegularSeason20242025!$E$3:$E$1315, $A21)</f>
        <v>24</v>
      </c>
      <c r="GU21">
        <f>SUMIFS(DataRegularSeason20242025!$AA$3:$AA$1315,DataRegularSeason20242025!$B$3:$B$1315, "&lt;=" &amp; GU$1, DataRegularSeason20242025!$D$3:$D$1315, $A21)+SUMIFS(DataRegularSeason20242025!$AB$3:$AB$1315,DataRegularSeason20242025!$B$3:$B$1315, "&lt;=" &amp; GU$1, DataRegularSeason20242025!$E$3:$E$1315, $A21)</f>
        <v>24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21</v>
      </c>
      <c r="BJ22">
        <f>SUMIFS(DataRegularSeason20242025!$AA$3:$AA$1315,DataRegularSeason20242025!$B$3:$B$1315, "&lt;=" &amp; BJ$1, DataRegularSeason20242025!$D$3:$D$1315, $A22)+SUMIFS(DataRegularSeason20242025!$AB$3:$AB$1315,DataRegularSeason20242025!$B$3:$B$1315, "&lt;=" &amp; BJ$1, DataRegularSeason20242025!$E$3:$E$1315, $A22)</f>
        <v>21</v>
      </c>
      <c r="BK22">
        <f>SUMIFS(DataRegularSeason20242025!$AA$3:$AA$1315,DataRegularSeason20242025!$B$3:$B$1315, "&lt;=" &amp; BK$1, DataRegularSeason20242025!$D$3:$D$1315, $A22)+SUMIFS(DataRegularSeason20242025!$AB$3:$AB$1315,DataRegularSeason20242025!$B$3:$B$1315, "&lt;=" &amp; BK$1, DataRegularSeason20242025!$E$3:$E$1315, $A22)</f>
        <v>21</v>
      </c>
      <c r="BL22">
        <f>SUMIFS(DataRegularSeason20242025!$AA$3:$AA$1315,DataRegularSeason20242025!$B$3:$B$1315, "&lt;=" &amp; BL$1, DataRegularSeason20242025!$D$3:$D$1315, $A22)+SUMIFS(DataRegularSeason20242025!$AB$3:$AB$1315,DataRegularSeason20242025!$B$3:$B$1315, "&lt;=" &amp; BL$1, DataRegularSeason20242025!$E$3:$E$1315, $A22)</f>
        <v>21</v>
      </c>
      <c r="BM22">
        <f>SUMIFS(DataRegularSeason20242025!$AA$3:$AA$1315,DataRegularSeason20242025!$B$3:$B$1315, "&lt;=" &amp; BM$1, DataRegularSeason20242025!$D$3:$D$1315, $A22)+SUMIFS(DataRegularSeason20242025!$AB$3:$AB$1315,DataRegularSeason20242025!$B$3:$B$1315, "&lt;=" &amp; BM$1, DataRegularSeason20242025!$E$3:$E$1315, $A22)</f>
        <v>21</v>
      </c>
      <c r="BN22">
        <f>SUMIFS(DataRegularSeason20242025!$AA$3:$AA$1315,DataRegularSeason20242025!$B$3:$B$1315, "&lt;=" &amp; BN$1, DataRegularSeason20242025!$D$3:$D$1315, $A22)+SUMIFS(DataRegularSeason20242025!$AB$3:$AB$1315,DataRegularSeason20242025!$B$3:$B$1315, "&lt;=" &amp; BN$1, DataRegularSeason20242025!$E$3:$E$1315, $A22)</f>
        <v>21</v>
      </c>
      <c r="BO22">
        <f>SUMIFS(DataRegularSeason20242025!$AA$3:$AA$1315,DataRegularSeason20242025!$B$3:$B$1315, "&lt;=" &amp; BO$1, DataRegularSeason20242025!$D$3:$D$1315, $A22)+SUMIFS(DataRegularSeason20242025!$AB$3:$AB$1315,DataRegularSeason20242025!$B$3:$B$1315, "&lt;=" &amp; BO$1, DataRegularSeason20242025!$E$3:$E$1315, $A22)</f>
        <v>21</v>
      </c>
      <c r="BP22">
        <f>SUMIFS(DataRegularSeason20242025!$AA$3:$AA$1315,DataRegularSeason20242025!$B$3:$B$1315, "&lt;=" &amp; BP$1, DataRegularSeason20242025!$D$3:$D$1315, $A22)+SUMIFS(DataRegularSeason20242025!$AB$3:$AB$1315,DataRegularSeason20242025!$B$3:$B$1315, "&lt;=" &amp; BP$1, DataRegularSeason20242025!$E$3:$E$1315, $A22)</f>
        <v>21</v>
      </c>
      <c r="BQ22">
        <f>SUMIFS(DataRegularSeason20242025!$AA$3:$AA$1315,DataRegularSeason20242025!$B$3:$B$1315, "&lt;=" &amp; BQ$1, DataRegularSeason20242025!$D$3:$D$1315, $A22)+SUMIFS(DataRegularSeason20242025!$AB$3:$AB$1315,DataRegularSeason20242025!$B$3:$B$1315, "&lt;=" &amp; BQ$1, DataRegularSeason20242025!$E$3:$E$1315, $A22)</f>
        <v>21</v>
      </c>
      <c r="BR22">
        <f>SUMIFS(DataRegularSeason20242025!$AA$3:$AA$1315,DataRegularSeason20242025!$B$3:$B$1315, "&lt;=" &amp; BR$1, DataRegularSeason20242025!$D$3:$D$1315, $A22)+SUMIFS(DataRegularSeason20242025!$AB$3:$AB$1315,DataRegularSeason20242025!$B$3:$B$1315, "&lt;=" &amp; BR$1, DataRegularSeason20242025!$E$3:$E$1315, $A22)</f>
        <v>21</v>
      </c>
      <c r="BS22">
        <f>SUMIFS(DataRegularSeason20242025!$AA$3:$AA$1315,DataRegularSeason20242025!$B$3:$B$1315, "&lt;=" &amp; BS$1, DataRegularSeason20242025!$D$3:$D$1315, $A22)+SUMIFS(DataRegularSeason20242025!$AB$3:$AB$1315,DataRegularSeason20242025!$B$3:$B$1315, "&lt;=" &amp; BS$1, DataRegularSeason20242025!$E$3:$E$1315, $A22)</f>
        <v>21</v>
      </c>
      <c r="BT22">
        <f>SUMIFS(DataRegularSeason20242025!$AA$3:$AA$1315,DataRegularSeason20242025!$B$3:$B$1315, "&lt;=" &amp; BT$1, DataRegularSeason20242025!$D$3:$D$1315, $A22)+SUMIFS(DataRegularSeason20242025!$AB$3:$AB$1315,DataRegularSeason20242025!$B$3:$B$1315, "&lt;=" &amp; BT$1, DataRegularSeason20242025!$E$3:$E$1315, $A22)</f>
        <v>21</v>
      </c>
      <c r="BU22">
        <f>SUMIFS(DataRegularSeason20242025!$AA$3:$AA$1315,DataRegularSeason20242025!$B$3:$B$1315, "&lt;=" &amp; BU$1, DataRegularSeason20242025!$D$3:$D$1315, $A22)+SUMIFS(DataRegularSeason20242025!$AB$3:$AB$1315,DataRegularSeason20242025!$B$3:$B$1315, "&lt;=" &amp; BU$1, DataRegularSeason20242025!$E$3:$E$1315, $A22)</f>
        <v>21</v>
      </c>
      <c r="BV22">
        <f>SUMIFS(DataRegularSeason20242025!$AA$3:$AA$1315,DataRegularSeason20242025!$B$3:$B$1315, "&lt;=" &amp; BV$1, DataRegularSeason20242025!$D$3:$D$1315, $A22)+SUMIFS(DataRegularSeason20242025!$AB$3:$AB$1315,DataRegularSeason20242025!$B$3:$B$1315, "&lt;=" &amp; BV$1, DataRegularSeason20242025!$E$3:$E$1315, $A22)</f>
        <v>21</v>
      </c>
      <c r="BW22">
        <f>SUMIFS(DataRegularSeason20242025!$AA$3:$AA$1315,DataRegularSeason20242025!$B$3:$B$1315, "&lt;=" &amp; BW$1, DataRegularSeason20242025!$D$3:$D$1315, $A22)+SUMIFS(DataRegularSeason20242025!$AB$3:$AB$1315,DataRegularSeason20242025!$B$3:$B$1315, "&lt;=" &amp; BW$1, DataRegularSeason20242025!$E$3:$E$1315, $A22)</f>
        <v>21</v>
      </c>
      <c r="BX22">
        <f>SUMIFS(DataRegularSeason20242025!$AA$3:$AA$1315,DataRegularSeason20242025!$B$3:$B$1315, "&lt;=" &amp; BX$1, DataRegularSeason20242025!$D$3:$D$1315, $A22)+SUMIFS(DataRegularSeason20242025!$AB$3:$AB$1315,DataRegularSeason20242025!$B$3:$B$1315, "&lt;=" &amp; BX$1, DataRegularSeason20242025!$E$3:$E$1315, $A22)</f>
        <v>21</v>
      </c>
      <c r="BY22">
        <f>SUMIFS(DataRegularSeason20242025!$AA$3:$AA$1315,DataRegularSeason20242025!$B$3:$B$1315, "&lt;=" &amp; BY$1, DataRegularSeason20242025!$D$3:$D$1315, $A22)+SUMIFS(DataRegularSeason20242025!$AB$3:$AB$1315,DataRegularSeason20242025!$B$3:$B$1315, "&lt;=" &amp; BY$1, DataRegularSeason20242025!$E$3:$E$1315, $A22)</f>
        <v>21</v>
      </c>
      <c r="BZ22">
        <f>SUMIFS(DataRegularSeason20242025!$AA$3:$AA$1315,DataRegularSeason20242025!$B$3:$B$1315, "&lt;=" &amp; BZ$1, DataRegularSeason20242025!$D$3:$D$1315, $A22)+SUMIFS(DataRegularSeason20242025!$AB$3:$AB$1315,DataRegularSeason20242025!$B$3:$B$1315, "&lt;=" &amp; BZ$1, DataRegularSeason20242025!$E$3:$E$1315, $A22)</f>
        <v>21</v>
      </c>
      <c r="CA22">
        <f>SUMIFS(DataRegularSeason20242025!$AA$3:$AA$1315,DataRegularSeason20242025!$B$3:$B$1315, "&lt;=" &amp; CA$1, DataRegularSeason20242025!$D$3:$D$1315, $A22)+SUMIFS(DataRegularSeason20242025!$AB$3:$AB$1315,DataRegularSeason20242025!$B$3:$B$1315, "&lt;=" &amp; CA$1, DataRegularSeason20242025!$E$3:$E$1315, $A22)</f>
        <v>21</v>
      </c>
      <c r="CB22">
        <f>SUMIFS(DataRegularSeason20242025!$AA$3:$AA$1315,DataRegularSeason20242025!$B$3:$B$1315, "&lt;=" &amp; CB$1, DataRegularSeason20242025!$D$3:$D$1315, $A22)+SUMIFS(DataRegularSeason20242025!$AB$3:$AB$1315,DataRegularSeason20242025!$B$3:$B$1315, "&lt;=" &amp; CB$1, DataRegularSeason20242025!$E$3:$E$1315, $A22)</f>
        <v>21</v>
      </c>
      <c r="CC22">
        <f>SUMIFS(DataRegularSeason20242025!$AA$3:$AA$1315,DataRegularSeason20242025!$B$3:$B$1315, "&lt;=" &amp; CC$1, DataRegularSeason20242025!$D$3:$D$1315, $A22)+SUMIFS(DataRegularSeason20242025!$AB$3:$AB$1315,DataRegularSeason20242025!$B$3:$B$1315, "&lt;=" &amp; CC$1, DataRegularSeason20242025!$E$3:$E$1315, $A22)</f>
        <v>21</v>
      </c>
      <c r="CD22">
        <f>SUMIFS(DataRegularSeason20242025!$AA$3:$AA$1315,DataRegularSeason20242025!$B$3:$B$1315, "&lt;=" &amp; CD$1, DataRegularSeason20242025!$D$3:$D$1315, $A22)+SUMIFS(DataRegularSeason20242025!$AB$3:$AB$1315,DataRegularSeason20242025!$B$3:$B$1315, "&lt;=" &amp; CD$1, DataRegularSeason20242025!$E$3:$E$1315, $A22)</f>
        <v>21</v>
      </c>
      <c r="CE22">
        <f>SUMIFS(DataRegularSeason20242025!$AA$3:$AA$1315,DataRegularSeason20242025!$B$3:$B$1315, "&lt;=" &amp; CE$1, DataRegularSeason20242025!$D$3:$D$1315, $A22)+SUMIFS(DataRegularSeason20242025!$AB$3:$AB$1315,DataRegularSeason20242025!$B$3:$B$1315, "&lt;=" &amp; CE$1, DataRegularSeason20242025!$E$3:$E$1315, $A22)</f>
        <v>21</v>
      </c>
      <c r="CF22">
        <f>SUMIFS(DataRegularSeason20242025!$AA$3:$AA$1315,DataRegularSeason20242025!$B$3:$B$1315, "&lt;=" &amp; CF$1, DataRegularSeason20242025!$D$3:$D$1315, $A22)+SUMIFS(DataRegularSeason20242025!$AB$3:$AB$1315,DataRegularSeason20242025!$B$3:$B$1315, "&lt;=" &amp; CF$1, DataRegularSeason20242025!$E$3:$E$1315, $A22)</f>
        <v>21</v>
      </c>
      <c r="CG22">
        <f>SUMIFS(DataRegularSeason20242025!$AA$3:$AA$1315,DataRegularSeason20242025!$B$3:$B$1315, "&lt;=" &amp; CG$1, DataRegularSeason20242025!$D$3:$D$1315, $A22)+SUMIFS(DataRegularSeason20242025!$AB$3:$AB$1315,DataRegularSeason20242025!$B$3:$B$1315, "&lt;=" &amp; CG$1, DataRegularSeason20242025!$E$3:$E$1315, $A22)</f>
        <v>21</v>
      </c>
      <c r="CH22">
        <f>SUMIFS(DataRegularSeason20242025!$AA$3:$AA$1315,DataRegularSeason20242025!$B$3:$B$1315, "&lt;=" &amp; CH$1, DataRegularSeason20242025!$D$3:$D$1315, $A22)+SUMIFS(DataRegularSeason20242025!$AB$3:$AB$1315,DataRegularSeason20242025!$B$3:$B$1315, "&lt;=" &amp; CH$1, DataRegularSeason20242025!$E$3:$E$1315, $A22)</f>
        <v>21</v>
      </c>
      <c r="CI22">
        <f>SUMIFS(DataRegularSeason20242025!$AA$3:$AA$1315,DataRegularSeason20242025!$B$3:$B$1315, "&lt;=" &amp; CI$1, DataRegularSeason20242025!$D$3:$D$1315, $A22)+SUMIFS(DataRegularSeason20242025!$AB$3:$AB$1315,DataRegularSeason20242025!$B$3:$B$1315, "&lt;=" &amp; CI$1, DataRegularSeason20242025!$E$3:$E$1315, $A22)</f>
        <v>21</v>
      </c>
      <c r="CJ22">
        <f>SUMIFS(DataRegularSeason20242025!$AA$3:$AA$1315,DataRegularSeason20242025!$B$3:$B$1315, "&lt;=" &amp; CJ$1, DataRegularSeason20242025!$D$3:$D$1315, $A22)+SUMIFS(DataRegularSeason20242025!$AB$3:$AB$1315,DataRegularSeason20242025!$B$3:$B$1315, "&lt;=" &amp; CJ$1, DataRegularSeason20242025!$E$3:$E$1315, $A22)</f>
        <v>21</v>
      </c>
      <c r="CK22">
        <f>SUMIFS(DataRegularSeason20242025!$AA$3:$AA$1315,DataRegularSeason20242025!$B$3:$B$1315, "&lt;=" &amp; CK$1, DataRegularSeason20242025!$D$3:$D$1315, $A22)+SUMIFS(DataRegularSeason20242025!$AB$3:$AB$1315,DataRegularSeason20242025!$B$3:$B$1315, "&lt;=" &amp; CK$1, DataRegularSeason20242025!$E$3:$E$1315, $A22)</f>
        <v>21</v>
      </c>
      <c r="CL22">
        <f>SUMIFS(DataRegularSeason20242025!$AA$3:$AA$1315,DataRegularSeason20242025!$B$3:$B$1315, "&lt;=" &amp; CL$1, DataRegularSeason20242025!$D$3:$D$1315, $A22)+SUMIFS(DataRegularSeason20242025!$AB$3:$AB$1315,DataRegularSeason20242025!$B$3:$B$1315, "&lt;=" &amp; CL$1, DataRegularSeason20242025!$E$3:$E$1315, $A22)</f>
        <v>21</v>
      </c>
      <c r="CM22">
        <f>SUMIFS(DataRegularSeason20242025!$AA$3:$AA$1315,DataRegularSeason20242025!$B$3:$B$1315, "&lt;=" &amp; CM$1, DataRegularSeason20242025!$D$3:$D$1315, $A22)+SUMIFS(DataRegularSeason20242025!$AB$3:$AB$1315,DataRegularSeason20242025!$B$3:$B$1315, "&lt;=" &amp; CM$1, DataRegularSeason20242025!$E$3:$E$1315, $A22)</f>
        <v>21</v>
      </c>
      <c r="CN22">
        <f>SUMIFS(DataRegularSeason20242025!$AA$3:$AA$1315,DataRegularSeason20242025!$B$3:$B$1315, "&lt;=" &amp; CN$1, DataRegularSeason20242025!$D$3:$D$1315, $A22)+SUMIFS(DataRegularSeason20242025!$AB$3:$AB$1315,DataRegularSeason20242025!$B$3:$B$1315, "&lt;=" &amp; CN$1, DataRegularSeason20242025!$E$3:$E$1315, $A22)</f>
        <v>21</v>
      </c>
      <c r="CO22">
        <f>SUMIFS(DataRegularSeason20242025!$AA$3:$AA$1315,DataRegularSeason20242025!$B$3:$B$1315, "&lt;=" &amp; CO$1, DataRegularSeason20242025!$D$3:$D$1315, $A22)+SUMIFS(DataRegularSeason20242025!$AB$3:$AB$1315,DataRegularSeason20242025!$B$3:$B$1315, "&lt;=" &amp; CO$1, DataRegularSeason20242025!$E$3:$E$1315, $A22)</f>
        <v>21</v>
      </c>
      <c r="CP22">
        <f>SUMIFS(DataRegularSeason20242025!$AA$3:$AA$1315,DataRegularSeason20242025!$B$3:$B$1315, "&lt;=" &amp; CP$1, DataRegularSeason20242025!$D$3:$D$1315, $A22)+SUMIFS(DataRegularSeason20242025!$AB$3:$AB$1315,DataRegularSeason20242025!$B$3:$B$1315, "&lt;=" &amp; CP$1, DataRegularSeason20242025!$E$3:$E$1315, $A22)</f>
        <v>21</v>
      </c>
      <c r="CQ22">
        <f>SUMIFS(DataRegularSeason20242025!$AA$3:$AA$1315,DataRegularSeason20242025!$B$3:$B$1315, "&lt;=" &amp; CQ$1, DataRegularSeason20242025!$D$3:$D$1315, $A22)+SUMIFS(DataRegularSeason20242025!$AB$3:$AB$1315,DataRegularSeason20242025!$B$3:$B$1315, "&lt;=" &amp; CQ$1, DataRegularSeason20242025!$E$3:$E$1315, $A22)</f>
        <v>21</v>
      </c>
      <c r="CR22">
        <f>SUMIFS(DataRegularSeason20242025!$AA$3:$AA$1315,DataRegularSeason20242025!$B$3:$B$1315, "&lt;=" &amp; CR$1, DataRegularSeason20242025!$D$3:$D$1315, $A22)+SUMIFS(DataRegularSeason20242025!$AB$3:$AB$1315,DataRegularSeason20242025!$B$3:$B$1315, "&lt;=" &amp; CR$1, DataRegularSeason20242025!$E$3:$E$1315, $A22)</f>
        <v>21</v>
      </c>
      <c r="CS22">
        <f>SUMIFS(DataRegularSeason20242025!$AA$3:$AA$1315,DataRegularSeason20242025!$B$3:$B$1315, "&lt;=" &amp; CS$1, DataRegularSeason20242025!$D$3:$D$1315, $A22)+SUMIFS(DataRegularSeason20242025!$AB$3:$AB$1315,DataRegularSeason20242025!$B$3:$B$1315, "&lt;=" &amp; CS$1, DataRegularSeason20242025!$E$3:$E$1315, $A22)</f>
        <v>21</v>
      </c>
      <c r="CT22">
        <f>SUMIFS(DataRegularSeason20242025!$AA$3:$AA$1315,DataRegularSeason20242025!$B$3:$B$1315, "&lt;=" &amp; CT$1, DataRegularSeason20242025!$D$3:$D$1315, $A22)+SUMIFS(DataRegularSeason20242025!$AB$3:$AB$1315,DataRegularSeason20242025!$B$3:$B$1315, "&lt;=" &amp; CT$1, DataRegularSeason20242025!$E$3:$E$1315, $A22)</f>
        <v>21</v>
      </c>
      <c r="CU22">
        <f>SUMIFS(DataRegularSeason20242025!$AA$3:$AA$1315,DataRegularSeason20242025!$B$3:$B$1315, "&lt;=" &amp; CU$1, DataRegularSeason20242025!$D$3:$D$1315, $A22)+SUMIFS(DataRegularSeason20242025!$AB$3:$AB$1315,DataRegularSeason20242025!$B$3:$B$1315, "&lt;=" &amp; CU$1, DataRegularSeason20242025!$E$3:$E$1315, $A22)</f>
        <v>21</v>
      </c>
      <c r="CV22">
        <f>SUMIFS(DataRegularSeason20242025!$AA$3:$AA$1315,DataRegularSeason20242025!$B$3:$B$1315, "&lt;=" &amp; CV$1, DataRegularSeason20242025!$D$3:$D$1315, $A22)+SUMIFS(DataRegularSeason20242025!$AB$3:$AB$1315,DataRegularSeason20242025!$B$3:$B$1315, "&lt;=" &amp; CV$1, DataRegularSeason20242025!$E$3:$E$1315, $A22)</f>
        <v>21</v>
      </c>
      <c r="CW22">
        <f>SUMIFS(DataRegularSeason20242025!$AA$3:$AA$1315,DataRegularSeason20242025!$B$3:$B$1315, "&lt;=" &amp; CW$1, DataRegularSeason20242025!$D$3:$D$1315, $A22)+SUMIFS(DataRegularSeason20242025!$AB$3:$AB$1315,DataRegularSeason20242025!$B$3:$B$1315, "&lt;=" &amp; CW$1, DataRegularSeason20242025!$E$3:$E$1315, $A22)</f>
        <v>21</v>
      </c>
      <c r="CX22">
        <f>SUMIFS(DataRegularSeason20242025!$AA$3:$AA$1315,DataRegularSeason20242025!$B$3:$B$1315, "&lt;=" &amp; CX$1, DataRegularSeason20242025!$D$3:$D$1315, $A22)+SUMIFS(DataRegularSeason20242025!$AB$3:$AB$1315,DataRegularSeason20242025!$B$3:$B$1315, "&lt;=" &amp; CX$1, DataRegularSeason20242025!$E$3:$E$1315, $A22)</f>
        <v>21</v>
      </c>
      <c r="CY22">
        <f>SUMIFS(DataRegularSeason20242025!$AA$3:$AA$1315,DataRegularSeason20242025!$B$3:$B$1315, "&lt;=" &amp; CY$1, DataRegularSeason20242025!$D$3:$D$1315, $A22)+SUMIFS(DataRegularSeason20242025!$AB$3:$AB$1315,DataRegularSeason20242025!$B$3:$B$1315, "&lt;=" &amp; CY$1, DataRegularSeason20242025!$E$3:$E$1315, $A22)</f>
        <v>21</v>
      </c>
      <c r="CZ22">
        <f>SUMIFS(DataRegularSeason20242025!$AA$3:$AA$1315,DataRegularSeason20242025!$B$3:$B$1315, "&lt;=" &amp; CZ$1, DataRegularSeason20242025!$D$3:$D$1315, $A22)+SUMIFS(DataRegularSeason20242025!$AB$3:$AB$1315,DataRegularSeason20242025!$B$3:$B$1315, "&lt;=" &amp; CZ$1, DataRegularSeason20242025!$E$3:$E$1315, $A22)</f>
        <v>21</v>
      </c>
      <c r="DA22">
        <f>SUMIFS(DataRegularSeason20242025!$AA$3:$AA$1315,DataRegularSeason20242025!$B$3:$B$1315, "&lt;=" &amp; DA$1, DataRegularSeason20242025!$D$3:$D$1315, $A22)+SUMIFS(DataRegularSeason20242025!$AB$3:$AB$1315,DataRegularSeason20242025!$B$3:$B$1315, "&lt;=" &amp; DA$1, DataRegularSeason20242025!$E$3:$E$1315, $A22)</f>
        <v>21</v>
      </c>
      <c r="DB22">
        <f>SUMIFS(DataRegularSeason20242025!$AA$3:$AA$1315,DataRegularSeason20242025!$B$3:$B$1315, "&lt;=" &amp; DB$1, DataRegularSeason20242025!$D$3:$D$1315, $A22)+SUMIFS(DataRegularSeason20242025!$AB$3:$AB$1315,DataRegularSeason20242025!$B$3:$B$1315, "&lt;=" &amp; DB$1, DataRegularSeason20242025!$E$3:$E$1315, $A22)</f>
        <v>21</v>
      </c>
      <c r="DC22">
        <f>SUMIFS(DataRegularSeason20242025!$AA$3:$AA$1315,DataRegularSeason20242025!$B$3:$B$1315, "&lt;=" &amp; DC$1, DataRegularSeason20242025!$D$3:$D$1315, $A22)+SUMIFS(DataRegularSeason20242025!$AB$3:$AB$1315,DataRegularSeason20242025!$B$3:$B$1315, "&lt;=" &amp; DC$1, DataRegularSeason20242025!$E$3:$E$1315, $A22)</f>
        <v>21</v>
      </c>
      <c r="DD22">
        <f>SUMIFS(DataRegularSeason20242025!$AA$3:$AA$1315,DataRegularSeason20242025!$B$3:$B$1315, "&lt;=" &amp; DD$1, DataRegularSeason20242025!$D$3:$D$1315, $A22)+SUMIFS(DataRegularSeason20242025!$AB$3:$AB$1315,DataRegularSeason20242025!$B$3:$B$1315, "&lt;=" &amp; DD$1, DataRegularSeason20242025!$E$3:$E$1315, $A22)</f>
        <v>21</v>
      </c>
      <c r="DE22">
        <f>SUMIFS(DataRegularSeason20242025!$AA$3:$AA$1315,DataRegularSeason20242025!$B$3:$B$1315, "&lt;=" &amp; DE$1, DataRegularSeason20242025!$D$3:$D$1315, $A22)+SUMIFS(DataRegularSeason20242025!$AB$3:$AB$1315,DataRegularSeason20242025!$B$3:$B$1315, "&lt;=" &amp; DE$1, DataRegularSeason20242025!$E$3:$E$1315, $A22)</f>
        <v>21</v>
      </c>
      <c r="DF22">
        <f>SUMIFS(DataRegularSeason20242025!$AA$3:$AA$1315,DataRegularSeason20242025!$B$3:$B$1315, "&lt;=" &amp; DF$1, DataRegularSeason20242025!$D$3:$D$1315, $A22)+SUMIFS(DataRegularSeason20242025!$AB$3:$AB$1315,DataRegularSeason20242025!$B$3:$B$1315, "&lt;=" &amp; DF$1, DataRegularSeason20242025!$E$3:$E$1315, $A22)</f>
        <v>21</v>
      </c>
      <c r="DG22">
        <f>SUMIFS(DataRegularSeason20242025!$AA$3:$AA$1315,DataRegularSeason20242025!$B$3:$B$1315, "&lt;=" &amp; DG$1, DataRegularSeason20242025!$D$3:$D$1315, $A22)+SUMIFS(DataRegularSeason20242025!$AB$3:$AB$1315,DataRegularSeason20242025!$B$3:$B$1315, "&lt;=" &amp; DG$1, DataRegularSeason20242025!$E$3:$E$1315, $A22)</f>
        <v>21</v>
      </c>
      <c r="DH22">
        <f>SUMIFS(DataRegularSeason20242025!$AA$3:$AA$1315,DataRegularSeason20242025!$B$3:$B$1315, "&lt;=" &amp; DH$1, DataRegularSeason20242025!$D$3:$D$1315, $A22)+SUMIFS(DataRegularSeason20242025!$AB$3:$AB$1315,DataRegularSeason20242025!$B$3:$B$1315, "&lt;=" &amp; DH$1, DataRegularSeason20242025!$E$3:$E$1315, $A22)</f>
        <v>21</v>
      </c>
      <c r="DI22">
        <f>SUMIFS(DataRegularSeason20242025!$AA$3:$AA$1315,DataRegularSeason20242025!$B$3:$B$1315, "&lt;=" &amp; DI$1, DataRegularSeason20242025!$D$3:$D$1315, $A22)+SUMIFS(DataRegularSeason20242025!$AB$3:$AB$1315,DataRegularSeason20242025!$B$3:$B$1315, "&lt;=" &amp; DI$1, DataRegularSeason20242025!$E$3:$E$1315, $A22)</f>
        <v>21</v>
      </c>
      <c r="DJ22">
        <f>SUMIFS(DataRegularSeason20242025!$AA$3:$AA$1315,DataRegularSeason20242025!$B$3:$B$1315, "&lt;=" &amp; DJ$1, DataRegularSeason20242025!$D$3:$D$1315, $A22)+SUMIFS(DataRegularSeason20242025!$AB$3:$AB$1315,DataRegularSeason20242025!$B$3:$B$1315, "&lt;=" &amp; DJ$1, DataRegularSeason20242025!$E$3:$E$1315, $A22)</f>
        <v>21</v>
      </c>
      <c r="DK22">
        <f>SUMIFS(DataRegularSeason20242025!$AA$3:$AA$1315,DataRegularSeason20242025!$B$3:$B$1315, "&lt;=" &amp; DK$1, DataRegularSeason20242025!$D$3:$D$1315, $A22)+SUMIFS(DataRegularSeason20242025!$AB$3:$AB$1315,DataRegularSeason20242025!$B$3:$B$1315, "&lt;=" &amp; DK$1, DataRegularSeason20242025!$E$3:$E$1315, $A22)</f>
        <v>21</v>
      </c>
      <c r="DL22">
        <f>SUMIFS(DataRegularSeason20242025!$AA$3:$AA$1315,DataRegularSeason20242025!$B$3:$B$1315, "&lt;=" &amp; DL$1, DataRegularSeason20242025!$D$3:$D$1315, $A22)+SUMIFS(DataRegularSeason20242025!$AB$3:$AB$1315,DataRegularSeason20242025!$B$3:$B$1315, "&lt;=" &amp; DL$1, DataRegularSeason20242025!$E$3:$E$1315, $A22)</f>
        <v>21</v>
      </c>
      <c r="DM22">
        <f>SUMIFS(DataRegularSeason20242025!$AA$3:$AA$1315,DataRegularSeason20242025!$B$3:$B$1315, "&lt;=" &amp; DM$1, DataRegularSeason20242025!$D$3:$D$1315, $A22)+SUMIFS(DataRegularSeason20242025!$AB$3:$AB$1315,DataRegularSeason20242025!$B$3:$B$1315, "&lt;=" &amp; DM$1, DataRegularSeason20242025!$E$3:$E$1315, $A22)</f>
        <v>21</v>
      </c>
      <c r="DN22">
        <f>SUMIFS(DataRegularSeason20242025!$AA$3:$AA$1315,DataRegularSeason20242025!$B$3:$B$1315, "&lt;=" &amp; DN$1, DataRegularSeason20242025!$D$3:$D$1315, $A22)+SUMIFS(DataRegularSeason20242025!$AB$3:$AB$1315,DataRegularSeason20242025!$B$3:$B$1315, "&lt;=" &amp; DN$1, DataRegularSeason20242025!$E$3:$E$1315, $A22)</f>
        <v>21</v>
      </c>
      <c r="DO22">
        <f>SUMIFS(DataRegularSeason20242025!$AA$3:$AA$1315,DataRegularSeason20242025!$B$3:$B$1315, "&lt;=" &amp; DO$1, DataRegularSeason20242025!$D$3:$D$1315, $A22)+SUMIFS(DataRegularSeason20242025!$AB$3:$AB$1315,DataRegularSeason20242025!$B$3:$B$1315, "&lt;=" &amp; DO$1, DataRegularSeason20242025!$E$3:$E$1315, $A22)</f>
        <v>21</v>
      </c>
      <c r="DP22">
        <f>SUMIFS(DataRegularSeason20242025!$AA$3:$AA$1315,DataRegularSeason20242025!$B$3:$B$1315, "&lt;=" &amp; DP$1, DataRegularSeason20242025!$D$3:$D$1315, $A22)+SUMIFS(DataRegularSeason20242025!$AB$3:$AB$1315,DataRegularSeason20242025!$B$3:$B$1315, "&lt;=" &amp; DP$1, DataRegularSeason20242025!$E$3:$E$1315, $A22)</f>
        <v>21</v>
      </c>
      <c r="DQ22">
        <f>SUMIFS(DataRegularSeason20242025!$AA$3:$AA$1315,DataRegularSeason20242025!$B$3:$B$1315, "&lt;=" &amp; DQ$1, DataRegularSeason20242025!$D$3:$D$1315, $A22)+SUMIFS(DataRegularSeason20242025!$AB$3:$AB$1315,DataRegularSeason20242025!$B$3:$B$1315, "&lt;=" &amp; DQ$1, DataRegularSeason20242025!$E$3:$E$1315, $A22)</f>
        <v>21</v>
      </c>
      <c r="DR22">
        <f>SUMIFS(DataRegularSeason20242025!$AA$3:$AA$1315,DataRegularSeason20242025!$B$3:$B$1315, "&lt;=" &amp; DR$1, DataRegularSeason20242025!$D$3:$D$1315, $A22)+SUMIFS(DataRegularSeason20242025!$AB$3:$AB$1315,DataRegularSeason20242025!$B$3:$B$1315, "&lt;=" &amp; DR$1, DataRegularSeason20242025!$E$3:$E$1315, $A22)</f>
        <v>21</v>
      </c>
      <c r="DS22">
        <f>SUMIFS(DataRegularSeason20242025!$AA$3:$AA$1315,DataRegularSeason20242025!$B$3:$B$1315, "&lt;=" &amp; DS$1, DataRegularSeason20242025!$D$3:$D$1315, $A22)+SUMIFS(DataRegularSeason20242025!$AB$3:$AB$1315,DataRegularSeason20242025!$B$3:$B$1315, "&lt;=" &amp; DS$1, DataRegularSeason20242025!$E$3:$E$1315, $A22)</f>
        <v>21</v>
      </c>
      <c r="DT22">
        <f>SUMIFS(DataRegularSeason20242025!$AA$3:$AA$1315,DataRegularSeason20242025!$B$3:$B$1315, "&lt;=" &amp; DT$1, DataRegularSeason20242025!$D$3:$D$1315, $A22)+SUMIFS(DataRegularSeason20242025!$AB$3:$AB$1315,DataRegularSeason20242025!$B$3:$B$1315, "&lt;=" &amp; DT$1, DataRegularSeason20242025!$E$3:$E$1315, $A22)</f>
        <v>21</v>
      </c>
      <c r="DU22">
        <f>SUMIFS(DataRegularSeason20242025!$AA$3:$AA$1315,DataRegularSeason20242025!$B$3:$B$1315, "&lt;=" &amp; DU$1, DataRegularSeason20242025!$D$3:$D$1315, $A22)+SUMIFS(DataRegularSeason20242025!$AB$3:$AB$1315,DataRegularSeason20242025!$B$3:$B$1315, "&lt;=" &amp; DU$1, DataRegularSeason20242025!$E$3:$E$1315, $A22)</f>
        <v>21</v>
      </c>
      <c r="DV22">
        <f>SUMIFS(DataRegularSeason20242025!$AA$3:$AA$1315,DataRegularSeason20242025!$B$3:$B$1315, "&lt;=" &amp; DV$1, DataRegularSeason20242025!$D$3:$D$1315, $A22)+SUMIFS(DataRegularSeason20242025!$AB$3:$AB$1315,DataRegularSeason20242025!$B$3:$B$1315, "&lt;=" &amp; DV$1, DataRegularSeason20242025!$E$3:$E$1315, $A22)</f>
        <v>21</v>
      </c>
      <c r="DW22">
        <f>SUMIFS(DataRegularSeason20242025!$AA$3:$AA$1315,DataRegularSeason20242025!$B$3:$B$1315, "&lt;=" &amp; DW$1, DataRegularSeason20242025!$D$3:$D$1315, $A22)+SUMIFS(DataRegularSeason20242025!$AB$3:$AB$1315,DataRegularSeason20242025!$B$3:$B$1315, "&lt;=" &amp; DW$1, DataRegularSeason20242025!$E$3:$E$1315, $A22)</f>
        <v>21</v>
      </c>
      <c r="DX22">
        <f>SUMIFS(DataRegularSeason20242025!$AA$3:$AA$1315,DataRegularSeason20242025!$B$3:$B$1315, "&lt;=" &amp; DX$1, DataRegularSeason20242025!$D$3:$D$1315, $A22)+SUMIFS(DataRegularSeason20242025!$AB$3:$AB$1315,DataRegularSeason20242025!$B$3:$B$1315, "&lt;=" &amp; DX$1, DataRegularSeason20242025!$E$3:$E$1315, $A22)</f>
        <v>21</v>
      </c>
      <c r="DY22">
        <f>SUMIFS(DataRegularSeason20242025!$AA$3:$AA$1315,DataRegularSeason20242025!$B$3:$B$1315, "&lt;=" &amp; DY$1, DataRegularSeason20242025!$D$3:$D$1315, $A22)+SUMIFS(DataRegularSeason20242025!$AB$3:$AB$1315,DataRegularSeason20242025!$B$3:$B$1315, "&lt;=" &amp; DY$1, DataRegularSeason20242025!$E$3:$E$1315, $A22)</f>
        <v>21</v>
      </c>
      <c r="DZ22">
        <f>SUMIFS(DataRegularSeason20242025!$AA$3:$AA$1315,DataRegularSeason20242025!$B$3:$B$1315, "&lt;=" &amp; DZ$1, DataRegularSeason20242025!$D$3:$D$1315, $A22)+SUMIFS(DataRegularSeason20242025!$AB$3:$AB$1315,DataRegularSeason20242025!$B$3:$B$1315, "&lt;=" &amp; DZ$1, DataRegularSeason20242025!$E$3:$E$1315, $A22)</f>
        <v>21</v>
      </c>
      <c r="EA22">
        <f>SUMIFS(DataRegularSeason20242025!$AA$3:$AA$1315,DataRegularSeason20242025!$B$3:$B$1315, "&lt;=" &amp; EA$1, DataRegularSeason20242025!$D$3:$D$1315, $A22)+SUMIFS(DataRegularSeason20242025!$AB$3:$AB$1315,DataRegularSeason20242025!$B$3:$B$1315, "&lt;=" &amp; EA$1, DataRegularSeason20242025!$E$3:$E$1315, $A22)</f>
        <v>21</v>
      </c>
      <c r="EB22">
        <f>SUMIFS(DataRegularSeason20242025!$AA$3:$AA$1315,DataRegularSeason20242025!$B$3:$B$1315, "&lt;=" &amp; EB$1, DataRegularSeason20242025!$D$3:$D$1315, $A22)+SUMIFS(DataRegularSeason20242025!$AB$3:$AB$1315,DataRegularSeason20242025!$B$3:$B$1315, "&lt;=" &amp; EB$1, DataRegularSeason20242025!$E$3:$E$1315, $A22)</f>
        <v>21</v>
      </c>
      <c r="EC22">
        <f>SUMIFS(DataRegularSeason20242025!$AA$3:$AA$1315,DataRegularSeason20242025!$B$3:$B$1315, "&lt;=" &amp; EC$1, DataRegularSeason20242025!$D$3:$D$1315, $A22)+SUMIFS(DataRegularSeason20242025!$AB$3:$AB$1315,DataRegularSeason20242025!$B$3:$B$1315, "&lt;=" &amp; EC$1, DataRegularSeason20242025!$E$3:$E$1315, $A22)</f>
        <v>21</v>
      </c>
      <c r="ED22">
        <f>SUMIFS(DataRegularSeason20242025!$AA$3:$AA$1315,DataRegularSeason20242025!$B$3:$B$1315, "&lt;=" &amp; ED$1, DataRegularSeason20242025!$D$3:$D$1315, $A22)+SUMIFS(DataRegularSeason20242025!$AB$3:$AB$1315,DataRegularSeason20242025!$B$3:$B$1315, "&lt;=" &amp; ED$1, DataRegularSeason20242025!$E$3:$E$1315, $A22)</f>
        <v>21</v>
      </c>
      <c r="EE22">
        <f>SUMIFS(DataRegularSeason20242025!$AA$3:$AA$1315,DataRegularSeason20242025!$B$3:$B$1315, "&lt;=" &amp; EE$1, DataRegularSeason20242025!$D$3:$D$1315, $A22)+SUMIFS(DataRegularSeason20242025!$AB$3:$AB$1315,DataRegularSeason20242025!$B$3:$B$1315, "&lt;=" &amp; EE$1, DataRegularSeason20242025!$E$3:$E$1315, $A22)</f>
        <v>21</v>
      </c>
      <c r="EF22">
        <f>SUMIFS(DataRegularSeason20242025!$AA$3:$AA$1315,DataRegularSeason20242025!$B$3:$B$1315, "&lt;=" &amp; EF$1, DataRegularSeason20242025!$D$3:$D$1315, $A22)+SUMIFS(DataRegularSeason20242025!$AB$3:$AB$1315,DataRegularSeason20242025!$B$3:$B$1315, "&lt;=" &amp; EF$1, DataRegularSeason20242025!$E$3:$E$1315, $A22)</f>
        <v>21</v>
      </c>
      <c r="EG22">
        <f>SUMIFS(DataRegularSeason20242025!$AA$3:$AA$1315,DataRegularSeason20242025!$B$3:$B$1315, "&lt;=" &amp; EG$1, DataRegularSeason20242025!$D$3:$D$1315, $A22)+SUMIFS(DataRegularSeason20242025!$AB$3:$AB$1315,DataRegularSeason20242025!$B$3:$B$1315, "&lt;=" &amp; EG$1, DataRegularSeason20242025!$E$3:$E$1315, $A22)</f>
        <v>21</v>
      </c>
      <c r="EH22">
        <f>SUMIFS(DataRegularSeason20242025!$AA$3:$AA$1315,DataRegularSeason20242025!$B$3:$B$1315, "&lt;=" &amp; EH$1, DataRegularSeason20242025!$D$3:$D$1315, $A22)+SUMIFS(DataRegularSeason20242025!$AB$3:$AB$1315,DataRegularSeason20242025!$B$3:$B$1315, "&lt;=" &amp; EH$1, DataRegularSeason20242025!$E$3:$E$1315, $A22)</f>
        <v>21</v>
      </c>
      <c r="EI22">
        <f>SUMIFS(DataRegularSeason20242025!$AA$3:$AA$1315,DataRegularSeason20242025!$B$3:$B$1315, "&lt;=" &amp; EI$1, DataRegularSeason20242025!$D$3:$D$1315, $A22)+SUMIFS(DataRegularSeason20242025!$AB$3:$AB$1315,DataRegularSeason20242025!$B$3:$B$1315, "&lt;=" &amp; EI$1, DataRegularSeason20242025!$E$3:$E$1315, $A22)</f>
        <v>21</v>
      </c>
      <c r="EJ22">
        <f>SUMIFS(DataRegularSeason20242025!$AA$3:$AA$1315,DataRegularSeason20242025!$B$3:$B$1315, "&lt;=" &amp; EJ$1, DataRegularSeason20242025!$D$3:$D$1315, $A22)+SUMIFS(DataRegularSeason20242025!$AB$3:$AB$1315,DataRegularSeason20242025!$B$3:$B$1315, "&lt;=" &amp; EJ$1, DataRegularSeason20242025!$E$3:$E$1315, $A22)</f>
        <v>21</v>
      </c>
      <c r="EK22">
        <f>SUMIFS(DataRegularSeason20242025!$AA$3:$AA$1315,DataRegularSeason20242025!$B$3:$B$1315, "&lt;=" &amp; EK$1, DataRegularSeason20242025!$D$3:$D$1315, $A22)+SUMIFS(DataRegularSeason20242025!$AB$3:$AB$1315,DataRegularSeason20242025!$B$3:$B$1315, "&lt;=" &amp; EK$1, DataRegularSeason20242025!$E$3:$E$1315, $A22)</f>
        <v>21</v>
      </c>
      <c r="EL22">
        <f>SUMIFS(DataRegularSeason20242025!$AA$3:$AA$1315,DataRegularSeason20242025!$B$3:$B$1315, "&lt;=" &amp; EL$1, DataRegularSeason20242025!$D$3:$D$1315, $A22)+SUMIFS(DataRegularSeason20242025!$AB$3:$AB$1315,DataRegularSeason20242025!$B$3:$B$1315, "&lt;=" &amp; EL$1, DataRegularSeason20242025!$E$3:$E$1315, $A22)</f>
        <v>21</v>
      </c>
      <c r="EM22">
        <f>SUMIFS(DataRegularSeason20242025!$AA$3:$AA$1315,DataRegularSeason20242025!$B$3:$B$1315, "&lt;=" &amp; EM$1, DataRegularSeason20242025!$D$3:$D$1315, $A22)+SUMIFS(DataRegularSeason20242025!$AB$3:$AB$1315,DataRegularSeason20242025!$B$3:$B$1315, "&lt;=" &amp; EM$1, DataRegularSeason20242025!$E$3:$E$1315, $A22)</f>
        <v>21</v>
      </c>
      <c r="EN22">
        <f>SUMIFS(DataRegularSeason20242025!$AA$3:$AA$1315,DataRegularSeason20242025!$B$3:$B$1315, "&lt;=" &amp; EN$1, DataRegularSeason20242025!$D$3:$D$1315, $A22)+SUMIFS(DataRegularSeason20242025!$AB$3:$AB$1315,DataRegularSeason20242025!$B$3:$B$1315, "&lt;=" &amp; EN$1, DataRegularSeason20242025!$E$3:$E$1315, $A22)</f>
        <v>21</v>
      </c>
      <c r="EO22">
        <f>SUMIFS(DataRegularSeason20242025!$AA$3:$AA$1315,DataRegularSeason20242025!$B$3:$B$1315, "&lt;=" &amp; EO$1, DataRegularSeason20242025!$D$3:$D$1315, $A22)+SUMIFS(DataRegularSeason20242025!$AB$3:$AB$1315,DataRegularSeason20242025!$B$3:$B$1315, "&lt;=" &amp; EO$1, DataRegularSeason20242025!$E$3:$E$1315, $A22)</f>
        <v>21</v>
      </c>
      <c r="EP22">
        <f>SUMIFS(DataRegularSeason20242025!$AA$3:$AA$1315,DataRegularSeason20242025!$B$3:$B$1315, "&lt;=" &amp; EP$1, DataRegularSeason20242025!$D$3:$D$1315, $A22)+SUMIFS(DataRegularSeason20242025!$AB$3:$AB$1315,DataRegularSeason20242025!$B$3:$B$1315, "&lt;=" &amp; EP$1, DataRegularSeason20242025!$E$3:$E$1315, $A22)</f>
        <v>21</v>
      </c>
      <c r="EQ22">
        <f>SUMIFS(DataRegularSeason20242025!$AA$3:$AA$1315,DataRegularSeason20242025!$B$3:$B$1315, "&lt;=" &amp; EQ$1, DataRegularSeason20242025!$D$3:$D$1315, $A22)+SUMIFS(DataRegularSeason20242025!$AB$3:$AB$1315,DataRegularSeason20242025!$B$3:$B$1315, "&lt;=" &amp; EQ$1, DataRegularSeason20242025!$E$3:$E$1315, $A22)</f>
        <v>21</v>
      </c>
      <c r="ER22">
        <f>SUMIFS(DataRegularSeason20242025!$AA$3:$AA$1315,DataRegularSeason20242025!$B$3:$B$1315, "&lt;=" &amp; ER$1, DataRegularSeason20242025!$D$3:$D$1315, $A22)+SUMIFS(DataRegularSeason20242025!$AB$3:$AB$1315,DataRegularSeason20242025!$B$3:$B$1315, "&lt;=" &amp; ER$1, DataRegularSeason20242025!$E$3:$E$1315, $A22)</f>
        <v>21</v>
      </c>
      <c r="ES22">
        <f>SUMIFS(DataRegularSeason20242025!$AA$3:$AA$1315,DataRegularSeason20242025!$B$3:$B$1315, "&lt;=" &amp; ES$1, DataRegularSeason20242025!$D$3:$D$1315, $A22)+SUMIFS(DataRegularSeason20242025!$AB$3:$AB$1315,DataRegularSeason20242025!$B$3:$B$1315, "&lt;=" &amp; ES$1, DataRegularSeason20242025!$E$3:$E$1315, $A22)</f>
        <v>21</v>
      </c>
      <c r="ET22">
        <f>SUMIFS(DataRegularSeason20242025!$AA$3:$AA$1315,DataRegularSeason20242025!$B$3:$B$1315, "&lt;=" &amp; ET$1, DataRegularSeason20242025!$D$3:$D$1315, $A22)+SUMIFS(DataRegularSeason20242025!$AB$3:$AB$1315,DataRegularSeason20242025!$B$3:$B$1315, "&lt;=" &amp; ET$1, DataRegularSeason20242025!$E$3:$E$1315, $A22)</f>
        <v>21</v>
      </c>
      <c r="EU22">
        <f>SUMIFS(DataRegularSeason20242025!$AA$3:$AA$1315,DataRegularSeason20242025!$B$3:$B$1315, "&lt;=" &amp; EU$1, DataRegularSeason20242025!$D$3:$D$1315, $A22)+SUMIFS(DataRegularSeason20242025!$AB$3:$AB$1315,DataRegularSeason20242025!$B$3:$B$1315, "&lt;=" &amp; EU$1, DataRegularSeason20242025!$E$3:$E$1315, $A22)</f>
        <v>21</v>
      </c>
      <c r="EV22">
        <f>SUMIFS(DataRegularSeason20242025!$AA$3:$AA$1315,DataRegularSeason20242025!$B$3:$B$1315, "&lt;=" &amp; EV$1, DataRegularSeason20242025!$D$3:$D$1315, $A22)+SUMIFS(DataRegularSeason20242025!$AB$3:$AB$1315,DataRegularSeason20242025!$B$3:$B$1315, "&lt;=" &amp; EV$1, DataRegularSeason20242025!$E$3:$E$1315, $A22)</f>
        <v>21</v>
      </c>
      <c r="EW22">
        <f>SUMIFS(DataRegularSeason20242025!$AA$3:$AA$1315,DataRegularSeason20242025!$B$3:$B$1315, "&lt;=" &amp; EW$1, DataRegularSeason20242025!$D$3:$D$1315, $A22)+SUMIFS(DataRegularSeason20242025!$AB$3:$AB$1315,DataRegularSeason20242025!$B$3:$B$1315, "&lt;=" &amp; EW$1, DataRegularSeason20242025!$E$3:$E$1315, $A22)</f>
        <v>21</v>
      </c>
      <c r="EX22">
        <f>SUMIFS(DataRegularSeason20242025!$AA$3:$AA$1315,DataRegularSeason20242025!$B$3:$B$1315, "&lt;=" &amp; EX$1, DataRegularSeason20242025!$D$3:$D$1315, $A22)+SUMIFS(DataRegularSeason20242025!$AB$3:$AB$1315,DataRegularSeason20242025!$B$3:$B$1315, "&lt;=" &amp; EX$1, DataRegularSeason20242025!$E$3:$E$1315, $A22)</f>
        <v>21</v>
      </c>
      <c r="EY22">
        <f>SUMIFS(DataRegularSeason20242025!$AA$3:$AA$1315,DataRegularSeason20242025!$B$3:$B$1315, "&lt;=" &amp; EY$1, DataRegularSeason20242025!$D$3:$D$1315, $A22)+SUMIFS(DataRegularSeason20242025!$AB$3:$AB$1315,DataRegularSeason20242025!$B$3:$B$1315, "&lt;=" &amp; EY$1, DataRegularSeason20242025!$E$3:$E$1315, $A22)</f>
        <v>21</v>
      </c>
      <c r="EZ22">
        <f>SUMIFS(DataRegularSeason20242025!$AA$3:$AA$1315,DataRegularSeason20242025!$B$3:$B$1315, "&lt;=" &amp; EZ$1, DataRegularSeason20242025!$D$3:$D$1315, $A22)+SUMIFS(DataRegularSeason20242025!$AB$3:$AB$1315,DataRegularSeason20242025!$B$3:$B$1315, "&lt;=" &amp; EZ$1, DataRegularSeason20242025!$E$3:$E$1315, $A22)</f>
        <v>21</v>
      </c>
      <c r="FA22">
        <f>SUMIFS(DataRegularSeason20242025!$AA$3:$AA$1315,DataRegularSeason20242025!$B$3:$B$1315, "&lt;=" &amp; FA$1, DataRegularSeason20242025!$D$3:$D$1315, $A22)+SUMIFS(DataRegularSeason20242025!$AB$3:$AB$1315,DataRegularSeason20242025!$B$3:$B$1315, "&lt;=" &amp; FA$1, DataRegularSeason20242025!$E$3:$E$1315, $A22)</f>
        <v>21</v>
      </c>
      <c r="FB22">
        <f>SUMIFS(DataRegularSeason20242025!$AA$3:$AA$1315,DataRegularSeason20242025!$B$3:$B$1315, "&lt;=" &amp; FB$1, DataRegularSeason20242025!$D$3:$D$1315, $A22)+SUMIFS(DataRegularSeason20242025!$AB$3:$AB$1315,DataRegularSeason20242025!$B$3:$B$1315, "&lt;=" &amp; FB$1, DataRegularSeason20242025!$E$3:$E$1315, $A22)</f>
        <v>21</v>
      </c>
      <c r="FC22">
        <f>SUMIFS(DataRegularSeason20242025!$AA$3:$AA$1315,DataRegularSeason20242025!$B$3:$B$1315, "&lt;=" &amp; FC$1, DataRegularSeason20242025!$D$3:$D$1315, $A22)+SUMIFS(DataRegularSeason20242025!$AB$3:$AB$1315,DataRegularSeason20242025!$B$3:$B$1315, "&lt;=" &amp; FC$1, DataRegularSeason20242025!$E$3:$E$1315, $A22)</f>
        <v>21</v>
      </c>
      <c r="FD22">
        <f>SUMIFS(DataRegularSeason20242025!$AA$3:$AA$1315,DataRegularSeason20242025!$B$3:$B$1315, "&lt;=" &amp; FD$1, DataRegularSeason20242025!$D$3:$D$1315, $A22)+SUMIFS(DataRegularSeason20242025!$AB$3:$AB$1315,DataRegularSeason20242025!$B$3:$B$1315, "&lt;=" &amp; FD$1, DataRegularSeason20242025!$E$3:$E$1315, $A22)</f>
        <v>21</v>
      </c>
      <c r="FE22">
        <f>SUMIFS(DataRegularSeason20242025!$AA$3:$AA$1315,DataRegularSeason20242025!$B$3:$B$1315, "&lt;=" &amp; FE$1, DataRegularSeason20242025!$D$3:$D$1315, $A22)+SUMIFS(DataRegularSeason20242025!$AB$3:$AB$1315,DataRegularSeason20242025!$B$3:$B$1315, "&lt;=" &amp; FE$1, DataRegularSeason20242025!$E$3:$E$1315, $A22)</f>
        <v>21</v>
      </c>
      <c r="FF22">
        <f>SUMIFS(DataRegularSeason20242025!$AA$3:$AA$1315,DataRegularSeason20242025!$B$3:$B$1315, "&lt;=" &amp; FF$1, DataRegularSeason20242025!$D$3:$D$1315, $A22)+SUMIFS(DataRegularSeason20242025!$AB$3:$AB$1315,DataRegularSeason20242025!$B$3:$B$1315, "&lt;=" &amp; FF$1, DataRegularSeason20242025!$E$3:$E$1315, $A22)</f>
        <v>21</v>
      </c>
      <c r="FG22">
        <f>SUMIFS(DataRegularSeason20242025!$AA$3:$AA$1315,DataRegularSeason20242025!$B$3:$B$1315, "&lt;=" &amp; FG$1, DataRegularSeason20242025!$D$3:$D$1315, $A22)+SUMIFS(DataRegularSeason20242025!$AB$3:$AB$1315,DataRegularSeason20242025!$B$3:$B$1315, "&lt;=" &amp; FG$1, DataRegularSeason20242025!$E$3:$E$1315, $A22)</f>
        <v>21</v>
      </c>
      <c r="FH22">
        <f>SUMIFS(DataRegularSeason20242025!$AA$3:$AA$1315,DataRegularSeason20242025!$B$3:$B$1315, "&lt;=" &amp; FH$1, DataRegularSeason20242025!$D$3:$D$1315, $A22)+SUMIFS(DataRegularSeason20242025!$AB$3:$AB$1315,DataRegularSeason20242025!$B$3:$B$1315, "&lt;=" &amp; FH$1, DataRegularSeason20242025!$E$3:$E$1315, $A22)</f>
        <v>21</v>
      </c>
      <c r="FI22">
        <f>SUMIFS(DataRegularSeason20242025!$AA$3:$AA$1315,DataRegularSeason20242025!$B$3:$B$1315, "&lt;=" &amp; FI$1, DataRegularSeason20242025!$D$3:$D$1315, $A22)+SUMIFS(DataRegularSeason20242025!$AB$3:$AB$1315,DataRegularSeason20242025!$B$3:$B$1315, "&lt;=" &amp; FI$1, DataRegularSeason20242025!$E$3:$E$1315, $A22)</f>
        <v>21</v>
      </c>
      <c r="FJ22">
        <f>SUMIFS(DataRegularSeason20242025!$AA$3:$AA$1315,DataRegularSeason20242025!$B$3:$B$1315, "&lt;=" &amp; FJ$1, DataRegularSeason20242025!$D$3:$D$1315, $A22)+SUMIFS(DataRegularSeason20242025!$AB$3:$AB$1315,DataRegularSeason20242025!$B$3:$B$1315, "&lt;=" &amp; FJ$1, DataRegularSeason20242025!$E$3:$E$1315, $A22)</f>
        <v>21</v>
      </c>
      <c r="FK22">
        <f>SUMIFS(DataRegularSeason20242025!$AA$3:$AA$1315,DataRegularSeason20242025!$B$3:$B$1315, "&lt;=" &amp; FK$1, DataRegularSeason20242025!$D$3:$D$1315, $A22)+SUMIFS(DataRegularSeason20242025!$AB$3:$AB$1315,DataRegularSeason20242025!$B$3:$B$1315, "&lt;=" &amp; FK$1, DataRegularSeason20242025!$E$3:$E$1315, $A22)</f>
        <v>21</v>
      </c>
      <c r="FL22">
        <f>SUMIFS(DataRegularSeason20242025!$AA$3:$AA$1315,DataRegularSeason20242025!$B$3:$B$1315, "&lt;=" &amp; FL$1, DataRegularSeason20242025!$D$3:$D$1315, $A22)+SUMIFS(DataRegularSeason20242025!$AB$3:$AB$1315,DataRegularSeason20242025!$B$3:$B$1315, "&lt;=" &amp; FL$1, DataRegularSeason20242025!$E$3:$E$1315, $A22)</f>
        <v>21</v>
      </c>
      <c r="FM22">
        <f>SUMIFS(DataRegularSeason20242025!$AA$3:$AA$1315,DataRegularSeason20242025!$B$3:$B$1315, "&lt;=" &amp; FM$1, DataRegularSeason20242025!$D$3:$D$1315, $A22)+SUMIFS(DataRegularSeason20242025!$AB$3:$AB$1315,DataRegularSeason20242025!$B$3:$B$1315, "&lt;=" &amp; FM$1, DataRegularSeason20242025!$E$3:$E$1315, $A22)</f>
        <v>21</v>
      </c>
      <c r="FN22">
        <f>SUMIFS(DataRegularSeason20242025!$AA$3:$AA$1315,DataRegularSeason20242025!$B$3:$B$1315, "&lt;=" &amp; FN$1, DataRegularSeason20242025!$D$3:$D$1315, $A22)+SUMIFS(DataRegularSeason20242025!$AB$3:$AB$1315,DataRegularSeason20242025!$B$3:$B$1315, "&lt;=" &amp; FN$1, DataRegularSeason20242025!$E$3:$E$1315, $A22)</f>
        <v>21</v>
      </c>
      <c r="FO22">
        <f>SUMIFS(DataRegularSeason20242025!$AA$3:$AA$1315,DataRegularSeason20242025!$B$3:$B$1315, "&lt;=" &amp; FO$1, DataRegularSeason20242025!$D$3:$D$1315, $A22)+SUMIFS(DataRegularSeason20242025!$AB$3:$AB$1315,DataRegularSeason20242025!$B$3:$B$1315, "&lt;=" &amp; FO$1, DataRegularSeason20242025!$E$3:$E$1315, $A22)</f>
        <v>21</v>
      </c>
      <c r="FP22">
        <f>SUMIFS(DataRegularSeason20242025!$AA$3:$AA$1315,DataRegularSeason20242025!$B$3:$B$1315, "&lt;=" &amp; FP$1, DataRegularSeason20242025!$D$3:$D$1315, $A22)+SUMIFS(DataRegularSeason20242025!$AB$3:$AB$1315,DataRegularSeason20242025!$B$3:$B$1315, "&lt;=" &amp; FP$1, DataRegularSeason20242025!$E$3:$E$1315, $A22)</f>
        <v>21</v>
      </c>
      <c r="FQ22">
        <f>SUMIFS(DataRegularSeason20242025!$AA$3:$AA$1315,DataRegularSeason20242025!$B$3:$B$1315, "&lt;=" &amp; FQ$1, DataRegularSeason20242025!$D$3:$D$1315, $A22)+SUMIFS(DataRegularSeason20242025!$AB$3:$AB$1315,DataRegularSeason20242025!$B$3:$B$1315, "&lt;=" &amp; FQ$1, DataRegularSeason20242025!$E$3:$E$1315, $A22)</f>
        <v>21</v>
      </c>
      <c r="FR22">
        <f>SUMIFS(DataRegularSeason20242025!$AA$3:$AA$1315,DataRegularSeason20242025!$B$3:$B$1315, "&lt;=" &amp; FR$1, DataRegularSeason20242025!$D$3:$D$1315, $A22)+SUMIFS(DataRegularSeason20242025!$AB$3:$AB$1315,DataRegularSeason20242025!$B$3:$B$1315, "&lt;=" &amp; FR$1, DataRegularSeason20242025!$E$3:$E$1315, $A22)</f>
        <v>21</v>
      </c>
      <c r="FS22">
        <f>SUMIFS(DataRegularSeason20242025!$AA$3:$AA$1315,DataRegularSeason20242025!$B$3:$B$1315, "&lt;=" &amp; FS$1, DataRegularSeason20242025!$D$3:$D$1315, $A22)+SUMIFS(DataRegularSeason20242025!$AB$3:$AB$1315,DataRegularSeason20242025!$B$3:$B$1315, "&lt;=" &amp; FS$1, DataRegularSeason20242025!$E$3:$E$1315, $A22)</f>
        <v>21</v>
      </c>
      <c r="FT22">
        <f>SUMIFS(DataRegularSeason20242025!$AA$3:$AA$1315,DataRegularSeason20242025!$B$3:$B$1315, "&lt;=" &amp; FT$1, DataRegularSeason20242025!$D$3:$D$1315, $A22)+SUMIFS(DataRegularSeason20242025!$AB$3:$AB$1315,DataRegularSeason20242025!$B$3:$B$1315, "&lt;=" &amp; FT$1, DataRegularSeason20242025!$E$3:$E$1315, $A22)</f>
        <v>21</v>
      </c>
      <c r="FU22">
        <f>SUMIFS(DataRegularSeason20242025!$AA$3:$AA$1315,DataRegularSeason20242025!$B$3:$B$1315, "&lt;=" &amp; FU$1, DataRegularSeason20242025!$D$3:$D$1315, $A22)+SUMIFS(DataRegularSeason20242025!$AB$3:$AB$1315,DataRegularSeason20242025!$B$3:$B$1315, "&lt;=" &amp; FU$1, DataRegularSeason20242025!$E$3:$E$1315, $A22)</f>
        <v>21</v>
      </c>
      <c r="FV22">
        <f>SUMIFS(DataRegularSeason20242025!$AA$3:$AA$1315,DataRegularSeason20242025!$B$3:$B$1315, "&lt;=" &amp; FV$1, DataRegularSeason20242025!$D$3:$D$1315, $A22)+SUMIFS(DataRegularSeason20242025!$AB$3:$AB$1315,DataRegularSeason20242025!$B$3:$B$1315, "&lt;=" &amp; FV$1, DataRegularSeason20242025!$E$3:$E$1315, $A22)</f>
        <v>21</v>
      </c>
      <c r="FW22">
        <f>SUMIFS(DataRegularSeason20242025!$AA$3:$AA$1315,DataRegularSeason20242025!$B$3:$B$1315, "&lt;=" &amp; FW$1, DataRegularSeason20242025!$D$3:$D$1315, $A22)+SUMIFS(DataRegularSeason20242025!$AB$3:$AB$1315,DataRegularSeason20242025!$B$3:$B$1315, "&lt;=" &amp; FW$1, DataRegularSeason20242025!$E$3:$E$1315, $A22)</f>
        <v>21</v>
      </c>
      <c r="FX22">
        <f>SUMIFS(DataRegularSeason20242025!$AA$3:$AA$1315,DataRegularSeason20242025!$B$3:$B$1315, "&lt;=" &amp; FX$1, DataRegularSeason20242025!$D$3:$D$1315, $A22)+SUMIFS(DataRegularSeason20242025!$AB$3:$AB$1315,DataRegularSeason20242025!$B$3:$B$1315, "&lt;=" &amp; FX$1, DataRegularSeason20242025!$E$3:$E$1315, $A22)</f>
        <v>21</v>
      </c>
      <c r="FY22">
        <f>SUMIFS(DataRegularSeason20242025!$AA$3:$AA$1315,DataRegularSeason20242025!$B$3:$B$1315, "&lt;=" &amp; FY$1, DataRegularSeason20242025!$D$3:$D$1315, $A22)+SUMIFS(DataRegularSeason20242025!$AB$3:$AB$1315,DataRegularSeason20242025!$B$3:$B$1315, "&lt;=" &amp; FY$1, DataRegularSeason20242025!$E$3:$E$1315, $A22)</f>
        <v>21</v>
      </c>
      <c r="FZ22">
        <f>SUMIFS(DataRegularSeason20242025!$AA$3:$AA$1315,DataRegularSeason20242025!$B$3:$B$1315, "&lt;=" &amp; FZ$1, DataRegularSeason20242025!$D$3:$D$1315, $A22)+SUMIFS(DataRegularSeason20242025!$AB$3:$AB$1315,DataRegularSeason20242025!$B$3:$B$1315, "&lt;=" &amp; FZ$1, DataRegularSeason20242025!$E$3:$E$1315, $A22)</f>
        <v>21</v>
      </c>
      <c r="GA22">
        <f>SUMIFS(DataRegularSeason20242025!$AA$3:$AA$1315,DataRegularSeason20242025!$B$3:$B$1315, "&lt;=" &amp; GA$1, DataRegularSeason20242025!$D$3:$D$1315, $A22)+SUMIFS(DataRegularSeason20242025!$AB$3:$AB$1315,DataRegularSeason20242025!$B$3:$B$1315, "&lt;=" &amp; GA$1, DataRegularSeason20242025!$E$3:$E$1315, $A22)</f>
        <v>21</v>
      </c>
      <c r="GB22">
        <f>SUMIFS(DataRegularSeason20242025!$AA$3:$AA$1315,DataRegularSeason20242025!$B$3:$B$1315, "&lt;=" &amp; GB$1, DataRegularSeason20242025!$D$3:$D$1315, $A22)+SUMIFS(DataRegularSeason20242025!$AB$3:$AB$1315,DataRegularSeason20242025!$B$3:$B$1315, "&lt;=" &amp; GB$1, DataRegularSeason20242025!$E$3:$E$1315, $A22)</f>
        <v>21</v>
      </c>
      <c r="GC22">
        <f>SUMIFS(DataRegularSeason20242025!$AA$3:$AA$1315,DataRegularSeason20242025!$B$3:$B$1315, "&lt;=" &amp; GC$1, DataRegularSeason20242025!$D$3:$D$1315, $A22)+SUMIFS(DataRegularSeason20242025!$AB$3:$AB$1315,DataRegularSeason20242025!$B$3:$B$1315, "&lt;=" &amp; GC$1, DataRegularSeason20242025!$E$3:$E$1315, $A22)</f>
        <v>21</v>
      </c>
      <c r="GD22">
        <f>SUMIFS(DataRegularSeason20242025!$AA$3:$AA$1315,DataRegularSeason20242025!$B$3:$B$1315, "&lt;=" &amp; GD$1, DataRegularSeason20242025!$D$3:$D$1315, $A22)+SUMIFS(DataRegularSeason20242025!$AB$3:$AB$1315,DataRegularSeason20242025!$B$3:$B$1315, "&lt;=" &amp; GD$1, DataRegularSeason20242025!$E$3:$E$1315, $A22)</f>
        <v>21</v>
      </c>
      <c r="GE22">
        <f>SUMIFS(DataRegularSeason20242025!$AA$3:$AA$1315,DataRegularSeason20242025!$B$3:$B$1315, "&lt;=" &amp; GE$1, DataRegularSeason20242025!$D$3:$D$1315, $A22)+SUMIFS(DataRegularSeason20242025!$AB$3:$AB$1315,DataRegularSeason20242025!$B$3:$B$1315, "&lt;=" &amp; GE$1, DataRegularSeason20242025!$E$3:$E$1315, $A22)</f>
        <v>21</v>
      </c>
      <c r="GF22">
        <f>SUMIFS(DataRegularSeason20242025!$AA$3:$AA$1315,DataRegularSeason20242025!$B$3:$B$1315, "&lt;=" &amp; GF$1, DataRegularSeason20242025!$D$3:$D$1315, $A22)+SUMIFS(DataRegularSeason20242025!$AB$3:$AB$1315,DataRegularSeason20242025!$B$3:$B$1315, "&lt;=" &amp; GF$1, DataRegularSeason20242025!$E$3:$E$1315, $A22)</f>
        <v>21</v>
      </c>
      <c r="GG22">
        <f>SUMIFS(DataRegularSeason20242025!$AA$3:$AA$1315,DataRegularSeason20242025!$B$3:$B$1315, "&lt;=" &amp; GG$1, DataRegularSeason20242025!$D$3:$D$1315, $A22)+SUMIFS(DataRegularSeason20242025!$AB$3:$AB$1315,DataRegularSeason20242025!$B$3:$B$1315, "&lt;=" &amp; GG$1, DataRegularSeason20242025!$E$3:$E$1315, $A22)</f>
        <v>21</v>
      </c>
      <c r="GH22">
        <f>SUMIFS(DataRegularSeason20242025!$AA$3:$AA$1315,DataRegularSeason20242025!$B$3:$B$1315, "&lt;=" &amp; GH$1, DataRegularSeason20242025!$D$3:$D$1315, $A22)+SUMIFS(DataRegularSeason20242025!$AB$3:$AB$1315,DataRegularSeason20242025!$B$3:$B$1315, "&lt;=" &amp; GH$1, DataRegularSeason20242025!$E$3:$E$1315, $A22)</f>
        <v>21</v>
      </c>
      <c r="GI22">
        <f>SUMIFS(DataRegularSeason20242025!$AA$3:$AA$1315,DataRegularSeason20242025!$B$3:$B$1315, "&lt;=" &amp; GI$1, DataRegularSeason20242025!$D$3:$D$1315, $A22)+SUMIFS(DataRegularSeason20242025!$AB$3:$AB$1315,DataRegularSeason20242025!$B$3:$B$1315, "&lt;=" &amp; GI$1, DataRegularSeason20242025!$E$3:$E$1315, $A22)</f>
        <v>21</v>
      </c>
      <c r="GJ22">
        <f>SUMIFS(DataRegularSeason20242025!$AA$3:$AA$1315,DataRegularSeason20242025!$B$3:$B$1315, "&lt;=" &amp; GJ$1, DataRegularSeason20242025!$D$3:$D$1315, $A22)+SUMIFS(DataRegularSeason20242025!$AB$3:$AB$1315,DataRegularSeason20242025!$B$3:$B$1315, "&lt;=" &amp; GJ$1, DataRegularSeason20242025!$E$3:$E$1315, $A22)</f>
        <v>21</v>
      </c>
      <c r="GK22">
        <f>SUMIFS(DataRegularSeason20242025!$AA$3:$AA$1315,DataRegularSeason20242025!$B$3:$B$1315, "&lt;=" &amp; GK$1, DataRegularSeason20242025!$D$3:$D$1315, $A22)+SUMIFS(DataRegularSeason20242025!$AB$3:$AB$1315,DataRegularSeason20242025!$B$3:$B$1315, "&lt;=" &amp; GK$1, DataRegularSeason20242025!$E$3:$E$1315, $A22)</f>
        <v>21</v>
      </c>
      <c r="GL22">
        <f>SUMIFS(DataRegularSeason20242025!$AA$3:$AA$1315,DataRegularSeason20242025!$B$3:$B$1315, "&lt;=" &amp; GL$1, DataRegularSeason20242025!$D$3:$D$1315, $A22)+SUMIFS(DataRegularSeason20242025!$AB$3:$AB$1315,DataRegularSeason20242025!$B$3:$B$1315, "&lt;=" &amp; GL$1, DataRegularSeason20242025!$E$3:$E$1315, $A22)</f>
        <v>21</v>
      </c>
      <c r="GM22">
        <f>SUMIFS(DataRegularSeason20242025!$AA$3:$AA$1315,DataRegularSeason20242025!$B$3:$B$1315, "&lt;=" &amp; GM$1, DataRegularSeason20242025!$D$3:$D$1315, $A22)+SUMIFS(DataRegularSeason20242025!$AB$3:$AB$1315,DataRegularSeason20242025!$B$3:$B$1315, "&lt;=" &amp; GM$1, DataRegularSeason20242025!$E$3:$E$1315, $A22)</f>
        <v>21</v>
      </c>
      <c r="GN22">
        <f>SUMIFS(DataRegularSeason20242025!$AA$3:$AA$1315,DataRegularSeason20242025!$B$3:$B$1315, "&lt;=" &amp; GN$1, DataRegularSeason20242025!$D$3:$D$1315, $A22)+SUMIFS(DataRegularSeason20242025!$AB$3:$AB$1315,DataRegularSeason20242025!$B$3:$B$1315, "&lt;=" &amp; GN$1, DataRegularSeason20242025!$E$3:$E$1315, $A22)</f>
        <v>21</v>
      </c>
      <c r="GO22">
        <f>SUMIFS(DataRegularSeason20242025!$AA$3:$AA$1315,DataRegularSeason20242025!$B$3:$B$1315, "&lt;=" &amp; GO$1, DataRegularSeason20242025!$D$3:$D$1315, $A22)+SUMIFS(DataRegularSeason20242025!$AB$3:$AB$1315,DataRegularSeason20242025!$B$3:$B$1315, "&lt;=" &amp; GO$1, DataRegularSeason20242025!$E$3:$E$1315, $A22)</f>
        <v>21</v>
      </c>
      <c r="GP22">
        <f>SUMIFS(DataRegularSeason20242025!$AA$3:$AA$1315,DataRegularSeason20242025!$B$3:$B$1315, "&lt;=" &amp; GP$1, DataRegularSeason20242025!$D$3:$D$1315, $A22)+SUMIFS(DataRegularSeason20242025!$AB$3:$AB$1315,DataRegularSeason20242025!$B$3:$B$1315, "&lt;=" &amp; GP$1, DataRegularSeason20242025!$E$3:$E$1315, $A22)</f>
        <v>21</v>
      </c>
      <c r="GQ22">
        <f>SUMIFS(DataRegularSeason20242025!$AA$3:$AA$1315,DataRegularSeason20242025!$B$3:$B$1315, "&lt;=" &amp; GQ$1, DataRegularSeason20242025!$D$3:$D$1315, $A22)+SUMIFS(DataRegularSeason20242025!$AB$3:$AB$1315,DataRegularSeason20242025!$B$3:$B$1315, "&lt;=" &amp; GQ$1, DataRegularSeason20242025!$E$3:$E$1315, $A22)</f>
        <v>21</v>
      </c>
      <c r="GR22">
        <f>SUMIFS(DataRegularSeason20242025!$AA$3:$AA$1315,DataRegularSeason20242025!$B$3:$B$1315, "&lt;=" &amp; GR$1, DataRegularSeason20242025!$D$3:$D$1315, $A22)+SUMIFS(DataRegularSeason20242025!$AB$3:$AB$1315,DataRegularSeason20242025!$B$3:$B$1315, "&lt;=" &amp; GR$1, DataRegularSeason20242025!$E$3:$E$1315, $A22)</f>
        <v>21</v>
      </c>
      <c r="GS22">
        <f>SUMIFS(DataRegularSeason20242025!$AA$3:$AA$1315,DataRegularSeason20242025!$B$3:$B$1315, "&lt;=" &amp; GS$1, DataRegularSeason20242025!$D$3:$D$1315, $A22)+SUMIFS(DataRegularSeason20242025!$AB$3:$AB$1315,DataRegularSeason20242025!$B$3:$B$1315, "&lt;=" &amp; GS$1, DataRegularSeason20242025!$E$3:$E$1315, $A22)</f>
        <v>21</v>
      </c>
      <c r="GT22">
        <f>SUMIFS(DataRegularSeason20242025!$AA$3:$AA$1315,DataRegularSeason20242025!$B$3:$B$1315, "&lt;=" &amp; GT$1, DataRegularSeason20242025!$D$3:$D$1315, $A22)+SUMIFS(DataRegularSeason20242025!$AB$3:$AB$1315,DataRegularSeason20242025!$B$3:$B$1315, "&lt;=" &amp; GT$1, DataRegularSeason20242025!$E$3:$E$1315, $A22)</f>
        <v>21</v>
      </c>
      <c r="GU22">
        <f>SUMIFS(DataRegularSeason20242025!$AA$3:$AA$1315,DataRegularSeason20242025!$B$3:$B$1315, "&lt;=" &amp; GU$1, DataRegularSeason20242025!$D$3:$D$1315, $A22)+SUMIFS(DataRegularSeason20242025!$AB$3:$AB$1315,DataRegularSeason20242025!$B$3:$B$1315, "&lt;=" &amp; GU$1, DataRegularSeason20242025!$E$3:$E$1315, $A22)</f>
        <v>21</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21</v>
      </c>
      <c r="BJ23">
        <f>SUMIFS(DataRegularSeason20242025!$AA$3:$AA$1315,DataRegularSeason20242025!$B$3:$B$1315, "&lt;=" &amp; BJ$1, DataRegularSeason20242025!$D$3:$D$1315, $A23)+SUMIFS(DataRegularSeason20242025!$AB$3:$AB$1315,DataRegularSeason20242025!$B$3:$B$1315, "&lt;=" &amp; BJ$1, DataRegularSeason20242025!$E$3:$E$1315, $A23)</f>
        <v>21</v>
      </c>
      <c r="BK23">
        <f>SUMIFS(DataRegularSeason20242025!$AA$3:$AA$1315,DataRegularSeason20242025!$B$3:$B$1315, "&lt;=" &amp; BK$1, DataRegularSeason20242025!$D$3:$D$1315, $A23)+SUMIFS(DataRegularSeason20242025!$AB$3:$AB$1315,DataRegularSeason20242025!$B$3:$B$1315, "&lt;=" &amp; BK$1, DataRegularSeason20242025!$E$3:$E$1315, $A23)</f>
        <v>21</v>
      </c>
      <c r="BL23">
        <f>SUMIFS(DataRegularSeason20242025!$AA$3:$AA$1315,DataRegularSeason20242025!$B$3:$B$1315, "&lt;=" &amp; BL$1, DataRegularSeason20242025!$D$3:$D$1315, $A23)+SUMIFS(DataRegularSeason20242025!$AB$3:$AB$1315,DataRegularSeason20242025!$B$3:$B$1315, "&lt;=" &amp; BL$1, DataRegularSeason20242025!$E$3:$E$1315, $A23)</f>
        <v>21</v>
      </c>
      <c r="BM23">
        <f>SUMIFS(DataRegularSeason20242025!$AA$3:$AA$1315,DataRegularSeason20242025!$B$3:$B$1315, "&lt;=" &amp; BM$1, DataRegularSeason20242025!$D$3:$D$1315, $A23)+SUMIFS(DataRegularSeason20242025!$AB$3:$AB$1315,DataRegularSeason20242025!$B$3:$B$1315, "&lt;=" &amp; BM$1, DataRegularSeason20242025!$E$3:$E$1315, $A23)</f>
        <v>21</v>
      </c>
      <c r="BN23">
        <f>SUMIFS(DataRegularSeason20242025!$AA$3:$AA$1315,DataRegularSeason20242025!$B$3:$B$1315, "&lt;=" &amp; BN$1, DataRegularSeason20242025!$D$3:$D$1315, $A23)+SUMIFS(DataRegularSeason20242025!$AB$3:$AB$1315,DataRegularSeason20242025!$B$3:$B$1315, "&lt;=" &amp; BN$1, DataRegularSeason20242025!$E$3:$E$1315, $A23)</f>
        <v>21</v>
      </c>
      <c r="BO23">
        <f>SUMIFS(DataRegularSeason20242025!$AA$3:$AA$1315,DataRegularSeason20242025!$B$3:$B$1315, "&lt;=" &amp; BO$1, DataRegularSeason20242025!$D$3:$D$1315, $A23)+SUMIFS(DataRegularSeason20242025!$AB$3:$AB$1315,DataRegularSeason20242025!$B$3:$B$1315, "&lt;=" &amp; BO$1, DataRegularSeason20242025!$E$3:$E$1315, $A23)</f>
        <v>21</v>
      </c>
      <c r="BP23">
        <f>SUMIFS(DataRegularSeason20242025!$AA$3:$AA$1315,DataRegularSeason20242025!$B$3:$B$1315, "&lt;=" &amp; BP$1, DataRegularSeason20242025!$D$3:$D$1315, $A23)+SUMIFS(DataRegularSeason20242025!$AB$3:$AB$1315,DataRegularSeason20242025!$B$3:$B$1315, "&lt;=" &amp; BP$1, DataRegularSeason20242025!$E$3:$E$1315, $A23)</f>
        <v>21</v>
      </c>
      <c r="BQ23">
        <f>SUMIFS(DataRegularSeason20242025!$AA$3:$AA$1315,DataRegularSeason20242025!$B$3:$B$1315, "&lt;=" &amp; BQ$1, DataRegularSeason20242025!$D$3:$D$1315, $A23)+SUMIFS(DataRegularSeason20242025!$AB$3:$AB$1315,DataRegularSeason20242025!$B$3:$B$1315, "&lt;=" &amp; BQ$1, DataRegularSeason20242025!$E$3:$E$1315, $A23)</f>
        <v>21</v>
      </c>
      <c r="BR23">
        <f>SUMIFS(DataRegularSeason20242025!$AA$3:$AA$1315,DataRegularSeason20242025!$B$3:$B$1315, "&lt;=" &amp; BR$1, DataRegularSeason20242025!$D$3:$D$1315, $A23)+SUMIFS(DataRegularSeason20242025!$AB$3:$AB$1315,DataRegularSeason20242025!$B$3:$B$1315, "&lt;=" &amp; BR$1, DataRegularSeason20242025!$E$3:$E$1315, $A23)</f>
        <v>21</v>
      </c>
      <c r="BS23">
        <f>SUMIFS(DataRegularSeason20242025!$AA$3:$AA$1315,DataRegularSeason20242025!$B$3:$B$1315, "&lt;=" &amp; BS$1, DataRegularSeason20242025!$D$3:$D$1315, $A23)+SUMIFS(DataRegularSeason20242025!$AB$3:$AB$1315,DataRegularSeason20242025!$B$3:$B$1315, "&lt;=" &amp; BS$1, DataRegularSeason20242025!$E$3:$E$1315, $A23)</f>
        <v>21</v>
      </c>
      <c r="BT23">
        <f>SUMIFS(DataRegularSeason20242025!$AA$3:$AA$1315,DataRegularSeason20242025!$B$3:$B$1315, "&lt;=" &amp; BT$1, DataRegularSeason20242025!$D$3:$D$1315, $A23)+SUMIFS(DataRegularSeason20242025!$AB$3:$AB$1315,DataRegularSeason20242025!$B$3:$B$1315, "&lt;=" &amp; BT$1, DataRegularSeason20242025!$E$3:$E$1315, $A23)</f>
        <v>21</v>
      </c>
      <c r="BU23">
        <f>SUMIFS(DataRegularSeason20242025!$AA$3:$AA$1315,DataRegularSeason20242025!$B$3:$B$1315, "&lt;=" &amp; BU$1, DataRegularSeason20242025!$D$3:$D$1315, $A23)+SUMIFS(DataRegularSeason20242025!$AB$3:$AB$1315,DataRegularSeason20242025!$B$3:$B$1315, "&lt;=" &amp; BU$1, DataRegularSeason20242025!$E$3:$E$1315, $A23)</f>
        <v>21</v>
      </c>
      <c r="BV23">
        <f>SUMIFS(DataRegularSeason20242025!$AA$3:$AA$1315,DataRegularSeason20242025!$B$3:$B$1315, "&lt;=" &amp; BV$1, DataRegularSeason20242025!$D$3:$D$1315, $A23)+SUMIFS(DataRegularSeason20242025!$AB$3:$AB$1315,DataRegularSeason20242025!$B$3:$B$1315, "&lt;=" &amp; BV$1, DataRegularSeason20242025!$E$3:$E$1315, $A23)</f>
        <v>21</v>
      </c>
      <c r="BW23">
        <f>SUMIFS(DataRegularSeason20242025!$AA$3:$AA$1315,DataRegularSeason20242025!$B$3:$B$1315, "&lt;=" &amp; BW$1, DataRegularSeason20242025!$D$3:$D$1315, $A23)+SUMIFS(DataRegularSeason20242025!$AB$3:$AB$1315,DataRegularSeason20242025!$B$3:$B$1315, "&lt;=" &amp; BW$1, DataRegularSeason20242025!$E$3:$E$1315, $A23)</f>
        <v>21</v>
      </c>
      <c r="BX23">
        <f>SUMIFS(DataRegularSeason20242025!$AA$3:$AA$1315,DataRegularSeason20242025!$B$3:$B$1315, "&lt;=" &amp; BX$1, DataRegularSeason20242025!$D$3:$D$1315, $A23)+SUMIFS(DataRegularSeason20242025!$AB$3:$AB$1315,DataRegularSeason20242025!$B$3:$B$1315, "&lt;=" &amp; BX$1, DataRegularSeason20242025!$E$3:$E$1315, $A23)</f>
        <v>21</v>
      </c>
      <c r="BY23">
        <f>SUMIFS(DataRegularSeason20242025!$AA$3:$AA$1315,DataRegularSeason20242025!$B$3:$B$1315, "&lt;=" &amp; BY$1, DataRegularSeason20242025!$D$3:$D$1315, $A23)+SUMIFS(DataRegularSeason20242025!$AB$3:$AB$1315,DataRegularSeason20242025!$B$3:$B$1315, "&lt;=" &amp; BY$1, DataRegularSeason20242025!$E$3:$E$1315, $A23)</f>
        <v>21</v>
      </c>
      <c r="BZ23">
        <f>SUMIFS(DataRegularSeason20242025!$AA$3:$AA$1315,DataRegularSeason20242025!$B$3:$B$1315, "&lt;=" &amp; BZ$1, DataRegularSeason20242025!$D$3:$D$1315, $A23)+SUMIFS(DataRegularSeason20242025!$AB$3:$AB$1315,DataRegularSeason20242025!$B$3:$B$1315, "&lt;=" &amp; BZ$1, DataRegularSeason20242025!$E$3:$E$1315, $A23)</f>
        <v>21</v>
      </c>
      <c r="CA23">
        <f>SUMIFS(DataRegularSeason20242025!$AA$3:$AA$1315,DataRegularSeason20242025!$B$3:$B$1315, "&lt;=" &amp; CA$1, DataRegularSeason20242025!$D$3:$D$1315, $A23)+SUMIFS(DataRegularSeason20242025!$AB$3:$AB$1315,DataRegularSeason20242025!$B$3:$B$1315, "&lt;=" &amp; CA$1, DataRegularSeason20242025!$E$3:$E$1315, $A23)</f>
        <v>21</v>
      </c>
      <c r="CB23">
        <f>SUMIFS(DataRegularSeason20242025!$AA$3:$AA$1315,DataRegularSeason20242025!$B$3:$B$1315, "&lt;=" &amp; CB$1, DataRegularSeason20242025!$D$3:$D$1315, $A23)+SUMIFS(DataRegularSeason20242025!$AB$3:$AB$1315,DataRegularSeason20242025!$B$3:$B$1315, "&lt;=" &amp; CB$1, DataRegularSeason20242025!$E$3:$E$1315, $A23)</f>
        <v>21</v>
      </c>
      <c r="CC23">
        <f>SUMIFS(DataRegularSeason20242025!$AA$3:$AA$1315,DataRegularSeason20242025!$B$3:$B$1315, "&lt;=" &amp; CC$1, DataRegularSeason20242025!$D$3:$D$1315, $A23)+SUMIFS(DataRegularSeason20242025!$AB$3:$AB$1315,DataRegularSeason20242025!$B$3:$B$1315, "&lt;=" &amp; CC$1, DataRegularSeason20242025!$E$3:$E$1315, $A23)</f>
        <v>21</v>
      </c>
      <c r="CD23">
        <f>SUMIFS(DataRegularSeason20242025!$AA$3:$AA$1315,DataRegularSeason20242025!$B$3:$B$1315, "&lt;=" &amp; CD$1, DataRegularSeason20242025!$D$3:$D$1315, $A23)+SUMIFS(DataRegularSeason20242025!$AB$3:$AB$1315,DataRegularSeason20242025!$B$3:$B$1315, "&lt;=" &amp; CD$1, DataRegularSeason20242025!$E$3:$E$1315, $A23)</f>
        <v>21</v>
      </c>
      <c r="CE23">
        <f>SUMIFS(DataRegularSeason20242025!$AA$3:$AA$1315,DataRegularSeason20242025!$B$3:$B$1315, "&lt;=" &amp; CE$1, DataRegularSeason20242025!$D$3:$D$1315, $A23)+SUMIFS(DataRegularSeason20242025!$AB$3:$AB$1315,DataRegularSeason20242025!$B$3:$B$1315, "&lt;=" &amp; CE$1, DataRegularSeason20242025!$E$3:$E$1315, $A23)</f>
        <v>21</v>
      </c>
      <c r="CF23">
        <f>SUMIFS(DataRegularSeason20242025!$AA$3:$AA$1315,DataRegularSeason20242025!$B$3:$B$1315, "&lt;=" &amp; CF$1, DataRegularSeason20242025!$D$3:$D$1315, $A23)+SUMIFS(DataRegularSeason20242025!$AB$3:$AB$1315,DataRegularSeason20242025!$B$3:$B$1315, "&lt;=" &amp; CF$1, DataRegularSeason20242025!$E$3:$E$1315, $A23)</f>
        <v>21</v>
      </c>
      <c r="CG23">
        <f>SUMIFS(DataRegularSeason20242025!$AA$3:$AA$1315,DataRegularSeason20242025!$B$3:$B$1315, "&lt;=" &amp; CG$1, DataRegularSeason20242025!$D$3:$D$1315, $A23)+SUMIFS(DataRegularSeason20242025!$AB$3:$AB$1315,DataRegularSeason20242025!$B$3:$B$1315, "&lt;=" &amp; CG$1, DataRegularSeason20242025!$E$3:$E$1315, $A23)</f>
        <v>21</v>
      </c>
      <c r="CH23">
        <f>SUMIFS(DataRegularSeason20242025!$AA$3:$AA$1315,DataRegularSeason20242025!$B$3:$B$1315, "&lt;=" &amp; CH$1, DataRegularSeason20242025!$D$3:$D$1315, $A23)+SUMIFS(DataRegularSeason20242025!$AB$3:$AB$1315,DataRegularSeason20242025!$B$3:$B$1315, "&lt;=" &amp; CH$1, DataRegularSeason20242025!$E$3:$E$1315, $A23)</f>
        <v>21</v>
      </c>
      <c r="CI23">
        <f>SUMIFS(DataRegularSeason20242025!$AA$3:$AA$1315,DataRegularSeason20242025!$B$3:$B$1315, "&lt;=" &amp; CI$1, DataRegularSeason20242025!$D$3:$D$1315, $A23)+SUMIFS(DataRegularSeason20242025!$AB$3:$AB$1315,DataRegularSeason20242025!$B$3:$B$1315, "&lt;=" &amp; CI$1, DataRegularSeason20242025!$E$3:$E$1315, $A23)</f>
        <v>21</v>
      </c>
      <c r="CJ23">
        <f>SUMIFS(DataRegularSeason20242025!$AA$3:$AA$1315,DataRegularSeason20242025!$B$3:$B$1315, "&lt;=" &amp; CJ$1, DataRegularSeason20242025!$D$3:$D$1315, $A23)+SUMIFS(DataRegularSeason20242025!$AB$3:$AB$1315,DataRegularSeason20242025!$B$3:$B$1315, "&lt;=" &amp; CJ$1, DataRegularSeason20242025!$E$3:$E$1315, $A23)</f>
        <v>21</v>
      </c>
      <c r="CK23">
        <f>SUMIFS(DataRegularSeason20242025!$AA$3:$AA$1315,DataRegularSeason20242025!$B$3:$B$1315, "&lt;=" &amp; CK$1, DataRegularSeason20242025!$D$3:$D$1315, $A23)+SUMIFS(DataRegularSeason20242025!$AB$3:$AB$1315,DataRegularSeason20242025!$B$3:$B$1315, "&lt;=" &amp; CK$1, DataRegularSeason20242025!$E$3:$E$1315, $A23)</f>
        <v>21</v>
      </c>
      <c r="CL23">
        <f>SUMIFS(DataRegularSeason20242025!$AA$3:$AA$1315,DataRegularSeason20242025!$B$3:$B$1315, "&lt;=" &amp; CL$1, DataRegularSeason20242025!$D$3:$D$1315, $A23)+SUMIFS(DataRegularSeason20242025!$AB$3:$AB$1315,DataRegularSeason20242025!$B$3:$B$1315, "&lt;=" &amp; CL$1, DataRegularSeason20242025!$E$3:$E$1315, $A23)</f>
        <v>21</v>
      </c>
      <c r="CM23">
        <f>SUMIFS(DataRegularSeason20242025!$AA$3:$AA$1315,DataRegularSeason20242025!$B$3:$B$1315, "&lt;=" &amp; CM$1, DataRegularSeason20242025!$D$3:$D$1315, $A23)+SUMIFS(DataRegularSeason20242025!$AB$3:$AB$1315,DataRegularSeason20242025!$B$3:$B$1315, "&lt;=" &amp; CM$1, DataRegularSeason20242025!$E$3:$E$1315, $A23)</f>
        <v>21</v>
      </c>
      <c r="CN23">
        <f>SUMIFS(DataRegularSeason20242025!$AA$3:$AA$1315,DataRegularSeason20242025!$B$3:$B$1315, "&lt;=" &amp; CN$1, DataRegularSeason20242025!$D$3:$D$1315, $A23)+SUMIFS(DataRegularSeason20242025!$AB$3:$AB$1315,DataRegularSeason20242025!$B$3:$B$1315, "&lt;=" &amp; CN$1, DataRegularSeason20242025!$E$3:$E$1315, $A23)</f>
        <v>21</v>
      </c>
      <c r="CO23">
        <f>SUMIFS(DataRegularSeason20242025!$AA$3:$AA$1315,DataRegularSeason20242025!$B$3:$B$1315, "&lt;=" &amp; CO$1, DataRegularSeason20242025!$D$3:$D$1315, $A23)+SUMIFS(DataRegularSeason20242025!$AB$3:$AB$1315,DataRegularSeason20242025!$B$3:$B$1315, "&lt;=" &amp; CO$1, DataRegularSeason20242025!$E$3:$E$1315, $A23)</f>
        <v>21</v>
      </c>
      <c r="CP23">
        <f>SUMIFS(DataRegularSeason20242025!$AA$3:$AA$1315,DataRegularSeason20242025!$B$3:$B$1315, "&lt;=" &amp; CP$1, DataRegularSeason20242025!$D$3:$D$1315, $A23)+SUMIFS(DataRegularSeason20242025!$AB$3:$AB$1315,DataRegularSeason20242025!$B$3:$B$1315, "&lt;=" &amp; CP$1, DataRegularSeason20242025!$E$3:$E$1315, $A23)</f>
        <v>21</v>
      </c>
      <c r="CQ23">
        <f>SUMIFS(DataRegularSeason20242025!$AA$3:$AA$1315,DataRegularSeason20242025!$B$3:$B$1315, "&lt;=" &amp; CQ$1, DataRegularSeason20242025!$D$3:$D$1315, $A23)+SUMIFS(DataRegularSeason20242025!$AB$3:$AB$1315,DataRegularSeason20242025!$B$3:$B$1315, "&lt;=" &amp; CQ$1, DataRegularSeason20242025!$E$3:$E$1315, $A23)</f>
        <v>21</v>
      </c>
      <c r="CR23">
        <f>SUMIFS(DataRegularSeason20242025!$AA$3:$AA$1315,DataRegularSeason20242025!$B$3:$B$1315, "&lt;=" &amp; CR$1, DataRegularSeason20242025!$D$3:$D$1315, $A23)+SUMIFS(DataRegularSeason20242025!$AB$3:$AB$1315,DataRegularSeason20242025!$B$3:$B$1315, "&lt;=" &amp; CR$1, DataRegularSeason20242025!$E$3:$E$1315, $A23)</f>
        <v>21</v>
      </c>
      <c r="CS23">
        <f>SUMIFS(DataRegularSeason20242025!$AA$3:$AA$1315,DataRegularSeason20242025!$B$3:$B$1315, "&lt;=" &amp; CS$1, DataRegularSeason20242025!$D$3:$D$1315, $A23)+SUMIFS(DataRegularSeason20242025!$AB$3:$AB$1315,DataRegularSeason20242025!$B$3:$B$1315, "&lt;=" &amp; CS$1, DataRegularSeason20242025!$E$3:$E$1315, $A23)</f>
        <v>21</v>
      </c>
      <c r="CT23">
        <f>SUMIFS(DataRegularSeason20242025!$AA$3:$AA$1315,DataRegularSeason20242025!$B$3:$B$1315, "&lt;=" &amp; CT$1, DataRegularSeason20242025!$D$3:$D$1315, $A23)+SUMIFS(DataRegularSeason20242025!$AB$3:$AB$1315,DataRegularSeason20242025!$B$3:$B$1315, "&lt;=" &amp; CT$1, DataRegularSeason20242025!$E$3:$E$1315, $A23)</f>
        <v>21</v>
      </c>
      <c r="CU23">
        <f>SUMIFS(DataRegularSeason20242025!$AA$3:$AA$1315,DataRegularSeason20242025!$B$3:$B$1315, "&lt;=" &amp; CU$1, DataRegularSeason20242025!$D$3:$D$1315, $A23)+SUMIFS(DataRegularSeason20242025!$AB$3:$AB$1315,DataRegularSeason20242025!$B$3:$B$1315, "&lt;=" &amp; CU$1, DataRegularSeason20242025!$E$3:$E$1315, $A23)</f>
        <v>21</v>
      </c>
      <c r="CV23">
        <f>SUMIFS(DataRegularSeason20242025!$AA$3:$AA$1315,DataRegularSeason20242025!$B$3:$B$1315, "&lt;=" &amp; CV$1, DataRegularSeason20242025!$D$3:$D$1315, $A23)+SUMIFS(DataRegularSeason20242025!$AB$3:$AB$1315,DataRegularSeason20242025!$B$3:$B$1315, "&lt;=" &amp; CV$1, DataRegularSeason20242025!$E$3:$E$1315, $A23)</f>
        <v>21</v>
      </c>
      <c r="CW23">
        <f>SUMIFS(DataRegularSeason20242025!$AA$3:$AA$1315,DataRegularSeason20242025!$B$3:$B$1315, "&lt;=" &amp; CW$1, DataRegularSeason20242025!$D$3:$D$1315, $A23)+SUMIFS(DataRegularSeason20242025!$AB$3:$AB$1315,DataRegularSeason20242025!$B$3:$B$1315, "&lt;=" &amp; CW$1, DataRegularSeason20242025!$E$3:$E$1315, $A23)</f>
        <v>21</v>
      </c>
      <c r="CX23">
        <f>SUMIFS(DataRegularSeason20242025!$AA$3:$AA$1315,DataRegularSeason20242025!$B$3:$B$1315, "&lt;=" &amp; CX$1, DataRegularSeason20242025!$D$3:$D$1315, $A23)+SUMIFS(DataRegularSeason20242025!$AB$3:$AB$1315,DataRegularSeason20242025!$B$3:$B$1315, "&lt;=" &amp; CX$1, DataRegularSeason20242025!$E$3:$E$1315, $A23)</f>
        <v>21</v>
      </c>
      <c r="CY23">
        <f>SUMIFS(DataRegularSeason20242025!$AA$3:$AA$1315,DataRegularSeason20242025!$B$3:$B$1315, "&lt;=" &amp; CY$1, DataRegularSeason20242025!$D$3:$D$1315, $A23)+SUMIFS(DataRegularSeason20242025!$AB$3:$AB$1315,DataRegularSeason20242025!$B$3:$B$1315, "&lt;=" &amp; CY$1, DataRegularSeason20242025!$E$3:$E$1315, $A23)</f>
        <v>21</v>
      </c>
      <c r="CZ23">
        <f>SUMIFS(DataRegularSeason20242025!$AA$3:$AA$1315,DataRegularSeason20242025!$B$3:$B$1315, "&lt;=" &amp; CZ$1, DataRegularSeason20242025!$D$3:$D$1315, $A23)+SUMIFS(DataRegularSeason20242025!$AB$3:$AB$1315,DataRegularSeason20242025!$B$3:$B$1315, "&lt;=" &amp; CZ$1, DataRegularSeason20242025!$E$3:$E$1315, $A23)</f>
        <v>21</v>
      </c>
      <c r="DA23">
        <f>SUMIFS(DataRegularSeason20242025!$AA$3:$AA$1315,DataRegularSeason20242025!$B$3:$B$1315, "&lt;=" &amp; DA$1, DataRegularSeason20242025!$D$3:$D$1315, $A23)+SUMIFS(DataRegularSeason20242025!$AB$3:$AB$1315,DataRegularSeason20242025!$B$3:$B$1315, "&lt;=" &amp; DA$1, DataRegularSeason20242025!$E$3:$E$1315, $A23)</f>
        <v>21</v>
      </c>
      <c r="DB23">
        <f>SUMIFS(DataRegularSeason20242025!$AA$3:$AA$1315,DataRegularSeason20242025!$B$3:$B$1315, "&lt;=" &amp; DB$1, DataRegularSeason20242025!$D$3:$D$1315, $A23)+SUMIFS(DataRegularSeason20242025!$AB$3:$AB$1315,DataRegularSeason20242025!$B$3:$B$1315, "&lt;=" &amp; DB$1, DataRegularSeason20242025!$E$3:$E$1315, $A23)</f>
        <v>21</v>
      </c>
      <c r="DC23">
        <f>SUMIFS(DataRegularSeason20242025!$AA$3:$AA$1315,DataRegularSeason20242025!$B$3:$B$1315, "&lt;=" &amp; DC$1, DataRegularSeason20242025!$D$3:$D$1315, $A23)+SUMIFS(DataRegularSeason20242025!$AB$3:$AB$1315,DataRegularSeason20242025!$B$3:$B$1315, "&lt;=" &amp; DC$1, DataRegularSeason20242025!$E$3:$E$1315, $A23)</f>
        <v>21</v>
      </c>
      <c r="DD23">
        <f>SUMIFS(DataRegularSeason20242025!$AA$3:$AA$1315,DataRegularSeason20242025!$B$3:$B$1315, "&lt;=" &amp; DD$1, DataRegularSeason20242025!$D$3:$D$1315, $A23)+SUMIFS(DataRegularSeason20242025!$AB$3:$AB$1315,DataRegularSeason20242025!$B$3:$B$1315, "&lt;=" &amp; DD$1, DataRegularSeason20242025!$E$3:$E$1315, $A23)</f>
        <v>21</v>
      </c>
      <c r="DE23">
        <f>SUMIFS(DataRegularSeason20242025!$AA$3:$AA$1315,DataRegularSeason20242025!$B$3:$B$1315, "&lt;=" &amp; DE$1, DataRegularSeason20242025!$D$3:$D$1315, $A23)+SUMIFS(DataRegularSeason20242025!$AB$3:$AB$1315,DataRegularSeason20242025!$B$3:$B$1315, "&lt;=" &amp; DE$1, DataRegularSeason20242025!$E$3:$E$1315, $A23)</f>
        <v>21</v>
      </c>
      <c r="DF23">
        <f>SUMIFS(DataRegularSeason20242025!$AA$3:$AA$1315,DataRegularSeason20242025!$B$3:$B$1315, "&lt;=" &amp; DF$1, DataRegularSeason20242025!$D$3:$D$1315, $A23)+SUMIFS(DataRegularSeason20242025!$AB$3:$AB$1315,DataRegularSeason20242025!$B$3:$B$1315, "&lt;=" &amp; DF$1, DataRegularSeason20242025!$E$3:$E$1315, $A23)</f>
        <v>21</v>
      </c>
      <c r="DG23">
        <f>SUMIFS(DataRegularSeason20242025!$AA$3:$AA$1315,DataRegularSeason20242025!$B$3:$B$1315, "&lt;=" &amp; DG$1, DataRegularSeason20242025!$D$3:$D$1315, $A23)+SUMIFS(DataRegularSeason20242025!$AB$3:$AB$1315,DataRegularSeason20242025!$B$3:$B$1315, "&lt;=" &amp; DG$1, DataRegularSeason20242025!$E$3:$E$1315, $A23)</f>
        <v>21</v>
      </c>
      <c r="DH23">
        <f>SUMIFS(DataRegularSeason20242025!$AA$3:$AA$1315,DataRegularSeason20242025!$B$3:$B$1315, "&lt;=" &amp; DH$1, DataRegularSeason20242025!$D$3:$D$1315, $A23)+SUMIFS(DataRegularSeason20242025!$AB$3:$AB$1315,DataRegularSeason20242025!$B$3:$B$1315, "&lt;=" &amp; DH$1, DataRegularSeason20242025!$E$3:$E$1315, $A23)</f>
        <v>21</v>
      </c>
      <c r="DI23">
        <f>SUMIFS(DataRegularSeason20242025!$AA$3:$AA$1315,DataRegularSeason20242025!$B$3:$B$1315, "&lt;=" &amp; DI$1, DataRegularSeason20242025!$D$3:$D$1315, $A23)+SUMIFS(DataRegularSeason20242025!$AB$3:$AB$1315,DataRegularSeason20242025!$B$3:$B$1315, "&lt;=" &amp; DI$1, DataRegularSeason20242025!$E$3:$E$1315, $A23)</f>
        <v>21</v>
      </c>
      <c r="DJ23">
        <f>SUMIFS(DataRegularSeason20242025!$AA$3:$AA$1315,DataRegularSeason20242025!$B$3:$B$1315, "&lt;=" &amp; DJ$1, DataRegularSeason20242025!$D$3:$D$1315, $A23)+SUMIFS(DataRegularSeason20242025!$AB$3:$AB$1315,DataRegularSeason20242025!$B$3:$B$1315, "&lt;=" &amp; DJ$1, DataRegularSeason20242025!$E$3:$E$1315, $A23)</f>
        <v>21</v>
      </c>
      <c r="DK23">
        <f>SUMIFS(DataRegularSeason20242025!$AA$3:$AA$1315,DataRegularSeason20242025!$B$3:$B$1315, "&lt;=" &amp; DK$1, DataRegularSeason20242025!$D$3:$D$1315, $A23)+SUMIFS(DataRegularSeason20242025!$AB$3:$AB$1315,DataRegularSeason20242025!$B$3:$B$1315, "&lt;=" &amp; DK$1, DataRegularSeason20242025!$E$3:$E$1315, $A23)</f>
        <v>21</v>
      </c>
      <c r="DL23">
        <f>SUMIFS(DataRegularSeason20242025!$AA$3:$AA$1315,DataRegularSeason20242025!$B$3:$B$1315, "&lt;=" &amp; DL$1, DataRegularSeason20242025!$D$3:$D$1315, $A23)+SUMIFS(DataRegularSeason20242025!$AB$3:$AB$1315,DataRegularSeason20242025!$B$3:$B$1315, "&lt;=" &amp; DL$1, DataRegularSeason20242025!$E$3:$E$1315, $A23)</f>
        <v>21</v>
      </c>
      <c r="DM23">
        <f>SUMIFS(DataRegularSeason20242025!$AA$3:$AA$1315,DataRegularSeason20242025!$B$3:$B$1315, "&lt;=" &amp; DM$1, DataRegularSeason20242025!$D$3:$D$1315, $A23)+SUMIFS(DataRegularSeason20242025!$AB$3:$AB$1315,DataRegularSeason20242025!$B$3:$B$1315, "&lt;=" &amp; DM$1, DataRegularSeason20242025!$E$3:$E$1315, $A23)</f>
        <v>21</v>
      </c>
      <c r="DN23">
        <f>SUMIFS(DataRegularSeason20242025!$AA$3:$AA$1315,DataRegularSeason20242025!$B$3:$B$1315, "&lt;=" &amp; DN$1, DataRegularSeason20242025!$D$3:$D$1315, $A23)+SUMIFS(DataRegularSeason20242025!$AB$3:$AB$1315,DataRegularSeason20242025!$B$3:$B$1315, "&lt;=" &amp; DN$1, DataRegularSeason20242025!$E$3:$E$1315, $A23)</f>
        <v>21</v>
      </c>
      <c r="DO23">
        <f>SUMIFS(DataRegularSeason20242025!$AA$3:$AA$1315,DataRegularSeason20242025!$B$3:$B$1315, "&lt;=" &amp; DO$1, DataRegularSeason20242025!$D$3:$D$1315, $A23)+SUMIFS(DataRegularSeason20242025!$AB$3:$AB$1315,DataRegularSeason20242025!$B$3:$B$1315, "&lt;=" &amp; DO$1, DataRegularSeason20242025!$E$3:$E$1315, $A23)</f>
        <v>21</v>
      </c>
      <c r="DP23">
        <f>SUMIFS(DataRegularSeason20242025!$AA$3:$AA$1315,DataRegularSeason20242025!$B$3:$B$1315, "&lt;=" &amp; DP$1, DataRegularSeason20242025!$D$3:$D$1315, $A23)+SUMIFS(DataRegularSeason20242025!$AB$3:$AB$1315,DataRegularSeason20242025!$B$3:$B$1315, "&lt;=" &amp; DP$1, DataRegularSeason20242025!$E$3:$E$1315, $A23)</f>
        <v>21</v>
      </c>
      <c r="DQ23">
        <f>SUMIFS(DataRegularSeason20242025!$AA$3:$AA$1315,DataRegularSeason20242025!$B$3:$B$1315, "&lt;=" &amp; DQ$1, DataRegularSeason20242025!$D$3:$D$1315, $A23)+SUMIFS(DataRegularSeason20242025!$AB$3:$AB$1315,DataRegularSeason20242025!$B$3:$B$1315, "&lt;=" &amp; DQ$1, DataRegularSeason20242025!$E$3:$E$1315, $A23)</f>
        <v>21</v>
      </c>
      <c r="DR23">
        <f>SUMIFS(DataRegularSeason20242025!$AA$3:$AA$1315,DataRegularSeason20242025!$B$3:$B$1315, "&lt;=" &amp; DR$1, DataRegularSeason20242025!$D$3:$D$1315, $A23)+SUMIFS(DataRegularSeason20242025!$AB$3:$AB$1315,DataRegularSeason20242025!$B$3:$B$1315, "&lt;=" &amp; DR$1, DataRegularSeason20242025!$E$3:$E$1315, $A23)</f>
        <v>21</v>
      </c>
      <c r="DS23">
        <f>SUMIFS(DataRegularSeason20242025!$AA$3:$AA$1315,DataRegularSeason20242025!$B$3:$B$1315, "&lt;=" &amp; DS$1, DataRegularSeason20242025!$D$3:$D$1315, $A23)+SUMIFS(DataRegularSeason20242025!$AB$3:$AB$1315,DataRegularSeason20242025!$B$3:$B$1315, "&lt;=" &amp; DS$1, DataRegularSeason20242025!$E$3:$E$1315, $A23)</f>
        <v>21</v>
      </c>
      <c r="DT23">
        <f>SUMIFS(DataRegularSeason20242025!$AA$3:$AA$1315,DataRegularSeason20242025!$B$3:$B$1315, "&lt;=" &amp; DT$1, DataRegularSeason20242025!$D$3:$D$1315, $A23)+SUMIFS(DataRegularSeason20242025!$AB$3:$AB$1315,DataRegularSeason20242025!$B$3:$B$1315, "&lt;=" &amp; DT$1, DataRegularSeason20242025!$E$3:$E$1315, $A23)</f>
        <v>21</v>
      </c>
      <c r="DU23">
        <f>SUMIFS(DataRegularSeason20242025!$AA$3:$AA$1315,DataRegularSeason20242025!$B$3:$B$1315, "&lt;=" &amp; DU$1, DataRegularSeason20242025!$D$3:$D$1315, $A23)+SUMIFS(DataRegularSeason20242025!$AB$3:$AB$1315,DataRegularSeason20242025!$B$3:$B$1315, "&lt;=" &amp; DU$1, DataRegularSeason20242025!$E$3:$E$1315, $A23)</f>
        <v>21</v>
      </c>
      <c r="DV23">
        <f>SUMIFS(DataRegularSeason20242025!$AA$3:$AA$1315,DataRegularSeason20242025!$B$3:$B$1315, "&lt;=" &amp; DV$1, DataRegularSeason20242025!$D$3:$D$1315, $A23)+SUMIFS(DataRegularSeason20242025!$AB$3:$AB$1315,DataRegularSeason20242025!$B$3:$B$1315, "&lt;=" &amp; DV$1, DataRegularSeason20242025!$E$3:$E$1315, $A23)</f>
        <v>21</v>
      </c>
      <c r="DW23">
        <f>SUMIFS(DataRegularSeason20242025!$AA$3:$AA$1315,DataRegularSeason20242025!$B$3:$B$1315, "&lt;=" &amp; DW$1, DataRegularSeason20242025!$D$3:$D$1315, $A23)+SUMIFS(DataRegularSeason20242025!$AB$3:$AB$1315,DataRegularSeason20242025!$B$3:$B$1315, "&lt;=" &amp; DW$1, DataRegularSeason20242025!$E$3:$E$1315, $A23)</f>
        <v>21</v>
      </c>
      <c r="DX23">
        <f>SUMIFS(DataRegularSeason20242025!$AA$3:$AA$1315,DataRegularSeason20242025!$B$3:$B$1315, "&lt;=" &amp; DX$1, DataRegularSeason20242025!$D$3:$D$1315, $A23)+SUMIFS(DataRegularSeason20242025!$AB$3:$AB$1315,DataRegularSeason20242025!$B$3:$B$1315, "&lt;=" &amp; DX$1, DataRegularSeason20242025!$E$3:$E$1315, $A23)</f>
        <v>21</v>
      </c>
      <c r="DY23">
        <f>SUMIFS(DataRegularSeason20242025!$AA$3:$AA$1315,DataRegularSeason20242025!$B$3:$B$1315, "&lt;=" &amp; DY$1, DataRegularSeason20242025!$D$3:$D$1315, $A23)+SUMIFS(DataRegularSeason20242025!$AB$3:$AB$1315,DataRegularSeason20242025!$B$3:$B$1315, "&lt;=" &amp; DY$1, DataRegularSeason20242025!$E$3:$E$1315, $A23)</f>
        <v>21</v>
      </c>
      <c r="DZ23">
        <f>SUMIFS(DataRegularSeason20242025!$AA$3:$AA$1315,DataRegularSeason20242025!$B$3:$B$1315, "&lt;=" &amp; DZ$1, DataRegularSeason20242025!$D$3:$D$1315, $A23)+SUMIFS(DataRegularSeason20242025!$AB$3:$AB$1315,DataRegularSeason20242025!$B$3:$B$1315, "&lt;=" &amp; DZ$1, DataRegularSeason20242025!$E$3:$E$1315, $A23)</f>
        <v>21</v>
      </c>
      <c r="EA23">
        <f>SUMIFS(DataRegularSeason20242025!$AA$3:$AA$1315,DataRegularSeason20242025!$B$3:$B$1315, "&lt;=" &amp; EA$1, DataRegularSeason20242025!$D$3:$D$1315, $A23)+SUMIFS(DataRegularSeason20242025!$AB$3:$AB$1315,DataRegularSeason20242025!$B$3:$B$1315, "&lt;=" &amp; EA$1, DataRegularSeason20242025!$E$3:$E$1315, $A23)</f>
        <v>21</v>
      </c>
      <c r="EB23">
        <f>SUMIFS(DataRegularSeason20242025!$AA$3:$AA$1315,DataRegularSeason20242025!$B$3:$B$1315, "&lt;=" &amp; EB$1, DataRegularSeason20242025!$D$3:$D$1315, $A23)+SUMIFS(DataRegularSeason20242025!$AB$3:$AB$1315,DataRegularSeason20242025!$B$3:$B$1315, "&lt;=" &amp; EB$1, DataRegularSeason20242025!$E$3:$E$1315, $A23)</f>
        <v>21</v>
      </c>
      <c r="EC23">
        <f>SUMIFS(DataRegularSeason20242025!$AA$3:$AA$1315,DataRegularSeason20242025!$B$3:$B$1315, "&lt;=" &amp; EC$1, DataRegularSeason20242025!$D$3:$D$1315, $A23)+SUMIFS(DataRegularSeason20242025!$AB$3:$AB$1315,DataRegularSeason20242025!$B$3:$B$1315, "&lt;=" &amp; EC$1, DataRegularSeason20242025!$E$3:$E$1315, $A23)</f>
        <v>21</v>
      </c>
      <c r="ED23">
        <f>SUMIFS(DataRegularSeason20242025!$AA$3:$AA$1315,DataRegularSeason20242025!$B$3:$B$1315, "&lt;=" &amp; ED$1, DataRegularSeason20242025!$D$3:$D$1315, $A23)+SUMIFS(DataRegularSeason20242025!$AB$3:$AB$1315,DataRegularSeason20242025!$B$3:$B$1315, "&lt;=" &amp; ED$1, DataRegularSeason20242025!$E$3:$E$1315, $A23)</f>
        <v>21</v>
      </c>
      <c r="EE23">
        <f>SUMIFS(DataRegularSeason20242025!$AA$3:$AA$1315,DataRegularSeason20242025!$B$3:$B$1315, "&lt;=" &amp; EE$1, DataRegularSeason20242025!$D$3:$D$1315, $A23)+SUMIFS(DataRegularSeason20242025!$AB$3:$AB$1315,DataRegularSeason20242025!$B$3:$B$1315, "&lt;=" &amp; EE$1, DataRegularSeason20242025!$E$3:$E$1315, $A23)</f>
        <v>21</v>
      </c>
      <c r="EF23">
        <f>SUMIFS(DataRegularSeason20242025!$AA$3:$AA$1315,DataRegularSeason20242025!$B$3:$B$1315, "&lt;=" &amp; EF$1, DataRegularSeason20242025!$D$3:$D$1315, $A23)+SUMIFS(DataRegularSeason20242025!$AB$3:$AB$1315,DataRegularSeason20242025!$B$3:$B$1315, "&lt;=" &amp; EF$1, DataRegularSeason20242025!$E$3:$E$1315, $A23)</f>
        <v>21</v>
      </c>
      <c r="EG23">
        <f>SUMIFS(DataRegularSeason20242025!$AA$3:$AA$1315,DataRegularSeason20242025!$B$3:$B$1315, "&lt;=" &amp; EG$1, DataRegularSeason20242025!$D$3:$D$1315, $A23)+SUMIFS(DataRegularSeason20242025!$AB$3:$AB$1315,DataRegularSeason20242025!$B$3:$B$1315, "&lt;=" &amp; EG$1, DataRegularSeason20242025!$E$3:$E$1315, $A23)</f>
        <v>21</v>
      </c>
      <c r="EH23">
        <f>SUMIFS(DataRegularSeason20242025!$AA$3:$AA$1315,DataRegularSeason20242025!$B$3:$B$1315, "&lt;=" &amp; EH$1, DataRegularSeason20242025!$D$3:$D$1315, $A23)+SUMIFS(DataRegularSeason20242025!$AB$3:$AB$1315,DataRegularSeason20242025!$B$3:$B$1315, "&lt;=" &amp; EH$1, DataRegularSeason20242025!$E$3:$E$1315, $A23)</f>
        <v>21</v>
      </c>
      <c r="EI23">
        <f>SUMIFS(DataRegularSeason20242025!$AA$3:$AA$1315,DataRegularSeason20242025!$B$3:$B$1315, "&lt;=" &amp; EI$1, DataRegularSeason20242025!$D$3:$D$1315, $A23)+SUMIFS(DataRegularSeason20242025!$AB$3:$AB$1315,DataRegularSeason20242025!$B$3:$B$1315, "&lt;=" &amp; EI$1, DataRegularSeason20242025!$E$3:$E$1315, $A23)</f>
        <v>21</v>
      </c>
      <c r="EJ23">
        <f>SUMIFS(DataRegularSeason20242025!$AA$3:$AA$1315,DataRegularSeason20242025!$B$3:$B$1315, "&lt;=" &amp; EJ$1, DataRegularSeason20242025!$D$3:$D$1315, $A23)+SUMIFS(DataRegularSeason20242025!$AB$3:$AB$1315,DataRegularSeason20242025!$B$3:$B$1315, "&lt;=" &amp; EJ$1, DataRegularSeason20242025!$E$3:$E$1315, $A23)</f>
        <v>21</v>
      </c>
      <c r="EK23">
        <f>SUMIFS(DataRegularSeason20242025!$AA$3:$AA$1315,DataRegularSeason20242025!$B$3:$B$1315, "&lt;=" &amp; EK$1, DataRegularSeason20242025!$D$3:$D$1315, $A23)+SUMIFS(DataRegularSeason20242025!$AB$3:$AB$1315,DataRegularSeason20242025!$B$3:$B$1315, "&lt;=" &amp; EK$1, DataRegularSeason20242025!$E$3:$E$1315, $A23)</f>
        <v>21</v>
      </c>
      <c r="EL23">
        <f>SUMIFS(DataRegularSeason20242025!$AA$3:$AA$1315,DataRegularSeason20242025!$B$3:$B$1315, "&lt;=" &amp; EL$1, DataRegularSeason20242025!$D$3:$D$1315, $A23)+SUMIFS(DataRegularSeason20242025!$AB$3:$AB$1315,DataRegularSeason20242025!$B$3:$B$1315, "&lt;=" &amp; EL$1, DataRegularSeason20242025!$E$3:$E$1315, $A23)</f>
        <v>21</v>
      </c>
      <c r="EM23">
        <f>SUMIFS(DataRegularSeason20242025!$AA$3:$AA$1315,DataRegularSeason20242025!$B$3:$B$1315, "&lt;=" &amp; EM$1, DataRegularSeason20242025!$D$3:$D$1315, $A23)+SUMIFS(DataRegularSeason20242025!$AB$3:$AB$1315,DataRegularSeason20242025!$B$3:$B$1315, "&lt;=" &amp; EM$1, DataRegularSeason20242025!$E$3:$E$1315, $A23)</f>
        <v>21</v>
      </c>
      <c r="EN23">
        <f>SUMIFS(DataRegularSeason20242025!$AA$3:$AA$1315,DataRegularSeason20242025!$B$3:$B$1315, "&lt;=" &amp; EN$1, DataRegularSeason20242025!$D$3:$D$1315, $A23)+SUMIFS(DataRegularSeason20242025!$AB$3:$AB$1315,DataRegularSeason20242025!$B$3:$B$1315, "&lt;=" &amp; EN$1, DataRegularSeason20242025!$E$3:$E$1315, $A23)</f>
        <v>21</v>
      </c>
      <c r="EO23">
        <f>SUMIFS(DataRegularSeason20242025!$AA$3:$AA$1315,DataRegularSeason20242025!$B$3:$B$1315, "&lt;=" &amp; EO$1, DataRegularSeason20242025!$D$3:$D$1315, $A23)+SUMIFS(DataRegularSeason20242025!$AB$3:$AB$1315,DataRegularSeason20242025!$B$3:$B$1315, "&lt;=" &amp; EO$1, DataRegularSeason20242025!$E$3:$E$1315, $A23)</f>
        <v>21</v>
      </c>
      <c r="EP23">
        <f>SUMIFS(DataRegularSeason20242025!$AA$3:$AA$1315,DataRegularSeason20242025!$B$3:$B$1315, "&lt;=" &amp; EP$1, DataRegularSeason20242025!$D$3:$D$1315, $A23)+SUMIFS(DataRegularSeason20242025!$AB$3:$AB$1315,DataRegularSeason20242025!$B$3:$B$1315, "&lt;=" &amp; EP$1, DataRegularSeason20242025!$E$3:$E$1315, $A23)</f>
        <v>21</v>
      </c>
      <c r="EQ23">
        <f>SUMIFS(DataRegularSeason20242025!$AA$3:$AA$1315,DataRegularSeason20242025!$B$3:$B$1315, "&lt;=" &amp; EQ$1, DataRegularSeason20242025!$D$3:$D$1315, $A23)+SUMIFS(DataRegularSeason20242025!$AB$3:$AB$1315,DataRegularSeason20242025!$B$3:$B$1315, "&lt;=" &amp; EQ$1, DataRegularSeason20242025!$E$3:$E$1315, $A23)</f>
        <v>21</v>
      </c>
      <c r="ER23">
        <f>SUMIFS(DataRegularSeason20242025!$AA$3:$AA$1315,DataRegularSeason20242025!$B$3:$B$1315, "&lt;=" &amp; ER$1, DataRegularSeason20242025!$D$3:$D$1315, $A23)+SUMIFS(DataRegularSeason20242025!$AB$3:$AB$1315,DataRegularSeason20242025!$B$3:$B$1315, "&lt;=" &amp; ER$1, DataRegularSeason20242025!$E$3:$E$1315, $A23)</f>
        <v>21</v>
      </c>
      <c r="ES23">
        <f>SUMIFS(DataRegularSeason20242025!$AA$3:$AA$1315,DataRegularSeason20242025!$B$3:$B$1315, "&lt;=" &amp; ES$1, DataRegularSeason20242025!$D$3:$D$1315, $A23)+SUMIFS(DataRegularSeason20242025!$AB$3:$AB$1315,DataRegularSeason20242025!$B$3:$B$1315, "&lt;=" &amp; ES$1, DataRegularSeason20242025!$E$3:$E$1315, $A23)</f>
        <v>21</v>
      </c>
      <c r="ET23">
        <f>SUMIFS(DataRegularSeason20242025!$AA$3:$AA$1315,DataRegularSeason20242025!$B$3:$B$1315, "&lt;=" &amp; ET$1, DataRegularSeason20242025!$D$3:$D$1315, $A23)+SUMIFS(DataRegularSeason20242025!$AB$3:$AB$1315,DataRegularSeason20242025!$B$3:$B$1315, "&lt;=" &amp; ET$1, DataRegularSeason20242025!$E$3:$E$1315, $A23)</f>
        <v>21</v>
      </c>
      <c r="EU23">
        <f>SUMIFS(DataRegularSeason20242025!$AA$3:$AA$1315,DataRegularSeason20242025!$B$3:$B$1315, "&lt;=" &amp; EU$1, DataRegularSeason20242025!$D$3:$D$1315, $A23)+SUMIFS(DataRegularSeason20242025!$AB$3:$AB$1315,DataRegularSeason20242025!$B$3:$B$1315, "&lt;=" &amp; EU$1, DataRegularSeason20242025!$E$3:$E$1315, $A23)</f>
        <v>21</v>
      </c>
      <c r="EV23">
        <f>SUMIFS(DataRegularSeason20242025!$AA$3:$AA$1315,DataRegularSeason20242025!$B$3:$B$1315, "&lt;=" &amp; EV$1, DataRegularSeason20242025!$D$3:$D$1315, $A23)+SUMIFS(DataRegularSeason20242025!$AB$3:$AB$1315,DataRegularSeason20242025!$B$3:$B$1315, "&lt;=" &amp; EV$1, DataRegularSeason20242025!$E$3:$E$1315, $A23)</f>
        <v>21</v>
      </c>
      <c r="EW23">
        <f>SUMIFS(DataRegularSeason20242025!$AA$3:$AA$1315,DataRegularSeason20242025!$B$3:$B$1315, "&lt;=" &amp; EW$1, DataRegularSeason20242025!$D$3:$D$1315, $A23)+SUMIFS(DataRegularSeason20242025!$AB$3:$AB$1315,DataRegularSeason20242025!$B$3:$B$1315, "&lt;=" &amp; EW$1, DataRegularSeason20242025!$E$3:$E$1315, $A23)</f>
        <v>21</v>
      </c>
      <c r="EX23">
        <f>SUMIFS(DataRegularSeason20242025!$AA$3:$AA$1315,DataRegularSeason20242025!$B$3:$B$1315, "&lt;=" &amp; EX$1, DataRegularSeason20242025!$D$3:$D$1315, $A23)+SUMIFS(DataRegularSeason20242025!$AB$3:$AB$1315,DataRegularSeason20242025!$B$3:$B$1315, "&lt;=" &amp; EX$1, DataRegularSeason20242025!$E$3:$E$1315, $A23)</f>
        <v>21</v>
      </c>
      <c r="EY23">
        <f>SUMIFS(DataRegularSeason20242025!$AA$3:$AA$1315,DataRegularSeason20242025!$B$3:$B$1315, "&lt;=" &amp; EY$1, DataRegularSeason20242025!$D$3:$D$1315, $A23)+SUMIFS(DataRegularSeason20242025!$AB$3:$AB$1315,DataRegularSeason20242025!$B$3:$B$1315, "&lt;=" &amp; EY$1, DataRegularSeason20242025!$E$3:$E$1315, $A23)</f>
        <v>21</v>
      </c>
      <c r="EZ23">
        <f>SUMIFS(DataRegularSeason20242025!$AA$3:$AA$1315,DataRegularSeason20242025!$B$3:$B$1315, "&lt;=" &amp; EZ$1, DataRegularSeason20242025!$D$3:$D$1315, $A23)+SUMIFS(DataRegularSeason20242025!$AB$3:$AB$1315,DataRegularSeason20242025!$B$3:$B$1315, "&lt;=" &amp; EZ$1, DataRegularSeason20242025!$E$3:$E$1315, $A23)</f>
        <v>21</v>
      </c>
      <c r="FA23">
        <f>SUMIFS(DataRegularSeason20242025!$AA$3:$AA$1315,DataRegularSeason20242025!$B$3:$B$1315, "&lt;=" &amp; FA$1, DataRegularSeason20242025!$D$3:$D$1315, $A23)+SUMIFS(DataRegularSeason20242025!$AB$3:$AB$1315,DataRegularSeason20242025!$B$3:$B$1315, "&lt;=" &amp; FA$1, DataRegularSeason20242025!$E$3:$E$1315, $A23)</f>
        <v>21</v>
      </c>
      <c r="FB23">
        <f>SUMIFS(DataRegularSeason20242025!$AA$3:$AA$1315,DataRegularSeason20242025!$B$3:$B$1315, "&lt;=" &amp; FB$1, DataRegularSeason20242025!$D$3:$D$1315, $A23)+SUMIFS(DataRegularSeason20242025!$AB$3:$AB$1315,DataRegularSeason20242025!$B$3:$B$1315, "&lt;=" &amp; FB$1, DataRegularSeason20242025!$E$3:$E$1315, $A23)</f>
        <v>21</v>
      </c>
      <c r="FC23">
        <f>SUMIFS(DataRegularSeason20242025!$AA$3:$AA$1315,DataRegularSeason20242025!$B$3:$B$1315, "&lt;=" &amp; FC$1, DataRegularSeason20242025!$D$3:$D$1315, $A23)+SUMIFS(DataRegularSeason20242025!$AB$3:$AB$1315,DataRegularSeason20242025!$B$3:$B$1315, "&lt;=" &amp; FC$1, DataRegularSeason20242025!$E$3:$E$1315, $A23)</f>
        <v>21</v>
      </c>
      <c r="FD23">
        <f>SUMIFS(DataRegularSeason20242025!$AA$3:$AA$1315,DataRegularSeason20242025!$B$3:$B$1315, "&lt;=" &amp; FD$1, DataRegularSeason20242025!$D$3:$D$1315, $A23)+SUMIFS(DataRegularSeason20242025!$AB$3:$AB$1315,DataRegularSeason20242025!$B$3:$B$1315, "&lt;=" &amp; FD$1, DataRegularSeason20242025!$E$3:$E$1315, $A23)</f>
        <v>21</v>
      </c>
      <c r="FE23">
        <f>SUMIFS(DataRegularSeason20242025!$AA$3:$AA$1315,DataRegularSeason20242025!$B$3:$B$1315, "&lt;=" &amp; FE$1, DataRegularSeason20242025!$D$3:$D$1315, $A23)+SUMIFS(DataRegularSeason20242025!$AB$3:$AB$1315,DataRegularSeason20242025!$B$3:$B$1315, "&lt;=" &amp; FE$1, DataRegularSeason20242025!$E$3:$E$1315, $A23)</f>
        <v>21</v>
      </c>
      <c r="FF23">
        <f>SUMIFS(DataRegularSeason20242025!$AA$3:$AA$1315,DataRegularSeason20242025!$B$3:$B$1315, "&lt;=" &amp; FF$1, DataRegularSeason20242025!$D$3:$D$1315, $A23)+SUMIFS(DataRegularSeason20242025!$AB$3:$AB$1315,DataRegularSeason20242025!$B$3:$B$1315, "&lt;=" &amp; FF$1, DataRegularSeason20242025!$E$3:$E$1315, $A23)</f>
        <v>21</v>
      </c>
      <c r="FG23">
        <f>SUMIFS(DataRegularSeason20242025!$AA$3:$AA$1315,DataRegularSeason20242025!$B$3:$B$1315, "&lt;=" &amp; FG$1, DataRegularSeason20242025!$D$3:$D$1315, $A23)+SUMIFS(DataRegularSeason20242025!$AB$3:$AB$1315,DataRegularSeason20242025!$B$3:$B$1315, "&lt;=" &amp; FG$1, DataRegularSeason20242025!$E$3:$E$1315, $A23)</f>
        <v>21</v>
      </c>
      <c r="FH23">
        <f>SUMIFS(DataRegularSeason20242025!$AA$3:$AA$1315,DataRegularSeason20242025!$B$3:$B$1315, "&lt;=" &amp; FH$1, DataRegularSeason20242025!$D$3:$D$1315, $A23)+SUMIFS(DataRegularSeason20242025!$AB$3:$AB$1315,DataRegularSeason20242025!$B$3:$B$1315, "&lt;=" &amp; FH$1, DataRegularSeason20242025!$E$3:$E$1315, $A23)</f>
        <v>21</v>
      </c>
      <c r="FI23">
        <f>SUMIFS(DataRegularSeason20242025!$AA$3:$AA$1315,DataRegularSeason20242025!$B$3:$B$1315, "&lt;=" &amp; FI$1, DataRegularSeason20242025!$D$3:$D$1315, $A23)+SUMIFS(DataRegularSeason20242025!$AB$3:$AB$1315,DataRegularSeason20242025!$B$3:$B$1315, "&lt;=" &amp; FI$1, DataRegularSeason20242025!$E$3:$E$1315, $A23)</f>
        <v>21</v>
      </c>
      <c r="FJ23">
        <f>SUMIFS(DataRegularSeason20242025!$AA$3:$AA$1315,DataRegularSeason20242025!$B$3:$B$1315, "&lt;=" &amp; FJ$1, DataRegularSeason20242025!$D$3:$D$1315, $A23)+SUMIFS(DataRegularSeason20242025!$AB$3:$AB$1315,DataRegularSeason20242025!$B$3:$B$1315, "&lt;=" &amp; FJ$1, DataRegularSeason20242025!$E$3:$E$1315, $A23)</f>
        <v>21</v>
      </c>
      <c r="FK23">
        <f>SUMIFS(DataRegularSeason20242025!$AA$3:$AA$1315,DataRegularSeason20242025!$B$3:$B$1315, "&lt;=" &amp; FK$1, DataRegularSeason20242025!$D$3:$D$1315, $A23)+SUMIFS(DataRegularSeason20242025!$AB$3:$AB$1315,DataRegularSeason20242025!$B$3:$B$1315, "&lt;=" &amp; FK$1, DataRegularSeason20242025!$E$3:$E$1315, $A23)</f>
        <v>21</v>
      </c>
      <c r="FL23">
        <f>SUMIFS(DataRegularSeason20242025!$AA$3:$AA$1315,DataRegularSeason20242025!$B$3:$B$1315, "&lt;=" &amp; FL$1, DataRegularSeason20242025!$D$3:$D$1315, $A23)+SUMIFS(DataRegularSeason20242025!$AB$3:$AB$1315,DataRegularSeason20242025!$B$3:$B$1315, "&lt;=" &amp; FL$1, DataRegularSeason20242025!$E$3:$E$1315, $A23)</f>
        <v>21</v>
      </c>
      <c r="FM23">
        <f>SUMIFS(DataRegularSeason20242025!$AA$3:$AA$1315,DataRegularSeason20242025!$B$3:$B$1315, "&lt;=" &amp; FM$1, DataRegularSeason20242025!$D$3:$D$1315, $A23)+SUMIFS(DataRegularSeason20242025!$AB$3:$AB$1315,DataRegularSeason20242025!$B$3:$B$1315, "&lt;=" &amp; FM$1, DataRegularSeason20242025!$E$3:$E$1315, $A23)</f>
        <v>21</v>
      </c>
      <c r="FN23">
        <f>SUMIFS(DataRegularSeason20242025!$AA$3:$AA$1315,DataRegularSeason20242025!$B$3:$B$1315, "&lt;=" &amp; FN$1, DataRegularSeason20242025!$D$3:$D$1315, $A23)+SUMIFS(DataRegularSeason20242025!$AB$3:$AB$1315,DataRegularSeason20242025!$B$3:$B$1315, "&lt;=" &amp; FN$1, DataRegularSeason20242025!$E$3:$E$1315, $A23)</f>
        <v>21</v>
      </c>
      <c r="FO23">
        <f>SUMIFS(DataRegularSeason20242025!$AA$3:$AA$1315,DataRegularSeason20242025!$B$3:$B$1315, "&lt;=" &amp; FO$1, DataRegularSeason20242025!$D$3:$D$1315, $A23)+SUMIFS(DataRegularSeason20242025!$AB$3:$AB$1315,DataRegularSeason20242025!$B$3:$B$1315, "&lt;=" &amp; FO$1, DataRegularSeason20242025!$E$3:$E$1315, $A23)</f>
        <v>21</v>
      </c>
      <c r="FP23">
        <f>SUMIFS(DataRegularSeason20242025!$AA$3:$AA$1315,DataRegularSeason20242025!$B$3:$B$1315, "&lt;=" &amp; FP$1, DataRegularSeason20242025!$D$3:$D$1315, $A23)+SUMIFS(DataRegularSeason20242025!$AB$3:$AB$1315,DataRegularSeason20242025!$B$3:$B$1315, "&lt;=" &amp; FP$1, DataRegularSeason20242025!$E$3:$E$1315, $A23)</f>
        <v>21</v>
      </c>
      <c r="FQ23">
        <f>SUMIFS(DataRegularSeason20242025!$AA$3:$AA$1315,DataRegularSeason20242025!$B$3:$B$1315, "&lt;=" &amp; FQ$1, DataRegularSeason20242025!$D$3:$D$1315, $A23)+SUMIFS(DataRegularSeason20242025!$AB$3:$AB$1315,DataRegularSeason20242025!$B$3:$B$1315, "&lt;=" &amp; FQ$1, DataRegularSeason20242025!$E$3:$E$1315, $A23)</f>
        <v>21</v>
      </c>
      <c r="FR23">
        <f>SUMIFS(DataRegularSeason20242025!$AA$3:$AA$1315,DataRegularSeason20242025!$B$3:$B$1315, "&lt;=" &amp; FR$1, DataRegularSeason20242025!$D$3:$D$1315, $A23)+SUMIFS(DataRegularSeason20242025!$AB$3:$AB$1315,DataRegularSeason20242025!$B$3:$B$1315, "&lt;=" &amp; FR$1, DataRegularSeason20242025!$E$3:$E$1315, $A23)</f>
        <v>21</v>
      </c>
      <c r="FS23">
        <f>SUMIFS(DataRegularSeason20242025!$AA$3:$AA$1315,DataRegularSeason20242025!$B$3:$B$1315, "&lt;=" &amp; FS$1, DataRegularSeason20242025!$D$3:$D$1315, $A23)+SUMIFS(DataRegularSeason20242025!$AB$3:$AB$1315,DataRegularSeason20242025!$B$3:$B$1315, "&lt;=" &amp; FS$1, DataRegularSeason20242025!$E$3:$E$1315, $A23)</f>
        <v>21</v>
      </c>
      <c r="FT23">
        <f>SUMIFS(DataRegularSeason20242025!$AA$3:$AA$1315,DataRegularSeason20242025!$B$3:$B$1315, "&lt;=" &amp; FT$1, DataRegularSeason20242025!$D$3:$D$1315, $A23)+SUMIFS(DataRegularSeason20242025!$AB$3:$AB$1315,DataRegularSeason20242025!$B$3:$B$1315, "&lt;=" &amp; FT$1, DataRegularSeason20242025!$E$3:$E$1315, $A23)</f>
        <v>21</v>
      </c>
      <c r="FU23">
        <f>SUMIFS(DataRegularSeason20242025!$AA$3:$AA$1315,DataRegularSeason20242025!$B$3:$B$1315, "&lt;=" &amp; FU$1, DataRegularSeason20242025!$D$3:$D$1315, $A23)+SUMIFS(DataRegularSeason20242025!$AB$3:$AB$1315,DataRegularSeason20242025!$B$3:$B$1315, "&lt;=" &amp; FU$1, DataRegularSeason20242025!$E$3:$E$1315, $A23)</f>
        <v>21</v>
      </c>
      <c r="FV23">
        <f>SUMIFS(DataRegularSeason20242025!$AA$3:$AA$1315,DataRegularSeason20242025!$B$3:$B$1315, "&lt;=" &amp; FV$1, DataRegularSeason20242025!$D$3:$D$1315, $A23)+SUMIFS(DataRegularSeason20242025!$AB$3:$AB$1315,DataRegularSeason20242025!$B$3:$B$1315, "&lt;=" &amp; FV$1, DataRegularSeason20242025!$E$3:$E$1315, $A23)</f>
        <v>21</v>
      </c>
      <c r="FW23">
        <f>SUMIFS(DataRegularSeason20242025!$AA$3:$AA$1315,DataRegularSeason20242025!$B$3:$B$1315, "&lt;=" &amp; FW$1, DataRegularSeason20242025!$D$3:$D$1315, $A23)+SUMIFS(DataRegularSeason20242025!$AB$3:$AB$1315,DataRegularSeason20242025!$B$3:$B$1315, "&lt;=" &amp; FW$1, DataRegularSeason20242025!$E$3:$E$1315, $A23)</f>
        <v>21</v>
      </c>
      <c r="FX23">
        <f>SUMIFS(DataRegularSeason20242025!$AA$3:$AA$1315,DataRegularSeason20242025!$B$3:$B$1315, "&lt;=" &amp; FX$1, DataRegularSeason20242025!$D$3:$D$1315, $A23)+SUMIFS(DataRegularSeason20242025!$AB$3:$AB$1315,DataRegularSeason20242025!$B$3:$B$1315, "&lt;=" &amp; FX$1, DataRegularSeason20242025!$E$3:$E$1315, $A23)</f>
        <v>21</v>
      </c>
      <c r="FY23">
        <f>SUMIFS(DataRegularSeason20242025!$AA$3:$AA$1315,DataRegularSeason20242025!$B$3:$B$1315, "&lt;=" &amp; FY$1, DataRegularSeason20242025!$D$3:$D$1315, $A23)+SUMIFS(DataRegularSeason20242025!$AB$3:$AB$1315,DataRegularSeason20242025!$B$3:$B$1315, "&lt;=" &amp; FY$1, DataRegularSeason20242025!$E$3:$E$1315, $A23)</f>
        <v>21</v>
      </c>
      <c r="FZ23">
        <f>SUMIFS(DataRegularSeason20242025!$AA$3:$AA$1315,DataRegularSeason20242025!$B$3:$B$1315, "&lt;=" &amp; FZ$1, DataRegularSeason20242025!$D$3:$D$1315, $A23)+SUMIFS(DataRegularSeason20242025!$AB$3:$AB$1315,DataRegularSeason20242025!$B$3:$B$1315, "&lt;=" &amp; FZ$1, DataRegularSeason20242025!$E$3:$E$1315, $A23)</f>
        <v>21</v>
      </c>
      <c r="GA23">
        <f>SUMIFS(DataRegularSeason20242025!$AA$3:$AA$1315,DataRegularSeason20242025!$B$3:$B$1315, "&lt;=" &amp; GA$1, DataRegularSeason20242025!$D$3:$D$1315, $A23)+SUMIFS(DataRegularSeason20242025!$AB$3:$AB$1315,DataRegularSeason20242025!$B$3:$B$1315, "&lt;=" &amp; GA$1, DataRegularSeason20242025!$E$3:$E$1315, $A23)</f>
        <v>21</v>
      </c>
      <c r="GB23">
        <f>SUMIFS(DataRegularSeason20242025!$AA$3:$AA$1315,DataRegularSeason20242025!$B$3:$B$1315, "&lt;=" &amp; GB$1, DataRegularSeason20242025!$D$3:$D$1315, $A23)+SUMIFS(DataRegularSeason20242025!$AB$3:$AB$1315,DataRegularSeason20242025!$B$3:$B$1315, "&lt;=" &amp; GB$1, DataRegularSeason20242025!$E$3:$E$1315, $A23)</f>
        <v>21</v>
      </c>
      <c r="GC23">
        <f>SUMIFS(DataRegularSeason20242025!$AA$3:$AA$1315,DataRegularSeason20242025!$B$3:$B$1315, "&lt;=" &amp; GC$1, DataRegularSeason20242025!$D$3:$D$1315, $A23)+SUMIFS(DataRegularSeason20242025!$AB$3:$AB$1315,DataRegularSeason20242025!$B$3:$B$1315, "&lt;=" &amp; GC$1, DataRegularSeason20242025!$E$3:$E$1315, $A23)</f>
        <v>21</v>
      </c>
      <c r="GD23">
        <f>SUMIFS(DataRegularSeason20242025!$AA$3:$AA$1315,DataRegularSeason20242025!$B$3:$B$1315, "&lt;=" &amp; GD$1, DataRegularSeason20242025!$D$3:$D$1315, $A23)+SUMIFS(DataRegularSeason20242025!$AB$3:$AB$1315,DataRegularSeason20242025!$B$3:$B$1315, "&lt;=" &amp; GD$1, DataRegularSeason20242025!$E$3:$E$1315, $A23)</f>
        <v>21</v>
      </c>
      <c r="GE23">
        <f>SUMIFS(DataRegularSeason20242025!$AA$3:$AA$1315,DataRegularSeason20242025!$B$3:$B$1315, "&lt;=" &amp; GE$1, DataRegularSeason20242025!$D$3:$D$1315, $A23)+SUMIFS(DataRegularSeason20242025!$AB$3:$AB$1315,DataRegularSeason20242025!$B$3:$B$1315, "&lt;=" &amp; GE$1, DataRegularSeason20242025!$E$3:$E$1315, $A23)</f>
        <v>21</v>
      </c>
      <c r="GF23">
        <f>SUMIFS(DataRegularSeason20242025!$AA$3:$AA$1315,DataRegularSeason20242025!$B$3:$B$1315, "&lt;=" &amp; GF$1, DataRegularSeason20242025!$D$3:$D$1315, $A23)+SUMIFS(DataRegularSeason20242025!$AB$3:$AB$1315,DataRegularSeason20242025!$B$3:$B$1315, "&lt;=" &amp; GF$1, DataRegularSeason20242025!$E$3:$E$1315, $A23)</f>
        <v>21</v>
      </c>
      <c r="GG23">
        <f>SUMIFS(DataRegularSeason20242025!$AA$3:$AA$1315,DataRegularSeason20242025!$B$3:$B$1315, "&lt;=" &amp; GG$1, DataRegularSeason20242025!$D$3:$D$1315, $A23)+SUMIFS(DataRegularSeason20242025!$AB$3:$AB$1315,DataRegularSeason20242025!$B$3:$B$1315, "&lt;=" &amp; GG$1, DataRegularSeason20242025!$E$3:$E$1315, $A23)</f>
        <v>21</v>
      </c>
      <c r="GH23">
        <f>SUMIFS(DataRegularSeason20242025!$AA$3:$AA$1315,DataRegularSeason20242025!$B$3:$B$1315, "&lt;=" &amp; GH$1, DataRegularSeason20242025!$D$3:$D$1315, $A23)+SUMIFS(DataRegularSeason20242025!$AB$3:$AB$1315,DataRegularSeason20242025!$B$3:$B$1315, "&lt;=" &amp; GH$1, DataRegularSeason20242025!$E$3:$E$1315, $A23)</f>
        <v>21</v>
      </c>
      <c r="GI23">
        <f>SUMIFS(DataRegularSeason20242025!$AA$3:$AA$1315,DataRegularSeason20242025!$B$3:$B$1315, "&lt;=" &amp; GI$1, DataRegularSeason20242025!$D$3:$D$1315, $A23)+SUMIFS(DataRegularSeason20242025!$AB$3:$AB$1315,DataRegularSeason20242025!$B$3:$B$1315, "&lt;=" &amp; GI$1, DataRegularSeason20242025!$E$3:$E$1315, $A23)</f>
        <v>21</v>
      </c>
      <c r="GJ23">
        <f>SUMIFS(DataRegularSeason20242025!$AA$3:$AA$1315,DataRegularSeason20242025!$B$3:$B$1315, "&lt;=" &amp; GJ$1, DataRegularSeason20242025!$D$3:$D$1315, $A23)+SUMIFS(DataRegularSeason20242025!$AB$3:$AB$1315,DataRegularSeason20242025!$B$3:$B$1315, "&lt;=" &amp; GJ$1, DataRegularSeason20242025!$E$3:$E$1315, $A23)</f>
        <v>21</v>
      </c>
      <c r="GK23">
        <f>SUMIFS(DataRegularSeason20242025!$AA$3:$AA$1315,DataRegularSeason20242025!$B$3:$B$1315, "&lt;=" &amp; GK$1, DataRegularSeason20242025!$D$3:$D$1315, $A23)+SUMIFS(DataRegularSeason20242025!$AB$3:$AB$1315,DataRegularSeason20242025!$B$3:$B$1315, "&lt;=" &amp; GK$1, DataRegularSeason20242025!$E$3:$E$1315, $A23)</f>
        <v>21</v>
      </c>
      <c r="GL23">
        <f>SUMIFS(DataRegularSeason20242025!$AA$3:$AA$1315,DataRegularSeason20242025!$B$3:$B$1315, "&lt;=" &amp; GL$1, DataRegularSeason20242025!$D$3:$D$1315, $A23)+SUMIFS(DataRegularSeason20242025!$AB$3:$AB$1315,DataRegularSeason20242025!$B$3:$B$1315, "&lt;=" &amp; GL$1, DataRegularSeason20242025!$E$3:$E$1315, $A23)</f>
        <v>21</v>
      </c>
      <c r="GM23">
        <f>SUMIFS(DataRegularSeason20242025!$AA$3:$AA$1315,DataRegularSeason20242025!$B$3:$B$1315, "&lt;=" &amp; GM$1, DataRegularSeason20242025!$D$3:$D$1315, $A23)+SUMIFS(DataRegularSeason20242025!$AB$3:$AB$1315,DataRegularSeason20242025!$B$3:$B$1315, "&lt;=" &amp; GM$1, DataRegularSeason20242025!$E$3:$E$1315, $A23)</f>
        <v>21</v>
      </c>
      <c r="GN23">
        <f>SUMIFS(DataRegularSeason20242025!$AA$3:$AA$1315,DataRegularSeason20242025!$B$3:$B$1315, "&lt;=" &amp; GN$1, DataRegularSeason20242025!$D$3:$D$1315, $A23)+SUMIFS(DataRegularSeason20242025!$AB$3:$AB$1315,DataRegularSeason20242025!$B$3:$B$1315, "&lt;=" &amp; GN$1, DataRegularSeason20242025!$E$3:$E$1315, $A23)</f>
        <v>21</v>
      </c>
      <c r="GO23">
        <f>SUMIFS(DataRegularSeason20242025!$AA$3:$AA$1315,DataRegularSeason20242025!$B$3:$B$1315, "&lt;=" &amp; GO$1, DataRegularSeason20242025!$D$3:$D$1315, $A23)+SUMIFS(DataRegularSeason20242025!$AB$3:$AB$1315,DataRegularSeason20242025!$B$3:$B$1315, "&lt;=" &amp; GO$1, DataRegularSeason20242025!$E$3:$E$1315, $A23)</f>
        <v>21</v>
      </c>
      <c r="GP23">
        <f>SUMIFS(DataRegularSeason20242025!$AA$3:$AA$1315,DataRegularSeason20242025!$B$3:$B$1315, "&lt;=" &amp; GP$1, DataRegularSeason20242025!$D$3:$D$1315, $A23)+SUMIFS(DataRegularSeason20242025!$AB$3:$AB$1315,DataRegularSeason20242025!$B$3:$B$1315, "&lt;=" &amp; GP$1, DataRegularSeason20242025!$E$3:$E$1315, $A23)</f>
        <v>21</v>
      </c>
      <c r="GQ23">
        <f>SUMIFS(DataRegularSeason20242025!$AA$3:$AA$1315,DataRegularSeason20242025!$B$3:$B$1315, "&lt;=" &amp; GQ$1, DataRegularSeason20242025!$D$3:$D$1315, $A23)+SUMIFS(DataRegularSeason20242025!$AB$3:$AB$1315,DataRegularSeason20242025!$B$3:$B$1315, "&lt;=" &amp; GQ$1, DataRegularSeason20242025!$E$3:$E$1315, $A23)</f>
        <v>21</v>
      </c>
      <c r="GR23">
        <f>SUMIFS(DataRegularSeason20242025!$AA$3:$AA$1315,DataRegularSeason20242025!$B$3:$B$1315, "&lt;=" &amp; GR$1, DataRegularSeason20242025!$D$3:$D$1315, $A23)+SUMIFS(DataRegularSeason20242025!$AB$3:$AB$1315,DataRegularSeason20242025!$B$3:$B$1315, "&lt;=" &amp; GR$1, DataRegularSeason20242025!$E$3:$E$1315, $A23)</f>
        <v>21</v>
      </c>
      <c r="GS23">
        <f>SUMIFS(DataRegularSeason20242025!$AA$3:$AA$1315,DataRegularSeason20242025!$B$3:$B$1315, "&lt;=" &amp; GS$1, DataRegularSeason20242025!$D$3:$D$1315, $A23)+SUMIFS(DataRegularSeason20242025!$AB$3:$AB$1315,DataRegularSeason20242025!$B$3:$B$1315, "&lt;=" &amp; GS$1, DataRegularSeason20242025!$E$3:$E$1315, $A23)</f>
        <v>21</v>
      </c>
      <c r="GT23">
        <f>SUMIFS(DataRegularSeason20242025!$AA$3:$AA$1315,DataRegularSeason20242025!$B$3:$B$1315, "&lt;=" &amp; GT$1, DataRegularSeason20242025!$D$3:$D$1315, $A23)+SUMIFS(DataRegularSeason20242025!$AB$3:$AB$1315,DataRegularSeason20242025!$B$3:$B$1315, "&lt;=" &amp; GT$1, DataRegularSeason20242025!$E$3:$E$1315, $A23)</f>
        <v>21</v>
      </c>
      <c r="GU23">
        <f>SUMIFS(DataRegularSeason20242025!$AA$3:$AA$1315,DataRegularSeason20242025!$B$3:$B$1315, "&lt;=" &amp; GU$1, DataRegularSeason20242025!$D$3:$D$1315, $A23)+SUMIFS(DataRegularSeason20242025!$AB$3:$AB$1315,DataRegularSeason20242025!$B$3:$B$1315, "&lt;=" &amp; GU$1, DataRegularSeason20242025!$E$3:$E$1315, $A23)</f>
        <v>21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17</v>
      </c>
      <c r="BH24">
        <f>SUMIFS(DataRegularSeason20242025!$AA$3:$AA$1315,DataRegularSeason20242025!$B$3:$B$1315, "&lt;=" &amp; BH$1, DataRegularSeason20242025!$D$3:$D$1315, $A24)+SUMIFS(DataRegularSeason20242025!$AB$3:$AB$1315,DataRegularSeason20242025!$B$3:$B$1315, "&lt;=" &amp; BH$1, DataRegularSeason20242025!$E$3:$E$1315, $A24)</f>
        <v>17</v>
      </c>
      <c r="BI24">
        <f>SUMIFS(DataRegularSeason20242025!$AA$3:$AA$1315,DataRegularSeason20242025!$B$3:$B$1315, "&lt;=" &amp; BI$1, DataRegularSeason20242025!$D$3:$D$1315, $A24)+SUMIFS(DataRegularSeason20242025!$AB$3:$AB$1315,DataRegularSeason20242025!$B$3:$B$1315, "&lt;=" &amp; BI$1, DataRegularSeason20242025!$E$3:$E$1315, $A24)</f>
        <v>17</v>
      </c>
      <c r="BJ24">
        <f>SUMIFS(DataRegularSeason20242025!$AA$3:$AA$1315,DataRegularSeason20242025!$B$3:$B$1315, "&lt;=" &amp; BJ$1, DataRegularSeason20242025!$D$3:$D$1315, $A24)+SUMIFS(DataRegularSeason20242025!$AB$3:$AB$1315,DataRegularSeason20242025!$B$3:$B$1315, "&lt;=" &amp; BJ$1, DataRegularSeason20242025!$E$3:$E$1315, $A24)</f>
        <v>17</v>
      </c>
      <c r="BK24">
        <f>SUMIFS(DataRegularSeason20242025!$AA$3:$AA$1315,DataRegularSeason20242025!$B$3:$B$1315, "&lt;=" &amp; BK$1, DataRegularSeason20242025!$D$3:$D$1315, $A24)+SUMIFS(DataRegularSeason20242025!$AB$3:$AB$1315,DataRegularSeason20242025!$B$3:$B$1315, "&lt;=" &amp; BK$1, DataRegularSeason20242025!$E$3:$E$1315, $A24)</f>
        <v>17</v>
      </c>
      <c r="BL24">
        <f>SUMIFS(DataRegularSeason20242025!$AA$3:$AA$1315,DataRegularSeason20242025!$B$3:$B$1315, "&lt;=" &amp; BL$1, DataRegularSeason20242025!$D$3:$D$1315, $A24)+SUMIFS(DataRegularSeason20242025!$AB$3:$AB$1315,DataRegularSeason20242025!$B$3:$B$1315, "&lt;=" &amp; BL$1, DataRegularSeason20242025!$E$3:$E$1315, $A24)</f>
        <v>17</v>
      </c>
      <c r="BM24">
        <f>SUMIFS(DataRegularSeason20242025!$AA$3:$AA$1315,DataRegularSeason20242025!$B$3:$B$1315, "&lt;=" &amp; BM$1, DataRegularSeason20242025!$D$3:$D$1315, $A24)+SUMIFS(DataRegularSeason20242025!$AB$3:$AB$1315,DataRegularSeason20242025!$B$3:$B$1315, "&lt;=" &amp; BM$1, DataRegularSeason20242025!$E$3:$E$1315, $A24)</f>
        <v>17</v>
      </c>
      <c r="BN24">
        <f>SUMIFS(DataRegularSeason20242025!$AA$3:$AA$1315,DataRegularSeason20242025!$B$3:$B$1315, "&lt;=" &amp; BN$1, DataRegularSeason20242025!$D$3:$D$1315, $A24)+SUMIFS(DataRegularSeason20242025!$AB$3:$AB$1315,DataRegularSeason20242025!$B$3:$B$1315, "&lt;=" &amp; BN$1, DataRegularSeason20242025!$E$3:$E$1315, $A24)</f>
        <v>17</v>
      </c>
      <c r="BO24">
        <f>SUMIFS(DataRegularSeason20242025!$AA$3:$AA$1315,DataRegularSeason20242025!$B$3:$B$1315, "&lt;=" &amp; BO$1, DataRegularSeason20242025!$D$3:$D$1315, $A24)+SUMIFS(DataRegularSeason20242025!$AB$3:$AB$1315,DataRegularSeason20242025!$B$3:$B$1315, "&lt;=" &amp; BO$1, DataRegularSeason20242025!$E$3:$E$1315, $A24)</f>
        <v>17</v>
      </c>
      <c r="BP24">
        <f>SUMIFS(DataRegularSeason20242025!$AA$3:$AA$1315,DataRegularSeason20242025!$B$3:$B$1315, "&lt;=" &amp; BP$1, DataRegularSeason20242025!$D$3:$D$1315, $A24)+SUMIFS(DataRegularSeason20242025!$AB$3:$AB$1315,DataRegularSeason20242025!$B$3:$B$1315, "&lt;=" &amp; BP$1, DataRegularSeason20242025!$E$3:$E$1315, $A24)</f>
        <v>17</v>
      </c>
      <c r="BQ24">
        <f>SUMIFS(DataRegularSeason20242025!$AA$3:$AA$1315,DataRegularSeason20242025!$B$3:$B$1315, "&lt;=" &amp; BQ$1, DataRegularSeason20242025!$D$3:$D$1315, $A24)+SUMIFS(DataRegularSeason20242025!$AB$3:$AB$1315,DataRegularSeason20242025!$B$3:$B$1315, "&lt;=" &amp; BQ$1, DataRegularSeason20242025!$E$3:$E$1315, $A24)</f>
        <v>17</v>
      </c>
      <c r="BR24">
        <f>SUMIFS(DataRegularSeason20242025!$AA$3:$AA$1315,DataRegularSeason20242025!$B$3:$B$1315, "&lt;=" &amp; BR$1, DataRegularSeason20242025!$D$3:$D$1315, $A24)+SUMIFS(DataRegularSeason20242025!$AB$3:$AB$1315,DataRegularSeason20242025!$B$3:$B$1315, "&lt;=" &amp; BR$1, DataRegularSeason20242025!$E$3:$E$1315, $A24)</f>
        <v>17</v>
      </c>
      <c r="BS24">
        <f>SUMIFS(DataRegularSeason20242025!$AA$3:$AA$1315,DataRegularSeason20242025!$B$3:$B$1315, "&lt;=" &amp; BS$1, DataRegularSeason20242025!$D$3:$D$1315, $A24)+SUMIFS(DataRegularSeason20242025!$AB$3:$AB$1315,DataRegularSeason20242025!$B$3:$B$1315, "&lt;=" &amp; BS$1, DataRegularSeason20242025!$E$3:$E$1315, $A24)</f>
        <v>17</v>
      </c>
      <c r="BT24">
        <f>SUMIFS(DataRegularSeason20242025!$AA$3:$AA$1315,DataRegularSeason20242025!$B$3:$B$1315, "&lt;=" &amp; BT$1, DataRegularSeason20242025!$D$3:$D$1315, $A24)+SUMIFS(DataRegularSeason20242025!$AB$3:$AB$1315,DataRegularSeason20242025!$B$3:$B$1315, "&lt;=" &amp; BT$1, DataRegularSeason20242025!$E$3:$E$1315, $A24)</f>
        <v>17</v>
      </c>
      <c r="BU24">
        <f>SUMIFS(DataRegularSeason20242025!$AA$3:$AA$1315,DataRegularSeason20242025!$B$3:$B$1315, "&lt;=" &amp; BU$1, DataRegularSeason20242025!$D$3:$D$1315, $A24)+SUMIFS(DataRegularSeason20242025!$AB$3:$AB$1315,DataRegularSeason20242025!$B$3:$B$1315, "&lt;=" &amp; BU$1, DataRegularSeason20242025!$E$3:$E$1315, $A24)</f>
        <v>17</v>
      </c>
      <c r="BV24">
        <f>SUMIFS(DataRegularSeason20242025!$AA$3:$AA$1315,DataRegularSeason20242025!$B$3:$B$1315, "&lt;=" &amp; BV$1, DataRegularSeason20242025!$D$3:$D$1315, $A24)+SUMIFS(DataRegularSeason20242025!$AB$3:$AB$1315,DataRegularSeason20242025!$B$3:$B$1315, "&lt;=" &amp; BV$1, DataRegularSeason20242025!$E$3:$E$1315, $A24)</f>
        <v>17</v>
      </c>
      <c r="BW24">
        <f>SUMIFS(DataRegularSeason20242025!$AA$3:$AA$1315,DataRegularSeason20242025!$B$3:$B$1315, "&lt;=" &amp; BW$1, DataRegularSeason20242025!$D$3:$D$1315, $A24)+SUMIFS(DataRegularSeason20242025!$AB$3:$AB$1315,DataRegularSeason20242025!$B$3:$B$1315, "&lt;=" &amp; BW$1, DataRegularSeason20242025!$E$3:$E$1315, $A24)</f>
        <v>17</v>
      </c>
      <c r="BX24">
        <f>SUMIFS(DataRegularSeason20242025!$AA$3:$AA$1315,DataRegularSeason20242025!$B$3:$B$1315, "&lt;=" &amp; BX$1, DataRegularSeason20242025!$D$3:$D$1315, $A24)+SUMIFS(DataRegularSeason20242025!$AB$3:$AB$1315,DataRegularSeason20242025!$B$3:$B$1315, "&lt;=" &amp; BX$1, DataRegularSeason20242025!$E$3:$E$1315, $A24)</f>
        <v>17</v>
      </c>
      <c r="BY24">
        <f>SUMIFS(DataRegularSeason20242025!$AA$3:$AA$1315,DataRegularSeason20242025!$B$3:$B$1315, "&lt;=" &amp; BY$1, DataRegularSeason20242025!$D$3:$D$1315, $A24)+SUMIFS(DataRegularSeason20242025!$AB$3:$AB$1315,DataRegularSeason20242025!$B$3:$B$1315, "&lt;=" &amp; BY$1, DataRegularSeason20242025!$E$3:$E$1315, $A24)</f>
        <v>17</v>
      </c>
      <c r="BZ24">
        <f>SUMIFS(DataRegularSeason20242025!$AA$3:$AA$1315,DataRegularSeason20242025!$B$3:$B$1315, "&lt;=" &amp; BZ$1, DataRegularSeason20242025!$D$3:$D$1315, $A24)+SUMIFS(DataRegularSeason20242025!$AB$3:$AB$1315,DataRegularSeason20242025!$B$3:$B$1315, "&lt;=" &amp; BZ$1, DataRegularSeason20242025!$E$3:$E$1315, $A24)</f>
        <v>17</v>
      </c>
      <c r="CA24">
        <f>SUMIFS(DataRegularSeason20242025!$AA$3:$AA$1315,DataRegularSeason20242025!$B$3:$B$1315, "&lt;=" &amp; CA$1, DataRegularSeason20242025!$D$3:$D$1315, $A24)+SUMIFS(DataRegularSeason20242025!$AB$3:$AB$1315,DataRegularSeason20242025!$B$3:$B$1315, "&lt;=" &amp; CA$1, DataRegularSeason20242025!$E$3:$E$1315, $A24)</f>
        <v>17</v>
      </c>
      <c r="CB24">
        <f>SUMIFS(DataRegularSeason20242025!$AA$3:$AA$1315,DataRegularSeason20242025!$B$3:$B$1315, "&lt;=" &amp; CB$1, DataRegularSeason20242025!$D$3:$D$1315, $A24)+SUMIFS(DataRegularSeason20242025!$AB$3:$AB$1315,DataRegularSeason20242025!$B$3:$B$1315, "&lt;=" &amp; CB$1, DataRegularSeason20242025!$E$3:$E$1315, $A24)</f>
        <v>17</v>
      </c>
      <c r="CC24">
        <f>SUMIFS(DataRegularSeason20242025!$AA$3:$AA$1315,DataRegularSeason20242025!$B$3:$B$1315, "&lt;=" &amp; CC$1, DataRegularSeason20242025!$D$3:$D$1315, $A24)+SUMIFS(DataRegularSeason20242025!$AB$3:$AB$1315,DataRegularSeason20242025!$B$3:$B$1315, "&lt;=" &amp; CC$1, DataRegularSeason20242025!$E$3:$E$1315, $A24)</f>
        <v>17</v>
      </c>
      <c r="CD24">
        <f>SUMIFS(DataRegularSeason20242025!$AA$3:$AA$1315,DataRegularSeason20242025!$B$3:$B$1315, "&lt;=" &amp; CD$1, DataRegularSeason20242025!$D$3:$D$1315, $A24)+SUMIFS(DataRegularSeason20242025!$AB$3:$AB$1315,DataRegularSeason20242025!$B$3:$B$1315, "&lt;=" &amp; CD$1, DataRegularSeason20242025!$E$3:$E$1315, $A24)</f>
        <v>17</v>
      </c>
      <c r="CE24">
        <f>SUMIFS(DataRegularSeason20242025!$AA$3:$AA$1315,DataRegularSeason20242025!$B$3:$B$1315, "&lt;=" &amp; CE$1, DataRegularSeason20242025!$D$3:$D$1315, $A24)+SUMIFS(DataRegularSeason20242025!$AB$3:$AB$1315,DataRegularSeason20242025!$B$3:$B$1315, "&lt;=" &amp; CE$1, DataRegularSeason20242025!$E$3:$E$1315, $A24)</f>
        <v>17</v>
      </c>
      <c r="CF24">
        <f>SUMIFS(DataRegularSeason20242025!$AA$3:$AA$1315,DataRegularSeason20242025!$B$3:$B$1315, "&lt;=" &amp; CF$1, DataRegularSeason20242025!$D$3:$D$1315, $A24)+SUMIFS(DataRegularSeason20242025!$AB$3:$AB$1315,DataRegularSeason20242025!$B$3:$B$1315, "&lt;=" &amp; CF$1, DataRegularSeason20242025!$E$3:$E$1315, $A24)</f>
        <v>17</v>
      </c>
      <c r="CG24">
        <f>SUMIFS(DataRegularSeason20242025!$AA$3:$AA$1315,DataRegularSeason20242025!$B$3:$B$1315, "&lt;=" &amp; CG$1, DataRegularSeason20242025!$D$3:$D$1315, $A24)+SUMIFS(DataRegularSeason20242025!$AB$3:$AB$1315,DataRegularSeason20242025!$B$3:$B$1315, "&lt;=" &amp; CG$1, DataRegularSeason20242025!$E$3:$E$1315, $A24)</f>
        <v>17</v>
      </c>
      <c r="CH24">
        <f>SUMIFS(DataRegularSeason20242025!$AA$3:$AA$1315,DataRegularSeason20242025!$B$3:$B$1315, "&lt;=" &amp; CH$1, DataRegularSeason20242025!$D$3:$D$1315, $A24)+SUMIFS(DataRegularSeason20242025!$AB$3:$AB$1315,DataRegularSeason20242025!$B$3:$B$1315, "&lt;=" &amp; CH$1, DataRegularSeason20242025!$E$3:$E$1315, $A24)</f>
        <v>17</v>
      </c>
      <c r="CI24">
        <f>SUMIFS(DataRegularSeason20242025!$AA$3:$AA$1315,DataRegularSeason20242025!$B$3:$B$1315, "&lt;=" &amp; CI$1, DataRegularSeason20242025!$D$3:$D$1315, $A24)+SUMIFS(DataRegularSeason20242025!$AB$3:$AB$1315,DataRegularSeason20242025!$B$3:$B$1315, "&lt;=" &amp; CI$1, DataRegularSeason20242025!$E$3:$E$1315, $A24)</f>
        <v>17</v>
      </c>
      <c r="CJ24">
        <f>SUMIFS(DataRegularSeason20242025!$AA$3:$AA$1315,DataRegularSeason20242025!$B$3:$B$1315, "&lt;=" &amp; CJ$1, DataRegularSeason20242025!$D$3:$D$1315, $A24)+SUMIFS(DataRegularSeason20242025!$AB$3:$AB$1315,DataRegularSeason20242025!$B$3:$B$1315, "&lt;=" &amp; CJ$1, DataRegularSeason20242025!$E$3:$E$1315, $A24)</f>
        <v>17</v>
      </c>
      <c r="CK24">
        <f>SUMIFS(DataRegularSeason20242025!$AA$3:$AA$1315,DataRegularSeason20242025!$B$3:$B$1315, "&lt;=" &amp; CK$1, DataRegularSeason20242025!$D$3:$D$1315, $A24)+SUMIFS(DataRegularSeason20242025!$AB$3:$AB$1315,DataRegularSeason20242025!$B$3:$B$1315, "&lt;=" &amp; CK$1, DataRegularSeason20242025!$E$3:$E$1315, $A24)</f>
        <v>17</v>
      </c>
      <c r="CL24">
        <f>SUMIFS(DataRegularSeason20242025!$AA$3:$AA$1315,DataRegularSeason20242025!$B$3:$B$1315, "&lt;=" &amp; CL$1, DataRegularSeason20242025!$D$3:$D$1315, $A24)+SUMIFS(DataRegularSeason20242025!$AB$3:$AB$1315,DataRegularSeason20242025!$B$3:$B$1315, "&lt;=" &amp; CL$1, DataRegularSeason20242025!$E$3:$E$1315, $A24)</f>
        <v>17</v>
      </c>
      <c r="CM24">
        <f>SUMIFS(DataRegularSeason20242025!$AA$3:$AA$1315,DataRegularSeason20242025!$B$3:$B$1315, "&lt;=" &amp; CM$1, DataRegularSeason20242025!$D$3:$D$1315, $A24)+SUMIFS(DataRegularSeason20242025!$AB$3:$AB$1315,DataRegularSeason20242025!$B$3:$B$1315, "&lt;=" &amp; CM$1, DataRegularSeason20242025!$E$3:$E$1315, $A24)</f>
        <v>17</v>
      </c>
      <c r="CN24">
        <f>SUMIFS(DataRegularSeason20242025!$AA$3:$AA$1315,DataRegularSeason20242025!$B$3:$B$1315, "&lt;=" &amp; CN$1, DataRegularSeason20242025!$D$3:$D$1315, $A24)+SUMIFS(DataRegularSeason20242025!$AB$3:$AB$1315,DataRegularSeason20242025!$B$3:$B$1315, "&lt;=" &amp; CN$1, DataRegularSeason20242025!$E$3:$E$1315, $A24)</f>
        <v>17</v>
      </c>
      <c r="CO24">
        <f>SUMIFS(DataRegularSeason20242025!$AA$3:$AA$1315,DataRegularSeason20242025!$B$3:$B$1315, "&lt;=" &amp; CO$1, DataRegularSeason20242025!$D$3:$D$1315, $A24)+SUMIFS(DataRegularSeason20242025!$AB$3:$AB$1315,DataRegularSeason20242025!$B$3:$B$1315, "&lt;=" &amp; CO$1, DataRegularSeason20242025!$E$3:$E$1315, $A24)</f>
        <v>17</v>
      </c>
      <c r="CP24">
        <f>SUMIFS(DataRegularSeason20242025!$AA$3:$AA$1315,DataRegularSeason20242025!$B$3:$B$1315, "&lt;=" &amp; CP$1, DataRegularSeason20242025!$D$3:$D$1315, $A24)+SUMIFS(DataRegularSeason20242025!$AB$3:$AB$1315,DataRegularSeason20242025!$B$3:$B$1315, "&lt;=" &amp; CP$1, DataRegularSeason20242025!$E$3:$E$1315, $A24)</f>
        <v>17</v>
      </c>
      <c r="CQ24">
        <f>SUMIFS(DataRegularSeason20242025!$AA$3:$AA$1315,DataRegularSeason20242025!$B$3:$B$1315, "&lt;=" &amp; CQ$1, DataRegularSeason20242025!$D$3:$D$1315, $A24)+SUMIFS(DataRegularSeason20242025!$AB$3:$AB$1315,DataRegularSeason20242025!$B$3:$B$1315, "&lt;=" &amp; CQ$1, DataRegularSeason20242025!$E$3:$E$1315, $A24)</f>
        <v>17</v>
      </c>
      <c r="CR24">
        <f>SUMIFS(DataRegularSeason20242025!$AA$3:$AA$1315,DataRegularSeason20242025!$B$3:$B$1315, "&lt;=" &amp; CR$1, DataRegularSeason20242025!$D$3:$D$1315, $A24)+SUMIFS(DataRegularSeason20242025!$AB$3:$AB$1315,DataRegularSeason20242025!$B$3:$B$1315, "&lt;=" &amp; CR$1, DataRegularSeason20242025!$E$3:$E$1315, $A24)</f>
        <v>17</v>
      </c>
      <c r="CS24">
        <f>SUMIFS(DataRegularSeason20242025!$AA$3:$AA$1315,DataRegularSeason20242025!$B$3:$B$1315, "&lt;=" &amp; CS$1, DataRegularSeason20242025!$D$3:$D$1315, $A24)+SUMIFS(DataRegularSeason20242025!$AB$3:$AB$1315,DataRegularSeason20242025!$B$3:$B$1315, "&lt;=" &amp; CS$1, DataRegularSeason20242025!$E$3:$E$1315, $A24)</f>
        <v>17</v>
      </c>
      <c r="CT24">
        <f>SUMIFS(DataRegularSeason20242025!$AA$3:$AA$1315,DataRegularSeason20242025!$B$3:$B$1315, "&lt;=" &amp; CT$1, DataRegularSeason20242025!$D$3:$D$1315, $A24)+SUMIFS(DataRegularSeason20242025!$AB$3:$AB$1315,DataRegularSeason20242025!$B$3:$B$1315, "&lt;=" &amp; CT$1, DataRegularSeason20242025!$E$3:$E$1315, $A24)</f>
        <v>17</v>
      </c>
      <c r="CU24">
        <f>SUMIFS(DataRegularSeason20242025!$AA$3:$AA$1315,DataRegularSeason20242025!$B$3:$B$1315, "&lt;=" &amp; CU$1, DataRegularSeason20242025!$D$3:$D$1315, $A24)+SUMIFS(DataRegularSeason20242025!$AB$3:$AB$1315,DataRegularSeason20242025!$B$3:$B$1315, "&lt;=" &amp; CU$1, DataRegularSeason20242025!$E$3:$E$1315, $A24)</f>
        <v>17</v>
      </c>
      <c r="CV24">
        <f>SUMIFS(DataRegularSeason20242025!$AA$3:$AA$1315,DataRegularSeason20242025!$B$3:$B$1315, "&lt;=" &amp; CV$1, DataRegularSeason20242025!$D$3:$D$1315, $A24)+SUMIFS(DataRegularSeason20242025!$AB$3:$AB$1315,DataRegularSeason20242025!$B$3:$B$1315, "&lt;=" &amp; CV$1, DataRegularSeason20242025!$E$3:$E$1315, $A24)</f>
        <v>17</v>
      </c>
      <c r="CW24">
        <f>SUMIFS(DataRegularSeason20242025!$AA$3:$AA$1315,DataRegularSeason20242025!$B$3:$B$1315, "&lt;=" &amp; CW$1, DataRegularSeason20242025!$D$3:$D$1315, $A24)+SUMIFS(DataRegularSeason20242025!$AB$3:$AB$1315,DataRegularSeason20242025!$B$3:$B$1315, "&lt;=" &amp; CW$1, DataRegularSeason20242025!$E$3:$E$1315, $A24)</f>
        <v>17</v>
      </c>
      <c r="CX24">
        <f>SUMIFS(DataRegularSeason20242025!$AA$3:$AA$1315,DataRegularSeason20242025!$B$3:$B$1315, "&lt;=" &amp; CX$1, DataRegularSeason20242025!$D$3:$D$1315, $A24)+SUMIFS(DataRegularSeason20242025!$AB$3:$AB$1315,DataRegularSeason20242025!$B$3:$B$1315, "&lt;=" &amp; CX$1, DataRegularSeason20242025!$E$3:$E$1315, $A24)</f>
        <v>17</v>
      </c>
      <c r="CY24">
        <f>SUMIFS(DataRegularSeason20242025!$AA$3:$AA$1315,DataRegularSeason20242025!$B$3:$B$1315, "&lt;=" &amp; CY$1, DataRegularSeason20242025!$D$3:$D$1315, $A24)+SUMIFS(DataRegularSeason20242025!$AB$3:$AB$1315,DataRegularSeason20242025!$B$3:$B$1315, "&lt;=" &amp; CY$1, DataRegularSeason20242025!$E$3:$E$1315, $A24)</f>
        <v>17</v>
      </c>
      <c r="CZ24">
        <f>SUMIFS(DataRegularSeason20242025!$AA$3:$AA$1315,DataRegularSeason20242025!$B$3:$B$1315, "&lt;=" &amp; CZ$1, DataRegularSeason20242025!$D$3:$D$1315, $A24)+SUMIFS(DataRegularSeason20242025!$AB$3:$AB$1315,DataRegularSeason20242025!$B$3:$B$1315, "&lt;=" &amp; CZ$1, DataRegularSeason20242025!$E$3:$E$1315, $A24)</f>
        <v>17</v>
      </c>
      <c r="DA24">
        <f>SUMIFS(DataRegularSeason20242025!$AA$3:$AA$1315,DataRegularSeason20242025!$B$3:$B$1315, "&lt;=" &amp; DA$1, DataRegularSeason20242025!$D$3:$D$1315, $A24)+SUMIFS(DataRegularSeason20242025!$AB$3:$AB$1315,DataRegularSeason20242025!$B$3:$B$1315, "&lt;=" &amp; DA$1, DataRegularSeason20242025!$E$3:$E$1315, $A24)</f>
        <v>17</v>
      </c>
      <c r="DB24">
        <f>SUMIFS(DataRegularSeason20242025!$AA$3:$AA$1315,DataRegularSeason20242025!$B$3:$B$1315, "&lt;=" &amp; DB$1, DataRegularSeason20242025!$D$3:$D$1315, $A24)+SUMIFS(DataRegularSeason20242025!$AB$3:$AB$1315,DataRegularSeason20242025!$B$3:$B$1315, "&lt;=" &amp; DB$1, DataRegularSeason20242025!$E$3:$E$1315, $A24)</f>
        <v>17</v>
      </c>
      <c r="DC24">
        <f>SUMIFS(DataRegularSeason20242025!$AA$3:$AA$1315,DataRegularSeason20242025!$B$3:$B$1315, "&lt;=" &amp; DC$1, DataRegularSeason20242025!$D$3:$D$1315, $A24)+SUMIFS(DataRegularSeason20242025!$AB$3:$AB$1315,DataRegularSeason20242025!$B$3:$B$1315, "&lt;=" &amp; DC$1, DataRegularSeason20242025!$E$3:$E$1315, $A24)</f>
        <v>17</v>
      </c>
      <c r="DD24">
        <f>SUMIFS(DataRegularSeason20242025!$AA$3:$AA$1315,DataRegularSeason20242025!$B$3:$B$1315, "&lt;=" &amp; DD$1, DataRegularSeason20242025!$D$3:$D$1315, $A24)+SUMIFS(DataRegularSeason20242025!$AB$3:$AB$1315,DataRegularSeason20242025!$B$3:$B$1315, "&lt;=" &amp; DD$1, DataRegularSeason20242025!$E$3:$E$1315, $A24)</f>
        <v>17</v>
      </c>
      <c r="DE24">
        <f>SUMIFS(DataRegularSeason20242025!$AA$3:$AA$1315,DataRegularSeason20242025!$B$3:$B$1315, "&lt;=" &amp; DE$1, DataRegularSeason20242025!$D$3:$D$1315, $A24)+SUMIFS(DataRegularSeason20242025!$AB$3:$AB$1315,DataRegularSeason20242025!$B$3:$B$1315, "&lt;=" &amp; DE$1, DataRegularSeason20242025!$E$3:$E$1315, $A24)</f>
        <v>17</v>
      </c>
      <c r="DF24">
        <f>SUMIFS(DataRegularSeason20242025!$AA$3:$AA$1315,DataRegularSeason20242025!$B$3:$B$1315, "&lt;=" &amp; DF$1, DataRegularSeason20242025!$D$3:$D$1315, $A24)+SUMIFS(DataRegularSeason20242025!$AB$3:$AB$1315,DataRegularSeason20242025!$B$3:$B$1315, "&lt;=" &amp; DF$1, DataRegularSeason20242025!$E$3:$E$1315, $A24)</f>
        <v>17</v>
      </c>
      <c r="DG24">
        <f>SUMIFS(DataRegularSeason20242025!$AA$3:$AA$1315,DataRegularSeason20242025!$B$3:$B$1315, "&lt;=" &amp; DG$1, DataRegularSeason20242025!$D$3:$D$1315, $A24)+SUMIFS(DataRegularSeason20242025!$AB$3:$AB$1315,DataRegularSeason20242025!$B$3:$B$1315, "&lt;=" &amp; DG$1, DataRegularSeason20242025!$E$3:$E$1315, $A24)</f>
        <v>17</v>
      </c>
      <c r="DH24">
        <f>SUMIFS(DataRegularSeason20242025!$AA$3:$AA$1315,DataRegularSeason20242025!$B$3:$B$1315, "&lt;=" &amp; DH$1, DataRegularSeason20242025!$D$3:$D$1315, $A24)+SUMIFS(DataRegularSeason20242025!$AB$3:$AB$1315,DataRegularSeason20242025!$B$3:$B$1315, "&lt;=" &amp; DH$1, DataRegularSeason20242025!$E$3:$E$1315, $A24)</f>
        <v>17</v>
      </c>
      <c r="DI24">
        <f>SUMIFS(DataRegularSeason20242025!$AA$3:$AA$1315,DataRegularSeason20242025!$B$3:$B$1315, "&lt;=" &amp; DI$1, DataRegularSeason20242025!$D$3:$D$1315, $A24)+SUMIFS(DataRegularSeason20242025!$AB$3:$AB$1315,DataRegularSeason20242025!$B$3:$B$1315, "&lt;=" &amp; DI$1, DataRegularSeason20242025!$E$3:$E$1315, $A24)</f>
        <v>17</v>
      </c>
      <c r="DJ24">
        <f>SUMIFS(DataRegularSeason20242025!$AA$3:$AA$1315,DataRegularSeason20242025!$B$3:$B$1315, "&lt;=" &amp; DJ$1, DataRegularSeason20242025!$D$3:$D$1315, $A24)+SUMIFS(DataRegularSeason20242025!$AB$3:$AB$1315,DataRegularSeason20242025!$B$3:$B$1315, "&lt;=" &amp; DJ$1, DataRegularSeason20242025!$E$3:$E$1315, $A24)</f>
        <v>17</v>
      </c>
      <c r="DK24">
        <f>SUMIFS(DataRegularSeason20242025!$AA$3:$AA$1315,DataRegularSeason20242025!$B$3:$B$1315, "&lt;=" &amp; DK$1, DataRegularSeason20242025!$D$3:$D$1315, $A24)+SUMIFS(DataRegularSeason20242025!$AB$3:$AB$1315,DataRegularSeason20242025!$B$3:$B$1315, "&lt;=" &amp; DK$1, DataRegularSeason20242025!$E$3:$E$1315, $A24)</f>
        <v>17</v>
      </c>
      <c r="DL24">
        <f>SUMIFS(DataRegularSeason20242025!$AA$3:$AA$1315,DataRegularSeason20242025!$B$3:$B$1315, "&lt;=" &amp; DL$1, DataRegularSeason20242025!$D$3:$D$1315, $A24)+SUMIFS(DataRegularSeason20242025!$AB$3:$AB$1315,DataRegularSeason20242025!$B$3:$B$1315, "&lt;=" &amp; DL$1, DataRegularSeason20242025!$E$3:$E$1315, $A24)</f>
        <v>17</v>
      </c>
      <c r="DM24">
        <f>SUMIFS(DataRegularSeason20242025!$AA$3:$AA$1315,DataRegularSeason20242025!$B$3:$B$1315, "&lt;=" &amp; DM$1, DataRegularSeason20242025!$D$3:$D$1315, $A24)+SUMIFS(DataRegularSeason20242025!$AB$3:$AB$1315,DataRegularSeason20242025!$B$3:$B$1315, "&lt;=" &amp; DM$1, DataRegularSeason20242025!$E$3:$E$1315, $A24)</f>
        <v>17</v>
      </c>
      <c r="DN24">
        <f>SUMIFS(DataRegularSeason20242025!$AA$3:$AA$1315,DataRegularSeason20242025!$B$3:$B$1315, "&lt;=" &amp; DN$1, DataRegularSeason20242025!$D$3:$D$1315, $A24)+SUMIFS(DataRegularSeason20242025!$AB$3:$AB$1315,DataRegularSeason20242025!$B$3:$B$1315, "&lt;=" &amp; DN$1, DataRegularSeason20242025!$E$3:$E$1315, $A24)</f>
        <v>17</v>
      </c>
      <c r="DO24">
        <f>SUMIFS(DataRegularSeason20242025!$AA$3:$AA$1315,DataRegularSeason20242025!$B$3:$B$1315, "&lt;=" &amp; DO$1, DataRegularSeason20242025!$D$3:$D$1315, $A24)+SUMIFS(DataRegularSeason20242025!$AB$3:$AB$1315,DataRegularSeason20242025!$B$3:$B$1315, "&lt;=" &amp; DO$1, DataRegularSeason20242025!$E$3:$E$1315, $A24)</f>
        <v>17</v>
      </c>
      <c r="DP24">
        <f>SUMIFS(DataRegularSeason20242025!$AA$3:$AA$1315,DataRegularSeason20242025!$B$3:$B$1315, "&lt;=" &amp; DP$1, DataRegularSeason20242025!$D$3:$D$1315, $A24)+SUMIFS(DataRegularSeason20242025!$AB$3:$AB$1315,DataRegularSeason20242025!$B$3:$B$1315, "&lt;=" &amp; DP$1, DataRegularSeason20242025!$E$3:$E$1315, $A24)</f>
        <v>17</v>
      </c>
      <c r="DQ24">
        <f>SUMIFS(DataRegularSeason20242025!$AA$3:$AA$1315,DataRegularSeason20242025!$B$3:$B$1315, "&lt;=" &amp; DQ$1, DataRegularSeason20242025!$D$3:$D$1315, $A24)+SUMIFS(DataRegularSeason20242025!$AB$3:$AB$1315,DataRegularSeason20242025!$B$3:$B$1315, "&lt;=" &amp; DQ$1, DataRegularSeason20242025!$E$3:$E$1315, $A24)</f>
        <v>17</v>
      </c>
      <c r="DR24">
        <f>SUMIFS(DataRegularSeason20242025!$AA$3:$AA$1315,DataRegularSeason20242025!$B$3:$B$1315, "&lt;=" &amp; DR$1, DataRegularSeason20242025!$D$3:$D$1315, $A24)+SUMIFS(DataRegularSeason20242025!$AB$3:$AB$1315,DataRegularSeason20242025!$B$3:$B$1315, "&lt;=" &amp; DR$1, DataRegularSeason20242025!$E$3:$E$1315, $A24)</f>
        <v>17</v>
      </c>
      <c r="DS24">
        <f>SUMIFS(DataRegularSeason20242025!$AA$3:$AA$1315,DataRegularSeason20242025!$B$3:$B$1315, "&lt;=" &amp; DS$1, DataRegularSeason20242025!$D$3:$D$1315, $A24)+SUMIFS(DataRegularSeason20242025!$AB$3:$AB$1315,DataRegularSeason20242025!$B$3:$B$1315, "&lt;=" &amp; DS$1, DataRegularSeason20242025!$E$3:$E$1315, $A24)</f>
        <v>17</v>
      </c>
      <c r="DT24">
        <f>SUMIFS(DataRegularSeason20242025!$AA$3:$AA$1315,DataRegularSeason20242025!$B$3:$B$1315, "&lt;=" &amp; DT$1, DataRegularSeason20242025!$D$3:$D$1315, $A24)+SUMIFS(DataRegularSeason20242025!$AB$3:$AB$1315,DataRegularSeason20242025!$B$3:$B$1315, "&lt;=" &amp; DT$1, DataRegularSeason20242025!$E$3:$E$1315, $A24)</f>
        <v>17</v>
      </c>
      <c r="DU24">
        <f>SUMIFS(DataRegularSeason20242025!$AA$3:$AA$1315,DataRegularSeason20242025!$B$3:$B$1315, "&lt;=" &amp; DU$1, DataRegularSeason20242025!$D$3:$D$1315, $A24)+SUMIFS(DataRegularSeason20242025!$AB$3:$AB$1315,DataRegularSeason20242025!$B$3:$B$1315, "&lt;=" &amp; DU$1, DataRegularSeason20242025!$E$3:$E$1315, $A24)</f>
        <v>17</v>
      </c>
      <c r="DV24">
        <f>SUMIFS(DataRegularSeason20242025!$AA$3:$AA$1315,DataRegularSeason20242025!$B$3:$B$1315, "&lt;=" &amp; DV$1, DataRegularSeason20242025!$D$3:$D$1315, $A24)+SUMIFS(DataRegularSeason20242025!$AB$3:$AB$1315,DataRegularSeason20242025!$B$3:$B$1315, "&lt;=" &amp; DV$1, DataRegularSeason20242025!$E$3:$E$1315, $A24)</f>
        <v>17</v>
      </c>
      <c r="DW24">
        <f>SUMIFS(DataRegularSeason20242025!$AA$3:$AA$1315,DataRegularSeason20242025!$B$3:$B$1315, "&lt;=" &amp; DW$1, DataRegularSeason20242025!$D$3:$D$1315, $A24)+SUMIFS(DataRegularSeason20242025!$AB$3:$AB$1315,DataRegularSeason20242025!$B$3:$B$1315, "&lt;=" &amp; DW$1, DataRegularSeason20242025!$E$3:$E$1315, $A24)</f>
        <v>17</v>
      </c>
      <c r="DX24">
        <f>SUMIFS(DataRegularSeason20242025!$AA$3:$AA$1315,DataRegularSeason20242025!$B$3:$B$1315, "&lt;=" &amp; DX$1, DataRegularSeason20242025!$D$3:$D$1315, $A24)+SUMIFS(DataRegularSeason20242025!$AB$3:$AB$1315,DataRegularSeason20242025!$B$3:$B$1315, "&lt;=" &amp; DX$1, DataRegularSeason20242025!$E$3:$E$1315, $A24)</f>
        <v>17</v>
      </c>
      <c r="DY24">
        <f>SUMIFS(DataRegularSeason20242025!$AA$3:$AA$1315,DataRegularSeason20242025!$B$3:$B$1315, "&lt;=" &amp; DY$1, DataRegularSeason20242025!$D$3:$D$1315, $A24)+SUMIFS(DataRegularSeason20242025!$AB$3:$AB$1315,DataRegularSeason20242025!$B$3:$B$1315, "&lt;=" &amp; DY$1, DataRegularSeason20242025!$E$3:$E$1315, $A24)</f>
        <v>17</v>
      </c>
      <c r="DZ24">
        <f>SUMIFS(DataRegularSeason20242025!$AA$3:$AA$1315,DataRegularSeason20242025!$B$3:$B$1315, "&lt;=" &amp; DZ$1, DataRegularSeason20242025!$D$3:$D$1315, $A24)+SUMIFS(DataRegularSeason20242025!$AB$3:$AB$1315,DataRegularSeason20242025!$B$3:$B$1315, "&lt;=" &amp; DZ$1, DataRegularSeason20242025!$E$3:$E$1315, $A24)</f>
        <v>17</v>
      </c>
      <c r="EA24">
        <f>SUMIFS(DataRegularSeason20242025!$AA$3:$AA$1315,DataRegularSeason20242025!$B$3:$B$1315, "&lt;=" &amp; EA$1, DataRegularSeason20242025!$D$3:$D$1315, $A24)+SUMIFS(DataRegularSeason20242025!$AB$3:$AB$1315,DataRegularSeason20242025!$B$3:$B$1315, "&lt;=" &amp; EA$1, DataRegularSeason20242025!$E$3:$E$1315, $A24)</f>
        <v>17</v>
      </c>
      <c r="EB24">
        <f>SUMIFS(DataRegularSeason20242025!$AA$3:$AA$1315,DataRegularSeason20242025!$B$3:$B$1315, "&lt;=" &amp; EB$1, DataRegularSeason20242025!$D$3:$D$1315, $A24)+SUMIFS(DataRegularSeason20242025!$AB$3:$AB$1315,DataRegularSeason20242025!$B$3:$B$1315, "&lt;=" &amp; EB$1, DataRegularSeason20242025!$E$3:$E$1315, $A24)</f>
        <v>17</v>
      </c>
      <c r="EC24">
        <f>SUMIFS(DataRegularSeason20242025!$AA$3:$AA$1315,DataRegularSeason20242025!$B$3:$B$1315, "&lt;=" &amp; EC$1, DataRegularSeason20242025!$D$3:$D$1315, $A24)+SUMIFS(DataRegularSeason20242025!$AB$3:$AB$1315,DataRegularSeason20242025!$B$3:$B$1315, "&lt;=" &amp; EC$1, DataRegularSeason20242025!$E$3:$E$1315, $A24)</f>
        <v>17</v>
      </c>
      <c r="ED24">
        <f>SUMIFS(DataRegularSeason20242025!$AA$3:$AA$1315,DataRegularSeason20242025!$B$3:$B$1315, "&lt;=" &amp; ED$1, DataRegularSeason20242025!$D$3:$D$1315, $A24)+SUMIFS(DataRegularSeason20242025!$AB$3:$AB$1315,DataRegularSeason20242025!$B$3:$B$1315, "&lt;=" &amp; ED$1, DataRegularSeason20242025!$E$3:$E$1315, $A24)</f>
        <v>17</v>
      </c>
      <c r="EE24">
        <f>SUMIFS(DataRegularSeason20242025!$AA$3:$AA$1315,DataRegularSeason20242025!$B$3:$B$1315, "&lt;=" &amp; EE$1, DataRegularSeason20242025!$D$3:$D$1315, $A24)+SUMIFS(DataRegularSeason20242025!$AB$3:$AB$1315,DataRegularSeason20242025!$B$3:$B$1315, "&lt;=" &amp; EE$1, DataRegularSeason20242025!$E$3:$E$1315, $A24)</f>
        <v>17</v>
      </c>
      <c r="EF24">
        <f>SUMIFS(DataRegularSeason20242025!$AA$3:$AA$1315,DataRegularSeason20242025!$B$3:$B$1315, "&lt;=" &amp; EF$1, DataRegularSeason20242025!$D$3:$D$1315, $A24)+SUMIFS(DataRegularSeason20242025!$AB$3:$AB$1315,DataRegularSeason20242025!$B$3:$B$1315, "&lt;=" &amp; EF$1, DataRegularSeason20242025!$E$3:$E$1315, $A24)</f>
        <v>17</v>
      </c>
      <c r="EG24">
        <f>SUMIFS(DataRegularSeason20242025!$AA$3:$AA$1315,DataRegularSeason20242025!$B$3:$B$1315, "&lt;=" &amp; EG$1, DataRegularSeason20242025!$D$3:$D$1315, $A24)+SUMIFS(DataRegularSeason20242025!$AB$3:$AB$1315,DataRegularSeason20242025!$B$3:$B$1315, "&lt;=" &amp; EG$1, DataRegularSeason20242025!$E$3:$E$1315, $A24)</f>
        <v>17</v>
      </c>
      <c r="EH24">
        <f>SUMIFS(DataRegularSeason20242025!$AA$3:$AA$1315,DataRegularSeason20242025!$B$3:$B$1315, "&lt;=" &amp; EH$1, DataRegularSeason20242025!$D$3:$D$1315, $A24)+SUMIFS(DataRegularSeason20242025!$AB$3:$AB$1315,DataRegularSeason20242025!$B$3:$B$1315, "&lt;=" &amp; EH$1, DataRegularSeason20242025!$E$3:$E$1315, $A24)</f>
        <v>17</v>
      </c>
      <c r="EI24">
        <f>SUMIFS(DataRegularSeason20242025!$AA$3:$AA$1315,DataRegularSeason20242025!$B$3:$B$1315, "&lt;=" &amp; EI$1, DataRegularSeason20242025!$D$3:$D$1315, $A24)+SUMIFS(DataRegularSeason20242025!$AB$3:$AB$1315,DataRegularSeason20242025!$B$3:$B$1315, "&lt;=" &amp; EI$1, DataRegularSeason20242025!$E$3:$E$1315, $A24)</f>
        <v>17</v>
      </c>
      <c r="EJ24">
        <f>SUMIFS(DataRegularSeason20242025!$AA$3:$AA$1315,DataRegularSeason20242025!$B$3:$B$1315, "&lt;=" &amp; EJ$1, DataRegularSeason20242025!$D$3:$D$1315, $A24)+SUMIFS(DataRegularSeason20242025!$AB$3:$AB$1315,DataRegularSeason20242025!$B$3:$B$1315, "&lt;=" &amp; EJ$1, DataRegularSeason20242025!$E$3:$E$1315, $A24)</f>
        <v>17</v>
      </c>
      <c r="EK24">
        <f>SUMIFS(DataRegularSeason20242025!$AA$3:$AA$1315,DataRegularSeason20242025!$B$3:$B$1315, "&lt;=" &amp; EK$1, DataRegularSeason20242025!$D$3:$D$1315, $A24)+SUMIFS(DataRegularSeason20242025!$AB$3:$AB$1315,DataRegularSeason20242025!$B$3:$B$1315, "&lt;=" &amp; EK$1, DataRegularSeason20242025!$E$3:$E$1315, $A24)</f>
        <v>17</v>
      </c>
      <c r="EL24">
        <f>SUMIFS(DataRegularSeason20242025!$AA$3:$AA$1315,DataRegularSeason20242025!$B$3:$B$1315, "&lt;=" &amp; EL$1, DataRegularSeason20242025!$D$3:$D$1315, $A24)+SUMIFS(DataRegularSeason20242025!$AB$3:$AB$1315,DataRegularSeason20242025!$B$3:$B$1315, "&lt;=" &amp; EL$1, DataRegularSeason20242025!$E$3:$E$1315, $A24)</f>
        <v>17</v>
      </c>
      <c r="EM24">
        <f>SUMIFS(DataRegularSeason20242025!$AA$3:$AA$1315,DataRegularSeason20242025!$B$3:$B$1315, "&lt;=" &amp; EM$1, DataRegularSeason20242025!$D$3:$D$1315, $A24)+SUMIFS(DataRegularSeason20242025!$AB$3:$AB$1315,DataRegularSeason20242025!$B$3:$B$1315, "&lt;=" &amp; EM$1, DataRegularSeason20242025!$E$3:$E$1315, $A24)</f>
        <v>17</v>
      </c>
      <c r="EN24">
        <f>SUMIFS(DataRegularSeason20242025!$AA$3:$AA$1315,DataRegularSeason20242025!$B$3:$B$1315, "&lt;=" &amp; EN$1, DataRegularSeason20242025!$D$3:$D$1315, $A24)+SUMIFS(DataRegularSeason20242025!$AB$3:$AB$1315,DataRegularSeason20242025!$B$3:$B$1315, "&lt;=" &amp; EN$1, DataRegularSeason20242025!$E$3:$E$1315, $A24)</f>
        <v>17</v>
      </c>
      <c r="EO24">
        <f>SUMIFS(DataRegularSeason20242025!$AA$3:$AA$1315,DataRegularSeason20242025!$B$3:$B$1315, "&lt;=" &amp; EO$1, DataRegularSeason20242025!$D$3:$D$1315, $A24)+SUMIFS(DataRegularSeason20242025!$AB$3:$AB$1315,DataRegularSeason20242025!$B$3:$B$1315, "&lt;=" &amp; EO$1, DataRegularSeason20242025!$E$3:$E$1315, $A24)</f>
        <v>17</v>
      </c>
      <c r="EP24">
        <f>SUMIFS(DataRegularSeason20242025!$AA$3:$AA$1315,DataRegularSeason20242025!$B$3:$B$1315, "&lt;=" &amp; EP$1, DataRegularSeason20242025!$D$3:$D$1315, $A24)+SUMIFS(DataRegularSeason20242025!$AB$3:$AB$1315,DataRegularSeason20242025!$B$3:$B$1315, "&lt;=" &amp; EP$1, DataRegularSeason20242025!$E$3:$E$1315, $A24)</f>
        <v>17</v>
      </c>
      <c r="EQ24">
        <f>SUMIFS(DataRegularSeason20242025!$AA$3:$AA$1315,DataRegularSeason20242025!$B$3:$B$1315, "&lt;=" &amp; EQ$1, DataRegularSeason20242025!$D$3:$D$1315, $A24)+SUMIFS(DataRegularSeason20242025!$AB$3:$AB$1315,DataRegularSeason20242025!$B$3:$B$1315, "&lt;=" &amp; EQ$1, DataRegularSeason20242025!$E$3:$E$1315, $A24)</f>
        <v>17</v>
      </c>
      <c r="ER24">
        <f>SUMIFS(DataRegularSeason20242025!$AA$3:$AA$1315,DataRegularSeason20242025!$B$3:$B$1315, "&lt;=" &amp; ER$1, DataRegularSeason20242025!$D$3:$D$1315, $A24)+SUMIFS(DataRegularSeason20242025!$AB$3:$AB$1315,DataRegularSeason20242025!$B$3:$B$1315, "&lt;=" &amp; ER$1, DataRegularSeason20242025!$E$3:$E$1315, $A24)</f>
        <v>17</v>
      </c>
      <c r="ES24">
        <f>SUMIFS(DataRegularSeason20242025!$AA$3:$AA$1315,DataRegularSeason20242025!$B$3:$B$1315, "&lt;=" &amp; ES$1, DataRegularSeason20242025!$D$3:$D$1315, $A24)+SUMIFS(DataRegularSeason20242025!$AB$3:$AB$1315,DataRegularSeason20242025!$B$3:$B$1315, "&lt;=" &amp; ES$1, DataRegularSeason20242025!$E$3:$E$1315, $A24)</f>
        <v>17</v>
      </c>
      <c r="ET24">
        <f>SUMIFS(DataRegularSeason20242025!$AA$3:$AA$1315,DataRegularSeason20242025!$B$3:$B$1315, "&lt;=" &amp; ET$1, DataRegularSeason20242025!$D$3:$D$1315, $A24)+SUMIFS(DataRegularSeason20242025!$AB$3:$AB$1315,DataRegularSeason20242025!$B$3:$B$1315, "&lt;=" &amp; ET$1, DataRegularSeason20242025!$E$3:$E$1315, $A24)</f>
        <v>17</v>
      </c>
      <c r="EU24">
        <f>SUMIFS(DataRegularSeason20242025!$AA$3:$AA$1315,DataRegularSeason20242025!$B$3:$B$1315, "&lt;=" &amp; EU$1, DataRegularSeason20242025!$D$3:$D$1315, $A24)+SUMIFS(DataRegularSeason20242025!$AB$3:$AB$1315,DataRegularSeason20242025!$B$3:$B$1315, "&lt;=" &amp; EU$1, DataRegularSeason20242025!$E$3:$E$1315, $A24)</f>
        <v>17</v>
      </c>
      <c r="EV24">
        <f>SUMIFS(DataRegularSeason20242025!$AA$3:$AA$1315,DataRegularSeason20242025!$B$3:$B$1315, "&lt;=" &amp; EV$1, DataRegularSeason20242025!$D$3:$D$1315, $A24)+SUMIFS(DataRegularSeason20242025!$AB$3:$AB$1315,DataRegularSeason20242025!$B$3:$B$1315, "&lt;=" &amp; EV$1, DataRegularSeason20242025!$E$3:$E$1315, $A24)</f>
        <v>17</v>
      </c>
      <c r="EW24">
        <f>SUMIFS(DataRegularSeason20242025!$AA$3:$AA$1315,DataRegularSeason20242025!$B$3:$B$1315, "&lt;=" &amp; EW$1, DataRegularSeason20242025!$D$3:$D$1315, $A24)+SUMIFS(DataRegularSeason20242025!$AB$3:$AB$1315,DataRegularSeason20242025!$B$3:$B$1315, "&lt;=" &amp; EW$1, DataRegularSeason20242025!$E$3:$E$1315, $A24)</f>
        <v>17</v>
      </c>
      <c r="EX24">
        <f>SUMIFS(DataRegularSeason20242025!$AA$3:$AA$1315,DataRegularSeason20242025!$B$3:$B$1315, "&lt;=" &amp; EX$1, DataRegularSeason20242025!$D$3:$D$1315, $A24)+SUMIFS(DataRegularSeason20242025!$AB$3:$AB$1315,DataRegularSeason20242025!$B$3:$B$1315, "&lt;=" &amp; EX$1, DataRegularSeason20242025!$E$3:$E$1315, $A24)</f>
        <v>17</v>
      </c>
      <c r="EY24">
        <f>SUMIFS(DataRegularSeason20242025!$AA$3:$AA$1315,DataRegularSeason20242025!$B$3:$B$1315, "&lt;=" &amp; EY$1, DataRegularSeason20242025!$D$3:$D$1315, $A24)+SUMIFS(DataRegularSeason20242025!$AB$3:$AB$1315,DataRegularSeason20242025!$B$3:$B$1315, "&lt;=" &amp; EY$1, DataRegularSeason20242025!$E$3:$E$1315, $A24)</f>
        <v>17</v>
      </c>
      <c r="EZ24">
        <f>SUMIFS(DataRegularSeason20242025!$AA$3:$AA$1315,DataRegularSeason20242025!$B$3:$B$1315, "&lt;=" &amp; EZ$1, DataRegularSeason20242025!$D$3:$D$1315, $A24)+SUMIFS(DataRegularSeason20242025!$AB$3:$AB$1315,DataRegularSeason20242025!$B$3:$B$1315, "&lt;=" &amp; EZ$1, DataRegularSeason20242025!$E$3:$E$1315, $A24)</f>
        <v>17</v>
      </c>
      <c r="FA24">
        <f>SUMIFS(DataRegularSeason20242025!$AA$3:$AA$1315,DataRegularSeason20242025!$B$3:$B$1315, "&lt;=" &amp; FA$1, DataRegularSeason20242025!$D$3:$D$1315, $A24)+SUMIFS(DataRegularSeason20242025!$AB$3:$AB$1315,DataRegularSeason20242025!$B$3:$B$1315, "&lt;=" &amp; FA$1, DataRegularSeason20242025!$E$3:$E$1315, $A24)</f>
        <v>17</v>
      </c>
      <c r="FB24">
        <f>SUMIFS(DataRegularSeason20242025!$AA$3:$AA$1315,DataRegularSeason20242025!$B$3:$B$1315, "&lt;=" &amp; FB$1, DataRegularSeason20242025!$D$3:$D$1315, $A24)+SUMIFS(DataRegularSeason20242025!$AB$3:$AB$1315,DataRegularSeason20242025!$B$3:$B$1315, "&lt;=" &amp; FB$1, DataRegularSeason20242025!$E$3:$E$1315, $A24)</f>
        <v>17</v>
      </c>
      <c r="FC24">
        <f>SUMIFS(DataRegularSeason20242025!$AA$3:$AA$1315,DataRegularSeason20242025!$B$3:$B$1315, "&lt;=" &amp; FC$1, DataRegularSeason20242025!$D$3:$D$1315, $A24)+SUMIFS(DataRegularSeason20242025!$AB$3:$AB$1315,DataRegularSeason20242025!$B$3:$B$1315, "&lt;=" &amp; FC$1, DataRegularSeason20242025!$E$3:$E$1315, $A24)</f>
        <v>17</v>
      </c>
      <c r="FD24">
        <f>SUMIFS(DataRegularSeason20242025!$AA$3:$AA$1315,DataRegularSeason20242025!$B$3:$B$1315, "&lt;=" &amp; FD$1, DataRegularSeason20242025!$D$3:$D$1315, $A24)+SUMIFS(DataRegularSeason20242025!$AB$3:$AB$1315,DataRegularSeason20242025!$B$3:$B$1315, "&lt;=" &amp; FD$1, DataRegularSeason20242025!$E$3:$E$1315, $A24)</f>
        <v>17</v>
      </c>
      <c r="FE24">
        <f>SUMIFS(DataRegularSeason20242025!$AA$3:$AA$1315,DataRegularSeason20242025!$B$3:$B$1315, "&lt;=" &amp; FE$1, DataRegularSeason20242025!$D$3:$D$1315, $A24)+SUMIFS(DataRegularSeason20242025!$AB$3:$AB$1315,DataRegularSeason20242025!$B$3:$B$1315, "&lt;=" &amp; FE$1, DataRegularSeason20242025!$E$3:$E$1315, $A24)</f>
        <v>17</v>
      </c>
      <c r="FF24">
        <f>SUMIFS(DataRegularSeason20242025!$AA$3:$AA$1315,DataRegularSeason20242025!$B$3:$B$1315, "&lt;=" &amp; FF$1, DataRegularSeason20242025!$D$3:$D$1315, $A24)+SUMIFS(DataRegularSeason20242025!$AB$3:$AB$1315,DataRegularSeason20242025!$B$3:$B$1315, "&lt;=" &amp; FF$1, DataRegularSeason20242025!$E$3:$E$1315, $A24)</f>
        <v>17</v>
      </c>
      <c r="FG24">
        <f>SUMIFS(DataRegularSeason20242025!$AA$3:$AA$1315,DataRegularSeason20242025!$B$3:$B$1315, "&lt;=" &amp; FG$1, DataRegularSeason20242025!$D$3:$D$1315, $A24)+SUMIFS(DataRegularSeason20242025!$AB$3:$AB$1315,DataRegularSeason20242025!$B$3:$B$1315, "&lt;=" &amp; FG$1, DataRegularSeason20242025!$E$3:$E$1315, $A24)</f>
        <v>17</v>
      </c>
      <c r="FH24">
        <f>SUMIFS(DataRegularSeason20242025!$AA$3:$AA$1315,DataRegularSeason20242025!$B$3:$B$1315, "&lt;=" &amp; FH$1, DataRegularSeason20242025!$D$3:$D$1315, $A24)+SUMIFS(DataRegularSeason20242025!$AB$3:$AB$1315,DataRegularSeason20242025!$B$3:$B$1315, "&lt;=" &amp; FH$1, DataRegularSeason20242025!$E$3:$E$1315, $A24)</f>
        <v>17</v>
      </c>
      <c r="FI24">
        <f>SUMIFS(DataRegularSeason20242025!$AA$3:$AA$1315,DataRegularSeason20242025!$B$3:$B$1315, "&lt;=" &amp; FI$1, DataRegularSeason20242025!$D$3:$D$1315, $A24)+SUMIFS(DataRegularSeason20242025!$AB$3:$AB$1315,DataRegularSeason20242025!$B$3:$B$1315, "&lt;=" &amp; FI$1, DataRegularSeason20242025!$E$3:$E$1315, $A24)</f>
        <v>17</v>
      </c>
      <c r="FJ24">
        <f>SUMIFS(DataRegularSeason20242025!$AA$3:$AA$1315,DataRegularSeason20242025!$B$3:$B$1315, "&lt;=" &amp; FJ$1, DataRegularSeason20242025!$D$3:$D$1315, $A24)+SUMIFS(DataRegularSeason20242025!$AB$3:$AB$1315,DataRegularSeason20242025!$B$3:$B$1315, "&lt;=" &amp; FJ$1, DataRegularSeason20242025!$E$3:$E$1315, $A24)</f>
        <v>17</v>
      </c>
      <c r="FK24">
        <f>SUMIFS(DataRegularSeason20242025!$AA$3:$AA$1315,DataRegularSeason20242025!$B$3:$B$1315, "&lt;=" &amp; FK$1, DataRegularSeason20242025!$D$3:$D$1315, $A24)+SUMIFS(DataRegularSeason20242025!$AB$3:$AB$1315,DataRegularSeason20242025!$B$3:$B$1315, "&lt;=" &amp; FK$1, DataRegularSeason20242025!$E$3:$E$1315, $A24)</f>
        <v>17</v>
      </c>
      <c r="FL24">
        <f>SUMIFS(DataRegularSeason20242025!$AA$3:$AA$1315,DataRegularSeason20242025!$B$3:$B$1315, "&lt;=" &amp; FL$1, DataRegularSeason20242025!$D$3:$D$1315, $A24)+SUMIFS(DataRegularSeason20242025!$AB$3:$AB$1315,DataRegularSeason20242025!$B$3:$B$1315, "&lt;=" &amp; FL$1, DataRegularSeason20242025!$E$3:$E$1315, $A24)</f>
        <v>17</v>
      </c>
      <c r="FM24">
        <f>SUMIFS(DataRegularSeason20242025!$AA$3:$AA$1315,DataRegularSeason20242025!$B$3:$B$1315, "&lt;=" &amp; FM$1, DataRegularSeason20242025!$D$3:$D$1315, $A24)+SUMIFS(DataRegularSeason20242025!$AB$3:$AB$1315,DataRegularSeason20242025!$B$3:$B$1315, "&lt;=" &amp; FM$1, DataRegularSeason20242025!$E$3:$E$1315, $A24)</f>
        <v>17</v>
      </c>
      <c r="FN24">
        <f>SUMIFS(DataRegularSeason20242025!$AA$3:$AA$1315,DataRegularSeason20242025!$B$3:$B$1315, "&lt;=" &amp; FN$1, DataRegularSeason20242025!$D$3:$D$1315, $A24)+SUMIFS(DataRegularSeason20242025!$AB$3:$AB$1315,DataRegularSeason20242025!$B$3:$B$1315, "&lt;=" &amp; FN$1, DataRegularSeason20242025!$E$3:$E$1315, $A24)</f>
        <v>17</v>
      </c>
      <c r="FO24">
        <f>SUMIFS(DataRegularSeason20242025!$AA$3:$AA$1315,DataRegularSeason20242025!$B$3:$B$1315, "&lt;=" &amp; FO$1, DataRegularSeason20242025!$D$3:$D$1315, $A24)+SUMIFS(DataRegularSeason20242025!$AB$3:$AB$1315,DataRegularSeason20242025!$B$3:$B$1315, "&lt;=" &amp; FO$1, DataRegularSeason20242025!$E$3:$E$1315, $A24)</f>
        <v>17</v>
      </c>
      <c r="FP24">
        <f>SUMIFS(DataRegularSeason20242025!$AA$3:$AA$1315,DataRegularSeason20242025!$B$3:$B$1315, "&lt;=" &amp; FP$1, DataRegularSeason20242025!$D$3:$D$1315, $A24)+SUMIFS(DataRegularSeason20242025!$AB$3:$AB$1315,DataRegularSeason20242025!$B$3:$B$1315, "&lt;=" &amp; FP$1, DataRegularSeason20242025!$E$3:$E$1315, $A24)</f>
        <v>17</v>
      </c>
      <c r="FQ24">
        <f>SUMIFS(DataRegularSeason20242025!$AA$3:$AA$1315,DataRegularSeason20242025!$B$3:$B$1315, "&lt;=" &amp; FQ$1, DataRegularSeason20242025!$D$3:$D$1315, $A24)+SUMIFS(DataRegularSeason20242025!$AB$3:$AB$1315,DataRegularSeason20242025!$B$3:$B$1315, "&lt;=" &amp; FQ$1, DataRegularSeason20242025!$E$3:$E$1315, $A24)</f>
        <v>17</v>
      </c>
      <c r="FR24">
        <f>SUMIFS(DataRegularSeason20242025!$AA$3:$AA$1315,DataRegularSeason20242025!$B$3:$B$1315, "&lt;=" &amp; FR$1, DataRegularSeason20242025!$D$3:$D$1315, $A24)+SUMIFS(DataRegularSeason20242025!$AB$3:$AB$1315,DataRegularSeason20242025!$B$3:$B$1315, "&lt;=" &amp; FR$1, DataRegularSeason20242025!$E$3:$E$1315, $A24)</f>
        <v>17</v>
      </c>
      <c r="FS24">
        <f>SUMIFS(DataRegularSeason20242025!$AA$3:$AA$1315,DataRegularSeason20242025!$B$3:$B$1315, "&lt;=" &amp; FS$1, DataRegularSeason20242025!$D$3:$D$1315, $A24)+SUMIFS(DataRegularSeason20242025!$AB$3:$AB$1315,DataRegularSeason20242025!$B$3:$B$1315, "&lt;=" &amp; FS$1, DataRegularSeason20242025!$E$3:$E$1315, $A24)</f>
        <v>17</v>
      </c>
      <c r="FT24">
        <f>SUMIFS(DataRegularSeason20242025!$AA$3:$AA$1315,DataRegularSeason20242025!$B$3:$B$1315, "&lt;=" &amp; FT$1, DataRegularSeason20242025!$D$3:$D$1315, $A24)+SUMIFS(DataRegularSeason20242025!$AB$3:$AB$1315,DataRegularSeason20242025!$B$3:$B$1315, "&lt;=" &amp; FT$1, DataRegularSeason20242025!$E$3:$E$1315, $A24)</f>
        <v>17</v>
      </c>
      <c r="FU24">
        <f>SUMIFS(DataRegularSeason20242025!$AA$3:$AA$1315,DataRegularSeason20242025!$B$3:$B$1315, "&lt;=" &amp; FU$1, DataRegularSeason20242025!$D$3:$D$1315, $A24)+SUMIFS(DataRegularSeason20242025!$AB$3:$AB$1315,DataRegularSeason20242025!$B$3:$B$1315, "&lt;=" &amp; FU$1, DataRegularSeason20242025!$E$3:$E$1315, $A24)</f>
        <v>17</v>
      </c>
      <c r="FV24">
        <f>SUMIFS(DataRegularSeason20242025!$AA$3:$AA$1315,DataRegularSeason20242025!$B$3:$B$1315, "&lt;=" &amp; FV$1, DataRegularSeason20242025!$D$3:$D$1315, $A24)+SUMIFS(DataRegularSeason20242025!$AB$3:$AB$1315,DataRegularSeason20242025!$B$3:$B$1315, "&lt;=" &amp; FV$1, DataRegularSeason20242025!$E$3:$E$1315, $A24)</f>
        <v>17</v>
      </c>
      <c r="FW24">
        <f>SUMIFS(DataRegularSeason20242025!$AA$3:$AA$1315,DataRegularSeason20242025!$B$3:$B$1315, "&lt;=" &amp; FW$1, DataRegularSeason20242025!$D$3:$D$1315, $A24)+SUMIFS(DataRegularSeason20242025!$AB$3:$AB$1315,DataRegularSeason20242025!$B$3:$B$1315, "&lt;=" &amp; FW$1, DataRegularSeason20242025!$E$3:$E$1315, $A24)</f>
        <v>17</v>
      </c>
      <c r="FX24">
        <f>SUMIFS(DataRegularSeason20242025!$AA$3:$AA$1315,DataRegularSeason20242025!$B$3:$B$1315, "&lt;=" &amp; FX$1, DataRegularSeason20242025!$D$3:$D$1315, $A24)+SUMIFS(DataRegularSeason20242025!$AB$3:$AB$1315,DataRegularSeason20242025!$B$3:$B$1315, "&lt;=" &amp; FX$1, DataRegularSeason20242025!$E$3:$E$1315, $A24)</f>
        <v>17</v>
      </c>
      <c r="FY24">
        <f>SUMIFS(DataRegularSeason20242025!$AA$3:$AA$1315,DataRegularSeason20242025!$B$3:$B$1315, "&lt;=" &amp; FY$1, DataRegularSeason20242025!$D$3:$D$1315, $A24)+SUMIFS(DataRegularSeason20242025!$AB$3:$AB$1315,DataRegularSeason20242025!$B$3:$B$1315, "&lt;=" &amp; FY$1, DataRegularSeason20242025!$E$3:$E$1315, $A24)</f>
        <v>17</v>
      </c>
      <c r="FZ24">
        <f>SUMIFS(DataRegularSeason20242025!$AA$3:$AA$1315,DataRegularSeason20242025!$B$3:$B$1315, "&lt;=" &amp; FZ$1, DataRegularSeason20242025!$D$3:$D$1315, $A24)+SUMIFS(DataRegularSeason20242025!$AB$3:$AB$1315,DataRegularSeason20242025!$B$3:$B$1315, "&lt;=" &amp; FZ$1, DataRegularSeason20242025!$E$3:$E$1315, $A24)</f>
        <v>17</v>
      </c>
      <c r="GA24">
        <f>SUMIFS(DataRegularSeason20242025!$AA$3:$AA$1315,DataRegularSeason20242025!$B$3:$B$1315, "&lt;=" &amp; GA$1, DataRegularSeason20242025!$D$3:$D$1315, $A24)+SUMIFS(DataRegularSeason20242025!$AB$3:$AB$1315,DataRegularSeason20242025!$B$3:$B$1315, "&lt;=" &amp; GA$1, DataRegularSeason20242025!$E$3:$E$1315, $A24)</f>
        <v>17</v>
      </c>
      <c r="GB24">
        <f>SUMIFS(DataRegularSeason20242025!$AA$3:$AA$1315,DataRegularSeason20242025!$B$3:$B$1315, "&lt;=" &amp; GB$1, DataRegularSeason20242025!$D$3:$D$1315, $A24)+SUMIFS(DataRegularSeason20242025!$AB$3:$AB$1315,DataRegularSeason20242025!$B$3:$B$1315, "&lt;=" &amp; GB$1, DataRegularSeason20242025!$E$3:$E$1315, $A24)</f>
        <v>17</v>
      </c>
      <c r="GC24">
        <f>SUMIFS(DataRegularSeason20242025!$AA$3:$AA$1315,DataRegularSeason20242025!$B$3:$B$1315, "&lt;=" &amp; GC$1, DataRegularSeason20242025!$D$3:$D$1315, $A24)+SUMIFS(DataRegularSeason20242025!$AB$3:$AB$1315,DataRegularSeason20242025!$B$3:$B$1315, "&lt;=" &amp; GC$1, DataRegularSeason20242025!$E$3:$E$1315, $A24)</f>
        <v>17</v>
      </c>
      <c r="GD24">
        <f>SUMIFS(DataRegularSeason20242025!$AA$3:$AA$1315,DataRegularSeason20242025!$B$3:$B$1315, "&lt;=" &amp; GD$1, DataRegularSeason20242025!$D$3:$D$1315, $A24)+SUMIFS(DataRegularSeason20242025!$AB$3:$AB$1315,DataRegularSeason20242025!$B$3:$B$1315, "&lt;=" &amp; GD$1, DataRegularSeason20242025!$E$3:$E$1315, $A24)</f>
        <v>17</v>
      </c>
      <c r="GE24">
        <f>SUMIFS(DataRegularSeason20242025!$AA$3:$AA$1315,DataRegularSeason20242025!$B$3:$B$1315, "&lt;=" &amp; GE$1, DataRegularSeason20242025!$D$3:$D$1315, $A24)+SUMIFS(DataRegularSeason20242025!$AB$3:$AB$1315,DataRegularSeason20242025!$B$3:$B$1315, "&lt;=" &amp; GE$1, DataRegularSeason20242025!$E$3:$E$1315, $A24)</f>
        <v>17</v>
      </c>
      <c r="GF24">
        <f>SUMIFS(DataRegularSeason20242025!$AA$3:$AA$1315,DataRegularSeason20242025!$B$3:$B$1315, "&lt;=" &amp; GF$1, DataRegularSeason20242025!$D$3:$D$1315, $A24)+SUMIFS(DataRegularSeason20242025!$AB$3:$AB$1315,DataRegularSeason20242025!$B$3:$B$1315, "&lt;=" &amp; GF$1, DataRegularSeason20242025!$E$3:$E$1315, $A24)</f>
        <v>17</v>
      </c>
      <c r="GG24">
        <f>SUMIFS(DataRegularSeason20242025!$AA$3:$AA$1315,DataRegularSeason20242025!$B$3:$B$1315, "&lt;=" &amp; GG$1, DataRegularSeason20242025!$D$3:$D$1315, $A24)+SUMIFS(DataRegularSeason20242025!$AB$3:$AB$1315,DataRegularSeason20242025!$B$3:$B$1315, "&lt;=" &amp; GG$1, DataRegularSeason20242025!$E$3:$E$1315, $A24)</f>
        <v>17</v>
      </c>
      <c r="GH24">
        <f>SUMIFS(DataRegularSeason20242025!$AA$3:$AA$1315,DataRegularSeason20242025!$B$3:$B$1315, "&lt;=" &amp; GH$1, DataRegularSeason20242025!$D$3:$D$1315, $A24)+SUMIFS(DataRegularSeason20242025!$AB$3:$AB$1315,DataRegularSeason20242025!$B$3:$B$1315, "&lt;=" &amp; GH$1, DataRegularSeason20242025!$E$3:$E$1315, $A24)</f>
        <v>17</v>
      </c>
      <c r="GI24">
        <f>SUMIFS(DataRegularSeason20242025!$AA$3:$AA$1315,DataRegularSeason20242025!$B$3:$B$1315, "&lt;=" &amp; GI$1, DataRegularSeason20242025!$D$3:$D$1315, $A24)+SUMIFS(DataRegularSeason20242025!$AB$3:$AB$1315,DataRegularSeason20242025!$B$3:$B$1315, "&lt;=" &amp; GI$1, DataRegularSeason20242025!$E$3:$E$1315, $A24)</f>
        <v>17</v>
      </c>
      <c r="GJ24">
        <f>SUMIFS(DataRegularSeason20242025!$AA$3:$AA$1315,DataRegularSeason20242025!$B$3:$B$1315, "&lt;=" &amp; GJ$1, DataRegularSeason20242025!$D$3:$D$1315, $A24)+SUMIFS(DataRegularSeason20242025!$AB$3:$AB$1315,DataRegularSeason20242025!$B$3:$B$1315, "&lt;=" &amp; GJ$1, DataRegularSeason20242025!$E$3:$E$1315, $A24)</f>
        <v>17</v>
      </c>
      <c r="GK24">
        <f>SUMIFS(DataRegularSeason20242025!$AA$3:$AA$1315,DataRegularSeason20242025!$B$3:$B$1315, "&lt;=" &amp; GK$1, DataRegularSeason20242025!$D$3:$D$1315, $A24)+SUMIFS(DataRegularSeason20242025!$AB$3:$AB$1315,DataRegularSeason20242025!$B$3:$B$1315, "&lt;=" &amp; GK$1, DataRegularSeason20242025!$E$3:$E$1315, $A24)</f>
        <v>17</v>
      </c>
      <c r="GL24">
        <f>SUMIFS(DataRegularSeason20242025!$AA$3:$AA$1315,DataRegularSeason20242025!$B$3:$B$1315, "&lt;=" &amp; GL$1, DataRegularSeason20242025!$D$3:$D$1315, $A24)+SUMIFS(DataRegularSeason20242025!$AB$3:$AB$1315,DataRegularSeason20242025!$B$3:$B$1315, "&lt;=" &amp; GL$1, DataRegularSeason20242025!$E$3:$E$1315, $A24)</f>
        <v>17</v>
      </c>
      <c r="GM24">
        <f>SUMIFS(DataRegularSeason20242025!$AA$3:$AA$1315,DataRegularSeason20242025!$B$3:$B$1315, "&lt;=" &amp; GM$1, DataRegularSeason20242025!$D$3:$D$1315, $A24)+SUMIFS(DataRegularSeason20242025!$AB$3:$AB$1315,DataRegularSeason20242025!$B$3:$B$1315, "&lt;=" &amp; GM$1, DataRegularSeason20242025!$E$3:$E$1315, $A24)</f>
        <v>17</v>
      </c>
      <c r="GN24">
        <f>SUMIFS(DataRegularSeason20242025!$AA$3:$AA$1315,DataRegularSeason20242025!$B$3:$B$1315, "&lt;=" &amp; GN$1, DataRegularSeason20242025!$D$3:$D$1315, $A24)+SUMIFS(DataRegularSeason20242025!$AB$3:$AB$1315,DataRegularSeason20242025!$B$3:$B$1315, "&lt;=" &amp; GN$1, DataRegularSeason20242025!$E$3:$E$1315, $A24)</f>
        <v>17</v>
      </c>
      <c r="GO24">
        <f>SUMIFS(DataRegularSeason20242025!$AA$3:$AA$1315,DataRegularSeason20242025!$B$3:$B$1315, "&lt;=" &amp; GO$1, DataRegularSeason20242025!$D$3:$D$1315, $A24)+SUMIFS(DataRegularSeason20242025!$AB$3:$AB$1315,DataRegularSeason20242025!$B$3:$B$1315, "&lt;=" &amp; GO$1, DataRegularSeason20242025!$E$3:$E$1315, $A24)</f>
        <v>17</v>
      </c>
      <c r="GP24">
        <f>SUMIFS(DataRegularSeason20242025!$AA$3:$AA$1315,DataRegularSeason20242025!$B$3:$B$1315, "&lt;=" &amp; GP$1, DataRegularSeason20242025!$D$3:$D$1315, $A24)+SUMIFS(DataRegularSeason20242025!$AB$3:$AB$1315,DataRegularSeason20242025!$B$3:$B$1315, "&lt;=" &amp; GP$1, DataRegularSeason20242025!$E$3:$E$1315, $A24)</f>
        <v>17</v>
      </c>
      <c r="GQ24">
        <f>SUMIFS(DataRegularSeason20242025!$AA$3:$AA$1315,DataRegularSeason20242025!$B$3:$B$1315, "&lt;=" &amp; GQ$1, DataRegularSeason20242025!$D$3:$D$1315, $A24)+SUMIFS(DataRegularSeason20242025!$AB$3:$AB$1315,DataRegularSeason20242025!$B$3:$B$1315, "&lt;=" &amp; GQ$1, DataRegularSeason20242025!$E$3:$E$1315, $A24)</f>
        <v>17</v>
      </c>
      <c r="GR24">
        <f>SUMIFS(DataRegularSeason20242025!$AA$3:$AA$1315,DataRegularSeason20242025!$B$3:$B$1315, "&lt;=" &amp; GR$1, DataRegularSeason20242025!$D$3:$D$1315, $A24)+SUMIFS(DataRegularSeason20242025!$AB$3:$AB$1315,DataRegularSeason20242025!$B$3:$B$1315, "&lt;=" &amp; GR$1, DataRegularSeason20242025!$E$3:$E$1315, $A24)</f>
        <v>17</v>
      </c>
      <c r="GS24">
        <f>SUMIFS(DataRegularSeason20242025!$AA$3:$AA$1315,DataRegularSeason20242025!$B$3:$B$1315, "&lt;=" &amp; GS$1, DataRegularSeason20242025!$D$3:$D$1315, $A24)+SUMIFS(DataRegularSeason20242025!$AB$3:$AB$1315,DataRegularSeason20242025!$B$3:$B$1315, "&lt;=" &amp; GS$1, DataRegularSeason20242025!$E$3:$E$1315, $A24)</f>
        <v>17</v>
      </c>
      <c r="GT24">
        <f>SUMIFS(DataRegularSeason20242025!$AA$3:$AA$1315,DataRegularSeason20242025!$B$3:$B$1315, "&lt;=" &amp; GT$1, DataRegularSeason20242025!$D$3:$D$1315, $A24)+SUMIFS(DataRegularSeason20242025!$AB$3:$AB$1315,DataRegularSeason20242025!$B$3:$B$1315, "&lt;=" &amp; GT$1, DataRegularSeason20242025!$E$3:$E$1315, $A24)</f>
        <v>17</v>
      </c>
      <c r="GU24">
        <f>SUMIFS(DataRegularSeason20242025!$AA$3:$AA$1315,DataRegularSeason20242025!$B$3:$B$1315, "&lt;=" &amp; GU$1, DataRegularSeason20242025!$D$3:$D$1315, $A24)+SUMIFS(DataRegularSeason20242025!$AB$3:$AB$1315,DataRegularSeason20242025!$B$3:$B$1315, "&lt;=" &amp; GU$1, DataRegularSeason20242025!$E$3:$E$1315, $A24)</f>
        <v>17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16</v>
      </c>
      <c r="BH25">
        <f>SUMIFS(DataRegularSeason20242025!$AA$3:$AA$1315,DataRegularSeason20242025!$B$3:$B$1315, "&lt;=" &amp; BH$1, DataRegularSeason20242025!$D$3:$D$1315, $A25)+SUMIFS(DataRegularSeason20242025!$AB$3:$AB$1315,DataRegularSeason20242025!$B$3:$B$1315, "&lt;=" &amp; BH$1, DataRegularSeason20242025!$E$3:$E$1315, $A25)</f>
        <v>16</v>
      </c>
      <c r="BI25">
        <f>SUMIFS(DataRegularSeason20242025!$AA$3:$AA$1315,DataRegularSeason20242025!$B$3:$B$1315, "&lt;=" &amp; BI$1, DataRegularSeason20242025!$D$3:$D$1315, $A25)+SUMIFS(DataRegularSeason20242025!$AB$3:$AB$1315,DataRegularSeason20242025!$B$3:$B$1315, "&lt;=" &amp; BI$1, DataRegularSeason20242025!$E$3:$E$1315, $A25)</f>
        <v>16</v>
      </c>
      <c r="BJ25">
        <f>SUMIFS(DataRegularSeason20242025!$AA$3:$AA$1315,DataRegularSeason20242025!$B$3:$B$1315, "&lt;=" &amp; BJ$1, DataRegularSeason20242025!$D$3:$D$1315, $A25)+SUMIFS(DataRegularSeason20242025!$AB$3:$AB$1315,DataRegularSeason20242025!$B$3:$B$1315, "&lt;=" &amp; BJ$1, DataRegularSeason20242025!$E$3:$E$1315, $A25)</f>
        <v>16</v>
      </c>
      <c r="BK25">
        <f>SUMIFS(DataRegularSeason20242025!$AA$3:$AA$1315,DataRegularSeason20242025!$B$3:$B$1315, "&lt;=" &amp; BK$1, DataRegularSeason20242025!$D$3:$D$1315, $A25)+SUMIFS(DataRegularSeason20242025!$AB$3:$AB$1315,DataRegularSeason20242025!$B$3:$B$1315, "&lt;=" &amp; BK$1, DataRegularSeason20242025!$E$3:$E$1315, $A25)</f>
        <v>16</v>
      </c>
      <c r="BL25">
        <f>SUMIFS(DataRegularSeason20242025!$AA$3:$AA$1315,DataRegularSeason20242025!$B$3:$B$1315, "&lt;=" &amp; BL$1, DataRegularSeason20242025!$D$3:$D$1315, $A25)+SUMIFS(DataRegularSeason20242025!$AB$3:$AB$1315,DataRegularSeason20242025!$B$3:$B$1315, "&lt;=" &amp; BL$1, DataRegularSeason20242025!$E$3:$E$1315, $A25)</f>
        <v>16</v>
      </c>
      <c r="BM25">
        <f>SUMIFS(DataRegularSeason20242025!$AA$3:$AA$1315,DataRegularSeason20242025!$B$3:$B$1315, "&lt;=" &amp; BM$1, DataRegularSeason20242025!$D$3:$D$1315, $A25)+SUMIFS(DataRegularSeason20242025!$AB$3:$AB$1315,DataRegularSeason20242025!$B$3:$B$1315, "&lt;=" &amp; BM$1, DataRegularSeason20242025!$E$3:$E$1315, $A25)</f>
        <v>16</v>
      </c>
      <c r="BN25">
        <f>SUMIFS(DataRegularSeason20242025!$AA$3:$AA$1315,DataRegularSeason20242025!$B$3:$B$1315, "&lt;=" &amp; BN$1, DataRegularSeason20242025!$D$3:$D$1315, $A25)+SUMIFS(DataRegularSeason20242025!$AB$3:$AB$1315,DataRegularSeason20242025!$B$3:$B$1315, "&lt;=" &amp; BN$1, DataRegularSeason20242025!$E$3:$E$1315, $A25)</f>
        <v>16</v>
      </c>
      <c r="BO25">
        <f>SUMIFS(DataRegularSeason20242025!$AA$3:$AA$1315,DataRegularSeason20242025!$B$3:$B$1315, "&lt;=" &amp; BO$1, DataRegularSeason20242025!$D$3:$D$1315, $A25)+SUMIFS(DataRegularSeason20242025!$AB$3:$AB$1315,DataRegularSeason20242025!$B$3:$B$1315, "&lt;=" &amp; BO$1, DataRegularSeason20242025!$E$3:$E$1315, $A25)</f>
        <v>16</v>
      </c>
      <c r="BP25">
        <f>SUMIFS(DataRegularSeason20242025!$AA$3:$AA$1315,DataRegularSeason20242025!$B$3:$B$1315, "&lt;=" &amp; BP$1, DataRegularSeason20242025!$D$3:$D$1315, $A25)+SUMIFS(DataRegularSeason20242025!$AB$3:$AB$1315,DataRegularSeason20242025!$B$3:$B$1315, "&lt;=" &amp; BP$1, DataRegularSeason20242025!$E$3:$E$1315, $A25)</f>
        <v>16</v>
      </c>
      <c r="BQ25">
        <f>SUMIFS(DataRegularSeason20242025!$AA$3:$AA$1315,DataRegularSeason20242025!$B$3:$B$1315, "&lt;=" &amp; BQ$1, DataRegularSeason20242025!$D$3:$D$1315, $A25)+SUMIFS(DataRegularSeason20242025!$AB$3:$AB$1315,DataRegularSeason20242025!$B$3:$B$1315, "&lt;=" &amp; BQ$1, DataRegularSeason20242025!$E$3:$E$1315, $A25)</f>
        <v>16</v>
      </c>
      <c r="BR25">
        <f>SUMIFS(DataRegularSeason20242025!$AA$3:$AA$1315,DataRegularSeason20242025!$B$3:$B$1315, "&lt;=" &amp; BR$1, DataRegularSeason20242025!$D$3:$D$1315, $A25)+SUMIFS(DataRegularSeason20242025!$AB$3:$AB$1315,DataRegularSeason20242025!$B$3:$B$1315, "&lt;=" &amp; BR$1, DataRegularSeason20242025!$E$3:$E$1315, $A25)</f>
        <v>16</v>
      </c>
      <c r="BS25">
        <f>SUMIFS(DataRegularSeason20242025!$AA$3:$AA$1315,DataRegularSeason20242025!$B$3:$B$1315, "&lt;=" &amp; BS$1, DataRegularSeason20242025!$D$3:$D$1315, $A25)+SUMIFS(DataRegularSeason20242025!$AB$3:$AB$1315,DataRegularSeason20242025!$B$3:$B$1315, "&lt;=" &amp; BS$1, DataRegularSeason20242025!$E$3:$E$1315, $A25)</f>
        <v>16</v>
      </c>
      <c r="BT25">
        <f>SUMIFS(DataRegularSeason20242025!$AA$3:$AA$1315,DataRegularSeason20242025!$B$3:$B$1315, "&lt;=" &amp; BT$1, DataRegularSeason20242025!$D$3:$D$1315, $A25)+SUMIFS(DataRegularSeason20242025!$AB$3:$AB$1315,DataRegularSeason20242025!$B$3:$B$1315, "&lt;=" &amp; BT$1, DataRegularSeason20242025!$E$3:$E$1315, $A25)</f>
        <v>16</v>
      </c>
      <c r="BU25">
        <f>SUMIFS(DataRegularSeason20242025!$AA$3:$AA$1315,DataRegularSeason20242025!$B$3:$B$1315, "&lt;=" &amp; BU$1, DataRegularSeason20242025!$D$3:$D$1315, $A25)+SUMIFS(DataRegularSeason20242025!$AB$3:$AB$1315,DataRegularSeason20242025!$B$3:$B$1315, "&lt;=" &amp; BU$1, DataRegularSeason20242025!$E$3:$E$1315, $A25)</f>
        <v>16</v>
      </c>
      <c r="BV25">
        <f>SUMIFS(DataRegularSeason20242025!$AA$3:$AA$1315,DataRegularSeason20242025!$B$3:$B$1315, "&lt;=" &amp; BV$1, DataRegularSeason20242025!$D$3:$D$1315, $A25)+SUMIFS(DataRegularSeason20242025!$AB$3:$AB$1315,DataRegularSeason20242025!$B$3:$B$1315, "&lt;=" &amp; BV$1, DataRegularSeason20242025!$E$3:$E$1315, $A25)</f>
        <v>16</v>
      </c>
      <c r="BW25">
        <f>SUMIFS(DataRegularSeason20242025!$AA$3:$AA$1315,DataRegularSeason20242025!$B$3:$B$1315, "&lt;=" &amp; BW$1, DataRegularSeason20242025!$D$3:$D$1315, $A25)+SUMIFS(DataRegularSeason20242025!$AB$3:$AB$1315,DataRegularSeason20242025!$B$3:$B$1315, "&lt;=" &amp; BW$1, DataRegularSeason20242025!$E$3:$E$1315, $A25)</f>
        <v>16</v>
      </c>
      <c r="BX25">
        <f>SUMIFS(DataRegularSeason20242025!$AA$3:$AA$1315,DataRegularSeason20242025!$B$3:$B$1315, "&lt;=" &amp; BX$1, DataRegularSeason20242025!$D$3:$D$1315, $A25)+SUMIFS(DataRegularSeason20242025!$AB$3:$AB$1315,DataRegularSeason20242025!$B$3:$B$1315, "&lt;=" &amp; BX$1, DataRegularSeason20242025!$E$3:$E$1315, $A25)</f>
        <v>16</v>
      </c>
      <c r="BY25">
        <f>SUMIFS(DataRegularSeason20242025!$AA$3:$AA$1315,DataRegularSeason20242025!$B$3:$B$1315, "&lt;=" &amp; BY$1, DataRegularSeason20242025!$D$3:$D$1315, $A25)+SUMIFS(DataRegularSeason20242025!$AB$3:$AB$1315,DataRegularSeason20242025!$B$3:$B$1315, "&lt;=" &amp; BY$1, DataRegularSeason20242025!$E$3:$E$1315, $A25)</f>
        <v>16</v>
      </c>
      <c r="BZ25">
        <f>SUMIFS(DataRegularSeason20242025!$AA$3:$AA$1315,DataRegularSeason20242025!$B$3:$B$1315, "&lt;=" &amp; BZ$1, DataRegularSeason20242025!$D$3:$D$1315, $A25)+SUMIFS(DataRegularSeason20242025!$AB$3:$AB$1315,DataRegularSeason20242025!$B$3:$B$1315, "&lt;=" &amp; BZ$1, DataRegularSeason20242025!$E$3:$E$1315, $A25)</f>
        <v>16</v>
      </c>
      <c r="CA25">
        <f>SUMIFS(DataRegularSeason20242025!$AA$3:$AA$1315,DataRegularSeason20242025!$B$3:$B$1315, "&lt;=" &amp; CA$1, DataRegularSeason20242025!$D$3:$D$1315, $A25)+SUMIFS(DataRegularSeason20242025!$AB$3:$AB$1315,DataRegularSeason20242025!$B$3:$B$1315, "&lt;=" &amp; CA$1, DataRegularSeason20242025!$E$3:$E$1315, $A25)</f>
        <v>16</v>
      </c>
      <c r="CB25">
        <f>SUMIFS(DataRegularSeason20242025!$AA$3:$AA$1315,DataRegularSeason20242025!$B$3:$B$1315, "&lt;=" &amp; CB$1, DataRegularSeason20242025!$D$3:$D$1315, $A25)+SUMIFS(DataRegularSeason20242025!$AB$3:$AB$1315,DataRegularSeason20242025!$B$3:$B$1315, "&lt;=" &amp; CB$1, DataRegularSeason20242025!$E$3:$E$1315, $A25)</f>
        <v>16</v>
      </c>
      <c r="CC25">
        <f>SUMIFS(DataRegularSeason20242025!$AA$3:$AA$1315,DataRegularSeason20242025!$B$3:$B$1315, "&lt;=" &amp; CC$1, DataRegularSeason20242025!$D$3:$D$1315, $A25)+SUMIFS(DataRegularSeason20242025!$AB$3:$AB$1315,DataRegularSeason20242025!$B$3:$B$1315, "&lt;=" &amp; CC$1, DataRegularSeason20242025!$E$3:$E$1315, $A25)</f>
        <v>16</v>
      </c>
      <c r="CD25">
        <f>SUMIFS(DataRegularSeason20242025!$AA$3:$AA$1315,DataRegularSeason20242025!$B$3:$B$1315, "&lt;=" &amp; CD$1, DataRegularSeason20242025!$D$3:$D$1315, $A25)+SUMIFS(DataRegularSeason20242025!$AB$3:$AB$1315,DataRegularSeason20242025!$B$3:$B$1315, "&lt;=" &amp; CD$1, DataRegularSeason20242025!$E$3:$E$1315, $A25)</f>
        <v>16</v>
      </c>
      <c r="CE25">
        <f>SUMIFS(DataRegularSeason20242025!$AA$3:$AA$1315,DataRegularSeason20242025!$B$3:$B$1315, "&lt;=" &amp; CE$1, DataRegularSeason20242025!$D$3:$D$1315, $A25)+SUMIFS(DataRegularSeason20242025!$AB$3:$AB$1315,DataRegularSeason20242025!$B$3:$B$1315, "&lt;=" &amp; CE$1, DataRegularSeason20242025!$E$3:$E$1315, $A25)</f>
        <v>16</v>
      </c>
      <c r="CF25">
        <f>SUMIFS(DataRegularSeason20242025!$AA$3:$AA$1315,DataRegularSeason20242025!$B$3:$B$1315, "&lt;=" &amp; CF$1, DataRegularSeason20242025!$D$3:$D$1315, $A25)+SUMIFS(DataRegularSeason20242025!$AB$3:$AB$1315,DataRegularSeason20242025!$B$3:$B$1315, "&lt;=" &amp; CF$1, DataRegularSeason20242025!$E$3:$E$1315, $A25)</f>
        <v>16</v>
      </c>
      <c r="CG25">
        <f>SUMIFS(DataRegularSeason20242025!$AA$3:$AA$1315,DataRegularSeason20242025!$B$3:$B$1315, "&lt;=" &amp; CG$1, DataRegularSeason20242025!$D$3:$D$1315, $A25)+SUMIFS(DataRegularSeason20242025!$AB$3:$AB$1315,DataRegularSeason20242025!$B$3:$B$1315, "&lt;=" &amp; CG$1, DataRegularSeason20242025!$E$3:$E$1315, $A25)</f>
        <v>16</v>
      </c>
      <c r="CH25">
        <f>SUMIFS(DataRegularSeason20242025!$AA$3:$AA$1315,DataRegularSeason20242025!$B$3:$B$1315, "&lt;=" &amp; CH$1, DataRegularSeason20242025!$D$3:$D$1315, $A25)+SUMIFS(DataRegularSeason20242025!$AB$3:$AB$1315,DataRegularSeason20242025!$B$3:$B$1315, "&lt;=" &amp; CH$1, DataRegularSeason20242025!$E$3:$E$1315, $A25)</f>
        <v>16</v>
      </c>
      <c r="CI25">
        <f>SUMIFS(DataRegularSeason20242025!$AA$3:$AA$1315,DataRegularSeason20242025!$B$3:$B$1315, "&lt;=" &amp; CI$1, DataRegularSeason20242025!$D$3:$D$1315, $A25)+SUMIFS(DataRegularSeason20242025!$AB$3:$AB$1315,DataRegularSeason20242025!$B$3:$B$1315, "&lt;=" &amp; CI$1, DataRegularSeason20242025!$E$3:$E$1315, $A25)</f>
        <v>16</v>
      </c>
      <c r="CJ25">
        <f>SUMIFS(DataRegularSeason20242025!$AA$3:$AA$1315,DataRegularSeason20242025!$B$3:$B$1315, "&lt;=" &amp; CJ$1, DataRegularSeason20242025!$D$3:$D$1315, $A25)+SUMIFS(DataRegularSeason20242025!$AB$3:$AB$1315,DataRegularSeason20242025!$B$3:$B$1315, "&lt;=" &amp; CJ$1, DataRegularSeason20242025!$E$3:$E$1315, $A25)</f>
        <v>16</v>
      </c>
      <c r="CK25">
        <f>SUMIFS(DataRegularSeason20242025!$AA$3:$AA$1315,DataRegularSeason20242025!$B$3:$B$1315, "&lt;=" &amp; CK$1, DataRegularSeason20242025!$D$3:$D$1315, $A25)+SUMIFS(DataRegularSeason20242025!$AB$3:$AB$1315,DataRegularSeason20242025!$B$3:$B$1315, "&lt;=" &amp; CK$1, DataRegularSeason20242025!$E$3:$E$1315, $A25)</f>
        <v>16</v>
      </c>
      <c r="CL25">
        <f>SUMIFS(DataRegularSeason20242025!$AA$3:$AA$1315,DataRegularSeason20242025!$B$3:$B$1315, "&lt;=" &amp; CL$1, DataRegularSeason20242025!$D$3:$D$1315, $A25)+SUMIFS(DataRegularSeason20242025!$AB$3:$AB$1315,DataRegularSeason20242025!$B$3:$B$1315, "&lt;=" &amp; CL$1, DataRegularSeason20242025!$E$3:$E$1315, $A25)</f>
        <v>16</v>
      </c>
      <c r="CM25">
        <f>SUMIFS(DataRegularSeason20242025!$AA$3:$AA$1315,DataRegularSeason20242025!$B$3:$B$1315, "&lt;=" &amp; CM$1, DataRegularSeason20242025!$D$3:$D$1315, $A25)+SUMIFS(DataRegularSeason20242025!$AB$3:$AB$1315,DataRegularSeason20242025!$B$3:$B$1315, "&lt;=" &amp; CM$1, DataRegularSeason20242025!$E$3:$E$1315, $A25)</f>
        <v>16</v>
      </c>
      <c r="CN25">
        <f>SUMIFS(DataRegularSeason20242025!$AA$3:$AA$1315,DataRegularSeason20242025!$B$3:$B$1315, "&lt;=" &amp; CN$1, DataRegularSeason20242025!$D$3:$D$1315, $A25)+SUMIFS(DataRegularSeason20242025!$AB$3:$AB$1315,DataRegularSeason20242025!$B$3:$B$1315, "&lt;=" &amp; CN$1, DataRegularSeason20242025!$E$3:$E$1315, $A25)</f>
        <v>16</v>
      </c>
      <c r="CO25">
        <f>SUMIFS(DataRegularSeason20242025!$AA$3:$AA$1315,DataRegularSeason20242025!$B$3:$B$1315, "&lt;=" &amp; CO$1, DataRegularSeason20242025!$D$3:$D$1315, $A25)+SUMIFS(DataRegularSeason20242025!$AB$3:$AB$1315,DataRegularSeason20242025!$B$3:$B$1315, "&lt;=" &amp; CO$1, DataRegularSeason20242025!$E$3:$E$1315, $A25)</f>
        <v>16</v>
      </c>
      <c r="CP25">
        <f>SUMIFS(DataRegularSeason20242025!$AA$3:$AA$1315,DataRegularSeason20242025!$B$3:$B$1315, "&lt;=" &amp; CP$1, DataRegularSeason20242025!$D$3:$D$1315, $A25)+SUMIFS(DataRegularSeason20242025!$AB$3:$AB$1315,DataRegularSeason20242025!$B$3:$B$1315, "&lt;=" &amp; CP$1, DataRegularSeason20242025!$E$3:$E$1315, $A25)</f>
        <v>16</v>
      </c>
      <c r="CQ25">
        <f>SUMIFS(DataRegularSeason20242025!$AA$3:$AA$1315,DataRegularSeason20242025!$B$3:$B$1315, "&lt;=" &amp; CQ$1, DataRegularSeason20242025!$D$3:$D$1315, $A25)+SUMIFS(DataRegularSeason20242025!$AB$3:$AB$1315,DataRegularSeason20242025!$B$3:$B$1315, "&lt;=" &amp; CQ$1, DataRegularSeason20242025!$E$3:$E$1315, $A25)</f>
        <v>16</v>
      </c>
      <c r="CR25">
        <f>SUMIFS(DataRegularSeason20242025!$AA$3:$AA$1315,DataRegularSeason20242025!$B$3:$B$1315, "&lt;=" &amp; CR$1, DataRegularSeason20242025!$D$3:$D$1315, $A25)+SUMIFS(DataRegularSeason20242025!$AB$3:$AB$1315,DataRegularSeason20242025!$B$3:$B$1315, "&lt;=" &amp; CR$1, DataRegularSeason20242025!$E$3:$E$1315, $A25)</f>
        <v>16</v>
      </c>
      <c r="CS25">
        <f>SUMIFS(DataRegularSeason20242025!$AA$3:$AA$1315,DataRegularSeason20242025!$B$3:$B$1315, "&lt;=" &amp; CS$1, DataRegularSeason20242025!$D$3:$D$1315, $A25)+SUMIFS(DataRegularSeason20242025!$AB$3:$AB$1315,DataRegularSeason20242025!$B$3:$B$1315, "&lt;=" &amp; CS$1, DataRegularSeason20242025!$E$3:$E$1315, $A25)</f>
        <v>16</v>
      </c>
      <c r="CT25">
        <f>SUMIFS(DataRegularSeason20242025!$AA$3:$AA$1315,DataRegularSeason20242025!$B$3:$B$1315, "&lt;=" &amp; CT$1, DataRegularSeason20242025!$D$3:$D$1315, $A25)+SUMIFS(DataRegularSeason20242025!$AB$3:$AB$1315,DataRegularSeason20242025!$B$3:$B$1315, "&lt;=" &amp; CT$1, DataRegularSeason20242025!$E$3:$E$1315, $A25)</f>
        <v>16</v>
      </c>
      <c r="CU25">
        <f>SUMIFS(DataRegularSeason20242025!$AA$3:$AA$1315,DataRegularSeason20242025!$B$3:$B$1315, "&lt;=" &amp; CU$1, DataRegularSeason20242025!$D$3:$D$1315, $A25)+SUMIFS(DataRegularSeason20242025!$AB$3:$AB$1315,DataRegularSeason20242025!$B$3:$B$1315, "&lt;=" &amp; CU$1, DataRegularSeason20242025!$E$3:$E$1315, $A25)</f>
        <v>16</v>
      </c>
      <c r="CV25">
        <f>SUMIFS(DataRegularSeason20242025!$AA$3:$AA$1315,DataRegularSeason20242025!$B$3:$B$1315, "&lt;=" &amp; CV$1, DataRegularSeason20242025!$D$3:$D$1315, $A25)+SUMIFS(DataRegularSeason20242025!$AB$3:$AB$1315,DataRegularSeason20242025!$B$3:$B$1315, "&lt;=" &amp; CV$1, DataRegularSeason20242025!$E$3:$E$1315, $A25)</f>
        <v>16</v>
      </c>
      <c r="CW25">
        <f>SUMIFS(DataRegularSeason20242025!$AA$3:$AA$1315,DataRegularSeason20242025!$B$3:$B$1315, "&lt;=" &amp; CW$1, DataRegularSeason20242025!$D$3:$D$1315, $A25)+SUMIFS(DataRegularSeason20242025!$AB$3:$AB$1315,DataRegularSeason20242025!$B$3:$B$1315, "&lt;=" &amp; CW$1, DataRegularSeason20242025!$E$3:$E$1315, $A25)</f>
        <v>16</v>
      </c>
      <c r="CX25">
        <f>SUMIFS(DataRegularSeason20242025!$AA$3:$AA$1315,DataRegularSeason20242025!$B$3:$B$1315, "&lt;=" &amp; CX$1, DataRegularSeason20242025!$D$3:$D$1315, $A25)+SUMIFS(DataRegularSeason20242025!$AB$3:$AB$1315,DataRegularSeason20242025!$B$3:$B$1315, "&lt;=" &amp; CX$1, DataRegularSeason20242025!$E$3:$E$1315, $A25)</f>
        <v>16</v>
      </c>
      <c r="CY25">
        <f>SUMIFS(DataRegularSeason20242025!$AA$3:$AA$1315,DataRegularSeason20242025!$B$3:$B$1315, "&lt;=" &amp; CY$1, DataRegularSeason20242025!$D$3:$D$1315, $A25)+SUMIFS(DataRegularSeason20242025!$AB$3:$AB$1315,DataRegularSeason20242025!$B$3:$B$1315, "&lt;=" &amp; CY$1, DataRegularSeason20242025!$E$3:$E$1315, $A25)</f>
        <v>16</v>
      </c>
      <c r="CZ25">
        <f>SUMIFS(DataRegularSeason20242025!$AA$3:$AA$1315,DataRegularSeason20242025!$B$3:$B$1315, "&lt;=" &amp; CZ$1, DataRegularSeason20242025!$D$3:$D$1315, $A25)+SUMIFS(DataRegularSeason20242025!$AB$3:$AB$1315,DataRegularSeason20242025!$B$3:$B$1315, "&lt;=" &amp; CZ$1, DataRegularSeason20242025!$E$3:$E$1315, $A25)</f>
        <v>16</v>
      </c>
      <c r="DA25">
        <f>SUMIFS(DataRegularSeason20242025!$AA$3:$AA$1315,DataRegularSeason20242025!$B$3:$B$1315, "&lt;=" &amp; DA$1, DataRegularSeason20242025!$D$3:$D$1315, $A25)+SUMIFS(DataRegularSeason20242025!$AB$3:$AB$1315,DataRegularSeason20242025!$B$3:$B$1315, "&lt;=" &amp; DA$1, DataRegularSeason20242025!$E$3:$E$1315, $A25)</f>
        <v>16</v>
      </c>
      <c r="DB25">
        <f>SUMIFS(DataRegularSeason20242025!$AA$3:$AA$1315,DataRegularSeason20242025!$B$3:$B$1315, "&lt;=" &amp; DB$1, DataRegularSeason20242025!$D$3:$D$1315, $A25)+SUMIFS(DataRegularSeason20242025!$AB$3:$AB$1315,DataRegularSeason20242025!$B$3:$B$1315, "&lt;=" &amp; DB$1, DataRegularSeason20242025!$E$3:$E$1315, $A25)</f>
        <v>16</v>
      </c>
      <c r="DC25">
        <f>SUMIFS(DataRegularSeason20242025!$AA$3:$AA$1315,DataRegularSeason20242025!$B$3:$B$1315, "&lt;=" &amp; DC$1, DataRegularSeason20242025!$D$3:$D$1315, $A25)+SUMIFS(DataRegularSeason20242025!$AB$3:$AB$1315,DataRegularSeason20242025!$B$3:$B$1315, "&lt;=" &amp; DC$1, DataRegularSeason20242025!$E$3:$E$1315, $A25)</f>
        <v>16</v>
      </c>
      <c r="DD25">
        <f>SUMIFS(DataRegularSeason20242025!$AA$3:$AA$1315,DataRegularSeason20242025!$B$3:$B$1315, "&lt;=" &amp; DD$1, DataRegularSeason20242025!$D$3:$D$1315, $A25)+SUMIFS(DataRegularSeason20242025!$AB$3:$AB$1315,DataRegularSeason20242025!$B$3:$B$1315, "&lt;=" &amp; DD$1, DataRegularSeason20242025!$E$3:$E$1315, $A25)</f>
        <v>16</v>
      </c>
      <c r="DE25">
        <f>SUMIFS(DataRegularSeason20242025!$AA$3:$AA$1315,DataRegularSeason20242025!$B$3:$B$1315, "&lt;=" &amp; DE$1, DataRegularSeason20242025!$D$3:$D$1315, $A25)+SUMIFS(DataRegularSeason20242025!$AB$3:$AB$1315,DataRegularSeason20242025!$B$3:$B$1315, "&lt;=" &amp; DE$1, DataRegularSeason20242025!$E$3:$E$1315, $A25)</f>
        <v>16</v>
      </c>
      <c r="DF25">
        <f>SUMIFS(DataRegularSeason20242025!$AA$3:$AA$1315,DataRegularSeason20242025!$B$3:$B$1315, "&lt;=" &amp; DF$1, DataRegularSeason20242025!$D$3:$D$1315, $A25)+SUMIFS(DataRegularSeason20242025!$AB$3:$AB$1315,DataRegularSeason20242025!$B$3:$B$1315, "&lt;=" &amp; DF$1, DataRegularSeason20242025!$E$3:$E$1315, $A25)</f>
        <v>16</v>
      </c>
      <c r="DG25">
        <f>SUMIFS(DataRegularSeason20242025!$AA$3:$AA$1315,DataRegularSeason20242025!$B$3:$B$1315, "&lt;=" &amp; DG$1, DataRegularSeason20242025!$D$3:$D$1315, $A25)+SUMIFS(DataRegularSeason20242025!$AB$3:$AB$1315,DataRegularSeason20242025!$B$3:$B$1315, "&lt;=" &amp; DG$1, DataRegularSeason20242025!$E$3:$E$1315, $A25)</f>
        <v>16</v>
      </c>
      <c r="DH25">
        <f>SUMIFS(DataRegularSeason20242025!$AA$3:$AA$1315,DataRegularSeason20242025!$B$3:$B$1315, "&lt;=" &amp; DH$1, DataRegularSeason20242025!$D$3:$D$1315, $A25)+SUMIFS(DataRegularSeason20242025!$AB$3:$AB$1315,DataRegularSeason20242025!$B$3:$B$1315, "&lt;=" &amp; DH$1, DataRegularSeason20242025!$E$3:$E$1315, $A25)</f>
        <v>16</v>
      </c>
      <c r="DI25">
        <f>SUMIFS(DataRegularSeason20242025!$AA$3:$AA$1315,DataRegularSeason20242025!$B$3:$B$1315, "&lt;=" &amp; DI$1, DataRegularSeason20242025!$D$3:$D$1315, $A25)+SUMIFS(DataRegularSeason20242025!$AB$3:$AB$1315,DataRegularSeason20242025!$B$3:$B$1315, "&lt;=" &amp; DI$1, DataRegularSeason20242025!$E$3:$E$1315, $A25)</f>
        <v>16</v>
      </c>
      <c r="DJ25">
        <f>SUMIFS(DataRegularSeason20242025!$AA$3:$AA$1315,DataRegularSeason20242025!$B$3:$B$1315, "&lt;=" &amp; DJ$1, DataRegularSeason20242025!$D$3:$D$1315, $A25)+SUMIFS(DataRegularSeason20242025!$AB$3:$AB$1315,DataRegularSeason20242025!$B$3:$B$1315, "&lt;=" &amp; DJ$1, DataRegularSeason20242025!$E$3:$E$1315, $A25)</f>
        <v>16</v>
      </c>
      <c r="DK25">
        <f>SUMIFS(DataRegularSeason20242025!$AA$3:$AA$1315,DataRegularSeason20242025!$B$3:$B$1315, "&lt;=" &amp; DK$1, DataRegularSeason20242025!$D$3:$D$1315, $A25)+SUMIFS(DataRegularSeason20242025!$AB$3:$AB$1315,DataRegularSeason20242025!$B$3:$B$1315, "&lt;=" &amp; DK$1, DataRegularSeason20242025!$E$3:$E$1315, $A25)</f>
        <v>16</v>
      </c>
      <c r="DL25">
        <f>SUMIFS(DataRegularSeason20242025!$AA$3:$AA$1315,DataRegularSeason20242025!$B$3:$B$1315, "&lt;=" &amp; DL$1, DataRegularSeason20242025!$D$3:$D$1315, $A25)+SUMIFS(DataRegularSeason20242025!$AB$3:$AB$1315,DataRegularSeason20242025!$B$3:$B$1315, "&lt;=" &amp; DL$1, DataRegularSeason20242025!$E$3:$E$1315, $A25)</f>
        <v>16</v>
      </c>
      <c r="DM25">
        <f>SUMIFS(DataRegularSeason20242025!$AA$3:$AA$1315,DataRegularSeason20242025!$B$3:$B$1315, "&lt;=" &amp; DM$1, DataRegularSeason20242025!$D$3:$D$1315, $A25)+SUMIFS(DataRegularSeason20242025!$AB$3:$AB$1315,DataRegularSeason20242025!$B$3:$B$1315, "&lt;=" &amp; DM$1, DataRegularSeason20242025!$E$3:$E$1315, $A25)</f>
        <v>16</v>
      </c>
      <c r="DN25">
        <f>SUMIFS(DataRegularSeason20242025!$AA$3:$AA$1315,DataRegularSeason20242025!$B$3:$B$1315, "&lt;=" &amp; DN$1, DataRegularSeason20242025!$D$3:$D$1315, $A25)+SUMIFS(DataRegularSeason20242025!$AB$3:$AB$1315,DataRegularSeason20242025!$B$3:$B$1315, "&lt;=" &amp; DN$1, DataRegularSeason20242025!$E$3:$E$1315, $A25)</f>
        <v>16</v>
      </c>
      <c r="DO25">
        <f>SUMIFS(DataRegularSeason20242025!$AA$3:$AA$1315,DataRegularSeason20242025!$B$3:$B$1315, "&lt;=" &amp; DO$1, DataRegularSeason20242025!$D$3:$D$1315, $A25)+SUMIFS(DataRegularSeason20242025!$AB$3:$AB$1315,DataRegularSeason20242025!$B$3:$B$1315, "&lt;=" &amp; DO$1, DataRegularSeason20242025!$E$3:$E$1315, $A25)</f>
        <v>16</v>
      </c>
      <c r="DP25">
        <f>SUMIFS(DataRegularSeason20242025!$AA$3:$AA$1315,DataRegularSeason20242025!$B$3:$B$1315, "&lt;=" &amp; DP$1, DataRegularSeason20242025!$D$3:$D$1315, $A25)+SUMIFS(DataRegularSeason20242025!$AB$3:$AB$1315,DataRegularSeason20242025!$B$3:$B$1315, "&lt;=" &amp; DP$1, DataRegularSeason20242025!$E$3:$E$1315, $A25)</f>
        <v>16</v>
      </c>
      <c r="DQ25">
        <f>SUMIFS(DataRegularSeason20242025!$AA$3:$AA$1315,DataRegularSeason20242025!$B$3:$B$1315, "&lt;=" &amp; DQ$1, DataRegularSeason20242025!$D$3:$D$1315, $A25)+SUMIFS(DataRegularSeason20242025!$AB$3:$AB$1315,DataRegularSeason20242025!$B$3:$B$1315, "&lt;=" &amp; DQ$1, DataRegularSeason20242025!$E$3:$E$1315, $A25)</f>
        <v>16</v>
      </c>
      <c r="DR25">
        <f>SUMIFS(DataRegularSeason20242025!$AA$3:$AA$1315,DataRegularSeason20242025!$B$3:$B$1315, "&lt;=" &amp; DR$1, DataRegularSeason20242025!$D$3:$D$1315, $A25)+SUMIFS(DataRegularSeason20242025!$AB$3:$AB$1315,DataRegularSeason20242025!$B$3:$B$1315, "&lt;=" &amp; DR$1, DataRegularSeason20242025!$E$3:$E$1315, $A25)</f>
        <v>16</v>
      </c>
      <c r="DS25">
        <f>SUMIFS(DataRegularSeason20242025!$AA$3:$AA$1315,DataRegularSeason20242025!$B$3:$B$1315, "&lt;=" &amp; DS$1, DataRegularSeason20242025!$D$3:$D$1315, $A25)+SUMIFS(DataRegularSeason20242025!$AB$3:$AB$1315,DataRegularSeason20242025!$B$3:$B$1315, "&lt;=" &amp; DS$1, DataRegularSeason20242025!$E$3:$E$1315, $A25)</f>
        <v>16</v>
      </c>
      <c r="DT25">
        <f>SUMIFS(DataRegularSeason20242025!$AA$3:$AA$1315,DataRegularSeason20242025!$B$3:$B$1315, "&lt;=" &amp; DT$1, DataRegularSeason20242025!$D$3:$D$1315, $A25)+SUMIFS(DataRegularSeason20242025!$AB$3:$AB$1315,DataRegularSeason20242025!$B$3:$B$1315, "&lt;=" &amp; DT$1, DataRegularSeason20242025!$E$3:$E$1315, $A25)</f>
        <v>16</v>
      </c>
      <c r="DU25">
        <f>SUMIFS(DataRegularSeason20242025!$AA$3:$AA$1315,DataRegularSeason20242025!$B$3:$B$1315, "&lt;=" &amp; DU$1, DataRegularSeason20242025!$D$3:$D$1315, $A25)+SUMIFS(DataRegularSeason20242025!$AB$3:$AB$1315,DataRegularSeason20242025!$B$3:$B$1315, "&lt;=" &amp; DU$1, DataRegularSeason20242025!$E$3:$E$1315, $A25)</f>
        <v>16</v>
      </c>
      <c r="DV25">
        <f>SUMIFS(DataRegularSeason20242025!$AA$3:$AA$1315,DataRegularSeason20242025!$B$3:$B$1315, "&lt;=" &amp; DV$1, DataRegularSeason20242025!$D$3:$D$1315, $A25)+SUMIFS(DataRegularSeason20242025!$AB$3:$AB$1315,DataRegularSeason20242025!$B$3:$B$1315, "&lt;=" &amp; DV$1, DataRegularSeason20242025!$E$3:$E$1315, $A25)</f>
        <v>16</v>
      </c>
      <c r="DW25">
        <f>SUMIFS(DataRegularSeason20242025!$AA$3:$AA$1315,DataRegularSeason20242025!$B$3:$B$1315, "&lt;=" &amp; DW$1, DataRegularSeason20242025!$D$3:$D$1315, $A25)+SUMIFS(DataRegularSeason20242025!$AB$3:$AB$1315,DataRegularSeason20242025!$B$3:$B$1315, "&lt;=" &amp; DW$1, DataRegularSeason20242025!$E$3:$E$1315, $A25)</f>
        <v>16</v>
      </c>
      <c r="DX25">
        <f>SUMIFS(DataRegularSeason20242025!$AA$3:$AA$1315,DataRegularSeason20242025!$B$3:$B$1315, "&lt;=" &amp; DX$1, DataRegularSeason20242025!$D$3:$D$1315, $A25)+SUMIFS(DataRegularSeason20242025!$AB$3:$AB$1315,DataRegularSeason20242025!$B$3:$B$1315, "&lt;=" &amp; DX$1, DataRegularSeason20242025!$E$3:$E$1315, $A25)</f>
        <v>16</v>
      </c>
      <c r="DY25">
        <f>SUMIFS(DataRegularSeason20242025!$AA$3:$AA$1315,DataRegularSeason20242025!$B$3:$B$1315, "&lt;=" &amp; DY$1, DataRegularSeason20242025!$D$3:$D$1315, $A25)+SUMIFS(DataRegularSeason20242025!$AB$3:$AB$1315,DataRegularSeason20242025!$B$3:$B$1315, "&lt;=" &amp; DY$1, DataRegularSeason20242025!$E$3:$E$1315, $A25)</f>
        <v>16</v>
      </c>
      <c r="DZ25">
        <f>SUMIFS(DataRegularSeason20242025!$AA$3:$AA$1315,DataRegularSeason20242025!$B$3:$B$1315, "&lt;=" &amp; DZ$1, DataRegularSeason20242025!$D$3:$D$1315, $A25)+SUMIFS(DataRegularSeason20242025!$AB$3:$AB$1315,DataRegularSeason20242025!$B$3:$B$1315, "&lt;=" &amp; DZ$1, DataRegularSeason20242025!$E$3:$E$1315, $A25)</f>
        <v>16</v>
      </c>
      <c r="EA25">
        <f>SUMIFS(DataRegularSeason20242025!$AA$3:$AA$1315,DataRegularSeason20242025!$B$3:$B$1315, "&lt;=" &amp; EA$1, DataRegularSeason20242025!$D$3:$D$1315, $A25)+SUMIFS(DataRegularSeason20242025!$AB$3:$AB$1315,DataRegularSeason20242025!$B$3:$B$1315, "&lt;=" &amp; EA$1, DataRegularSeason20242025!$E$3:$E$1315, $A25)</f>
        <v>16</v>
      </c>
      <c r="EB25">
        <f>SUMIFS(DataRegularSeason20242025!$AA$3:$AA$1315,DataRegularSeason20242025!$B$3:$B$1315, "&lt;=" &amp; EB$1, DataRegularSeason20242025!$D$3:$D$1315, $A25)+SUMIFS(DataRegularSeason20242025!$AB$3:$AB$1315,DataRegularSeason20242025!$B$3:$B$1315, "&lt;=" &amp; EB$1, DataRegularSeason20242025!$E$3:$E$1315, $A25)</f>
        <v>16</v>
      </c>
      <c r="EC25">
        <f>SUMIFS(DataRegularSeason20242025!$AA$3:$AA$1315,DataRegularSeason20242025!$B$3:$B$1315, "&lt;=" &amp; EC$1, DataRegularSeason20242025!$D$3:$D$1315, $A25)+SUMIFS(DataRegularSeason20242025!$AB$3:$AB$1315,DataRegularSeason20242025!$B$3:$B$1315, "&lt;=" &amp; EC$1, DataRegularSeason20242025!$E$3:$E$1315, $A25)</f>
        <v>16</v>
      </c>
      <c r="ED25">
        <f>SUMIFS(DataRegularSeason20242025!$AA$3:$AA$1315,DataRegularSeason20242025!$B$3:$B$1315, "&lt;=" &amp; ED$1, DataRegularSeason20242025!$D$3:$D$1315, $A25)+SUMIFS(DataRegularSeason20242025!$AB$3:$AB$1315,DataRegularSeason20242025!$B$3:$B$1315, "&lt;=" &amp; ED$1, DataRegularSeason20242025!$E$3:$E$1315, $A25)</f>
        <v>16</v>
      </c>
      <c r="EE25">
        <f>SUMIFS(DataRegularSeason20242025!$AA$3:$AA$1315,DataRegularSeason20242025!$B$3:$B$1315, "&lt;=" &amp; EE$1, DataRegularSeason20242025!$D$3:$D$1315, $A25)+SUMIFS(DataRegularSeason20242025!$AB$3:$AB$1315,DataRegularSeason20242025!$B$3:$B$1315, "&lt;=" &amp; EE$1, DataRegularSeason20242025!$E$3:$E$1315, $A25)</f>
        <v>16</v>
      </c>
      <c r="EF25">
        <f>SUMIFS(DataRegularSeason20242025!$AA$3:$AA$1315,DataRegularSeason20242025!$B$3:$B$1315, "&lt;=" &amp; EF$1, DataRegularSeason20242025!$D$3:$D$1315, $A25)+SUMIFS(DataRegularSeason20242025!$AB$3:$AB$1315,DataRegularSeason20242025!$B$3:$B$1315, "&lt;=" &amp; EF$1, DataRegularSeason20242025!$E$3:$E$1315, $A25)</f>
        <v>16</v>
      </c>
      <c r="EG25">
        <f>SUMIFS(DataRegularSeason20242025!$AA$3:$AA$1315,DataRegularSeason20242025!$B$3:$B$1315, "&lt;=" &amp; EG$1, DataRegularSeason20242025!$D$3:$D$1315, $A25)+SUMIFS(DataRegularSeason20242025!$AB$3:$AB$1315,DataRegularSeason20242025!$B$3:$B$1315, "&lt;=" &amp; EG$1, DataRegularSeason20242025!$E$3:$E$1315, $A25)</f>
        <v>16</v>
      </c>
      <c r="EH25">
        <f>SUMIFS(DataRegularSeason20242025!$AA$3:$AA$1315,DataRegularSeason20242025!$B$3:$B$1315, "&lt;=" &amp; EH$1, DataRegularSeason20242025!$D$3:$D$1315, $A25)+SUMIFS(DataRegularSeason20242025!$AB$3:$AB$1315,DataRegularSeason20242025!$B$3:$B$1315, "&lt;=" &amp; EH$1, DataRegularSeason20242025!$E$3:$E$1315, $A25)</f>
        <v>16</v>
      </c>
      <c r="EI25">
        <f>SUMIFS(DataRegularSeason20242025!$AA$3:$AA$1315,DataRegularSeason20242025!$B$3:$B$1315, "&lt;=" &amp; EI$1, DataRegularSeason20242025!$D$3:$D$1315, $A25)+SUMIFS(DataRegularSeason20242025!$AB$3:$AB$1315,DataRegularSeason20242025!$B$3:$B$1315, "&lt;=" &amp; EI$1, DataRegularSeason20242025!$E$3:$E$1315, $A25)</f>
        <v>16</v>
      </c>
      <c r="EJ25">
        <f>SUMIFS(DataRegularSeason20242025!$AA$3:$AA$1315,DataRegularSeason20242025!$B$3:$B$1315, "&lt;=" &amp; EJ$1, DataRegularSeason20242025!$D$3:$D$1315, $A25)+SUMIFS(DataRegularSeason20242025!$AB$3:$AB$1315,DataRegularSeason20242025!$B$3:$B$1315, "&lt;=" &amp; EJ$1, DataRegularSeason20242025!$E$3:$E$1315, $A25)</f>
        <v>16</v>
      </c>
      <c r="EK25">
        <f>SUMIFS(DataRegularSeason20242025!$AA$3:$AA$1315,DataRegularSeason20242025!$B$3:$B$1315, "&lt;=" &amp; EK$1, DataRegularSeason20242025!$D$3:$D$1315, $A25)+SUMIFS(DataRegularSeason20242025!$AB$3:$AB$1315,DataRegularSeason20242025!$B$3:$B$1315, "&lt;=" &amp; EK$1, DataRegularSeason20242025!$E$3:$E$1315, $A25)</f>
        <v>16</v>
      </c>
      <c r="EL25">
        <f>SUMIFS(DataRegularSeason20242025!$AA$3:$AA$1315,DataRegularSeason20242025!$B$3:$B$1315, "&lt;=" &amp; EL$1, DataRegularSeason20242025!$D$3:$D$1315, $A25)+SUMIFS(DataRegularSeason20242025!$AB$3:$AB$1315,DataRegularSeason20242025!$B$3:$B$1315, "&lt;=" &amp; EL$1, DataRegularSeason20242025!$E$3:$E$1315, $A25)</f>
        <v>16</v>
      </c>
      <c r="EM25">
        <f>SUMIFS(DataRegularSeason20242025!$AA$3:$AA$1315,DataRegularSeason20242025!$B$3:$B$1315, "&lt;=" &amp; EM$1, DataRegularSeason20242025!$D$3:$D$1315, $A25)+SUMIFS(DataRegularSeason20242025!$AB$3:$AB$1315,DataRegularSeason20242025!$B$3:$B$1315, "&lt;=" &amp; EM$1, DataRegularSeason20242025!$E$3:$E$1315, $A25)</f>
        <v>16</v>
      </c>
      <c r="EN25">
        <f>SUMIFS(DataRegularSeason20242025!$AA$3:$AA$1315,DataRegularSeason20242025!$B$3:$B$1315, "&lt;=" &amp; EN$1, DataRegularSeason20242025!$D$3:$D$1315, $A25)+SUMIFS(DataRegularSeason20242025!$AB$3:$AB$1315,DataRegularSeason20242025!$B$3:$B$1315, "&lt;=" &amp; EN$1, DataRegularSeason20242025!$E$3:$E$1315, $A25)</f>
        <v>16</v>
      </c>
      <c r="EO25">
        <f>SUMIFS(DataRegularSeason20242025!$AA$3:$AA$1315,DataRegularSeason20242025!$B$3:$B$1315, "&lt;=" &amp; EO$1, DataRegularSeason20242025!$D$3:$D$1315, $A25)+SUMIFS(DataRegularSeason20242025!$AB$3:$AB$1315,DataRegularSeason20242025!$B$3:$B$1315, "&lt;=" &amp; EO$1, DataRegularSeason20242025!$E$3:$E$1315, $A25)</f>
        <v>16</v>
      </c>
      <c r="EP25">
        <f>SUMIFS(DataRegularSeason20242025!$AA$3:$AA$1315,DataRegularSeason20242025!$B$3:$B$1315, "&lt;=" &amp; EP$1, DataRegularSeason20242025!$D$3:$D$1315, $A25)+SUMIFS(DataRegularSeason20242025!$AB$3:$AB$1315,DataRegularSeason20242025!$B$3:$B$1315, "&lt;=" &amp; EP$1, DataRegularSeason20242025!$E$3:$E$1315, $A25)</f>
        <v>16</v>
      </c>
      <c r="EQ25">
        <f>SUMIFS(DataRegularSeason20242025!$AA$3:$AA$1315,DataRegularSeason20242025!$B$3:$B$1315, "&lt;=" &amp; EQ$1, DataRegularSeason20242025!$D$3:$D$1315, $A25)+SUMIFS(DataRegularSeason20242025!$AB$3:$AB$1315,DataRegularSeason20242025!$B$3:$B$1315, "&lt;=" &amp; EQ$1, DataRegularSeason20242025!$E$3:$E$1315, $A25)</f>
        <v>16</v>
      </c>
      <c r="ER25">
        <f>SUMIFS(DataRegularSeason20242025!$AA$3:$AA$1315,DataRegularSeason20242025!$B$3:$B$1315, "&lt;=" &amp; ER$1, DataRegularSeason20242025!$D$3:$D$1315, $A25)+SUMIFS(DataRegularSeason20242025!$AB$3:$AB$1315,DataRegularSeason20242025!$B$3:$B$1315, "&lt;=" &amp; ER$1, DataRegularSeason20242025!$E$3:$E$1315, $A25)</f>
        <v>16</v>
      </c>
      <c r="ES25">
        <f>SUMIFS(DataRegularSeason20242025!$AA$3:$AA$1315,DataRegularSeason20242025!$B$3:$B$1315, "&lt;=" &amp; ES$1, DataRegularSeason20242025!$D$3:$D$1315, $A25)+SUMIFS(DataRegularSeason20242025!$AB$3:$AB$1315,DataRegularSeason20242025!$B$3:$B$1315, "&lt;=" &amp; ES$1, DataRegularSeason20242025!$E$3:$E$1315, $A25)</f>
        <v>16</v>
      </c>
      <c r="ET25">
        <f>SUMIFS(DataRegularSeason20242025!$AA$3:$AA$1315,DataRegularSeason20242025!$B$3:$B$1315, "&lt;=" &amp; ET$1, DataRegularSeason20242025!$D$3:$D$1315, $A25)+SUMIFS(DataRegularSeason20242025!$AB$3:$AB$1315,DataRegularSeason20242025!$B$3:$B$1315, "&lt;=" &amp; ET$1, DataRegularSeason20242025!$E$3:$E$1315, $A25)</f>
        <v>16</v>
      </c>
      <c r="EU25">
        <f>SUMIFS(DataRegularSeason20242025!$AA$3:$AA$1315,DataRegularSeason20242025!$B$3:$B$1315, "&lt;=" &amp; EU$1, DataRegularSeason20242025!$D$3:$D$1315, $A25)+SUMIFS(DataRegularSeason20242025!$AB$3:$AB$1315,DataRegularSeason20242025!$B$3:$B$1315, "&lt;=" &amp; EU$1, DataRegularSeason20242025!$E$3:$E$1315, $A25)</f>
        <v>16</v>
      </c>
      <c r="EV25">
        <f>SUMIFS(DataRegularSeason20242025!$AA$3:$AA$1315,DataRegularSeason20242025!$B$3:$B$1315, "&lt;=" &amp; EV$1, DataRegularSeason20242025!$D$3:$D$1315, $A25)+SUMIFS(DataRegularSeason20242025!$AB$3:$AB$1315,DataRegularSeason20242025!$B$3:$B$1315, "&lt;=" &amp; EV$1, DataRegularSeason20242025!$E$3:$E$1315, $A25)</f>
        <v>16</v>
      </c>
      <c r="EW25">
        <f>SUMIFS(DataRegularSeason20242025!$AA$3:$AA$1315,DataRegularSeason20242025!$B$3:$B$1315, "&lt;=" &amp; EW$1, DataRegularSeason20242025!$D$3:$D$1315, $A25)+SUMIFS(DataRegularSeason20242025!$AB$3:$AB$1315,DataRegularSeason20242025!$B$3:$B$1315, "&lt;=" &amp; EW$1, DataRegularSeason20242025!$E$3:$E$1315, $A25)</f>
        <v>16</v>
      </c>
      <c r="EX25">
        <f>SUMIFS(DataRegularSeason20242025!$AA$3:$AA$1315,DataRegularSeason20242025!$B$3:$B$1315, "&lt;=" &amp; EX$1, DataRegularSeason20242025!$D$3:$D$1315, $A25)+SUMIFS(DataRegularSeason20242025!$AB$3:$AB$1315,DataRegularSeason20242025!$B$3:$B$1315, "&lt;=" &amp; EX$1, DataRegularSeason20242025!$E$3:$E$1315, $A25)</f>
        <v>16</v>
      </c>
      <c r="EY25">
        <f>SUMIFS(DataRegularSeason20242025!$AA$3:$AA$1315,DataRegularSeason20242025!$B$3:$B$1315, "&lt;=" &amp; EY$1, DataRegularSeason20242025!$D$3:$D$1315, $A25)+SUMIFS(DataRegularSeason20242025!$AB$3:$AB$1315,DataRegularSeason20242025!$B$3:$B$1315, "&lt;=" &amp; EY$1, DataRegularSeason20242025!$E$3:$E$1315, $A25)</f>
        <v>16</v>
      </c>
      <c r="EZ25">
        <f>SUMIFS(DataRegularSeason20242025!$AA$3:$AA$1315,DataRegularSeason20242025!$B$3:$B$1315, "&lt;=" &amp; EZ$1, DataRegularSeason20242025!$D$3:$D$1315, $A25)+SUMIFS(DataRegularSeason20242025!$AB$3:$AB$1315,DataRegularSeason20242025!$B$3:$B$1315, "&lt;=" &amp; EZ$1, DataRegularSeason20242025!$E$3:$E$1315, $A25)</f>
        <v>16</v>
      </c>
      <c r="FA25">
        <f>SUMIFS(DataRegularSeason20242025!$AA$3:$AA$1315,DataRegularSeason20242025!$B$3:$B$1315, "&lt;=" &amp; FA$1, DataRegularSeason20242025!$D$3:$D$1315, $A25)+SUMIFS(DataRegularSeason20242025!$AB$3:$AB$1315,DataRegularSeason20242025!$B$3:$B$1315, "&lt;=" &amp; FA$1, DataRegularSeason20242025!$E$3:$E$1315, $A25)</f>
        <v>16</v>
      </c>
      <c r="FB25">
        <f>SUMIFS(DataRegularSeason20242025!$AA$3:$AA$1315,DataRegularSeason20242025!$B$3:$B$1315, "&lt;=" &amp; FB$1, DataRegularSeason20242025!$D$3:$D$1315, $A25)+SUMIFS(DataRegularSeason20242025!$AB$3:$AB$1315,DataRegularSeason20242025!$B$3:$B$1315, "&lt;=" &amp; FB$1, DataRegularSeason20242025!$E$3:$E$1315, $A25)</f>
        <v>16</v>
      </c>
      <c r="FC25">
        <f>SUMIFS(DataRegularSeason20242025!$AA$3:$AA$1315,DataRegularSeason20242025!$B$3:$B$1315, "&lt;=" &amp; FC$1, DataRegularSeason20242025!$D$3:$D$1315, $A25)+SUMIFS(DataRegularSeason20242025!$AB$3:$AB$1315,DataRegularSeason20242025!$B$3:$B$1315, "&lt;=" &amp; FC$1, DataRegularSeason20242025!$E$3:$E$1315, $A25)</f>
        <v>16</v>
      </c>
      <c r="FD25">
        <f>SUMIFS(DataRegularSeason20242025!$AA$3:$AA$1315,DataRegularSeason20242025!$B$3:$B$1315, "&lt;=" &amp; FD$1, DataRegularSeason20242025!$D$3:$D$1315, $A25)+SUMIFS(DataRegularSeason20242025!$AB$3:$AB$1315,DataRegularSeason20242025!$B$3:$B$1315, "&lt;=" &amp; FD$1, DataRegularSeason20242025!$E$3:$E$1315, $A25)</f>
        <v>16</v>
      </c>
      <c r="FE25">
        <f>SUMIFS(DataRegularSeason20242025!$AA$3:$AA$1315,DataRegularSeason20242025!$B$3:$B$1315, "&lt;=" &amp; FE$1, DataRegularSeason20242025!$D$3:$D$1315, $A25)+SUMIFS(DataRegularSeason20242025!$AB$3:$AB$1315,DataRegularSeason20242025!$B$3:$B$1315, "&lt;=" &amp; FE$1, DataRegularSeason20242025!$E$3:$E$1315, $A25)</f>
        <v>16</v>
      </c>
      <c r="FF25">
        <f>SUMIFS(DataRegularSeason20242025!$AA$3:$AA$1315,DataRegularSeason20242025!$B$3:$B$1315, "&lt;=" &amp; FF$1, DataRegularSeason20242025!$D$3:$D$1315, $A25)+SUMIFS(DataRegularSeason20242025!$AB$3:$AB$1315,DataRegularSeason20242025!$B$3:$B$1315, "&lt;=" &amp; FF$1, DataRegularSeason20242025!$E$3:$E$1315, $A25)</f>
        <v>16</v>
      </c>
      <c r="FG25">
        <f>SUMIFS(DataRegularSeason20242025!$AA$3:$AA$1315,DataRegularSeason20242025!$B$3:$B$1315, "&lt;=" &amp; FG$1, DataRegularSeason20242025!$D$3:$D$1315, $A25)+SUMIFS(DataRegularSeason20242025!$AB$3:$AB$1315,DataRegularSeason20242025!$B$3:$B$1315, "&lt;=" &amp; FG$1, DataRegularSeason20242025!$E$3:$E$1315, $A25)</f>
        <v>16</v>
      </c>
      <c r="FH25">
        <f>SUMIFS(DataRegularSeason20242025!$AA$3:$AA$1315,DataRegularSeason20242025!$B$3:$B$1315, "&lt;=" &amp; FH$1, DataRegularSeason20242025!$D$3:$D$1315, $A25)+SUMIFS(DataRegularSeason20242025!$AB$3:$AB$1315,DataRegularSeason20242025!$B$3:$B$1315, "&lt;=" &amp; FH$1, DataRegularSeason20242025!$E$3:$E$1315, $A25)</f>
        <v>16</v>
      </c>
      <c r="FI25">
        <f>SUMIFS(DataRegularSeason20242025!$AA$3:$AA$1315,DataRegularSeason20242025!$B$3:$B$1315, "&lt;=" &amp; FI$1, DataRegularSeason20242025!$D$3:$D$1315, $A25)+SUMIFS(DataRegularSeason20242025!$AB$3:$AB$1315,DataRegularSeason20242025!$B$3:$B$1315, "&lt;=" &amp; FI$1, DataRegularSeason20242025!$E$3:$E$1315, $A25)</f>
        <v>16</v>
      </c>
      <c r="FJ25">
        <f>SUMIFS(DataRegularSeason20242025!$AA$3:$AA$1315,DataRegularSeason20242025!$B$3:$B$1315, "&lt;=" &amp; FJ$1, DataRegularSeason20242025!$D$3:$D$1315, $A25)+SUMIFS(DataRegularSeason20242025!$AB$3:$AB$1315,DataRegularSeason20242025!$B$3:$B$1315, "&lt;=" &amp; FJ$1, DataRegularSeason20242025!$E$3:$E$1315, $A25)</f>
        <v>16</v>
      </c>
      <c r="FK25">
        <f>SUMIFS(DataRegularSeason20242025!$AA$3:$AA$1315,DataRegularSeason20242025!$B$3:$B$1315, "&lt;=" &amp; FK$1, DataRegularSeason20242025!$D$3:$D$1315, $A25)+SUMIFS(DataRegularSeason20242025!$AB$3:$AB$1315,DataRegularSeason20242025!$B$3:$B$1315, "&lt;=" &amp; FK$1, DataRegularSeason20242025!$E$3:$E$1315, $A25)</f>
        <v>16</v>
      </c>
      <c r="FL25">
        <f>SUMIFS(DataRegularSeason20242025!$AA$3:$AA$1315,DataRegularSeason20242025!$B$3:$B$1315, "&lt;=" &amp; FL$1, DataRegularSeason20242025!$D$3:$D$1315, $A25)+SUMIFS(DataRegularSeason20242025!$AB$3:$AB$1315,DataRegularSeason20242025!$B$3:$B$1315, "&lt;=" &amp; FL$1, DataRegularSeason20242025!$E$3:$E$1315, $A25)</f>
        <v>16</v>
      </c>
      <c r="FM25">
        <f>SUMIFS(DataRegularSeason20242025!$AA$3:$AA$1315,DataRegularSeason20242025!$B$3:$B$1315, "&lt;=" &amp; FM$1, DataRegularSeason20242025!$D$3:$D$1315, $A25)+SUMIFS(DataRegularSeason20242025!$AB$3:$AB$1315,DataRegularSeason20242025!$B$3:$B$1315, "&lt;=" &amp; FM$1, DataRegularSeason20242025!$E$3:$E$1315, $A25)</f>
        <v>16</v>
      </c>
      <c r="FN25">
        <f>SUMIFS(DataRegularSeason20242025!$AA$3:$AA$1315,DataRegularSeason20242025!$B$3:$B$1315, "&lt;=" &amp; FN$1, DataRegularSeason20242025!$D$3:$D$1315, $A25)+SUMIFS(DataRegularSeason20242025!$AB$3:$AB$1315,DataRegularSeason20242025!$B$3:$B$1315, "&lt;=" &amp; FN$1, DataRegularSeason20242025!$E$3:$E$1315, $A25)</f>
        <v>16</v>
      </c>
      <c r="FO25">
        <f>SUMIFS(DataRegularSeason20242025!$AA$3:$AA$1315,DataRegularSeason20242025!$B$3:$B$1315, "&lt;=" &amp; FO$1, DataRegularSeason20242025!$D$3:$D$1315, $A25)+SUMIFS(DataRegularSeason20242025!$AB$3:$AB$1315,DataRegularSeason20242025!$B$3:$B$1315, "&lt;=" &amp; FO$1, DataRegularSeason20242025!$E$3:$E$1315, $A25)</f>
        <v>16</v>
      </c>
      <c r="FP25">
        <f>SUMIFS(DataRegularSeason20242025!$AA$3:$AA$1315,DataRegularSeason20242025!$B$3:$B$1315, "&lt;=" &amp; FP$1, DataRegularSeason20242025!$D$3:$D$1315, $A25)+SUMIFS(DataRegularSeason20242025!$AB$3:$AB$1315,DataRegularSeason20242025!$B$3:$B$1315, "&lt;=" &amp; FP$1, DataRegularSeason20242025!$E$3:$E$1315, $A25)</f>
        <v>16</v>
      </c>
      <c r="FQ25">
        <f>SUMIFS(DataRegularSeason20242025!$AA$3:$AA$1315,DataRegularSeason20242025!$B$3:$B$1315, "&lt;=" &amp; FQ$1, DataRegularSeason20242025!$D$3:$D$1315, $A25)+SUMIFS(DataRegularSeason20242025!$AB$3:$AB$1315,DataRegularSeason20242025!$B$3:$B$1315, "&lt;=" &amp; FQ$1, DataRegularSeason20242025!$E$3:$E$1315, $A25)</f>
        <v>16</v>
      </c>
      <c r="FR25">
        <f>SUMIFS(DataRegularSeason20242025!$AA$3:$AA$1315,DataRegularSeason20242025!$B$3:$B$1315, "&lt;=" &amp; FR$1, DataRegularSeason20242025!$D$3:$D$1315, $A25)+SUMIFS(DataRegularSeason20242025!$AB$3:$AB$1315,DataRegularSeason20242025!$B$3:$B$1315, "&lt;=" &amp; FR$1, DataRegularSeason20242025!$E$3:$E$1315, $A25)</f>
        <v>16</v>
      </c>
      <c r="FS25">
        <f>SUMIFS(DataRegularSeason20242025!$AA$3:$AA$1315,DataRegularSeason20242025!$B$3:$B$1315, "&lt;=" &amp; FS$1, DataRegularSeason20242025!$D$3:$D$1315, $A25)+SUMIFS(DataRegularSeason20242025!$AB$3:$AB$1315,DataRegularSeason20242025!$B$3:$B$1315, "&lt;=" &amp; FS$1, DataRegularSeason20242025!$E$3:$E$1315, $A25)</f>
        <v>16</v>
      </c>
      <c r="FT25">
        <f>SUMIFS(DataRegularSeason20242025!$AA$3:$AA$1315,DataRegularSeason20242025!$B$3:$B$1315, "&lt;=" &amp; FT$1, DataRegularSeason20242025!$D$3:$D$1315, $A25)+SUMIFS(DataRegularSeason20242025!$AB$3:$AB$1315,DataRegularSeason20242025!$B$3:$B$1315, "&lt;=" &amp; FT$1, DataRegularSeason20242025!$E$3:$E$1315, $A25)</f>
        <v>16</v>
      </c>
      <c r="FU25">
        <f>SUMIFS(DataRegularSeason20242025!$AA$3:$AA$1315,DataRegularSeason20242025!$B$3:$B$1315, "&lt;=" &amp; FU$1, DataRegularSeason20242025!$D$3:$D$1315, $A25)+SUMIFS(DataRegularSeason20242025!$AB$3:$AB$1315,DataRegularSeason20242025!$B$3:$B$1315, "&lt;=" &amp; FU$1, DataRegularSeason20242025!$E$3:$E$1315, $A25)</f>
        <v>16</v>
      </c>
      <c r="FV25">
        <f>SUMIFS(DataRegularSeason20242025!$AA$3:$AA$1315,DataRegularSeason20242025!$B$3:$B$1315, "&lt;=" &amp; FV$1, DataRegularSeason20242025!$D$3:$D$1315, $A25)+SUMIFS(DataRegularSeason20242025!$AB$3:$AB$1315,DataRegularSeason20242025!$B$3:$B$1315, "&lt;=" &amp; FV$1, DataRegularSeason20242025!$E$3:$E$1315, $A25)</f>
        <v>16</v>
      </c>
      <c r="FW25">
        <f>SUMIFS(DataRegularSeason20242025!$AA$3:$AA$1315,DataRegularSeason20242025!$B$3:$B$1315, "&lt;=" &amp; FW$1, DataRegularSeason20242025!$D$3:$D$1315, $A25)+SUMIFS(DataRegularSeason20242025!$AB$3:$AB$1315,DataRegularSeason20242025!$B$3:$B$1315, "&lt;=" &amp; FW$1, DataRegularSeason20242025!$E$3:$E$1315, $A25)</f>
        <v>16</v>
      </c>
      <c r="FX25">
        <f>SUMIFS(DataRegularSeason20242025!$AA$3:$AA$1315,DataRegularSeason20242025!$B$3:$B$1315, "&lt;=" &amp; FX$1, DataRegularSeason20242025!$D$3:$D$1315, $A25)+SUMIFS(DataRegularSeason20242025!$AB$3:$AB$1315,DataRegularSeason20242025!$B$3:$B$1315, "&lt;=" &amp; FX$1, DataRegularSeason20242025!$E$3:$E$1315, $A25)</f>
        <v>16</v>
      </c>
      <c r="FY25">
        <f>SUMIFS(DataRegularSeason20242025!$AA$3:$AA$1315,DataRegularSeason20242025!$B$3:$B$1315, "&lt;=" &amp; FY$1, DataRegularSeason20242025!$D$3:$D$1315, $A25)+SUMIFS(DataRegularSeason20242025!$AB$3:$AB$1315,DataRegularSeason20242025!$B$3:$B$1315, "&lt;=" &amp; FY$1, DataRegularSeason20242025!$E$3:$E$1315, $A25)</f>
        <v>16</v>
      </c>
      <c r="FZ25">
        <f>SUMIFS(DataRegularSeason20242025!$AA$3:$AA$1315,DataRegularSeason20242025!$B$3:$B$1315, "&lt;=" &amp; FZ$1, DataRegularSeason20242025!$D$3:$D$1315, $A25)+SUMIFS(DataRegularSeason20242025!$AB$3:$AB$1315,DataRegularSeason20242025!$B$3:$B$1315, "&lt;=" &amp; FZ$1, DataRegularSeason20242025!$E$3:$E$1315, $A25)</f>
        <v>16</v>
      </c>
      <c r="GA25">
        <f>SUMIFS(DataRegularSeason20242025!$AA$3:$AA$1315,DataRegularSeason20242025!$B$3:$B$1315, "&lt;=" &amp; GA$1, DataRegularSeason20242025!$D$3:$D$1315, $A25)+SUMIFS(DataRegularSeason20242025!$AB$3:$AB$1315,DataRegularSeason20242025!$B$3:$B$1315, "&lt;=" &amp; GA$1, DataRegularSeason20242025!$E$3:$E$1315, $A25)</f>
        <v>16</v>
      </c>
      <c r="GB25">
        <f>SUMIFS(DataRegularSeason20242025!$AA$3:$AA$1315,DataRegularSeason20242025!$B$3:$B$1315, "&lt;=" &amp; GB$1, DataRegularSeason20242025!$D$3:$D$1315, $A25)+SUMIFS(DataRegularSeason20242025!$AB$3:$AB$1315,DataRegularSeason20242025!$B$3:$B$1315, "&lt;=" &amp; GB$1, DataRegularSeason20242025!$E$3:$E$1315, $A25)</f>
        <v>16</v>
      </c>
      <c r="GC25">
        <f>SUMIFS(DataRegularSeason20242025!$AA$3:$AA$1315,DataRegularSeason20242025!$B$3:$B$1315, "&lt;=" &amp; GC$1, DataRegularSeason20242025!$D$3:$D$1315, $A25)+SUMIFS(DataRegularSeason20242025!$AB$3:$AB$1315,DataRegularSeason20242025!$B$3:$B$1315, "&lt;=" &amp; GC$1, DataRegularSeason20242025!$E$3:$E$1315, $A25)</f>
        <v>16</v>
      </c>
      <c r="GD25">
        <f>SUMIFS(DataRegularSeason20242025!$AA$3:$AA$1315,DataRegularSeason20242025!$B$3:$B$1315, "&lt;=" &amp; GD$1, DataRegularSeason20242025!$D$3:$D$1315, $A25)+SUMIFS(DataRegularSeason20242025!$AB$3:$AB$1315,DataRegularSeason20242025!$B$3:$B$1315, "&lt;=" &amp; GD$1, DataRegularSeason20242025!$E$3:$E$1315, $A25)</f>
        <v>16</v>
      </c>
      <c r="GE25">
        <f>SUMIFS(DataRegularSeason20242025!$AA$3:$AA$1315,DataRegularSeason20242025!$B$3:$B$1315, "&lt;=" &amp; GE$1, DataRegularSeason20242025!$D$3:$D$1315, $A25)+SUMIFS(DataRegularSeason20242025!$AB$3:$AB$1315,DataRegularSeason20242025!$B$3:$B$1315, "&lt;=" &amp; GE$1, DataRegularSeason20242025!$E$3:$E$1315, $A25)</f>
        <v>16</v>
      </c>
      <c r="GF25">
        <f>SUMIFS(DataRegularSeason20242025!$AA$3:$AA$1315,DataRegularSeason20242025!$B$3:$B$1315, "&lt;=" &amp; GF$1, DataRegularSeason20242025!$D$3:$D$1315, $A25)+SUMIFS(DataRegularSeason20242025!$AB$3:$AB$1315,DataRegularSeason20242025!$B$3:$B$1315, "&lt;=" &amp; GF$1, DataRegularSeason20242025!$E$3:$E$1315, $A25)</f>
        <v>16</v>
      </c>
      <c r="GG25">
        <f>SUMIFS(DataRegularSeason20242025!$AA$3:$AA$1315,DataRegularSeason20242025!$B$3:$B$1315, "&lt;=" &amp; GG$1, DataRegularSeason20242025!$D$3:$D$1315, $A25)+SUMIFS(DataRegularSeason20242025!$AB$3:$AB$1315,DataRegularSeason20242025!$B$3:$B$1315, "&lt;=" &amp; GG$1, DataRegularSeason20242025!$E$3:$E$1315, $A25)</f>
        <v>16</v>
      </c>
      <c r="GH25">
        <f>SUMIFS(DataRegularSeason20242025!$AA$3:$AA$1315,DataRegularSeason20242025!$B$3:$B$1315, "&lt;=" &amp; GH$1, DataRegularSeason20242025!$D$3:$D$1315, $A25)+SUMIFS(DataRegularSeason20242025!$AB$3:$AB$1315,DataRegularSeason20242025!$B$3:$B$1315, "&lt;=" &amp; GH$1, DataRegularSeason20242025!$E$3:$E$1315, $A25)</f>
        <v>16</v>
      </c>
      <c r="GI25">
        <f>SUMIFS(DataRegularSeason20242025!$AA$3:$AA$1315,DataRegularSeason20242025!$B$3:$B$1315, "&lt;=" &amp; GI$1, DataRegularSeason20242025!$D$3:$D$1315, $A25)+SUMIFS(DataRegularSeason20242025!$AB$3:$AB$1315,DataRegularSeason20242025!$B$3:$B$1315, "&lt;=" &amp; GI$1, DataRegularSeason20242025!$E$3:$E$1315, $A25)</f>
        <v>16</v>
      </c>
      <c r="GJ25">
        <f>SUMIFS(DataRegularSeason20242025!$AA$3:$AA$1315,DataRegularSeason20242025!$B$3:$B$1315, "&lt;=" &amp; GJ$1, DataRegularSeason20242025!$D$3:$D$1315, $A25)+SUMIFS(DataRegularSeason20242025!$AB$3:$AB$1315,DataRegularSeason20242025!$B$3:$B$1315, "&lt;=" &amp; GJ$1, DataRegularSeason20242025!$E$3:$E$1315, $A25)</f>
        <v>16</v>
      </c>
      <c r="GK25">
        <f>SUMIFS(DataRegularSeason20242025!$AA$3:$AA$1315,DataRegularSeason20242025!$B$3:$B$1315, "&lt;=" &amp; GK$1, DataRegularSeason20242025!$D$3:$D$1315, $A25)+SUMIFS(DataRegularSeason20242025!$AB$3:$AB$1315,DataRegularSeason20242025!$B$3:$B$1315, "&lt;=" &amp; GK$1, DataRegularSeason20242025!$E$3:$E$1315, $A25)</f>
        <v>16</v>
      </c>
      <c r="GL25">
        <f>SUMIFS(DataRegularSeason20242025!$AA$3:$AA$1315,DataRegularSeason20242025!$B$3:$B$1315, "&lt;=" &amp; GL$1, DataRegularSeason20242025!$D$3:$D$1315, $A25)+SUMIFS(DataRegularSeason20242025!$AB$3:$AB$1315,DataRegularSeason20242025!$B$3:$B$1315, "&lt;=" &amp; GL$1, DataRegularSeason20242025!$E$3:$E$1315, $A25)</f>
        <v>16</v>
      </c>
      <c r="GM25">
        <f>SUMIFS(DataRegularSeason20242025!$AA$3:$AA$1315,DataRegularSeason20242025!$B$3:$B$1315, "&lt;=" &amp; GM$1, DataRegularSeason20242025!$D$3:$D$1315, $A25)+SUMIFS(DataRegularSeason20242025!$AB$3:$AB$1315,DataRegularSeason20242025!$B$3:$B$1315, "&lt;=" &amp; GM$1, DataRegularSeason20242025!$E$3:$E$1315, $A25)</f>
        <v>16</v>
      </c>
      <c r="GN25">
        <f>SUMIFS(DataRegularSeason20242025!$AA$3:$AA$1315,DataRegularSeason20242025!$B$3:$B$1315, "&lt;=" &amp; GN$1, DataRegularSeason20242025!$D$3:$D$1315, $A25)+SUMIFS(DataRegularSeason20242025!$AB$3:$AB$1315,DataRegularSeason20242025!$B$3:$B$1315, "&lt;=" &amp; GN$1, DataRegularSeason20242025!$E$3:$E$1315, $A25)</f>
        <v>16</v>
      </c>
      <c r="GO25">
        <f>SUMIFS(DataRegularSeason20242025!$AA$3:$AA$1315,DataRegularSeason20242025!$B$3:$B$1315, "&lt;=" &amp; GO$1, DataRegularSeason20242025!$D$3:$D$1315, $A25)+SUMIFS(DataRegularSeason20242025!$AB$3:$AB$1315,DataRegularSeason20242025!$B$3:$B$1315, "&lt;=" &amp; GO$1, DataRegularSeason20242025!$E$3:$E$1315, $A25)</f>
        <v>16</v>
      </c>
      <c r="GP25">
        <f>SUMIFS(DataRegularSeason20242025!$AA$3:$AA$1315,DataRegularSeason20242025!$B$3:$B$1315, "&lt;=" &amp; GP$1, DataRegularSeason20242025!$D$3:$D$1315, $A25)+SUMIFS(DataRegularSeason20242025!$AB$3:$AB$1315,DataRegularSeason20242025!$B$3:$B$1315, "&lt;=" &amp; GP$1, DataRegularSeason20242025!$E$3:$E$1315, $A25)</f>
        <v>16</v>
      </c>
      <c r="GQ25">
        <f>SUMIFS(DataRegularSeason20242025!$AA$3:$AA$1315,DataRegularSeason20242025!$B$3:$B$1315, "&lt;=" &amp; GQ$1, DataRegularSeason20242025!$D$3:$D$1315, $A25)+SUMIFS(DataRegularSeason20242025!$AB$3:$AB$1315,DataRegularSeason20242025!$B$3:$B$1315, "&lt;=" &amp; GQ$1, DataRegularSeason20242025!$E$3:$E$1315, $A25)</f>
        <v>16</v>
      </c>
      <c r="GR25">
        <f>SUMIFS(DataRegularSeason20242025!$AA$3:$AA$1315,DataRegularSeason20242025!$B$3:$B$1315, "&lt;=" &amp; GR$1, DataRegularSeason20242025!$D$3:$D$1315, $A25)+SUMIFS(DataRegularSeason20242025!$AB$3:$AB$1315,DataRegularSeason20242025!$B$3:$B$1315, "&lt;=" &amp; GR$1, DataRegularSeason20242025!$E$3:$E$1315, $A25)</f>
        <v>16</v>
      </c>
      <c r="GS25">
        <f>SUMIFS(DataRegularSeason20242025!$AA$3:$AA$1315,DataRegularSeason20242025!$B$3:$B$1315, "&lt;=" &amp; GS$1, DataRegularSeason20242025!$D$3:$D$1315, $A25)+SUMIFS(DataRegularSeason20242025!$AB$3:$AB$1315,DataRegularSeason20242025!$B$3:$B$1315, "&lt;=" &amp; GS$1, DataRegularSeason20242025!$E$3:$E$1315, $A25)</f>
        <v>16</v>
      </c>
      <c r="GT25">
        <f>SUMIFS(DataRegularSeason20242025!$AA$3:$AA$1315,DataRegularSeason20242025!$B$3:$B$1315, "&lt;=" &amp; GT$1, DataRegularSeason20242025!$D$3:$D$1315, $A25)+SUMIFS(DataRegularSeason20242025!$AB$3:$AB$1315,DataRegularSeason20242025!$B$3:$B$1315, "&lt;=" &amp; GT$1, DataRegularSeason20242025!$E$3:$E$1315, $A25)</f>
        <v>16</v>
      </c>
      <c r="GU25">
        <f>SUMIFS(DataRegularSeason20242025!$AA$3:$AA$1315,DataRegularSeason20242025!$B$3:$B$1315, "&lt;=" &amp; GU$1, DataRegularSeason20242025!$D$3:$D$1315, $A25)+SUMIFS(DataRegularSeason20242025!$AB$3:$AB$1315,DataRegularSeason20242025!$B$3:$B$1315, "&lt;=" &amp; GU$1, DataRegularSeason20242025!$E$3:$E$1315, $A25)</f>
        <v>16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30</v>
      </c>
      <c r="BH26">
        <f>SUMIFS(DataRegularSeason20242025!$AA$3:$AA$1315,DataRegularSeason20242025!$B$3:$B$1315, "&lt;=" &amp; BH$1, DataRegularSeason20242025!$D$3:$D$1315, $A26)+SUMIFS(DataRegularSeason20242025!$AB$3:$AB$1315,DataRegularSeason20242025!$B$3:$B$1315, "&lt;=" &amp; BH$1, DataRegularSeason20242025!$E$3:$E$1315, $A26)</f>
        <v>30</v>
      </c>
      <c r="BI26">
        <f>SUMIFS(DataRegularSeason20242025!$AA$3:$AA$1315,DataRegularSeason20242025!$B$3:$B$1315, "&lt;=" &amp; BI$1, DataRegularSeason20242025!$D$3:$D$1315, $A26)+SUMIFS(DataRegularSeason20242025!$AB$3:$AB$1315,DataRegularSeason20242025!$B$3:$B$1315, "&lt;=" &amp; BI$1, DataRegularSeason20242025!$E$3:$E$1315, $A26)</f>
        <v>30</v>
      </c>
      <c r="BJ26">
        <f>SUMIFS(DataRegularSeason20242025!$AA$3:$AA$1315,DataRegularSeason20242025!$B$3:$B$1315, "&lt;=" &amp; BJ$1, DataRegularSeason20242025!$D$3:$D$1315, $A26)+SUMIFS(DataRegularSeason20242025!$AB$3:$AB$1315,DataRegularSeason20242025!$B$3:$B$1315, "&lt;=" &amp; BJ$1, DataRegularSeason20242025!$E$3:$E$1315, $A26)</f>
        <v>30</v>
      </c>
      <c r="BK26">
        <f>SUMIFS(DataRegularSeason20242025!$AA$3:$AA$1315,DataRegularSeason20242025!$B$3:$B$1315, "&lt;=" &amp; BK$1, DataRegularSeason20242025!$D$3:$D$1315, $A26)+SUMIFS(DataRegularSeason20242025!$AB$3:$AB$1315,DataRegularSeason20242025!$B$3:$B$1315, "&lt;=" &amp; BK$1, DataRegularSeason20242025!$E$3:$E$1315, $A26)</f>
        <v>30</v>
      </c>
      <c r="BL26">
        <f>SUMIFS(DataRegularSeason20242025!$AA$3:$AA$1315,DataRegularSeason20242025!$B$3:$B$1315, "&lt;=" &amp; BL$1, DataRegularSeason20242025!$D$3:$D$1315, $A26)+SUMIFS(DataRegularSeason20242025!$AB$3:$AB$1315,DataRegularSeason20242025!$B$3:$B$1315, "&lt;=" &amp; BL$1, DataRegularSeason20242025!$E$3:$E$1315, $A26)</f>
        <v>30</v>
      </c>
      <c r="BM26">
        <f>SUMIFS(DataRegularSeason20242025!$AA$3:$AA$1315,DataRegularSeason20242025!$B$3:$B$1315, "&lt;=" &amp; BM$1, DataRegularSeason20242025!$D$3:$D$1315, $A26)+SUMIFS(DataRegularSeason20242025!$AB$3:$AB$1315,DataRegularSeason20242025!$B$3:$B$1315, "&lt;=" &amp; BM$1, DataRegularSeason20242025!$E$3:$E$1315, $A26)</f>
        <v>30</v>
      </c>
      <c r="BN26">
        <f>SUMIFS(DataRegularSeason20242025!$AA$3:$AA$1315,DataRegularSeason20242025!$B$3:$B$1315, "&lt;=" &amp; BN$1, DataRegularSeason20242025!$D$3:$D$1315, $A26)+SUMIFS(DataRegularSeason20242025!$AB$3:$AB$1315,DataRegularSeason20242025!$B$3:$B$1315, "&lt;=" &amp; BN$1, DataRegularSeason20242025!$E$3:$E$1315, $A26)</f>
        <v>30</v>
      </c>
      <c r="BO26">
        <f>SUMIFS(DataRegularSeason20242025!$AA$3:$AA$1315,DataRegularSeason20242025!$B$3:$B$1315, "&lt;=" &amp; BO$1, DataRegularSeason20242025!$D$3:$D$1315, $A26)+SUMIFS(DataRegularSeason20242025!$AB$3:$AB$1315,DataRegularSeason20242025!$B$3:$B$1315, "&lt;=" &amp; BO$1, DataRegularSeason20242025!$E$3:$E$1315, $A26)</f>
        <v>30</v>
      </c>
      <c r="BP26">
        <f>SUMIFS(DataRegularSeason20242025!$AA$3:$AA$1315,DataRegularSeason20242025!$B$3:$B$1315, "&lt;=" &amp; BP$1, DataRegularSeason20242025!$D$3:$D$1315, $A26)+SUMIFS(DataRegularSeason20242025!$AB$3:$AB$1315,DataRegularSeason20242025!$B$3:$B$1315, "&lt;=" &amp; BP$1, DataRegularSeason20242025!$E$3:$E$1315, $A26)</f>
        <v>30</v>
      </c>
      <c r="BQ26">
        <f>SUMIFS(DataRegularSeason20242025!$AA$3:$AA$1315,DataRegularSeason20242025!$B$3:$B$1315, "&lt;=" &amp; BQ$1, DataRegularSeason20242025!$D$3:$D$1315, $A26)+SUMIFS(DataRegularSeason20242025!$AB$3:$AB$1315,DataRegularSeason20242025!$B$3:$B$1315, "&lt;=" &amp; BQ$1, DataRegularSeason20242025!$E$3:$E$1315, $A26)</f>
        <v>30</v>
      </c>
      <c r="BR26">
        <f>SUMIFS(DataRegularSeason20242025!$AA$3:$AA$1315,DataRegularSeason20242025!$B$3:$B$1315, "&lt;=" &amp; BR$1, DataRegularSeason20242025!$D$3:$D$1315, $A26)+SUMIFS(DataRegularSeason20242025!$AB$3:$AB$1315,DataRegularSeason20242025!$B$3:$B$1315, "&lt;=" &amp; BR$1, DataRegularSeason20242025!$E$3:$E$1315, $A26)</f>
        <v>30</v>
      </c>
      <c r="BS26">
        <f>SUMIFS(DataRegularSeason20242025!$AA$3:$AA$1315,DataRegularSeason20242025!$B$3:$B$1315, "&lt;=" &amp; BS$1, DataRegularSeason20242025!$D$3:$D$1315, $A26)+SUMIFS(DataRegularSeason20242025!$AB$3:$AB$1315,DataRegularSeason20242025!$B$3:$B$1315, "&lt;=" &amp; BS$1, DataRegularSeason20242025!$E$3:$E$1315, $A26)</f>
        <v>30</v>
      </c>
      <c r="BT26">
        <f>SUMIFS(DataRegularSeason20242025!$AA$3:$AA$1315,DataRegularSeason20242025!$B$3:$B$1315, "&lt;=" &amp; BT$1, DataRegularSeason20242025!$D$3:$D$1315, $A26)+SUMIFS(DataRegularSeason20242025!$AB$3:$AB$1315,DataRegularSeason20242025!$B$3:$B$1315, "&lt;=" &amp; BT$1, DataRegularSeason20242025!$E$3:$E$1315, $A26)</f>
        <v>30</v>
      </c>
      <c r="BU26">
        <f>SUMIFS(DataRegularSeason20242025!$AA$3:$AA$1315,DataRegularSeason20242025!$B$3:$B$1315, "&lt;=" &amp; BU$1, DataRegularSeason20242025!$D$3:$D$1315, $A26)+SUMIFS(DataRegularSeason20242025!$AB$3:$AB$1315,DataRegularSeason20242025!$B$3:$B$1315, "&lt;=" &amp; BU$1, DataRegularSeason20242025!$E$3:$E$1315, $A26)</f>
        <v>30</v>
      </c>
      <c r="BV26">
        <f>SUMIFS(DataRegularSeason20242025!$AA$3:$AA$1315,DataRegularSeason20242025!$B$3:$B$1315, "&lt;=" &amp; BV$1, DataRegularSeason20242025!$D$3:$D$1315, $A26)+SUMIFS(DataRegularSeason20242025!$AB$3:$AB$1315,DataRegularSeason20242025!$B$3:$B$1315, "&lt;=" &amp; BV$1, DataRegularSeason20242025!$E$3:$E$1315, $A26)</f>
        <v>30</v>
      </c>
      <c r="BW26">
        <f>SUMIFS(DataRegularSeason20242025!$AA$3:$AA$1315,DataRegularSeason20242025!$B$3:$B$1315, "&lt;=" &amp; BW$1, DataRegularSeason20242025!$D$3:$D$1315, $A26)+SUMIFS(DataRegularSeason20242025!$AB$3:$AB$1315,DataRegularSeason20242025!$B$3:$B$1315, "&lt;=" &amp; BW$1, DataRegularSeason20242025!$E$3:$E$1315, $A26)</f>
        <v>30</v>
      </c>
      <c r="BX26">
        <f>SUMIFS(DataRegularSeason20242025!$AA$3:$AA$1315,DataRegularSeason20242025!$B$3:$B$1315, "&lt;=" &amp; BX$1, DataRegularSeason20242025!$D$3:$D$1315, $A26)+SUMIFS(DataRegularSeason20242025!$AB$3:$AB$1315,DataRegularSeason20242025!$B$3:$B$1315, "&lt;=" &amp; BX$1, DataRegularSeason20242025!$E$3:$E$1315, $A26)</f>
        <v>30</v>
      </c>
      <c r="BY26">
        <f>SUMIFS(DataRegularSeason20242025!$AA$3:$AA$1315,DataRegularSeason20242025!$B$3:$B$1315, "&lt;=" &amp; BY$1, DataRegularSeason20242025!$D$3:$D$1315, $A26)+SUMIFS(DataRegularSeason20242025!$AB$3:$AB$1315,DataRegularSeason20242025!$B$3:$B$1315, "&lt;=" &amp; BY$1, DataRegularSeason20242025!$E$3:$E$1315, $A26)</f>
        <v>30</v>
      </c>
      <c r="BZ26">
        <f>SUMIFS(DataRegularSeason20242025!$AA$3:$AA$1315,DataRegularSeason20242025!$B$3:$B$1315, "&lt;=" &amp; BZ$1, DataRegularSeason20242025!$D$3:$D$1315, $A26)+SUMIFS(DataRegularSeason20242025!$AB$3:$AB$1315,DataRegularSeason20242025!$B$3:$B$1315, "&lt;=" &amp; BZ$1, DataRegularSeason20242025!$E$3:$E$1315, $A26)</f>
        <v>30</v>
      </c>
      <c r="CA26">
        <f>SUMIFS(DataRegularSeason20242025!$AA$3:$AA$1315,DataRegularSeason20242025!$B$3:$B$1315, "&lt;=" &amp; CA$1, DataRegularSeason20242025!$D$3:$D$1315, $A26)+SUMIFS(DataRegularSeason20242025!$AB$3:$AB$1315,DataRegularSeason20242025!$B$3:$B$1315, "&lt;=" &amp; CA$1, DataRegularSeason20242025!$E$3:$E$1315, $A26)</f>
        <v>30</v>
      </c>
      <c r="CB26">
        <f>SUMIFS(DataRegularSeason20242025!$AA$3:$AA$1315,DataRegularSeason20242025!$B$3:$B$1315, "&lt;=" &amp; CB$1, DataRegularSeason20242025!$D$3:$D$1315, $A26)+SUMIFS(DataRegularSeason20242025!$AB$3:$AB$1315,DataRegularSeason20242025!$B$3:$B$1315, "&lt;=" &amp; CB$1, DataRegularSeason20242025!$E$3:$E$1315, $A26)</f>
        <v>30</v>
      </c>
      <c r="CC26">
        <f>SUMIFS(DataRegularSeason20242025!$AA$3:$AA$1315,DataRegularSeason20242025!$B$3:$B$1315, "&lt;=" &amp; CC$1, DataRegularSeason20242025!$D$3:$D$1315, $A26)+SUMIFS(DataRegularSeason20242025!$AB$3:$AB$1315,DataRegularSeason20242025!$B$3:$B$1315, "&lt;=" &amp; CC$1, DataRegularSeason20242025!$E$3:$E$1315, $A26)</f>
        <v>30</v>
      </c>
      <c r="CD26">
        <f>SUMIFS(DataRegularSeason20242025!$AA$3:$AA$1315,DataRegularSeason20242025!$B$3:$B$1315, "&lt;=" &amp; CD$1, DataRegularSeason20242025!$D$3:$D$1315, $A26)+SUMIFS(DataRegularSeason20242025!$AB$3:$AB$1315,DataRegularSeason20242025!$B$3:$B$1315, "&lt;=" &amp; CD$1, DataRegularSeason20242025!$E$3:$E$1315, $A26)</f>
        <v>30</v>
      </c>
      <c r="CE26">
        <f>SUMIFS(DataRegularSeason20242025!$AA$3:$AA$1315,DataRegularSeason20242025!$B$3:$B$1315, "&lt;=" &amp; CE$1, DataRegularSeason20242025!$D$3:$D$1315, $A26)+SUMIFS(DataRegularSeason20242025!$AB$3:$AB$1315,DataRegularSeason20242025!$B$3:$B$1315, "&lt;=" &amp; CE$1, DataRegularSeason20242025!$E$3:$E$1315, $A26)</f>
        <v>30</v>
      </c>
      <c r="CF26">
        <f>SUMIFS(DataRegularSeason20242025!$AA$3:$AA$1315,DataRegularSeason20242025!$B$3:$B$1315, "&lt;=" &amp; CF$1, DataRegularSeason20242025!$D$3:$D$1315, $A26)+SUMIFS(DataRegularSeason20242025!$AB$3:$AB$1315,DataRegularSeason20242025!$B$3:$B$1315, "&lt;=" &amp; CF$1, DataRegularSeason20242025!$E$3:$E$1315, $A26)</f>
        <v>30</v>
      </c>
      <c r="CG26">
        <f>SUMIFS(DataRegularSeason20242025!$AA$3:$AA$1315,DataRegularSeason20242025!$B$3:$B$1315, "&lt;=" &amp; CG$1, DataRegularSeason20242025!$D$3:$D$1315, $A26)+SUMIFS(DataRegularSeason20242025!$AB$3:$AB$1315,DataRegularSeason20242025!$B$3:$B$1315, "&lt;=" &amp; CG$1, DataRegularSeason20242025!$E$3:$E$1315, $A26)</f>
        <v>30</v>
      </c>
      <c r="CH26">
        <f>SUMIFS(DataRegularSeason20242025!$AA$3:$AA$1315,DataRegularSeason20242025!$B$3:$B$1315, "&lt;=" &amp; CH$1, DataRegularSeason20242025!$D$3:$D$1315, $A26)+SUMIFS(DataRegularSeason20242025!$AB$3:$AB$1315,DataRegularSeason20242025!$B$3:$B$1315, "&lt;=" &amp; CH$1, DataRegularSeason20242025!$E$3:$E$1315, $A26)</f>
        <v>30</v>
      </c>
      <c r="CI26">
        <f>SUMIFS(DataRegularSeason20242025!$AA$3:$AA$1315,DataRegularSeason20242025!$B$3:$B$1315, "&lt;=" &amp; CI$1, DataRegularSeason20242025!$D$3:$D$1315, $A26)+SUMIFS(DataRegularSeason20242025!$AB$3:$AB$1315,DataRegularSeason20242025!$B$3:$B$1315, "&lt;=" &amp; CI$1, DataRegularSeason20242025!$E$3:$E$1315, $A26)</f>
        <v>30</v>
      </c>
      <c r="CJ26">
        <f>SUMIFS(DataRegularSeason20242025!$AA$3:$AA$1315,DataRegularSeason20242025!$B$3:$B$1315, "&lt;=" &amp; CJ$1, DataRegularSeason20242025!$D$3:$D$1315, $A26)+SUMIFS(DataRegularSeason20242025!$AB$3:$AB$1315,DataRegularSeason20242025!$B$3:$B$1315, "&lt;=" &amp; CJ$1, DataRegularSeason20242025!$E$3:$E$1315, $A26)</f>
        <v>30</v>
      </c>
      <c r="CK26">
        <f>SUMIFS(DataRegularSeason20242025!$AA$3:$AA$1315,DataRegularSeason20242025!$B$3:$B$1315, "&lt;=" &amp; CK$1, DataRegularSeason20242025!$D$3:$D$1315, $A26)+SUMIFS(DataRegularSeason20242025!$AB$3:$AB$1315,DataRegularSeason20242025!$B$3:$B$1315, "&lt;=" &amp; CK$1, DataRegularSeason20242025!$E$3:$E$1315, $A26)</f>
        <v>30</v>
      </c>
      <c r="CL26">
        <f>SUMIFS(DataRegularSeason20242025!$AA$3:$AA$1315,DataRegularSeason20242025!$B$3:$B$1315, "&lt;=" &amp; CL$1, DataRegularSeason20242025!$D$3:$D$1315, $A26)+SUMIFS(DataRegularSeason20242025!$AB$3:$AB$1315,DataRegularSeason20242025!$B$3:$B$1315, "&lt;=" &amp; CL$1, DataRegularSeason20242025!$E$3:$E$1315, $A26)</f>
        <v>30</v>
      </c>
      <c r="CM26">
        <f>SUMIFS(DataRegularSeason20242025!$AA$3:$AA$1315,DataRegularSeason20242025!$B$3:$B$1315, "&lt;=" &amp; CM$1, DataRegularSeason20242025!$D$3:$D$1315, $A26)+SUMIFS(DataRegularSeason20242025!$AB$3:$AB$1315,DataRegularSeason20242025!$B$3:$B$1315, "&lt;=" &amp; CM$1, DataRegularSeason20242025!$E$3:$E$1315, $A26)</f>
        <v>30</v>
      </c>
      <c r="CN26">
        <f>SUMIFS(DataRegularSeason20242025!$AA$3:$AA$1315,DataRegularSeason20242025!$B$3:$B$1315, "&lt;=" &amp; CN$1, DataRegularSeason20242025!$D$3:$D$1315, $A26)+SUMIFS(DataRegularSeason20242025!$AB$3:$AB$1315,DataRegularSeason20242025!$B$3:$B$1315, "&lt;=" &amp; CN$1, DataRegularSeason20242025!$E$3:$E$1315, $A26)</f>
        <v>30</v>
      </c>
      <c r="CO26">
        <f>SUMIFS(DataRegularSeason20242025!$AA$3:$AA$1315,DataRegularSeason20242025!$B$3:$B$1315, "&lt;=" &amp; CO$1, DataRegularSeason20242025!$D$3:$D$1315, $A26)+SUMIFS(DataRegularSeason20242025!$AB$3:$AB$1315,DataRegularSeason20242025!$B$3:$B$1315, "&lt;=" &amp; CO$1, DataRegularSeason20242025!$E$3:$E$1315, $A26)</f>
        <v>30</v>
      </c>
      <c r="CP26">
        <f>SUMIFS(DataRegularSeason20242025!$AA$3:$AA$1315,DataRegularSeason20242025!$B$3:$B$1315, "&lt;=" &amp; CP$1, DataRegularSeason20242025!$D$3:$D$1315, $A26)+SUMIFS(DataRegularSeason20242025!$AB$3:$AB$1315,DataRegularSeason20242025!$B$3:$B$1315, "&lt;=" &amp; CP$1, DataRegularSeason20242025!$E$3:$E$1315, $A26)</f>
        <v>30</v>
      </c>
      <c r="CQ26">
        <f>SUMIFS(DataRegularSeason20242025!$AA$3:$AA$1315,DataRegularSeason20242025!$B$3:$B$1315, "&lt;=" &amp; CQ$1, DataRegularSeason20242025!$D$3:$D$1315, $A26)+SUMIFS(DataRegularSeason20242025!$AB$3:$AB$1315,DataRegularSeason20242025!$B$3:$B$1315, "&lt;=" &amp; CQ$1, DataRegularSeason20242025!$E$3:$E$1315, $A26)</f>
        <v>30</v>
      </c>
      <c r="CR26">
        <f>SUMIFS(DataRegularSeason20242025!$AA$3:$AA$1315,DataRegularSeason20242025!$B$3:$B$1315, "&lt;=" &amp; CR$1, DataRegularSeason20242025!$D$3:$D$1315, $A26)+SUMIFS(DataRegularSeason20242025!$AB$3:$AB$1315,DataRegularSeason20242025!$B$3:$B$1315, "&lt;=" &amp; CR$1, DataRegularSeason20242025!$E$3:$E$1315, $A26)</f>
        <v>30</v>
      </c>
      <c r="CS26">
        <f>SUMIFS(DataRegularSeason20242025!$AA$3:$AA$1315,DataRegularSeason20242025!$B$3:$B$1315, "&lt;=" &amp; CS$1, DataRegularSeason20242025!$D$3:$D$1315, $A26)+SUMIFS(DataRegularSeason20242025!$AB$3:$AB$1315,DataRegularSeason20242025!$B$3:$B$1315, "&lt;=" &amp; CS$1, DataRegularSeason20242025!$E$3:$E$1315, $A26)</f>
        <v>30</v>
      </c>
      <c r="CT26">
        <f>SUMIFS(DataRegularSeason20242025!$AA$3:$AA$1315,DataRegularSeason20242025!$B$3:$B$1315, "&lt;=" &amp; CT$1, DataRegularSeason20242025!$D$3:$D$1315, $A26)+SUMIFS(DataRegularSeason20242025!$AB$3:$AB$1315,DataRegularSeason20242025!$B$3:$B$1315, "&lt;=" &amp; CT$1, DataRegularSeason20242025!$E$3:$E$1315, $A26)</f>
        <v>30</v>
      </c>
      <c r="CU26">
        <f>SUMIFS(DataRegularSeason20242025!$AA$3:$AA$1315,DataRegularSeason20242025!$B$3:$B$1315, "&lt;=" &amp; CU$1, DataRegularSeason20242025!$D$3:$D$1315, $A26)+SUMIFS(DataRegularSeason20242025!$AB$3:$AB$1315,DataRegularSeason20242025!$B$3:$B$1315, "&lt;=" &amp; CU$1, DataRegularSeason20242025!$E$3:$E$1315, $A26)</f>
        <v>30</v>
      </c>
      <c r="CV26">
        <f>SUMIFS(DataRegularSeason20242025!$AA$3:$AA$1315,DataRegularSeason20242025!$B$3:$B$1315, "&lt;=" &amp; CV$1, DataRegularSeason20242025!$D$3:$D$1315, $A26)+SUMIFS(DataRegularSeason20242025!$AB$3:$AB$1315,DataRegularSeason20242025!$B$3:$B$1315, "&lt;=" &amp; CV$1, DataRegularSeason20242025!$E$3:$E$1315, $A26)</f>
        <v>30</v>
      </c>
      <c r="CW26">
        <f>SUMIFS(DataRegularSeason20242025!$AA$3:$AA$1315,DataRegularSeason20242025!$B$3:$B$1315, "&lt;=" &amp; CW$1, DataRegularSeason20242025!$D$3:$D$1315, $A26)+SUMIFS(DataRegularSeason20242025!$AB$3:$AB$1315,DataRegularSeason20242025!$B$3:$B$1315, "&lt;=" &amp; CW$1, DataRegularSeason20242025!$E$3:$E$1315, $A26)</f>
        <v>30</v>
      </c>
      <c r="CX26">
        <f>SUMIFS(DataRegularSeason20242025!$AA$3:$AA$1315,DataRegularSeason20242025!$B$3:$B$1315, "&lt;=" &amp; CX$1, DataRegularSeason20242025!$D$3:$D$1315, $A26)+SUMIFS(DataRegularSeason20242025!$AB$3:$AB$1315,DataRegularSeason20242025!$B$3:$B$1315, "&lt;=" &amp; CX$1, DataRegularSeason20242025!$E$3:$E$1315, $A26)</f>
        <v>30</v>
      </c>
      <c r="CY26">
        <f>SUMIFS(DataRegularSeason20242025!$AA$3:$AA$1315,DataRegularSeason20242025!$B$3:$B$1315, "&lt;=" &amp; CY$1, DataRegularSeason20242025!$D$3:$D$1315, $A26)+SUMIFS(DataRegularSeason20242025!$AB$3:$AB$1315,DataRegularSeason20242025!$B$3:$B$1315, "&lt;=" &amp; CY$1, DataRegularSeason20242025!$E$3:$E$1315, $A26)</f>
        <v>30</v>
      </c>
      <c r="CZ26">
        <f>SUMIFS(DataRegularSeason20242025!$AA$3:$AA$1315,DataRegularSeason20242025!$B$3:$B$1315, "&lt;=" &amp; CZ$1, DataRegularSeason20242025!$D$3:$D$1315, $A26)+SUMIFS(DataRegularSeason20242025!$AB$3:$AB$1315,DataRegularSeason20242025!$B$3:$B$1315, "&lt;=" &amp; CZ$1, DataRegularSeason20242025!$E$3:$E$1315, $A26)</f>
        <v>30</v>
      </c>
      <c r="DA26">
        <f>SUMIFS(DataRegularSeason20242025!$AA$3:$AA$1315,DataRegularSeason20242025!$B$3:$B$1315, "&lt;=" &amp; DA$1, DataRegularSeason20242025!$D$3:$D$1315, $A26)+SUMIFS(DataRegularSeason20242025!$AB$3:$AB$1315,DataRegularSeason20242025!$B$3:$B$1315, "&lt;=" &amp; DA$1, DataRegularSeason20242025!$E$3:$E$1315, $A26)</f>
        <v>30</v>
      </c>
      <c r="DB26">
        <f>SUMIFS(DataRegularSeason20242025!$AA$3:$AA$1315,DataRegularSeason20242025!$B$3:$B$1315, "&lt;=" &amp; DB$1, DataRegularSeason20242025!$D$3:$D$1315, $A26)+SUMIFS(DataRegularSeason20242025!$AB$3:$AB$1315,DataRegularSeason20242025!$B$3:$B$1315, "&lt;=" &amp; DB$1, DataRegularSeason20242025!$E$3:$E$1315, $A26)</f>
        <v>30</v>
      </c>
      <c r="DC26">
        <f>SUMIFS(DataRegularSeason20242025!$AA$3:$AA$1315,DataRegularSeason20242025!$B$3:$B$1315, "&lt;=" &amp; DC$1, DataRegularSeason20242025!$D$3:$D$1315, $A26)+SUMIFS(DataRegularSeason20242025!$AB$3:$AB$1315,DataRegularSeason20242025!$B$3:$B$1315, "&lt;=" &amp; DC$1, DataRegularSeason20242025!$E$3:$E$1315, $A26)</f>
        <v>30</v>
      </c>
      <c r="DD26">
        <f>SUMIFS(DataRegularSeason20242025!$AA$3:$AA$1315,DataRegularSeason20242025!$B$3:$B$1315, "&lt;=" &amp; DD$1, DataRegularSeason20242025!$D$3:$D$1315, $A26)+SUMIFS(DataRegularSeason20242025!$AB$3:$AB$1315,DataRegularSeason20242025!$B$3:$B$1315, "&lt;=" &amp; DD$1, DataRegularSeason20242025!$E$3:$E$1315, $A26)</f>
        <v>30</v>
      </c>
      <c r="DE26">
        <f>SUMIFS(DataRegularSeason20242025!$AA$3:$AA$1315,DataRegularSeason20242025!$B$3:$B$1315, "&lt;=" &amp; DE$1, DataRegularSeason20242025!$D$3:$D$1315, $A26)+SUMIFS(DataRegularSeason20242025!$AB$3:$AB$1315,DataRegularSeason20242025!$B$3:$B$1315, "&lt;=" &amp; DE$1, DataRegularSeason20242025!$E$3:$E$1315, $A26)</f>
        <v>30</v>
      </c>
      <c r="DF26">
        <f>SUMIFS(DataRegularSeason20242025!$AA$3:$AA$1315,DataRegularSeason20242025!$B$3:$B$1315, "&lt;=" &amp; DF$1, DataRegularSeason20242025!$D$3:$D$1315, $A26)+SUMIFS(DataRegularSeason20242025!$AB$3:$AB$1315,DataRegularSeason20242025!$B$3:$B$1315, "&lt;=" &amp; DF$1, DataRegularSeason20242025!$E$3:$E$1315, $A26)</f>
        <v>30</v>
      </c>
      <c r="DG26">
        <f>SUMIFS(DataRegularSeason20242025!$AA$3:$AA$1315,DataRegularSeason20242025!$B$3:$B$1315, "&lt;=" &amp; DG$1, DataRegularSeason20242025!$D$3:$D$1315, $A26)+SUMIFS(DataRegularSeason20242025!$AB$3:$AB$1315,DataRegularSeason20242025!$B$3:$B$1315, "&lt;=" &amp; DG$1, DataRegularSeason20242025!$E$3:$E$1315, $A26)</f>
        <v>30</v>
      </c>
      <c r="DH26">
        <f>SUMIFS(DataRegularSeason20242025!$AA$3:$AA$1315,DataRegularSeason20242025!$B$3:$B$1315, "&lt;=" &amp; DH$1, DataRegularSeason20242025!$D$3:$D$1315, $A26)+SUMIFS(DataRegularSeason20242025!$AB$3:$AB$1315,DataRegularSeason20242025!$B$3:$B$1315, "&lt;=" &amp; DH$1, DataRegularSeason20242025!$E$3:$E$1315, $A26)</f>
        <v>30</v>
      </c>
      <c r="DI26">
        <f>SUMIFS(DataRegularSeason20242025!$AA$3:$AA$1315,DataRegularSeason20242025!$B$3:$B$1315, "&lt;=" &amp; DI$1, DataRegularSeason20242025!$D$3:$D$1315, $A26)+SUMIFS(DataRegularSeason20242025!$AB$3:$AB$1315,DataRegularSeason20242025!$B$3:$B$1315, "&lt;=" &amp; DI$1, DataRegularSeason20242025!$E$3:$E$1315, $A26)</f>
        <v>30</v>
      </c>
      <c r="DJ26">
        <f>SUMIFS(DataRegularSeason20242025!$AA$3:$AA$1315,DataRegularSeason20242025!$B$3:$B$1315, "&lt;=" &amp; DJ$1, DataRegularSeason20242025!$D$3:$D$1315, $A26)+SUMIFS(DataRegularSeason20242025!$AB$3:$AB$1315,DataRegularSeason20242025!$B$3:$B$1315, "&lt;=" &amp; DJ$1, DataRegularSeason20242025!$E$3:$E$1315, $A26)</f>
        <v>30</v>
      </c>
      <c r="DK26">
        <f>SUMIFS(DataRegularSeason20242025!$AA$3:$AA$1315,DataRegularSeason20242025!$B$3:$B$1315, "&lt;=" &amp; DK$1, DataRegularSeason20242025!$D$3:$D$1315, $A26)+SUMIFS(DataRegularSeason20242025!$AB$3:$AB$1315,DataRegularSeason20242025!$B$3:$B$1315, "&lt;=" &amp; DK$1, DataRegularSeason20242025!$E$3:$E$1315, $A26)</f>
        <v>30</v>
      </c>
      <c r="DL26">
        <f>SUMIFS(DataRegularSeason20242025!$AA$3:$AA$1315,DataRegularSeason20242025!$B$3:$B$1315, "&lt;=" &amp; DL$1, DataRegularSeason20242025!$D$3:$D$1315, $A26)+SUMIFS(DataRegularSeason20242025!$AB$3:$AB$1315,DataRegularSeason20242025!$B$3:$B$1315, "&lt;=" &amp; DL$1, DataRegularSeason20242025!$E$3:$E$1315, $A26)</f>
        <v>30</v>
      </c>
      <c r="DM26">
        <f>SUMIFS(DataRegularSeason20242025!$AA$3:$AA$1315,DataRegularSeason20242025!$B$3:$B$1315, "&lt;=" &amp; DM$1, DataRegularSeason20242025!$D$3:$D$1315, $A26)+SUMIFS(DataRegularSeason20242025!$AB$3:$AB$1315,DataRegularSeason20242025!$B$3:$B$1315, "&lt;=" &amp; DM$1, DataRegularSeason20242025!$E$3:$E$1315, $A26)</f>
        <v>30</v>
      </c>
      <c r="DN26">
        <f>SUMIFS(DataRegularSeason20242025!$AA$3:$AA$1315,DataRegularSeason20242025!$B$3:$B$1315, "&lt;=" &amp; DN$1, DataRegularSeason20242025!$D$3:$D$1315, $A26)+SUMIFS(DataRegularSeason20242025!$AB$3:$AB$1315,DataRegularSeason20242025!$B$3:$B$1315, "&lt;=" &amp; DN$1, DataRegularSeason20242025!$E$3:$E$1315, $A26)</f>
        <v>30</v>
      </c>
      <c r="DO26">
        <f>SUMIFS(DataRegularSeason20242025!$AA$3:$AA$1315,DataRegularSeason20242025!$B$3:$B$1315, "&lt;=" &amp; DO$1, DataRegularSeason20242025!$D$3:$D$1315, $A26)+SUMIFS(DataRegularSeason20242025!$AB$3:$AB$1315,DataRegularSeason20242025!$B$3:$B$1315, "&lt;=" &amp; DO$1, DataRegularSeason20242025!$E$3:$E$1315, $A26)</f>
        <v>30</v>
      </c>
      <c r="DP26">
        <f>SUMIFS(DataRegularSeason20242025!$AA$3:$AA$1315,DataRegularSeason20242025!$B$3:$B$1315, "&lt;=" &amp; DP$1, DataRegularSeason20242025!$D$3:$D$1315, $A26)+SUMIFS(DataRegularSeason20242025!$AB$3:$AB$1315,DataRegularSeason20242025!$B$3:$B$1315, "&lt;=" &amp; DP$1, DataRegularSeason20242025!$E$3:$E$1315, $A26)</f>
        <v>30</v>
      </c>
      <c r="DQ26">
        <f>SUMIFS(DataRegularSeason20242025!$AA$3:$AA$1315,DataRegularSeason20242025!$B$3:$B$1315, "&lt;=" &amp; DQ$1, DataRegularSeason20242025!$D$3:$D$1315, $A26)+SUMIFS(DataRegularSeason20242025!$AB$3:$AB$1315,DataRegularSeason20242025!$B$3:$B$1315, "&lt;=" &amp; DQ$1, DataRegularSeason20242025!$E$3:$E$1315, $A26)</f>
        <v>30</v>
      </c>
      <c r="DR26">
        <f>SUMIFS(DataRegularSeason20242025!$AA$3:$AA$1315,DataRegularSeason20242025!$B$3:$B$1315, "&lt;=" &amp; DR$1, DataRegularSeason20242025!$D$3:$D$1315, $A26)+SUMIFS(DataRegularSeason20242025!$AB$3:$AB$1315,DataRegularSeason20242025!$B$3:$B$1315, "&lt;=" &amp; DR$1, DataRegularSeason20242025!$E$3:$E$1315, $A26)</f>
        <v>30</v>
      </c>
      <c r="DS26">
        <f>SUMIFS(DataRegularSeason20242025!$AA$3:$AA$1315,DataRegularSeason20242025!$B$3:$B$1315, "&lt;=" &amp; DS$1, DataRegularSeason20242025!$D$3:$D$1315, $A26)+SUMIFS(DataRegularSeason20242025!$AB$3:$AB$1315,DataRegularSeason20242025!$B$3:$B$1315, "&lt;=" &amp; DS$1, DataRegularSeason20242025!$E$3:$E$1315, $A26)</f>
        <v>30</v>
      </c>
      <c r="DT26">
        <f>SUMIFS(DataRegularSeason20242025!$AA$3:$AA$1315,DataRegularSeason20242025!$B$3:$B$1315, "&lt;=" &amp; DT$1, DataRegularSeason20242025!$D$3:$D$1315, $A26)+SUMIFS(DataRegularSeason20242025!$AB$3:$AB$1315,DataRegularSeason20242025!$B$3:$B$1315, "&lt;=" &amp; DT$1, DataRegularSeason20242025!$E$3:$E$1315, $A26)</f>
        <v>30</v>
      </c>
      <c r="DU26">
        <f>SUMIFS(DataRegularSeason20242025!$AA$3:$AA$1315,DataRegularSeason20242025!$B$3:$B$1315, "&lt;=" &amp; DU$1, DataRegularSeason20242025!$D$3:$D$1315, $A26)+SUMIFS(DataRegularSeason20242025!$AB$3:$AB$1315,DataRegularSeason20242025!$B$3:$B$1315, "&lt;=" &amp; DU$1, DataRegularSeason20242025!$E$3:$E$1315, $A26)</f>
        <v>30</v>
      </c>
      <c r="DV26">
        <f>SUMIFS(DataRegularSeason20242025!$AA$3:$AA$1315,DataRegularSeason20242025!$B$3:$B$1315, "&lt;=" &amp; DV$1, DataRegularSeason20242025!$D$3:$D$1315, $A26)+SUMIFS(DataRegularSeason20242025!$AB$3:$AB$1315,DataRegularSeason20242025!$B$3:$B$1315, "&lt;=" &amp; DV$1, DataRegularSeason20242025!$E$3:$E$1315, $A26)</f>
        <v>30</v>
      </c>
      <c r="DW26">
        <f>SUMIFS(DataRegularSeason20242025!$AA$3:$AA$1315,DataRegularSeason20242025!$B$3:$B$1315, "&lt;=" &amp; DW$1, DataRegularSeason20242025!$D$3:$D$1315, $A26)+SUMIFS(DataRegularSeason20242025!$AB$3:$AB$1315,DataRegularSeason20242025!$B$3:$B$1315, "&lt;=" &amp; DW$1, DataRegularSeason20242025!$E$3:$E$1315, $A26)</f>
        <v>30</v>
      </c>
      <c r="DX26">
        <f>SUMIFS(DataRegularSeason20242025!$AA$3:$AA$1315,DataRegularSeason20242025!$B$3:$B$1315, "&lt;=" &amp; DX$1, DataRegularSeason20242025!$D$3:$D$1315, $A26)+SUMIFS(DataRegularSeason20242025!$AB$3:$AB$1315,DataRegularSeason20242025!$B$3:$B$1315, "&lt;=" &amp; DX$1, DataRegularSeason20242025!$E$3:$E$1315, $A26)</f>
        <v>30</v>
      </c>
      <c r="DY26">
        <f>SUMIFS(DataRegularSeason20242025!$AA$3:$AA$1315,DataRegularSeason20242025!$B$3:$B$1315, "&lt;=" &amp; DY$1, DataRegularSeason20242025!$D$3:$D$1315, $A26)+SUMIFS(DataRegularSeason20242025!$AB$3:$AB$1315,DataRegularSeason20242025!$B$3:$B$1315, "&lt;=" &amp; DY$1, DataRegularSeason20242025!$E$3:$E$1315, $A26)</f>
        <v>30</v>
      </c>
      <c r="DZ26">
        <f>SUMIFS(DataRegularSeason20242025!$AA$3:$AA$1315,DataRegularSeason20242025!$B$3:$B$1315, "&lt;=" &amp; DZ$1, DataRegularSeason20242025!$D$3:$D$1315, $A26)+SUMIFS(DataRegularSeason20242025!$AB$3:$AB$1315,DataRegularSeason20242025!$B$3:$B$1315, "&lt;=" &amp; DZ$1, DataRegularSeason20242025!$E$3:$E$1315, $A26)</f>
        <v>30</v>
      </c>
      <c r="EA26">
        <f>SUMIFS(DataRegularSeason20242025!$AA$3:$AA$1315,DataRegularSeason20242025!$B$3:$B$1315, "&lt;=" &amp; EA$1, DataRegularSeason20242025!$D$3:$D$1315, $A26)+SUMIFS(DataRegularSeason20242025!$AB$3:$AB$1315,DataRegularSeason20242025!$B$3:$B$1315, "&lt;=" &amp; EA$1, DataRegularSeason20242025!$E$3:$E$1315, $A26)</f>
        <v>30</v>
      </c>
      <c r="EB26">
        <f>SUMIFS(DataRegularSeason20242025!$AA$3:$AA$1315,DataRegularSeason20242025!$B$3:$B$1315, "&lt;=" &amp; EB$1, DataRegularSeason20242025!$D$3:$D$1315, $A26)+SUMIFS(DataRegularSeason20242025!$AB$3:$AB$1315,DataRegularSeason20242025!$B$3:$B$1315, "&lt;=" &amp; EB$1, DataRegularSeason20242025!$E$3:$E$1315, $A26)</f>
        <v>30</v>
      </c>
      <c r="EC26">
        <f>SUMIFS(DataRegularSeason20242025!$AA$3:$AA$1315,DataRegularSeason20242025!$B$3:$B$1315, "&lt;=" &amp; EC$1, DataRegularSeason20242025!$D$3:$D$1315, $A26)+SUMIFS(DataRegularSeason20242025!$AB$3:$AB$1315,DataRegularSeason20242025!$B$3:$B$1315, "&lt;=" &amp; EC$1, DataRegularSeason20242025!$E$3:$E$1315, $A26)</f>
        <v>30</v>
      </c>
      <c r="ED26">
        <f>SUMIFS(DataRegularSeason20242025!$AA$3:$AA$1315,DataRegularSeason20242025!$B$3:$B$1315, "&lt;=" &amp; ED$1, DataRegularSeason20242025!$D$3:$D$1315, $A26)+SUMIFS(DataRegularSeason20242025!$AB$3:$AB$1315,DataRegularSeason20242025!$B$3:$B$1315, "&lt;=" &amp; ED$1, DataRegularSeason20242025!$E$3:$E$1315, $A26)</f>
        <v>30</v>
      </c>
      <c r="EE26">
        <f>SUMIFS(DataRegularSeason20242025!$AA$3:$AA$1315,DataRegularSeason20242025!$B$3:$B$1315, "&lt;=" &amp; EE$1, DataRegularSeason20242025!$D$3:$D$1315, $A26)+SUMIFS(DataRegularSeason20242025!$AB$3:$AB$1315,DataRegularSeason20242025!$B$3:$B$1315, "&lt;=" &amp; EE$1, DataRegularSeason20242025!$E$3:$E$1315, $A26)</f>
        <v>30</v>
      </c>
      <c r="EF26">
        <f>SUMIFS(DataRegularSeason20242025!$AA$3:$AA$1315,DataRegularSeason20242025!$B$3:$B$1315, "&lt;=" &amp; EF$1, DataRegularSeason20242025!$D$3:$D$1315, $A26)+SUMIFS(DataRegularSeason20242025!$AB$3:$AB$1315,DataRegularSeason20242025!$B$3:$B$1315, "&lt;=" &amp; EF$1, DataRegularSeason20242025!$E$3:$E$1315, $A26)</f>
        <v>30</v>
      </c>
      <c r="EG26">
        <f>SUMIFS(DataRegularSeason20242025!$AA$3:$AA$1315,DataRegularSeason20242025!$B$3:$B$1315, "&lt;=" &amp; EG$1, DataRegularSeason20242025!$D$3:$D$1315, $A26)+SUMIFS(DataRegularSeason20242025!$AB$3:$AB$1315,DataRegularSeason20242025!$B$3:$B$1315, "&lt;=" &amp; EG$1, DataRegularSeason20242025!$E$3:$E$1315, $A26)</f>
        <v>30</v>
      </c>
      <c r="EH26">
        <f>SUMIFS(DataRegularSeason20242025!$AA$3:$AA$1315,DataRegularSeason20242025!$B$3:$B$1315, "&lt;=" &amp; EH$1, DataRegularSeason20242025!$D$3:$D$1315, $A26)+SUMIFS(DataRegularSeason20242025!$AB$3:$AB$1315,DataRegularSeason20242025!$B$3:$B$1315, "&lt;=" &amp; EH$1, DataRegularSeason20242025!$E$3:$E$1315, $A26)</f>
        <v>30</v>
      </c>
      <c r="EI26">
        <f>SUMIFS(DataRegularSeason20242025!$AA$3:$AA$1315,DataRegularSeason20242025!$B$3:$B$1315, "&lt;=" &amp; EI$1, DataRegularSeason20242025!$D$3:$D$1315, $A26)+SUMIFS(DataRegularSeason20242025!$AB$3:$AB$1315,DataRegularSeason20242025!$B$3:$B$1315, "&lt;=" &amp; EI$1, DataRegularSeason20242025!$E$3:$E$1315, $A26)</f>
        <v>30</v>
      </c>
      <c r="EJ26">
        <f>SUMIFS(DataRegularSeason20242025!$AA$3:$AA$1315,DataRegularSeason20242025!$B$3:$B$1315, "&lt;=" &amp; EJ$1, DataRegularSeason20242025!$D$3:$D$1315, $A26)+SUMIFS(DataRegularSeason20242025!$AB$3:$AB$1315,DataRegularSeason20242025!$B$3:$B$1315, "&lt;=" &amp; EJ$1, DataRegularSeason20242025!$E$3:$E$1315, $A26)</f>
        <v>30</v>
      </c>
      <c r="EK26">
        <f>SUMIFS(DataRegularSeason20242025!$AA$3:$AA$1315,DataRegularSeason20242025!$B$3:$B$1315, "&lt;=" &amp; EK$1, DataRegularSeason20242025!$D$3:$D$1315, $A26)+SUMIFS(DataRegularSeason20242025!$AB$3:$AB$1315,DataRegularSeason20242025!$B$3:$B$1315, "&lt;=" &amp; EK$1, DataRegularSeason20242025!$E$3:$E$1315, $A26)</f>
        <v>30</v>
      </c>
      <c r="EL26">
        <f>SUMIFS(DataRegularSeason20242025!$AA$3:$AA$1315,DataRegularSeason20242025!$B$3:$B$1315, "&lt;=" &amp; EL$1, DataRegularSeason20242025!$D$3:$D$1315, $A26)+SUMIFS(DataRegularSeason20242025!$AB$3:$AB$1315,DataRegularSeason20242025!$B$3:$B$1315, "&lt;=" &amp; EL$1, DataRegularSeason20242025!$E$3:$E$1315, $A26)</f>
        <v>30</v>
      </c>
      <c r="EM26">
        <f>SUMIFS(DataRegularSeason20242025!$AA$3:$AA$1315,DataRegularSeason20242025!$B$3:$B$1315, "&lt;=" &amp; EM$1, DataRegularSeason20242025!$D$3:$D$1315, $A26)+SUMIFS(DataRegularSeason20242025!$AB$3:$AB$1315,DataRegularSeason20242025!$B$3:$B$1315, "&lt;=" &amp; EM$1, DataRegularSeason20242025!$E$3:$E$1315, $A26)</f>
        <v>30</v>
      </c>
      <c r="EN26">
        <f>SUMIFS(DataRegularSeason20242025!$AA$3:$AA$1315,DataRegularSeason20242025!$B$3:$B$1315, "&lt;=" &amp; EN$1, DataRegularSeason20242025!$D$3:$D$1315, $A26)+SUMIFS(DataRegularSeason20242025!$AB$3:$AB$1315,DataRegularSeason20242025!$B$3:$B$1315, "&lt;=" &amp; EN$1, DataRegularSeason20242025!$E$3:$E$1315, $A26)</f>
        <v>30</v>
      </c>
      <c r="EO26">
        <f>SUMIFS(DataRegularSeason20242025!$AA$3:$AA$1315,DataRegularSeason20242025!$B$3:$B$1315, "&lt;=" &amp; EO$1, DataRegularSeason20242025!$D$3:$D$1315, $A26)+SUMIFS(DataRegularSeason20242025!$AB$3:$AB$1315,DataRegularSeason20242025!$B$3:$B$1315, "&lt;=" &amp; EO$1, DataRegularSeason20242025!$E$3:$E$1315, $A26)</f>
        <v>30</v>
      </c>
      <c r="EP26">
        <f>SUMIFS(DataRegularSeason20242025!$AA$3:$AA$1315,DataRegularSeason20242025!$B$3:$B$1315, "&lt;=" &amp; EP$1, DataRegularSeason20242025!$D$3:$D$1315, $A26)+SUMIFS(DataRegularSeason20242025!$AB$3:$AB$1315,DataRegularSeason20242025!$B$3:$B$1315, "&lt;=" &amp; EP$1, DataRegularSeason20242025!$E$3:$E$1315, $A26)</f>
        <v>30</v>
      </c>
      <c r="EQ26">
        <f>SUMIFS(DataRegularSeason20242025!$AA$3:$AA$1315,DataRegularSeason20242025!$B$3:$B$1315, "&lt;=" &amp; EQ$1, DataRegularSeason20242025!$D$3:$D$1315, $A26)+SUMIFS(DataRegularSeason20242025!$AB$3:$AB$1315,DataRegularSeason20242025!$B$3:$B$1315, "&lt;=" &amp; EQ$1, DataRegularSeason20242025!$E$3:$E$1315, $A26)</f>
        <v>30</v>
      </c>
      <c r="ER26">
        <f>SUMIFS(DataRegularSeason20242025!$AA$3:$AA$1315,DataRegularSeason20242025!$B$3:$B$1315, "&lt;=" &amp; ER$1, DataRegularSeason20242025!$D$3:$D$1315, $A26)+SUMIFS(DataRegularSeason20242025!$AB$3:$AB$1315,DataRegularSeason20242025!$B$3:$B$1315, "&lt;=" &amp; ER$1, DataRegularSeason20242025!$E$3:$E$1315, $A26)</f>
        <v>30</v>
      </c>
      <c r="ES26">
        <f>SUMIFS(DataRegularSeason20242025!$AA$3:$AA$1315,DataRegularSeason20242025!$B$3:$B$1315, "&lt;=" &amp; ES$1, DataRegularSeason20242025!$D$3:$D$1315, $A26)+SUMIFS(DataRegularSeason20242025!$AB$3:$AB$1315,DataRegularSeason20242025!$B$3:$B$1315, "&lt;=" &amp; ES$1, DataRegularSeason20242025!$E$3:$E$1315, $A26)</f>
        <v>30</v>
      </c>
      <c r="ET26">
        <f>SUMIFS(DataRegularSeason20242025!$AA$3:$AA$1315,DataRegularSeason20242025!$B$3:$B$1315, "&lt;=" &amp; ET$1, DataRegularSeason20242025!$D$3:$D$1315, $A26)+SUMIFS(DataRegularSeason20242025!$AB$3:$AB$1315,DataRegularSeason20242025!$B$3:$B$1315, "&lt;=" &amp; ET$1, DataRegularSeason20242025!$E$3:$E$1315, $A26)</f>
        <v>30</v>
      </c>
      <c r="EU26">
        <f>SUMIFS(DataRegularSeason20242025!$AA$3:$AA$1315,DataRegularSeason20242025!$B$3:$B$1315, "&lt;=" &amp; EU$1, DataRegularSeason20242025!$D$3:$D$1315, $A26)+SUMIFS(DataRegularSeason20242025!$AB$3:$AB$1315,DataRegularSeason20242025!$B$3:$B$1315, "&lt;=" &amp; EU$1, DataRegularSeason20242025!$E$3:$E$1315, $A26)</f>
        <v>30</v>
      </c>
      <c r="EV26">
        <f>SUMIFS(DataRegularSeason20242025!$AA$3:$AA$1315,DataRegularSeason20242025!$B$3:$B$1315, "&lt;=" &amp; EV$1, DataRegularSeason20242025!$D$3:$D$1315, $A26)+SUMIFS(DataRegularSeason20242025!$AB$3:$AB$1315,DataRegularSeason20242025!$B$3:$B$1315, "&lt;=" &amp; EV$1, DataRegularSeason20242025!$E$3:$E$1315, $A26)</f>
        <v>30</v>
      </c>
      <c r="EW26">
        <f>SUMIFS(DataRegularSeason20242025!$AA$3:$AA$1315,DataRegularSeason20242025!$B$3:$B$1315, "&lt;=" &amp; EW$1, DataRegularSeason20242025!$D$3:$D$1315, $A26)+SUMIFS(DataRegularSeason20242025!$AB$3:$AB$1315,DataRegularSeason20242025!$B$3:$B$1315, "&lt;=" &amp; EW$1, DataRegularSeason20242025!$E$3:$E$1315, $A26)</f>
        <v>30</v>
      </c>
      <c r="EX26">
        <f>SUMIFS(DataRegularSeason20242025!$AA$3:$AA$1315,DataRegularSeason20242025!$B$3:$B$1315, "&lt;=" &amp; EX$1, DataRegularSeason20242025!$D$3:$D$1315, $A26)+SUMIFS(DataRegularSeason20242025!$AB$3:$AB$1315,DataRegularSeason20242025!$B$3:$B$1315, "&lt;=" &amp; EX$1, DataRegularSeason20242025!$E$3:$E$1315, $A26)</f>
        <v>30</v>
      </c>
      <c r="EY26">
        <f>SUMIFS(DataRegularSeason20242025!$AA$3:$AA$1315,DataRegularSeason20242025!$B$3:$B$1315, "&lt;=" &amp; EY$1, DataRegularSeason20242025!$D$3:$D$1315, $A26)+SUMIFS(DataRegularSeason20242025!$AB$3:$AB$1315,DataRegularSeason20242025!$B$3:$B$1315, "&lt;=" &amp; EY$1, DataRegularSeason20242025!$E$3:$E$1315, $A26)</f>
        <v>30</v>
      </c>
      <c r="EZ26">
        <f>SUMIFS(DataRegularSeason20242025!$AA$3:$AA$1315,DataRegularSeason20242025!$B$3:$B$1315, "&lt;=" &amp; EZ$1, DataRegularSeason20242025!$D$3:$D$1315, $A26)+SUMIFS(DataRegularSeason20242025!$AB$3:$AB$1315,DataRegularSeason20242025!$B$3:$B$1315, "&lt;=" &amp; EZ$1, DataRegularSeason20242025!$E$3:$E$1315, $A26)</f>
        <v>30</v>
      </c>
      <c r="FA26">
        <f>SUMIFS(DataRegularSeason20242025!$AA$3:$AA$1315,DataRegularSeason20242025!$B$3:$B$1315, "&lt;=" &amp; FA$1, DataRegularSeason20242025!$D$3:$D$1315, $A26)+SUMIFS(DataRegularSeason20242025!$AB$3:$AB$1315,DataRegularSeason20242025!$B$3:$B$1315, "&lt;=" &amp; FA$1, DataRegularSeason20242025!$E$3:$E$1315, $A26)</f>
        <v>30</v>
      </c>
      <c r="FB26">
        <f>SUMIFS(DataRegularSeason20242025!$AA$3:$AA$1315,DataRegularSeason20242025!$B$3:$B$1315, "&lt;=" &amp; FB$1, DataRegularSeason20242025!$D$3:$D$1315, $A26)+SUMIFS(DataRegularSeason20242025!$AB$3:$AB$1315,DataRegularSeason20242025!$B$3:$B$1315, "&lt;=" &amp; FB$1, DataRegularSeason20242025!$E$3:$E$1315, $A26)</f>
        <v>30</v>
      </c>
      <c r="FC26">
        <f>SUMIFS(DataRegularSeason20242025!$AA$3:$AA$1315,DataRegularSeason20242025!$B$3:$B$1315, "&lt;=" &amp; FC$1, DataRegularSeason20242025!$D$3:$D$1315, $A26)+SUMIFS(DataRegularSeason20242025!$AB$3:$AB$1315,DataRegularSeason20242025!$B$3:$B$1315, "&lt;=" &amp; FC$1, DataRegularSeason20242025!$E$3:$E$1315, $A26)</f>
        <v>30</v>
      </c>
      <c r="FD26">
        <f>SUMIFS(DataRegularSeason20242025!$AA$3:$AA$1315,DataRegularSeason20242025!$B$3:$B$1315, "&lt;=" &amp; FD$1, DataRegularSeason20242025!$D$3:$D$1315, $A26)+SUMIFS(DataRegularSeason20242025!$AB$3:$AB$1315,DataRegularSeason20242025!$B$3:$B$1315, "&lt;=" &amp; FD$1, DataRegularSeason20242025!$E$3:$E$1315, $A26)</f>
        <v>30</v>
      </c>
      <c r="FE26">
        <f>SUMIFS(DataRegularSeason20242025!$AA$3:$AA$1315,DataRegularSeason20242025!$B$3:$B$1315, "&lt;=" &amp; FE$1, DataRegularSeason20242025!$D$3:$D$1315, $A26)+SUMIFS(DataRegularSeason20242025!$AB$3:$AB$1315,DataRegularSeason20242025!$B$3:$B$1315, "&lt;=" &amp; FE$1, DataRegularSeason20242025!$E$3:$E$1315, $A26)</f>
        <v>30</v>
      </c>
      <c r="FF26">
        <f>SUMIFS(DataRegularSeason20242025!$AA$3:$AA$1315,DataRegularSeason20242025!$B$3:$B$1315, "&lt;=" &amp; FF$1, DataRegularSeason20242025!$D$3:$D$1315, $A26)+SUMIFS(DataRegularSeason20242025!$AB$3:$AB$1315,DataRegularSeason20242025!$B$3:$B$1315, "&lt;=" &amp; FF$1, DataRegularSeason20242025!$E$3:$E$1315, $A26)</f>
        <v>30</v>
      </c>
      <c r="FG26">
        <f>SUMIFS(DataRegularSeason20242025!$AA$3:$AA$1315,DataRegularSeason20242025!$B$3:$B$1315, "&lt;=" &amp; FG$1, DataRegularSeason20242025!$D$3:$D$1315, $A26)+SUMIFS(DataRegularSeason20242025!$AB$3:$AB$1315,DataRegularSeason20242025!$B$3:$B$1315, "&lt;=" &amp; FG$1, DataRegularSeason20242025!$E$3:$E$1315, $A26)</f>
        <v>30</v>
      </c>
      <c r="FH26">
        <f>SUMIFS(DataRegularSeason20242025!$AA$3:$AA$1315,DataRegularSeason20242025!$B$3:$B$1315, "&lt;=" &amp; FH$1, DataRegularSeason20242025!$D$3:$D$1315, $A26)+SUMIFS(DataRegularSeason20242025!$AB$3:$AB$1315,DataRegularSeason20242025!$B$3:$B$1315, "&lt;=" &amp; FH$1, DataRegularSeason20242025!$E$3:$E$1315, $A26)</f>
        <v>30</v>
      </c>
      <c r="FI26">
        <f>SUMIFS(DataRegularSeason20242025!$AA$3:$AA$1315,DataRegularSeason20242025!$B$3:$B$1315, "&lt;=" &amp; FI$1, DataRegularSeason20242025!$D$3:$D$1315, $A26)+SUMIFS(DataRegularSeason20242025!$AB$3:$AB$1315,DataRegularSeason20242025!$B$3:$B$1315, "&lt;=" &amp; FI$1, DataRegularSeason20242025!$E$3:$E$1315, $A26)</f>
        <v>30</v>
      </c>
      <c r="FJ26">
        <f>SUMIFS(DataRegularSeason20242025!$AA$3:$AA$1315,DataRegularSeason20242025!$B$3:$B$1315, "&lt;=" &amp; FJ$1, DataRegularSeason20242025!$D$3:$D$1315, $A26)+SUMIFS(DataRegularSeason20242025!$AB$3:$AB$1315,DataRegularSeason20242025!$B$3:$B$1315, "&lt;=" &amp; FJ$1, DataRegularSeason20242025!$E$3:$E$1315, $A26)</f>
        <v>30</v>
      </c>
      <c r="FK26">
        <f>SUMIFS(DataRegularSeason20242025!$AA$3:$AA$1315,DataRegularSeason20242025!$B$3:$B$1315, "&lt;=" &amp; FK$1, DataRegularSeason20242025!$D$3:$D$1315, $A26)+SUMIFS(DataRegularSeason20242025!$AB$3:$AB$1315,DataRegularSeason20242025!$B$3:$B$1315, "&lt;=" &amp; FK$1, DataRegularSeason20242025!$E$3:$E$1315, $A26)</f>
        <v>30</v>
      </c>
      <c r="FL26">
        <f>SUMIFS(DataRegularSeason20242025!$AA$3:$AA$1315,DataRegularSeason20242025!$B$3:$B$1315, "&lt;=" &amp; FL$1, DataRegularSeason20242025!$D$3:$D$1315, $A26)+SUMIFS(DataRegularSeason20242025!$AB$3:$AB$1315,DataRegularSeason20242025!$B$3:$B$1315, "&lt;=" &amp; FL$1, DataRegularSeason20242025!$E$3:$E$1315, $A26)</f>
        <v>30</v>
      </c>
      <c r="FM26">
        <f>SUMIFS(DataRegularSeason20242025!$AA$3:$AA$1315,DataRegularSeason20242025!$B$3:$B$1315, "&lt;=" &amp; FM$1, DataRegularSeason20242025!$D$3:$D$1315, $A26)+SUMIFS(DataRegularSeason20242025!$AB$3:$AB$1315,DataRegularSeason20242025!$B$3:$B$1315, "&lt;=" &amp; FM$1, DataRegularSeason20242025!$E$3:$E$1315, $A26)</f>
        <v>30</v>
      </c>
      <c r="FN26">
        <f>SUMIFS(DataRegularSeason20242025!$AA$3:$AA$1315,DataRegularSeason20242025!$B$3:$B$1315, "&lt;=" &amp; FN$1, DataRegularSeason20242025!$D$3:$D$1315, $A26)+SUMIFS(DataRegularSeason20242025!$AB$3:$AB$1315,DataRegularSeason20242025!$B$3:$B$1315, "&lt;=" &amp; FN$1, DataRegularSeason20242025!$E$3:$E$1315, $A26)</f>
        <v>30</v>
      </c>
      <c r="FO26">
        <f>SUMIFS(DataRegularSeason20242025!$AA$3:$AA$1315,DataRegularSeason20242025!$B$3:$B$1315, "&lt;=" &amp; FO$1, DataRegularSeason20242025!$D$3:$D$1315, $A26)+SUMIFS(DataRegularSeason20242025!$AB$3:$AB$1315,DataRegularSeason20242025!$B$3:$B$1315, "&lt;=" &amp; FO$1, DataRegularSeason20242025!$E$3:$E$1315, $A26)</f>
        <v>30</v>
      </c>
      <c r="FP26">
        <f>SUMIFS(DataRegularSeason20242025!$AA$3:$AA$1315,DataRegularSeason20242025!$B$3:$B$1315, "&lt;=" &amp; FP$1, DataRegularSeason20242025!$D$3:$D$1315, $A26)+SUMIFS(DataRegularSeason20242025!$AB$3:$AB$1315,DataRegularSeason20242025!$B$3:$B$1315, "&lt;=" &amp; FP$1, DataRegularSeason20242025!$E$3:$E$1315, $A26)</f>
        <v>30</v>
      </c>
      <c r="FQ26">
        <f>SUMIFS(DataRegularSeason20242025!$AA$3:$AA$1315,DataRegularSeason20242025!$B$3:$B$1315, "&lt;=" &amp; FQ$1, DataRegularSeason20242025!$D$3:$D$1315, $A26)+SUMIFS(DataRegularSeason20242025!$AB$3:$AB$1315,DataRegularSeason20242025!$B$3:$B$1315, "&lt;=" &amp; FQ$1, DataRegularSeason20242025!$E$3:$E$1315, $A26)</f>
        <v>30</v>
      </c>
      <c r="FR26">
        <f>SUMIFS(DataRegularSeason20242025!$AA$3:$AA$1315,DataRegularSeason20242025!$B$3:$B$1315, "&lt;=" &amp; FR$1, DataRegularSeason20242025!$D$3:$D$1315, $A26)+SUMIFS(DataRegularSeason20242025!$AB$3:$AB$1315,DataRegularSeason20242025!$B$3:$B$1315, "&lt;=" &amp; FR$1, DataRegularSeason20242025!$E$3:$E$1315, $A26)</f>
        <v>30</v>
      </c>
      <c r="FS26">
        <f>SUMIFS(DataRegularSeason20242025!$AA$3:$AA$1315,DataRegularSeason20242025!$B$3:$B$1315, "&lt;=" &amp; FS$1, DataRegularSeason20242025!$D$3:$D$1315, $A26)+SUMIFS(DataRegularSeason20242025!$AB$3:$AB$1315,DataRegularSeason20242025!$B$3:$B$1315, "&lt;=" &amp; FS$1, DataRegularSeason20242025!$E$3:$E$1315, $A26)</f>
        <v>30</v>
      </c>
      <c r="FT26">
        <f>SUMIFS(DataRegularSeason20242025!$AA$3:$AA$1315,DataRegularSeason20242025!$B$3:$B$1315, "&lt;=" &amp; FT$1, DataRegularSeason20242025!$D$3:$D$1315, $A26)+SUMIFS(DataRegularSeason20242025!$AB$3:$AB$1315,DataRegularSeason20242025!$B$3:$B$1315, "&lt;=" &amp; FT$1, DataRegularSeason20242025!$E$3:$E$1315, $A26)</f>
        <v>30</v>
      </c>
      <c r="FU26">
        <f>SUMIFS(DataRegularSeason20242025!$AA$3:$AA$1315,DataRegularSeason20242025!$B$3:$B$1315, "&lt;=" &amp; FU$1, DataRegularSeason20242025!$D$3:$D$1315, $A26)+SUMIFS(DataRegularSeason20242025!$AB$3:$AB$1315,DataRegularSeason20242025!$B$3:$B$1315, "&lt;=" &amp; FU$1, DataRegularSeason20242025!$E$3:$E$1315, $A26)</f>
        <v>30</v>
      </c>
      <c r="FV26">
        <f>SUMIFS(DataRegularSeason20242025!$AA$3:$AA$1315,DataRegularSeason20242025!$B$3:$B$1315, "&lt;=" &amp; FV$1, DataRegularSeason20242025!$D$3:$D$1315, $A26)+SUMIFS(DataRegularSeason20242025!$AB$3:$AB$1315,DataRegularSeason20242025!$B$3:$B$1315, "&lt;=" &amp; FV$1, DataRegularSeason20242025!$E$3:$E$1315, $A26)</f>
        <v>30</v>
      </c>
      <c r="FW26">
        <f>SUMIFS(DataRegularSeason20242025!$AA$3:$AA$1315,DataRegularSeason20242025!$B$3:$B$1315, "&lt;=" &amp; FW$1, DataRegularSeason20242025!$D$3:$D$1315, $A26)+SUMIFS(DataRegularSeason20242025!$AB$3:$AB$1315,DataRegularSeason20242025!$B$3:$B$1315, "&lt;=" &amp; FW$1, DataRegularSeason20242025!$E$3:$E$1315, $A26)</f>
        <v>30</v>
      </c>
      <c r="FX26">
        <f>SUMIFS(DataRegularSeason20242025!$AA$3:$AA$1315,DataRegularSeason20242025!$B$3:$B$1315, "&lt;=" &amp; FX$1, DataRegularSeason20242025!$D$3:$D$1315, $A26)+SUMIFS(DataRegularSeason20242025!$AB$3:$AB$1315,DataRegularSeason20242025!$B$3:$B$1315, "&lt;=" &amp; FX$1, DataRegularSeason20242025!$E$3:$E$1315, $A26)</f>
        <v>30</v>
      </c>
      <c r="FY26">
        <f>SUMIFS(DataRegularSeason20242025!$AA$3:$AA$1315,DataRegularSeason20242025!$B$3:$B$1315, "&lt;=" &amp; FY$1, DataRegularSeason20242025!$D$3:$D$1315, $A26)+SUMIFS(DataRegularSeason20242025!$AB$3:$AB$1315,DataRegularSeason20242025!$B$3:$B$1315, "&lt;=" &amp; FY$1, DataRegularSeason20242025!$E$3:$E$1315, $A26)</f>
        <v>30</v>
      </c>
      <c r="FZ26">
        <f>SUMIFS(DataRegularSeason20242025!$AA$3:$AA$1315,DataRegularSeason20242025!$B$3:$B$1315, "&lt;=" &amp; FZ$1, DataRegularSeason20242025!$D$3:$D$1315, $A26)+SUMIFS(DataRegularSeason20242025!$AB$3:$AB$1315,DataRegularSeason20242025!$B$3:$B$1315, "&lt;=" &amp; FZ$1, DataRegularSeason20242025!$E$3:$E$1315, $A26)</f>
        <v>30</v>
      </c>
      <c r="GA26">
        <f>SUMIFS(DataRegularSeason20242025!$AA$3:$AA$1315,DataRegularSeason20242025!$B$3:$B$1315, "&lt;=" &amp; GA$1, DataRegularSeason20242025!$D$3:$D$1315, $A26)+SUMIFS(DataRegularSeason20242025!$AB$3:$AB$1315,DataRegularSeason20242025!$B$3:$B$1315, "&lt;=" &amp; GA$1, DataRegularSeason20242025!$E$3:$E$1315, $A26)</f>
        <v>30</v>
      </c>
      <c r="GB26">
        <f>SUMIFS(DataRegularSeason20242025!$AA$3:$AA$1315,DataRegularSeason20242025!$B$3:$B$1315, "&lt;=" &amp; GB$1, DataRegularSeason20242025!$D$3:$D$1315, $A26)+SUMIFS(DataRegularSeason20242025!$AB$3:$AB$1315,DataRegularSeason20242025!$B$3:$B$1315, "&lt;=" &amp; GB$1, DataRegularSeason20242025!$E$3:$E$1315, $A26)</f>
        <v>30</v>
      </c>
      <c r="GC26">
        <f>SUMIFS(DataRegularSeason20242025!$AA$3:$AA$1315,DataRegularSeason20242025!$B$3:$B$1315, "&lt;=" &amp; GC$1, DataRegularSeason20242025!$D$3:$D$1315, $A26)+SUMIFS(DataRegularSeason20242025!$AB$3:$AB$1315,DataRegularSeason20242025!$B$3:$B$1315, "&lt;=" &amp; GC$1, DataRegularSeason20242025!$E$3:$E$1315, $A26)</f>
        <v>30</v>
      </c>
      <c r="GD26">
        <f>SUMIFS(DataRegularSeason20242025!$AA$3:$AA$1315,DataRegularSeason20242025!$B$3:$B$1315, "&lt;=" &amp; GD$1, DataRegularSeason20242025!$D$3:$D$1315, $A26)+SUMIFS(DataRegularSeason20242025!$AB$3:$AB$1315,DataRegularSeason20242025!$B$3:$B$1315, "&lt;=" &amp; GD$1, DataRegularSeason20242025!$E$3:$E$1315, $A26)</f>
        <v>30</v>
      </c>
      <c r="GE26">
        <f>SUMIFS(DataRegularSeason20242025!$AA$3:$AA$1315,DataRegularSeason20242025!$B$3:$B$1315, "&lt;=" &amp; GE$1, DataRegularSeason20242025!$D$3:$D$1315, $A26)+SUMIFS(DataRegularSeason20242025!$AB$3:$AB$1315,DataRegularSeason20242025!$B$3:$B$1315, "&lt;=" &amp; GE$1, DataRegularSeason20242025!$E$3:$E$1315, $A26)</f>
        <v>30</v>
      </c>
      <c r="GF26">
        <f>SUMIFS(DataRegularSeason20242025!$AA$3:$AA$1315,DataRegularSeason20242025!$B$3:$B$1315, "&lt;=" &amp; GF$1, DataRegularSeason20242025!$D$3:$D$1315, $A26)+SUMIFS(DataRegularSeason20242025!$AB$3:$AB$1315,DataRegularSeason20242025!$B$3:$B$1315, "&lt;=" &amp; GF$1, DataRegularSeason20242025!$E$3:$E$1315, $A26)</f>
        <v>30</v>
      </c>
      <c r="GG26">
        <f>SUMIFS(DataRegularSeason20242025!$AA$3:$AA$1315,DataRegularSeason20242025!$B$3:$B$1315, "&lt;=" &amp; GG$1, DataRegularSeason20242025!$D$3:$D$1315, $A26)+SUMIFS(DataRegularSeason20242025!$AB$3:$AB$1315,DataRegularSeason20242025!$B$3:$B$1315, "&lt;=" &amp; GG$1, DataRegularSeason20242025!$E$3:$E$1315, $A26)</f>
        <v>30</v>
      </c>
      <c r="GH26">
        <f>SUMIFS(DataRegularSeason20242025!$AA$3:$AA$1315,DataRegularSeason20242025!$B$3:$B$1315, "&lt;=" &amp; GH$1, DataRegularSeason20242025!$D$3:$D$1315, $A26)+SUMIFS(DataRegularSeason20242025!$AB$3:$AB$1315,DataRegularSeason20242025!$B$3:$B$1315, "&lt;=" &amp; GH$1, DataRegularSeason20242025!$E$3:$E$1315, $A26)</f>
        <v>30</v>
      </c>
      <c r="GI26">
        <f>SUMIFS(DataRegularSeason20242025!$AA$3:$AA$1315,DataRegularSeason20242025!$B$3:$B$1315, "&lt;=" &amp; GI$1, DataRegularSeason20242025!$D$3:$D$1315, $A26)+SUMIFS(DataRegularSeason20242025!$AB$3:$AB$1315,DataRegularSeason20242025!$B$3:$B$1315, "&lt;=" &amp; GI$1, DataRegularSeason20242025!$E$3:$E$1315, $A26)</f>
        <v>30</v>
      </c>
      <c r="GJ26">
        <f>SUMIFS(DataRegularSeason20242025!$AA$3:$AA$1315,DataRegularSeason20242025!$B$3:$B$1315, "&lt;=" &amp; GJ$1, DataRegularSeason20242025!$D$3:$D$1315, $A26)+SUMIFS(DataRegularSeason20242025!$AB$3:$AB$1315,DataRegularSeason20242025!$B$3:$B$1315, "&lt;=" &amp; GJ$1, DataRegularSeason20242025!$E$3:$E$1315, $A26)</f>
        <v>30</v>
      </c>
      <c r="GK26">
        <f>SUMIFS(DataRegularSeason20242025!$AA$3:$AA$1315,DataRegularSeason20242025!$B$3:$B$1315, "&lt;=" &amp; GK$1, DataRegularSeason20242025!$D$3:$D$1315, $A26)+SUMIFS(DataRegularSeason20242025!$AB$3:$AB$1315,DataRegularSeason20242025!$B$3:$B$1315, "&lt;=" &amp; GK$1, DataRegularSeason20242025!$E$3:$E$1315, $A26)</f>
        <v>30</v>
      </c>
      <c r="GL26">
        <f>SUMIFS(DataRegularSeason20242025!$AA$3:$AA$1315,DataRegularSeason20242025!$B$3:$B$1315, "&lt;=" &amp; GL$1, DataRegularSeason20242025!$D$3:$D$1315, $A26)+SUMIFS(DataRegularSeason20242025!$AB$3:$AB$1315,DataRegularSeason20242025!$B$3:$B$1315, "&lt;=" &amp; GL$1, DataRegularSeason20242025!$E$3:$E$1315, $A26)</f>
        <v>30</v>
      </c>
      <c r="GM26">
        <f>SUMIFS(DataRegularSeason20242025!$AA$3:$AA$1315,DataRegularSeason20242025!$B$3:$B$1315, "&lt;=" &amp; GM$1, DataRegularSeason20242025!$D$3:$D$1315, $A26)+SUMIFS(DataRegularSeason20242025!$AB$3:$AB$1315,DataRegularSeason20242025!$B$3:$B$1315, "&lt;=" &amp; GM$1, DataRegularSeason20242025!$E$3:$E$1315, $A26)</f>
        <v>30</v>
      </c>
      <c r="GN26">
        <f>SUMIFS(DataRegularSeason20242025!$AA$3:$AA$1315,DataRegularSeason20242025!$B$3:$B$1315, "&lt;=" &amp; GN$1, DataRegularSeason20242025!$D$3:$D$1315, $A26)+SUMIFS(DataRegularSeason20242025!$AB$3:$AB$1315,DataRegularSeason20242025!$B$3:$B$1315, "&lt;=" &amp; GN$1, DataRegularSeason20242025!$E$3:$E$1315, $A26)</f>
        <v>30</v>
      </c>
      <c r="GO26">
        <f>SUMIFS(DataRegularSeason20242025!$AA$3:$AA$1315,DataRegularSeason20242025!$B$3:$B$1315, "&lt;=" &amp; GO$1, DataRegularSeason20242025!$D$3:$D$1315, $A26)+SUMIFS(DataRegularSeason20242025!$AB$3:$AB$1315,DataRegularSeason20242025!$B$3:$B$1315, "&lt;=" &amp; GO$1, DataRegularSeason20242025!$E$3:$E$1315, $A26)</f>
        <v>30</v>
      </c>
      <c r="GP26">
        <f>SUMIFS(DataRegularSeason20242025!$AA$3:$AA$1315,DataRegularSeason20242025!$B$3:$B$1315, "&lt;=" &amp; GP$1, DataRegularSeason20242025!$D$3:$D$1315, $A26)+SUMIFS(DataRegularSeason20242025!$AB$3:$AB$1315,DataRegularSeason20242025!$B$3:$B$1315, "&lt;=" &amp; GP$1, DataRegularSeason20242025!$E$3:$E$1315, $A26)</f>
        <v>30</v>
      </c>
      <c r="GQ26">
        <f>SUMIFS(DataRegularSeason20242025!$AA$3:$AA$1315,DataRegularSeason20242025!$B$3:$B$1315, "&lt;=" &amp; GQ$1, DataRegularSeason20242025!$D$3:$D$1315, $A26)+SUMIFS(DataRegularSeason20242025!$AB$3:$AB$1315,DataRegularSeason20242025!$B$3:$B$1315, "&lt;=" &amp; GQ$1, DataRegularSeason20242025!$E$3:$E$1315, $A26)</f>
        <v>30</v>
      </c>
      <c r="GR26">
        <f>SUMIFS(DataRegularSeason20242025!$AA$3:$AA$1315,DataRegularSeason20242025!$B$3:$B$1315, "&lt;=" &amp; GR$1, DataRegularSeason20242025!$D$3:$D$1315, $A26)+SUMIFS(DataRegularSeason20242025!$AB$3:$AB$1315,DataRegularSeason20242025!$B$3:$B$1315, "&lt;=" &amp; GR$1, DataRegularSeason20242025!$E$3:$E$1315, $A26)</f>
        <v>30</v>
      </c>
      <c r="GS26">
        <f>SUMIFS(DataRegularSeason20242025!$AA$3:$AA$1315,DataRegularSeason20242025!$B$3:$B$1315, "&lt;=" &amp; GS$1, DataRegularSeason20242025!$D$3:$D$1315, $A26)+SUMIFS(DataRegularSeason20242025!$AB$3:$AB$1315,DataRegularSeason20242025!$B$3:$B$1315, "&lt;=" &amp; GS$1, DataRegularSeason20242025!$E$3:$E$1315, $A26)</f>
        <v>30</v>
      </c>
      <c r="GT26">
        <f>SUMIFS(DataRegularSeason20242025!$AA$3:$AA$1315,DataRegularSeason20242025!$B$3:$B$1315, "&lt;=" &amp; GT$1, DataRegularSeason20242025!$D$3:$D$1315, $A26)+SUMIFS(DataRegularSeason20242025!$AB$3:$AB$1315,DataRegularSeason20242025!$B$3:$B$1315, "&lt;=" &amp; GT$1, DataRegularSeason20242025!$E$3:$E$1315, $A26)</f>
        <v>30</v>
      </c>
      <c r="GU26">
        <f>SUMIFS(DataRegularSeason20242025!$AA$3:$AA$1315,DataRegularSeason20242025!$B$3:$B$1315, "&lt;=" &amp; GU$1, DataRegularSeason20242025!$D$3:$D$1315, $A26)+SUMIFS(DataRegularSeason20242025!$AB$3:$AB$1315,DataRegularSeason20242025!$B$3:$B$1315, "&lt;=" &amp; GU$1, DataRegularSeason20242025!$E$3:$E$1315, $A26)</f>
        <v>30</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28</v>
      </c>
      <c r="BH27">
        <f>SUMIFS(DataRegularSeason20242025!$AA$3:$AA$1315,DataRegularSeason20242025!$B$3:$B$1315, "&lt;=" &amp; BH$1, DataRegularSeason20242025!$D$3:$D$1315, $A27)+SUMIFS(DataRegularSeason20242025!$AB$3:$AB$1315,DataRegularSeason20242025!$B$3:$B$1315, "&lt;=" &amp; BH$1, DataRegularSeason20242025!$E$3:$E$1315, $A27)</f>
        <v>28</v>
      </c>
      <c r="BI27">
        <f>SUMIFS(DataRegularSeason20242025!$AA$3:$AA$1315,DataRegularSeason20242025!$B$3:$B$1315, "&lt;=" &amp; BI$1, DataRegularSeason20242025!$D$3:$D$1315, $A27)+SUMIFS(DataRegularSeason20242025!$AB$3:$AB$1315,DataRegularSeason20242025!$B$3:$B$1315, "&lt;=" &amp; BI$1, DataRegularSeason20242025!$E$3:$E$1315, $A27)</f>
        <v>28</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28</v>
      </c>
      <c r="BP27">
        <f>SUMIFS(DataRegularSeason20242025!$AA$3:$AA$1315,DataRegularSeason20242025!$B$3:$B$1315, "&lt;=" &amp; BP$1, DataRegularSeason20242025!$D$3:$D$1315, $A27)+SUMIFS(DataRegularSeason20242025!$AB$3:$AB$1315,DataRegularSeason20242025!$B$3:$B$1315, "&lt;=" &amp; BP$1, DataRegularSeason20242025!$E$3:$E$1315, $A27)</f>
        <v>28</v>
      </c>
      <c r="BQ27">
        <f>SUMIFS(DataRegularSeason20242025!$AA$3:$AA$1315,DataRegularSeason20242025!$B$3:$B$1315, "&lt;=" &amp; BQ$1, DataRegularSeason20242025!$D$3:$D$1315, $A27)+SUMIFS(DataRegularSeason20242025!$AB$3:$AB$1315,DataRegularSeason20242025!$B$3:$B$1315, "&lt;=" &amp; BQ$1, DataRegularSeason20242025!$E$3:$E$1315, $A27)</f>
        <v>28</v>
      </c>
      <c r="BR27">
        <f>SUMIFS(DataRegularSeason20242025!$AA$3:$AA$1315,DataRegularSeason20242025!$B$3:$B$1315, "&lt;=" &amp; BR$1, DataRegularSeason20242025!$D$3:$D$1315, $A27)+SUMIFS(DataRegularSeason20242025!$AB$3:$AB$1315,DataRegularSeason20242025!$B$3:$B$1315, "&lt;=" &amp; BR$1, DataRegularSeason20242025!$E$3:$E$1315, $A27)</f>
        <v>28</v>
      </c>
      <c r="BS27">
        <f>SUMIFS(DataRegularSeason20242025!$AA$3:$AA$1315,DataRegularSeason20242025!$B$3:$B$1315, "&lt;=" &amp; BS$1, DataRegularSeason20242025!$D$3:$D$1315, $A27)+SUMIFS(DataRegularSeason20242025!$AB$3:$AB$1315,DataRegularSeason20242025!$B$3:$B$1315, "&lt;=" &amp; BS$1, DataRegularSeason20242025!$E$3:$E$1315, $A27)</f>
        <v>28</v>
      </c>
      <c r="BT27">
        <f>SUMIFS(DataRegularSeason20242025!$AA$3:$AA$1315,DataRegularSeason20242025!$B$3:$B$1315, "&lt;=" &amp; BT$1, DataRegularSeason20242025!$D$3:$D$1315, $A27)+SUMIFS(DataRegularSeason20242025!$AB$3:$AB$1315,DataRegularSeason20242025!$B$3:$B$1315, "&lt;=" &amp; BT$1, DataRegularSeason20242025!$E$3:$E$1315, $A27)</f>
        <v>28</v>
      </c>
      <c r="BU27">
        <f>SUMIFS(DataRegularSeason20242025!$AA$3:$AA$1315,DataRegularSeason20242025!$B$3:$B$1315, "&lt;=" &amp; BU$1, DataRegularSeason20242025!$D$3:$D$1315, $A27)+SUMIFS(DataRegularSeason20242025!$AB$3:$AB$1315,DataRegularSeason20242025!$B$3:$B$1315, "&lt;=" &amp; BU$1, DataRegularSeason20242025!$E$3:$E$1315, $A27)</f>
        <v>28</v>
      </c>
      <c r="BV27">
        <f>SUMIFS(DataRegularSeason20242025!$AA$3:$AA$1315,DataRegularSeason20242025!$B$3:$B$1315, "&lt;=" &amp; BV$1, DataRegularSeason20242025!$D$3:$D$1315, $A27)+SUMIFS(DataRegularSeason20242025!$AB$3:$AB$1315,DataRegularSeason20242025!$B$3:$B$1315, "&lt;=" &amp; BV$1, DataRegularSeason20242025!$E$3:$E$1315, $A27)</f>
        <v>28</v>
      </c>
      <c r="BW27">
        <f>SUMIFS(DataRegularSeason20242025!$AA$3:$AA$1315,DataRegularSeason20242025!$B$3:$B$1315, "&lt;=" &amp; BW$1, DataRegularSeason20242025!$D$3:$D$1315, $A27)+SUMIFS(DataRegularSeason20242025!$AB$3:$AB$1315,DataRegularSeason20242025!$B$3:$B$1315, "&lt;=" &amp; BW$1, DataRegularSeason20242025!$E$3:$E$1315, $A27)</f>
        <v>28</v>
      </c>
      <c r="BX27">
        <f>SUMIFS(DataRegularSeason20242025!$AA$3:$AA$1315,DataRegularSeason20242025!$B$3:$B$1315, "&lt;=" &amp; BX$1, DataRegularSeason20242025!$D$3:$D$1315, $A27)+SUMIFS(DataRegularSeason20242025!$AB$3:$AB$1315,DataRegularSeason20242025!$B$3:$B$1315, "&lt;=" &amp; BX$1, DataRegularSeason20242025!$E$3:$E$1315, $A27)</f>
        <v>28</v>
      </c>
      <c r="BY27">
        <f>SUMIFS(DataRegularSeason20242025!$AA$3:$AA$1315,DataRegularSeason20242025!$B$3:$B$1315, "&lt;=" &amp; BY$1, DataRegularSeason20242025!$D$3:$D$1315, $A27)+SUMIFS(DataRegularSeason20242025!$AB$3:$AB$1315,DataRegularSeason20242025!$B$3:$B$1315, "&lt;=" &amp; BY$1, DataRegularSeason20242025!$E$3:$E$1315, $A27)</f>
        <v>28</v>
      </c>
      <c r="BZ27">
        <f>SUMIFS(DataRegularSeason20242025!$AA$3:$AA$1315,DataRegularSeason20242025!$B$3:$B$1315, "&lt;=" &amp; BZ$1, DataRegularSeason20242025!$D$3:$D$1315, $A27)+SUMIFS(DataRegularSeason20242025!$AB$3:$AB$1315,DataRegularSeason20242025!$B$3:$B$1315, "&lt;=" &amp; BZ$1, DataRegularSeason20242025!$E$3:$E$1315, $A27)</f>
        <v>28</v>
      </c>
      <c r="CA27">
        <f>SUMIFS(DataRegularSeason20242025!$AA$3:$AA$1315,DataRegularSeason20242025!$B$3:$B$1315, "&lt;=" &amp; CA$1, DataRegularSeason20242025!$D$3:$D$1315, $A27)+SUMIFS(DataRegularSeason20242025!$AB$3:$AB$1315,DataRegularSeason20242025!$B$3:$B$1315, "&lt;=" &amp; CA$1, DataRegularSeason20242025!$E$3:$E$1315, $A27)</f>
        <v>28</v>
      </c>
      <c r="CB27">
        <f>SUMIFS(DataRegularSeason20242025!$AA$3:$AA$1315,DataRegularSeason20242025!$B$3:$B$1315, "&lt;=" &amp; CB$1, DataRegularSeason20242025!$D$3:$D$1315, $A27)+SUMIFS(DataRegularSeason20242025!$AB$3:$AB$1315,DataRegularSeason20242025!$B$3:$B$1315, "&lt;=" &amp; CB$1, DataRegularSeason20242025!$E$3:$E$1315, $A27)</f>
        <v>28</v>
      </c>
      <c r="CC27">
        <f>SUMIFS(DataRegularSeason20242025!$AA$3:$AA$1315,DataRegularSeason20242025!$B$3:$B$1315, "&lt;=" &amp; CC$1, DataRegularSeason20242025!$D$3:$D$1315, $A27)+SUMIFS(DataRegularSeason20242025!$AB$3:$AB$1315,DataRegularSeason20242025!$B$3:$B$1315, "&lt;=" &amp; CC$1, DataRegularSeason20242025!$E$3:$E$1315, $A27)</f>
        <v>28</v>
      </c>
      <c r="CD27">
        <f>SUMIFS(DataRegularSeason20242025!$AA$3:$AA$1315,DataRegularSeason20242025!$B$3:$B$1315, "&lt;=" &amp; CD$1, DataRegularSeason20242025!$D$3:$D$1315, $A27)+SUMIFS(DataRegularSeason20242025!$AB$3:$AB$1315,DataRegularSeason20242025!$B$3:$B$1315, "&lt;=" &amp; CD$1, DataRegularSeason20242025!$E$3:$E$1315, $A27)</f>
        <v>28</v>
      </c>
      <c r="CE27">
        <f>SUMIFS(DataRegularSeason20242025!$AA$3:$AA$1315,DataRegularSeason20242025!$B$3:$B$1315, "&lt;=" &amp; CE$1, DataRegularSeason20242025!$D$3:$D$1315, $A27)+SUMIFS(DataRegularSeason20242025!$AB$3:$AB$1315,DataRegularSeason20242025!$B$3:$B$1315, "&lt;=" &amp; CE$1, DataRegularSeason20242025!$E$3:$E$1315, $A27)</f>
        <v>28</v>
      </c>
      <c r="CF27">
        <f>SUMIFS(DataRegularSeason20242025!$AA$3:$AA$1315,DataRegularSeason20242025!$B$3:$B$1315, "&lt;=" &amp; CF$1, DataRegularSeason20242025!$D$3:$D$1315, $A27)+SUMIFS(DataRegularSeason20242025!$AB$3:$AB$1315,DataRegularSeason20242025!$B$3:$B$1315, "&lt;=" &amp; CF$1, DataRegularSeason20242025!$E$3:$E$1315, $A27)</f>
        <v>28</v>
      </c>
      <c r="CG27">
        <f>SUMIFS(DataRegularSeason20242025!$AA$3:$AA$1315,DataRegularSeason20242025!$B$3:$B$1315, "&lt;=" &amp; CG$1, DataRegularSeason20242025!$D$3:$D$1315, $A27)+SUMIFS(DataRegularSeason20242025!$AB$3:$AB$1315,DataRegularSeason20242025!$B$3:$B$1315, "&lt;=" &amp; CG$1, DataRegularSeason20242025!$E$3:$E$1315, $A27)</f>
        <v>28</v>
      </c>
      <c r="CH27">
        <f>SUMIFS(DataRegularSeason20242025!$AA$3:$AA$1315,DataRegularSeason20242025!$B$3:$B$1315, "&lt;=" &amp; CH$1, DataRegularSeason20242025!$D$3:$D$1315, $A27)+SUMIFS(DataRegularSeason20242025!$AB$3:$AB$1315,DataRegularSeason20242025!$B$3:$B$1315, "&lt;=" &amp; CH$1, DataRegularSeason20242025!$E$3:$E$1315, $A27)</f>
        <v>28</v>
      </c>
      <c r="CI27">
        <f>SUMIFS(DataRegularSeason20242025!$AA$3:$AA$1315,DataRegularSeason20242025!$B$3:$B$1315, "&lt;=" &amp; CI$1, DataRegularSeason20242025!$D$3:$D$1315, $A27)+SUMIFS(DataRegularSeason20242025!$AB$3:$AB$1315,DataRegularSeason20242025!$B$3:$B$1315, "&lt;=" &amp; CI$1, DataRegularSeason20242025!$E$3:$E$1315, $A27)</f>
        <v>28</v>
      </c>
      <c r="CJ27">
        <f>SUMIFS(DataRegularSeason20242025!$AA$3:$AA$1315,DataRegularSeason20242025!$B$3:$B$1315, "&lt;=" &amp; CJ$1, DataRegularSeason20242025!$D$3:$D$1315, $A27)+SUMIFS(DataRegularSeason20242025!$AB$3:$AB$1315,DataRegularSeason20242025!$B$3:$B$1315, "&lt;=" &amp; CJ$1, DataRegularSeason20242025!$E$3:$E$1315, $A27)</f>
        <v>28</v>
      </c>
      <c r="CK27">
        <f>SUMIFS(DataRegularSeason20242025!$AA$3:$AA$1315,DataRegularSeason20242025!$B$3:$B$1315, "&lt;=" &amp; CK$1, DataRegularSeason20242025!$D$3:$D$1315, $A27)+SUMIFS(DataRegularSeason20242025!$AB$3:$AB$1315,DataRegularSeason20242025!$B$3:$B$1315, "&lt;=" &amp; CK$1, DataRegularSeason20242025!$E$3:$E$1315, $A27)</f>
        <v>28</v>
      </c>
      <c r="CL27">
        <f>SUMIFS(DataRegularSeason20242025!$AA$3:$AA$1315,DataRegularSeason20242025!$B$3:$B$1315, "&lt;=" &amp; CL$1, DataRegularSeason20242025!$D$3:$D$1315, $A27)+SUMIFS(DataRegularSeason20242025!$AB$3:$AB$1315,DataRegularSeason20242025!$B$3:$B$1315, "&lt;=" &amp; CL$1, DataRegularSeason20242025!$E$3:$E$1315, $A27)</f>
        <v>28</v>
      </c>
      <c r="CM27">
        <f>SUMIFS(DataRegularSeason20242025!$AA$3:$AA$1315,DataRegularSeason20242025!$B$3:$B$1315, "&lt;=" &amp; CM$1, DataRegularSeason20242025!$D$3:$D$1315, $A27)+SUMIFS(DataRegularSeason20242025!$AB$3:$AB$1315,DataRegularSeason20242025!$B$3:$B$1315, "&lt;=" &amp; CM$1, DataRegularSeason20242025!$E$3:$E$1315, $A27)</f>
        <v>28</v>
      </c>
      <c r="CN27">
        <f>SUMIFS(DataRegularSeason20242025!$AA$3:$AA$1315,DataRegularSeason20242025!$B$3:$B$1315, "&lt;=" &amp; CN$1, DataRegularSeason20242025!$D$3:$D$1315, $A27)+SUMIFS(DataRegularSeason20242025!$AB$3:$AB$1315,DataRegularSeason20242025!$B$3:$B$1315, "&lt;=" &amp; CN$1, DataRegularSeason20242025!$E$3:$E$1315, $A27)</f>
        <v>28</v>
      </c>
      <c r="CO27">
        <f>SUMIFS(DataRegularSeason20242025!$AA$3:$AA$1315,DataRegularSeason20242025!$B$3:$B$1315, "&lt;=" &amp; CO$1, DataRegularSeason20242025!$D$3:$D$1315, $A27)+SUMIFS(DataRegularSeason20242025!$AB$3:$AB$1315,DataRegularSeason20242025!$B$3:$B$1315, "&lt;=" &amp; CO$1, DataRegularSeason20242025!$E$3:$E$1315, $A27)</f>
        <v>28</v>
      </c>
      <c r="CP27">
        <f>SUMIFS(DataRegularSeason20242025!$AA$3:$AA$1315,DataRegularSeason20242025!$B$3:$B$1315, "&lt;=" &amp; CP$1, DataRegularSeason20242025!$D$3:$D$1315, $A27)+SUMIFS(DataRegularSeason20242025!$AB$3:$AB$1315,DataRegularSeason20242025!$B$3:$B$1315, "&lt;=" &amp; CP$1, DataRegularSeason20242025!$E$3:$E$1315, $A27)</f>
        <v>28</v>
      </c>
      <c r="CQ27">
        <f>SUMIFS(DataRegularSeason20242025!$AA$3:$AA$1315,DataRegularSeason20242025!$B$3:$B$1315, "&lt;=" &amp; CQ$1, DataRegularSeason20242025!$D$3:$D$1315, $A27)+SUMIFS(DataRegularSeason20242025!$AB$3:$AB$1315,DataRegularSeason20242025!$B$3:$B$1315, "&lt;=" &amp; CQ$1, DataRegularSeason20242025!$E$3:$E$1315, $A27)</f>
        <v>28</v>
      </c>
      <c r="CR27">
        <f>SUMIFS(DataRegularSeason20242025!$AA$3:$AA$1315,DataRegularSeason20242025!$B$3:$B$1315, "&lt;=" &amp; CR$1, DataRegularSeason20242025!$D$3:$D$1315, $A27)+SUMIFS(DataRegularSeason20242025!$AB$3:$AB$1315,DataRegularSeason20242025!$B$3:$B$1315, "&lt;=" &amp; CR$1, DataRegularSeason20242025!$E$3:$E$1315, $A27)</f>
        <v>28</v>
      </c>
      <c r="CS27">
        <f>SUMIFS(DataRegularSeason20242025!$AA$3:$AA$1315,DataRegularSeason20242025!$B$3:$B$1315, "&lt;=" &amp; CS$1, DataRegularSeason20242025!$D$3:$D$1315, $A27)+SUMIFS(DataRegularSeason20242025!$AB$3:$AB$1315,DataRegularSeason20242025!$B$3:$B$1315, "&lt;=" &amp; CS$1, DataRegularSeason20242025!$E$3:$E$1315, $A27)</f>
        <v>28</v>
      </c>
      <c r="CT27">
        <f>SUMIFS(DataRegularSeason20242025!$AA$3:$AA$1315,DataRegularSeason20242025!$B$3:$B$1315, "&lt;=" &amp; CT$1, DataRegularSeason20242025!$D$3:$D$1315, $A27)+SUMIFS(DataRegularSeason20242025!$AB$3:$AB$1315,DataRegularSeason20242025!$B$3:$B$1315, "&lt;=" &amp; CT$1, DataRegularSeason20242025!$E$3:$E$1315, $A27)</f>
        <v>28</v>
      </c>
      <c r="CU27">
        <f>SUMIFS(DataRegularSeason20242025!$AA$3:$AA$1315,DataRegularSeason20242025!$B$3:$B$1315, "&lt;=" &amp; CU$1, DataRegularSeason20242025!$D$3:$D$1315, $A27)+SUMIFS(DataRegularSeason20242025!$AB$3:$AB$1315,DataRegularSeason20242025!$B$3:$B$1315, "&lt;=" &amp; CU$1, DataRegularSeason20242025!$E$3:$E$1315, $A27)</f>
        <v>28</v>
      </c>
      <c r="CV27">
        <f>SUMIFS(DataRegularSeason20242025!$AA$3:$AA$1315,DataRegularSeason20242025!$B$3:$B$1315, "&lt;=" &amp; CV$1, DataRegularSeason20242025!$D$3:$D$1315, $A27)+SUMIFS(DataRegularSeason20242025!$AB$3:$AB$1315,DataRegularSeason20242025!$B$3:$B$1315, "&lt;=" &amp; CV$1, DataRegularSeason20242025!$E$3:$E$1315, $A27)</f>
        <v>28</v>
      </c>
      <c r="CW27">
        <f>SUMIFS(DataRegularSeason20242025!$AA$3:$AA$1315,DataRegularSeason20242025!$B$3:$B$1315, "&lt;=" &amp; CW$1, DataRegularSeason20242025!$D$3:$D$1315, $A27)+SUMIFS(DataRegularSeason20242025!$AB$3:$AB$1315,DataRegularSeason20242025!$B$3:$B$1315, "&lt;=" &amp; CW$1, DataRegularSeason20242025!$E$3:$E$1315, $A27)</f>
        <v>28</v>
      </c>
      <c r="CX27">
        <f>SUMIFS(DataRegularSeason20242025!$AA$3:$AA$1315,DataRegularSeason20242025!$B$3:$B$1315, "&lt;=" &amp; CX$1, DataRegularSeason20242025!$D$3:$D$1315, $A27)+SUMIFS(DataRegularSeason20242025!$AB$3:$AB$1315,DataRegularSeason20242025!$B$3:$B$1315, "&lt;=" &amp; CX$1, DataRegularSeason20242025!$E$3:$E$1315, $A27)</f>
        <v>28</v>
      </c>
      <c r="CY27">
        <f>SUMIFS(DataRegularSeason20242025!$AA$3:$AA$1315,DataRegularSeason20242025!$B$3:$B$1315, "&lt;=" &amp; CY$1, DataRegularSeason20242025!$D$3:$D$1315, $A27)+SUMIFS(DataRegularSeason20242025!$AB$3:$AB$1315,DataRegularSeason20242025!$B$3:$B$1315, "&lt;=" &amp; CY$1, DataRegularSeason20242025!$E$3:$E$1315, $A27)</f>
        <v>28</v>
      </c>
      <c r="CZ27">
        <f>SUMIFS(DataRegularSeason20242025!$AA$3:$AA$1315,DataRegularSeason20242025!$B$3:$B$1315, "&lt;=" &amp; CZ$1, DataRegularSeason20242025!$D$3:$D$1315, $A27)+SUMIFS(DataRegularSeason20242025!$AB$3:$AB$1315,DataRegularSeason20242025!$B$3:$B$1315, "&lt;=" &amp; CZ$1, DataRegularSeason20242025!$E$3:$E$1315, $A27)</f>
        <v>28</v>
      </c>
      <c r="DA27">
        <f>SUMIFS(DataRegularSeason20242025!$AA$3:$AA$1315,DataRegularSeason20242025!$B$3:$B$1315, "&lt;=" &amp; DA$1, DataRegularSeason20242025!$D$3:$D$1315, $A27)+SUMIFS(DataRegularSeason20242025!$AB$3:$AB$1315,DataRegularSeason20242025!$B$3:$B$1315, "&lt;=" &amp; DA$1, DataRegularSeason20242025!$E$3:$E$1315, $A27)</f>
        <v>28</v>
      </c>
      <c r="DB27">
        <f>SUMIFS(DataRegularSeason20242025!$AA$3:$AA$1315,DataRegularSeason20242025!$B$3:$B$1315, "&lt;=" &amp; DB$1, DataRegularSeason20242025!$D$3:$D$1315, $A27)+SUMIFS(DataRegularSeason20242025!$AB$3:$AB$1315,DataRegularSeason20242025!$B$3:$B$1315, "&lt;=" &amp; DB$1, DataRegularSeason20242025!$E$3:$E$1315, $A27)</f>
        <v>28</v>
      </c>
      <c r="DC27">
        <f>SUMIFS(DataRegularSeason20242025!$AA$3:$AA$1315,DataRegularSeason20242025!$B$3:$B$1315, "&lt;=" &amp; DC$1, DataRegularSeason20242025!$D$3:$D$1315, $A27)+SUMIFS(DataRegularSeason20242025!$AB$3:$AB$1315,DataRegularSeason20242025!$B$3:$B$1315, "&lt;=" &amp; DC$1, DataRegularSeason20242025!$E$3:$E$1315, $A27)</f>
        <v>28</v>
      </c>
      <c r="DD27">
        <f>SUMIFS(DataRegularSeason20242025!$AA$3:$AA$1315,DataRegularSeason20242025!$B$3:$B$1315, "&lt;=" &amp; DD$1, DataRegularSeason20242025!$D$3:$D$1315, $A27)+SUMIFS(DataRegularSeason20242025!$AB$3:$AB$1315,DataRegularSeason20242025!$B$3:$B$1315, "&lt;=" &amp; DD$1, DataRegularSeason20242025!$E$3:$E$1315, $A27)</f>
        <v>28</v>
      </c>
      <c r="DE27">
        <f>SUMIFS(DataRegularSeason20242025!$AA$3:$AA$1315,DataRegularSeason20242025!$B$3:$B$1315, "&lt;=" &amp; DE$1, DataRegularSeason20242025!$D$3:$D$1315, $A27)+SUMIFS(DataRegularSeason20242025!$AB$3:$AB$1315,DataRegularSeason20242025!$B$3:$B$1315, "&lt;=" &amp; DE$1, DataRegularSeason20242025!$E$3:$E$1315, $A27)</f>
        <v>28</v>
      </c>
      <c r="DF27">
        <f>SUMIFS(DataRegularSeason20242025!$AA$3:$AA$1315,DataRegularSeason20242025!$B$3:$B$1315, "&lt;=" &amp; DF$1, DataRegularSeason20242025!$D$3:$D$1315, $A27)+SUMIFS(DataRegularSeason20242025!$AB$3:$AB$1315,DataRegularSeason20242025!$B$3:$B$1315, "&lt;=" &amp; DF$1, DataRegularSeason20242025!$E$3:$E$1315, $A27)</f>
        <v>28</v>
      </c>
      <c r="DG27">
        <f>SUMIFS(DataRegularSeason20242025!$AA$3:$AA$1315,DataRegularSeason20242025!$B$3:$B$1315, "&lt;=" &amp; DG$1, DataRegularSeason20242025!$D$3:$D$1315, $A27)+SUMIFS(DataRegularSeason20242025!$AB$3:$AB$1315,DataRegularSeason20242025!$B$3:$B$1315, "&lt;=" &amp; DG$1, DataRegularSeason20242025!$E$3:$E$1315, $A27)</f>
        <v>28</v>
      </c>
      <c r="DH27">
        <f>SUMIFS(DataRegularSeason20242025!$AA$3:$AA$1315,DataRegularSeason20242025!$B$3:$B$1315, "&lt;=" &amp; DH$1, DataRegularSeason20242025!$D$3:$D$1315, $A27)+SUMIFS(DataRegularSeason20242025!$AB$3:$AB$1315,DataRegularSeason20242025!$B$3:$B$1315, "&lt;=" &amp; DH$1, DataRegularSeason20242025!$E$3:$E$1315, $A27)</f>
        <v>28</v>
      </c>
      <c r="DI27">
        <f>SUMIFS(DataRegularSeason20242025!$AA$3:$AA$1315,DataRegularSeason20242025!$B$3:$B$1315, "&lt;=" &amp; DI$1, DataRegularSeason20242025!$D$3:$D$1315, $A27)+SUMIFS(DataRegularSeason20242025!$AB$3:$AB$1315,DataRegularSeason20242025!$B$3:$B$1315, "&lt;=" &amp; DI$1, DataRegularSeason20242025!$E$3:$E$1315, $A27)</f>
        <v>28</v>
      </c>
      <c r="DJ27">
        <f>SUMIFS(DataRegularSeason20242025!$AA$3:$AA$1315,DataRegularSeason20242025!$B$3:$B$1315, "&lt;=" &amp; DJ$1, DataRegularSeason20242025!$D$3:$D$1315, $A27)+SUMIFS(DataRegularSeason20242025!$AB$3:$AB$1315,DataRegularSeason20242025!$B$3:$B$1315, "&lt;=" &amp; DJ$1, DataRegularSeason20242025!$E$3:$E$1315, $A27)</f>
        <v>28</v>
      </c>
      <c r="DK27">
        <f>SUMIFS(DataRegularSeason20242025!$AA$3:$AA$1315,DataRegularSeason20242025!$B$3:$B$1315, "&lt;=" &amp; DK$1, DataRegularSeason20242025!$D$3:$D$1315, $A27)+SUMIFS(DataRegularSeason20242025!$AB$3:$AB$1315,DataRegularSeason20242025!$B$3:$B$1315, "&lt;=" &amp; DK$1, DataRegularSeason20242025!$E$3:$E$1315, $A27)</f>
        <v>28</v>
      </c>
      <c r="DL27">
        <f>SUMIFS(DataRegularSeason20242025!$AA$3:$AA$1315,DataRegularSeason20242025!$B$3:$B$1315, "&lt;=" &amp; DL$1, DataRegularSeason20242025!$D$3:$D$1315, $A27)+SUMIFS(DataRegularSeason20242025!$AB$3:$AB$1315,DataRegularSeason20242025!$B$3:$B$1315, "&lt;=" &amp; DL$1, DataRegularSeason20242025!$E$3:$E$1315, $A27)</f>
        <v>28</v>
      </c>
      <c r="DM27">
        <f>SUMIFS(DataRegularSeason20242025!$AA$3:$AA$1315,DataRegularSeason20242025!$B$3:$B$1315, "&lt;=" &amp; DM$1, DataRegularSeason20242025!$D$3:$D$1315, $A27)+SUMIFS(DataRegularSeason20242025!$AB$3:$AB$1315,DataRegularSeason20242025!$B$3:$B$1315, "&lt;=" &amp; DM$1, DataRegularSeason20242025!$E$3:$E$1315, $A27)</f>
        <v>28</v>
      </c>
      <c r="DN27">
        <f>SUMIFS(DataRegularSeason20242025!$AA$3:$AA$1315,DataRegularSeason20242025!$B$3:$B$1315, "&lt;=" &amp; DN$1, DataRegularSeason20242025!$D$3:$D$1315, $A27)+SUMIFS(DataRegularSeason20242025!$AB$3:$AB$1315,DataRegularSeason20242025!$B$3:$B$1315, "&lt;=" &amp; DN$1, DataRegularSeason20242025!$E$3:$E$1315, $A27)</f>
        <v>28</v>
      </c>
      <c r="DO27">
        <f>SUMIFS(DataRegularSeason20242025!$AA$3:$AA$1315,DataRegularSeason20242025!$B$3:$B$1315, "&lt;=" &amp; DO$1, DataRegularSeason20242025!$D$3:$D$1315, $A27)+SUMIFS(DataRegularSeason20242025!$AB$3:$AB$1315,DataRegularSeason20242025!$B$3:$B$1315, "&lt;=" &amp; DO$1, DataRegularSeason20242025!$E$3:$E$1315, $A27)</f>
        <v>28</v>
      </c>
      <c r="DP27">
        <f>SUMIFS(DataRegularSeason20242025!$AA$3:$AA$1315,DataRegularSeason20242025!$B$3:$B$1315, "&lt;=" &amp; DP$1, DataRegularSeason20242025!$D$3:$D$1315, $A27)+SUMIFS(DataRegularSeason20242025!$AB$3:$AB$1315,DataRegularSeason20242025!$B$3:$B$1315, "&lt;=" &amp; DP$1, DataRegularSeason20242025!$E$3:$E$1315, $A27)</f>
        <v>28</v>
      </c>
      <c r="DQ27">
        <f>SUMIFS(DataRegularSeason20242025!$AA$3:$AA$1315,DataRegularSeason20242025!$B$3:$B$1315, "&lt;=" &amp; DQ$1, DataRegularSeason20242025!$D$3:$D$1315, $A27)+SUMIFS(DataRegularSeason20242025!$AB$3:$AB$1315,DataRegularSeason20242025!$B$3:$B$1315, "&lt;=" &amp; DQ$1, DataRegularSeason20242025!$E$3:$E$1315, $A27)</f>
        <v>28</v>
      </c>
      <c r="DR27">
        <f>SUMIFS(DataRegularSeason20242025!$AA$3:$AA$1315,DataRegularSeason20242025!$B$3:$B$1315, "&lt;=" &amp; DR$1, DataRegularSeason20242025!$D$3:$D$1315, $A27)+SUMIFS(DataRegularSeason20242025!$AB$3:$AB$1315,DataRegularSeason20242025!$B$3:$B$1315, "&lt;=" &amp; DR$1, DataRegularSeason20242025!$E$3:$E$1315, $A27)</f>
        <v>28</v>
      </c>
      <c r="DS27">
        <f>SUMIFS(DataRegularSeason20242025!$AA$3:$AA$1315,DataRegularSeason20242025!$B$3:$B$1315, "&lt;=" &amp; DS$1, DataRegularSeason20242025!$D$3:$D$1315, $A27)+SUMIFS(DataRegularSeason20242025!$AB$3:$AB$1315,DataRegularSeason20242025!$B$3:$B$1315, "&lt;=" &amp; DS$1, DataRegularSeason20242025!$E$3:$E$1315, $A27)</f>
        <v>28</v>
      </c>
      <c r="DT27">
        <f>SUMIFS(DataRegularSeason20242025!$AA$3:$AA$1315,DataRegularSeason20242025!$B$3:$B$1315, "&lt;=" &amp; DT$1, DataRegularSeason20242025!$D$3:$D$1315, $A27)+SUMIFS(DataRegularSeason20242025!$AB$3:$AB$1315,DataRegularSeason20242025!$B$3:$B$1315, "&lt;=" &amp; DT$1, DataRegularSeason20242025!$E$3:$E$1315, $A27)</f>
        <v>28</v>
      </c>
      <c r="DU27">
        <f>SUMIFS(DataRegularSeason20242025!$AA$3:$AA$1315,DataRegularSeason20242025!$B$3:$B$1315, "&lt;=" &amp; DU$1, DataRegularSeason20242025!$D$3:$D$1315, $A27)+SUMIFS(DataRegularSeason20242025!$AB$3:$AB$1315,DataRegularSeason20242025!$B$3:$B$1315, "&lt;=" &amp; DU$1, DataRegularSeason20242025!$E$3:$E$1315, $A27)</f>
        <v>28</v>
      </c>
      <c r="DV27">
        <f>SUMIFS(DataRegularSeason20242025!$AA$3:$AA$1315,DataRegularSeason20242025!$B$3:$B$1315, "&lt;=" &amp; DV$1, DataRegularSeason20242025!$D$3:$D$1315, $A27)+SUMIFS(DataRegularSeason20242025!$AB$3:$AB$1315,DataRegularSeason20242025!$B$3:$B$1315, "&lt;=" &amp; DV$1, DataRegularSeason20242025!$E$3:$E$1315, $A27)</f>
        <v>28</v>
      </c>
      <c r="DW27">
        <f>SUMIFS(DataRegularSeason20242025!$AA$3:$AA$1315,DataRegularSeason20242025!$B$3:$B$1315, "&lt;=" &amp; DW$1, DataRegularSeason20242025!$D$3:$D$1315, $A27)+SUMIFS(DataRegularSeason20242025!$AB$3:$AB$1315,DataRegularSeason20242025!$B$3:$B$1315, "&lt;=" &amp; DW$1, DataRegularSeason20242025!$E$3:$E$1315, $A27)</f>
        <v>28</v>
      </c>
      <c r="DX27">
        <f>SUMIFS(DataRegularSeason20242025!$AA$3:$AA$1315,DataRegularSeason20242025!$B$3:$B$1315, "&lt;=" &amp; DX$1, DataRegularSeason20242025!$D$3:$D$1315, $A27)+SUMIFS(DataRegularSeason20242025!$AB$3:$AB$1315,DataRegularSeason20242025!$B$3:$B$1315, "&lt;=" &amp; DX$1, DataRegularSeason20242025!$E$3:$E$1315, $A27)</f>
        <v>28</v>
      </c>
      <c r="DY27">
        <f>SUMIFS(DataRegularSeason20242025!$AA$3:$AA$1315,DataRegularSeason20242025!$B$3:$B$1315, "&lt;=" &amp; DY$1, DataRegularSeason20242025!$D$3:$D$1315, $A27)+SUMIFS(DataRegularSeason20242025!$AB$3:$AB$1315,DataRegularSeason20242025!$B$3:$B$1315, "&lt;=" &amp; DY$1, DataRegularSeason20242025!$E$3:$E$1315, $A27)</f>
        <v>28</v>
      </c>
      <c r="DZ27">
        <f>SUMIFS(DataRegularSeason20242025!$AA$3:$AA$1315,DataRegularSeason20242025!$B$3:$B$1315, "&lt;=" &amp; DZ$1, DataRegularSeason20242025!$D$3:$D$1315, $A27)+SUMIFS(DataRegularSeason20242025!$AB$3:$AB$1315,DataRegularSeason20242025!$B$3:$B$1315, "&lt;=" &amp; DZ$1, DataRegularSeason20242025!$E$3:$E$1315, $A27)</f>
        <v>28</v>
      </c>
      <c r="EA27">
        <f>SUMIFS(DataRegularSeason20242025!$AA$3:$AA$1315,DataRegularSeason20242025!$B$3:$B$1315, "&lt;=" &amp; EA$1, DataRegularSeason20242025!$D$3:$D$1315, $A27)+SUMIFS(DataRegularSeason20242025!$AB$3:$AB$1315,DataRegularSeason20242025!$B$3:$B$1315, "&lt;=" &amp; EA$1, DataRegularSeason20242025!$E$3:$E$1315, $A27)</f>
        <v>28</v>
      </c>
      <c r="EB27">
        <f>SUMIFS(DataRegularSeason20242025!$AA$3:$AA$1315,DataRegularSeason20242025!$B$3:$B$1315, "&lt;=" &amp; EB$1, DataRegularSeason20242025!$D$3:$D$1315, $A27)+SUMIFS(DataRegularSeason20242025!$AB$3:$AB$1315,DataRegularSeason20242025!$B$3:$B$1315, "&lt;=" &amp; EB$1, DataRegularSeason20242025!$E$3:$E$1315, $A27)</f>
        <v>28</v>
      </c>
      <c r="EC27">
        <f>SUMIFS(DataRegularSeason20242025!$AA$3:$AA$1315,DataRegularSeason20242025!$B$3:$B$1315, "&lt;=" &amp; EC$1, DataRegularSeason20242025!$D$3:$D$1315, $A27)+SUMIFS(DataRegularSeason20242025!$AB$3:$AB$1315,DataRegularSeason20242025!$B$3:$B$1315, "&lt;=" &amp; EC$1, DataRegularSeason20242025!$E$3:$E$1315, $A27)</f>
        <v>28</v>
      </c>
      <c r="ED27">
        <f>SUMIFS(DataRegularSeason20242025!$AA$3:$AA$1315,DataRegularSeason20242025!$B$3:$B$1315, "&lt;=" &amp; ED$1, DataRegularSeason20242025!$D$3:$D$1315, $A27)+SUMIFS(DataRegularSeason20242025!$AB$3:$AB$1315,DataRegularSeason20242025!$B$3:$B$1315, "&lt;=" &amp; ED$1, DataRegularSeason20242025!$E$3:$E$1315, $A27)</f>
        <v>28</v>
      </c>
      <c r="EE27">
        <f>SUMIFS(DataRegularSeason20242025!$AA$3:$AA$1315,DataRegularSeason20242025!$B$3:$B$1315, "&lt;=" &amp; EE$1, DataRegularSeason20242025!$D$3:$D$1315, $A27)+SUMIFS(DataRegularSeason20242025!$AB$3:$AB$1315,DataRegularSeason20242025!$B$3:$B$1315, "&lt;=" &amp; EE$1, DataRegularSeason20242025!$E$3:$E$1315, $A27)</f>
        <v>28</v>
      </c>
      <c r="EF27">
        <f>SUMIFS(DataRegularSeason20242025!$AA$3:$AA$1315,DataRegularSeason20242025!$B$3:$B$1315, "&lt;=" &amp; EF$1, DataRegularSeason20242025!$D$3:$D$1315, $A27)+SUMIFS(DataRegularSeason20242025!$AB$3:$AB$1315,DataRegularSeason20242025!$B$3:$B$1315, "&lt;=" &amp; EF$1, DataRegularSeason20242025!$E$3:$E$1315, $A27)</f>
        <v>28</v>
      </c>
      <c r="EG27">
        <f>SUMIFS(DataRegularSeason20242025!$AA$3:$AA$1315,DataRegularSeason20242025!$B$3:$B$1315, "&lt;=" &amp; EG$1, DataRegularSeason20242025!$D$3:$D$1315, $A27)+SUMIFS(DataRegularSeason20242025!$AB$3:$AB$1315,DataRegularSeason20242025!$B$3:$B$1315, "&lt;=" &amp; EG$1, DataRegularSeason20242025!$E$3:$E$1315, $A27)</f>
        <v>28</v>
      </c>
      <c r="EH27">
        <f>SUMIFS(DataRegularSeason20242025!$AA$3:$AA$1315,DataRegularSeason20242025!$B$3:$B$1315, "&lt;=" &amp; EH$1, DataRegularSeason20242025!$D$3:$D$1315, $A27)+SUMIFS(DataRegularSeason20242025!$AB$3:$AB$1315,DataRegularSeason20242025!$B$3:$B$1315, "&lt;=" &amp; EH$1, DataRegularSeason20242025!$E$3:$E$1315, $A27)</f>
        <v>28</v>
      </c>
      <c r="EI27">
        <f>SUMIFS(DataRegularSeason20242025!$AA$3:$AA$1315,DataRegularSeason20242025!$B$3:$B$1315, "&lt;=" &amp; EI$1, DataRegularSeason20242025!$D$3:$D$1315, $A27)+SUMIFS(DataRegularSeason20242025!$AB$3:$AB$1315,DataRegularSeason20242025!$B$3:$B$1315, "&lt;=" &amp; EI$1, DataRegularSeason20242025!$E$3:$E$1315, $A27)</f>
        <v>28</v>
      </c>
      <c r="EJ27">
        <f>SUMIFS(DataRegularSeason20242025!$AA$3:$AA$1315,DataRegularSeason20242025!$B$3:$B$1315, "&lt;=" &amp; EJ$1, DataRegularSeason20242025!$D$3:$D$1315, $A27)+SUMIFS(DataRegularSeason20242025!$AB$3:$AB$1315,DataRegularSeason20242025!$B$3:$B$1315, "&lt;=" &amp; EJ$1, DataRegularSeason20242025!$E$3:$E$1315, $A27)</f>
        <v>28</v>
      </c>
      <c r="EK27">
        <f>SUMIFS(DataRegularSeason20242025!$AA$3:$AA$1315,DataRegularSeason20242025!$B$3:$B$1315, "&lt;=" &amp; EK$1, DataRegularSeason20242025!$D$3:$D$1315, $A27)+SUMIFS(DataRegularSeason20242025!$AB$3:$AB$1315,DataRegularSeason20242025!$B$3:$B$1315, "&lt;=" &amp; EK$1, DataRegularSeason20242025!$E$3:$E$1315, $A27)</f>
        <v>28</v>
      </c>
      <c r="EL27">
        <f>SUMIFS(DataRegularSeason20242025!$AA$3:$AA$1315,DataRegularSeason20242025!$B$3:$B$1315, "&lt;=" &amp; EL$1, DataRegularSeason20242025!$D$3:$D$1315, $A27)+SUMIFS(DataRegularSeason20242025!$AB$3:$AB$1315,DataRegularSeason20242025!$B$3:$B$1315, "&lt;=" &amp; EL$1, DataRegularSeason20242025!$E$3:$E$1315, $A27)</f>
        <v>28</v>
      </c>
      <c r="EM27">
        <f>SUMIFS(DataRegularSeason20242025!$AA$3:$AA$1315,DataRegularSeason20242025!$B$3:$B$1315, "&lt;=" &amp; EM$1, DataRegularSeason20242025!$D$3:$D$1315, $A27)+SUMIFS(DataRegularSeason20242025!$AB$3:$AB$1315,DataRegularSeason20242025!$B$3:$B$1315, "&lt;=" &amp; EM$1, DataRegularSeason20242025!$E$3:$E$1315, $A27)</f>
        <v>28</v>
      </c>
      <c r="EN27">
        <f>SUMIFS(DataRegularSeason20242025!$AA$3:$AA$1315,DataRegularSeason20242025!$B$3:$B$1315, "&lt;=" &amp; EN$1, DataRegularSeason20242025!$D$3:$D$1315, $A27)+SUMIFS(DataRegularSeason20242025!$AB$3:$AB$1315,DataRegularSeason20242025!$B$3:$B$1315, "&lt;=" &amp; EN$1, DataRegularSeason20242025!$E$3:$E$1315, $A27)</f>
        <v>28</v>
      </c>
      <c r="EO27">
        <f>SUMIFS(DataRegularSeason20242025!$AA$3:$AA$1315,DataRegularSeason20242025!$B$3:$B$1315, "&lt;=" &amp; EO$1, DataRegularSeason20242025!$D$3:$D$1315, $A27)+SUMIFS(DataRegularSeason20242025!$AB$3:$AB$1315,DataRegularSeason20242025!$B$3:$B$1315, "&lt;=" &amp; EO$1, DataRegularSeason20242025!$E$3:$E$1315, $A27)</f>
        <v>28</v>
      </c>
      <c r="EP27">
        <f>SUMIFS(DataRegularSeason20242025!$AA$3:$AA$1315,DataRegularSeason20242025!$B$3:$B$1315, "&lt;=" &amp; EP$1, DataRegularSeason20242025!$D$3:$D$1315, $A27)+SUMIFS(DataRegularSeason20242025!$AB$3:$AB$1315,DataRegularSeason20242025!$B$3:$B$1315, "&lt;=" &amp; EP$1, DataRegularSeason20242025!$E$3:$E$1315, $A27)</f>
        <v>28</v>
      </c>
      <c r="EQ27">
        <f>SUMIFS(DataRegularSeason20242025!$AA$3:$AA$1315,DataRegularSeason20242025!$B$3:$B$1315, "&lt;=" &amp; EQ$1, DataRegularSeason20242025!$D$3:$D$1315, $A27)+SUMIFS(DataRegularSeason20242025!$AB$3:$AB$1315,DataRegularSeason20242025!$B$3:$B$1315, "&lt;=" &amp; EQ$1, DataRegularSeason20242025!$E$3:$E$1315, $A27)</f>
        <v>28</v>
      </c>
      <c r="ER27">
        <f>SUMIFS(DataRegularSeason20242025!$AA$3:$AA$1315,DataRegularSeason20242025!$B$3:$B$1315, "&lt;=" &amp; ER$1, DataRegularSeason20242025!$D$3:$D$1315, $A27)+SUMIFS(DataRegularSeason20242025!$AB$3:$AB$1315,DataRegularSeason20242025!$B$3:$B$1315, "&lt;=" &amp; ER$1, DataRegularSeason20242025!$E$3:$E$1315, $A27)</f>
        <v>28</v>
      </c>
      <c r="ES27">
        <f>SUMIFS(DataRegularSeason20242025!$AA$3:$AA$1315,DataRegularSeason20242025!$B$3:$B$1315, "&lt;=" &amp; ES$1, DataRegularSeason20242025!$D$3:$D$1315, $A27)+SUMIFS(DataRegularSeason20242025!$AB$3:$AB$1315,DataRegularSeason20242025!$B$3:$B$1315, "&lt;=" &amp; ES$1, DataRegularSeason20242025!$E$3:$E$1315, $A27)</f>
        <v>28</v>
      </c>
      <c r="ET27">
        <f>SUMIFS(DataRegularSeason20242025!$AA$3:$AA$1315,DataRegularSeason20242025!$B$3:$B$1315, "&lt;=" &amp; ET$1, DataRegularSeason20242025!$D$3:$D$1315, $A27)+SUMIFS(DataRegularSeason20242025!$AB$3:$AB$1315,DataRegularSeason20242025!$B$3:$B$1315, "&lt;=" &amp; ET$1, DataRegularSeason20242025!$E$3:$E$1315, $A27)</f>
        <v>28</v>
      </c>
      <c r="EU27">
        <f>SUMIFS(DataRegularSeason20242025!$AA$3:$AA$1315,DataRegularSeason20242025!$B$3:$B$1315, "&lt;=" &amp; EU$1, DataRegularSeason20242025!$D$3:$D$1315, $A27)+SUMIFS(DataRegularSeason20242025!$AB$3:$AB$1315,DataRegularSeason20242025!$B$3:$B$1315, "&lt;=" &amp; EU$1, DataRegularSeason20242025!$E$3:$E$1315, $A27)</f>
        <v>28</v>
      </c>
      <c r="EV27">
        <f>SUMIFS(DataRegularSeason20242025!$AA$3:$AA$1315,DataRegularSeason20242025!$B$3:$B$1315, "&lt;=" &amp; EV$1, DataRegularSeason20242025!$D$3:$D$1315, $A27)+SUMIFS(DataRegularSeason20242025!$AB$3:$AB$1315,DataRegularSeason20242025!$B$3:$B$1315, "&lt;=" &amp; EV$1, DataRegularSeason20242025!$E$3:$E$1315, $A27)</f>
        <v>28</v>
      </c>
      <c r="EW27">
        <f>SUMIFS(DataRegularSeason20242025!$AA$3:$AA$1315,DataRegularSeason20242025!$B$3:$B$1315, "&lt;=" &amp; EW$1, DataRegularSeason20242025!$D$3:$D$1315, $A27)+SUMIFS(DataRegularSeason20242025!$AB$3:$AB$1315,DataRegularSeason20242025!$B$3:$B$1315, "&lt;=" &amp; EW$1, DataRegularSeason20242025!$E$3:$E$1315, $A27)</f>
        <v>28</v>
      </c>
      <c r="EX27">
        <f>SUMIFS(DataRegularSeason20242025!$AA$3:$AA$1315,DataRegularSeason20242025!$B$3:$B$1315, "&lt;=" &amp; EX$1, DataRegularSeason20242025!$D$3:$D$1315, $A27)+SUMIFS(DataRegularSeason20242025!$AB$3:$AB$1315,DataRegularSeason20242025!$B$3:$B$1315, "&lt;=" &amp; EX$1, DataRegularSeason20242025!$E$3:$E$1315, $A27)</f>
        <v>28</v>
      </c>
      <c r="EY27">
        <f>SUMIFS(DataRegularSeason20242025!$AA$3:$AA$1315,DataRegularSeason20242025!$B$3:$B$1315, "&lt;=" &amp; EY$1, DataRegularSeason20242025!$D$3:$D$1315, $A27)+SUMIFS(DataRegularSeason20242025!$AB$3:$AB$1315,DataRegularSeason20242025!$B$3:$B$1315, "&lt;=" &amp; EY$1, DataRegularSeason20242025!$E$3:$E$1315, $A27)</f>
        <v>28</v>
      </c>
      <c r="EZ27">
        <f>SUMIFS(DataRegularSeason20242025!$AA$3:$AA$1315,DataRegularSeason20242025!$B$3:$B$1315, "&lt;=" &amp; EZ$1, DataRegularSeason20242025!$D$3:$D$1315, $A27)+SUMIFS(DataRegularSeason20242025!$AB$3:$AB$1315,DataRegularSeason20242025!$B$3:$B$1315, "&lt;=" &amp; EZ$1, DataRegularSeason20242025!$E$3:$E$1315, $A27)</f>
        <v>28</v>
      </c>
      <c r="FA27">
        <f>SUMIFS(DataRegularSeason20242025!$AA$3:$AA$1315,DataRegularSeason20242025!$B$3:$B$1315, "&lt;=" &amp; FA$1, DataRegularSeason20242025!$D$3:$D$1315, $A27)+SUMIFS(DataRegularSeason20242025!$AB$3:$AB$1315,DataRegularSeason20242025!$B$3:$B$1315, "&lt;=" &amp; FA$1, DataRegularSeason20242025!$E$3:$E$1315, $A27)</f>
        <v>28</v>
      </c>
      <c r="FB27">
        <f>SUMIFS(DataRegularSeason20242025!$AA$3:$AA$1315,DataRegularSeason20242025!$B$3:$B$1315, "&lt;=" &amp; FB$1, DataRegularSeason20242025!$D$3:$D$1315, $A27)+SUMIFS(DataRegularSeason20242025!$AB$3:$AB$1315,DataRegularSeason20242025!$B$3:$B$1315, "&lt;=" &amp; FB$1, DataRegularSeason20242025!$E$3:$E$1315, $A27)</f>
        <v>28</v>
      </c>
      <c r="FC27">
        <f>SUMIFS(DataRegularSeason20242025!$AA$3:$AA$1315,DataRegularSeason20242025!$B$3:$B$1315, "&lt;=" &amp; FC$1, DataRegularSeason20242025!$D$3:$D$1315, $A27)+SUMIFS(DataRegularSeason20242025!$AB$3:$AB$1315,DataRegularSeason20242025!$B$3:$B$1315, "&lt;=" &amp; FC$1, DataRegularSeason20242025!$E$3:$E$1315, $A27)</f>
        <v>28</v>
      </c>
      <c r="FD27">
        <f>SUMIFS(DataRegularSeason20242025!$AA$3:$AA$1315,DataRegularSeason20242025!$B$3:$B$1315, "&lt;=" &amp; FD$1, DataRegularSeason20242025!$D$3:$D$1315, $A27)+SUMIFS(DataRegularSeason20242025!$AB$3:$AB$1315,DataRegularSeason20242025!$B$3:$B$1315, "&lt;=" &amp; FD$1, DataRegularSeason20242025!$E$3:$E$1315, $A27)</f>
        <v>28</v>
      </c>
      <c r="FE27">
        <f>SUMIFS(DataRegularSeason20242025!$AA$3:$AA$1315,DataRegularSeason20242025!$B$3:$B$1315, "&lt;=" &amp; FE$1, DataRegularSeason20242025!$D$3:$D$1315, $A27)+SUMIFS(DataRegularSeason20242025!$AB$3:$AB$1315,DataRegularSeason20242025!$B$3:$B$1315, "&lt;=" &amp; FE$1, DataRegularSeason20242025!$E$3:$E$1315, $A27)</f>
        <v>28</v>
      </c>
      <c r="FF27">
        <f>SUMIFS(DataRegularSeason20242025!$AA$3:$AA$1315,DataRegularSeason20242025!$B$3:$B$1315, "&lt;=" &amp; FF$1, DataRegularSeason20242025!$D$3:$D$1315, $A27)+SUMIFS(DataRegularSeason20242025!$AB$3:$AB$1315,DataRegularSeason20242025!$B$3:$B$1315, "&lt;=" &amp; FF$1, DataRegularSeason20242025!$E$3:$E$1315, $A27)</f>
        <v>28</v>
      </c>
      <c r="FG27">
        <f>SUMIFS(DataRegularSeason20242025!$AA$3:$AA$1315,DataRegularSeason20242025!$B$3:$B$1315, "&lt;=" &amp; FG$1, DataRegularSeason20242025!$D$3:$D$1315, $A27)+SUMIFS(DataRegularSeason20242025!$AB$3:$AB$1315,DataRegularSeason20242025!$B$3:$B$1315, "&lt;=" &amp; FG$1, DataRegularSeason20242025!$E$3:$E$1315, $A27)</f>
        <v>28</v>
      </c>
      <c r="FH27">
        <f>SUMIFS(DataRegularSeason20242025!$AA$3:$AA$1315,DataRegularSeason20242025!$B$3:$B$1315, "&lt;=" &amp; FH$1, DataRegularSeason20242025!$D$3:$D$1315, $A27)+SUMIFS(DataRegularSeason20242025!$AB$3:$AB$1315,DataRegularSeason20242025!$B$3:$B$1315, "&lt;=" &amp; FH$1, DataRegularSeason20242025!$E$3:$E$1315, $A27)</f>
        <v>28</v>
      </c>
      <c r="FI27">
        <f>SUMIFS(DataRegularSeason20242025!$AA$3:$AA$1315,DataRegularSeason20242025!$B$3:$B$1315, "&lt;=" &amp; FI$1, DataRegularSeason20242025!$D$3:$D$1315, $A27)+SUMIFS(DataRegularSeason20242025!$AB$3:$AB$1315,DataRegularSeason20242025!$B$3:$B$1315, "&lt;=" &amp; FI$1, DataRegularSeason20242025!$E$3:$E$1315, $A27)</f>
        <v>28</v>
      </c>
      <c r="FJ27">
        <f>SUMIFS(DataRegularSeason20242025!$AA$3:$AA$1315,DataRegularSeason20242025!$B$3:$B$1315, "&lt;=" &amp; FJ$1, DataRegularSeason20242025!$D$3:$D$1315, $A27)+SUMIFS(DataRegularSeason20242025!$AB$3:$AB$1315,DataRegularSeason20242025!$B$3:$B$1315, "&lt;=" &amp; FJ$1, DataRegularSeason20242025!$E$3:$E$1315, $A27)</f>
        <v>28</v>
      </c>
      <c r="FK27">
        <f>SUMIFS(DataRegularSeason20242025!$AA$3:$AA$1315,DataRegularSeason20242025!$B$3:$B$1315, "&lt;=" &amp; FK$1, DataRegularSeason20242025!$D$3:$D$1315, $A27)+SUMIFS(DataRegularSeason20242025!$AB$3:$AB$1315,DataRegularSeason20242025!$B$3:$B$1315, "&lt;=" &amp; FK$1, DataRegularSeason20242025!$E$3:$E$1315, $A27)</f>
        <v>28</v>
      </c>
      <c r="FL27">
        <f>SUMIFS(DataRegularSeason20242025!$AA$3:$AA$1315,DataRegularSeason20242025!$B$3:$B$1315, "&lt;=" &amp; FL$1, DataRegularSeason20242025!$D$3:$D$1315, $A27)+SUMIFS(DataRegularSeason20242025!$AB$3:$AB$1315,DataRegularSeason20242025!$B$3:$B$1315, "&lt;=" &amp; FL$1, DataRegularSeason20242025!$E$3:$E$1315, $A27)</f>
        <v>28</v>
      </c>
      <c r="FM27">
        <f>SUMIFS(DataRegularSeason20242025!$AA$3:$AA$1315,DataRegularSeason20242025!$B$3:$B$1315, "&lt;=" &amp; FM$1, DataRegularSeason20242025!$D$3:$D$1315, $A27)+SUMIFS(DataRegularSeason20242025!$AB$3:$AB$1315,DataRegularSeason20242025!$B$3:$B$1315, "&lt;=" &amp; FM$1, DataRegularSeason20242025!$E$3:$E$1315, $A27)</f>
        <v>28</v>
      </c>
      <c r="FN27">
        <f>SUMIFS(DataRegularSeason20242025!$AA$3:$AA$1315,DataRegularSeason20242025!$B$3:$B$1315, "&lt;=" &amp; FN$1, DataRegularSeason20242025!$D$3:$D$1315, $A27)+SUMIFS(DataRegularSeason20242025!$AB$3:$AB$1315,DataRegularSeason20242025!$B$3:$B$1315, "&lt;=" &amp; FN$1, DataRegularSeason20242025!$E$3:$E$1315, $A27)</f>
        <v>28</v>
      </c>
      <c r="FO27">
        <f>SUMIFS(DataRegularSeason20242025!$AA$3:$AA$1315,DataRegularSeason20242025!$B$3:$B$1315, "&lt;=" &amp; FO$1, DataRegularSeason20242025!$D$3:$D$1315, $A27)+SUMIFS(DataRegularSeason20242025!$AB$3:$AB$1315,DataRegularSeason20242025!$B$3:$B$1315, "&lt;=" &amp; FO$1, DataRegularSeason20242025!$E$3:$E$1315, $A27)</f>
        <v>28</v>
      </c>
      <c r="FP27">
        <f>SUMIFS(DataRegularSeason20242025!$AA$3:$AA$1315,DataRegularSeason20242025!$B$3:$B$1315, "&lt;=" &amp; FP$1, DataRegularSeason20242025!$D$3:$D$1315, $A27)+SUMIFS(DataRegularSeason20242025!$AB$3:$AB$1315,DataRegularSeason20242025!$B$3:$B$1315, "&lt;=" &amp; FP$1, DataRegularSeason20242025!$E$3:$E$1315, $A27)</f>
        <v>28</v>
      </c>
      <c r="FQ27">
        <f>SUMIFS(DataRegularSeason20242025!$AA$3:$AA$1315,DataRegularSeason20242025!$B$3:$B$1315, "&lt;=" &amp; FQ$1, DataRegularSeason20242025!$D$3:$D$1315, $A27)+SUMIFS(DataRegularSeason20242025!$AB$3:$AB$1315,DataRegularSeason20242025!$B$3:$B$1315, "&lt;=" &amp; FQ$1, DataRegularSeason20242025!$E$3:$E$1315, $A27)</f>
        <v>28</v>
      </c>
      <c r="FR27">
        <f>SUMIFS(DataRegularSeason20242025!$AA$3:$AA$1315,DataRegularSeason20242025!$B$3:$B$1315, "&lt;=" &amp; FR$1, DataRegularSeason20242025!$D$3:$D$1315, $A27)+SUMIFS(DataRegularSeason20242025!$AB$3:$AB$1315,DataRegularSeason20242025!$B$3:$B$1315, "&lt;=" &amp; FR$1, DataRegularSeason20242025!$E$3:$E$1315, $A27)</f>
        <v>28</v>
      </c>
      <c r="FS27">
        <f>SUMIFS(DataRegularSeason20242025!$AA$3:$AA$1315,DataRegularSeason20242025!$B$3:$B$1315, "&lt;=" &amp; FS$1, DataRegularSeason20242025!$D$3:$D$1315, $A27)+SUMIFS(DataRegularSeason20242025!$AB$3:$AB$1315,DataRegularSeason20242025!$B$3:$B$1315, "&lt;=" &amp; FS$1, DataRegularSeason20242025!$E$3:$E$1315, $A27)</f>
        <v>28</v>
      </c>
      <c r="FT27">
        <f>SUMIFS(DataRegularSeason20242025!$AA$3:$AA$1315,DataRegularSeason20242025!$B$3:$B$1315, "&lt;=" &amp; FT$1, DataRegularSeason20242025!$D$3:$D$1315, $A27)+SUMIFS(DataRegularSeason20242025!$AB$3:$AB$1315,DataRegularSeason20242025!$B$3:$B$1315, "&lt;=" &amp; FT$1, DataRegularSeason20242025!$E$3:$E$1315, $A27)</f>
        <v>28</v>
      </c>
      <c r="FU27">
        <f>SUMIFS(DataRegularSeason20242025!$AA$3:$AA$1315,DataRegularSeason20242025!$B$3:$B$1315, "&lt;=" &amp; FU$1, DataRegularSeason20242025!$D$3:$D$1315, $A27)+SUMIFS(DataRegularSeason20242025!$AB$3:$AB$1315,DataRegularSeason20242025!$B$3:$B$1315, "&lt;=" &amp; FU$1, DataRegularSeason20242025!$E$3:$E$1315, $A27)</f>
        <v>28</v>
      </c>
      <c r="FV27">
        <f>SUMIFS(DataRegularSeason20242025!$AA$3:$AA$1315,DataRegularSeason20242025!$B$3:$B$1315, "&lt;=" &amp; FV$1, DataRegularSeason20242025!$D$3:$D$1315, $A27)+SUMIFS(DataRegularSeason20242025!$AB$3:$AB$1315,DataRegularSeason20242025!$B$3:$B$1315, "&lt;=" &amp; FV$1, DataRegularSeason20242025!$E$3:$E$1315, $A27)</f>
        <v>28</v>
      </c>
      <c r="FW27">
        <f>SUMIFS(DataRegularSeason20242025!$AA$3:$AA$1315,DataRegularSeason20242025!$B$3:$B$1315, "&lt;=" &amp; FW$1, DataRegularSeason20242025!$D$3:$D$1315, $A27)+SUMIFS(DataRegularSeason20242025!$AB$3:$AB$1315,DataRegularSeason20242025!$B$3:$B$1315, "&lt;=" &amp; FW$1, DataRegularSeason20242025!$E$3:$E$1315, $A27)</f>
        <v>28</v>
      </c>
      <c r="FX27">
        <f>SUMIFS(DataRegularSeason20242025!$AA$3:$AA$1315,DataRegularSeason20242025!$B$3:$B$1315, "&lt;=" &amp; FX$1, DataRegularSeason20242025!$D$3:$D$1315, $A27)+SUMIFS(DataRegularSeason20242025!$AB$3:$AB$1315,DataRegularSeason20242025!$B$3:$B$1315, "&lt;=" &amp; FX$1, DataRegularSeason20242025!$E$3:$E$1315, $A27)</f>
        <v>28</v>
      </c>
      <c r="FY27">
        <f>SUMIFS(DataRegularSeason20242025!$AA$3:$AA$1315,DataRegularSeason20242025!$B$3:$B$1315, "&lt;=" &amp; FY$1, DataRegularSeason20242025!$D$3:$D$1315, $A27)+SUMIFS(DataRegularSeason20242025!$AB$3:$AB$1315,DataRegularSeason20242025!$B$3:$B$1315, "&lt;=" &amp; FY$1, DataRegularSeason20242025!$E$3:$E$1315, $A27)</f>
        <v>28</v>
      </c>
      <c r="FZ27">
        <f>SUMIFS(DataRegularSeason20242025!$AA$3:$AA$1315,DataRegularSeason20242025!$B$3:$B$1315, "&lt;=" &amp; FZ$1, DataRegularSeason20242025!$D$3:$D$1315, $A27)+SUMIFS(DataRegularSeason20242025!$AB$3:$AB$1315,DataRegularSeason20242025!$B$3:$B$1315, "&lt;=" &amp; FZ$1, DataRegularSeason20242025!$E$3:$E$1315, $A27)</f>
        <v>28</v>
      </c>
      <c r="GA27">
        <f>SUMIFS(DataRegularSeason20242025!$AA$3:$AA$1315,DataRegularSeason20242025!$B$3:$B$1315, "&lt;=" &amp; GA$1, DataRegularSeason20242025!$D$3:$D$1315, $A27)+SUMIFS(DataRegularSeason20242025!$AB$3:$AB$1315,DataRegularSeason20242025!$B$3:$B$1315, "&lt;=" &amp; GA$1, DataRegularSeason20242025!$E$3:$E$1315, $A27)</f>
        <v>28</v>
      </c>
      <c r="GB27">
        <f>SUMIFS(DataRegularSeason20242025!$AA$3:$AA$1315,DataRegularSeason20242025!$B$3:$B$1315, "&lt;=" &amp; GB$1, DataRegularSeason20242025!$D$3:$D$1315, $A27)+SUMIFS(DataRegularSeason20242025!$AB$3:$AB$1315,DataRegularSeason20242025!$B$3:$B$1315, "&lt;=" &amp; GB$1, DataRegularSeason20242025!$E$3:$E$1315, $A27)</f>
        <v>28</v>
      </c>
      <c r="GC27">
        <f>SUMIFS(DataRegularSeason20242025!$AA$3:$AA$1315,DataRegularSeason20242025!$B$3:$B$1315, "&lt;=" &amp; GC$1, DataRegularSeason20242025!$D$3:$D$1315, $A27)+SUMIFS(DataRegularSeason20242025!$AB$3:$AB$1315,DataRegularSeason20242025!$B$3:$B$1315, "&lt;=" &amp; GC$1, DataRegularSeason20242025!$E$3:$E$1315, $A27)</f>
        <v>28</v>
      </c>
      <c r="GD27">
        <f>SUMIFS(DataRegularSeason20242025!$AA$3:$AA$1315,DataRegularSeason20242025!$B$3:$B$1315, "&lt;=" &amp; GD$1, DataRegularSeason20242025!$D$3:$D$1315, $A27)+SUMIFS(DataRegularSeason20242025!$AB$3:$AB$1315,DataRegularSeason20242025!$B$3:$B$1315, "&lt;=" &amp; GD$1, DataRegularSeason20242025!$E$3:$E$1315, $A27)</f>
        <v>28</v>
      </c>
      <c r="GE27">
        <f>SUMIFS(DataRegularSeason20242025!$AA$3:$AA$1315,DataRegularSeason20242025!$B$3:$B$1315, "&lt;=" &amp; GE$1, DataRegularSeason20242025!$D$3:$D$1315, $A27)+SUMIFS(DataRegularSeason20242025!$AB$3:$AB$1315,DataRegularSeason20242025!$B$3:$B$1315, "&lt;=" &amp; GE$1, DataRegularSeason20242025!$E$3:$E$1315, $A27)</f>
        <v>28</v>
      </c>
      <c r="GF27">
        <f>SUMIFS(DataRegularSeason20242025!$AA$3:$AA$1315,DataRegularSeason20242025!$B$3:$B$1315, "&lt;=" &amp; GF$1, DataRegularSeason20242025!$D$3:$D$1315, $A27)+SUMIFS(DataRegularSeason20242025!$AB$3:$AB$1315,DataRegularSeason20242025!$B$3:$B$1315, "&lt;=" &amp; GF$1, DataRegularSeason20242025!$E$3:$E$1315, $A27)</f>
        <v>28</v>
      </c>
      <c r="GG27">
        <f>SUMIFS(DataRegularSeason20242025!$AA$3:$AA$1315,DataRegularSeason20242025!$B$3:$B$1315, "&lt;=" &amp; GG$1, DataRegularSeason20242025!$D$3:$D$1315, $A27)+SUMIFS(DataRegularSeason20242025!$AB$3:$AB$1315,DataRegularSeason20242025!$B$3:$B$1315, "&lt;=" &amp; GG$1, DataRegularSeason20242025!$E$3:$E$1315, $A27)</f>
        <v>28</v>
      </c>
      <c r="GH27">
        <f>SUMIFS(DataRegularSeason20242025!$AA$3:$AA$1315,DataRegularSeason20242025!$B$3:$B$1315, "&lt;=" &amp; GH$1, DataRegularSeason20242025!$D$3:$D$1315, $A27)+SUMIFS(DataRegularSeason20242025!$AB$3:$AB$1315,DataRegularSeason20242025!$B$3:$B$1315, "&lt;=" &amp; GH$1, DataRegularSeason20242025!$E$3:$E$1315, $A27)</f>
        <v>28</v>
      </c>
      <c r="GI27">
        <f>SUMIFS(DataRegularSeason20242025!$AA$3:$AA$1315,DataRegularSeason20242025!$B$3:$B$1315, "&lt;=" &amp; GI$1, DataRegularSeason20242025!$D$3:$D$1315, $A27)+SUMIFS(DataRegularSeason20242025!$AB$3:$AB$1315,DataRegularSeason20242025!$B$3:$B$1315, "&lt;=" &amp; GI$1, DataRegularSeason20242025!$E$3:$E$1315, $A27)</f>
        <v>28</v>
      </c>
      <c r="GJ27">
        <f>SUMIFS(DataRegularSeason20242025!$AA$3:$AA$1315,DataRegularSeason20242025!$B$3:$B$1315, "&lt;=" &amp; GJ$1, DataRegularSeason20242025!$D$3:$D$1315, $A27)+SUMIFS(DataRegularSeason20242025!$AB$3:$AB$1315,DataRegularSeason20242025!$B$3:$B$1315, "&lt;=" &amp; GJ$1, DataRegularSeason20242025!$E$3:$E$1315, $A27)</f>
        <v>28</v>
      </c>
      <c r="GK27">
        <f>SUMIFS(DataRegularSeason20242025!$AA$3:$AA$1315,DataRegularSeason20242025!$B$3:$B$1315, "&lt;=" &amp; GK$1, DataRegularSeason20242025!$D$3:$D$1315, $A27)+SUMIFS(DataRegularSeason20242025!$AB$3:$AB$1315,DataRegularSeason20242025!$B$3:$B$1315, "&lt;=" &amp; GK$1, DataRegularSeason20242025!$E$3:$E$1315, $A27)</f>
        <v>28</v>
      </c>
      <c r="GL27">
        <f>SUMIFS(DataRegularSeason20242025!$AA$3:$AA$1315,DataRegularSeason20242025!$B$3:$B$1315, "&lt;=" &amp; GL$1, DataRegularSeason20242025!$D$3:$D$1315, $A27)+SUMIFS(DataRegularSeason20242025!$AB$3:$AB$1315,DataRegularSeason20242025!$B$3:$B$1315, "&lt;=" &amp; GL$1, DataRegularSeason20242025!$E$3:$E$1315, $A27)</f>
        <v>28</v>
      </c>
      <c r="GM27">
        <f>SUMIFS(DataRegularSeason20242025!$AA$3:$AA$1315,DataRegularSeason20242025!$B$3:$B$1315, "&lt;=" &amp; GM$1, DataRegularSeason20242025!$D$3:$D$1315, $A27)+SUMIFS(DataRegularSeason20242025!$AB$3:$AB$1315,DataRegularSeason20242025!$B$3:$B$1315, "&lt;=" &amp; GM$1, DataRegularSeason20242025!$E$3:$E$1315, $A27)</f>
        <v>28</v>
      </c>
      <c r="GN27">
        <f>SUMIFS(DataRegularSeason20242025!$AA$3:$AA$1315,DataRegularSeason20242025!$B$3:$B$1315, "&lt;=" &amp; GN$1, DataRegularSeason20242025!$D$3:$D$1315, $A27)+SUMIFS(DataRegularSeason20242025!$AB$3:$AB$1315,DataRegularSeason20242025!$B$3:$B$1315, "&lt;=" &amp; GN$1, DataRegularSeason20242025!$E$3:$E$1315, $A27)</f>
        <v>28</v>
      </c>
      <c r="GO27">
        <f>SUMIFS(DataRegularSeason20242025!$AA$3:$AA$1315,DataRegularSeason20242025!$B$3:$B$1315, "&lt;=" &amp; GO$1, DataRegularSeason20242025!$D$3:$D$1315, $A27)+SUMIFS(DataRegularSeason20242025!$AB$3:$AB$1315,DataRegularSeason20242025!$B$3:$B$1315, "&lt;=" &amp; GO$1, DataRegularSeason20242025!$E$3:$E$1315, $A27)</f>
        <v>28</v>
      </c>
      <c r="GP27">
        <f>SUMIFS(DataRegularSeason20242025!$AA$3:$AA$1315,DataRegularSeason20242025!$B$3:$B$1315, "&lt;=" &amp; GP$1, DataRegularSeason20242025!$D$3:$D$1315, $A27)+SUMIFS(DataRegularSeason20242025!$AB$3:$AB$1315,DataRegularSeason20242025!$B$3:$B$1315, "&lt;=" &amp; GP$1, DataRegularSeason20242025!$E$3:$E$1315, $A27)</f>
        <v>28</v>
      </c>
      <c r="GQ27">
        <f>SUMIFS(DataRegularSeason20242025!$AA$3:$AA$1315,DataRegularSeason20242025!$B$3:$B$1315, "&lt;=" &amp; GQ$1, DataRegularSeason20242025!$D$3:$D$1315, $A27)+SUMIFS(DataRegularSeason20242025!$AB$3:$AB$1315,DataRegularSeason20242025!$B$3:$B$1315, "&lt;=" &amp; GQ$1, DataRegularSeason20242025!$E$3:$E$1315, $A27)</f>
        <v>28</v>
      </c>
      <c r="GR27">
        <f>SUMIFS(DataRegularSeason20242025!$AA$3:$AA$1315,DataRegularSeason20242025!$B$3:$B$1315, "&lt;=" &amp; GR$1, DataRegularSeason20242025!$D$3:$D$1315, $A27)+SUMIFS(DataRegularSeason20242025!$AB$3:$AB$1315,DataRegularSeason20242025!$B$3:$B$1315, "&lt;=" &amp; GR$1, DataRegularSeason20242025!$E$3:$E$1315, $A27)</f>
        <v>28</v>
      </c>
      <c r="GS27">
        <f>SUMIFS(DataRegularSeason20242025!$AA$3:$AA$1315,DataRegularSeason20242025!$B$3:$B$1315, "&lt;=" &amp; GS$1, DataRegularSeason20242025!$D$3:$D$1315, $A27)+SUMIFS(DataRegularSeason20242025!$AB$3:$AB$1315,DataRegularSeason20242025!$B$3:$B$1315, "&lt;=" &amp; GS$1, DataRegularSeason20242025!$E$3:$E$1315, $A27)</f>
        <v>28</v>
      </c>
      <c r="GT27">
        <f>SUMIFS(DataRegularSeason20242025!$AA$3:$AA$1315,DataRegularSeason20242025!$B$3:$B$1315, "&lt;=" &amp; GT$1, DataRegularSeason20242025!$D$3:$D$1315, $A27)+SUMIFS(DataRegularSeason20242025!$AB$3:$AB$1315,DataRegularSeason20242025!$B$3:$B$1315, "&lt;=" &amp; GT$1, DataRegularSeason20242025!$E$3:$E$1315, $A27)</f>
        <v>28</v>
      </c>
      <c r="GU27">
        <f>SUMIFS(DataRegularSeason20242025!$AA$3:$AA$1315,DataRegularSeason20242025!$B$3:$B$1315, "&lt;=" &amp; GU$1, DataRegularSeason20242025!$D$3:$D$1315, $A27)+SUMIFS(DataRegularSeason20242025!$AB$3:$AB$1315,DataRegularSeason20242025!$B$3:$B$1315, "&lt;=" &amp; GU$1, DataRegularSeason20242025!$E$3:$E$1315, $A27)</f>
        <v>28</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25</v>
      </c>
      <c r="BJ28">
        <f>SUMIFS(DataRegularSeason20242025!$AA$3:$AA$1315,DataRegularSeason20242025!$B$3:$B$1315, "&lt;=" &amp; BJ$1, DataRegularSeason20242025!$D$3:$D$1315, $A28)+SUMIFS(DataRegularSeason20242025!$AB$3:$AB$1315,DataRegularSeason20242025!$B$3:$B$1315, "&lt;=" &amp; BJ$1, DataRegularSeason20242025!$E$3:$E$1315, $A28)</f>
        <v>25</v>
      </c>
      <c r="BK28">
        <f>SUMIFS(DataRegularSeason20242025!$AA$3:$AA$1315,DataRegularSeason20242025!$B$3:$B$1315, "&lt;=" &amp; BK$1, DataRegularSeason20242025!$D$3:$D$1315, $A28)+SUMIFS(DataRegularSeason20242025!$AB$3:$AB$1315,DataRegularSeason20242025!$B$3:$B$1315, "&lt;=" &amp; BK$1, DataRegularSeason20242025!$E$3:$E$1315, $A28)</f>
        <v>25</v>
      </c>
      <c r="BL28">
        <f>SUMIFS(DataRegularSeason20242025!$AA$3:$AA$1315,DataRegularSeason20242025!$B$3:$B$1315, "&lt;=" &amp; BL$1, DataRegularSeason20242025!$D$3:$D$1315, $A28)+SUMIFS(DataRegularSeason20242025!$AB$3:$AB$1315,DataRegularSeason20242025!$B$3:$B$1315, "&lt;=" &amp; BL$1, DataRegularSeason20242025!$E$3:$E$1315, $A28)</f>
        <v>25</v>
      </c>
      <c r="BM28">
        <f>SUMIFS(DataRegularSeason20242025!$AA$3:$AA$1315,DataRegularSeason20242025!$B$3:$B$1315, "&lt;=" &amp; BM$1, DataRegularSeason20242025!$D$3:$D$1315, $A28)+SUMIFS(DataRegularSeason20242025!$AB$3:$AB$1315,DataRegularSeason20242025!$B$3:$B$1315, "&lt;=" &amp; BM$1, DataRegularSeason20242025!$E$3:$E$1315, $A28)</f>
        <v>25</v>
      </c>
      <c r="BN28">
        <f>SUMIFS(DataRegularSeason20242025!$AA$3:$AA$1315,DataRegularSeason20242025!$B$3:$B$1315, "&lt;=" &amp; BN$1, DataRegularSeason20242025!$D$3:$D$1315, $A28)+SUMIFS(DataRegularSeason20242025!$AB$3:$AB$1315,DataRegularSeason20242025!$B$3:$B$1315, "&lt;=" &amp; BN$1, DataRegularSeason20242025!$E$3:$E$1315, $A28)</f>
        <v>25</v>
      </c>
      <c r="BO28">
        <f>SUMIFS(DataRegularSeason20242025!$AA$3:$AA$1315,DataRegularSeason20242025!$B$3:$B$1315, "&lt;=" &amp; BO$1, DataRegularSeason20242025!$D$3:$D$1315, $A28)+SUMIFS(DataRegularSeason20242025!$AB$3:$AB$1315,DataRegularSeason20242025!$B$3:$B$1315, "&lt;=" &amp; BO$1, DataRegularSeason20242025!$E$3:$E$1315, $A28)</f>
        <v>25</v>
      </c>
      <c r="BP28">
        <f>SUMIFS(DataRegularSeason20242025!$AA$3:$AA$1315,DataRegularSeason20242025!$B$3:$B$1315, "&lt;=" &amp; BP$1, DataRegularSeason20242025!$D$3:$D$1315, $A28)+SUMIFS(DataRegularSeason20242025!$AB$3:$AB$1315,DataRegularSeason20242025!$B$3:$B$1315, "&lt;=" &amp; BP$1, DataRegularSeason20242025!$E$3:$E$1315, $A28)</f>
        <v>25</v>
      </c>
      <c r="BQ28">
        <f>SUMIFS(DataRegularSeason20242025!$AA$3:$AA$1315,DataRegularSeason20242025!$B$3:$B$1315, "&lt;=" &amp; BQ$1, DataRegularSeason20242025!$D$3:$D$1315, $A28)+SUMIFS(DataRegularSeason20242025!$AB$3:$AB$1315,DataRegularSeason20242025!$B$3:$B$1315, "&lt;=" &amp; BQ$1, DataRegularSeason20242025!$E$3:$E$1315, $A28)</f>
        <v>25</v>
      </c>
      <c r="BR28">
        <f>SUMIFS(DataRegularSeason20242025!$AA$3:$AA$1315,DataRegularSeason20242025!$B$3:$B$1315, "&lt;=" &amp; BR$1, DataRegularSeason20242025!$D$3:$D$1315, $A28)+SUMIFS(DataRegularSeason20242025!$AB$3:$AB$1315,DataRegularSeason20242025!$B$3:$B$1315, "&lt;=" &amp; BR$1, DataRegularSeason20242025!$E$3:$E$1315, $A28)</f>
        <v>25</v>
      </c>
      <c r="BS28">
        <f>SUMIFS(DataRegularSeason20242025!$AA$3:$AA$1315,DataRegularSeason20242025!$B$3:$B$1315, "&lt;=" &amp; BS$1, DataRegularSeason20242025!$D$3:$D$1315, $A28)+SUMIFS(DataRegularSeason20242025!$AB$3:$AB$1315,DataRegularSeason20242025!$B$3:$B$1315, "&lt;=" &amp; BS$1, DataRegularSeason20242025!$E$3:$E$1315, $A28)</f>
        <v>25</v>
      </c>
      <c r="BT28">
        <f>SUMIFS(DataRegularSeason20242025!$AA$3:$AA$1315,DataRegularSeason20242025!$B$3:$B$1315, "&lt;=" &amp; BT$1, DataRegularSeason20242025!$D$3:$D$1315, $A28)+SUMIFS(DataRegularSeason20242025!$AB$3:$AB$1315,DataRegularSeason20242025!$B$3:$B$1315, "&lt;=" &amp; BT$1, DataRegularSeason20242025!$E$3:$E$1315, $A28)</f>
        <v>25</v>
      </c>
      <c r="BU28">
        <f>SUMIFS(DataRegularSeason20242025!$AA$3:$AA$1315,DataRegularSeason20242025!$B$3:$B$1315, "&lt;=" &amp; BU$1, DataRegularSeason20242025!$D$3:$D$1315, $A28)+SUMIFS(DataRegularSeason20242025!$AB$3:$AB$1315,DataRegularSeason20242025!$B$3:$B$1315, "&lt;=" &amp; BU$1, DataRegularSeason20242025!$E$3:$E$1315, $A28)</f>
        <v>25</v>
      </c>
      <c r="BV28">
        <f>SUMIFS(DataRegularSeason20242025!$AA$3:$AA$1315,DataRegularSeason20242025!$B$3:$B$1315, "&lt;=" &amp; BV$1, DataRegularSeason20242025!$D$3:$D$1315, $A28)+SUMIFS(DataRegularSeason20242025!$AB$3:$AB$1315,DataRegularSeason20242025!$B$3:$B$1315, "&lt;=" &amp; BV$1, DataRegularSeason20242025!$E$3:$E$1315, $A28)</f>
        <v>25</v>
      </c>
      <c r="BW28">
        <f>SUMIFS(DataRegularSeason20242025!$AA$3:$AA$1315,DataRegularSeason20242025!$B$3:$B$1315, "&lt;=" &amp; BW$1, DataRegularSeason20242025!$D$3:$D$1315, $A28)+SUMIFS(DataRegularSeason20242025!$AB$3:$AB$1315,DataRegularSeason20242025!$B$3:$B$1315, "&lt;=" &amp; BW$1, DataRegularSeason20242025!$E$3:$E$1315, $A28)</f>
        <v>25</v>
      </c>
      <c r="BX28">
        <f>SUMIFS(DataRegularSeason20242025!$AA$3:$AA$1315,DataRegularSeason20242025!$B$3:$B$1315, "&lt;=" &amp; BX$1, DataRegularSeason20242025!$D$3:$D$1315, $A28)+SUMIFS(DataRegularSeason20242025!$AB$3:$AB$1315,DataRegularSeason20242025!$B$3:$B$1315, "&lt;=" &amp; BX$1, DataRegularSeason20242025!$E$3:$E$1315, $A28)</f>
        <v>25</v>
      </c>
      <c r="BY28">
        <f>SUMIFS(DataRegularSeason20242025!$AA$3:$AA$1315,DataRegularSeason20242025!$B$3:$B$1315, "&lt;=" &amp; BY$1, DataRegularSeason20242025!$D$3:$D$1315, $A28)+SUMIFS(DataRegularSeason20242025!$AB$3:$AB$1315,DataRegularSeason20242025!$B$3:$B$1315, "&lt;=" &amp; BY$1, DataRegularSeason20242025!$E$3:$E$1315, $A28)</f>
        <v>25</v>
      </c>
      <c r="BZ28">
        <f>SUMIFS(DataRegularSeason20242025!$AA$3:$AA$1315,DataRegularSeason20242025!$B$3:$B$1315, "&lt;=" &amp; BZ$1, DataRegularSeason20242025!$D$3:$D$1315, $A28)+SUMIFS(DataRegularSeason20242025!$AB$3:$AB$1315,DataRegularSeason20242025!$B$3:$B$1315, "&lt;=" &amp; BZ$1, DataRegularSeason20242025!$E$3:$E$1315, $A28)</f>
        <v>25</v>
      </c>
      <c r="CA28">
        <f>SUMIFS(DataRegularSeason20242025!$AA$3:$AA$1315,DataRegularSeason20242025!$B$3:$B$1315, "&lt;=" &amp; CA$1, DataRegularSeason20242025!$D$3:$D$1315, $A28)+SUMIFS(DataRegularSeason20242025!$AB$3:$AB$1315,DataRegularSeason20242025!$B$3:$B$1315, "&lt;=" &amp; CA$1, DataRegularSeason20242025!$E$3:$E$1315, $A28)</f>
        <v>25</v>
      </c>
      <c r="CB28">
        <f>SUMIFS(DataRegularSeason20242025!$AA$3:$AA$1315,DataRegularSeason20242025!$B$3:$B$1315, "&lt;=" &amp; CB$1, DataRegularSeason20242025!$D$3:$D$1315, $A28)+SUMIFS(DataRegularSeason20242025!$AB$3:$AB$1315,DataRegularSeason20242025!$B$3:$B$1315, "&lt;=" &amp; CB$1, DataRegularSeason20242025!$E$3:$E$1315, $A28)</f>
        <v>25</v>
      </c>
      <c r="CC28">
        <f>SUMIFS(DataRegularSeason20242025!$AA$3:$AA$1315,DataRegularSeason20242025!$B$3:$B$1315, "&lt;=" &amp; CC$1, DataRegularSeason20242025!$D$3:$D$1315, $A28)+SUMIFS(DataRegularSeason20242025!$AB$3:$AB$1315,DataRegularSeason20242025!$B$3:$B$1315, "&lt;=" &amp; CC$1, DataRegularSeason20242025!$E$3:$E$1315, $A28)</f>
        <v>25</v>
      </c>
      <c r="CD28">
        <f>SUMIFS(DataRegularSeason20242025!$AA$3:$AA$1315,DataRegularSeason20242025!$B$3:$B$1315, "&lt;=" &amp; CD$1, DataRegularSeason20242025!$D$3:$D$1315, $A28)+SUMIFS(DataRegularSeason20242025!$AB$3:$AB$1315,DataRegularSeason20242025!$B$3:$B$1315, "&lt;=" &amp; CD$1, DataRegularSeason20242025!$E$3:$E$1315, $A28)</f>
        <v>25</v>
      </c>
      <c r="CE28">
        <f>SUMIFS(DataRegularSeason20242025!$AA$3:$AA$1315,DataRegularSeason20242025!$B$3:$B$1315, "&lt;=" &amp; CE$1, DataRegularSeason20242025!$D$3:$D$1315, $A28)+SUMIFS(DataRegularSeason20242025!$AB$3:$AB$1315,DataRegularSeason20242025!$B$3:$B$1315, "&lt;=" &amp; CE$1, DataRegularSeason20242025!$E$3:$E$1315, $A28)</f>
        <v>25</v>
      </c>
      <c r="CF28">
        <f>SUMIFS(DataRegularSeason20242025!$AA$3:$AA$1315,DataRegularSeason20242025!$B$3:$B$1315, "&lt;=" &amp; CF$1, DataRegularSeason20242025!$D$3:$D$1315, $A28)+SUMIFS(DataRegularSeason20242025!$AB$3:$AB$1315,DataRegularSeason20242025!$B$3:$B$1315, "&lt;=" &amp; CF$1, DataRegularSeason20242025!$E$3:$E$1315, $A28)</f>
        <v>25</v>
      </c>
      <c r="CG28">
        <f>SUMIFS(DataRegularSeason20242025!$AA$3:$AA$1315,DataRegularSeason20242025!$B$3:$B$1315, "&lt;=" &amp; CG$1, DataRegularSeason20242025!$D$3:$D$1315, $A28)+SUMIFS(DataRegularSeason20242025!$AB$3:$AB$1315,DataRegularSeason20242025!$B$3:$B$1315, "&lt;=" &amp; CG$1, DataRegularSeason20242025!$E$3:$E$1315, $A28)</f>
        <v>25</v>
      </c>
      <c r="CH28">
        <f>SUMIFS(DataRegularSeason20242025!$AA$3:$AA$1315,DataRegularSeason20242025!$B$3:$B$1315, "&lt;=" &amp; CH$1, DataRegularSeason20242025!$D$3:$D$1315, $A28)+SUMIFS(DataRegularSeason20242025!$AB$3:$AB$1315,DataRegularSeason20242025!$B$3:$B$1315, "&lt;=" &amp; CH$1, DataRegularSeason20242025!$E$3:$E$1315, $A28)</f>
        <v>25</v>
      </c>
      <c r="CI28">
        <f>SUMIFS(DataRegularSeason20242025!$AA$3:$AA$1315,DataRegularSeason20242025!$B$3:$B$1315, "&lt;=" &amp; CI$1, DataRegularSeason20242025!$D$3:$D$1315, $A28)+SUMIFS(DataRegularSeason20242025!$AB$3:$AB$1315,DataRegularSeason20242025!$B$3:$B$1315, "&lt;=" &amp; CI$1, DataRegularSeason20242025!$E$3:$E$1315, $A28)</f>
        <v>25</v>
      </c>
      <c r="CJ28">
        <f>SUMIFS(DataRegularSeason20242025!$AA$3:$AA$1315,DataRegularSeason20242025!$B$3:$B$1315, "&lt;=" &amp; CJ$1, DataRegularSeason20242025!$D$3:$D$1315, $A28)+SUMIFS(DataRegularSeason20242025!$AB$3:$AB$1315,DataRegularSeason20242025!$B$3:$B$1315, "&lt;=" &amp; CJ$1, DataRegularSeason20242025!$E$3:$E$1315, $A28)</f>
        <v>25</v>
      </c>
      <c r="CK28">
        <f>SUMIFS(DataRegularSeason20242025!$AA$3:$AA$1315,DataRegularSeason20242025!$B$3:$B$1315, "&lt;=" &amp; CK$1, DataRegularSeason20242025!$D$3:$D$1315, $A28)+SUMIFS(DataRegularSeason20242025!$AB$3:$AB$1315,DataRegularSeason20242025!$B$3:$B$1315, "&lt;=" &amp; CK$1, DataRegularSeason20242025!$E$3:$E$1315, $A28)</f>
        <v>25</v>
      </c>
      <c r="CL28">
        <f>SUMIFS(DataRegularSeason20242025!$AA$3:$AA$1315,DataRegularSeason20242025!$B$3:$B$1315, "&lt;=" &amp; CL$1, DataRegularSeason20242025!$D$3:$D$1315, $A28)+SUMIFS(DataRegularSeason20242025!$AB$3:$AB$1315,DataRegularSeason20242025!$B$3:$B$1315, "&lt;=" &amp; CL$1, DataRegularSeason20242025!$E$3:$E$1315, $A28)</f>
        <v>25</v>
      </c>
      <c r="CM28">
        <f>SUMIFS(DataRegularSeason20242025!$AA$3:$AA$1315,DataRegularSeason20242025!$B$3:$B$1315, "&lt;=" &amp; CM$1, DataRegularSeason20242025!$D$3:$D$1315, $A28)+SUMIFS(DataRegularSeason20242025!$AB$3:$AB$1315,DataRegularSeason20242025!$B$3:$B$1315, "&lt;=" &amp; CM$1, DataRegularSeason20242025!$E$3:$E$1315, $A28)</f>
        <v>25</v>
      </c>
      <c r="CN28">
        <f>SUMIFS(DataRegularSeason20242025!$AA$3:$AA$1315,DataRegularSeason20242025!$B$3:$B$1315, "&lt;=" &amp; CN$1, DataRegularSeason20242025!$D$3:$D$1315, $A28)+SUMIFS(DataRegularSeason20242025!$AB$3:$AB$1315,DataRegularSeason20242025!$B$3:$B$1315, "&lt;=" &amp; CN$1, DataRegularSeason20242025!$E$3:$E$1315, $A28)</f>
        <v>25</v>
      </c>
      <c r="CO28">
        <f>SUMIFS(DataRegularSeason20242025!$AA$3:$AA$1315,DataRegularSeason20242025!$B$3:$B$1315, "&lt;=" &amp; CO$1, DataRegularSeason20242025!$D$3:$D$1315, $A28)+SUMIFS(DataRegularSeason20242025!$AB$3:$AB$1315,DataRegularSeason20242025!$B$3:$B$1315, "&lt;=" &amp; CO$1, DataRegularSeason20242025!$E$3:$E$1315, $A28)</f>
        <v>25</v>
      </c>
      <c r="CP28">
        <f>SUMIFS(DataRegularSeason20242025!$AA$3:$AA$1315,DataRegularSeason20242025!$B$3:$B$1315, "&lt;=" &amp; CP$1, DataRegularSeason20242025!$D$3:$D$1315, $A28)+SUMIFS(DataRegularSeason20242025!$AB$3:$AB$1315,DataRegularSeason20242025!$B$3:$B$1315, "&lt;=" &amp; CP$1, DataRegularSeason20242025!$E$3:$E$1315, $A28)</f>
        <v>25</v>
      </c>
      <c r="CQ28">
        <f>SUMIFS(DataRegularSeason20242025!$AA$3:$AA$1315,DataRegularSeason20242025!$B$3:$B$1315, "&lt;=" &amp; CQ$1, DataRegularSeason20242025!$D$3:$D$1315, $A28)+SUMIFS(DataRegularSeason20242025!$AB$3:$AB$1315,DataRegularSeason20242025!$B$3:$B$1315, "&lt;=" &amp; CQ$1, DataRegularSeason20242025!$E$3:$E$1315, $A28)</f>
        <v>25</v>
      </c>
      <c r="CR28">
        <f>SUMIFS(DataRegularSeason20242025!$AA$3:$AA$1315,DataRegularSeason20242025!$B$3:$B$1315, "&lt;=" &amp; CR$1, DataRegularSeason20242025!$D$3:$D$1315, $A28)+SUMIFS(DataRegularSeason20242025!$AB$3:$AB$1315,DataRegularSeason20242025!$B$3:$B$1315, "&lt;=" &amp; CR$1, DataRegularSeason20242025!$E$3:$E$1315, $A28)</f>
        <v>25</v>
      </c>
      <c r="CS28">
        <f>SUMIFS(DataRegularSeason20242025!$AA$3:$AA$1315,DataRegularSeason20242025!$B$3:$B$1315, "&lt;=" &amp; CS$1, DataRegularSeason20242025!$D$3:$D$1315, $A28)+SUMIFS(DataRegularSeason20242025!$AB$3:$AB$1315,DataRegularSeason20242025!$B$3:$B$1315, "&lt;=" &amp; CS$1, DataRegularSeason20242025!$E$3:$E$1315, $A28)</f>
        <v>25</v>
      </c>
      <c r="CT28">
        <f>SUMIFS(DataRegularSeason20242025!$AA$3:$AA$1315,DataRegularSeason20242025!$B$3:$B$1315, "&lt;=" &amp; CT$1, DataRegularSeason20242025!$D$3:$D$1315, $A28)+SUMIFS(DataRegularSeason20242025!$AB$3:$AB$1315,DataRegularSeason20242025!$B$3:$B$1315, "&lt;=" &amp; CT$1, DataRegularSeason20242025!$E$3:$E$1315, $A28)</f>
        <v>25</v>
      </c>
      <c r="CU28">
        <f>SUMIFS(DataRegularSeason20242025!$AA$3:$AA$1315,DataRegularSeason20242025!$B$3:$B$1315, "&lt;=" &amp; CU$1, DataRegularSeason20242025!$D$3:$D$1315, $A28)+SUMIFS(DataRegularSeason20242025!$AB$3:$AB$1315,DataRegularSeason20242025!$B$3:$B$1315, "&lt;=" &amp; CU$1, DataRegularSeason20242025!$E$3:$E$1315, $A28)</f>
        <v>25</v>
      </c>
      <c r="CV28">
        <f>SUMIFS(DataRegularSeason20242025!$AA$3:$AA$1315,DataRegularSeason20242025!$B$3:$B$1315, "&lt;=" &amp; CV$1, DataRegularSeason20242025!$D$3:$D$1315, $A28)+SUMIFS(DataRegularSeason20242025!$AB$3:$AB$1315,DataRegularSeason20242025!$B$3:$B$1315, "&lt;=" &amp; CV$1, DataRegularSeason20242025!$E$3:$E$1315, $A28)</f>
        <v>25</v>
      </c>
      <c r="CW28">
        <f>SUMIFS(DataRegularSeason20242025!$AA$3:$AA$1315,DataRegularSeason20242025!$B$3:$B$1315, "&lt;=" &amp; CW$1, DataRegularSeason20242025!$D$3:$D$1315, $A28)+SUMIFS(DataRegularSeason20242025!$AB$3:$AB$1315,DataRegularSeason20242025!$B$3:$B$1315, "&lt;=" &amp; CW$1, DataRegularSeason20242025!$E$3:$E$1315, $A28)</f>
        <v>25</v>
      </c>
      <c r="CX28">
        <f>SUMIFS(DataRegularSeason20242025!$AA$3:$AA$1315,DataRegularSeason20242025!$B$3:$B$1315, "&lt;=" &amp; CX$1, DataRegularSeason20242025!$D$3:$D$1315, $A28)+SUMIFS(DataRegularSeason20242025!$AB$3:$AB$1315,DataRegularSeason20242025!$B$3:$B$1315, "&lt;=" &amp; CX$1, DataRegularSeason20242025!$E$3:$E$1315, $A28)</f>
        <v>25</v>
      </c>
      <c r="CY28">
        <f>SUMIFS(DataRegularSeason20242025!$AA$3:$AA$1315,DataRegularSeason20242025!$B$3:$B$1315, "&lt;=" &amp; CY$1, DataRegularSeason20242025!$D$3:$D$1315, $A28)+SUMIFS(DataRegularSeason20242025!$AB$3:$AB$1315,DataRegularSeason20242025!$B$3:$B$1315, "&lt;=" &amp; CY$1, DataRegularSeason20242025!$E$3:$E$1315, $A28)</f>
        <v>25</v>
      </c>
      <c r="CZ28">
        <f>SUMIFS(DataRegularSeason20242025!$AA$3:$AA$1315,DataRegularSeason20242025!$B$3:$B$1315, "&lt;=" &amp; CZ$1, DataRegularSeason20242025!$D$3:$D$1315, $A28)+SUMIFS(DataRegularSeason20242025!$AB$3:$AB$1315,DataRegularSeason20242025!$B$3:$B$1315, "&lt;=" &amp; CZ$1, DataRegularSeason20242025!$E$3:$E$1315, $A28)</f>
        <v>25</v>
      </c>
      <c r="DA28">
        <f>SUMIFS(DataRegularSeason20242025!$AA$3:$AA$1315,DataRegularSeason20242025!$B$3:$B$1315, "&lt;=" &amp; DA$1, DataRegularSeason20242025!$D$3:$D$1315, $A28)+SUMIFS(DataRegularSeason20242025!$AB$3:$AB$1315,DataRegularSeason20242025!$B$3:$B$1315, "&lt;=" &amp; DA$1, DataRegularSeason20242025!$E$3:$E$1315, $A28)</f>
        <v>25</v>
      </c>
      <c r="DB28">
        <f>SUMIFS(DataRegularSeason20242025!$AA$3:$AA$1315,DataRegularSeason20242025!$B$3:$B$1315, "&lt;=" &amp; DB$1, DataRegularSeason20242025!$D$3:$D$1315, $A28)+SUMIFS(DataRegularSeason20242025!$AB$3:$AB$1315,DataRegularSeason20242025!$B$3:$B$1315, "&lt;=" &amp; DB$1, DataRegularSeason20242025!$E$3:$E$1315, $A28)</f>
        <v>25</v>
      </c>
      <c r="DC28">
        <f>SUMIFS(DataRegularSeason20242025!$AA$3:$AA$1315,DataRegularSeason20242025!$B$3:$B$1315, "&lt;=" &amp; DC$1, DataRegularSeason20242025!$D$3:$D$1315, $A28)+SUMIFS(DataRegularSeason20242025!$AB$3:$AB$1315,DataRegularSeason20242025!$B$3:$B$1315, "&lt;=" &amp; DC$1, DataRegularSeason20242025!$E$3:$E$1315, $A28)</f>
        <v>25</v>
      </c>
      <c r="DD28">
        <f>SUMIFS(DataRegularSeason20242025!$AA$3:$AA$1315,DataRegularSeason20242025!$B$3:$B$1315, "&lt;=" &amp; DD$1, DataRegularSeason20242025!$D$3:$D$1315, $A28)+SUMIFS(DataRegularSeason20242025!$AB$3:$AB$1315,DataRegularSeason20242025!$B$3:$B$1315, "&lt;=" &amp; DD$1, DataRegularSeason20242025!$E$3:$E$1315, $A28)</f>
        <v>25</v>
      </c>
      <c r="DE28">
        <f>SUMIFS(DataRegularSeason20242025!$AA$3:$AA$1315,DataRegularSeason20242025!$B$3:$B$1315, "&lt;=" &amp; DE$1, DataRegularSeason20242025!$D$3:$D$1315, $A28)+SUMIFS(DataRegularSeason20242025!$AB$3:$AB$1315,DataRegularSeason20242025!$B$3:$B$1315, "&lt;=" &amp; DE$1, DataRegularSeason20242025!$E$3:$E$1315, $A28)</f>
        <v>25</v>
      </c>
      <c r="DF28">
        <f>SUMIFS(DataRegularSeason20242025!$AA$3:$AA$1315,DataRegularSeason20242025!$B$3:$B$1315, "&lt;=" &amp; DF$1, DataRegularSeason20242025!$D$3:$D$1315, $A28)+SUMIFS(DataRegularSeason20242025!$AB$3:$AB$1315,DataRegularSeason20242025!$B$3:$B$1315, "&lt;=" &amp; DF$1, DataRegularSeason20242025!$E$3:$E$1315, $A28)</f>
        <v>25</v>
      </c>
      <c r="DG28">
        <f>SUMIFS(DataRegularSeason20242025!$AA$3:$AA$1315,DataRegularSeason20242025!$B$3:$B$1315, "&lt;=" &amp; DG$1, DataRegularSeason20242025!$D$3:$D$1315, $A28)+SUMIFS(DataRegularSeason20242025!$AB$3:$AB$1315,DataRegularSeason20242025!$B$3:$B$1315, "&lt;=" &amp; DG$1, DataRegularSeason20242025!$E$3:$E$1315, $A28)</f>
        <v>25</v>
      </c>
      <c r="DH28">
        <f>SUMIFS(DataRegularSeason20242025!$AA$3:$AA$1315,DataRegularSeason20242025!$B$3:$B$1315, "&lt;=" &amp; DH$1, DataRegularSeason20242025!$D$3:$D$1315, $A28)+SUMIFS(DataRegularSeason20242025!$AB$3:$AB$1315,DataRegularSeason20242025!$B$3:$B$1315, "&lt;=" &amp; DH$1, DataRegularSeason20242025!$E$3:$E$1315, $A28)</f>
        <v>25</v>
      </c>
      <c r="DI28">
        <f>SUMIFS(DataRegularSeason20242025!$AA$3:$AA$1315,DataRegularSeason20242025!$B$3:$B$1315, "&lt;=" &amp; DI$1, DataRegularSeason20242025!$D$3:$D$1315, $A28)+SUMIFS(DataRegularSeason20242025!$AB$3:$AB$1315,DataRegularSeason20242025!$B$3:$B$1315, "&lt;=" &amp; DI$1, DataRegularSeason20242025!$E$3:$E$1315, $A28)</f>
        <v>25</v>
      </c>
      <c r="DJ28">
        <f>SUMIFS(DataRegularSeason20242025!$AA$3:$AA$1315,DataRegularSeason20242025!$B$3:$B$1315, "&lt;=" &amp; DJ$1, DataRegularSeason20242025!$D$3:$D$1315, $A28)+SUMIFS(DataRegularSeason20242025!$AB$3:$AB$1315,DataRegularSeason20242025!$B$3:$B$1315, "&lt;=" &amp; DJ$1, DataRegularSeason20242025!$E$3:$E$1315, $A28)</f>
        <v>25</v>
      </c>
      <c r="DK28">
        <f>SUMIFS(DataRegularSeason20242025!$AA$3:$AA$1315,DataRegularSeason20242025!$B$3:$B$1315, "&lt;=" &amp; DK$1, DataRegularSeason20242025!$D$3:$D$1315, $A28)+SUMIFS(DataRegularSeason20242025!$AB$3:$AB$1315,DataRegularSeason20242025!$B$3:$B$1315, "&lt;=" &amp; DK$1, DataRegularSeason20242025!$E$3:$E$1315, $A28)</f>
        <v>25</v>
      </c>
      <c r="DL28">
        <f>SUMIFS(DataRegularSeason20242025!$AA$3:$AA$1315,DataRegularSeason20242025!$B$3:$B$1315, "&lt;=" &amp; DL$1, DataRegularSeason20242025!$D$3:$D$1315, $A28)+SUMIFS(DataRegularSeason20242025!$AB$3:$AB$1315,DataRegularSeason20242025!$B$3:$B$1315, "&lt;=" &amp; DL$1, DataRegularSeason20242025!$E$3:$E$1315, $A28)</f>
        <v>25</v>
      </c>
      <c r="DM28">
        <f>SUMIFS(DataRegularSeason20242025!$AA$3:$AA$1315,DataRegularSeason20242025!$B$3:$B$1315, "&lt;=" &amp; DM$1, DataRegularSeason20242025!$D$3:$D$1315, $A28)+SUMIFS(DataRegularSeason20242025!$AB$3:$AB$1315,DataRegularSeason20242025!$B$3:$B$1315, "&lt;=" &amp; DM$1, DataRegularSeason20242025!$E$3:$E$1315, $A28)</f>
        <v>25</v>
      </c>
      <c r="DN28">
        <f>SUMIFS(DataRegularSeason20242025!$AA$3:$AA$1315,DataRegularSeason20242025!$B$3:$B$1315, "&lt;=" &amp; DN$1, DataRegularSeason20242025!$D$3:$D$1315, $A28)+SUMIFS(DataRegularSeason20242025!$AB$3:$AB$1315,DataRegularSeason20242025!$B$3:$B$1315, "&lt;=" &amp; DN$1, DataRegularSeason20242025!$E$3:$E$1315, $A28)</f>
        <v>25</v>
      </c>
      <c r="DO28">
        <f>SUMIFS(DataRegularSeason20242025!$AA$3:$AA$1315,DataRegularSeason20242025!$B$3:$B$1315, "&lt;=" &amp; DO$1, DataRegularSeason20242025!$D$3:$D$1315, $A28)+SUMIFS(DataRegularSeason20242025!$AB$3:$AB$1315,DataRegularSeason20242025!$B$3:$B$1315, "&lt;=" &amp; DO$1, DataRegularSeason20242025!$E$3:$E$1315, $A28)</f>
        <v>25</v>
      </c>
      <c r="DP28">
        <f>SUMIFS(DataRegularSeason20242025!$AA$3:$AA$1315,DataRegularSeason20242025!$B$3:$B$1315, "&lt;=" &amp; DP$1, DataRegularSeason20242025!$D$3:$D$1315, $A28)+SUMIFS(DataRegularSeason20242025!$AB$3:$AB$1315,DataRegularSeason20242025!$B$3:$B$1315, "&lt;=" &amp; DP$1, DataRegularSeason20242025!$E$3:$E$1315, $A28)</f>
        <v>25</v>
      </c>
      <c r="DQ28">
        <f>SUMIFS(DataRegularSeason20242025!$AA$3:$AA$1315,DataRegularSeason20242025!$B$3:$B$1315, "&lt;=" &amp; DQ$1, DataRegularSeason20242025!$D$3:$D$1315, $A28)+SUMIFS(DataRegularSeason20242025!$AB$3:$AB$1315,DataRegularSeason20242025!$B$3:$B$1315, "&lt;=" &amp; DQ$1, DataRegularSeason20242025!$E$3:$E$1315, $A28)</f>
        <v>25</v>
      </c>
      <c r="DR28">
        <f>SUMIFS(DataRegularSeason20242025!$AA$3:$AA$1315,DataRegularSeason20242025!$B$3:$B$1315, "&lt;=" &amp; DR$1, DataRegularSeason20242025!$D$3:$D$1315, $A28)+SUMIFS(DataRegularSeason20242025!$AB$3:$AB$1315,DataRegularSeason20242025!$B$3:$B$1315, "&lt;=" &amp; DR$1, DataRegularSeason20242025!$E$3:$E$1315, $A28)</f>
        <v>25</v>
      </c>
      <c r="DS28">
        <f>SUMIFS(DataRegularSeason20242025!$AA$3:$AA$1315,DataRegularSeason20242025!$B$3:$B$1315, "&lt;=" &amp; DS$1, DataRegularSeason20242025!$D$3:$D$1315, $A28)+SUMIFS(DataRegularSeason20242025!$AB$3:$AB$1315,DataRegularSeason20242025!$B$3:$B$1315, "&lt;=" &amp; DS$1, DataRegularSeason20242025!$E$3:$E$1315, $A28)</f>
        <v>25</v>
      </c>
      <c r="DT28">
        <f>SUMIFS(DataRegularSeason20242025!$AA$3:$AA$1315,DataRegularSeason20242025!$B$3:$B$1315, "&lt;=" &amp; DT$1, DataRegularSeason20242025!$D$3:$D$1315, $A28)+SUMIFS(DataRegularSeason20242025!$AB$3:$AB$1315,DataRegularSeason20242025!$B$3:$B$1315, "&lt;=" &amp; DT$1, DataRegularSeason20242025!$E$3:$E$1315, $A28)</f>
        <v>25</v>
      </c>
      <c r="DU28">
        <f>SUMIFS(DataRegularSeason20242025!$AA$3:$AA$1315,DataRegularSeason20242025!$B$3:$B$1315, "&lt;=" &amp; DU$1, DataRegularSeason20242025!$D$3:$D$1315, $A28)+SUMIFS(DataRegularSeason20242025!$AB$3:$AB$1315,DataRegularSeason20242025!$B$3:$B$1315, "&lt;=" &amp; DU$1, DataRegularSeason20242025!$E$3:$E$1315, $A28)</f>
        <v>25</v>
      </c>
      <c r="DV28">
        <f>SUMIFS(DataRegularSeason20242025!$AA$3:$AA$1315,DataRegularSeason20242025!$B$3:$B$1315, "&lt;=" &amp; DV$1, DataRegularSeason20242025!$D$3:$D$1315, $A28)+SUMIFS(DataRegularSeason20242025!$AB$3:$AB$1315,DataRegularSeason20242025!$B$3:$B$1315, "&lt;=" &amp; DV$1, DataRegularSeason20242025!$E$3:$E$1315, $A28)</f>
        <v>25</v>
      </c>
      <c r="DW28">
        <f>SUMIFS(DataRegularSeason20242025!$AA$3:$AA$1315,DataRegularSeason20242025!$B$3:$B$1315, "&lt;=" &amp; DW$1, DataRegularSeason20242025!$D$3:$D$1315, $A28)+SUMIFS(DataRegularSeason20242025!$AB$3:$AB$1315,DataRegularSeason20242025!$B$3:$B$1315, "&lt;=" &amp; DW$1, DataRegularSeason20242025!$E$3:$E$1315, $A28)</f>
        <v>25</v>
      </c>
      <c r="DX28">
        <f>SUMIFS(DataRegularSeason20242025!$AA$3:$AA$1315,DataRegularSeason20242025!$B$3:$B$1315, "&lt;=" &amp; DX$1, DataRegularSeason20242025!$D$3:$D$1315, $A28)+SUMIFS(DataRegularSeason20242025!$AB$3:$AB$1315,DataRegularSeason20242025!$B$3:$B$1315, "&lt;=" &amp; DX$1, DataRegularSeason20242025!$E$3:$E$1315, $A28)</f>
        <v>25</v>
      </c>
      <c r="DY28">
        <f>SUMIFS(DataRegularSeason20242025!$AA$3:$AA$1315,DataRegularSeason20242025!$B$3:$B$1315, "&lt;=" &amp; DY$1, DataRegularSeason20242025!$D$3:$D$1315, $A28)+SUMIFS(DataRegularSeason20242025!$AB$3:$AB$1315,DataRegularSeason20242025!$B$3:$B$1315, "&lt;=" &amp; DY$1, DataRegularSeason20242025!$E$3:$E$1315, $A28)</f>
        <v>25</v>
      </c>
      <c r="DZ28">
        <f>SUMIFS(DataRegularSeason20242025!$AA$3:$AA$1315,DataRegularSeason20242025!$B$3:$B$1315, "&lt;=" &amp; DZ$1, DataRegularSeason20242025!$D$3:$D$1315, $A28)+SUMIFS(DataRegularSeason20242025!$AB$3:$AB$1315,DataRegularSeason20242025!$B$3:$B$1315, "&lt;=" &amp; DZ$1, DataRegularSeason20242025!$E$3:$E$1315, $A28)</f>
        <v>25</v>
      </c>
      <c r="EA28">
        <f>SUMIFS(DataRegularSeason20242025!$AA$3:$AA$1315,DataRegularSeason20242025!$B$3:$B$1315, "&lt;=" &amp; EA$1, DataRegularSeason20242025!$D$3:$D$1315, $A28)+SUMIFS(DataRegularSeason20242025!$AB$3:$AB$1315,DataRegularSeason20242025!$B$3:$B$1315, "&lt;=" &amp; EA$1, DataRegularSeason20242025!$E$3:$E$1315, $A28)</f>
        <v>25</v>
      </c>
      <c r="EB28">
        <f>SUMIFS(DataRegularSeason20242025!$AA$3:$AA$1315,DataRegularSeason20242025!$B$3:$B$1315, "&lt;=" &amp; EB$1, DataRegularSeason20242025!$D$3:$D$1315, $A28)+SUMIFS(DataRegularSeason20242025!$AB$3:$AB$1315,DataRegularSeason20242025!$B$3:$B$1315, "&lt;=" &amp; EB$1, DataRegularSeason20242025!$E$3:$E$1315, $A28)</f>
        <v>25</v>
      </c>
      <c r="EC28">
        <f>SUMIFS(DataRegularSeason20242025!$AA$3:$AA$1315,DataRegularSeason20242025!$B$3:$B$1315, "&lt;=" &amp; EC$1, DataRegularSeason20242025!$D$3:$D$1315, $A28)+SUMIFS(DataRegularSeason20242025!$AB$3:$AB$1315,DataRegularSeason20242025!$B$3:$B$1315, "&lt;=" &amp; EC$1, DataRegularSeason20242025!$E$3:$E$1315, $A28)</f>
        <v>25</v>
      </c>
      <c r="ED28">
        <f>SUMIFS(DataRegularSeason20242025!$AA$3:$AA$1315,DataRegularSeason20242025!$B$3:$B$1315, "&lt;=" &amp; ED$1, DataRegularSeason20242025!$D$3:$D$1315, $A28)+SUMIFS(DataRegularSeason20242025!$AB$3:$AB$1315,DataRegularSeason20242025!$B$3:$B$1315, "&lt;=" &amp; ED$1, DataRegularSeason20242025!$E$3:$E$1315, $A28)</f>
        <v>25</v>
      </c>
      <c r="EE28">
        <f>SUMIFS(DataRegularSeason20242025!$AA$3:$AA$1315,DataRegularSeason20242025!$B$3:$B$1315, "&lt;=" &amp; EE$1, DataRegularSeason20242025!$D$3:$D$1315, $A28)+SUMIFS(DataRegularSeason20242025!$AB$3:$AB$1315,DataRegularSeason20242025!$B$3:$B$1315, "&lt;=" &amp; EE$1, DataRegularSeason20242025!$E$3:$E$1315, $A28)</f>
        <v>25</v>
      </c>
      <c r="EF28">
        <f>SUMIFS(DataRegularSeason20242025!$AA$3:$AA$1315,DataRegularSeason20242025!$B$3:$B$1315, "&lt;=" &amp; EF$1, DataRegularSeason20242025!$D$3:$D$1315, $A28)+SUMIFS(DataRegularSeason20242025!$AB$3:$AB$1315,DataRegularSeason20242025!$B$3:$B$1315, "&lt;=" &amp; EF$1, DataRegularSeason20242025!$E$3:$E$1315, $A28)</f>
        <v>25</v>
      </c>
      <c r="EG28">
        <f>SUMIFS(DataRegularSeason20242025!$AA$3:$AA$1315,DataRegularSeason20242025!$B$3:$B$1315, "&lt;=" &amp; EG$1, DataRegularSeason20242025!$D$3:$D$1315, $A28)+SUMIFS(DataRegularSeason20242025!$AB$3:$AB$1315,DataRegularSeason20242025!$B$3:$B$1315, "&lt;=" &amp; EG$1, DataRegularSeason20242025!$E$3:$E$1315, $A28)</f>
        <v>25</v>
      </c>
      <c r="EH28">
        <f>SUMIFS(DataRegularSeason20242025!$AA$3:$AA$1315,DataRegularSeason20242025!$B$3:$B$1315, "&lt;=" &amp; EH$1, DataRegularSeason20242025!$D$3:$D$1315, $A28)+SUMIFS(DataRegularSeason20242025!$AB$3:$AB$1315,DataRegularSeason20242025!$B$3:$B$1315, "&lt;=" &amp; EH$1, DataRegularSeason20242025!$E$3:$E$1315, $A28)</f>
        <v>25</v>
      </c>
      <c r="EI28">
        <f>SUMIFS(DataRegularSeason20242025!$AA$3:$AA$1315,DataRegularSeason20242025!$B$3:$B$1315, "&lt;=" &amp; EI$1, DataRegularSeason20242025!$D$3:$D$1315, $A28)+SUMIFS(DataRegularSeason20242025!$AB$3:$AB$1315,DataRegularSeason20242025!$B$3:$B$1315, "&lt;=" &amp; EI$1, DataRegularSeason20242025!$E$3:$E$1315, $A28)</f>
        <v>25</v>
      </c>
      <c r="EJ28">
        <f>SUMIFS(DataRegularSeason20242025!$AA$3:$AA$1315,DataRegularSeason20242025!$B$3:$B$1315, "&lt;=" &amp; EJ$1, DataRegularSeason20242025!$D$3:$D$1315, $A28)+SUMIFS(DataRegularSeason20242025!$AB$3:$AB$1315,DataRegularSeason20242025!$B$3:$B$1315, "&lt;=" &amp; EJ$1, DataRegularSeason20242025!$E$3:$E$1315, $A28)</f>
        <v>25</v>
      </c>
      <c r="EK28">
        <f>SUMIFS(DataRegularSeason20242025!$AA$3:$AA$1315,DataRegularSeason20242025!$B$3:$B$1315, "&lt;=" &amp; EK$1, DataRegularSeason20242025!$D$3:$D$1315, $A28)+SUMIFS(DataRegularSeason20242025!$AB$3:$AB$1315,DataRegularSeason20242025!$B$3:$B$1315, "&lt;=" &amp; EK$1, DataRegularSeason20242025!$E$3:$E$1315, $A28)</f>
        <v>25</v>
      </c>
      <c r="EL28">
        <f>SUMIFS(DataRegularSeason20242025!$AA$3:$AA$1315,DataRegularSeason20242025!$B$3:$B$1315, "&lt;=" &amp; EL$1, DataRegularSeason20242025!$D$3:$D$1315, $A28)+SUMIFS(DataRegularSeason20242025!$AB$3:$AB$1315,DataRegularSeason20242025!$B$3:$B$1315, "&lt;=" &amp; EL$1, DataRegularSeason20242025!$E$3:$E$1315, $A28)</f>
        <v>25</v>
      </c>
      <c r="EM28">
        <f>SUMIFS(DataRegularSeason20242025!$AA$3:$AA$1315,DataRegularSeason20242025!$B$3:$B$1315, "&lt;=" &amp; EM$1, DataRegularSeason20242025!$D$3:$D$1315, $A28)+SUMIFS(DataRegularSeason20242025!$AB$3:$AB$1315,DataRegularSeason20242025!$B$3:$B$1315, "&lt;=" &amp; EM$1, DataRegularSeason20242025!$E$3:$E$1315, $A28)</f>
        <v>25</v>
      </c>
      <c r="EN28">
        <f>SUMIFS(DataRegularSeason20242025!$AA$3:$AA$1315,DataRegularSeason20242025!$B$3:$B$1315, "&lt;=" &amp; EN$1, DataRegularSeason20242025!$D$3:$D$1315, $A28)+SUMIFS(DataRegularSeason20242025!$AB$3:$AB$1315,DataRegularSeason20242025!$B$3:$B$1315, "&lt;=" &amp; EN$1, DataRegularSeason20242025!$E$3:$E$1315, $A28)</f>
        <v>25</v>
      </c>
      <c r="EO28">
        <f>SUMIFS(DataRegularSeason20242025!$AA$3:$AA$1315,DataRegularSeason20242025!$B$3:$B$1315, "&lt;=" &amp; EO$1, DataRegularSeason20242025!$D$3:$D$1315, $A28)+SUMIFS(DataRegularSeason20242025!$AB$3:$AB$1315,DataRegularSeason20242025!$B$3:$B$1315, "&lt;=" &amp; EO$1, DataRegularSeason20242025!$E$3:$E$1315, $A28)</f>
        <v>25</v>
      </c>
      <c r="EP28">
        <f>SUMIFS(DataRegularSeason20242025!$AA$3:$AA$1315,DataRegularSeason20242025!$B$3:$B$1315, "&lt;=" &amp; EP$1, DataRegularSeason20242025!$D$3:$D$1315, $A28)+SUMIFS(DataRegularSeason20242025!$AB$3:$AB$1315,DataRegularSeason20242025!$B$3:$B$1315, "&lt;=" &amp; EP$1, DataRegularSeason20242025!$E$3:$E$1315, $A28)</f>
        <v>25</v>
      </c>
      <c r="EQ28">
        <f>SUMIFS(DataRegularSeason20242025!$AA$3:$AA$1315,DataRegularSeason20242025!$B$3:$B$1315, "&lt;=" &amp; EQ$1, DataRegularSeason20242025!$D$3:$D$1315, $A28)+SUMIFS(DataRegularSeason20242025!$AB$3:$AB$1315,DataRegularSeason20242025!$B$3:$B$1315, "&lt;=" &amp; EQ$1, DataRegularSeason20242025!$E$3:$E$1315, $A28)</f>
        <v>25</v>
      </c>
      <c r="ER28">
        <f>SUMIFS(DataRegularSeason20242025!$AA$3:$AA$1315,DataRegularSeason20242025!$B$3:$B$1315, "&lt;=" &amp; ER$1, DataRegularSeason20242025!$D$3:$D$1315, $A28)+SUMIFS(DataRegularSeason20242025!$AB$3:$AB$1315,DataRegularSeason20242025!$B$3:$B$1315, "&lt;=" &amp; ER$1, DataRegularSeason20242025!$E$3:$E$1315, $A28)</f>
        <v>25</v>
      </c>
      <c r="ES28">
        <f>SUMIFS(DataRegularSeason20242025!$AA$3:$AA$1315,DataRegularSeason20242025!$B$3:$B$1315, "&lt;=" &amp; ES$1, DataRegularSeason20242025!$D$3:$D$1315, $A28)+SUMIFS(DataRegularSeason20242025!$AB$3:$AB$1315,DataRegularSeason20242025!$B$3:$B$1315, "&lt;=" &amp; ES$1, DataRegularSeason20242025!$E$3:$E$1315, $A28)</f>
        <v>25</v>
      </c>
      <c r="ET28">
        <f>SUMIFS(DataRegularSeason20242025!$AA$3:$AA$1315,DataRegularSeason20242025!$B$3:$B$1315, "&lt;=" &amp; ET$1, DataRegularSeason20242025!$D$3:$D$1315, $A28)+SUMIFS(DataRegularSeason20242025!$AB$3:$AB$1315,DataRegularSeason20242025!$B$3:$B$1315, "&lt;=" &amp; ET$1, DataRegularSeason20242025!$E$3:$E$1315, $A28)</f>
        <v>25</v>
      </c>
      <c r="EU28">
        <f>SUMIFS(DataRegularSeason20242025!$AA$3:$AA$1315,DataRegularSeason20242025!$B$3:$B$1315, "&lt;=" &amp; EU$1, DataRegularSeason20242025!$D$3:$D$1315, $A28)+SUMIFS(DataRegularSeason20242025!$AB$3:$AB$1315,DataRegularSeason20242025!$B$3:$B$1315, "&lt;=" &amp; EU$1, DataRegularSeason20242025!$E$3:$E$1315, $A28)</f>
        <v>25</v>
      </c>
      <c r="EV28">
        <f>SUMIFS(DataRegularSeason20242025!$AA$3:$AA$1315,DataRegularSeason20242025!$B$3:$B$1315, "&lt;=" &amp; EV$1, DataRegularSeason20242025!$D$3:$D$1315, $A28)+SUMIFS(DataRegularSeason20242025!$AB$3:$AB$1315,DataRegularSeason20242025!$B$3:$B$1315, "&lt;=" &amp; EV$1, DataRegularSeason20242025!$E$3:$E$1315, $A28)</f>
        <v>25</v>
      </c>
      <c r="EW28">
        <f>SUMIFS(DataRegularSeason20242025!$AA$3:$AA$1315,DataRegularSeason20242025!$B$3:$B$1315, "&lt;=" &amp; EW$1, DataRegularSeason20242025!$D$3:$D$1315, $A28)+SUMIFS(DataRegularSeason20242025!$AB$3:$AB$1315,DataRegularSeason20242025!$B$3:$B$1315, "&lt;=" &amp; EW$1, DataRegularSeason20242025!$E$3:$E$1315, $A28)</f>
        <v>25</v>
      </c>
      <c r="EX28">
        <f>SUMIFS(DataRegularSeason20242025!$AA$3:$AA$1315,DataRegularSeason20242025!$B$3:$B$1315, "&lt;=" &amp; EX$1, DataRegularSeason20242025!$D$3:$D$1315, $A28)+SUMIFS(DataRegularSeason20242025!$AB$3:$AB$1315,DataRegularSeason20242025!$B$3:$B$1315, "&lt;=" &amp; EX$1, DataRegularSeason20242025!$E$3:$E$1315, $A28)</f>
        <v>25</v>
      </c>
      <c r="EY28">
        <f>SUMIFS(DataRegularSeason20242025!$AA$3:$AA$1315,DataRegularSeason20242025!$B$3:$B$1315, "&lt;=" &amp; EY$1, DataRegularSeason20242025!$D$3:$D$1315, $A28)+SUMIFS(DataRegularSeason20242025!$AB$3:$AB$1315,DataRegularSeason20242025!$B$3:$B$1315, "&lt;=" &amp; EY$1, DataRegularSeason20242025!$E$3:$E$1315, $A28)</f>
        <v>25</v>
      </c>
      <c r="EZ28">
        <f>SUMIFS(DataRegularSeason20242025!$AA$3:$AA$1315,DataRegularSeason20242025!$B$3:$B$1315, "&lt;=" &amp; EZ$1, DataRegularSeason20242025!$D$3:$D$1315, $A28)+SUMIFS(DataRegularSeason20242025!$AB$3:$AB$1315,DataRegularSeason20242025!$B$3:$B$1315, "&lt;=" &amp; EZ$1, DataRegularSeason20242025!$E$3:$E$1315, $A28)</f>
        <v>25</v>
      </c>
      <c r="FA28">
        <f>SUMIFS(DataRegularSeason20242025!$AA$3:$AA$1315,DataRegularSeason20242025!$B$3:$B$1315, "&lt;=" &amp; FA$1, DataRegularSeason20242025!$D$3:$D$1315, $A28)+SUMIFS(DataRegularSeason20242025!$AB$3:$AB$1315,DataRegularSeason20242025!$B$3:$B$1315, "&lt;=" &amp; FA$1, DataRegularSeason20242025!$E$3:$E$1315, $A28)</f>
        <v>25</v>
      </c>
      <c r="FB28">
        <f>SUMIFS(DataRegularSeason20242025!$AA$3:$AA$1315,DataRegularSeason20242025!$B$3:$B$1315, "&lt;=" &amp; FB$1, DataRegularSeason20242025!$D$3:$D$1315, $A28)+SUMIFS(DataRegularSeason20242025!$AB$3:$AB$1315,DataRegularSeason20242025!$B$3:$B$1315, "&lt;=" &amp; FB$1, DataRegularSeason20242025!$E$3:$E$1315, $A28)</f>
        <v>25</v>
      </c>
      <c r="FC28">
        <f>SUMIFS(DataRegularSeason20242025!$AA$3:$AA$1315,DataRegularSeason20242025!$B$3:$B$1315, "&lt;=" &amp; FC$1, DataRegularSeason20242025!$D$3:$D$1315, $A28)+SUMIFS(DataRegularSeason20242025!$AB$3:$AB$1315,DataRegularSeason20242025!$B$3:$B$1315, "&lt;=" &amp; FC$1, DataRegularSeason20242025!$E$3:$E$1315, $A28)</f>
        <v>25</v>
      </c>
      <c r="FD28">
        <f>SUMIFS(DataRegularSeason20242025!$AA$3:$AA$1315,DataRegularSeason20242025!$B$3:$B$1315, "&lt;=" &amp; FD$1, DataRegularSeason20242025!$D$3:$D$1315, $A28)+SUMIFS(DataRegularSeason20242025!$AB$3:$AB$1315,DataRegularSeason20242025!$B$3:$B$1315, "&lt;=" &amp; FD$1, DataRegularSeason20242025!$E$3:$E$1315, $A28)</f>
        <v>25</v>
      </c>
      <c r="FE28">
        <f>SUMIFS(DataRegularSeason20242025!$AA$3:$AA$1315,DataRegularSeason20242025!$B$3:$B$1315, "&lt;=" &amp; FE$1, DataRegularSeason20242025!$D$3:$D$1315, $A28)+SUMIFS(DataRegularSeason20242025!$AB$3:$AB$1315,DataRegularSeason20242025!$B$3:$B$1315, "&lt;=" &amp; FE$1, DataRegularSeason20242025!$E$3:$E$1315, $A28)</f>
        <v>25</v>
      </c>
      <c r="FF28">
        <f>SUMIFS(DataRegularSeason20242025!$AA$3:$AA$1315,DataRegularSeason20242025!$B$3:$B$1315, "&lt;=" &amp; FF$1, DataRegularSeason20242025!$D$3:$D$1315, $A28)+SUMIFS(DataRegularSeason20242025!$AB$3:$AB$1315,DataRegularSeason20242025!$B$3:$B$1315, "&lt;=" &amp; FF$1, DataRegularSeason20242025!$E$3:$E$1315, $A28)</f>
        <v>25</v>
      </c>
      <c r="FG28">
        <f>SUMIFS(DataRegularSeason20242025!$AA$3:$AA$1315,DataRegularSeason20242025!$B$3:$B$1315, "&lt;=" &amp; FG$1, DataRegularSeason20242025!$D$3:$D$1315, $A28)+SUMIFS(DataRegularSeason20242025!$AB$3:$AB$1315,DataRegularSeason20242025!$B$3:$B$1315, "&lt;=" &amp; FG$1, DataRegularSeason20242025!$E$3:$E$1315, $A28)</f>
        <v>25</v>
      </c>
      <c r="FH28">
        <f>SUMIFS(DataRegularSeason20242025!$AA$3:$AA$1315,DataRegularSeason20242025!$B$3:$B$1315, "&lt;=" &amp; FH$1, DataRegularSeason20242025!$D$3:$D$1315, $A28)+SUMIFS(DataRegularSeason20242025!$AB$3:$AB$1315,DataRegularSeason20242025!$B$3:$B$1315, "&lt;=" &amp; FH$1, DataRegularSeason20242025!$E$3:$E$1315, $A28)</f>
        <v>25</v>
      </c>
      <c r="FI28">
        <f>SUMIFS(DataRegularSeason20242025!$AA$3:$AA$1315,DataRegularSeason20242025!$B$3:$B$1315, "&lt;=" &amp; FI$1, DataRegularSeason20242025!$D$3:$D$1315, $A28)+SUMIFS(DataRegularSeason20242025!$AB$3:$AB$1315,DataRegularSeason20242025!$B$3:$B$1315, "&lt;=" &amp; FI$1, DataRegularSeason20242025!$E$3:$E$1315, $A28)</f>
        <v>25</v>
      </c>
      <c r="FJ28">
        <f>SUMIFS(DataRegularSeason20242025!$AA$3:$AA$1315,DataRegularSeason20242025!$B$3:$B$1315, "&lt;=" &amp; FJ$1, DataRegularSeason20242025!$D$3:$D$1315, $A28)+SUMIFS(DataRegularSeason20242025!$AB$3:$AB$1315,DataRegularSeason20242025!$B$3:$B$1315, "&lt;=" &amp; FJ$1, DataRegularSeason20242025!$E$3:$E$1315, $A28)</f>
        <v>25</v>
      </c>
      <c r="FK28">
        <f>SUMIFS(DataRegularSeason20242025!$AA$3:$AA$1315,DataRegularSeason20242025!$B$3:$B$1315, "&lt;=" &amp; FK$1, DataRegularSeason20242025!$D$3:$D$1315, $A28)+SUMIFS(DataRegularSeason20242025!$AB$3:$AB$1315,DataRegularSeason20242025!$B$3:$B$1315, "&lt;=" &amp; FK$1, DataRegularSeason20242025!$E$3:$E$1315, $A28)</f>
        <v>25</v>
      </c>
      <c r="FL28">
        <f>SUMIFS(DataRegularSeason20242025!$AA$3:$AA$1315,DataRegularSeason20242025!$B$3:$B$1315, "&lt;=" &amp; FL$1, DataRegularSeason20242025!$D$3:$D$1315, $A28)+SUMIFS(DataRegularSeason20242025!$AB$3:$AB$1315,DataRegularSeason20242025!$B$3:$B$1315, "&lt;=" &amp; FL$1, DataRegularSeason20242025!$E$3:$E$1315, $A28)</f>
        <v>25</v>
      </c>
      <c r="FM28">
        <f>SUMIFS(DataRegularSeason20242025!$AA$3:$AA$1315,DataRegularSeason20242025!$B$3:$B$1315, "&lt;=" &amp; FM$1, DataRegularSeason20242025!$D$3:$D$1315, $A28)+SUMIFS(DataRegularSeason20242025!$AB$3:$AB$1315,DataRegularSeason20242025!$B$3:$B$1315, "&lt;=" &amp; FM$1, DataRegularSeason20242025!$E$3:$E$1315, $A28)</f>
        <v>25</v>
      </c>
      <c r="FN28">
        <f>SUMIFS(DataRegularSeason20242025!$AA$3:$AA$1315,DataRegularSeason20242025!$B$3:$B$1315, "&lt;=" &amp; FN$1, DataRegularSeason20242025!$D$3:$D$1315, $A28)+SUMIFS(DataRegularSeason20242025!$AB$3:$AB$1315,DataRegularSeason20242025!$B$3:$B$1315, "&lt;=" &amp; FN$1, DataRegularSeason20242025!$E$3:$E$1315, $A28)</f>
        <v>25</v>
      </c>
      <c r="FO28">
        <f>SUMIFS(DataRegularSeason20242025!$AA$3:$AA$1315,DataRegularSeason20242025!$B$3:$B$1315, "&lt;=" &amp; FO$1, DataRegularSeason20242025!$D$3:$D$1315, $A28)+SUMIFS(DataRegularSeason20242025!$AB$3:$AB$1315,DataRegularSeason20242025!$B$3:$B$1315, "&lt;=" &amp; FO$1, DataRegularSeason20242025!$E$3:$E$1315, $A28)</f>
        <v>25</v>
      </c>
      <c r="FP28">
        <f>SUMIFS(DataRegularSeason20242025!$AA$3:$AA$1315,DataRegularSeason20242025!$B$3:$B$1315, "&lt;=" &amp; FP$1, DataRegularSeason20242025!$D$3:$D$1315, $A28)+SUMIFS(DataRegularSeason20242025!$AB$3:$AB$1315,DataRegularSeason20242025!$B$3:$B$1315, "&lt;=" &amp; FP$1, DataRegularSeason20242025!$E$3:$E$1315, $A28)</f>
        <v>25</v>
      </c>
      <c r="FQ28">
        <f>SUMIFS(DataRegularSeason20242025!$AA$3:$AA$1315,DataRegularSeason20242025!$B$3:$B$1315, "&lt;=" &amp; FQ$1, DataRegularSeason20242025!$D$3:$D$1315, $A28)+SUMIFS(DataRegularSeason20242025!$AB$3:$AB$1315,DataRegularSeason20242025!$B$3:$B$1315, "&lt;=" &amp; FQ$1, DataRegularSeason20242025!$E$3:$E$1315, $A28)</f>
        <v>25</v>
      </c>
      <c r="FR28">
        <f>SUMIFS(DataRegularSeason20242025!$AA$3:$AA$1315,DataRegularSeason20242025!$B$3:$B$1315, "&lt;=" &amp; FR$1, DataRegularSeason20242025!$D$3:$D$1315, $A28)+SUMIFS(DataRegularSeason20242025!$AB$3:$AB$1315,DataRegularSeason20242025!$B$3:$B$1315, "&lt;=" &amp; FR$1, DataRegularSeason20242025!$E$3:$E$1315, $A28)</f>
        <v>25</v>
      </c>
      <c r="FS28">
        <f>SUMIFS(DataRegularSeason20242025!$AA$3:$AA$1315,DataRegularSeason20242025!$B$3:$B$1315, "&lt;=" &amp; FS$1, DataRegularSeason20242025!$D$3:$D$1315, $A28)+SUMIFS(DataRegularSeason20242025!$AB$3:$AB$1315,DataRegularSeason20242025!$B$3:$B$1315, "&lt;=" &amp; FS$1, DataRegularSeason20242025!$E$3:$E$1315, $A28)</f>
        <v>25</v>
      </c>
      <c r="FT28">
        <f>SUMIFS(DataRegularSeason20242025!$AA$3:$AA$1315,DataRegularSeason20242025!$B$3:$B$1315, "&lt;=" &amp; FT$1, DataRegularSeason20242025!$D$3:$D$1315, $A28)+SUMIFS(DataRegularSeason20242025!$AB$3:$AB$1315,DataRegularSeason20242025!$B$3:$B$1315, "&lt;=" &amp; FT$1, DataRegularSeason20242025!$E$3:$E$1315, $A28)</f>
        <v>25</v>
      </c>
      <c r="FU28">
        <f>SUMIFS(DataRegularSeason20242025!$AA$3:$AA$1315,DataRegularSeason20242025!$B$3:$B$1315, "&lt;=" &amp; FU$1, DataRegularSeason20242025!$D$3:$D$1315, $A28)+SUMIFS(DataRegularSeason20242025!$AB$3:$AB$1315,DataRegularSeason20242025!$B$3:$B$1315, "&lt;=" &amp; FU$1, DataRegularSeason20242025!$E$3:$E$1315, $A28)</f>
        <v>25</v>
      </c>
      <c r="FV28">
        <f>SUMIFS(DataRegularSeason20242025!$AA$3:$AA$1315,DataRegularSeason20242025!$B$3:$B$1315, "&lt;=" &amp; FV$1, DataRegularSeason20242025!$D$3:$D$1315, $A28)+SUMIFS(DataRegularSeason20242025!$AB$3:$AB$1315,DataRegularSeason20242025!$B$3:$B$1315, "&lt;=" &amp; FV$1, DataRegularSeason20242025!$E$3:$E$1315, $A28)</f>
        <v>25</v>
      </c>
      <c r="FW28">
        <f>SUMIFS(DataRegularSeason20242025!$AA$3:$AA$1315,DataRegularSeason20242025!$B$3:$B$1315, "&lt;=" &amp; FW$1, DataRegularSeason20242025!$D$3:$D$1315, $A28)+SUMIFS(DataRegularSeason20242025!$AB$3:$AB$1315,DataRegularSeason20242025!$B$3:$B$1315, "&lt;=" &amp; FW$1, DataRegularSeason20242025!$E$3:$E$1315, $A28)</f>
        <v>25</v>
      </c>
      <c r="FX28">
        <f>SUMIFS(DataRegularSeason20242025!$AA$3:$AA$1315,DataRegularSeason20242025!$B$3:$B$1315, "&lt;=" &amp; FX$1, DataRegularSeason20242025!$D$3:$D$1315, $A28)+SUMIFS(DataRegularSeason20242025!$AB$3:$AB$1315,DataRegularSeason20242025!$B$3:$B$1315, "&lt;=" &amp; FX$1, DataRegularSeason20242025!$E$3:$E$1315, $A28)</f>
        <v>25</v>
      </c>
      <c r="FY28">
        <f>SUMIFS(DataRegularSeason20242025!$AA$3:$AA$1315,DataRegularSeason20242025!$B$3:$B$1315, "&lt;=" &amp; FY$1, DataRegularSeason20242025!$D$3:$D$1315, $A28)+SUMIFS(DataRegularSeason20242025!$AB$3:$AB$1315,DataRegularSeason20242025!$B$3:$B$1315, "&lt;=" &amp; FY$1, DataRegularSeason20242025!$E$3:$E$1315, $A28)</f>
        <v>25</v>
      </c>
      <c r="FZ28">
        <f>SUMIFS(DataRegularSeason20242025!$AA$3:$AA$1315,DataRegularSeason20242025!$B$3:$B$1315, "&lt;=" &amp; FZ$1, DataRegularSeason20242025!$D$3:$D$1315, $A28)+SUMIFS(DataRegularSeason20242025!$AB$3:$AB$1315,DataRegularSeason20242025!$B$3:$B$1315, "&lt;=" &amp; FZ$1, DataRegularSeason20242025!$E$3:$E$1315, $A28)</f>
        <v>25</v>
      </c>
      <c r="GA28">
        <f>SUMIFS(DataRegularSeason20242025!$AA$3:$AA$1315,DataRegularSeason20242025!$B$3:$B$1315, "&lt;=" &amp; GA$1, DataRegularSeason20242025!$D$3:$D$1315, $A28)+SUMIFS(DataRegularSeason20242025!$AB$3:$AB$1315,DataRegularSeason20242025!$B$3:$B$1315, "&lt;=" &amp; GA$1, DataRegularSeason20242025!$E$3:$E$1315, $A28)</f>
        <v>25</v>
      </c>
      <c r="GB28">
        <f>SUMIFS(DataRegularSeason20242025!$AA$3:$AA$1315,DataRegularSeason20242025!$B$3:$B$1315, "&lt;=" &amp; GB$1, DataRegularSeason20242025!$D$3:$D$1315, $A28)+SUMIFS(DataRegularSeason20242025!$AB$3:$AB$1315,DataRegularSeason20242025!$B$3:$B$1315, "&lt;=" &amp; GB$1, DataRegularSeason20242025!$E$3:$E$1315, $A28)</f>
        <v>25</v>
      </c>
      <c r="GC28">
        <f>SUMIFS(DataRegularSeason20242025!$AA$3:$AA$1315,DataRegularSeason20242025!$B$3:$B$1315, "&lt;=" &amp; GC$1, DataRegularSeason20242025!$D$3:$D$1315, $A28)+SUMIFS(DataRegularSeason20242025!$AB$3:$AB$1315,DataRegularSeason20242025!$B$3:$B$1315, "&lt;=" &amp; GC$1, DataRegularSeason20242025!$E$3:$E$1315, $A28)</f>
        <v>25</v>
      </c>
      <c r="GD28">
        <f>SUMIFS(DataRegularSeason20242025!$AA$3:$AA$1315,DataRegularSeason20242025!$B$3:$B$1315, "&lt;=" &amp; GD$1, DataRegularSeason20242025!$D$3:$D$1315, $A28)+SUMIFS(DataRegularSeason20242025!$AB$3:$AB$1315,DataRegularSeason20242025!$B$3:$B$1315, "&lt;=" &amp; GD$1, DataRegularSeason20242025!$E$3:$E$1315, $A28)</f>
        <v>25</v>
      </c>
      <c r="GE28">
        <f>SUMIFS(DataRegularSeason20242025!$AA$3:$AA$1315,DataRegularSeason20242025!$B$3:$B$1315, "&lt;=" &amp; GE$1, DataRegularSeason20242025!$D$3:$D$1315, $A28)+SUMIFS(DataRegularSeason20242025!$AB$3:$AB$1315,DataRegularSeason20242025!$B$3:$B$1315, "&lt;=" &amp; GE$1, DataRegularSeason20242025!$E$3:$E$1315, $A28)</f>
        <v>25</v>
      </c>
      <c r="GF28">
        <f>SUMIFS(DataRegularSeason20242025!$AA$3:$AA$1315,DataRegularSeason20242025!$B$3:$B$1315, "&lt;=" &amp; GF$1, DataRegularSeason20242025!$D$3:$D$1315, $A28)+SUMIFS(DataRegularSeason20242025!$AB$3:$AB$1315,DataRegularSeason20242025!$B$3:$B$1315, "&lt;=" &amp; GF$1, DataRegularSeason20242025!$E$3:$E$1315, $A28)</f>
        <v>25</v>
      </c>
      <c r="GG28">
        <f>SUMIFS(DataRegularSeason20242025!$AA$3:$AA$1315,DataRegularSeason20242025!$B$3:$B$1315, "&lt;=" &amp; GG$1, DataRegularSeason20242025!$D$3:$D$1315, $A28)+SUMIFS(DataRegularSeason20242025!$AB$3:$AB$1315,DataRegularSeason20242025!$B$3:$B$1315, "&lt;=" &amp; GG$1, DataRegularSeason20242025!$E$3:$E$1315, $A28)</f>
        <v>25</v>
      </c>
      <c r="GH28">
        <f>SUMIFS(DataRegularSeason20242025!$AA$3:$AA$1315,DataRegularSeason20242025!$B$3:$B$1315, "&lt;=" &amp; GH$1, DataRegularSeason20242025!$D$3:$D$1315, $A28)+SUMIFS(DataRegularSeason20242025!$AB$3:$AB$1315,DataRegularSeason20242025!$B$3:$B$1315, "&lt;=" &amp; GH$1, DataRegularSeason20242025!$E$3:$E$1315, $A28)</f>
        <v>25</v>
      </c>
      <c r="GI28">
        <f>SUMIFS(DataRegularSeason20242025!$AA$3:$AA$1315,DataRegularSeason20242025!$B$3:$B$1315, "&lt;=" &amp; GI$1, DataRegularSeason20242025!$D$3:$D$1315, $A28)+SUMIFS(DataRegularSeason20242025!$AB$3:$AB$1315,DataRegularSeason20242025!$B$3:$B$1315, "&lt;=" &amp; GI$1, DataRegularSeason20242025!$E$3:$E$1315, $A28)</f>
        <v>25</v>
      </c>
      <c r="GJ28">
        <f>SUMIFS(DataRegularSeason20242025!$AA$3:$AA$1315,DataRegularSeason20242025!$B$3:$B$1315, "&lt;=" &amp; GJ$1, DataRegularSeason20242025!$D$3:$D$1315, $A28)+SUMIFS(DataRegularSeason20242025!$AB$3:$AB$1315,DataRegularSeason20242025!$B$3:$B$1315, "&lt;=" &amp; GJ$1, DataRegularSeason20242025!$E$3:$E$1315, $A28)</f>
        <v>25</v>
      </c>
      <c r="GK28">
        <f>SUMIFS(DataRegularSeason20242025!$AA$3:$AA$1315,DataRegularSeason20242025!$B$3:$B$1315, "&lt;=" &amp; GK$1, DataRegularSeason20242025!$D$3:$D$1315, $A28)+SUMIFS(DataRegularSeason20242025!$AB$3:$AB$1315,DataRegularSeason20242025!$B$3:$B$1315, "&lt;=" &amp; GK$1, DataRegularSeason20242025!$E$3:$E$1315, $A28)</f>
        <v>25</v>
      </c>
      <c r="GL28">
        <f>SUMIFS(DataRegularSeason20242025!$AA$3:$AA$1315,DataRegularSeason20242025!$B$3:$B$1315, "&lt;=" &amp; GL$1, DataRegularSeason20242025!$D$3:$D$1315, $A28)+SUMIFS(DataRegularSeason20242025!$AB$3:$AB$1315,DataRegularSeason20242025!$B$3:$B$1315, "&lt;=" &amp; GL$1, DataRegularSeason20242025!$E$3:$E$1315, $A28)</f>
        <v>25</v>
      </c>
      <c r="GM28">
        <f>SUMIFS(DataRegularSeason20242025!$AA$3:$AA$1315,DataRegularSeason20242025!$B$3:$B$1315, "&lt;=" &amp; GM$1, DataRegularSeason20242025!$D$3:$D$1315, $A28)+SUMIFS(DataRegularSeason20242025!$AB$3:$AB$1315,DataRegularSeason20242025!$B$3:$B$1315, "&lt;=" &amp; GM$1, DataRegularSeason20242025!$E$3:$E$1315, $A28)</f>
        <v>25</v>
      </c>
      <c r="GN28">
        <f>SUMIFS(DataRegularSeason20242025!$AA$3:$AA$1315,DataRegularSeason20242025!$B$3:$B$1315, "&lt;=" &amp; GN$1, DataRegularSeason20242025!$D$3:$D$1315, $A28)+SUMIFS(DataRegularSeason20242025!$AB$3:$AB$1315,DataRegularSeason20242025!$B$3:$B$1315, "&lt;=" &amp; GN$1, DataRegularSeason20242025!$E$3:$E$1315, $A28)</f>
        <v>25</v>
      </c>
      <c r="GO28">
        <f>SUMIFS(DataRegularSeason20242025!$AA$3:$AA$1315,DataRegularSeason20242025!$B$3:$B$1315, "&lt;=" &amp; GO$1, DataRegularSeason20242025!$D$3:$D$1315, $A28)+SUMIFS(DataRegularSeason20242025!$AB$3:$AB$1315,DataRegularSeason20242025!$B$3:$B$1315, "&lt;=" &amp; GO$1, DataRegularSeason20242025!$E$3:$E$1315, $A28)</f>
        <v>25</v>
      </c>
      <c r="GP28">
        <f>SUMIFS(DataRegularSeason20242025!$AA$3:$AA$1315,DataRegularSeason20242025!$B$3:$B$1315, "&lt;=" &amp; GP$1, DataRegularSeason20242025!$D$3:$D$1315, $A28)+SUMIFS(DataRegularSeason20242025!$AB$3:$AB$1315,DataRegularSeason20242025!$B$3:$B$1315, "&lt;=" &amp; GP$1, DataRegularSeason20242025!$E$3:$E$1315, $A28)</f>
        <v>25</v>
      </c>
      <c r="GQ28">
        <f>SUMIFS(DataRegularSeason20242025!$AA$3:$AA$1315,DataRegularSeason20242025!$B$3:$B$1315, "&lt;=" &amp; GQ$1, DataRegularSeason20242025!$D$3:$D$1315, $A28)+SUMIFS(DataRegularSeason20242025!$AB$3:$AB$1315,DataRegularSeason20242025!$B$3:$B$1315, "&lt;=" &amp; GQ$1, DataRegularSeason20242025!$E$3:$E$1315, $A28)</f>
        <v>25</v>
      </c>
      <c r="GR28">
        <f>SUMIFS(DataRegularSeason20242025!$AA$3:$AA$1315,DataRegularSeason20242025!$B$3:$B$1315, "&lt;=" &amp; GR$1, DataRegularSeason20242025!$D$3:$D$1315, $A28)+SUMIFS(DataRegularSeason20242025!$AB$3:$AB$1315,DataRegularSeason20242025!$B$3:$B$1315, "&lt;=" &amp; GR$1, DataRegularSeason20242025!$E$3:$E$1315, $A28)</f>
        <v>25</v>
      </c>
      <c r="GS28">
        <f>SUMIFS(DataRegularSeason20242025!$AA$3:$AA$1315,DataRegularSeason20242025!$B$3:$B$1315, "&lt;=" &amp; GS$1, DataRegularSeason20242025!$D$3:$D$1315, $A28)+SUMIFS(DataRegularSeason20242025!$AB$3:$AB$1315,DataRegularSeason20242025!$B$3:$B$1315, "&lt;=" &amp; GS$1, DataRegularSeason20242025!$E$3:$E$1315, $A28)</f>
        <v>25</v>
      </c>
      <c r="GT28">
        <f>SUMIFS(DataRegularSeason20242025!$AA$3:$AA$1315,DataRegularSeason20242025!$B$3:$B$1315, "&lt;=" &amp; GT$1, DataRegularSeason20242025!$D$3:$D$1315, $A28)+SUMIFS(DataRegularSeason20242025!$AB$3:$AB$1315,DataRegularSeason20242025!$B$3:$B$1315, "&lt;=" &amp; GT$1, DataRegularSeason20242025!$E$3:$E$1315, $A28)</f>
        <v>25</v>
      </c>
      <c r="GU28">
        <f>SUMIFS(DataRegularSeason20242025!$AA$3:$AA$1315,DataRegularSeason20242025!$B$3:$B$1315, "&lt;=" &amp; GU$1, DataRegularSeason20242025!$D$3:$D$1315, $A28)+SUMIFS(DataRegularSeason20242025!$AB$3:$AB$1315,DataRegularSeason20242025!$B$3:$B$1315, "&lt;=" &amp; GU$1, DataRegularSeason20242025!$E$3:$E$1315, $A28)</f>
        <v>25</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25</v>
      </c>
      <c r="BJ29">
        <f>SUMIFS(DataRegularSeason20242025!$AA$3:$AA$1315,DataRegularSeason20242025!$B$3:$B$1315, "&lt;=" &amp; BJ$1, DataRegularSeason20242025!$D$3:$D$1315, $A29)+SUMIFS(DataRegularSeason20242025!$AB$3:$AB$1315,DataRegularSeason20242025!$B$3:$B$1315, "&lt;=" &amp; BJ$1, DataRegularSeason20242025!$E$3:$E$1315, $A29)</f>
        <v>25</v>
      </c>
      <c r="BK29">
        <f>SUMIFS(DataRegularSeason20242025!$AA$3:$AA$1315,DataRegularSeason20242025!$B$3:$B$1315, "&lt;=" &amp; BK$1, DataRegularSeason20242025!$D$3:$D$1315, $A29)+SUMIFS(DataRegularSeason20242025!$AB$3:$AB$1315,DataRegularSeason20242025!$B$3:$B$1315, "&lt;=" &amp; BK$1, DataRegularSeason20242025!$E$3:$E$1315, $A29)</f>
        <v>25</v>
      </c>
      <c r="BL29">
        <f>SUMIFS(DataRegularSeason20242025!$AA$3:$AA$1315,DataRegularSeason20242025!$B$3:$B$1315, "&lt;=" &amp; BL$1, DataRegularSeason20242025!$D$3:$D$1315, $A29)+SUMIFS(DataRegularSeason20242025!$AB$3:$AB$1315,DataRegularSeason20242025!$B$3:$B$1315, "&lt;=" &amp; BL$1, DataRegularSeason20242025!$E$3:$E$1315, $A29)</f>
        <v>25</v>
      </c>
      <c r="BM29">
        <f>SUMIFS(DataRegularSeason20242025!$AA$3:$AA$1315,DataRegularSeason20242025!$B$3:$B$1315, "&lt;=" &amp; BM$1, DataRegularSeason20242025!$D$3:$D$1315, $A29)+SUMIFS(DataRegularSeason20242025!$AB$3:$AB$1315,DataRegularSeason20242025!$B$3:$B$1315, "&lt;=" &amp; BM$1, DataRegularSeason20242025!$E$3:$E$1315, $A29)</f>
        <v>25</v>
      </c>
      <c r="BN29">
        <f>SUMIFS(DataRegularSeason20242025!$AA$3:$AA$1315,DataRegularSeason20242025!$B$3:$B$1315, "&lt;=" &amp; BN$1, DataRegularSeason20242025!$D$3:$D$1315, $A29)+SUMIFS(DataRegularSeason20242025!$AB$3:$AB$1315,DataRegularSeason20242025!$B$3:$B$1315, "&lt;=" &amp; BN$1, DataRegularSeason20242025!$E$3:$E$1315, $A29)</f>
        <v>25</v>
      </c>
      <c r="BO29">
        <f>SUMIFS(DataRegularSeason20242025!$AA$3:$AA$1315,DataRegularSeason20242025!$B$3:$B$1315, "&lt;=" &amp; BO$1, DataRegularSeason20242025!$D$3:$D$1315, $A29)+SUMIFS(DataRegularSeason20242025!$AB$3:$AB$1315,DataRegularSeason20242025!$B$3:$B$1315, "&lt;=" &amp; BO$1, DataRegularSeason20242025!$E$3:$E$1315, $A29)</f>
        <v>25</v>
      </c>
      <c r="BP29">
        <f>SUMIFS(DataRegularSeason20242025!$AA$3:$AA$1315,DataRegularSeason20242025!$B$3:$B$1315, "&lt;=" &amp; BP$1, DataRegularSeason20242025!$D$3:$D$1315, $A29)+SUMIFS(DataRegularSeason20242025!$AB$3:$AB$1315,DataRegularSeason20242025!$B$3:$B$1315, "&lt;=" &amp; BP$1, DataRegularSeason20242025!$E$3:$E$1315, $A29)</f>
        <v>25</v>
      </c>
      <c r="BQ29">
        <f>SUMIFS(DataRegularSeason20242025!$AA$3:$AA$1315,DataRegularSeason20242025!$B$3:$B$1315, "&lt;=" &amp; BQ$1, DataRegularSeason20242025!$D$3:$D$1315, $A29)+SUMIFS(DataRegularSeason20242025!$AB$3:$AB$1315,DataRegularSeason20242025!$B$3:$B$1315, "&lt;=" &amp; BQ$1, DataRegularSeason20242025!$E$3:$E$1315, $A29)</f>
        <v>25</v>
      </c>
      <c r="BR29">
        <f>SUMIFS(DataRegularSeason20242025!$AA$3:$AA$1315,DataRegularSeason20242025!$B$3:$B$1315, "&lt;=" &amp; BR$1, DataRegularSeason20242025!$D$3:$D$1315, $A29)+SUMIFS(DataRegularSeason20242025!$AB$3:$AB$1315,DataRegularSeason20242025!$B$3:$B$1315, "&lt;=" &amp; BR$1, DataRegularSeason20242025!$E$3:$E$1315, $A29)</f>
        <v>25</v>
      </c>
      <c r="BS29">
        <f>SUMIFS(DataRegularSeason20242025!$AA$3:$AA$1315,DataRegularSeason20242025!$B$3:$B$1315, "&lt;=" &amp; BS$1, DataRegularSeason20242025!$D$3:$D$1315, $A29)+SUMIFS(DataRegularSeason20242025!$AB$3:$AB$1315,DataRegularSeason20242025!$B$3:$B$1315, "&lt;=" &amp; BS$1, DataRegularSeason20242025!$E$3:$E$1315, $A29)</f>
        <v>25</v>
      </c>
      <c r="BT29">
        <f>SUMIFS(DataRegularSeason20242025!$AA$3:$AA$1315,DataRegularSeason20242025!$B$3:$B$1315, "&lt;=" &amp; BT$1, DataRegularSeason20242025!$D$3:$D$1315, $A29)+SUMIFS(DataRegularSeason20242025!$AB$3:$AB$1315,DataRegularSeason20242025!$B$3:$B$1315, "&lt;=" &amp; BT$1, DataRegularSeason20242025!$E$3:$E$1315, $A29)</f>
        <v>25</v>
      </c>
      <c r="BU29">
        <f>SUMIFS(DataRegularSeason20242025!$AA$3:$AA$1315,DataRegularSeason20242025!$B$3:$B$1315, "&lt;=" &amp; BU$1, DataRegularSeason20242025!$D$3:$D$1315, $A29)+SUMIFS(DataRegularSeason20242025!$AB$3:$AB$1315,DataRegularSeason20242025!$B$3:$B$1315, "&lt;=" &amp; BU$1, DataRegularSeason20242025!$E$3:$E$1315, $A29)</f>
        <v>25</v>
      </c>
      <c r="BV29">
        <f>SUMIFS(DataRegularSeason20242025!$AA$3:$AA$1315,DataRegularSeason20242025!$B$3:$B$1315, "&lt;=" &amp; BV$1, DataRegularSeason20242025!$D$3:$D$1315, $A29)+SUMIFS(DataRegularSeason20242025!$AB$3:$AB$1315,DataRegularSeason20242025!$B$3:$B$1315, "&lt;=" &amp; BV$1, DataRegularSeason20242025!$E$3:$E$1315, $A29)</f>
        <v>25</v>
      </c>
      <c r="BW29">
        <f>SUMIFS(DataRegularSeason20242025!$AA$3:$AA$1315,DataRegularSeason20242025!$B$3:$B$1315, "&lt;=" &amp; BW$1, DataRegularSeason20242025!$D$3:$D$1315, $A29)+SUMIFS(DataRegularSeason20242025!$AB$3:$AB$1315,DataRegularSeason20242025!$B$3:$B$1315, "&lt;=" &amp; BW$1, DataRegularSeason20242025!$E$3:$E$1315, $A29)</f>
        <v>25</v>
      </c>
      <c r="BX29">
        <f>SUMIFS(DataRegularSeason20242025!$AA$3:$AA$1315,DataRegularSeason20242025!$B$3:$B$1315, "&lt;=" &amp; BX$1, DataRegularSeason20242025!$D$3:$D$1315, $A29)+SUMIFS(DataRegularSeason20242025!$AB$3:$AB$1315,DataRegularSeason20242025!$B$3:$B$1315, "&lt;=" &amp; BX$1, DataRegularSeason20242025!$E$3:$E$1315, $A29)</f>
        <v>25</v>
      </c>
      <c r="BY29">
        <f>SUMIFS(DataRegularSeason20242025!$AA$3:$AA$1315,DataRegularSeason20242025!$B$3:$B$1315, "&lt;=" &amp; BY$1, DataRegularSeason20242025!$D$3:$D$1315, $A29)+SUMIFS(DataRegularSeason20242025!$AB$3:$AB$1315,DataRegularSeason20242025!$B$3:$B$1315, "&lt;=" &amp; BY$1, DataRegularSeason20242025!$E$3:$E$1315, $A29)</f>
        <v>25</v>
      </c>
      <c r="BZ29">
        <f>SUMIFS(DataRegularSeason20242025!$AA$3:$AA$1315,DataRegularSeason20242025!$B$3:$B$1315, "&lt;=" &amp; BZ$1, DataRegularSeason20242025!$D$3:$D$1315, $A29)+SUMIFS(DataRegularSeason20242025!$AB$3:$AB$1315,DataRegularSeason20242025!$B$3:$B$1315, "&lt;=" &amp; BZ$1, DataRegularSeason20242025!$E$3:$E$1315, $A29)</f>
        <v>25</v>
      </c>
      <c r="CA29">
        <f>SUMIFS(DataRegularSeason20242025!$AA$3:$AA$1315,DataRegularSeason20242025!$B$3:$B$1315, "&lt;=" &amp; CA$1, DataRegularSeason20242025!$D$3:$D$1315, $A29)+SUMIFS(DataRegularSeason20242025!$AB$3:$AB$1315,DataRegularSeason20242025!$B$3:$B$1315, "&lt;=" &amp; CA$1, DataRegularSeason20242025!$E$3:$E$1315, $A29)</f>
        <v>25</v>
      </c>
      <c r="CB29">
        <f>SUMIFS(DataRegularSeason20242025!$AA$3:$AA$1315,DataRegularSeason20242025!$B$3:$B$1315, "&lt;=" &amp; CB$1, DataRegularSeason20242025!$D$3:$D$1315, $A29)+SUMIFS(DataRegularSeason20242025!$AB$3:$AB$1315,DataRegularSeason20242025!$B$3:$B$1315, "&lt;=" &amp; CB$1, DataRegularSeason20242025!$E$3:$E$1315, $A29)</f>
        <v>25</v>
      </c>
      <c r="CC29">
        <f>SUMIFS(DataRegularSeason20242025!$AA$3:$AA$1315,DataRegularSeason20242025!$B$3:$B$1315, "&lt;=" &amp; CC$1, DataRegularSeason20242025!$D$3:$D$1315, $A29)+SUMIFS(DataRegularSeason20242025!$AB$3:$AB$1315,DataRegularSeason20242025!$B$3:$B$1315, "&lt;=" &amp; CC$1, DataRegularSeason20242025!$E$3:$E$1315, $A29)</f>
        <v>25</v>
      </c>
      <c r="CD29">
        <f>SUMIFS(DataRegularSeason20242025!$AA$3:$AA$1315,DataRegularSeason20242025!$B$3:$B$1315, "&lt;=" &amp; CD$1, DataRegularSeason20242025!$D$3:$D$1315, $A29)+SUMIFS(DataRegularSeason20242025!$AB$3:$AB$1315,DataRegularSeason20242025!$B$3:$B$1315, "&lt;=" &amp; CD$1, DataRegularSeason20242025!$E$3:$E$1315, $A29)</f>
        <v>25</v>
      </c>
      <c r="CE29">
        <f>SUMIFS(DataRegularSeason20242025!$AA$3:$AA$1315,DataRegularSeason20242025!$B$3:$B$1315, "&lt;=" &amp; CE$1, DataRegularSeason20242025!$D$3:$D$1315, $A29)+SUMIFS(DataRegularSeason20242025!$AB$3:$AB$1315,DataRegularSeason20242025!$B$3:$B$1315, "&lt;=" &amp; CE$1, DataRegularSeason20242025!$E$3:$E$1315, $A29)</f>
        <v>25</v>
      </c>
      <c r="CF29">
        <f>SUMIFS(DataRegularSeason20242025!$AA$3:$AA$1315,DataRegularSeason20242025!$B$3:$B$1315, "&lt;=" &amp; CF$1, DataRegularSeason20242025!$D$3:$D$1315, $A29)+SUMIFS(DataRegularSeason20242025!$AB$3:$AB$1315,DataRegularSeason20242025!$B$3:$B$1315, "&lt;=" &amp; CF$1, DataRegularSeason20242025!$E$3:$E$1315, $A29)</f>
        <v>25</v>
      </c>
      <c r="CG29">
        <f>SUMIFS(DataRegularSeason20242025!$AA$3:$AA$1315,DataRegularSeason20242025!$B$3:$B$1315, "&lt;=" &amp; CG$1, DataRegularSeason20242025!$D$3:$D$1315, $A29)+SUMIFS(DataRegularSeason20242025!$AB$3:$AB$1315,DataRegularSeason20242025!$B$3:$B$1315, "&lt;=" &amp; CG$1, DataRegularSeason20242025!$E$3:$E$1315, $A29)</f>
        <v>25</v>
      </c>
      <c r="CH29">
        <f>SUMIFS(DataRegularSeason20242025!$AA$3:$AA$1315,DataRegularSeason20242025!$B$3:$B$1315, "&lt;=" &amp; CH$1, DataRegularSeason20242025!$D$3:$D$1315, $A29)+SUMIFS(DataRegularSeason20242025!$AB$3:$AB$1315,DataRegularSeason20242025!$B$3:$B$1315, "&lt;=" &amp; CH$1, DataRegularSeason20242025!$E$3:$E$1315, $A29)</f>
        <v>25</v>
      </c>
      <c r="CI29">
        <f>SUMIFS(DataRegularSeason20242025!$AA$3:$AA$1315,DataRegularSeason20242025!$B$3:$B$1315, "&lt;=" &amp; CI$1, DataRegularSeason20242025!$D$3:$D$1315, $A29)+SUMIFS(DataRegularSeason20242025!$AB$3:$AB$1315,DataRegularSeason20242025!$B$3:$B$1315, "&lt;=" &amp; CI$1, DataRegularSeason20242025!$E$3:$E$1315, $A29)</f>
        <v>25</v>
      </c>
      <c r="CJ29">
        <f>SUMIFS(DataRegularSeason20242025!$AA$3:$AA$1315,DataRegularSeason20242025!$B$3:$B$1315, "&lt;=" &amp; CJ$1, DataRegularSeason20242025!$D$3:$D$1315, $A29)+SUMIFS(DataRegularSeason20242025!$AB$3:$AB$1315,DataRegularSeason20242025!$B$3:$B$1315, "&lt;=" &amp; CJ$1, DataRegularSeason20242025!$E$3:$E$1315, $A29)</f>
        <v>25</v>
      </c>
      <c r="CK29">
        <f>SUMIFS(DataRegularSeason20242025!$AA$3:$AA$1315,DataRegularSeason20242025!$B$3:$B$1315, "&lt;=" &amp; CK$1, DataRegularSeason20242025!$D$3:$D$1315, $A29)+SUMIFS(DataRegularSeason20242025!$AB$3:$AB$1315,DataRegularSeason20242025!$B$3:$B$1315, "&lt;=" &amp; CK$1, DataRegularSeason20242025!$E$3:$E$1315, $A29)</f>
        <v>25</v>
      </c>
      <c r="CL29">
        <f>SUMIFS(DataRegularSeason20242025!$AA$3:$AA$1315,DataRegularSeason20242025!$B$3:$B$1315, "&lt;=" &amp; CL$1, DataRegularSeason20242025!$D$3:$D$1315, $A29)+SUMIFS(DataRegularSeason20242025!$AB$3:$AB$1315,DataRegularSeason20242025!$B$3:$B$1315, "&lt;=" &amp; CL$1, DataRegularSeason20242025!$E$3:$E$1315, $A29)</f>
        <v>25</v>
      </c>
      <c r="CM29">
        <f>SUMIFS(DataRegularSeason20242025!$AA$3:$AA$1315,DataRegularSeason20242025!$B$3:$B$1315, "&lt;=" &amp; CM$1, DataRegularSeason20242025!$D$3:$D$1315, $A29)+SUMIFS(DataRegularSeason20242025!$AB$3:$AB$1315,DataRegularSeason20242025!$B$3:$B$1315, "&lt;=" &amp; CM$1, DataRegularSeason20242025!$E$3:$E$1315, $A29)</f>
        <v>25</v>
      </c>
      <c r="CN29">
        <f>SUMIFS(DataRegularSeason20242025!$AA$3:$AA$1315,DataRegularSeason20242025!$B$3:$B$1315, "&lt;=" &amp; CN$1, DataRegularSeason20242025!$D$3:$D$1315, $A29)+SUMIFS(DataRegularSeason20242025!$AB$3:$AB$1315,DataRegularSeason20242025!$B$3:$B$1315, "&lt;=" &amp; CN$1, DataRegularSeason20242025!$E$3:$E$1315, $A29)</f>
        <v>25</v>
      </c>
      <c r="CO29">
        <f>SUMIFS(DataRegularSeason20242025!$AA$3:$AA$1315,DataRegularSeason20242025!$B$3:$B$1315, "&lt;=" &amp; CO$1, DataRegularSeason20242025!$D$3:$D$1315, $A29)+SUMIFS(DataRegularSeason20242025!$AB$3:$AB$1315,DataRegularSeason20242025!$B$3:$B$1315, "&lt;=" &amp; CO$1, DataRegularSeason20242025!$E$3:$E$1315, $A29)</f>
        <v>25</v>
      </c>
      <c r="CP29">
        <f>SUMIFS(DataRegularSeason20242025!$AA$3:$AA$1315,DataRegularSeason20242025!$B$3:$B$1315, "&lt;=" &amp; CP$1, DataRegularSeason20242025!$D$3:$D$1315, $A29)+SUMIFS(DataRegularSeason20242025!$AB$3:$AB$1315,DataRegularSeason20242025!$B$3:$B$1315, "&lt;=" &amp; CP$1, DataRegularSeason20242025!$E$3:$E$1315, $A29)</f>
        <v>25</v>
      </c>
      <c r="CQ29">
        <f>SUMIFS(DataRegularSeason20242025!$AA$3:$AA$1315,DataRegularSeason20242025!$B$3:$B$1315, "&lt;=" &amp; CQ$1, DataRegularSeason20242025!$D$3:$D$1315, $A29)+SUMIFS(DataRegularSeason20242025!$AB$3:$AB$1315,DataRegularSeason20242025!$B$3:$B$1315, "&lt;=" &amp; CQ$1, DataRegularSeason20242025!$E$3:$E$1315, $A29)</f>
        <v>25</v>
      </c>
      <c r="CR29">
        <f>SUMIFS(DataRegularSeason20242025!$AA$3:$AA$1315,DataRegularSeason20242025!$B$3:$B$1315, "&lt;=" &amp; CR$1, DataRegularSeason20242025!$D$3:$D$1315, $A29)+SUMIFS(DataRegularSeason20242025!$AB$3:$AB$1315,DataRegularSeason20242025!$B$3:$B$1315, "&lt;=" &amp; CR$1, DataRegularSeason20242025!$E$3:$E$1315, $A29)</f>
        <v>25</v>
      </c>
      <c r="CS29">
        <f>SUMIFS(DataRegularSeason20242025!$AA$3:$AA$1315,DataRegularSeason20242025!$B$3:$B$1315, "&lt;=" &amp; CS$1, DataRegularSeason20242025!$D$3:$D$1315, $A29)+SUMIFS(DataRegularSeason20242025!$AB$3:$AB$1315,DataRegularSeason20242025!$B$3:$B$1315, "&lt;=" &amp; CS$1, DataRegularSeason20242025!$E$3:$E$1315, $A29)</f>
        <v>25</v>
      </c>
      <c r="CT29">
        <f>SUMIFS(DataRegularSeason20242025!$AA$3:$AA$1315,DataRegularSeason20242025!$B$3:$B$1315, "&lt;=" &amp; CT$1, DataRegularSeason20242025!$D$3:$D$1315, $A29)+SUMIFS(DataRegularSeason20242025!$AB$3:$AB$1315,DataRegularSeason20242025!$B$3:$B$1315, "&lt;=" &amp; CT$1, DataRegularSeason20242025!$E$3:$E$1315, $A29)</f>
        <v>25</v>
      </c>
      <c r="CU29">
        <f>SUMIFS(DataRegularSeason20242025!$AA$3:$AA$1315,DataRegularSeason20242025!$B$3:$B$1315, "&lt;=" &amp; CU$1, DataRegularSeason20242025!$D$3:$D$1315, $A29)+SUMIFS(DataRegularSeason20242025!$AB$3:$AB$1315,DataRegularSeason20242025!$B$3:$B$1315, "&lt;=" &amp; CU$1, DataRegularSeason20242025!$E$3:$E$1315, $A29)</f>
        <v>25</v>
      </c>
      <c r="CV29">
        <f>SUMIFS(DataRegularSeason20242025!$AA$3:$AA$1315,DataRegularSeason20242025!$B$3:$B$1315, "&lt;=" &amp; CV$1, DataRegularSeason20242025!$D$3:$D$1315, $A29)+SUMIFS(DataRegularSeason20242025!$AB$3:$AB$1315,DataRegularSeason20242025!$B$3:$B$1315, "&lt;=" &amp; CV$1, DataRegularSeason20242025!$E$3:$E$1315, $A29)</f>
        <v>25</v>
      </c>
      <c r="CW29">
        <f>SUMIFS(DataRegularSeason20242025!$AA$3:$AA$1315,DataRegularSeason20242025!$B$3:$B$1315, "&lt;=" &amp; CW$1, DataRegularSeason20242025!$D$3:$D$1315, $A29)+SUMIFS(DataRegularSeason20242025!$AB$3:$AB$1315,DataRegularSeason20242025!$B$3:$B$1315, "&lt;=" &amp; CW$1, DataRegularSeason20242025!$E$3:$E$1315, $A29)</f>
        <v>25</v>
      </c>
      <c r="CX29">
        <f>SUMIFS(DataRegularSeason20242025!$AA$3:$AA$1315,DataRegularSeason20242025!$B$3:$B$1315, "&lt;=" &amp; CX$1, DataRegularSeason20242025!$D$3:$D$1315, $A29)+SUMIFS(DataRegularSeason20242025!$AB$3:$AB$1315,DataRegularSeason20242025!$B$3:$B$1315, "&lt;=" &amp; CX$1, DataRegularSeason20242025!$E$3:$E$1315, $A29)</f>
        <v>25</v>
      </c>
      <c r="CY29">
        <f>SUMIFS(DataRegularSeason20242025!$AA$3:$AA$1315,DataRegularSeason20242025!$B$3:$B$1315, "&lt;=" &amp; CY$1, DataRegularSeason20242025!$D$3:$D$1315, $A29)+SUMIFS(DataRegularSeason20242025!$AB$3:$AB$1315,DataRegularSeason20242025!$B$3:$B$1315, "&lt;=" &amp; CY$1, DataRegularSeason20242025!$E$3:$E$1315, $A29)</f>
        <v>25</v>
      </c>
      <c r="CZ29">
        <f>SUMIFS(DataRegularSeason20242025!$AA$3:$AA$1315,DataRegularSeason20242025!$B$3:$B$1315, "&lt;=" &amp; CZ$1, DataRegularSeason20242025!$D$3:$D$1315, $A29)+SUMIFS(DataRegularSeason20242025!$AB$3:$AB$1315,DataRegularSeason20242025!$B$3:$B$1315, "&lt;=" &amp; CZ$1, DataRegularSeason20242025!$E$3:$E$1315, $A29)</f>
        <v>25</v>
      </c>
      <c r="DA29">
        <f>SUMIFS(DataRegularSeason20242025!$AA$3:$AA$1315,DataRegularSeason20242025!$B$3:$B$1315, "&lt;=" &amp; DA$1, DataRegularSeason20242025!$D$3:$D$1315, $A29)+SUMIFS(DataRegularSeason20242025!$AB$3:$AB$1315,DataRegularSeason20242025!$B$3:$B$1315, "&lt;=" &amp; DA$1, DataRegularSeason20242025!$E$3:$E$1315, $A29)</f>
        <v>25</v>
      </c>
      <c r="DB29">
        <f>SUMIFS(DataRegularSeason20242025!$AA$3:$AA$1315,DataRegularSeason20242025!$B$3:$B$1315, "&lt;=" &amp; DB$1, DataRegularSeason20242025!$D$3:$D$1315, $A29)+SUMIFS(DataRegularSeason20242025!$AB$3:$AB$1315,DataRegularSeason20242025!$B$3:$B$1315, "&lt;=" &amp; DB$1, DataRegularSeason20242025!$E$3:$E$1315, $A29)</f>
        <v>25</v>
      </c>
      <c r="DC29">
        <f>SUMIFS(DataRegularSeason20242025!$AA$3:$AA$1315,DataRegularSeason20242025!$B$3:$B$1315, "&lt;=" &amp; DC$1, DataRegularSeason20242025!$D$3:$D$1315, $A29)+SUMIFS(DataRegularSeason20242025!$AB$3:$AB$1315,DataRegularSeason20242025!$B$3:$B$1315, "&lt;=" &amp; DC$1, DataRegularSeason20242025!$E$3:$E$1315, $A29)</f>
        <v>25</v>
      </c>
      <c r="DD29">
        <f>SUMIFS(DataRegularSeason20242025!$AA$3:$AA$1315,DataRegularSeason20242025!$B$3:$B$1315, "&lt;=" &amp; DD$1, DataRegularSeason20242025!$D$3:$D$1315, $A29)+SUMIFS(DataRegularSeason20242025!$AB$3:$AB$1315,DataRegularSeason20242025!$B$3:$B$1315, "&lt;=" &amp; DD$1, DataRegularSeason20242025!$E$3:$E$1315, $A29)</f>
        <v>25</v>
      </c>
      <c r="DE29">
        <f>SUMIFS(DataRegularSeason20242025!$AA$3:$AA$1315,DataRegularSeason20242025!$B$3:$B$1315, "&lt;=" &amp; DE$1, DataRegularSeason20242025!$D$3:$D$1315, $A29)+SUMIFS(DataRegularSeason20242025!$AB$3:$AB$1315,DataRegularSeason20242025!$B$3:$B$1315, "&lt;=" &amp; DE$1, DataRegularSeason20242025!$E$3:$E$1315, $A29)</f>
        <v>25</v>
      </c>
      <c r="DF29">
        <f>SUMIFS(DataRegularSeason20242025!$AA$3:$AA$1315,DataRegularSeason20242025!$B$3:$B$1315, "&lt;=" &amp; DF$1, DataRegularSeason20242025!$D$3:$D$1315, $A29)+SUMIFS(DataRegularSeason20242025!$AB$3:$AB$1315,DataRegularSeason20242025!$B$3:$B$1315, "&lt;=" &amp; DF$1, DataRegularSeason20242025!$E$3:$E$1315, $A29)</f>
        <v>25</v>
      </c>
      <c r="DG29">
        <f>SUMIFS(DataRegularSeason20242025!$AA$3:$AA$1315,DataRegularSeason20242025!$B$3:$B$1315, "&lt;=" &amp; DG$1, DataRegularSeason20242025!$D$3:$D$1315, $A29)+SUMIFS(DataRegularSeason20242025!$AB$3:$AB$1315,DataRegularSeason20242025!$B$3:$B$1315, "&lt;=" &amp; DG$1, DataRegularSeason20242025!$E$3:$E$1315, $A29)</f>
        <v>25</v>
      </c>
      <c r="DH29">
        <f>SUMIFS(DataRegularSeason20242025!$AA$3:$AA$1315,DataRegularSeason20242025!$B$3:$B$1315, "&lt;=" &amp; DH$1, DataRegularSeason20242025!$D$3:$D$1315, $A29)+SUMIFS(DataRegularSeason20242025!$AB$3:$AB$1315,DataRegularSeason20242025!$B$3:$B$1315, "&lt;=" &amp; DH$1, DataRegularSeason20242025!$E$3:$E$1315, $A29)</f>
        <v>25</v>
      </c>
      <c r="DI29">
        <f>SUMIFS(DataRegularSeason20242025!$AA$3:$AA$1315,DataRegularSeason20242025!$B$3:$B$1315, "&lt;=" &amp; DI$1, DataRegularSeason20242025!$D$3:$D$1315, $A29)+SUMIFS(DataRegularSeason20242025!$AB$3:$AB$1315,DataRegularSeason20242025!$B$3:$B$1315, "&lt;=" &amp; DI$1, DataRegularSeason20242025!$E$3:$E$1315, $A29)</f>
        <v>25</v>
      </c>
      <c r="DJ29">
        <f>SUMIFS(DataRegularSeason20242025!$AA$3:$AA$1315,DataRegularSeason20242025!$B$3:$B$1315, "&lt;=" &amp; DJ$1, DataRegularSeason20242025!$D$3:$D$1315, $A29)+SUMIFS(DataRegularSeason20242025!$AB$3:$AB$1315,DataRegularSeason20242025!$B$3:$B$1315, "&lt;=" &amp; DJ$1, DataRegularSeason20242025!$E$3:$E$1315, $A29)</f>
        <v>25</v>
      </c>
      <c r="DK29">
        <f>SUMIFS(DataRegularSeason20242025!$AA$3:$AA$1315,DataRegularSeason20242025!$B$3:$B$1315, "&lt;=" &amp; DK$1, DataRegularSeason20242025!$D$3:$D$1315, $A29)+SUMIFS(DataRegularSeason20242025!$AB$3:$AB$1315,DataRegularSeason20242025!$B$3:$B$1315, "&lt;=" &amp; DK$1, DataRegularSeason20242025!$E$3:$E$1315, $A29)</f>
        <v>25</v>
      </c>
      <c r="DL29">
        <f>SUMIFS(DataRegularSeason20242025!$AA$3:$AA$1315,DataRegularSeason20242025!$B$3:$B$1315, "&lt;=" &amp; DL$1, DataRegularSeason20242025!$D$3:$D$1315, $A29)+SUMIFS(DataRegularSeason20242025!$AB$3:$AB$1315,DataRegularSeason20242025!$B$3:$B$1315, "&lt;=" &amp; DL$1, DataRegularSeason20242025!$E$3:$E$1315, $A29)</f>
        <v>25</v>
      </c>
      <c r="DM29">
        <f>SUMIFS(DataRegularSeason20242025!$AA$3:$AA$1315,DataRegularSeason20242025!$B$3:$B$1315, "&lt;=" &amp; DM$1, DataRegularSeason20242025!$D$3:$D$1315, $A29)+SUMIFS(DataRegularSeason20242025!$AB$3:$AB$1315,DataRegularSeason20242025!$B$3:$B$1315, "&lt;=" &amp; DM$1, DataRegularSeason20242025!$E$3:$E$1315, $A29)</f>
        <v>25</v>
      </c>
      <c r="DN29">
        <f>SUMIFS(DataRegularSeason20242025!$AA$3:$AA$1315,DataRegularSeason20242025!$B$3:$B$1315, "&lt;=" &amp; DN$1, DataRegularSeason20242025!$D$3:$D$1315, $A29)+SUMIFS(DataRegularSeason20242025!$AB$3:$AB$1315,DataRegularSeason20242025!$B$3:$B$1315, "&lt;=" &amp; DN$1, DataRegularSeason20242025!$E$3:$E$1315, $A29)</f>
        <v>25</v>
      </c>
      <c r="DO29">
        <f>SUMIFS(DataRegularSeason20242025!$AA$3:$AA$1315,DataRegularSeason20242025!$B$3:$B$1315, "&lt;=" &amp; DO$1, DataRegularSeason20242025!$D$3:$D$1315, $A29)+SUMIFS(DataRegularSeason20242025!$AB$3:$AB$1315,DataRegularSeason20242025!$B$3:$B$1315, "&lt;=" &amp; DO$1, DataRegularSeason20242025!$E$3:$E$1315, $A29)</f>
        <v>25</v>
      </c>
      <c r="DP29">
        <f>SUMIFS(DataRegularSeason20242025!$AA$3:$AA$1315,DataRegularSeason20242025!$B$3:$B$1315, "&lt;=" &amp; DP$1, DataRegularSeason20242025!$D$3:$D$1315, $A29)+SUMIFS(DataRegularSeason20242025!$AB$3:$AB$1315,DataRegularSeason20242025!$B$3:$B$1315, "&lt;=" &amp; DP$1, DataRegularSeason20242025!$E$3:$E$1315, $A29)</f>
        <v>25</v>
      </c>
      <c r="DQ29">
        <f>SUMIFS(DataRegularSeason20242025!$AA$3:$AA$1315,DataRegularSeason20242025!$B$3:$B$1315, "&lt;=" &amp; DQ$1, DataRegularSeason20242025!$D$3:$D$1315, $A29)+SUMIFS(DataRegularSeason20242025!$AB$3:$AB$1315,DataRegularSeason20242025!$B$3:$B$1315, "&lt;=" &amp; DQ$1, DataRegularSeason20242025!$E$3:$E$1315, $A29)</f>
        <v>25</v>
      </c>
      <c r="DR29">
        <f>SUMIFS(DataRegularSeason20242025!$AA$3:$AA$1315,DataRegularSeason20242025!$B$3:$B$1315, "&lt;=" &amp; DR$1, DataRegularSeason20242025!$D$3:$D$1315, $A29)+SUMIFS(DataRegularSeason20242025!$AB$3:$AB$1315,DataRegularSeason20242025!$B$3:$B$1315, "&lt;=" &amp; DR$1, DataRegularSeason20242025!$E$3:$E$1315, $A29)</f>
        <v>25</v>
      </c>
      <c r="DS29">
        <f>SUMIFS(DataRegularSeason20242025!$AA$3:$AA$1315,DataRegularSeason20242025!$B$3:$B$1315, "&lt;=" &amp; DS$1, DataRegularSeason20242025!$D$3:$D$1315, $A29)+SUMIFS(DataRegularSeason20242025!$AB$3:$AB$1315,DataRegularSeason20242025!$B$3:$B$1315, "&lt;=" &amp; DS$1, DataRegularSeason20242025!$E$3:$E$1315, $A29)</f>
        <v>25</v>
      </c>
      <c r="DT29">
        <f>SUMIFS(DataRegularSeason20242025!$AA$3:$AA$1315,DataRegularSeason20242025!$B$3:$B$1315, "&lt;=" &amp; DT$1, DataRegularSeason20242025!$D$3:$D$1315, $A29)+SUMIFS(DataRegularSeason20242025!$AB$3:$AB$1315,DataRegularSeason20242025!$B$3:$B$1315, "&lt;=" &amp; DT$1, DataRegularSeason20242025!$E$3:$E$1315, $A29)</f>
        <v>25</v>
      </c>
      <c r="DU29">
        <f>SUMIFS(DataRegularSeason20242025!$AA$3:$AA$1315,DataRegularSeason20242025!$B$3:$B$1315, "&lt;=" &amp; DU$1, DataRegularSeason20242025!$D$3:$D$1315, $A29)+SUMIFS(DataRegularSeason20242025!$AB$3:$AB$1315,DataRegularSeason20242025!$B$3:$B$1315, "&lt;=" &amp; DU$1, DataRegularSeason20242025!$E$3:$E$1315, $A29)</f>
        <v>25</v>
      </c>
      <c r="DV29">
        <f>SUMIFS(DataRegularSeason20242025!$AA$3:$AA$1315,DataRegularSeason20242025!$B$3:$B$1315, "&lt;=" &amp; DV$1, DataRegularSeason20242025!$D$3:$D$1315, $A29)+SUMIFS(DataRegularSeason20242025!$AB$3:$AB$1315,DataRegularSeason20242025!$B$3:$B$1315, "&lt;=" &amp; DV$1, DataRegularSeason20242025!$E$3:$E$1315, $A29)</f>
        <v>25</v>
      </c>
      <c r="DW29">
        <f>SUMIFS(DataRegularSeason20242025!$AA$3:$AA$1315,DataRegularSeason20242025!$B$3:$B$1315, "&lt;=" &amp; DW$1, DataRegularSeason20242025!$D$3:$D$1315, $A29)+SUMIFS(DataRegularSeason20242025!$AB$3:$AB$1315,DataRegularSeason20242025!$B$3:$B$1315, "&lt;=" &amp; DW$1, DataRegularSeason20242025!$E$3:$E$1315, $A29)</f>
        <v>25</v>
      </c>
      <c r="DX29">
        <f>SUMIFS(DataRegularSeason20242025!$AA$3:$AA$1315,DataRegularSeason20242025!$B$3:$B$1315, "&lt;=" &amp; DX$1, DataRegularSeason20242025!$D$3:$D$1315, $A29)+SUMIFS(DataRegularSeason20242025!$AB$3:$AB$1315,DataRegularSeason20242025!$B$3:$B$1315, "&lt;=" &amp; DX$1, DataRegularSeason20242025!$E$3:$E$1315, $A29)</f>
        <v>25</v>
      </c>
      <c r="DY29">
        <f>SUMIFS(DataRegularSeason20242025!$AA$3:$AA$1315,DataRegularSeason20242025!$B$3:$B$1315, "&lt;=" &amp; DY$1, DataRegularSeason20242025!$D$3:$D$1315, $A29)+SUMIFS(DataRegularSeason20242025!$AB$3:$AB$1315,DataRegularSeason20242025!$B$3:$B$1315, "&lt;=" &amp; DY$1, DataRegularSeason20242025!$E$3:$E$1315, $A29)</f>
        <v>25</v>
      </c>
      <c r="DZ29">
        <f>SUMIFS(DataRegularSeason20242025!$AA$3:$AA$1315,DataRegularSeason20242025!$B$3:$B$1315, "&lt;=" &amp; DZ$1, DataRegularSeason20242025!$D$3:$D$1315, $A29)+SUMIFS(DataRegularSeason20242025!$AB$3:$AB$1315,DataRegularSeason20242025!$B$3:$B$1315, "&lt;=" &amp; DZ$1, DataRegularSeason20242025!$E$3:$E$1315, $A29)</f>
        <v>25</v>
      </c>
      <c r="EA29">
        <f>SUMIFS(DataRegularSeason20242025!$AA$3:$AA$1315,DataRegularSeason20242025!$B$3:$B$1315, "&lt;=" &amp; EA$1, DataRegularSeason20242025!$D$3:$D$1315, $A29)+SUMIFS(DataRegularSeason20242025!$AB$3:$AB$1315,DataRegularSeason20242025!$B$3:$B$1315, "&lt;=" &amp; EA$1, DataRegularSeason20242025!$E$3:$E$1315, $A29)</f>
        <v>25</v>
      </c>
      <c r="EB29">
        <f>SUMIFS(DataRegularSeason20242025!$AA$3:$AA$1315,DataRegularSeason20242025!$B$3:$B$1315, "&lt;=" &amp; EB$1, DataRegularSeason20242025!$D$3:$D$1315, $A29)+SUMIFS(DataRegularSeason20242025!$AB$3:$AB$1315,DataRegularSeason20242025!$B$3:$B$1315, "&lt;=" &amp; EB$1, DataRegularSeason20242025!$E$3:$E$1315, $A29)</f>
        <v>25</v>
      </c>
      <c r="EC29">
        <f>SUMIFS(DataRegularSeason20242025!$AA$3:$AA$1315,DataRegularSeason20242025!$B$3:$B$1315, "&lt;=" &amp; EC$1, DataRegularSeason20242025!$D$3:$D$1315, $A29)+SUMIFS(DataRegularSeason20242025!$AB$3:$AB$1315,DataRegularSeason20242025!$B$3:$B$1315, "&lt;=" &amp; EC$1, DataRegularSeason20242025!$E$3:$E$1315, $A29)</f>
        <v>25</v>
      </c>
      <c r="ED29">
        <f>SUMIFS(DataRegularSeason20242025!$AA$3:$AA$1315,DataRegularSeason20242025!$B$3:$B$1315, "&lt;=" &amp; ED$1, DataRegularSeason20242025!$D$3:$D$1315, $A29)+SUMIFS(DataRegularSeason20242025!$AB$3:$AB$1315,DataRegularSeason20242025!$B$3:$B$1315, "&lt;=" &amp; ED$1, DataRegularSeason20242025!$E$3:$E$1315, $A29)</f>
        <v>25</v>
      </c>
      <c r="EE29">
        <f>SUMIFS(DataRegularSeason20242025!$AA$3:$AA$1315,DataRegularSeason20242025!$B$3:$B$1315, "&lt;=" &amp; EE$1, DataRegularSeason20242025!$D$3:$D$1315, $A29)+SUMIFS(DataRegularSeason20242025!$AB$3:$AB$1315,DataRegularSeason20242025!$B$3:$B$1315, "&lt;=" &amp; EE$1, DataRegularSeason20242025!$E$3:$E$1315, $A29)</f>
        <v>25</v>
      </c>
      <c r="EF29">
        <f>SUMIFS(DataRegularSeason20242025!$AA$3:$AA$1315,DataRegularSeason20242025!$B$3:$B$1315, "&lt;=" &amp; EF$1, DataRegularSeason20242025!$D$3:$D$1315, $A29)+SUMIFS(DataRegularSeason20242025!$AB$3:$AB$1315,DataRegularSeason20242025!$B$3:$B$1315, "&lt;=" &amp; EF$1, DataRegularSeason20242025!$E$3:$E$1315, $A29)</f>
        <v>25</v>
      </c>
      <c r="EG29">
        <f>SUMIFS(DataRegularSeason20242025!$AA$3:$AA$1315,DataRegularSeason20242025!$B$3:$B$1315, "&lt;=" &amp; EG$1, DataRegularSeason20242025!$D$3:$D$1315, $A29)+SUMIFS(DataRegularSeason20242025!$AB$3:$AB$1315,DataRegularSeason20242025!$B$3:$B$1315, "&lt;=" &amp; EG$1, DataRegularSeason20242025!$E$3:$E$1315, $A29)</f>
        <v>25</v>
      </c>
      <c r="EH29">
        <f>SUMIFS(DataRegularSeason20242025!$AA$3:$AA$1315,DataRegularSeason20242025!$B$3:$B$1315, "&lt;=" &amp; EH$1, DataRegularSeason20242025!$D$3:$D$1315, $A29)+SUMIFS(DataRegularSeason20242025!$AB$3:$AB$1315,DataRegularSeason20242025!$B$3:$B$1315, "&lt;=" &amp; EH$1, DataRegularSeason20242025!$E$3:$E$1315, $A29)</f>
        <v>25</v>
      </c>
      <c r="EI29">
        <f>SUMIFS(DataRegularSeason20242025!$AA$3:$AA$1315,DataRegularSeason20242025!$B$3:$B$1315, "&lt;=" &amp; EI$1, DataRegularSeason20242025!$D$3:$D$1315, $A29)+SUMIFS(DataRegularSeason20242025!$AB$3:$AB$1315,DataRegularSeason20242025!$B$3:$B$1315, "&lt;=" &amp; EI$1, DataRegularSeason20242025!$E$3:$E$1315, $A29)</f>
        <v>25</v>
      </c>
      <c r="EJ29">
        <f>SUMIFS(DataRegularSeason20242025!$AA$3:$AA$1315,DataRegularSeason20242025!$B$3:$B$1315, "&lt;=" &amp; EJ$1, DataRegularSeason20242025!$D$3:$D$1315, $A29)+SUMIFS(DataRegularSeason20242025!$AB$3:$AB$1315,DataRegularSeason20242025!$B$3:$B$1315, "&lt;=" &amp; EJ$1, DataRegularSeason20242025!$E$3:$E$1315, $A29)</f>
        <v>25</v>
      </c>
      <c r="EK29">
        <f>SUMIFS(DataRegularSeason20242025!$AA$3:$AA$1315,DataRegularSeason20242025!$B$3:$B$1315, "&lt;=" &amp; EK$1, DataRegularSeason20242025!$D$3:$D$1315, $A29)+SUMIFS(DataRegularSeason20242025!$AB$3:$AB$1315,DataRegularSeason20242025!$B$3:$B$1315, "&lt;=" &amp; EK$1, DataRegularSeason20242025!$E$3:$E$1315, $A29)</f>
        <v>25</v>
      </c>
      <c r="EL29">
        <f>SUMIFS(DataRegularSeason20242025!$AA$3:$AA$1315,DataRegularSeason20242025!$B$3:$B$1315, "&lt;=" &amp; EL$1, DataRegularSeason20242025!$D$3:$D$1315, $A29)+SUMIFS(DataRegularSeason20242025!$AB$3:$AB$1315,DataRegularSeason20242025!$B$3:$B$1315, "&lt;=" &amp; EL$1, DataRegularSeason20242025!$E$3:$E$1315, $A29)</f>
        <v>25</v>
      </c>
      <c r="EM29">
        <f>SUMIFS(DataRegularSeason20242025!$AA$3:$AA$1315,DataRegularSeason20242025!$B$3:$B$1315, "&lt;=" &amp; EM$1, DataRegularSeason20242025!$D$3:$D$1315, $A29)+SUMIFS(DataRegularSeason20242025!$AB$3:$AB$1315,DataRegularSeason20242025!$B$3:$B$1315, "&lt;=" &amp; EM$1, DataRegularSeason20242025!$E$3:$E$1315, $A29)</f>
        <v>25</v>
      </c>
      <c r="EN29">
        <f>SUMIFS(DataRegularSeason20242025!$AA$3:$AA$1315,DataRegularSeason20242025!$B$3:$B$1315, "&lt;=" &amp; EN$1, DataRegularSeason20242025!$D$3:$D$1315, $A29)+SUMIFS(DataRegularSeason20242025!$AB$3:$AB$1315,DataRegularSeason20242025!$B$3:$B$1315, "&lt;=" &amp; EN$1, DataRegularSeason20242025!$E$3:$E$1315, $A29)</f>
        <v>25</v>
      </c>
      <c r="EO29">
        <f>SUMIFS(DataRegularSeason20242025!$AA$3:$AA$1315,DataRegularSeason20242025!$B$3:$B$1315, "&lt;=" &amp; EO$1, DataRegularSeason20242025!$D$3:$D$1315, $A29)+SUMIFS(DataRegularSeason20242025!$AB$3:$AB$1315,DataRegularSeason20242025!$B$3:$B$1315, "&lt;=" &amp; EO$1, DataRegularSeason20242025!$E$3:$E$1315, $A29)</f>
        <v>25</v>
      </c>
      <c r="EP29">
        <f>SUMIFS(DataRegularSeason20242025!$AA$3:$AA$1315,DataRegularSeason20242025!$B$3:$B$1315, "&lt;=" &amp; EP$1, DataRegularSeason20242025!$D$3:$D$1315, $A29)+SUMIFS(DataRegularSeason20242025!$AB$3:$AB$1315,DataRegularSeason20242025!$B$3:$B$1315, "&lt;=" &amp; EP$1, DataRegularSeason20242025!$E$3:$E$1315, $A29)</f>
        <v>25</v>
      </c>
      <c r="EQ29">
        <f>SUMIFS(DataRegularSeason20242025!$AA$3:$AA$1315,DataRegularSeason20242025!$B$3:$B$1315, "&lt;=" &amp; EQ$1, DataRegularSeason20242025!$D$3:$D$1315, $A29)+SUMIFS(DataRegularSeason20242025!$AB$3:$AB$1315,DataRegularSeason20242025!$B$3:$B$1315, "&lt;=" &amp; EQ$1, DataRegularSeason20242025!$E$3:$E$1315, $A29)</f>
        <v>25</v>
      </c>
      <c r="ER29">
        <f>SUMIFS(DataRegularSeason20242025!$AA$3:$AA$1315,DataRegularSeason20242025!$B$3:$B$1315, "&lt;=" &amp; ER$1, DataRegularSeason20242025!$D$3:$D$1315, $A29)+SUMIFS(DataRegularSeason20242025!$AB$3:$AB$1315,DataRegularSeason20242025!$B$3:$B$1315, "&lt;=" &amp; ER$1, DataRegularSeason20242025!$E$3:$E$1315, $A29)</f>
        <v>25</v>
      </c>
      <c r="ES29">
        <f>SUMIFS(DataRegularSeason20242025!$AA$3:$AA$1315,DataRegularSeason20242025!$B$3:$B$1315, "&lt;=" &amp; ES$1, DataRegularSeason20242025!$D$3:$D$1315, $A29)+SUMIFS(DataRegularSeason20242025!$AB$3:$AB$1315,DataRegularSeason20242025!$B$3:$B$1315, "&lt;=" &amp; ES$1, DataRegularSeason20242025!$E$3:$E$1315, $A29)</f>
        <v>25</v>
      </c>
      <c r="ET29">
        <f>SUMIFS(DataRegularSeason20242025!$AA$3:$AA$1315,DataRegularSeason20242025!$B$3:$B$1315, "&lt;=" &amp; ET$1, DataRegularSeason20242025!$D$3:$D$1315, $A29)+SUMIFS(DataRegularSeason20242025!$AB$3:$AB$1315,DataRegularSeason20242025!$B$3:$B$1315, "&lt;=" &amp; ET$1, DataRegularSeason20242025!$E$3:$E$1315, $A29)</f>
        <v>25</v>
      </c>
      <c r="EU29">
        <f>SUMIFS(DataRegularSeason20242025!$AA$3:$AA$1315,DataRegularSeason20242025!$B$3:$B$1315, "&lt;=" &amp; EU$1, DataRegularSeason20242025!$D$3:$D$1315, $A29)+SUMIFS(DataRegularSeason20242025!$AB$3:$AB$1315,DataRegularSeason20242025!$B$3:$B$1315, "&lt;=" &amp; EU$1, DataRegularSeason20242025!$E$3:$E$1315, $A29)</f>
        <v>25</v>
      </c>
      <c r="EV29">
        <f>SUMIFS(DataRegularSeason20242025!$AA$3:$AA$1315,DataRegularSeason20242025!$B$3:$B$1315, "&lt;=" &amp; EV$1, DataRegularSeason20242025!$D$3:$D$1315, $A29)+SUMIFS(DataRegularSeason20242025!$AB$3:$AB$1315,DataRegularSeason20242025!$B$3:$B$1315, "&lt;=" &amp; EV$1, DataRegularSeason20242025!$E$3:$E$1315, $A29)</f>
        <v>25</v>
      </c>
      <c r="EW29">
        <f>SUMIFS(DataRegularSeason20242025!$AA$3:$AA$1315,DataRegularSeason20242025!$B$3:$B$1315, "&lt;=" &amp; EW$1, DataRegularSeason20242025!$D$3:$D$1315, $A29)+SUMIFS(DataRegularSeason20242025!$AB$3:$AB$1315,DataRegularSeason20242025!$B$3:$B$1315, "&lt;=" &amp; EW$1, DataRegularSeason20242025!$E$3:$E$1315, $A29)</f>
        <v>25</v>
      </c>
      <c r="EX29">
        <f>SUMIFS(DataRegularSeason20242025!$AA$3:$AA$1315,DataRegularSeason20242025!$B$3:$B$1315, "&lt;=" &amp; EX$1, DataRegularSeason20242025!$D$3:$D$1315, $A29)+SUMIFS(DataRegularSeason20242025!$AB$3:$AB$1315,DataRegularSeason20242025!$B$3:$B$1315, "&lt;=" &amp; EX$1, DataRegularSeason20242025!$E$3:$E$1315, $A29)</f>
        <v>25</v>
      </c>
      <c r="EY29">
        <f>SUMIFS(DataRegularSeason20242025!$AA$3:$AA$1315,DataRegularSeason20242025!$B$3:$B$1315, "&lt;=" &amp; EY$1, DataRegularSeason20242025!$D$3:$D$1315, $A29)+SUMIFS(DataRegularSeason20242025!$AB$3:$AB$1315,DataRegularSeason20242025!$B$3:$B$1315, "&lt;=" &amp; EY$1, DataRegularSeason20242025!$E$3:$E$1315, $A29)</f>
        <v>25</v>
      </c>
      <c r="EZ29">
        <f>SUMIFS(DataRegularSeason20242025!$AA$3:$AA$1315,DataRegularSeason20242025!$B$3:$B$1315, "&lt;=" &amp; EZ$1, DataRegularSeason20242025!$D$3:$D$1315, $A29)+SUMIFS(DataRegularSeason20242025!$AB$3:$AB$1315,DataRegularSeason20242025!$B$3:$B$1315, "&lt;=" &amp; EZ$1, DataRegularSeason20242025!$E$3:$E$1315, $A29)</f>
        <v>25</v>
      </c>
      <c r="FA29">
        <f>SUMIFS(DataRegularSeason20242025!$AA$3:$AA$1315,DataRegularSeason20242025!$B$3:$B$1315, "&lt;=" &amp; FA$1, DataRegularSeason20242025!$D$3:$D$1315, $A29)+SUMIFS(DataRegularSeason20242025!$AB$3:$AB$1315,DataRegularSeason20242025!$B$3:$B$1315, "&lt;=" &amp; FA$1, DataRegularSeason20242025!$E$3:$E$1315, $A29)</f>
        <v>25</v>
      </c>
      <c r="FB29">
        <f>SUMIFS(DataRegularSeason20242025!$AA$3:$AA$1315,DataRegularSeason20242025!$B$3:$B$1315, "&lt;=" &amp; FB$1, DataRegularSeason20242025!$D$3:$D$1315, $A29)+SUMIFS(DataRegularSeason20242025!$AB$3:$AB$1315,DataRegularSeason20242025!$B$3:$B$1315, "&lt;=" &amp; FB$1, DataRegularSeason20242025!$E$3:$E$1315, $A29)</f>
        <v>25</v>
      </c>
      <c r="FC29">
        <f>SUMIFS(DataRegularSeason20242025!$AA$3:$AA$1315,DataRegularSeason20242025!$B$3:$B$1315, "&lt;=" &amp; FC$1, DataRegularSeason20242025!$D$3:$D$1315, $A29)+SUMIFS(DataRegularSeason20242025!$AB$3:$AB$1315,DataRegularSeason20242025!$B$3:$B$1315, "&lt;=" &amp; FC$1, DataRegularSeason20242025!$E$3:$E$1315, $A29)</f>
        <v>25</v>
      </c>
      <c r="FD29">
        <f>SUMIFS(DataRegularSeason20242025!$AA$3:$AA$1315,DataRegularSeason20242025!$B$3:$B$1315, "&lt;=" &amp; FD$1, DataRegularSeason20242025!$D$3:$D$1315, $A29)+SUMIFS(DataRegularSeason20242025!$AB$3:$AB$1315,DataRegularSeason20242025!$B$3:$B$1315, "&lt;=" &amp; FD$1, DataRegularSeason20242025!$E$3:$E$1315, $A29)</f>
        <v>25</v>
      </c>
      <c r="FE29">
        <f>SUMIFS(DataRegularSeason20242025!$AA$3:$AA$1315,DataRegularSeason20242025!$B$3:$B$1315, "&lt;=" &amp; FE$1, DataRegularSeason20242025!$D$3:$D$1315, $A29)+SUMIFS(DataRegularSeason20242025!$AB$3:$AB$1315,DataRegularSeason20242025!$B$3:$B$1315, "&lt;=" &amp; FE$1, DataRegularSeason20242025!$E$3:$E$1315, $A29)</f>
        <v>25</v>
      </c>
      <c r="FF29">
        <f>SUMIFS(DataRegularSeason20242025!$AA$3:$AA$1315,DataRegularSeason20242025!$B$3:$B$1315, "&lt;=" &amp; FF$1, DataRegularSeason20242025!$D$3:$D$1315, $A29)+SUMIFS(DataRegularSeason20242025!$AB$3:$AB$1315,DataRegularSeason20242025!$B$3:$B$1315, "&lt;=" &amp; FF$1, DataRegularSeason20242025!$E$3:$E$1315, $A29)</f>
        <v>25</v>
      </c>
      <c r="FG29">
        <f>SUMIFS(DataRegularSeason20242025!$AA$3:$AA$1315,DataRegularSeason20242025!$B$3:$B$1315, "&lt;=" &amp; FG$1, DataRegularSeason20242025!$D$3:$D$1315, $A29)+SUMIFS(DataRegularSeason20242025!$AB$3:$AB$1315,DataRegularSeason20242025!$B$3:$B$1315, "&lt;=" &amp; FG$1, DataRegularSeason20242025!$E$3:$E$1315, $A29)</f>
        <v>25</v>
      </c>
      <c r="FH29">
        <f>SUMIFS(DataRegularSeason20242025!$AA$3:$AA$1315,DataRegularSeason20242025!$B$3:$B$1315, "&lt;=" &amp; FH$1, DataRegularSeason20242025!$D$3:$D$1315, $A29)+SUMIFS(DataRegularSeason20242025!$AB$3:$AB$1315,DataRegularSeason20242025!$B$3:$B$1315, "&lt;=" &amp; FH$1, DataRegularSeason20242025!$E$3:$E$1315, $A29)</f>
        <v>25</v>
      </c>
      <c r="FI29">
        <f>SUMIFS(DataRegularSeason20242025!$AA$3:$AA$1315,DataRegularSeason20242025!$B$3:$B$1315, "&lt;=" &amp; FI$1, DataRegularSeason20242025!$D$3:$D$1315, $A29)+SUMIFS(DataRegularSeason20242025!$AB$3:$AB$1315,DataRegularSeason20242025!$B$3:$B$1315, "&lt;=" &amp; FI$1, DataRegularSeason20242025!$E$3:$E$1315, $A29)</f>
        <v>25</v>
      </c>
      <c r="FJ29">
        <f>SUMIFS(DataRegularSeason20242025!$AA$3:$AA$1315,DataRegularSeason20242025!$B$3:$B$1315, "&lt;=" &amp; FJ$1, DataRegularSeason20242025!$D$3:$D$1315, $A29)+SUMIFS(DataRegularSeason20242025!$AB$3:$AB$1315,DataRegularSeason20242025!$B$3:$B$1315, "&lt;=" &amp; FJ$1, DataRegularSeason20242025!$E$3:$E$1315, $A29)</f>
        <v>25</v>
      </c>
      <c r="FK29">
        <f>SUMIFS(DataRegularSeason20242025!$AA$3:$AA$1315,DataRegularSeason20242025!$B$3:$B$1315, "&lt;=" &amp; FK$1, DataRegularSeason20242025!$D$3:$D$1315, $A29)+SUMIFS(DataRegularSeason20242025!$AB$3:$AB$1315,DataRegularSeason20242025!$B$3:$B$1315, "&lt;=" &amp; FK$1, DataRegularSeason20242025!$E$3:$E$1315, $A29)</f>
        <v>25</v>
      </c>
      <c r="FL29">
        <f>SUMIFS(DataRegularSeason20242025!$AA$3:$AA$1315,DataRegularSeason20242025!$B$3:$B$1315, "&lt;=" &amp; FL$1, DataRegularSeason20242025!$D$3:$D$1315, $A29)+SUMIFS(DataRegularSeason20242025!$AB$3:$AB$1315,DataRegularSeason20242025!$B$3:$B$1315, "&lt;=" &amp; FL$1, DataRegularSeason20242025!$E$3:$E$1315, $A29)</f>
        <v>25</v>
      </c>
      <c r="FM29">
        <f>SUMIFS(DataRegularSeason20242025!$AA$3:$AA$1315,DataRegularSeason20242025!$B$3:$B$1315, "&lt;=" &amp; FM$1, DataRegularSeason20242025!$D$3:$D$1315, $A29)+SUMIFS(DataRegularSeason20242025!$AB$3:$AB$1315,DataRegularSeason20242025!$B$3:$B$1315, "&lt;=" &amp; FM$1, DataRegularSeason20242025!$E$3:$E$1315, $A29)</f>
        <v>25</v>
      </c>
      <c r="FN29">
        <f>SUMIFS(DataRegularSeason20242025!$AA$3:$AA$1315,DataRegularSeason20242025!$B$3:$B$1315, "&lt;=" &amp; FN$1, DataRegularSeason20242025!$D$3:$D$1315, $A29)+SUMIFS(DataRegularSeason20242025!$AB$3:$AB$1315,DataRegularSeason20242025!$B$3:$B$1315, "&lt;=" &amp; FN$1, DataRegularSeason20242025!$E$3:$E$1315, $A29)</f>
        <v>25</v>
      </c>
      <c r="FO29">
        <f>SUMIFS(DataRegularSeason20242025!$AA$3:$AA$1315,DataRegularSeason20242025!$B$3:$B$1315, "&lt;=" &amp; FO$1, DataRegularSeason20242025!$D$3:$D$1315, $A29)+SUMIFS(DataRegularSeason20242025!$AB$3:$AB$1315,DataRegularSeason20242025!$B$3:$B$1315, "&lt;=" &amp; FO$1, DataRegularSeason20242025!$E$3:$E$1315, $A29)</f>
        <v>25</v>
      </c>
      <c r="FP29">
        <f>SUMIFS(DataRegularSeason20242025!$AA$3:$AA$1315,DataRegularSeason20242025!$B$3:$B$1315, "&lt;=" &amp; FP$1, DataRegularSeason20242025!$D$3:$D$1315, $A29)+SUMIFS(DataRegularSeason20242025!$AB$3:$AB$1315,DataRegularSeason20242025!$B$3:$B$1315, "&lt;=" &amp; FP$1, DataRegularSeason20242025!$E$3:$E$1315, $A29)</f>
        <v>25</v>
      </c>
      <c r="FQ29">
        <f>SUMIFS(DataRegularSeason20242025!$AA$3:$AA$1315,DataRegularSeason20242025!$B$3:$B$1315, "&lt;=" &amp; FQ$1, DataRegularSeason20242025!$D$3:$D$1315, $A29)+SUMIFS(DataRegularSeason20242025!$AB$3:$AB$1315,DataRegularSeason20242025!$B$3:$B$1315, "&lt;=" &amp; FQ$1, DataRegularSeason20242025!$E$3:$E$1315, $A29)</f>
        <v>25</v>
      </c>
      <c r="FR29">
        <f>SUMIFS(DataRegularSeason20242025!$AA$3:$AA$1315,DataRegularSeason20242025!$B$3:$B$1315, "&lt;=" &amp; FR$1, DataRegularSeason20242025!$D$3:$D$1315, $A29)+SUMIFS(DataRegularSeason20242025!$AB$3:$AB$1315,DataRegularSeason20242025!$B$3:$B$1315, "&lt;=" &amp; FR$1, DataRegularSeason20242025!$E$3:$E$1315, $A29)</f>
        <v>25</v>
      </c>
      <c r="FS29">
        <f>SUMIFS(DataRegularSeason20242025!$AA$3:$AA$1315,DataRegularSeason20242025!$B$3:$B$1315, "&lt;=" &amp; FS$1, DataRegularSeason20242025!$D$3:$D$1315, $A29)+SUMIFS(DataRegularSeason20242025!$AB$3:$AB$1315,DataRegularSeason20242025!$B$3:$B$1315, "&lt;=" &amp; FS$1, DataRegularSeason20242025!$E$3:$E$1315, $A29)</f>
        <v>25</v>
      </c>
      <c r="FT29">
        <f>SUMIFS(DataRegularSeason20242025!$AA$3:$AA$1315,DataRegularSeason20242025!$B$3:$B$1315, "&lt;=" &amp; FT$1, DataRegularSeason20242025!$D$3:$D$1315, $A29)+SUMIFS(DataRegularSeason20242025!$AB$3:$AB$1315,DataRegularSeason20242025!$B$3:$B$1315, "&lt;=" &amp; FT$1, DataRegularSeason20242025!$E$3:$E$1315, $A29)</f>
        <v>25</v>
      </c>
      <c r="FU29">
        <f>SUMIFS(DataRegularSeason20242025!$AA$3:$AA$1315,DataRegularSeason20242025!$B$3:$B$1315, "&lt;=" &amp; FU$1, DataRegularSeason20242025!$D$3:$D$1315, $A29)+SUMIFS(DataRegularSeason20242025!$AB$3:$AB$1315,DataRegularSeason20242025!$B$3:$B$1315, "&lt;=" &amp; FU$1, DataRegularSeason20242025!$E$3:$E$1315, $A29)</f>
        <v>25</v>
      </c>
      <c r="FV29">
        <f>SUMIFS(DataRegularSeason20242025!$AA$3:$AA$1315,DataRegularSeason20242025!$B$3:$B$1315, "&lt;=" &amp; FV$1, DataRegularSeason20242025!$D$3:$D$1315, $A29)+SUMIFS(DataRegularSeason20242025!$AB$3:$AB$1315,DataRegularSeason20242025!$B$3:$B$1315, "&lt;=" &amp; FV$1, DataRegularSeason20242025!$E$3:$E$1315, $A29)</f>
        <v>25</v>
      </c>
      <c r="FW29">
        <f>SUMIFS(DataRegularSeason20242025!$AA$3:$AA$1315,DataRegularSeason20242025!$B$3:$B$1315, "&lt;=" &amp; FW$1, DataRegularSeason20242025!$D$3:$D$1315, $A29)+SUMIFS(DataRegularSeason20242025!$AB$3:$AB$1315,DataRegularSeason20242025!$B$3:$B$1315, "&lt;=" &amp; FW$1, DataRegularSeason20242025!$E$3:$E$1315, $A29)</f>
        <v>25</v>
      </c>
      <c r="FX29">
        <f>SUMIFS(DataRegularSeason20242025!$AA$3:$AA$1315,DataRegularSeason20242025!$B$3:$B$1315, "&lt;=" &amp; FX$1, DataRegularSeason20242025!$D$3:$D$1315, $A29)+SUMIFS(DataRegularSeason20242025!$AB$3:$AB$1315,DataRegularSeason20242025!$B$3:$B$1315, "&lt;=" &amp; FX$1, DataRegularSeason20242025!$E$3:$E$1315, $A29)</f>
        <v>25</v>
      </c>
      <c r="FY29">
        <f>SUMIFS(DataRegularSeason20242025!$AA$3:$AA$1315,DataRegularSeason20242025!$B$3:$B$1315, "&lt;=" &amp; FY$1, DataRegularSeason20242025!$D$3:$D$1315, $A29)+SUMIFS(DataRegularSeason20242025!$AB$3:$AB$1315,DataRegularSeason20242025!$B$3:$B$1315, "&lt;=" &amp; FY$1, DataRegularSeason20242025!$E$3:$E$1315, $A29)</f>
        <v>25</v>
      </c>
      <c r="FZ29">
        <f>SUMIFS(DataRegularSeason20242025!$AA$3:$AA$1315,DataRegularSeason20242025!$B$3:$B$1315, "&lt;=" &amp; FZ$1, DataRegularSeason20242025!$D$3:$D$1315, $A29)+SUMIFS(DataRegularSeason20242025!$AB$3:$AB$1315,DataRegularSeason20242025!$B$3:$B$1315, "&lt;=" &amp; FZ$1, DataRegularSeason20242025!$E$3:$E$1315, $A29)</f>
        <v>25</v>
      </c>
      <c r="GA29">
        <f>SUMIFS(DataRegularSeason20242025!$AA$3:$AA$1315,DataRegularSeason20242025!$B$3:$B$1315, "&lt;=" &amp; GA$1, DataRegularSeason20242025!$D$3:$D$1315, $A29)+SUMIFS(DataRegularSeason20242025!$AB$3:$AB$1315,DataRegularSeason20242025!$B$3:$B$1315, "&lt;=" &amp; GA$1, DataRegularSeason20242025!$E$3:$E$1315, $A29)</f>
        <v>25</v>
      </c>
      <c r="GB29">
        <f>SUMIFS(DataRegularSeason20242025!$AA$3:$AA$1315,DataRegularSeason20242025!$B$3:$B$1315, "&lt;=" &amp; GB$1, DataRegularSeason20242025!$D$3:$D$1315, $A29)+SUMIFS(DataRegularSeason20242025!$AB$3:$AB$1315,DataRegularSeason20242025!$B$3:$B$1315, "&lt;=" &amp; GB$1, DataRegularSeason20242025!$E$3:$E$1315, $A29)</f>
        <v>25</v>
      </c>
      <c r="GC29">
        <f>SUMIFS(DataRegularSeason20242025!$AA$3:$AA$1315,DataRegularSeason20242025!$B$3:$B$1315, "&lt;=" &amp; GC$1, DataRegularSeason20242025!$D$3:$D$1315, $A29)+SUMIFS(DataRegularSeason20242025!$AB$3:$AB$1315,DataRegularSeason20242025!$B$3:$B$1315, "&lt;=" &amp; GC$1, DataRegularSeason20242025!$E$3:$E$1315, $A29)</f>
        <v>25</v>
      </c>
      <c r="GD29">
        <f>SUMIFS(DataRegularSeason20242025!$AA$3:$AA$1315,DataRegularSeason20242025!$B$3:$B$1315, "&lt;=" &amp; GD$1, DataRegularSeason20242025!$D$3:$D$1315, $A29)+SUMIFS(DataRegularSeason20242025!$AB$3:$AB$1315,DataRegularSeason20242025!$B$3:$B$1315, "&lt;=" &amp; GD$1, DataRegularSeason20242025!$E$3:$E$1315, $A29)</f>
        <v>25</v>
      </c>
      <c r="GE29">
        <f>SUMIFS(DataRegularSeason20242025!$AA$3:$AA$1315,DataRegularSeason20242025!$B$3:$B$1315, "&lt;=" &amp; GE$1, DataRegularSeason20242025!$D$3:$D$1315, $A29)+SUMIFS(DataRegularSeason20242025!$AB$3:$AB$1315,DataRegularSeason20242025!$B$3:$B$1315, "&lt;=" &amp; GE$1, DataRegularSeason20242025!$E$3:$E$1315, $A29)</f>
        <v>25</v>
      </c>
      <c r="GF29">
        <f>SUMIFS(DataRegularSeason20242025!$AA$3:$AA$1315,DataRegularSeason20242025!$B$3:$B$1315, "&lt;=" &amp; GF$1, DataRegularSeason20242025!$D$3:$D$1315, $A29)+SUMIFS(DataRegularSeason20242025!$AB$3:$AB$1315,DataRegularSeason20242025!$B$3:$B$1315, "&lt;=" &amp; GF$1, DataRegularSeason20242025!$E$3:$E$1315, $A29)</f>
        <v>25</v>
      </c>
      <c r="GG29">
        <f>SUMIFS(DataRegularSeason20242025!$AA$3:$AA$1315,DataRegularSeason20242025!$B$3:$B$1315, "&lt;=" &amp; GG$1, DataRegularSeason20242025!$D$3:$D$1315, $A29)+SUMIFS(DataRegularSeason20242025!$AB$3:$AB$1315,DataRegularSeason20242025!$B$3:$B$1315, "&lt;=" &amp; GG$1, DataRegularSeason20242025!$E$3:$E$1315, $A29)</f>
        <v>25</v>
      </c>
      <c r="GH29">
        <f>SUMIFS(DataRegularSeason20242025!$AA$3:$AA$1315,DataRegularSeason20242025!$B$3:$B$1315, "&lt;=" &amp; GH$1, DataRegularSeason20242025!$D$3:$D$1315, $A29)+SUMIFS(DataRegularSeason20242025!$AB$3:$AB$1315,DataRegularSeason20242025!$B$3:$B$1315, "&lt;=" &amp; GH$1, DataRegularSeason20242025!$E$3:$E$1315, $A29)</f>
        <v>25</v>
      </c>
      <c r="GI29">
        <f>SUMIFS(DataRegularSeason20242025!$AA$3:$AA$1315,DataRegularSeason20242025!$B$3:$B$1315, "&lt;=" &amp; GI$1, DataRegularSeason20242025!$D$3:$D$1315, $A29)+SUMIFS(DataRegularSeason20242025!$AB$3:$AB$1315,DataRegularSeason20242025!$B$3:$B$1315, "&lt;=" &amp; GI$1, DataRegularSeason20242025!$E$3:$E$1315, $A29)</f>
        <v>25</v>
      </c>
      <c r="GJ29">
        <f>SUMIFS(DataRegularSeason20242025!$AA$3:$AA$1315,DataRegularSeason20242025!$B$3:$B$1315, "&lt;=" &amp; GJ$1, DataRegularSeason20242025!$D$3:$D$1315, $A29)+SUMIFS(DataRegularSeason20242025!$AB$3:$AB$1315,DataRegularSeason20242025!$B$3:$B$1315, "&lt;=" &amp; GJ$1, DataRegularSeason20242025!$E$3:$E$1315, $A29)</f>
        <v>25</v>
      </c>
      <c r="GK29">
        <f>SUMIFS(DataRegularSeason20242025!$AA$3:$AA$1315,DataRegularSeason20242025!$B$3:$B$1315, "&lt;=" &amp; GK$1, DataRegularSeason20242025!$D$3:$D$1315, $A29)+SUMIFS(DataRegularSeason20242025!$AB$3:$AB$1315,DataRegularSeason20242025!$B$3:$B$1315, "&lt;=" &amp; GK$1, DataRegularSeason20242025!$E$3:$E$1315, $A29)</f>
        <v>25</v>
      </c>
      <c r="GL29">
        <f>SUMIFS(DataRegularSeason20242025!$AA$3:$AA$1315,DataRegularSeason20242025!$B$3:$B$1315, "&lt;=" &amp; GL$1, DataRegularSeason20242025!$D$3:$D$1315, $A29)+SUMIFS(DataRegularSeason20242025!$AB$3:$AB$1315,DataRegularSeason20242025!$B$3:$B$1315, "&lt;=" &amp; GL$1, DataRegularSeason20242025!$E$3:$E$1315, $A29)</f>
        <v>25</v>
      </c>
      <c r="GM29">
        <f>SUMIFS(DataRegularSeason20242025!$AA$3:$AA$1315,DataRegularSeason20242025!$B$3:$B$1315, "&lt;=" &amp; GM$1, DataRegularSeason20242025!$D$3:$D$1315, $A29)+SUMIFS(DataRegularSeason20242025!$AB$3:$AB$1315,DataRegularSeason20242025!$B$3:$B$1315, "&lt;=" &amp; GM$1, DataRegularSeason20242025!$E$3:$E$1315, $A29)</f>
        <v>25</v>
      </c>
      <c r="GN29">
        <f>SUMIFS(DataRegularSeason20242025!$AA$3:$AA$1315,DataRegularSeason20242025!$B$3:$B$1315, "&lt;=" &amp; GN$1, DataRegularSeason20242025!$D$3:$D$1315, $A29)+SUMIFS(DataRegularSeason20242025!$AB$3:$AB$1315,DataRegularSeason20242025!$B$3:$B$1315, "&lt;=" &amp; GN$1, DataRegularSeason20242025!$E$3:$E$1315, $A29)</f>
        <v>25</v>
      </c>
      <c r="GO29">
        <f>SUMIFS(DataRegularSeason20242025!$AA$3:$AA$1315,DataRegularSeason20242025!$B$3:$B$1315, "&lt;=" &amp; GO$1, DataRegularSeason20242025!$D$3:$D$1315, $A29)+SUMIFS(DataRegularSeason20242025!$AB$3:$AB$1315,DataRegularSeason20242025!$B$3:$B$1315, "&lt;=" &amp; GO$1, DataRegularSeason20242025!$E$3:$E$1315, $A29)</f>
        <v>25</v>
      </c>
      <c r="GP29">
        <f>SUMIFS(DataRegularSeason20242025!$AA$3:$AA$1315,DataRegularSeason20242025!$B$3:$B$1315, "&lt;=" &amp; GP$1, DataRegularSeason20242025!$D$3:$D$1315, $A29)+SUMIFS(DataRegularSeason20242025!$AB$3:$AB$1315,DataRegularSeason20242025!$B$3:$B$1315, "&lt;=" &amp; GP$1, DataRegularSeason20242025!$E$3:$E$1315, $A29)</f>
        <v>25</v>
      </c>
      <c r="GQ29">
        <f>SUMIFS(DataRegularSeason20242025!$AA$3:$AA$1315,DataRegularSeason20242025!$B$3:$B$1315, "&lt;=" &amp; GQ$1, DataRegularSeason20242025!$D$3:$D$1315, $A29)+SUMIFS(DataRegularSeason20242025!$AB$3:$AB$1315,DataRegularSeason20242025!$B$3:$B$1315, "&lt;=" &amp; GQ$1, DataRegularSeason20242025!$E$3:$E$1315, $A29)</f>
        <v>25</v>
      </c>
      <c r="GR29">
        <f>SUMIFS(DataRegularSeason20242025!$AA$3:$AA$1315,DataRegularSeason20242025!$B$3:$B$1315, "&lt;=" &amp; GR$1, DataRegularSeason20242025!$D$3:$D$1315, $A29)+SUMIFS(DataRegularSeason20242025!$AB$3:$AB$1315,DataRegularSeason20242025!$B$3:$B$1315, "&lt;=" &amp; GR$1, DataRegularSeason20242025!$E$3:$E$1315, $A29)</f>
        <v>25</v>
      </c>
      <c r="GS29">
        <f>SUMIFS(DataRegularSeason20242025!$AA$3:$AA$1315,DataRegularSeason20242025!$B$3:$B$1315, "&lt;=" &amp; GS$1, DataRegularSeason20242025!$D$3:$D$1315, $A29)+SUMIFS(DataRegularSeason20242025!$AB$3:$AB$1315,DataRegularSeason20242025!$B$3:$B$1315, "&lt;=" &amp; GS$1, DataRegularSeason20242025!$E$3:$E$1315, $A29)</f>
        <v>25</v>
      </c>
      <c r="GT29">
        <f>SUMIFS(DataRegularSeason20242025!$AA$3:$AA$1315,DataRegularSeason20242025!$B$3:$B$1315, "&lt;=" &amp; GT$1, DataRegularSeason20242025!$D$3:$D$1315, $A29)+SUMIFS(DataRegularSeason20242025!$AB$3:$AB$1315,DataRegularSeason20242025!$B$3:$B$1315, "&lt;=" &amp; GT$1, DataRegularSeason20242025!$E$3:$E$1315, $A29)</f>
        <v>25</v>
      </c>
      <c r="GU29">
        <f>SUMIFS(DataRegularSeason20242025!$AA$3:$AA$1315,DataRegularSeason20242025!$B$3:$B$1315, "&lt;=" &amp; GU$1, DataRegularSeason20242025!$D$3:$D$1315, $A29)+SUMIFS(DataRegularSeason20242025!$AB$3:$AB$1315,DataRegularSeason20242025!$B$3:$B$1315, "&lt;=" &amp; GU$1, DataRegularSeason20242025!$E$3:$E$1315, $A29)</f>
        <v>25</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24</v>
      </c>
      <c r="BJ30">
        <f>SUMIFS(DataRegularSeason20242025!$AA$3:$AA$1315,DataRegularSeason20242025!$B$3:$B$1315, "&lt;=" &amp; BJ$1, DataRegularSeason20242025!$D$3:$D$1315, $A30)+SUMIFS(DataRegularSeason20242025!$AB$3:$AB$1315,DataRegularSeason20242025!$B$3:$B$1315, "&lt;=" &amp; BJ$1, DataRegularSeason20242025!$E$3:$E$1315, $A30)</f>
        <v>24</v>
      </c>
      <c r="BK30">
        <f>SUMIFS(DataRegularSeason20242025!$AA$3:$AA$1315,DataRegularSeason20242025!$B$3:$B$1315, "&lt;=" &amp; BK$1, DataRegularSeason20242025!$D$3:$D$1315, $A30)+SUMIFS(DataRegularSeason20242025!$AB$3:$AB$1315,DataRegularSeason20242025!$B$3:$B$1315, "&lt;=" &amp; BK$1, DataRegularSeason20242025!$E$3:$E$1315, $A30)</f>
        <v>24</v>
      </c>
      <c r="BL30">
        <f>SUMIFS(DataRegularSeason20242025!$AA$3:$AA$1315,DataRegularSeason20242025!$B$3:$B$1315, "&lt;=" &amp; BL$1, DataRegularSeason20242025!$D$3:$D$1315, $A30)+SUMIFS(DataRegularSeason20242025!$AB$3:$AB$1315,DataRegularSeason20242025!$B$3:$B$1315, "&lt;=" &amp; BL$1, DataRegularSeason20242025!$E$3:$E$1315, $A30)</f>
        <v>24</v>
      </c>
      <c r="BM30">
        <f>SUMIFS(DataRegularSeason20242025!$AA$3:$AA$1315,DataRegularSeason20242025!$B$3:$B$1315, "&lt;=" &amp; BM$1, DataRegularSeason20242025!$D$3:$D$1315, $A30)+SUMIFS(DataRegularSeason20242025!$AB$3:$AB$1315,DataRegularSeason20242025!$B$3:$B$1315, "&lt;=" &amp; BM$1, DataRegularSeason20242025!$E$3:$E$1315, $A30)</f>
        <v>24</v>
      </c>
      <c r="BN30">
        <f>SUMIFS(DataRegularSeason20242025!$AA$3:$AA$1315,DataRegularSeason20242025!$B$3:$B$1315, "&lt;=" &amp; BN$1, DataRegularSeason20242025!$D$3:$D$1315, $A30)+SUMIFS(DataRegularSeason20242025!$AB$3:$AB$1315,DataRegularSeason20242025!$B$3:$B$1315, "&lt;=" &amp; BN$1, DataRegularSeason20242025!$E$3:$E$1315, $A30)</f>
        <v>24</v>
      </c>
      <c r="BO30">
        <f>SUMIFS(DataRegularSeason20242025!$AA$3:$AA$1315,DataRegularSeason20242025!$B$3:$B$1315, "&lt;=" &amp; BO$1, DataRegularSeason20242025!$D$3:$D$1315, $A30)+SUMIFS(DataRegularSeason20242025!$AB$3:$AB$1315,DataRegularSeason20242025!$B$3:$B$1315, "&lt;=" &amp; BO$1, DataRegularSeason20242025!$E$3:$E$1315, $A30)</f>
        <v>24</v>
      </c>
      <c r="BP30">
        <f>SUMIFS(DataRegularSeason20242025!$AA$3:$AA$1315,DataRegularSeason20242025!$B$3:$B$1315, "&lt;=" &amp; BP$1, DataRegularSeason20242025!$D$3:$D$1315, $A30)+SUMIFS(DataRegularSeason20242025!$AB$3:$AB$1315,DataRegularSeason20242025!$B$3:$B$1315, "&lt;=" &amp; BP$1, DataRegularSeason20242025!$E$3:$E$1315, $A30)</f>
        <v>24</v>
      </c>
      <c r="BQ30">
        <f>SUMIFS(DataRegularSeason20242025!$AA$3:$AA$1315,DataRegularSeason20242025!$B$3:$B$1315, "&lt;=" &amp; BQ$1, DataRegularSeason20242025!$D$3:$D$1315, $A30)+SUMIFS(DataRegularSeason20242025!$AB$3:$AB$1315,DataRegularSeason20242025!$B$3:$B$1315, "&lt;=" &amp; BQ$1, DataRegularSeason20242025!$E$3:$E$1315, $A30)</f>
        <v>24</v>
      </c>
      <c r="BR30">
        <f>SUMIFS(DataRegularSeason20242025!$AA$3:$AA$1315,DataRegularSeason20242025!$B$3:$B$1315, "&lt;=" &amp; BR$1, DataRegularSeason20242025!$D$3:$D$1315, $A30)+SUMIFS(DataRegularSeason20242025!$AB$3:$AB$1315,DataRegularSeason20242025!$B$3:$B$1315, "&lt;=" &amp; BR$1, DataRegularSeason20242025!$E$3:$E$1315, $A30)</f>
        <v>24</v>
      </c>
      <c r="BS30">
        <f>SUMIFS(DataRegularSeason20242025!$AA$3:$AA$1315,DataRegularSeason20242025!$B$3:$B$1315, "&lt;=" &amp; BS$1, DataRegularSeason20242025!$D$3:$D$1315, $A30)+SUMIFS(DataRegularSeason20242025!$AB$3:$AB$1315,DataRegularSeason20242025!$B$3:$B$1315, "&lt;=" &amp; BS$1, DataRegularSeason20242025!$E$3:$E$1315, $A30)</f>
        <v>24</v>
      </c>
      <c r="BT30">
        <f>SUMIFS(DataRegularSeason20242025!$AA$3:$AA$1315,DataRegularSeason20242025!$B$3:$B$1315, "&lt;=" &amp; BT$1, DataRegularSeason20242025!$D$3:$D$1315, $A30)+SUMIFS(DataRegularSeason20242025!$AB$3:$AB$1315,DataRegularSeason20242025!$B$3:$B$1315, "&lt;=" &amp; BT$1, DataRegularSeason20242025!$E$3:$E$1315, $A30)</f>
        <v>24</v>
      </c>
      <c r="BU30">
        <f>SUMIFS(DataRegularSeason20242025!$AA$3:$AA$1315,DataRegularSeason20242025!$B$3:$B$1315, "&lt;=" &amp; BU$1, DataRegularSeason20242025!$D$3:$D$1315, $A30)+SUMIFS(DataRegularSeason20242025!$AB$3:$AB$1315,DataRegularSeason20242025!$B$3:$B$1315, "&lt;=" &amp; BU$1, DataRegularSeason20242025!$E$3:$E$1315, $A30)</f>
        <v>24</v>
      </c>
      <c r="BV30">
        <f>SUMIFS(DataRegularSeason20242025!$AA$3:$AA$1315,DataRegularSeason20242025!$B$3:$B$1315, "&lt;=" &amp; BV$1, DataRegularSeason20242025!$D$3:$D$1315, $A30)+SUMIFS(DataRegularSeason20242025!$AB$3:$AB$1315,DataRegularSeason20242025!$B$3:$B$1315, "&lt;=" &amp; BV$1, DataRegularSeason20242025!$E$3:$E$1315, $A30)</f>
        <v>24</v>
      </c>
      <c r="BW30">
        <f>SUMIFS(DataRegularSeason20242025!$AA$3:$AA$1315,DataRegularSeason20242025!$B$3:$B$1315, "&lt;=" &amp; BW$1, DataRegularSeason20242025!$D$3:$D$1315, $A30)+SUMIFS(DataRegularSeason20242025!$AB$3:$AB$1315,DataRegularSeason20242025!$B$3:$B$1315, "&lt;=" &amp; BW$1, DataRegularSeason20242025!$E$3:$E$1315, $A30)</f>
        <v>24</v>
      </c>
      <c r="BX30">
        <f>SUMIFS(DataRegularSeason20242025!$AA$3:$AA$1315,DataRegularSeason20242025!$B$3:$B$1315, "&lt;=" &amp; BX$1, DataRegularSeason20242025!$D$3:$D$1315, $A30)+SUMIFS(DataRegularSeason20242025!$AB$3:$AB$1315,DataRegularSeason20242025!$B$3:$B$1315, "&lt;=" &amp; BX$1, DataRegularSeason20242025!$E$3:$E$1315, $A30)</f>
        <v>24</v>
      </c>
      <c r="BY30">
        <f>SUMIFS(DataRegularSeason20242025!$AA$3:$AA$1315,DataRegularSeason20242025!$B$3:$B$1315, "&lt;=" &amp; BY$1, DataRegularSeason20242025!$D$3:$D$1315, $A30)+SUMIFS(DataRegularSeason20242025!$AB$3:$AB$1315,DataRegularSeason20242025!$B$3:$B$1315, "&lt;=" &amp; BY$1, DataRegularSeason20242025!$E$3:$E$1315, $A30)</f>
        <v>24</v>
      </c>
      <c r="BZ30">
        <f>SUMIFS(DataRegularSeason20242025!$AA$3:$AA$1315,DataRegularSeason20242025!$B$3:$B$1315, "&lt;=" &amp; BZ$1, DataRegularSeason20242025!$D$3:$D$1315, $A30)+SUMIFS(DataRegularSeason20242025!$AB$3:$AB$1315,DataRegularSeason20242025!$B$3:$B$1315, "&lt;=" &amp; BZ$1, DataRegularSeason20242025!$E$3:$E$1315, $A30)</f>
        <v>24</v>
      </c>
      <c r="CA30">
        <f>SUMIFS(DataRegularSeason20242025!$AA$3:$AA$1315,DataRegularSeason20242025!$B$3:$B$1315, "&lt;=" &amp; CA$1, DataRegularSeason20242025!$D$3:$D$1315, $A30)+SUMIFS(DataRegularSeason20242025!$AB$3:$AB$1315,DataRegularSeason20242025!$B$3:$B$1315, "&lt;=" &amp; CA$1, DataRegularSeason20242025!$E$3:$E$1315, $A30)</f>
        <v>24</v>
      </c>
      <c r="CB30">
        <f>SUMIFS(DataRegularSeason20242025!$AA$3:$AA$1315,DataRegularSeason20242025!$B$3:$B$1315, "&lt;=" &amp; CB$1, DataRegularSeason20242025!$D$3:$D$1315, $A30)+SUMIFS(DataRegularSeason20242025!$AB$3:$AB$1315,DataRegularSeason20242025!$B$3:$B$1315, "&lt;=" &amp; CB$1, DataRegularSeason20242025!$E$3:$E$1315, $A30)</f>
        <v>24</v>
      </c>
      <c r="CC30">
        <f>SUMIFS(DataRegularSeason20242025!$AA$3:$AA$1315,DataRegularSeason20242025!$B$3:$B$1315, "&lt;=" &amp; CC$1, DataRegularSeason20242025!$D$3:$D$1315, $A30)+SUMIFS(DataRegularSeason20242025!$AB$3:$AB$1315,DataRegularSeason20242025!$B$3:$B$1315, "&lt;=" &amp; CC$1, DataRegularSeason20242025!$E$3:$E$1315, $A30)</f>
        <v>24</v>
      </c>
      <c r="CD30">
        <f>SUMIFS(DataRegularSeason20242025!$AA$3:$AA$1315,DataRegularSeason20242025!$B$3:$B$1315, "&lt;=" &amp; CD$1, DataRegularSeason20242025!$D$3:$D$1315, $A30)+SUMIFS(DataRegularSeason20242025!$AB$3:$AB$1315,DataRegularSeason20242025!$B$3:$B$1315, "&lt;=" &amp; CD$1, DataRegularSeason20242025!$E$3:$E$1315, $A30)</f>
        <v>24</v>
      </c>
      <c r="CE30">
        <f>SUMIFS(DataRegularSeason20242025!$AA$3:$AA$1315,DataRegularSeason20242025!$B$3:$B$1315, "&lt;=" &amp; CE$1, DataRegularSeason20242025!$D$3:$D$1315, $A30)+SUMIFS(DataRegularSeason20242025!$AB$3:$AB$1315,DataRegularSeason20242025!$B$3:$B$1315, "&lt;=" &amp; CE$1, DataRegularSeason20242025!$E$3:$E$1315, $A30)</f>
        <v>24</v>
      </c>
      <c r="CF30">
        <f>SUMIFS(DataRegularSeason20242025!$AA$3:$AA$1315,DataRegularSeason20242025!$B$3:$B$1315, "&lt;=" &amp; CF$1, DataRegularSeason20242025!$D$3:$D$1315, $A30)+SUMIFS(DataRegularSeason20242025!$AB$3:$AB$1315,DataRegularSeason20242025!$B$3:$B$1315, "&lt;=" &amp; CF$1, DataRegularSeason20242025!$E$3:$E$1315, $A30)</f>
        <v>24</v>
      </c>
      <c r="CG30">
        <f>SUMIFS(DataRegularSeason20242025!$AA$3:$AA$1315,DataRegularSeason20242025!$B$3:$B$1315, "&lt;=" &amp; CG$1, DataRegularSeason20242025!$D$3:$D$1315, $A30)+SUMIFS(DataRegularSeason20242025!$AB$3:$AB$1315,DataRegularSeason20242025!$B$3:$B$1315, "&lt;=" &amp; CG$1, DataRegularSeason20242025!$E$3:$E$1315, $A30)</f>
        <v>24</v>
      </c>
      <c r="CH30">
        <f>SUMIFS(DataRegularSeason20242025!$AA$3:$AA$1315,DataRegularSeason20242025!$B$3:$B$1315, "&lt;=" &amp; CH$1, DataRegularSeason20242025!$D$3:$D$1315, $A30)+SUMIFS(DataRegularSeason20242025!$AB$3:$AB$1315,DataRegularSeason20242025!$B$3:$B$1315, "&lt;=" &amp; CH$1, DataRegularSeason20242025!$E$3:$E$1315, $A30)</f>
        <v>24</v>
      </c>
      <c r="CI30">
        <f>SUMIFS(DataRegularSeason20242025!$AA$3:$AA$1315,DataRegularSeason20242025!$B$3:$B$1315, "&lt;=" &amp; CI$1, DataRegularSeason20242025!$D$3:$D$1315, $A30)+SUMIFS(DataRegularSeason20242025!$AB$3:$AB$1315,DataRegularSeason20242025!$B$3:$B$1315, "&lt;=" &amp; CI$1, DataRegularSeason20242025!$E$3:$E$1315, $A30)</f>
        <v>24</v>
      </c>
      <c r="CJ30">
        <f>SUMIFS(DataRegularSeason20242025!$AA$3:$AA$1315,DataRegularSeason20242025!$B$3:$B$1315, "&lt;=" &amp; CJ$1, DataRegularSeason20242025!$D$3:$D$1315, $A30)+SUMIFS(DataRegularSeason20242025!$AB$3:$AB$1315,DataRegularSeason20242025!$B$3:$B$1315, "&lt;=" &amp; CJ$1, DataRegularSeason20242025!$E$3:$E$1315, $A30)</f>
        <v>24</v>
      </c>
      <c r="CK30">
        <f>SUMIFS(DataRegularSeason20242025!$AA$3:$AA$1315,DataRegularSeason20242025!$B$3:$B$1315, "&lt;=" &amp; CK$1, DataRegularSeason20242025!$D$3:$D$1315, $A30)+SUMIFS(DataRegularSeason20242025!$AB$3:$AB$1315,DataRegularSeason20242025!$B$3:$B$1315, "&lt;=" &amp; CK$1, DataRegularSeason20242025!$E$3:$E$1315, $A30)</f>
        <v>24</v>
      </c>
      <c r="CL30">
        <f>SUMIFS(DataRegularSeason20242025!$AA$3:$AA$1315,DataRegularSeason20242025!$B$3:$B$1315, "&lt;=" &amp; CL$1, DataRegularSeason20242025!$D$3:$D$1315, $A30)+SUMIFS(DataRegularSeason20242025!$AB$3:$AB$1315,DataRegularSeason20242025!$B$3:$B$1315, "&lt;=" &amp; CL$1, DataRegularSeason20242025!$E$3:$E$1315, $A30)</f>
        <v>24</v>
      </c>
      <c r="CM30">
        <f>SUMIFS(DataRegularSeason20242025!$AA$3:$AA$1315,DataRegularSeason20242025!$B$3:$B$1315, "&lt;=" &amp; CM$1, DataRegularSeason20242025!$D$3:$D$1315, $A30)+SUMIFS(DataRegularSeason20242025!$AB$3:$AB$1315,DataRegularSeason20242025!$B$3:$B$1315, "&lt;=" &amp; CM$1, DataRegularSeason20242025!$E$3:$E$1315, $A30)</f>
        <v>24</v>
      </c>
      <c r="CN30">
        <f>SUMIFS(DataRegularSeason20242025!$AA$3:$AA$1315,DataRegularSeason20242025!$B$3:$B$1315, "&lt;=" &amp; CN$1, DataRegularSeason20242025!$D$3:$D$1315, $A30)+SUMIFS(DataRegularSeason20242025!$AB$3:$AB$1315,DataRegularSeason20242025!$B$3:$B$1315, "&lt;=" &amp; CN$1, DataRegularSeason20242025!$E$3:$E$1315, $A30)</f>
        <v>24</v>
      </c>
      <c r="CO30">
        <f>SUMIFS(DataRegularSeason20242025!$AA$3:$AA$1315,DataRegularSeason20242025!$B$3:$B$1315, "&lt;=" &amp; CO$1, DataRegularSeason20242025!$D$3:$D$1315, $A30)+SUMIFS(DataRegularSeason20242025!$AB$3:$AB$1315,DataRegularSeason20242025!$B$3:$B$1315, "&lt;=" &amp; CO$1, DataRegularSeason20242025!$E$3:$E$1315, $A30)</f>
        <v>24</v>
      </c>
      <c r="CP30">
        <f>SUMIFS(DataRegularSeason20242025!$AA$3:$AA$1315,DataRegularSeason20242025!$B$3:$B$1315, "&lt;=" &amp; CP$1, DataRegularSeason20242025!$D$3:$D$1315, $A30)+SUMIFS(DataRegularSeason20242025!$AB$3:$AB$1315,DataRegularSeason20242025!$B$3:$B$1315, "&lt;=" &amp; CP$1, DataRegularSeason20242025!$E$3:$E$1315, $A30)</f>
        <v>24</v>
      </c>
      <c r="CQ30">
        <f>SUMIFS(DataRegularSeason20242025!$AA$3:$AA$1315,DataRegularSeason20242025!$B$3:$B$1315, "&lt;=" &amp; CQ$1, DataRegularSeason20242025!$D$3:$D$1315, $A30)+SUMIFS(DataRegularSeason20242025!$AB$3:$AB$1315,DataRegularSeason20242025!$B$3:$B$1315, "&lt;=" &amp; CQ$1, DataRegularSeason20242025!$E$3:$E$1315, $A30)</f>
        <v>24</v>
      </c>
      <c r="CR30">
        <f>SUMIFS(DataRegularSeason20242025!$AA$3:$AA$1315,DataRegularSeason20242025!$B$3:$B$1315, "&lt;=" &amp; CR$1, DataRegularSeason20242025!$D$3:$D$1315, $A30)+SUMIFS(DataRegularSeason20242025!$AB$3:$AB$1315,DataRegularSeason20242025!$B$3:$B$1315, "&lt;=" &amp; CR$1, DataRegularSeason20242025!$E$3:$E$1315, $A30)</f>
        <v>24</v>
      </c>
      <c r="CS30">
        <f>SUMIFS(DataRegularSeason20242025!$AA$3:$AA$1315,DataRegularSeason20242025!$B$3:$B$1315, "&lt;=" &amp; CS$1, DataRegularSeason20242025!$D$3:$D$1315, $A30)+SUMIFS(DataRegularSeason20242025!$AB$3:$AB$1315,DataRegularSeason20242025!$B$3:$B$1315, "&lt;=" &amp; CS$1, DataRegularSeason20242025!$E$3:$E$1315, $A30)</f>
        <v>24</v>
      </c>
      <c r="CT30">
        <f>SUMIFS(DataRegularSeason20242025!$AA$3:$AA$1315,DataRegularSeason20242025!$B$3:$B$1315, "&lt;=" &amp; CT$1, DataRegularSeason20242025!$D$3:$D$1315, $A30)+SUMIFS(DataRegularSeason20242025!$AB$3:$AB$1315,DataRegularSeason20242025!$B$3:$B$1315, "&lt;=" &amp; CT$1, DataRegularSeason20242025!$E$3:$E$1315, $A30)</f>
        <v>24</v>
      </c>
      <c r="CU30">
        <f>SUMIFS(DataRegularSeason20242025!$AA$3:$AA$1315,DataRegularSeason20242025!$B$3:$B$1315, "&lt;=" &amp; CU$1, DataRegularSeason20242025!$D$3:$D$1315, $A30)+SUMIFS(DataRegularSeason20242025!$AB$3:$AB$1315,DataRegularSeason20242025!$B$3:$B$1315, "&lt;=" &amp; CU$1, DataRegularSeason20242025!$E$3:$E$1315, $A30)</f>
        <v>24</v>
      </c>
      <c r="CV30">
        <f>SUMIFS(DataRegularSeason20242025!$AA$3:$AA$1315,DataRegularSeason20242025!$B$3:$B$1315, "&lt;=" &amp; CV$1, DataRegularSeason20242025!$D$3:$D$1315, $A30)+SUMIFS(DataRegularSeason20242025!$AB$3:$AB$1315,DataRegularSeason20242025!$B$3:$B$1315, "&lt;=" &amp; CV$1, DataRegularSeason20242025!$E$3:$E$1315, $A30)</f>
        <v>24</v>
      </c>
      <c r="CW30">
        <f>SUMIFS(DataRegularSeason20242025!$AA$3:$AA$1315,DataRegularSeason20242025!$B$3:$B$1315, "&lt;=" &amp; CW$1, DataRegularSeason20242025!$D$3:$D$1315, $A30)+SUMIFS(DataRegularSeason20242025!$AB$3:$AB$1315,DataRegularSeason20242025!$B$3:$B$1315, "&lt;=" &amp; CW$1, DataRegularSeason20242025!$E$3:$E$1315, $A30)</f>
        <v>24</v>
      </c>
      <c r="CX30">
        <f>SUMIFS(DataRegularSeason20242025!$AA$3:$AA$1315,DataRegularSeason20242025!$B$3:$B$1315, "&lt;=" &amp; CX$1, DataRegularSeason20242025!$D$3:$D$1315, $A30)+SUMIFS(DataRegularSeason20242025!$AB$3:$AB$1315,DataRegularSeason20242025!$B$3:$B$1315, "&lt;=" &amp; CX$1, DataRegularSeason20242025!$E$3:$E$1315, $A30)</f>
        <v>24</v>
      </c>
      <c r="CY30">
        <f>SUMIFS(DataRegularSeason20242025!$AA$3:$AA$1315,DataRegularSeason20242025!$B$3:$B$1315, "&lt;=" &amp; CY$1, DataRegularSeason20242025!$D$3:$D$1315, $A30)+SUMIFS(DataRegularSeason20242025!$AB$3:$AB$1315,DataRegularSeason20242025!$B$3:$B$1315, "&lt;=" &amp; CY$1, DataRegularSeason20242025!$E$3:$E$1315, $A30)</f>
        <v>24</v>
      </c>
      <c r="CZ30">
        <f>SUMIFS(DataRegularSeason20242025!$AA$3:$AA$1315,DataRegularSeason20242025!$B$3:$B$1315, "&lt;=" &amp; CZ$1, DataRegularSeason20242025!$D$3:$D$1315, $A30)+SUMIFS(DataRegularSeason20242025!$AB$3:$AB$1315,DataRegularSeason20242025!$B$3:$B$1315, "&lt;=" &amp; CZ$1, DataRegularSeason20242025!$E$3:$E$1315, $A30)</f>
        <v>24</v>
      </c>
      <c r="DA30">
        <f>SUMIFS(DataRegularSeason20242025!$AA$3:$AA$1315,DataRegularSeason20242025!$B$3:$B$1315, "&lt;=" &amp; DA$1, DataRegularSeason20242025!$D$3:$D$1315, $A30)+SUMIFS(DataRegularSeason20242025!$AB$3:$AB$1315,DataRegularSeason20242025!$B$3:$B$1315, "&lt;=" &amp; DA$1, DataRegularSeason20242025!$E$3:$E$1315, $A30)</f>
        <v>24</v>
      </c>
      <c r="DB30">
        <f>SUMIFS(DataRegularSeason20242025!$AA$3:$AA$1315,DataRegularSeason20242025!$B$3:$B$1315, "&lt;=" &amp; DB$1, DataRegularSeason20242025!$D$3:$D$1315, $A30)+SUMIFS(DataRegularSeason20242025!$AB$3:$AB$1315,DataRegularSeason20242025!$B$3:$B$1315, "&lt;=" &amp; DB$1, DataRegularSeason20242025!$E$3:$E$1315, $A30)</f>
        <v>24</v>
      </c>
      <c r="DC30">
        <f>SUMIFS(DataRegularSeason20242025!$AA$3:$AA$1315,DataRegularSeason20242025!$B$3:$B$1315, "&lt;=" &amp; DC$1, DataRegularSeason20242025!$D$3:$D$1315, $A30)+SUMIFS(DataRegularSeason20242025!$AB$3:$AB$1315,DataRegularSeason20242025!$B$3:$B$1315, "&lt;=" &amp; DC$1, DataRegularSeason20242025!$E$3:$E$1315, $A30)</f>
        <v>24</v>
      </c>
      <c r="DD30">
        <f>SUMIFS(DataRegularSeason20242025!$AA$3:$AA$1315,DataRegularSeason20242025!$B$3:$B$1315, "&lt;=" &amp; DD$1, DataRegularSeason20242025!$D$3:$D$1315, $A30)+SUMIFS(DataRegularSeason20242025!$AB$3:$AB$1315,DataRegularSeason20242025!$B$3:$B$1315, "&lt;=" &amp; DD$1, DataRegularSeason20242025!$E$3:$E$1315, $A30)</f>
        <v>24</v>
      </c>
      <c r="DE30">
        <f>SUMIFS(DataRegularSeason20242025!$AA$3:$AA$1315,DataRegularSeason20242025!$B$3:$B$1315, "&lt;=" &amp; DE$1, DataRegularSeason20242025!$D$3:$D$1315, $A30)+SUMIFS(DataRegularSeason20242025!$AB$3:$AB$1315,DataRegularSeason20242025!$B$3:$B$1315, "&lt;=" &amp; DE$1, DataRegularSeason20242025!$E$3:$E$1315, $A30)</f>
        <v>24</v>
      </c>
      <c r="DF30">
        <f>SUMIFS(DataRegularSeason20242025!$AA$3:$AA$1315,DataRegularSeason20242025!$B$3:$B$1315, "&lt;=" &amp; DF$1, DataRegularSeason20242025!$D$3:$D$1315, $A30)+SUMIFS(DataRegularSeason20242025!$AB$3:$AB$1315,DataRegularSeason20242025!$B$3:$B$1315, "&lt;=" &amp; DF$1, DataRegularSeason20242025!$E$3:$E$1315, $A30)</f>
        <v>24</v>
      </c>
      <c r="DG30">
        <f>SUMIFS(DataRegularSeason20242025!$AA$3:$AA$1315,DataRegularSeason20242025!$B$3:$B$1315, "&lt;=" &amp; DG$1, DataRegularSeason20242025!$D$3:$D$1315, $A30)+SUMIFS(DataRegularSeason20242025!$AB$3:$AB$1315,DataRegularSeason20242025!$B$3:$B$1315, "&lt;=" &amp; DG$1, DataRegularSeason20242025!$E$3:$E$1315, $A30)</f>
        <v>24</v>
      </c>
      <c r="DH30">
        <f>SUMIFS(DataRegularSeason20242025!$AA$3:$AA$1315,DataRegularSeason20242025!$B$3:$B$1315, "&lt;=" &amp; DH$1, DataRegularSeason20242025!$D$3:$D$1315, $A30)+SUMIFS(DataRegularSeason20242025!$AB$3:$AB$1315,DataRegularSeason20242025!$B$3:$B$1315, "&lt;=" &amp; DH$1, DataRegularSeason20242025!$E$3:$E$1315, $A30)</f>
        <v>24</v>
      </c>
      <c r="DI30">
        <f>SUMIFS(DataRegularSeason20242025!$AA$3:$AA$1315,DataRegularSeason20242025!$B$3:$B$1315, "&lt;=" &amp; DI$1, DataRegularSeason20242025!$D$3:$D$1315, $A30)+SUMIFS(DataRegularSeason20242025!$AB$3:$AB$1315,DataRegularSeason20242025!$B$3:$B$1315, "&lt;=" &amp; DI$1, DataRegularSeason20242025!$E$3:$E$1315, $A30)</f>
        <v>24</v>
      </c>
      <c r="DJ30">
        <f>SUMIFS(DataRegularSeason20242025!$AA$3:$AA$1315,DataRegularSeason20242025!$B$3:$B$1315, "&lt;=" &amp; DJ$1, DataRegularSeason20242025!$D$3:$D$1315, $A30)+SUMIFS(DataRegularSeason20242025!$AB$3:$AB$1315,DataRegularSeason20242025!$B$3:$B$1315, "&lt;=" &amp; DJ$1, DataRegularSeason20242025!$E$3:$E$1315, $A30)</f>
        <v>24</v>
      </c>
      <c r="DK30">
        <f>SUMIFS(DataRegularSeason20242025!$AA$3:$AA$1315,DataRegularSeason20242025!$B$3:$B$1315, "&lt;=" &amp; DK$1, DataRegularSeason20242025!$D$3:$D$1315, $A30)+SUMIFS(DataRegularSeason20242025!$AB$3:$AB$1315,DataRegularSeason20242025!$B$3:$B$1315, "&lt;=" &amp; DK$1, DataRegularSeason20242025!$E$3:$E$1315, $A30)</f>
        <v>24</v>
      </c>
      <c r="DL30">
        <f>SUMIFS(DataRegularSeason20242025!$AA$3:$AA$1315,DataRegularSeason20242025!$B$3:$B$1315, "&lt;=" &amp; DL$1, DataRegularSeason20242025!$D$3:$D$1315, $A30)+SUMIFS(DataRegularSeason20242025!$AB$3:$AB$1315,DataRegularSeason20242025!$B$3:$B$1315, "&lt;=" &amp; DL$1, DataRegularSeason20242025!$E$3:$E$1315, $A30)</f>
        <v>24</v>
      </c>
      <c r="DM30">
        <f>SUMIFS(DataRegularSeason20242025!$AA$3:$AA$1315,DataRegularSeason20242025!$B$3:$B$1315, "&lt;=" &amp; DM$1, DataRegularSeason20242025!$D$3:$D$1315, $A30)+SUMIFS(DataRegularSeason20242025!$AB$3:$AB$1315,DataRegularSeason20242025!$B$3:$B$1315, "&lt;=" &amp; DM$1, DataRegularSeason20242025!$E$3:$E$1315, $A30)</f>
        <v>24</v>
      </c>
      <c r="DN30">
        <f>SUMIFS(DataRegularSeason20242025!$AA$3:$AA$1315,DataRegularSeason20242025!$B$3:$B$1315, "&lt;=" &amp; DN$1, DataRegularSeason20242025!$D$3:$D$1315, $A30)+SUMIFS(DataRegularSeason20242025!$AB$3:$AB$1315,DataRegularSeason20242025!$B$3:$B$1315, "&lt;=" &amp; DN$1, DataRegularSeason20242025!$E$3:$E$1315, $A30)</f>
        <v>24</v>
      </c>
      <c r="DO30">
        <f>SUMIFS(DataRegularSeason20242025!$AA$3:$AA$1315,DataRegularSeason20242025!$B$3:$B$1315, "&lt;=" &amp; DO$1, DataRegularSeason20242025!$D$3:$D$1315, $A30)+SUMIFS(DataRegularSeason20242025!$AB$3:$AB$1315,DataRegularSeason20242025!$B$3:$B$1315, "&lt;=" &amp; DO$1, DataRegularSeason20242025!$E$3:$E$1315, $A30)</f>
        <v>24</v>
      </c>
      <c r="DP30">
        <f>SUMIFS(DataRegularSeason20242025!$AA$3:$AA$1315,DataRegularSeason20242025!$B$3:$B$1315, "&lt;=" &amp; DP$1, DataRegularSeason20242025!$D$3:$D$1315, $A30)+SUMIFS(DataRegularSeason20242025!$AB$3:$AB$1315,DataRegularSeason20242025!$B$3:$B$1315, "&lt;=" &amp; DP$1, DataRegularSeason20242025!$E$3:$E$1315, $A30)</f>
        <v>24</v>
      </c>
      <c r="DQ30">
        <f>SUMIFS(DataRegularSeason20242025!$AA$3:$AA$1315,DataRegularSeason20242025!$B$3:$B$1315, "&lt;=" &amp; DQ$1, DataRegularSeason20242025!$D$3:$D$1315, $A30)+SUMIFS(DataRegularSeason20242025!$AB$3:$AB$1315,DataRegularSeason20242025!$B$3:$B$1315, "&lt;=" &amp; DQ$1, DataRegularSeason20242025!$E$3:$E$1315, $A30)</f>
        <v>24</v>
      </c>
      <c r="DR30">
        <f>SUMIFS(DataRegularSeason20242025!$AA$3:$AA$1315,DataRegularSeason20242025!$B$3:$B$1315, "&lt;=" &amp; DR$1, DataRegularSeason20242025!$D$3:$D$1315, $A30)+SUMIFS(DataRegularSeason20242025!$AB$3:$AB$1315,DataRegularSeason20242025!$B$3:$B$1315, "&lt;=" &amp; DR$1, DataRegularSeason20242025!$E$3:$E$1315, $A30)</f>
        <v>24</v>
      </c>
      <c r="DS30">
        <f>SUMIFS(DataRegularSeason20242025!$AA$3:$AA$1315,DataRegularSeason20242025!$B$3:$B$1315, "&lt;=" &amp; DS$1, DataRegularSeason20242025!$D$3:$D$1315, $A30)+SUMIFS(DataRegularSeason20242025!$AB$3:$AB$1315,DataRegularSeason20242025!$B$3:$B$1315, "&lt;=" &amp; DS$1, DataRegularSeason20242025!$E$3:$E$1315, $A30)</f>
        <v>24</v>
      </c>
      <c r="DT30">
        <f>SUMIFS(DataRegularSeason20242025!$AA$3:$AA$1315,DataRegularSeason20242025!$B$3:$B$1315, "&lt;=" &amp; DT$1, DataRegularSeason20242025!$D$3:$D$1315, $A30)+SUMIFS(DataRegularSeason20242025!$AB$3:$AB$1315,DataRegularSeason20242025!$B$3:$B$1315, "&lt;=" &amp; DT$1, DataRegularSeason20242025!$E$3:$E$1315, $A30)</f>
        <v>24</v>
      </c>
      <c r="DU30">
        <f>SUMIFS(DataRegularSeason20242025!$AA$3:$AA$1315,DataRegularSeason20242025!$B$3:$B$1315, "&lt;=" &amp; DU$1, DataRegularSeason20242025!$D$3:$D$1315, $A30)+SUMIFS(DataRegularSeason20242025!$AB$3:$AB$1315,DataRegularSeason20242025!$B$3:$B$1315, "&lt;=" &amp; DU$1, DataRegularSeason20242025!$E$3:$E$1315, $A30)</f>
        <v>24</v>
      </c>
      <c r="DV30">
        <f>SUMIFS(DataRegularSeason20242025!$AA$3:$AA$1315,DataRegularSeason20242025!$B$3:$B$1315, "&lt;=" &amp; DV$1, DataRegularSeason20242025!$D$3:$D$1315, $A30)+SUMIFS(DataRegularSeason20242025!$AB$3:$AB$1315,DataRegularSeason20242025!$B$3:$B$1315, "&lt;=" &amp; DV$1, DataRegularSeason20242025!$E$3:$E$1315, $A30)</f>
        <v>24</v>
      </c>
      <c r="DW30">
        <f>SUMIFS(DataRegularSeason20242025!$AA$3:$AA$1315,DataRegularSeason20242025!$B$3:$B$1315, "&lt;=" &amp; DW$1, DataRegularSeason20242025!$D$3:$D$1315, $A30)+SUMIFS(DataRegularSeason20242025!$AB$3:$AB$1315,DataRegularSeason20242025!$B$3:$B$1315, "&lt;=" &amp; DW$1, DataRegularSeason20242025!$E$3:$E$1315, $A30)</f>
        <v>24</v>
      </c>
      <c r="DX30">
        <f>SUMIFS(DataRegularSeason20242025!$AA$3:$AA$1315,DataRegularSeason20242025!$B$3:$B$1315, "&lt;=" &amp; DX$1, DataRegularSeason20242025!$D$3:$D$1315, $A30)+SUMIFS(DataRegularSeason20242025!$AB$3:$AB$1315,DataRegularSeason20242025!$B$3:$B$1315, "&lt;=" &amp; DX$1, DataRegularSeason20242025!$E$3:$E$1315, $A30)</f>
        <v>24</v>
      </c>
      <c r="DY30">
        <f>SUMIFS(DataRegularSeason20242025!$AA$3:$AA$1315,DataRegularSeason20242025!$B$3:$B$1315, "&lt;=" &amp; DY$1, DataRegularSeason20242025!$D$3:$D$1315, $A30)+SUMIFS(DataRegularSeason20242025!$AB$3:$AB$1315,DataRegularSeason20242025!$B$3:$B$1315, "&lt;=" &amp; DY$1, DataRegularSeason20242025!$E$3:$E$1315, $A30)</f>
        <v>24</v>
      </c>
      <c r="DZ30">
        <f>SUMIFS(DataRegularSeason20242025!$AA$3:$AA$1315,DataRegularSeason20242025!$B$3:$B$1315, "&lt;=" &amp; DZ$1, DataRegularSeason20242025!$D$3:$D$1315, $A30)+SUMIFS(DataRegularSeason20242025!$AB$3:$AB$1315,DataRegularSeason20242025!$B$3:$B$1315, "&lt;=" &amp; DZ$1, DataRegularSeason20242025!$E$3:$E$1315, $A30)</f>
        <v>24</v>
      </c>
      <c r="EA30">
        <f>SUMIFS(DataRegularSeason20242025!$AA$3:$AA$1315,DataRegularSeason20242025!$B$3:$B$1315, "&lt;=" &amp; EA$1, DataRegularSeason20242025!$D$3:$D$1315, $A30)+SUMIFS(DataRegularSeason20242025!$AB$3:$AB$1315,DataRegularSeason20242025!$B$3:$B$1315, "&lt;=" &amp; EA$1, DataRegularSeason20242025!$E$3:$E$1315, $A30)</f>
        <v>24</v>
      </c>
      <c r="EB30">
        <f>SUMIFS(DataRegularSeason20242025!$AA$3:$AA$1315,DataRegularSeason20242025!$B$3:$B$1315, "&lt;=" &amp; EB$1, DataRegularSeason20242025!$D$3:$D$1315, $A30)+SUMIFS(DataRegularSeason20242025!$AB$3:$AB$1315,DataRegularSeason20242025!$B$3:$B$1315, "&lt;=" &amp; EB$1, DataRegularSeason20242025!$E$3:$E$1315, $A30)</f>
        <v>24</v>
      </c>
      <c r="EC30">
        <f>SUMIFS(DataRegularSeason20242025!$AA$3:$AA$1315,DataRegularSeason20242025!$B$3:$B$1315, "&lt;=" &amp; EC$1, DataRegularSeason20242025!$D$3:$D$1315, $A30)+SUMIFS(DataRegularSeason20242025!$AB$3:$AB$1315,DataRegularSeason20242025!$B$3:$B$1315, "&lt;=" &amp; EC$1, DataRegularSeason20242025!$E$3:$E$1315, $A30)</f>
        <v>24</v>
      </c>
      <c r="ED30">
        <f>SUMIFS(DataRegularSeason20242025!$AA$3:$AA$1315,DataRegularSeason20242025!$B$3:$B$1315, "&lt;=" &amp; ED$1, DataRegularSeason20242025!$D$3:$D$1315, $A30)+SUMIFS(DataRegularSeason20242025!$AB$3:$AB$1315,DataRegularSeason20242025!$B$3:$B$1315, "&lt;=" &amp; ED$1, DataRegularSeason20242025!$E$3:$E$1315, $A30)</f>
        <v>24</v>
      </c>
      <c r="EE30">
        <f>SUMIFS(DataRegularSeason20242025!$AA$3:$AA$1315,DataRegularSeason20242025!$B$3:$B$1315, "&lt;=" &amp; EE$1, DataRegularSeason20242025!$D$3:$D$1315, $A30)+SUMIFS(DataRegularSeason20242025!$AB$3:$AB$1315,DataRegularSeason20242025!$B$3:$B$1315, "&lt;=" &amp; EE$1, DataRegularSeason20242025!$E$3:$E$1315, $A30)</f>
        <v>24</v>
      </c>
      <c r="EF30">
        <f>SUMIFS(DataRegularSeason20242025!$AA$3:$AA$1315,DataRegularSeason20242025!$B$3:$B$1315, "&lt;=" &amp; EF$1, DataRegularSeason20242025!$D$3:$D$1315, $A30)+SUMIFS(DataRegularSeason20242025!$AB$3:$AB$1315,DataRegularSeason20242025!$B$3:$B$1315, "&lt;=" &amp; EF$1, DataRegularSeason20242025!$E$3:$E$1315, $A30)</f>
        <v>24</v>
      </c>
      <c r="EG30">
        <f>SUMIFS(DataRegularSeason20242025!$AA$3:$AA$1315,DataRegularSeason20242025!$B$3:$B$1315, "&lt;=" &amp; EG$1, DataRegularSeason20242025!$D$3:$D$1315, $A30)+SUMIFS(DataRegularSeason20242025!$AB$3:$AB$1315,DataRegularSeason20242025!$B$3:$B$1315, "&lt;=" &amp; EG$1, DataRegularSeason20242025!$E$3:$E$1315, $A30)</f>
        <v>24</v>
      </c>
      <c r="EH30">
        <f>SUMIFS(DataRegularSeason20242025!$AA$3:$AA$1315,DataRegularSeason20242025!$B$3:$B$1315, "&lt;=" &amp; EH$1, DataRegularSeason20242025!$D$3:$D$1315, $A30)+SUMIFS(DataRegularSeason20242025!$AB$3:$AB$1315,DataRegularSeason20242025!$B$3:$B$1315, "&lt;=" &amp; EH$1, DataRegularSeason20242025!$E$3:$E$1315, $A30)</f>
        <v>24</v>
      </c>
      <c r="EI30">
        <f>SUMIFS(DataRegularSeason20242025!$AA$3:$AA$1315,DataRegularSeason20242025!$B$3:$B$1315, "&lt;=" &amp; EI$1, DataRegularSeason20242025!$D$3:$D$1315, $A30)+SUMIFS(DataRegularSeason20242025!$AB$3:$AB$1315,DataRegularSeason20242025!$B$3:$B$1315, "&lt;=" &amp; EI$1, DataRegularSeason20242025!$E$3:$E$1315, $A30)</f>
        <v>24</v>
      </c>
      <c r="EJ30">
        <f>SUMIFS(DataRegularSeason20242025!$AA$3:$AA$1315,DataRegularSeason20242025!$B$3:$B$1315, "&lt;=" &amp; EJ$1, DataRegularSeason20242025!$D$3:$D$1315, $A30)+SUMIFS(DataRegularSeason20242025!$AB$3:$AB$1315,DataRegularSeason20242025!$B$3:$B$1315, "&lt;=" &amp; EJ$1, DataRegularSeason20242025!$E$3:$E$1315, $A30)</f>
        <v>24</v>
      </c>
      <c r="EK30">
        <f>SUMIFS(DataRegularSeason20242025!$AA$3:$AA$1315,DataRegularSeason20242025!$B$3:$B$1315, "&lt;=" &amp; EK$1, DataRegularSeason20242025!$D$3:$D$1315, $A30)+SUMIFS(DataRegularSeason20242025!$AB$3:$AB$1315,DataRegularSeason20242025!$B$3:$B$1315, "&lt;=" &amp; EK$1, DataRegularSeason20242025!$E$3:$E$1315, $A30)</f>
        <v>24</v>
      </c>
      <c r="EL30">
        <f>SUMIFS(DataRegularSeason20242025!$AA$3:$AA$1315,DataRegularSeason20242025!$B$3:$B$1315, "&lt;=" &amp; EL$1, DataRegularSeason20242025!$D$3:$D$1315, $A30)+SUMIFS(DataRegularSeason20242025!$AB$3:$AB$1315,DataRegularSeason20242025!$B$3:$B$1315, "&lt;=" &amp; EL$1, DataRegularSeason20242025!$E$3:$E$1315, $A30)</f>
        <v>24</v>
      </c>
      <c r="EM30">
        <f>SUMIFS(DataRegularSeason20242025!$AA$3:$AA$1315,DataRegularSeason20242025!$B$3:$B$1315, "&lt;=" &amp; EM$1, DataRegularSeason20242025!$D$3:$D$1315, $A30)+SUMIFS(DataRegularSeason20242025!$AB$3:$AB$1315,DataRegularSeason20242025!$B$3:$B$1315, "&lt;=" &amp; EM$1, DataRegularSeason20242025!$E$3:$E$1315, $A30)</f>
        <v>24</v>
      </c>
      <c r="EN30">
        <f>SUMIFS(DataRegularSeason20242025!$AA$3:$AA$1315,DataRegularSeason20242025!$B$3:$B$1315, "&lt;=" &amp; EN$1, DataRegularSeason20242025!$D$3:$D$1315, $A30)+SUMIFS(DataRegularSeason20242025!$AB$3:$AB$1315,DataRegularSeason20242025!$B$3:$B$1315, "&lt;=" &amp; EN$1, DataRegularSeason20242025!$E$3:$E$1315, $A30)</f>
        <v>24</v>
      </c>
      <c r="EO30">
        <f>SUMIFS(DataRegularSeason20242025!$AA$3:$AA$1315,DataRegularSeason20242025!$B$3:$B$1315, "&lt;=" &amp; EO$1, DataRegularSeason20242025!$D$3:$D$1315, $A30)+SUMIFS(DataRegularSeason20242025!$AB$3:$AB$1315,DataRegularSeason20242025!$B$3:$B$1315, "&lt;=" &amp; EO$1, DataRegularSeason20242025!$E$3:$E$1315, $A30)</f>
        <v>24</v>
      </c>
      <c r="EP30">
        <f>SUMIFS(DataRegularSeason20242025!$AA$3:$AA$1315,DataRegularSeason20242025!$B$3:$B$1315, "&lt;=" &amp; EP$1, DataRegularSeason20242025!$D$3:$D$1315, $A30)+SUMIFS(DataRegularSeason20242025!$AB$3:$AB$1315,DataRegularSeason20242025!$B$3:$B$1315, "&lt;=" &amp; EP$1, DataRegularSeason20242025!$E$3:$E$1315, $A30)</f>
        <v>24</v>
      </c>
      <c r="EQ30">
        <f>SUMIFS(DataRegularSeason20242025!$AA$3:$AA$1315,DataRegularSeason20242025!$B$3:$B$1315, "&lt;=" &amp; EQ$1, DataRegularSeason20242025!$D$3:$D$1315, $A30)+SUMIFS(DataRegularSeason20242025!$AB$3:$AB$1315,DataRegularSeason20242025!$B$3:$B$1315, "&lt;=" &amp; EQ$1, DataRegularSeason20242025!$E$3:$E$1315, $A30)</f>
        <v>24</v>
      </c>
      <c r="ER30">
        <f>SUMIFS(DataRegularSeason20242025!$AA$3:$AA$1315,DataRegularSeason20242025!$B$3:$B$1315, "&lt;=" &amp; ER$1, DataRegularSeason20242025!$D$3:$D$1315, $A30)+SUMIFS(DataRegularSeason20242025!$AB$3:$AB$1315,DataRegularSeason20242025!$B$3:$B$1315, "&lt;=" &amp; ER$1, DataRegularSeason20242025!$E$3:$E$1315, $A30)</f>
        <v>24</v>
      </c>
      <c r="ES30">
        <f>SUMIFS(DataRegularSeason20242025!$AA$3:$AA$1315,DataRegularSeason20242025!$B$3:$B$1315, "&lt;=" &amp; ES$1, DataRegularSeason20242025!$D$3:$D$1315, $A30)+SUMIFS(DataRegularSeason20242025!$AB$3:$AB$1315,DataRegularSeason20242025!$B$3:$B$1315, "&lt;=" &amp; ES$1, DataRegularSeason20242025!$E$3:$E$1315, $A30)</f>
        <v>24</v>
      </c>
      <c r="ET30">
        <f>SUMIFS(DataRegularSeason20242025!$AA$3:$AA$1315,DataRegularSeason20242025!$B$3:$B$1315, "&lt;=" &amp; ET$1, DataRegularSeason20242025!$D$3:$D$1315, $A30)+SUMIFS(DataRegularSeason20242025!$AB$3:$AB$1315,DataRegularSeason20242025!$B$3:$B$1315, "&lt;=" &amp; ET$1, DataRegularSeason20242025!$E$3:$E$1315, $A30)</f>
        <v>24</v>
      </c>
      <c r="EU30">
        <f>SUMIFS(DataRegularSeason20242025!$AA$3:$AA$1315,DataRegularSeason20242025!$B$3:$B$1315, "&lt;=" &amp; EU$1, DataRegularSeason20242025!$D$3:$D$1315, $A30)+SUMIFS(DataRegularSeason20242025!$AB$3:$AB$1315,DataRegularSeason20242025!$B$3:$B$1315, "&lt;=" &amp; EU$1, DataRegularSeason20242025!$E$3:$E$1315, $A30)</f>
        <v>24</v>
      </c>
      <c r="EV30">
        <f>SUMIFS(DataRegularSeason20242025!$AA$3:$AA$1315,DataRegularSeason20242025!$B$3:$B$1315, "&lt;=" &amp; EV$1, DataRegularSeason20242025!$D$3:$D$1315, $A30)+SUMIFS(DataRegularSeason20242025!$AB$3:$AB$1315,DataRegularSeason20242025!$B$3:$B$1315, "&lt;=" &amp; EV$1, DataRegularSeason20242025!$E$3:$E$1315, $A30)</f>
        <v>24</v>
      </c>
      <c r="EW30">
        <f>SUMIFS(DataRegularSeason20242025!$AA$3:$AA$1315,DataRegularSeason20242025!$B$3:$B$1315, "&lt;=" &amp; EW$1, DataRegularSeason20242025!$D$3:$D$1315, $A30)+SUMIFS(DataRegularSeason20242025!$AB$3:$AB$1315,DataRegularSeason20242025!$B$3:$B$1315, "&lt;=" &amp; EW$1, DataRegularSeason20242025!$E$3:$E$1315, $A30)</f>
        <v>24</v>
      </c>
      <c r="EX30">
        <f>SUMIFS(DataRegularSeason20242025!$AA$3:$AA$1315,DataRegularSeason20242025!$B$3:$B$1315, "&lt;=" &amp; EX$1, DataRegularSeason20242025!$D$3:$D$1315, $A30)+SUMIFS(DataRegularSeason20242025!$AB$3:$AB$1315,DataRegularSeason20242025!$B$3:$B$1315, "&lt;=" &amp; EX$1, DataRegularSeason20242025!$E$3:$E$1315, $A30)</f>
        <v>24</v>
      </c>
      <c r="EY30">
        <f>SUMIFS(DataRegularSeason20242025!$AA$3:$AA$1315,DataRegularSeason20242025!$B$3:$B$1315, "&lt;=" &amp; EY$1, DataRegularSeason20242025!$D$3:$D$1315, $A30)+SUMIFS(DataRegularSeason20242025!$AB$3:$AB$1315,DataRegularSeason20242025!$B$3:$B$1315, "&lt;=" &amp; EY$1, DataRegularSeason20242025!$E$3:$E$1315, $A30)</f>
        <v>24</v>
      </c>
      <c r="EZ30">
        <f>SUMIFS(DataRegularSeason20242025!$AA$3:$AA$1315,DataRegularSeason20242025!$B$3:$B$1315, "&lt;=" &amp; EZ$1, DataRegularSeason20242025!$D$3:$D$1315, $A30)+SUMIFS(DataRegularSeason20242025!$AB$3:$AB$1315,DataRegularSeason20242025!$B$3:$B$1315, "&lt;=" &amp; EZ$1, DataRegularSeason20242025!$E$3:$E$1315, $A30)</f>
        <v>24</v>
      </c>
      <c r="FA30">
        <f>SUMIFS(DataRegularSeason20242025!$AA$3:$AA$1315,DataRegularSeason20242025!$B$3:$B$1315, "&lt;=" &amp; FA$1, DataRegularSeason20242025!$D$3:$D$1315, $A30)+SUMIFS(DataRegularSeason20242025!$AB$3:$AB$1315,DataRegularSeason20242025!$B$3:$B$1315, "&lt;=" &amp; FA$1, DataRegularSeason20242025!$E$3:$E$1315, $A30)</f>
        <v>24</v>
      </c>
      <c r="FB30">
        <f>SUMIFS(DataRegularSeason20242025!$AA$3:$AA$1315,DataRegularSeason20242025!$B$3:$B$1315, "&lt;=" &amp; FB$1, DataRegularSeason20242025!$D$3:$D$1315, $A30)+SUMIFS(DataRegularSeason20242025!$AB$3:$AB$1315,DataRegularSeason20242025!$B$3:$B$1315, "&lt;=" &amp; FB$1, DataRegularSeason20242025!$E$3:$E$1315, $A30)</f>
        <v>24</v>
      </c>
      <c r="FC30">
        <f>SUMIFS(DataRegularSeason20242025!$AA$3:$AA$1315,DataRegularSeason20242025!$B$3:$B$1315, "&lt;=" &amp; FC$1, DataRegularSeason20242025!$D$3:$D$1315, $A30)+SUMIFS(DataRegularSeason20242025!$AB$3:$AB$1315,DataRegularSeason20242025!$B$3:$B$1315, "&lt;=" &amp; FC$1, DataRegularSeason20242025!$E$3:$E$1315, $A30)</f>
        <v>24</v>
      </c>
      <c r="FD30">
        <f>SUMIFS(DataRegularSeason20242025!$AA$3:$AA$1315,DataRegularSeason20242025!$B$3:$B$1315, "&lt;=" &amp; FD$1, DataRegularSeason20242025!$D$3:$D$1315, $A30)+SUMIFS(DataRegularSeason20242025!$AB$3:$AB$1315,DataRegularSeason20242025!$B$3:$B$1315, "&lt;=" &amp; FD$1, DataRegularSeason20242025!$E$3:$E$1315, $A30)</f>
        <v>24</v>
      </c>
      <c r="FE30">
        <f>SUMIFS(DataRegularSeason20242025!$AA$3:$AA$1315,DataRegularSeason20242025!$B$3:$B$1315, "&lt;=" &amp; FE$1, DataRegularSeason20242025!$D$3:$D$1315, $A30)+SUMIFS(DataRegularSeason20242025!$AB$3:$AB$1315,DataRegularSeason20242025!$B$3:$B$1315, "&lt;=" &amp; FE$1, DataRegularSeason20242025!$E$3:$E$1315, $A30)</f>
        <v>24</v>
      </c>
      <c r="FF30">
        <f>SUMIFS(DataRegularSeason20242025!$AA$3:$AA$1315,DataRegularSeason20242025!$B$3:$B$1315, "&lt;=" &amp; FF$1, DataRegularSeason20242025!$D$3:$D$1315, $A30)+SUMIFS(DataRegularSeason20242025!$AB$3:$AB$1315,DataRegularSeason20242025!$B$3:$B$1315, "&lt;=" &amp; FF$1, DataRegularSeason20242025!$E$3:$E$1315, $A30)</f>
        <v>24</v>
      </c>
      <c r="FG30">
        <f>SUMIFS(DataRegularSeason20242025!$AA$3:$AA$1315,DataRegularSeason20242025!$B$3:$B$1315, "&lt;=" &amp; FG$1, DataRegularSeason20242025!$D$3:$D$1315, $A30)+SUMIFS(DataRegularSeason20242025!$AB$3:$AB$1315,DataRegularSeason20242025!$B$3:$B$1315, "&lt;=" &amp; FG$1, DataRegularSeason20242025!$E$3:$E$1315, $A30)</f>
        <v>24</v>
      </c>
      <c r="FH30">
        <f>SUMIFS(DataRegularSeason20242025!$AA$3:$AA$1315,DataRegularSeason20242025!$B$3:$B$1315, "&lt;=" &amp; FH$1, DataRegularSeason20242025!$D$3:$D$1315, $A30)+SUMIFS(DataRegularSeason20242025!$AB$3:$AB$1315,DataRegularSeason20242025!$B$3:$B$1315, "&lt;=" &amp; FH$1, DataRegularSeason20242025!$E$3:$E$1315, $A30)</f>
        <v>24</v>
      </c>
      <c r="FI30">
        <f>SUMIFS(DataRegularSeason20242025!$AA$3:$AA$1315,DataRegularSeason20242025!$B$3:$B$1315, "&lt;=" &amp; FI$1, DataRegularSeason20242025!$D$3:$D$1315, $A30)+SUMIFS(DataRegularSeason20242025!$AB$3:$AB$1315,DataRegularSeason20242025!$B$3:$B$1315, "&lt;=" &amp; FI$1, DataRegularSeason20242025!$E$3:$E$1315, $A30)</f>
        <v>24</v>
      </c>
      <c r="FJ30">
        <f>SUMIFS(DataRegularSeason20242025!$AA$3:$AA$1315,DataRegularSeason20242025!$B$3:$B$1315, "&lt;=" &amp; FJ$1, DataRegularSeason20242025!$D$3:$D$1315, $A30)+SUMIFS(DataRegularSeason20242025!$AB$3:$AB$1315,DataRegularSeason20242025!$B$3:$B$1315, "&lt;=" &amp; FJ$1, DataRegularSeason20242025!$E$3:$E$1315, $A30)</f>
        <v>24</v>
      </c>
      <c r="FK30">
        <f>SUMIFS(DataRegularSeason20242025!$AA$3:$AA$1315,DataRegularSeason20242025!$B$3:$B$1315, "&lt;=" &amp; FK$1, DataRegularSeason20242025!$D$3:$D$1315, $A30)+SUMIFS(DataRegularSeason20242025!$AB$3:$AB$1315,DataRegularSeason20242025!$B$3:$B$1315, "&lt;=" &amp; FK$1, DataRegularSeason20242025!$E$3:$E$1315, $A30)</f>
        <v>24</v>
      </c>
      <c r="FL30">
        <f>SUMIFS(DataRegularSeason20242025!$AA$3:$AA$1315,DataRegularSeason20242025!$B$3:$B$1315, "&lt;=" &amp; FL$1, DataRegularSeason20242025!$D$3:$D$1315, $A30)+SUMIFS(DataRegularSeason20242025!$AB$3:$AB$1315,DataRegularSeason20242025!$B$3:$B$1315, "&lt;=" &amp; FL$1, DataRegularSeason20242025!$E$3:$E$1315, $A30)</f>
        <v>24</v>
      </c>
      <c r="FM30">
        <f>SUMIFS(DataRegularSeason20242025!$AA$3:$AA$1315,DataRegularSeason20242025!$B$3:$B$1315, "&lt;=" &amp; FM$1, DataRegularSeason20242025!$D$3:$D$1315, $A30)+SUMIFS(DataRegularSeason20242025!$AB$3:$AB$1315,DataRegularSeason20242025!$B$3:$B$1315, "&lt;=" &amp; FM$1, DataRegularSeason20242025!$E$3:$E$1315, $A30)</f>
        <v>24</v>
      </c>
      <c r="FN30">
        <f>SUMIFS(DataRegularSeason20242025!$AA$3:$AA$1315,DataRegularSeason20242025!$B$3:$B$1315, "&lt;=" &amp; FN$1, DataRegularSeason20242025!$D$3:$D$1315, $A30)+SUMIFS(DataRegularSeason20242025!$AB$3:$AB$1315,DataRegularSeason20242025!$B$3:$B$1315, "&lt;=" &amp; FN$1, DataRegularSeason20242025!$E$3:$E$1315, $A30)</f>
        <v>24</v>
      </c>
      <c r="FO30">
        <f>SUMIFS(DataRegularSeason20242025!$AA$3:$AA$1315,DataRegularSeason20242025!$B$3:$B$1315, "&lt;=" &amp; FO$1, DataRegularSeason20242025!$D$3:$D$1315, $A30)+SUMIFS(DataRegularSeason20242025!$AB$3:$AB$1315,DataRegularSeason20242025!$B$3:$B$1315, "&lt;=" &amp; FO$1, DataRegularSeason20242025!$E$3:$E$1315, $A30)</f>
        <v>24</v>
      </c>
      <c r="FP30">
        <f>SUMIFS(DataRegularSeason20242025!$AA$3:$AA$1315,DataRegularSeason20242025!$B$3:$B$1315, "&lt;=" &amp; FP$1, DataRegularSeason20242025!$D$3:$D$1315, $A30)+SUMIFS(DataRegularSeason20242025!$AB$3:$AB$1315,DataRegularSeason20242025!$B$3:$B$1315, "&lt;=" &amp; FP$1, DataRegularSeason20242025!$E$3:$E$1315, $A30)</f>
        <v>24</v>
      </c>
      <c r="FQ30">
        <f>SUMIFS(DataRegularSeason20242025!$AA$3:$AA$1315,DataRegularSeason20242025!$B$3:$B$1315, "&lt;=" &amp; FQ$1, DataRegularSeason20242025!$D$3:$D$1315, $A30)+SUMIFS(DataRegularSeason20242025!$AB$3:$AB$1315,DataRegularSeason20242025!$B$3:$B$1315, "&lt;=" &amp; FQ$1, DataRegularSeason20242025!$E$3:$E$1315, $A30)</f>
        <v>24</v>
      </c>
      <c r="FR30">
        <f>SUMIFS(DataRegularSeason20242025!$AA$3:$AA$1315,DataRegularSeason20242025!$B$3:$B$1315, "&lt;=" &amp; FR$1, DataRegularSeason20242025!$D$3:$D$1315, $A30)+SUMIFS(DataRegularSeason20242025!$AB$3:$AB$1315,DataRegularSeason20242025!$B$3:$B$1315, "&lt;=" &amp; FR$1, DataRegularSeason20242025!$E$3:$E$1315, $A30)</f>
        <v>24</v>
      </c>
      <c r="FS30">
        <f>SUMIFS(DataRegularSeason20242025!$AA$3:$AA$1315,DataRegularSeason20242025!$B$3:$B$1315, "&lt;=" &amp; FS$1, DataRegularSeason20242025!$D$3:$D$1315, $A30)+SUMIFS(DataRegularSeason20242025!$AB$3:$AB$1315,DataRegularSeason20242025!$B$3:$B$1315, "&lt;=" &amp; FS$1, DataRegularSeason20242025!$E$3:$E$1315, $A30)</f>
        <v>24</v>
      </c>
      <c r="FT30">
        <f>SUMIFS(DataRegularSeason20242025!$AA$3:$AA$1315,DataRegularSeason20242025!$B$3:$B$1315, "&lt;=" &amp; FT$1, DataRegularSeason20242025!$D$3:$D$1315, $A30)+SUMIFS(DataRegularSeason20242025!$AB$3:$AB$1315,DataRegularSeason20242025!$B$3:$B$1315, "&lt;=" &amp; FT$1, DataRegularSeason20242025!$E$3:$E$1315, $A30)</f>
        <v>24</v>
      </c>
      <c r="FU30">
        <f>SUMIFS(DataRegularSeason20242025!$AA$3:$AA$1315,DataRegularSeason20242025!$B$3:$B$1315, "&lt;=" &amp; FU$1, DataRegularSeason20242025!$D$3:$D$1315, $A30)+SUMIFS(DataRegularSeason20242025!$AB$3:$AB$1315,DataRegularSeason20242025!$B$3:$B$1315, "&lt;=" &amp; FU$1, DataRegularSeason20242025!$E$3:$E$1315, $A30)</f>
        <v>24</v>
      </c>
      <c r="FV30">
        <f>SUMIFS(DataRegularSeason20242025!$AA$3:$AA$1315,DataRegularSeason20242025!$B$3:$B$1315, "&lt;=" &amp; FV$1, DataRegularSeason20242025!$D$3:$D$1315, $A30)+SUMIFS(DataRegularSeason20242025!$AB$3:$AB$1315,DataRegularSeason20242025!$B$3:$B$1315, "&lt;=" &amp; FV$1, DataRegularSeason20242025!$E$3:$E$1315, $A30)</f>
        <v>24</v>
      </c>
      <c r="FW30">
        <f>SUMIFS(DataRegularSeason20242025!$AA$3:$AA$1315,DataRegularSeason20242025!$B$3:$B$1315, "&lt;=" &amp; FW$1, DataRegularSeason20242025!$D$3:$D$1315, $A30)+SUMIFS(DataRegularSeason20242025!$AB$3:$AB$1315,DataRegularSeason20242025!$B$3:$B$1315, "&lt;=" &amp; FW$1, DataRegularSeason20242025!$E$3:$E$1315, $A30)</f>
        <v>24</v>
      </c>
      <c r="FX30">
        <f>SUMIFS(DataRegularSeason20242025!$AA$3:$AA$1315,DataRegularSeason20242025!$B$3:$B$1315, "&lt;=" &amp; FX$1, DataRegularSeason20242025!$D$3:$D$1315, $A30)+SUMIFS(DataRegularSeason20242025!$AB$3:$AB$1315,DataRegularSeason20242025!$B$3:$B$1315, "&lt;=" &amp; FX$1, DataRegularSeason20242025!$E$3:$E$1315, $A30)</f>
        <v>24</v>
      </c>
      <c r="FY30">
        <f>SUMIFS(DataRegularSeason20242025!$AA$3:$AA$1315,DataRegularSeason20242025!$B$3:$B$1315, "&lt;=" &amp; FY$1, DataRegularSeason20242025!$D$3:$D$1315, $A30)+SUMIFS(DataRegularSeason20242025!$AB$3:$AB$1315,DataRegularSeason20242025!$B$3:$B$1315, "&lt;=" &amp; FY$1, DataRegularSeason20242025!$E$3:$E$1315, $A30)</f>
        <v>24</v>
      </c>
      <c r="FZ30">
        <f>SUMIFS(DataRegularSeason20242025!$AA$3:$AA$1315,DataRegularSeason20242025!$B$3:$B$1315, "&lt;=" &amp; FZ$1, DataRegularSeason20242025!$D$3:$D$1315, $A30)+SUMIFS(DataRegularSeason20242025!$AB$3:$AB$1315,DataRegularSeason20242025!$B$3:$B$1315, "&lt;=" &amp; FZ$1, DataRegularSeason20242025!$E$3:$E$1315, $A30)</f>
        <v>24</v>
      </c>
      <c r="GA30">
        <f>SUMIFS(DataRegularSeason20242025!$AA$3:$AA$1315,DataRegularSeason20242025!$B$3:$B$1315, "&lt;=" &amp; GA$1, DataRegularSeason20242025!$D$3:$D$1315, $A30)+SUMIFS(DataRegularSeason20242025!$AB$3:$AB$1315,DataRegularSeason20242025!$B$3:$B$1315, "&lt;=" &amp; GA$1, DataRegularSeason20242025!$E$3:$E$1315, $A30)</f>
        <v>24</v>
      </c>
      <c r="GB30">
        <f>SUMIFS(DataRegularSeason20242025!$AA$3:$AA$1315,DataRegularSeason20242025!$B$3:$B$1315, "&lt;=" &amp; GB$1, DataRegularSeason20242025!$D$3:$D$1315, $A30)+SUMIFS(DataRegularSeason20242025!$AB$3:$AB$1315,DataRegularSeason20242025!$B$3:$B$1315, "&lt;=" &amp; GB$1, DataRegularSeason20242025!$E$3:$E$1315, $A30)</f>
        <v>24</v>
      </c>
      <c r="GC30">
        <f>SUMIFS(DataRegularSeason20242025!$AA$3:$AA$1315,DataRegularSeason20242025!$B$3:$B$1315, "&lt;=" &amp; GC$1, DataRegularSeason20242025!$D$3:$D$1315, $A30)+SUMIFS(DataRegularSeason20242025!$AB$3:$AB$1315,DataRegularSeason20242025!$B$3:$B$1315, "&lt;=" &amp; GC$1, DataRegularSeason20242025!$E$3:$E$1315, $A30)</f>
        <v>24</v>
      </c>
      <c r="GD30">
        <f>SUMIFS(DataRegularSeason20242025!$AA$3:$AA$1315,DataRegularSeason20242025!$B$3:$B$1315, "&lt;=" &amp; GD$1, DataRegularSeason20242025!$D$3:$D$1315, $A30)+SUMIFS(DataRegularSeason20242025!$AB$3:$AB$1315,DataRegularSeason20242025!$B$3:$B$1315, "&lt;=" &amp; GD$1, DataRegularSeason20242025!$E$3:$E$1315, $A30)</f>
        <v>24</v>
      </c>
      <c r="GE30">
        <f>SUMIFS(DataRegularSeason20242025!$AA$3:$AA$1315,DataRegularSeason20242025!$B$3:$B$1315, "&lt;=" &amp; GE$1, DataRegularSeason20242025!$D$3:$D$1315, $A30)+SUMIFS(DataRegularSeason20242025!$AB$3:$AB$1315,DataRegularSeason20242025!$B$3:$B$1315, "&lt;=" &amp; GE$1, DataRegularSeason20242025!$E$3:$E$1315, $A30)</f>
        <v>24</v>
      </c>
      <c r="GF30">
        <f>SUMIFS(DataRegularSeason20242025!$AA$3:$AA$1315,DataRegularSeason20242025!$B$3:$B$1315, "&lt;=" &amp; GF$1, DataRegularSeason20242025!$D$3:$D$1315, $A30)+SUMIFS(DataRegularSeason20242025!$AB$3:$AB$1315,DataRegularSeason20242025!$B$3:$B$1315, "&lt;=" &amp; GF$1, DataRegularSeason20242025!$E$3:$E$1315, $A30)</f>
        <v>24</v>
      </c>
      <c r="GG30">
        <f>SUMIFS(DataRegularSeason20242025!$AA$3:$AA$1315,DataRegularSeason20242025!$B$3:$B$1315, "&lt;=" &amp; GG$1, DataRegularSeason20242025!$D$3:$D$1315, $A30)+SUMIFS(DataRegularSeason20242025!$AB$3:$AB$1315,DataRegularSeason20242025!$B$3:$B$1315, "&lt;=" &amp; GG$1, DataRegularSeason20242025!$E$3:$E$1315, $A30)</f>
        <v>24</v>
      </c>
      <c r="GH30">
        <f>SUMIFS(DataRegularSeason20242025!$AA$3:$AA$1315,DataRegularSeason20242025!$B$3:$B$1315, "&lt;=" &amp; GH$1, DataRegularSeason20242025!$D$3:$D$1315, $A30)+SUMIFS(DataRegularSeason20242025!$AB$3:$AB$1315,DataRegularSeason20242025!$B$3:$B$1315, "&lt;=" &amp; GH$1, DataRegularSeason20242025!$E$3:$E$1315, $A30)</f>
        <v>24</v>
      </c>
      <c r="GI30">
        <f>SUMIFS(DataRegularSeason20242025!$AA$3:$AA$1315,DataRegularSeason20242025!$B$3:$B$1315, "&lt;=" &amp; GI$1, DataRegularSeason20242025!$D$3:$D$1315, $A30)+SUMIFS(DataRegularSeason20242025!$AB$3:$AB$1315,DataRegularSeason20242025!$B$3:$B$1315, "&lt;=" &amp; GI$1, DataRegularSeason20242025!$E$3:$E$1315, $A30)</f>
        <v>24</v>
      </c>
      <c r="GJ30">
        <f>SUMIFS(DataRegularSeason20242025!$AA$3:$AA$1315,DataRegularSeason20242025!$B$3:$B$1315, "&lt;=" &amp; GJ$1, DataRegularSeason20242025!$D$3:$D$1315, $A30)+SUMIFS(DataRegularSeason20242025!$AB$3:$AB$1315,DataRegularSeason20242025!$B$3:$B$1315, "&lt;=" &amp; GJ$1, DataRegularSeason20242025!$E$3:$E$1315, $A30)</f>
        <v>24</v>
      </c>
      <c r="GK30">
        <f>SUMIFS(DataRegularSeason20242025!$AA$3:$AA$1315,DataRegularSeason20242025!$B$3:$B$1315, "&lt;=" &amp; GK$1, DataRegularSeason20242025!$D$3:$D$1315, $A30)+SUMIFS(DataRegularSeason20242025!$AB$3:$AB$1315,DataRegularSeason20242025!$B$3:$B$1315, "&lt;=" &amp; GK$1, DataRegularSeason20242025!$E$3:$E$1315, $A30)</f>
        <v>24</v>
      </c>
      <c r="GL30">
        <f>SUMIFS(DataRegularSeason20242025!$AA$3:$AA$1315,DataRegularSeason20242025!$B$3:$B$1315, "&lt;=" &amp; GL$1, DataRegularSeason20242025!$D$3:$D$1315, $A30)+SUMIFS(DataRegularSeason20242025!$AB$3:$AB$1315,DataRegularSeason20242025!$B$3:$B$1315, "&lt;=" &amp; GL$1, DataRegularSeason20242025!$E$3:$E$1315, $A30)</f>
        <v>24</v>
      </c>
      <c r="GM30">
        <f>SUMIFS(DataRegularSeason20242025!$AA$3:$AA$1315,DataRegularSeason20242025!$B$3:$B$1315, "&lt;=" &amp; GM$1, DataRegularSeason20242025!$D$3:$D$1315, $A30)+SUMIFS(DataRegularSeason20242025!$AB$3:$AB$1315,DataRegularSeason20242025!$B$3:$B$1315, "&lt;=" &amp; GM$1, DataRegularSeason20242025!$E$3:$E$1315, $A30)</f>
        <v>24</v>
      </c>
      <c r="GN30">
        <f>SUMIFS(DataRegularSeason20242025!$AA$3:$AA$1315,DataRegularSeason20242025!$B$3:$B$1315, "&lt;=" &amp; GN$1, DataRegularSeason20242025!$D$3:$D$1315, $A30)+SUMIFS(DataRegularSeason20242025!$AB$3:$AB$1315,DataRegularSeason20242025!$B$3:$B$1315, "&lt;=" &amp; GN$1, DataRegularSeason20242025!$E$3:$E$1315, $A30)</f>
        <v>24</v>
      </c>
      <c r="GO30">
        <f>SUMIFS(DataRegularSeason20242025!$AA$3:$AA$1315,DataRegularSeason20242025!$B$3:$B$1315, "&lt;=" &amp; GO$1, DataRegularSeason20242025!$D$3:$D$1315, $A30)+SUMIFS(DataRegularSeason20242025!$AB$3:$AB$1315,DataRegularSeason20242025!$B$3:$B$1315, "&lt;=" &amp; GO$1, DataRegularSeason20242025!$E$3:$E$1315, $A30)</f>
        <v>24</v>
      </c>
      <c r="GP30">
        <f>SUMIFS(DataRegularSeason20242025!$AA$3:$AA$1315,DataRegularSeason20242025!$B$3:$B$1315, "&lt;=" &amp; GP$1, DataRegularSeason20242025!$D$3:$D$1315, $A30)+SUMIFS(DataRegularSeason20242025!$AB$3:$AB$1315,DataRegularSeason20242025!$B$3:$B$1315, "&lt;=" &amp; GP$1, DataRegularSeason20242025!$E$3:$E$1315, $A30)</f>
        <v>24</v>
      </c>
      <c r="GQ30">
        <f>SUMIFS(DataRegularSeason20242025!$AA$3:$AA$1315,DataRegularSeason20242025!$B$3:$B$1315, "&lt;=" &amp; GQ$1, DataRegularSeason20242025!$D$3:$D$1315, $A30)+SUMIFS(DataRegularSeason20242025!$AB$3:$AB$1315,DataRegularSeason20242025!$B$3:$B$1315, "&lt;=" &amp; GQ$1, DataRegularSeason20242025!$E$3:$E$1315, $A30)</f>
        <v>24</v>
      </c>
      <c r="GR30">
        <f>SUMIFS(DataRegularSeason20242025!$AA$3:$AA$1315,DataRegularSeason20242025!$B$3:$B$1315, "&lt;=" &amp; GR$1, DataRegularSeason20242025!$D$3:$D$1315, $A30)+SUMIFS(DataRegularSeason20242025!$AB$3:$AB$1315,DataRegularSeason20242025!$B$3:$B$1315, "&lt;=" &amp; GR$1, DataRegularSeason20242025!$E$3:$E$1315, $A30)</f>
        <v>24</v>
      </c>
      <c r="GS30">
        <f>SUMIFS(DataRegularSeason20242025!$AA$3:$AA$1315,DataRegularSeason20242025!$B$3:$B$1315, "&lt;=" &amp; GS$1, DataRegularSeason20242025!$D$3:$D$1315, $A30)+SUMIFS(DataRegularSeason20242025!$AB$3:$AB$1315,DataRegularSeason20242025!$B$3:$B$1315, "&lt;=" &amp; GS$1, DataRegularSeason20242025!$E$3:$E$1315, $A30)</f>
        <v>24</v>
      </c>
      <c r="GT30">
        <f>SUMIFS(DataRegularSeason20242025!$AA$3:$AA$1315,DataRegularSeason20242025!$B$3:$B$1315, "&lt;=" &amp; GT$1, DataRegularSeason20242025!$D$3:$D$1315, $A30)+SUMIFS(DataRegularSeason20242025!$AB$3:$AB$1315,DataRegularSeason20242025!$B$3:$B$1315, "&lt;=" &amp; GT$1, DataRegularSeason20242025!$E$3:$E$1315, $A30)</f>
        <v>24</v>
      </c>
      <c r="GU30">
        <f>SUMIFS(DataRegularSeason20242025!$AA$3:$AA$1315,DataRegularSeason20242025!$B$3:$B$1315, "&lt;=" &amp; GU$1, DataRegularSeason20242025!$D$3:$D$1315, $A30)+SUMIFS(DataRegularSeason20242025!$AB$3:$AB$1315,DataRegularSeason20242025!$B$3:$B$1315, "&lt;=" &amp; GU$1, DataRegularSeason20242025!$E$3:$E$1315, $A30)</f>
        <v>24</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19</v>
      </c>
      <c r="BJ32">
        <f>SUMIFS(DataRegularSeason20242025!$AA$3:$AA$1315,DataRegularSeason20242025!$B$3:$B$1315, "&lt;=" &amp; BJ$1, DataRegularSeason20242025!$D$3:$D$1315, $A32)+SUMIFS(DataRegularSeason20242025!$AB$3:$AB$1315,DataRegularSeason20242025!$B$3:$B$1315, "&lt;=" &amp; BJ$1, DataRegularSeason20242025!$E$3:$E$1315, $A32)</f>
        <v>19</v>
      </c>
      <c r="BK32">
        <f>SUMIFS(DataRegularSeason20242025!$AA$3:$AA$1315,DataRegularSeason20242025!$B$3:$B$1315, "&lt;=" &amp; BK$1, DataRegularSeason20242025!$D$3:$D$1315, $A32)+SUMIFS(DataRegularSeason20242025!$AB$3:$AB$1315,DataRegularSeason20242025!$B$3:$B$1315, "&lt;=" &amp; BK$1, DataRegularSeason20242025!$E$3:$E$1315, $A32)</f>
        <v>19</v>
      </c>
      <c r="BL32">
        <f>SUMIFS(DataRegularSeason20242025!$AA$3:$AA$1315,DataRegularSeason20242025!$B$3:$B$1315, "&lt;=" &amp; BL$1, DataRegularSeason20242025!$D$3:$D$1315, $A32)+SUMIFS(DataRegularSeason20242025!$AB$3:$AB$1315,DataRegularSeason20242025!$B$3:$B$1315, "&lt;=" &amp; BL$1, DataRegularSeason20242025!$E$3:$E$1315, $A32)</f>
        <v>19</v>
      </c>
      <c r="BM32">
        <f>SUMIFS(DataRegularSeason20242025!$AA$3:$AA$1315,DataRegularSeason20242025!$B$3:$B$1315, "&lt;=" &amp; BM$1, DataRegularSeason20242025!$D$3:$D$1315, $A32)+SUMIFS(DataRegularSeason20242025!$AB$3:$AB$1315,DataRegularSeason20242025!$B$3:$B$1315, "&lt;=" &amp; BM$1, DataRegularSeason20242025!$E$3:$E$1315, $A32)</f>
        <v>19</v>
      </c>
      <c r="BN32">
        <f>SUMIFS(DataRegularSeason20242025!$AA$3:$AA$1315,DataRegularSeason20242025!$B$3:$B$1315, "&lt;=" &amp; BN$1, DataRegularSeason20242025!$D$3:$D$1315, $A32)+SUMIFS(DataRegularSeason20242025!$AB$3:$AB$1315,DataRegularSeason20242025!$B$3:$B$1315, "&lt;=" &amp; BN$1, DataRegularSeason20242025!$E$3:$E$1315, $A32)</f>
        <v>19</v>
      </c>
      <c r="BO32">
        <f>SUMIFS(DataRegularSeason20242025!$AA$3:$AA$1315,DataRegularSeason20242025!$B$3:$B$1315, "&lt;=" &amp; BO$1, DataRegularSeason20242025!$D$3:$D$1315, $A32)+SUMIFS(DataRegularSeason20242025!$AB$3:$AB$1315,DataRegularSeason20242025!$B$3:$B$1315, "&lt;=" &amp; BO$1, DataRegularSeason20242025!$E$3:$E$1315, $A32)</f>
        <v>19</v>
      </c>
      <c r="BP32">
        <f>SUMIFS(DataRegularSeason20242025!$AA$3:$AA$1315,DataRegularSeason20242025!$B$3:$B$1315, "&lt;=" &amp; BP$1, DataRegularSeason20242025!$D$3:$D$1315, $A32)+SUMIFS(DataRegularSeason20242025!$AB$3:$AB$1315,DataRegularSeason20242025!$B$3:$B$1315, "&lt;=" &amp; BP$1, DataRegularSeason20242025!$E$3:$E$1315, $A32)</f>
        <v>19</v>
      </c>
      <c r="BQ32">
        <f>SUMIFS(DataRegularSeason20242025!$AA$3:$AA$1315,DataRegularSeason20242025!$B$3:$B$1315, "&lt;=" &amp; BQ$1, DataRegularSeason20242025!$D$3:$D$1315, $A32)+SUMIFS(DataRegularSeason20242025!$AB$3:$AB$1315,DataRegularSeason20242025!$B$3:$B$1315, "&lt;=" &amp; BQ$1, DataRegularSeason20242025!$E$3:$E$1315, $A32)</f>
        <v>19</v>
      </c>
      <c r="BR32">
        <f>SUMIFS(DataRegularSeason20242025!$AA$3:$AA$1315,DataRegularSeason20242025!$B$3:$B$1315, "&lt;=" &amp; BR$1, DataRegularSeason20242025!$D$3:$D$1315, $A32)+SUMIFS(DataRegularSeason20242025!$AB$3:$AB$1315,DataRegularSeason20242025!$B$3:$B$1315, "&lt;=" &amp; BR$1, DataRegularSeason20242025!$E$3:$E$1315, $A32)</f>
        <v>19</v>
      </c>
      <c r="BS32">
        <f>SUMIFS(DataRegularSeason20242025!$AA$3:$AA$1315,DataRegularSeason20242025!$B$3:$B$1315, "&lt;=" &amp; BS$1, DataRegularSeason20242025!$D$3:$D$1315, $A32)+SUMIFS(DataRegularSeason20242025!$AB$3:$AB$1315,DataRegularSeason20242025!$B$3:$B$1315, "&lt;=" &amp; BS$1, DataRegularSeason20242025!$E$3:$E$1315, $A32)</f>
        <v>19</v>
      </c>
      <c r="BT32">
        <f>SUMIFS(DataRegularSeason20242025!$AA$3:$AA$1315,DataRegularSeason20242025!$B$3:$B$1315, "&lt;=" &amp; BT$1, DataRegularSeason20242025!$D$3:$D$1315, $A32)+SUMIFS(DataRegularSeason20242025!$AB$3:$AB$1315,DataRegularSeason20242025!$B$3:$B$1315, "&lt;=" &amp; BT$1, DataRegularSeason20242025!$E$3:$E$1315, $A32)</f>
        <v>19</v>
      </c>
      <c r="BU32">
        <f>SUMIFS(DataRegularSeason20242025!$AA$3:$AA$1315,DataRegularSeason20242025!$B$3:$B$1315, "&lt;=" &amp; BU$1, DataRegularSeason20242025!$D$3:$D$1315, $A32)+SUMIFS(DataRegularSeason20242025!$AB$3:$AB$1315,DataRegularSeason20242025!$B$3:$B$1315, "&lt;=" &amp; BU$1, DataRegularSeason20242025!$E$3:$E$1315, $A32)</f>
        <v>19</v>
      </c>
      <c r="BV32">
        <f>SUMIFS(DataRegularSeason20242025!$AA$3:$AA$1315,DataRegularSeason20242025!$B$3:$B$1315, "&lt;=" &amp; BV$1, DataRegularSeason20242025!$D$3:$D$1315, $A32)+SUMIFS(DataRegularSeason20242025!$AB$3:$AB$1315,DataRegularSeason20242025!$B$3:$B$1315, "&lt;=" &amp; BV$1, DataRegularSeason20242025!$E$3:$E$1315, $A32)</f>
        <v>19</v>
      </c>
      <c r="BW32">
        <f>SUMIFS(DataRegularSeason20242025!$AA$3:$AA$1315,DataRegularSeason20242025!$B$3:$B$1315, "&lt;=" &amp; BW$1, DataRegularSeason20242025!$D$3:$D$1315, $A32)+SUMIFS(DataRegularSeason20242025!$AB$3:$AB$1315,DataRegularSeason20242025!$B$3:$B$1315, "&lt;=" &amp; BW$1, DataRegularSeason20242025!$E$3:$E$1315, $A32)</f>
        <v>19</v>
      </c>
      <c r="BX32">
        <f>SUMIFS(DataRegularSeason20242025!$AA$3:$AA$1315,DataRegularSeason20242025!$B$3:$B$1315, "&lt;=" &amp; BX$1, DataRegularSeason20242025!$D$3:$D$1315, $A32)+SUMIFS(DataRegularSeason20242025!$AB$3:$AB$1315,DataRegularSeason20242025!$B$3:$B$1315, "&lt;=" &amp; BX$1, DataRegularSeason20242025!$E$3:$E$1315, $A32)</f>
        <v>19</v>
      </c>
      <c r="BY32">
        <f>SUMIFS(DataRegularSeason20242025!$AA$3:$AA$1315,DataRegularSeason20242025!$B$3:$B$1315, "&lt;=" &amp; BY$1, DataRegularSeason20242025!$D$3:$D$1315, $A32)+SUMIFS(DataRegularSeason20242025!$AB$3:$AB$1315,DataRegularSeason20242025!$B$3:$B$1315, "&lt;=" &amp; BY$1, DataRegularSeason20242025!$E$3:$E$1315, $A32)</f>
        <v>19</v>
      </c>
      <c r="BZ32">
        <f>SUMIFS(DataRegularSeason20242025!$AA$3:$AA$1315,DataRegularSeason20242025!$B$3:$B$1315, "&lt;=" &amp; BZ$1, DataRegularSeason20242025!$D$3:$D$1315, $A32)+SUMIFS(DataRegularSeason20242025!$AB$3:$AB$1315,DataRegularSeason20242025!$B$3:$B$1315, "&lt;=" &amp; BZ$1, DataRegularSeason20242025!$E$3:$E$1315, $A32)</f>
        <v>19</v>
      </c>
      <c r="CA32">
        <f>SUMIFS(DataRegularSeason20242025!$AA$3:$AA$1315,DataRegularSeason20242025!$B$3:$B$1315, "&lt;=" &amp; CA$1, DataRegularSeason20242025!$D$3:$D$1315, $A32)+SUMIFS(DataRegularSeason20242025!$AB$3:$AB$1315,DataRegularSeason20242025!$B$3:$B$1315, "&lt;=" &amp; CA$1, DataRegularSeason20242025!$E$3:$E$1315, $A32)</f>
        <v>19</v>
      </c>
      <c r="CB32">
        <f>SUMIFS(DataRegularSeason20242025!$AA$3:$AA$1315,DataRegularSeason20242025!$B$3:$B$1315, "&lt;=" &amp; CB$1, DataRegularSeason20242025!$D$3:$D$1315, $A32)+SUMIFS(DataRegularSeason20242025!$AB$3:$AB$1315,DataRegularSeason20242025!$B$3:$B$1315, "&lt;=" &amp; CB$1, DataRegularSeason20242025!$E$3:$E$1315, $A32)</f>
        <v>19</v>
      </c>
      <c r="CC32">
        <f>SUMIFS(DataRegularSeason20242025!$AA$3:$AA$1315,DataRegularSeason20242025!$B$3:$B$1315, "&lt;=" &amp; CC$1, DataRegularSeason20242025!$D$3:$D$1315, $A32)+SUMIFS(DataRegularSeason20242025!$AB$3:$AB$1315,DataRegularSeason20242025!$B$3:$B$1315, "&lt;=" &amp; CC$1, DataRegularSeason20242025!$E$3:$E$1315, $A32)</f>
        <v>19</v>
      </c>
      <c r="CD32">
        <f>SUMIFS(DataRegularSeason20242025!$AA$3:$AA$1315,DataRegularSeason20242025!$B$3:$B$1315, "&lt;=" &amp; CD$1, DataRegularSeason20242025!$D$3:$D$1315, $A32)+SUMIFS(DataRegularSeason20242025!$AB$3:$AB$1315,DataRegularSeason20242025!$B$3:$B$1315, "&lt;=" &amp; CD$1, DataRegularSeason20242025!$E$3:$E$1315, $A32)</f>
        <v>19</v>
      </c>
      <c r="CE32">
        <f>SUMIFS(DataRegularSeason20242025!$AA$3:$AA$1315,DataRegularSeason20242025!$B$3:$B$1315, "&lt;=" &amp; CE$1, DataRegularSeason20242025!$D$3:$D$1315, $A32)+SUMIFS(DataRegularSeason20242025!$AB$3:$AB$1315,DataRegularSeason20242025!$B$3:$B$1315, "&lt;=" &amp; CE$1, DataRegularSeason20242025!$E$3:$E$1315, $A32)</f>
        <v>19</v>
      </c>
      <c r="CF32">
        <f>SUMIFS(DataRegularSeason20242025!$AA$3:$AA$1315,DataRegularSeason20242025!$B$3:$B$1315, "&lt;=" &amp; CF$1, DataRegularSeason20242025!$D$3:$D$1315, $A32)+SUMIFS(DataRegularSeason20242025!$AB$3:$AB$1315,DataRegularSeason20242025!$B$3:$B$1315, "&lt;=" &amp; CF$1, DataRegularSeason20242025!$E$3:$E$1315, $A32)</f>
        <v>19</v>
      </c>
      <c r="CG32">
        <f>SUMIFS(DataRegularSeason20242025!$AA$3:$AA$1315,DataRegularSeason20242025!$B$3:$B$1315, "&lt;=" &amp; CG$1, DataRegularSeason20242025!$D$3:$D$1315, $A32)+SUMIFS(DataRegularSeason20242025!$AB$3:$AB$1315,DataRegularSeason20242025!$B$3:$B$1315, "&lt;=" &amp; CG$1, DataRegularSeason20242025!$E$3:$E$1315, $A32)</f>
        <v>19</v>
      </c>
      <c r="CH32">
        <f>SUMIFS(DataRegularSeason20242025!$AA$3:$AA$1315,DataRegularSeason20242025!$B$3:$B$1315, "&lt;=" &amp; CH$1, DataRegularSeason20242025!$D$3:$D$1315, $A32)+SUMIFS(DataRegularSeason20242025!$AB$3:$AB$1315,DataRegularSeason20242025!$B$3:$B$1315, "&lt;=" &amp; CH$1, DataRegularSeason20242025!$E$3:$E$1315, $A32)</f>
        <v>19</v>
      </c>
      <c r="CI32">
        <f>SUMIFS(DataRegularSeason20242025!$AA$3:$AA$1315,DataRegularSeason20242025!$B$3:$B$1315, "&lt;=" &amp; CI$1, DataRegularSeason20242025!$D$3:$D$1315, $A32)+SUMIFS(DataRegularSeason20242025!$AB$3:$AB$1315,DataRegularSeason20242025!$B$3:$B$1315, "&lt;=" &amp; CI$1, DataRegularSeason20242025!$E$3:$E$1315, $A32)</f>
        <v>19</v>
      </c>
      <c r="CJ32">
        <f>SUMIFS(DataRegularSeason20242025!$AA$3:$AA$1315,DataRegularSeason20242025!$B$3:$B$1315, "&lt;=" &amp; CJ$1, DataRegularSeason20242025!$D$3:$D$1315, $A32)+SUMIFS(DataRegularSeason20242025!$AB$3:$AB$1315,DataRegularSeason20242025!$B$3:$B$1315, "&lt;=" &amp; CJ$1, DataRegularSeason20242025!$E$3:$E$1315, $A32)</f>
        <v>19</v>
      </c>
      <c r="CK32">
        <f>SUMIFS(DataRegularSeason20242025!$AA$3:$AA$1315,DataRegularSeason20242025!$B$3:$B$1315, "&lt;=" &amp; CK$1, DataRegularSeason20242025!$D$3:$D$1315, $A32)+SUMIFS(DataRegularSeason20242025!$AB$3:$AB$1315,DataRegularSeason20242025!$B$3:$B$1315, "&lt;=" &amp; CK$1, DataRegularSeason20242025!$E$3:$E$1315, $A32)</f>
        <v>19</v>
      </c>
      <c r="CL32">
        <f>SUMIFS(DataRegularSeason20242025!$AA$3:$AA$1315,DataRegularSeason20242025!$B$3:$B$1315, "&lt;=" &amp; CL$1, DataRegularSeason20242025!$D$3:$D$1315, $A32)+SUMIFS(DataRegularSeason20242025!$AB$3:$AB$1315,DataRegularSeason20242025!$B$3:$B$1315, "&lt;=" &amp; CL$1, DataRegularSeason20242025!$E$3:$E$1315, $A32)</f>
        <v>19</v>
      </c>
      <c r="CM32">
        <f>SUMIFS(DataRegularSeason20242025!$AA$3:$AA$1315,DataRegularSeason20242025!$B$3:$B$1315, "&lt;=" &amp; CM$1, DataRegularSeason20242025!$D$3:$D$1315, $A32)+SUMIFS(DataRegularSeason20242025!$AB$3:$AB$1315,DataRegularSeason20242025!$B$3:$B$1315, "&lt;=" &amp; CM$1, DataRegularSeason20242025!$E$3:$E$1315, $A32)</f>
        <v>19</v>
      </c>
      <c r="CN32">
        <f>SUMIFS(DataRegularSeason20242025!$AA$3:$AA$1315,DataRegularSeason20242025!$B$3:$B$1315, "&lt;=" &amp; CN$1, DataRegularSeason20242025!$D$3:$D$1315, $A32)+SUMIFS(DataRegularSeason20242025!$AB$3:$AB$1315,DataRegularSeason20242025!$B$3:$B$1315, "&lt;=" &amp; CN$1, DataRegularSeason20242025!$E$3:$E$1315, $A32)</f>
        <v>19</v>
      </c>
      <c r="CO32">
        <f>SUMIFS(DataRegularSeason20242025!$AA$3:$AA$1315,DataRegularSeason20242025!$B$3:$B$1315, "&lt;=" &amp; CO$1, DataRegularSeason20242025!$D$3:$D$1315, $A32)+SUMIFS(DataRegularSeason20242025!$AB$3:$AB$1315,DataRegularSeason20242025!$B$3:$B$1315, "&lt;=" &amp; CO$1, DataRegularSeason20242025!$E$3:$E$1315, $A32)</f>
        <v>19</v>
      </c>
      <c r="CP32">
        <f>SUMIFS(DataRegularSeason20242025!$AA$3:$AA$1315,DataRegularSeason20242025!$B$3:$B$1315, "&lt;=" &amp; CP$1, DataRegularSeason20242025!$D$3:$D$1315, $A32)+SUMIFS(DataRegularSeason20242025!$AB$3:$AB$1315,DataRegularSeason20242025!$B$3:$B$1315, "&lt;=" &amp; CP$1, DataRegularSeason20242025!$E$3:$E$1315, $A32)</f>
        <v>19</v>
      </c>
      <c r="CQ32">
        <f>SUMIFS(DataRegularSeason20242025!$AA$3:$AA$1315,DataRegularSeason20242025!$B$3:$B$1315, "&lt;=" &amp; CQ$1, DataRegularSeason20242025!$D$3:$D$1315, $A32)+SUMIFS(DataRegularSeason20242025!$AB$3:$AB$1315,DataRegularSeason20242025!$B$3:$B$1315, "&lt;=" &amp; CQ$1, DataRegularSeason20242025!$E$3:$E$1315, $A32)</f>
        <v>19</v>
      </c>
      <c r="CR32">
        <f>SUMIFS(DataRegularSeason20242025!$AA$3:$AA$1315,DataRegularSeason20242025!$B$3:$B$1315, "&lt;=" &amp; CR$1, DataRegularSeason20242025!$D$3:$D$1315, $A32)+SUMIFS(DataRegularSeason20242025!$AB$3:$AB$1315,DataRegularSeason20242025!$B$3:$B$1315, "&lt;=" &amp; CR$1, DataRegularSeason20242025!$E$3:$E$1315, $A32)</f>
        <v>19</v>
      </c>
      <c r="CS32">
        <f>SUMIFS(DataRegularSeason20242025!$AA$3:$AA$1315,DataRegularSeason20242025!$B$3:$B$1315, "&lt;=" &amp; CS$1, DataRegularSeason20242025!$D$3:$D$1315, $A32)+SUMIFS(DataRegularSeason20242025!$AB$3:$AB$1315,DataRegularSeason20242025!$B$3:$B$1315, "&lt;=" &amp; CS$1, DataRegularSeason20242025!$E$3:$E$1315, $A32)</f>
        <v>19</v>
      </c>
      <c r="CT32">
        <f>SUMIFS(DataRegularSeason20242025!$AA$3:$AA$1315,DataRegularSeason20242025!$B$3:$B$1315, "&lt;=" &amp; CT$1, DataRegularSeason20242025!$D$3:$D$1315, $A32)+SUMIFS(DataRegularSeason20242025!$AB$3:$AB$1315,DataRegularSeason20242025!$B$3:$B$1315, "&lt;=" &amp; CT$1, DataRegularSeason20242025!$E$3:$E$1315, $A32)</f>
        <v>19</v>
      </c>
      <c r="CU32">
        <f>SUMIFS(DataRegularSeason20242025!$AA$3:$AA$1315,DataRegularSeason20242025!$B$3:$B$1315, "&lt;=" &amp; CU$1, DataRegularSeason20242025!$D$3:$D$1315, $A32)+SUMIFS(DataRegularSeason20242025!$AB$3:$AB$1315,DataRegularSeason20242025!$B$3:$B$1315, "&lt;=" &amp; CU$1, DataRegularSeason20242025!$E$3:$E$1315, $A32)</f>
        <v>19</v>
      </c>
      <c r="CV32">
        <f>SUMIFS(DataRegularSeason20242025!$AA$3:$AA$1315,DataRegularSeason20242025!$B$3:$B$1315, "&lt;=" &amp; CV$1, DataRegularSeason20242025!$D$3:$D$1315, $A32)+SUMIFS(DataRegularSeason20242025!$AB$3:$AB$1315,DataRegularSeason20242025!$B$3:$B$1315, "&lt;=" &amp; CV$1, DataRegularSeason20242025!$E$3:$E$1315, $A32)</f>
        <v>19</v>
      </c>
      <c r="CW32">
        <f>SUMIFS(DataRegularSeason20242025!$AA$3:$AA$1315,DataRegularSeason20242025!$B$3:$B$1315, "&lt;=" &amp; CW$1, DataRegularSeason20242025!$D$3:$D$1315, $A32)+SUMIFS(DataRegularSeason20242025!$AB$3:$AB$1315,DataRegularSeason20242025!$B$3:$B$1315, "&lt;=" &amp; CW$1, DataRegularSeason20242025!$E$3:$E$1315, $A32)</f>
        <v>19</v>
      </c>
      <c r="CX32">
        <f>SUMIFS(DataRegularSeason20242025!$AA$3:$AA$1315,DataRegularSeason20242025!$B$3:$B$1315, "&lt;=" &amp; CX$1, DataRegularSeason20242025!$D$3:$D$1315, $A32)+SUMIFS(DataRegularSeason20242025!$AB$3:$AB$1315,DataRegularSeason20242025!$B$3:$B$1315, "&lt;=" &amp; CX$1, DataRegularSeason20242025!$E$3:$E$1315, $A32)</f>
        <v>19</v>
      </c>
      <c r="CY32">
        <f>SUMIFS(DataRegularSeason20242025!$AA$3:$AA$1315,DataRegularSeason20242025!$B$3:$B$1315, "&lt;=" &amp; CY$1, DataRegularSeason20242025!$D$3:$D$1315, $A32)+SUMIFS(DataRegularSeason20242025!$AB$3:$AB$1315,DataRegularSeason20242025!$B$3:$B$1315, "&lt;=" &amp; CY$1, DataRegularSeason20242025!$E$3:$E$1315, $A32)</f>
        <v>19</v>
      </c>
      <c r="CZ32">
        <f>SUMIFS(DataRegularSeason20242025!$AA$3:$AA$1315,DataRegularSeason20242025!$B$3:$B$1315, "&lt;=" &amp; CZ$1, DataRegularSeason20242025!$D$3:$D$1315, $A32)+SUMIFS(DataRegularSeason20242025!$AB$3:$AB$1315,DataRegularSeason20242025!$B$3:$B$1315, "&lt;=" &amp; CZ$1, DataRegularSeason20242025!$E$3:$E$1315, $A32)</f>
        <v>19</v>
      </c>
      <c r="DA32">
        <f>SUMIFS(DataRegularSeason20242025!$AA$3:$AA$1315,DataRegularSeason20242025!$B$3:$B$1315, "&lt;=" &amp; DA$1, DataRegularSeason20242025!$D$3:$D$1315, $A32)+SUMIFS(DataRegularSeason20242025!$AB$3:$AB$1315,DataRegularSeason20242025!$B$3:$B$1315, "&lt;=" &amp; DA$1, DataRegularSeason20242025!$E$3:$E$1315, $A32)</f>
        <v>19</v>
      </c>
      <c r="DB32">
        <f>SUMIFS(DataRegularSeason20242025!$AA$3:$AA$1315,DataRegularSeason20242025!$B$3:$B$1315, "&lt;=" &amp; DB$1, DataRegularSeason20242025!$D$3:$D$1315, $A32)+SUMIFS(DataRegularSeason20242025!$AB$3:$AB$1315,DataRegularSeason20242025!$B$3:$B$1315, "&lt;=" &amp; DB$1, DataRegularSeason20242025!$E$3:$E$1315, $A32)</f>
        <v>19</v>
      </c>
      <c r="DC32">
        <f>SUMIFS(DataRegularSeason20242025!$AA$3:$AA$1315,DataRegularSeason20242025!$B$3:$B$1315, "&lt;=" &amp; DC$1, DataRegularSeason20242025!$D$3:$D$1315, $A32)+SUMIFS(DataRegularSeason20242025!$AB$3:$AB$1315,DataRegularSeason20242025!$B$3:$B$1315, "&lt;=" &amp; DC$1, DataRegularSeason20242025!$E$3:$E$1315, $A32)</f>
        <v>19</v>
      </c>
      <c r="DD32">
        <f>SUMIFS(DataRegularSeason20242025!$AA$3:$AA$1315,DataRegularSeason20242025!$B$3:$B$1315, "&lt;=" &amp; DD$1, DataRegularSeason20242025!$D$3:$D$1315, $A32)+SUMIFS(DataRegularSeason20242025!$AB$3:$AB$1315,DataRegularSeason20242025!$B$3:$B$1315, "&lt;=" &amp; DD$1, DataRegularSeason20242025!$E$3:$E$1315, $A32)</f>
        <v>19</v>
      </c>
      <c r="DE32">
        <f>SUMIFS(DataRegularSeason20242025!$AA$3:$AA$1315,DataRegularSeason20242025!$B$3:$B$1315, "&lt;=" &amp; DE$1, DataRegularSeason20242025!$D$3:$D$1315, $A32)+SUMIFS(DataRegularSeason20242025!$AB$3:$AB$1315,DataRegularSeason20242025!$B$3:$B$1315, "&lt;=" &amp; DE$1, DataRegularSeason20242025!$E$3:$E$1315, $A32)</f>
        <v>19</v>
      </c>
      <c r="DF32">
        <f>SUMIFS(DataRegularSeason20242025!$AA$3:$AA$1315,DataRegularSeason20242025!$B$3:$B$1315, "&lt;=" &amp; DF$1, DataRegularSeason20242025!$D$3:$D$1315, $A32)+SUMIFS(DataRegularSeason20242025!$AB$3:$AB$1315,DataRegularSeason20242025!$B$3:$B$1315, "&lt;=" &amp; DF$1, DataRegularSeason20242025!$E$3:$E$1315, $A32)</f>
        <v>19</v>
      </c>
      <c r="DG32">
        <f>SUMIFS(DataRegularSeason20242025!$AA$3:$AA$1315,DataRegularSeason20242025!$B$3:$B$1315, "&lt;=" &amp; DG$1, DataRegularSeason20242025!$D$3:$D$1315, $A32)+SUMIFS(DataRegularSeason20242025!$AB$3:$AB$1315,DataRegularSeason20242025!$B$3:$B$1315, "&lt;=" &amp; DG$1, DataRegularSeason20242025!$E$3:$E$1315, $A32)</f>
        <v>19</v>
      </c>
      <c r="DH32">
        <f>SUMIFS(DataRegularSeason20242025!$AA$3:$AA$1315,DataRegularSeason20242025!$B$3:$B$1315, "&lt;=" &amp; DH$1, DataRegularSeason20242025!$D$3:$D$1315, $A32)+SUMIFS(DataRegularSeason20242025!$AB$3:$AB$1315,DataRegularSeason20242025!$B$3:$B$1315, "&lt;=" &amp; DH$1, DataRegularSeason20242025!$E$3:$E$1315, $A32)</f>
        <v>19</v>
      </c>
      <c r="DI32">
        <f>SUMIFS(DataRegularSeason20242025!$AA$3:$AA$1315,DataRegularSeason20242025!$B$3:$B$1315, "&lt;=" &amp; DI$1, DataRegularSeason20242025!$D$3:$D$1315, $A32)+SUMIFS(DataRegularSeason20242025!$AB$3:$AB$1315,DataRegularSeason20242025!$B$3:$B$1315, "&lt;=" &amp; DI$1, DataRegularSeason20242025!$E$3:$E$1315, $A32)</f>
        <v>19</v>
      </c>
      <c r="DJ32">
        <f>SUMIFS(DataRegularSeason20242025!$AA$3:$AA$1315,DataRegularSeason20242025!$B$3:$B$1315, "&lt;=" &amp; DJ$1, DataRegularSeason20242025!$D$3:$D$1315, $A32)+SUMIFS(DataRegularSeason20242025!$AB$3:$AB$1315,DataRegularSeason20242025!$B$3:$B$1315, "&lt;=" &amp; DJ$1, DataRegularSeason20242025!$E$3:$E$1315, $A32)</f>
        <v>19</v>
      </c>
      <c r="DK32">
        <f>SUMIFS(DataRegularSeason20242025!$AA$3:$AA$1315,DataRegularSeason20242025!$B$3:$B$1315, "&lt;=" &amp; DK$1, DataRegularSeason20242025!$D$3:$D$1315, $A32)+SUMIFS(DataRegularSeason20242025!$AB$3:$AB$1315,DataRegularSeason20242025!$B$3:$B$1315, "&lt;=" &amp; DK$1, DataRegularSeason20242025!$E$3:$E$1315, $A32)</f>
        <v>19</v>
      </c>
      <c r="DL32">
        <f>SUMIFS(DataRegularSeason20242025!$AA$3:$AA$1315,DataRegularSeason20242025!$B$3:$B$1315, "&lt;=" &amp; DL$1, DataRegularSeason20242025!$D$3:$D$1315, $A32)+SUMIFS(DataRegularSeason20242025!$AB$3:$AB$1315,DataRegularSeason20242025!$B$3:$B$1315, "&lt;=" &amp; DL$1, DataRegularSeason20242025!$E$3:$E$1315, $A32)</f>
        <v>19</v>
      </c>
      <c r="DM32">
        <f>SUMIFS(DataRegularSeason20242025!$AA$3:$AA$1315,DataRegularSeason20242025!$B$3:$B$1315, "&lt;=" &amp; DM$1, DataRegularSeason20242025!$D$3:$D$1315, $A32)+SUMIFS(DataRegularSeason20242025!$AB$3:$AB$1315,DataRegularSeason20242025!$B$3:$B$1315, "&lt;=" &amp; DM$1, DataRegularSeason20242025!$E$3:$E$1315, $A32)</f>
        <v>19</v>
      </c>
      <c r="DN32">
        <f>SUMIFS(DataRegularSeason20242025!$AA$3:$AA$1315,DataRegularSeason20242025!$B$3:$B$1315, "&lt;=" &amp; DN$1, DataRegularSeason20242025!$D$3:$D$1315, $A32)+SUMIFS(DataRegularSeason20242025!$AB$3:$AB$1315,DataRegularSeason20242025!$B$3:$B$1315, "&lt;=" &amp; DN$1, DataRegularSeason20242025!$E$3:$E$1315, $A32)</f>
        <v>19</v>
      </c>
      <c r="DO32">
        <f>SUMIFS(DataRegularSeason20242025!$AA$3:$AA$1315,DataRegularSeason20242025!$B$3:$B$1315, "&lt;=" &amp; DO$1, DataRegularSeason20242025!$D$3:$D$1315, $A32)+SUMIFS(DataRegularSeason20242025!$AB$3:$AB$1315,DataRegularSeason20242025!$B$3:$B$1315, "&lt;=" &amp; DO$1, DataRegularSeason20242025!$E$3:$E$1315, $A32)</f>
        <v>19</v>
      </c>
      <c r="DP32">
        <f>SUMIFS(DataRegularSeason20242025!$AA$3:$AA$1315,DataRegularSeason20242025!$B$3:$B$1315, "&lt;=" &amp; DP$1, DataRegularSeason20242025!$D$3:$D$1315, $A32)+SUMIFS(DataRegularSeason20242025!$AB$3:$AB$1315,DataRegularSeason20242025!$B$3:$B$1315, "&lt;=" &amp; DP$1, DataRegularSeason20242025!$E$3:$E$1315, $A32)</f>
        <v>19</v>
      </c>
      <c r="DQ32">
        <f>SUMIFS(DataRegularSeason20242025!$AA$3:$AA$1315,DataRegularSeason20242025!$B$3:$B$1315, "&lt;=" &amp; DQ$1, DataRegularSeason20242025!$D$3:$D$1315, $A32)+SUMIFS(DataRegularSeason20242025!$AB$3:$AB$1315,DataRegularSeason20242025!$B$3:$B$1315, "&lt;=" &amp; DQ$1, DataRegularSeason20242025!$E$3:$E$1315, $A32)</f>
        <v>19</v>
      </c>
      <c r="DR32">
        <f>SUMIFS(DataRegularSeason20242025!$AA$3:$AA$1315,DataRegularSeason20242025!$B$3:$B$1315, "&lt;=" &amp; DR$1, DataRegularSeason20242025!$D$3:$D$1315, $A32)+SUMIFS(DataRegularSeason20242025!$AB$3:$AB$1315,DataRegularSeason20242025!$B$3:$B$1315, "&lt;=" &amp; DR$1, DataRegularSeason20242025!$E$3:$E$1315, $A32)</f>
        <v>19</v>
      </c>
      <c r="DS32">
        <f>SUMIFS(DataRegularSeason20242025!$AA$3:$AA$1315,DataRegularSeason20242025!$B$3:$B$1315, "&lt;=" &amp; DS$1, DataRegularSeason20242025!$D$3:$D$1315, $A32)+SUMIFS(DataRegularSeason20242025!$AB$3:$AB$1315,DataRegularSeason20242025!$B$3:$B$1315, "&lt;=" &amp; DS$1, DataRegularSeason20242025!$E$3:$E$1315, $A32)</f>
        <v>19</v>
      </c>
      <c r="DT32">
        <f>SUMIFS(DataRegularSeason20242025!$AA$3:$AA$1315,DataRegularSeason20242025!$B$3:$B$1315, "&lt;=" &amp; DT$1, DataRegularSeason20242025!$D$3:$D$1315, $A32)+SUMIFS(DataRegularSeason20242025!$AB$3:$AB$1315,DataRegularSeason20242025!$B$3:$B$1315, "&lt;=" &amp; DT$1, DataRegularSeason20242025!$E$3:$E$1315, $A32)</f>
        <v>19</v>
      </c>
      <c r="DU32">
        <f>SUMIFS(DataRegularSeason20242025!$AA$3:$AA$1315,DataRegularSeason20242025!$B$3:$B$1315, "&lt;=" &amp; DU$1, DataRegularSeason20242025!$D$3:$D$1315, $A32)+SUMIFS(DataRegularSeason20242025!$AB$3:$AB$1315,DataRegularSeason20242025!$B$3:$B$1315, "&lt;=" &amp; DU$1, DataRegularSeason20242025!$E$3:$E$1315, $A32)</f>
        <v>19</v>
      </c>
      <c r="DV32">
        <f>SUMIFS(DataRegularSeason20242025!$AA$3:$AA$1315,DataRegularSeason20242025!$B$3:$B$1315, "&lt;=" &amp; DV$1, DataRegularSeason20242025!$D$3:$D$1315, $A32)+SUMIFS(DataRegularSeason20242025!$AB$3:$AB$1315,DataRegularSeason20242025!$B$3:$B$1315, "&lt;=" &amp; DV$1, DataRegularSeason20242025!$E$3:$E$1315, $A32)</f>
        <v>19</v>
      </c>
      <c r="DW32">
        <f>SUMIFS(DataRegularSeason20242025!$AA$3:$AA$1315,DataRegularSeason20242025!$B$3:$B$1315, "&lt;=" &amp; DW$1, DataRegularSeason20242025!$D$3:$D$1315, $A32)+SUMIFS(DataRegularSeason20242025!$AB$3:$AB$1315,DataRegularSeason20242025!$B$3:$B$1315, "&lt;=" &amp; DW$1, DataRegularSeason20242025!$E$3:$E$1315, $A32)</f>
        <v>19</v>
      </c>
      <c r="DX32">
        <f>SUMIFS(DataRegularSeason20242025!$AA$3:$AA$1315,DataRegularSeason20242025!$B$3:$B$1315, "&lt;=" &amp; DX$1, DataRegularSeason20242025!$D$3:$D$1315, $A32)+SUMIFS(DataRegularSeason20242025!$AB$3:$AB$1315,DataRegularSeason20242025!$B$3:$B$1315, "&lt;=" &amp; DX$1, DataRegularSeason20242025!$E$3:$E$1315, $A32)</f>
        <v>19</v>
      </c>
      <c r="DY32">
        <f>SUMIFS(DataRegularSeason20242025!$AA$3:$AA$1315,DataRegularSeason20242025!$B$3:$B$1315, "&lt;=" &amp; DY$1, DataRegularSeason20242025!$D$3:$D$1315, $A32)+SUMIFS(DataRegularSeason20242025!$AB$3:$AB$1315,DataRegularSeason20242025!$B$3:$B$1315, "&lt;=" &amp; DY$1, DataRegularSeason20242025!$E$3:$E$1315, $A32)</f>
        <v>19</v>
      </c>
      <c r="DZ32">
        <f>SUMIFS(DataRegularSeason20242025!$AA$3:$AA$1315,DataRegularSeason20242025!$B$3:$B$1315, "&lt;=" &amp; DZ$1, DataRegularSeason20242025!$D$3:$D$1315, $A32)+SUMIFS(DataRegularSeason20242025!$AB$3:$AB$1315,DataRegularSeason20242025!$B$3:$B$1315, "&lt;=" &amp; DZ$1, DataRegularSeason20242025!$E$3:$E$1315, $A32)</f>
        <v>19</v>
      </c>
      <c r="EA32">
        <f>SUMIFS(DataRegularSeason20242025!$AA$3:$AA$1315,DataRegularSeason20242025!$B$3:$B$1315, "&lt;=" &amp; EA$1, DataRegularSeason20242025!$D$3:$D$1315, $A32)+SUMIFS(DataRegularSeason20242025!$AB$3:$AB$1315,DataRegularSeason20242025!$B$3:$B$1315, "&lt;=" &amp; EA$1, DataRegularSeason20242025!$E$3:$E$1315, $A32)</f>
        <v>19</v>
      </c>
      <c r="EB32">
        <f>SUMIFS(DataRegularSeason20242025!$AA$3:$AA$1315,DataRegularSeason20242025!$B$3:$B$1315, "&lt;=" &amp; EB$1, DataRegularSeason20242025!$D$3:$D$1315, $A32)+SUMIFS(DataRegularSeason20242025!$AB$3:$AB$1315,DataRegularSeason20242025!$B$3:$B$1315, "&lt;=" &amp; EB$1, DataRegularSeason20242025!$E$3:$E$1315, $A32)</f>
        <v>19</v>
      </c>
      <c r="EC32">
        <f>SUMIFS(DataRegularSeason20242025!$AA$3:$AA$1315,DataRegularSeason20242025!$B$3:$B$1315, "&lt;=" &amp; EC$1, DataRegularSeason20242025!$D$3:$D$1315, $A32)+SUMIFS(DataRegularSeason20242025!$AB$3:$AB$1315,DataRegularSeason20242025!$B$3:$B$1315, "&lt;=" &amp; EC$1, DataRegularSeason20242025!$E$3:$E$1315, $A32)</f>
        <v>19</v>
      </c>
      <c r="ED32">
        <f>SUMIFS(DataRegularSeason20242025!$AA$3:$AA$1315,DataRegularSeason20242025!$B$3:$B$1315, "&lt;=" &amp; ED$1, DataRegularSeason20242025!$D$3:$D$1315, $A32)+SUMIFS(DataRegularSeason20242025!$AB$3:$AB$1315,DataRegularSeason20242025!$B$3:$B$1315, "&lt;=" &amp; ED$1, DataRegularSeason20242025!$E$3:$E$1315, $A32)</f>
        <v>19</v>
      </c>
      <c r="EE32">
        <f>SUMIFS(DataRegularSeason20242025!$AA$3:$AA$1315,DataRegularSeason20242025!$B$3:$B$1315, "&lt;=" &amp; EE$1, DataRegularSeason20242025!$D$3:$D$1315, $A32)+SUMIFS(DataRegularSeason20242025!$AB$3:$AB$1315,DataRegularSeason20242025!$B$3:$B$1315, "&lt;=" &amp; EE$1, DataRegularSeason20242025!$E$3:$E$1315, $A32)</f>
        <v>19</v>
      </c>
      <c r="EF32">
        <f>SUMIFS(DataRegularSeason20242025!$AA$3:$AA$1315,DataRegularSeason20242025!$B$3:$B$1315, "&lt;=" &amp; EF$1, DataRegularSeason20242025!$D$3:$D$1315, $A32)+SUMIFS(DataRegularSeason20242025!$AB$3:$AB$1315,DataRegularSeason20242025!$B$3:$B$1315, "&lt;=" &amp; EF$1, DataRegularSeason20242025!$E$3:$E$1315, $A32)</f>
        <v>19</v>
      </c>
      <c r="EG32">
        <f>SUMIFS(DataRegularSeason20242025!$AA$3:$AA$1315,DataRegularSeason20242025!$B$3:$B$1315, "&lt;=" &amp; EG$1, DataRegularSeason20242025!$D$3:$D$1315, $A32)+SUMIFS(DataRegularSeason20242025!$AB$3:$AB$1315,DataRegularSeason20242025!$B$3:$B$1315, "&lt;=" &amp; EG$1, DataRegularSeason20242025!$E$3:$E$1315, $A32)</f>
        <v>19</v>
      </c>
      <c r="EH32">
        <f>SUMIFS(DataRegularSeason20242025!$AA$3:$AA$1315,DataRegularSeason20242025!$B$3:$B$1315, "&lt;=" &amp; EH$1, DataRegularSeason20242025!$D$3:$D$1315, $A32)+SUMIFS(DataRegularSeason20242025!$AB$3:$AB$1315,DataRegularSeason20242025!$B$3:$B$1315, "&lt;=" &amp; EH$1, DataRegularSeason20242025!$E$3:$E$1315, $A32)</f>
        <v>19</v>
      </c>
      <c r="EI32">
        <f>SUMIFS(DataRegularSeason20242025!$AA$3:$AA$1315,DataRegularSeason20242025!$B$3:$B$1315, "&lt;=" &amp; EI$1, DataRegularSeason20242025!$D$3:$D$1315, $A32)+SUMIFS(DataRegularSeason20242025!$AB$3:$AB$1315,DataRegularSeason20242025!$B$3:$B$1315, "&lt;=" &amp; EI$1, DataRegularSeason20242025!$E$3:$E$1315, $A32)</f>
        <v>19</v>
      </c>
      <c r="EJ32">
        <f>SUMIFS(DataRegularSeason20242025!$AA$3:$AA$1315,DataRegularSeason20242025!$B$3:$B$1315, "&lt;=" &amp; EJ$1, DataRegularSeason20242025!$D$3:$D$1315, $A32)+SUMIFS(DataRegularSeason20242025!$AB$3:$AB$1315,DataRegularSeason20242025!$B$3:$B$1315, "&lt;=" &amp; EJ$1, DataRegularSeason20242025!$E$3:$E$1315, $A32)</f>
        <v>19</v>
      </c>
      <c r="EK32">
        <f>SUMIFS(DataRegularSeason20242025!$AA$3:$AA$1315,DataRegularSeason20242025!$B$3:$B$1315, "&lt;=" &amp; EK$1, DataRegularSeason20242025!$D$3:$D$1315, $A32)+SUMIFS(DataRegularSeason20242025!$AB$3:$AB$1315,DataRegularSeason20242025!$B$3:$B$1315, "&lt;=" &amp; EK$1, DataRegularSeason20242025!$E$3:$E$1315, $A32)</f>
        <v>19</v>
      </c>
      <c r="EL32">
        <f>SUMIFS(DataRegularSeason20242025!$AA$3:$AA$1315,DataRegularSeason20242025!$B$3:$B$1315, "&lt;=" &amp; EL$1, DataRegularSeason20242025!$D$3:$D$1315, $A32)+SUMIFS(DataRegularSeason20242025!$AB$3:$AB$1315,DataRegularSeason20242025!$B$3:$B$1315, "&lt;=" &amp; EL$1, DataRegularSeason20242025!$E$3:$E$1315, $A32)</f>
        <v>19</v>
      </c>
      <c r="EM32">
        <f>SUMIFS(DataRegularSeason20242025!$AA$3:$AA$1315,DataRegularSeason20242025!$B$3:$B$1315, "&lt;=" &amp; EM$1, DataRegularSeason20242025!$D$3:$D$1315, $A32)+SUMIFS(DataRegularSeason20242025!$AB$3:$AB$1315,DataRegularSeason20242025!$B$3:$B$1315, "&lt;=" &amp; EM$1, DataRegularSeason20242025!$E$3:$E$1315, $A32)</f>
        <v>19</v>
      </c>
      <c r="EN32">
        <f>SUMIFS(DataRegularSeason20242025!$AA$3:$AA$1315,DataRegularSeason20242025!$B$3:$B$1315, "&lt;=" &amp; EN$1, DataRegularSeason20242025!$D$3:$D$1315, $A32)+SUMIFS(DataRegularSeason20242025!$AB$3:$AB$1315,DataRegularSeason20242025!$B$3:$B$1315, "&lt;=" &amp; EN$1, DataRegularSeason20242025!$E$3:$E$1315, $A32)</f>
        <v>19</v>
      </c>
      <c r="EO32">
        <f>SUMIFS(DataRegularSeason20242025!$AA$3:$AA$1315,DataRegularSeason20242025!$B$3:$B$1315, "&lt;=" &amp; EO$1, DataRegularSeason20242025!$D$3:$D$1315, $A32)+SUMIFS(DataRegularSeason20242025!$AB$3:$AB$1315,DataRegularSeason20242025!$B$3:$B$1315, "&lt;=" &amp; EO$1, DataRegularSeason20242025!$E$3:$E$1315, $A32)</f>
        <v>19</v>
      </c>
      <c r="EP32">
        <f>SUMIFS(DataRegularSeason20242025!$AA$3:$AA$1315,DataRegularSeason20242025!$B$3:$B$1315, "&lt;=" &amp; EP$1, DataRegularSeason20242025!$D$3:$D$1315, $A32)+SUMIFS(DataRegularSeason20242025!$AB$3:$AB$1315,DataRegularSeason20242025!$B$3:$B$1315, "&lt;=" &amp; EP$1, DataRegularSeason20242025!$E$3:$E$1315, $A32)</f>
        <v>19</v>
      </c>
      <c r="EQ32">
        <f>SUMIFS(DataRegularSeason20242025!$AA$3:$AA$1315,DataRegularSeason20242025!$B$3:$B$1315, "&lt;=" &amp; EQ$1, DataRegularSeason20242025!$D$3:$D$1315, $A32)+SUMIFS(DataRegularSeason20242025!$AB$3:$AB$1315,DataRegularSeason20242025!$B$3:$B$1315, "&lt;=" &amp; EQ$1, DataRegularSeason20242025!$E$3:$E$1315, $A32)</f>
        <v>19</v>
      </c>
      <c r="ER32">
        <f>SUMIFS(DataRegularSeason20242025!$AA$3:$AA$1315,DataRegularSeason20242025!$B$3:$B$1315, "&lt;=" &amp; ER$1, DataRegularSeason20242025!$D$3:$D$1315, $A32)+SUMIFS(DataRegularSeason20242025!$AB$3:$AB$1315,DataRegularSeason20242025!$B$3:$B$1315, "&lt;=" &amp; ER$1, DataRegularSeason20242025!$E$3:$E$1315, $A32)</f>
        <v>19</v>
      </c>
      <c r="ES32">
        <f>SUMIFS(DataRegularSeason20242025!$AA$3:$AA$1315,DataRegularSeason20242025!$B$3:$B$1315, "&lt;=" &amp; ES$1, DataRegularSeason20242025!$D$3:$D$1315, $A32)+SUMIFS(DataRegularSeason20242025!$AB$3:$AB$1315,DataRegularSeason20242025!$B$3:$B$1315, "&lt;=" &amp; ES$1, DataRegularSeason20242025!$E$3:$E$1315, $A32)</f>
        <v>19</v>
      </c>
      <c r="ET32">
        <f>SUMIFS(DataRegularSeason20242025!$AA$3:$AA$1315,DataRegularSeason20242025!$B$3:$B$1315, "&lt;=" &amp; ET$1, DataRegularSeason20242025!$D$3:$D$1315, $A32)+SUMIFS(DataRegularSeason20242025!$AB$3:$AB$1315,DataRegularSeason20242025!$B$3:$B$1315, "&lt;=" &amp; ET$1, DataRegularSeason20242025!$E$3:$E$1315, $A32)</f>
        <v>19</v>
      </c>
      <c r="EU32">
        <f>SUMIFS(DataRegularSeason20242025!$AA$3:$AA$1315,DataRegularSeason20242025!$B$3:$B$1315, "&lt;=" &amp; EU$1, DataRegularSeason20242025!$D$3:$D$1315, $A32)+SUMIFS(DataRegularSeason20242025!$AB$3:$AB$1315,DataRegularSeason20242025!$B$3:$B$1315, "&lt;=" &amp; EU$1, DataRegularSeason20242025!$E$3:$E$1315, $A32)</f>
        <v>19</v>
      </c>
      <c r="EV32">
        <f>SUMIFS(DataRegularSeason20242025!$AA$3:$AA$1315,DataRegularSeason20242025!$B$3:$B$1315, "&lt;=" &amp; EV$1, DataRegularSeason20242025!$D$3:$D$1315, $A32)+SUMIFS(DataRegularSeason20242025!$AB$3:$AB$1315,DataRegularSeason20242025!$B$3:$B$1315, "&lt;=" &amp; EV$1, DataRegularSeason20242025!$E$3:$E$1315, $A32)</f>
        <v>19</v>
      </c>
      <c r="EW32">
        <f>SUMIFS(DataRegularSeason20242025!$AA$3:$AA$1315,DataRegularSeason20242025!$B$3:$B$1315, "&lt;=" &amp; EW$1, DataRegularSeason20242025!$D$3:$D$1315, $A32)+SUMIFS(DataRegularSeason20242025!$AB$3:$AB$1315,DataRegularSeason20242025!$B$3:$B$1315, "&lt;=" &amp; EW$1, DataRegularSeason20242025!$E$3:$E$1315, $A32)</f>
        <v>19</v>
      </c>
      <c r="EX32">
        <f>SUMIFS(DataRegularSeason20242025!$AA$3:$AA$1315,DataRegularSeason20242025!$B$3:$B$1315, "&lt;=" &amp; EX$1, DataRegularSeason20242025!$D$3:$D$1315, $A32)+SUMIFS(DataRegularSeason20242025!$AB$3:$AB$1315,DataRegularSeason20242025!$B$3:$B$1315, "&lt;=" &amp; EX$1, DataRegularSeason20242025!$E$3:$E$1315, $A32)</f>
        <v>19</v>
      </c>
      <c r="EY32">
        <f>SUMIFS(DataRegularSeason20242025!$AA$3:$AA$1315,DataRegularSeason20242025!$B$3:$B$1315, "&lt;=" &amp; EY$1, DataRegularSeason20242025!$D$3:$D$1315, $A32)+SUMIFS(DataRegularSeason20242025!$AB$3:$AB$1315,DataRegularSeason20242025!$B$3:$B$1315, "&lt;=" &amp; EY$1, DataRegularSeason20242025!$E$3:$E$1315, $A32)</f>
        <v>19</v>
      </c>
      <c r="EZ32">
        <f>SUMIFS(DataRegularSeason20242025!$AA$3:$AA$1315,DataRegularSeason20242025!$B$3:$B$1315, "&lt;=" &amp; EZ$1, DataRegularSeason20242025!$D$3:$D$1315, $A32)+SUMIFS(DataRegularSeason20242025!$AB$3:$AB$1315,DataRegularSeason20242025!$B$3:$B$1315, "&lt;=" &amp; EZ$1, DataRegularSeason20242025!$E$3:$E$1315, $A32)</f>
        <v>19</v>
      </c>
      <c r="FA32">
        <f>SUMIFS(DataRegularSeason20242025!$AA$3:$AA$1315,DataRegularSeason20242025!$B$3:$B$1315, "&lt;=" &amp; FA$1, DataRegularSeason20242025!$D$3:$D$1315, $A32)+SUMIFS(DataRegularSeason20242025!$AB$3:$AB$1315,DataRegularSeason20242025!$B$3:$B$1315, "&lt;=" &amp; FA$1, DataRegularSeason20242025!$E$3:$E$1315, $A32)</f>
        <v>19</v>
      </c>
      <c r="FB32">
        <f>SUMIFS(DataRegularSeason20242025!$AA$3:$AA$1315,DataRegularSeason20242025!$B$3:$B$1315, "&lt;=" &amp; FB$1, DataRegularSeason20242025!$D$3:$D$1315, $A32)+SUMIFS(DataRegularSeason20242025!$AB$3:$AB$1315,DataRegularSeason20242025!$B$3:$B$1315, "&lt;=" &amp; FB$1, DataRegularSeason20242025!$E$3:$E$1315, $A32)</f>
        <v>19</v>
      </c>
      <c r="FC32">
        <f>SUMIFS(DataRegularSeason20242025!$AA$3:$AA$1315,DataRegularSeason20242025!$B$3:$B$1315, "&lt;=" &amp; FC$1, DataRegularSeason20242025!$D$3:$D$1315, $A32)+SUMIFS(DataRegularSeason20242025!$AB$3:$AB$1315,DataRegularSeason20242025!$B$3:$B$1315, "&lt;=" &amp; FC$1, DataRegularSeason20242025!$E$3:$E$1315, $A32)</f>
        <v>19</v>
      </c>
      <c r="FD32">
        <f>SUMIFS(DataRegularSeason20242025!$AA$3:$AA$1315,DataRegularSeason20242025!$B$3:$B$1315, "&lt;=" &amp; FD$1, DataRegularSeason20242025!$D$3:$D$1315, $A32)+SUMIFS(DataRegularSeason20242025!$AB$3:$AB$1315,DataRegularSeason20242025!$B$3:$B$1315, "&lt;=" &amp; FD$1, DataRegularSeason20242025!$E$3:$E$1315, $A32)</f>
        <v>19</v>
      </c>
      <c r="FE32">
        <f>SUMIFS(DataRegularSeason20242025!$AA$3:$AA$1315,DataRegularSeason20242025!$B$3:$B$1315, "&lt;=" &amp; FE$1, DataRegularSeason20242025!$D$3:$D$1315, $A32)+SUMIFS(DataRegularSeason20242025!$AB$3:$AB$1315,DataRegularSeason20242025!$B$3:$B$1315, "&lt;=" &amp; FE$1, DataRegularSeason20242025!$E$3:$E$1315, $A32)</f>
        <v>19</v>
      </c>
      <c r="FF32">
        <f>SUMIFS(DataRegularSeason20242025!$AA$3:$AA$1315,DataRegularSeason20242025!$B$3:$B$1315, "&lt;=" &amp; FF$1, DataRegularSeason20242025!$D$3:$D$1315, $A32)+SUMIFS(DataRegularSeason20242025!$AB$3:$AB$1315,DataRegularSeason20242025!$B$3:$B$1315, "&lt;=" &amp; FF$1, DataRegularSeason20242025!$E$3:$E$1315, $A32)</f>
        <v>19</v>
      </c>
      <c r="FG32">
        <f>SUMIFS(DataRegularSeason20242025!$AA$3:$AA$1315,DataRegularSeason20242025!$B$3:$B$1315, "&lt;=" &amp; FG$1, DataRegularSeason20242025!$D$3:$D$1315, $A32)+SUMIFS(DataRegularSeason20242025!$AB$3:$AB$1315,DataRegularSeason20242025!$B$3:$B$1315, "&lt;=" &amp; FG$1, DataRegularSeason20242025!$E$3:$E$1315, $A32)</f>
        <v>19</v>
      </c>
      <c r="FH32">
        <f>SUMIFS(DataRegularSeason20242025!$AA$3:$AA$1315,DataRegularSeason20242025!$B$3:$B$1315, "&lt;=" &amp; FH$1, DataRegularSeason20242025!$D$3:$D$1315, $A32)+SUMIFS(DataRegularSeason20242025!$AB$3:$AB$1315,DataRegularSeason20242025!$B$3:$B$1315, "&lt;=" &amp; FH$1, DataRegularSeason20242025!$E$3:$E$1315, $A32)</f>
        <v>19</v>
      </c>
      <c r="FI32">
        <f>SUMIFS(DataRegularSeason20242025!$AA$3:$AA$1315,DataRegularSeason20242025!$B$3:$B$1315, "&lt;=" &amp; FI$1, DataRegularSeason20242025!$D$3:$D$1315, $A32)+SUMIFS(DataRegularSeason20242025!$AB$3:$AB$1315,DataRegularSeason20242025!$B$3:$B$1315, "&lt;=" &amp; FI$1, DataRegularSeason20242025!$E$3:$E$1315, $A32)</f>
        <v>19</v>
      </c>
      <c r="FJ32">
        <f>SUMIFS(DataRegularSeason20242025!$AA$3:$AA$1315,DataRegularSeason20242025!$B$3:$B$1315, "&lt;=" &amp; FJ$1, DataRegularSeason20242025!$D$3:$D$1315, $A32)+SUMIFS(DataRegularSeason20242025!$AB$3:$AB$1315,DataRegularSeason20242025!$B$3:$B$1315, "&lt;=" &amp; FJ$1, DataRegularSeason20242025!$E$3:$E$1315, $A32)</f>
        <v>19</v>
      </c>
      <c r="FK32">
        <f>SUMIFS(DataRegularSeason20242025!$AA$3:$AA$1315,DataRegularSeason20242025!$B$3:$B$1315, "&lt;=" &amp; FK$1, DataRegularSeason20242025!$D$3:$D$1315, $A32)+SUMIFS(DataRegularSeason20242025!$AB$3:$AB$1315,DataRegularSeason20242025!$B$3:$B$1315, "&lt;=" &amp; FK$1, DataRegularSeason20242025!$E$3:$E$1315, $A32)</f>
        <v>19</v>
      </c>
      <c r="FL32">
        <f>SUMIFS(DataRegularSeason20242025!$AA$3:$AA$1315,DataRegularSeason20242025!$B$3:$B$1315, "&lt;=" &amp; FL$1, DataRegularSeason20242025!$D$3:$D$1315, $A32)+SUMIFS(DataRegularSeason20242025!$AB$3:$AB$1315,DataRegularSeason20242025!$B$3:$B$1315, "&lt;=" &amp; FL$1, DataRegularSeason20242025!$E$3:$E$1315, $A32)</f>
        <v>19</v>
      </c>
      <c r="FM32">
        <f>SUMIFS(DataRegularSeason20242025!$AA$3:$AA$1315,DataRegularSeason20242025!$B$3:$B$1315, "&lt;=" &amp; FM$1, DataRegularSeason20242025!$D$3:$D$1315, $A32)+SUMIFS(DataRegularSeason20242025!$AB$3:$AB$1315,DataRegularSeason20242025!$B$3:$B$1315, "&lt;=" &amp; FM$1, DataRegularSeason20242025!$E$3:$E$1315, $A32)</f>
        <v>19</v>
      </c>
      <c r="FN32">
        <f>SUMIFS(DataRegularSeason20242025!$AA$3:$AA$1315,DataRegularSeason20242025!$B$3:$B$1315, "&lt;=" &amp; FN$1, DataRegularSeason20242025!$D$3:$D$1315, $A32)+SUMIFS(DataRegularSeason20242025!$AB$3:$AB$1315,DataRegularSeason20242025!$B$3:$B$1315, "&lt;=" &amp; FN$1, DataRegularSeason20242025!$E$3:$E$1315, $A32)</f>
        <v>19</v>
      </c>
      <c r="FO32">
        <f>SUMIFS(DataRegularSeason20242025!$AA$3:$AA$1315,DataRegularSeason20242025!$B$3:$B$1315, "&lt;=" &amp; FO$1, DataRegularSeason20242025!$D$3:$D$1315, $A32)+SUMIFS(DataRegularSeason20242025!$AB$3:$AB$1315,DataRegularSeason20242025!$B$3:$B$1315, "&lt;=" &amp; FO$1, DataRegularSeason20242025!$E$3:$E$1315, $A32)</f>
        <v>19</v>
      </c>
      <c r="FP32">
        <f>SUMIFS(DataRegularSeason20242025!$AA$3:$AA$1315,DataRegularSeason20242025!$B$3:$B$1315, "&lt;=" &amp; FP$1, DataRegularSeason20242025!$D$3:$D$1315, $A32)+SUMIFS(DataRegularSeason20242025!$AB$3:$AB$1315,DataRegularSeason20242025!$B$3:$B$1315, "&lt;=" &amp; FP$1, DataRegularSeason20242025!$E$3:$E$1315, $A32)</f>
        <v>19</v>
      </c>
      <c r="FQ32">
        <f>SUMIFS(DataRegularSeason20242025!$AA$3:$AA$1315,DataRegularSeason20242025!$B$3:$B$1315, "&lt;=" &amp; FQ$1, DataRegularSeason20242025!$D$3:$D$1315, $A32)+SUMIFS(DataRegularSeason20242025!$AB$3:$AB$1315,DataRegularSeason20242025!$B$3:$B$1315, "&lt;=" &amp; FQ$1, DataRegularSeason20242025!$E$3:$E$1315, $A32)</f>
        <v>19</v>
      </c>
      <c r="FR32">
        <f>SUMIFS(DataRegularSeason20242025!$AA$3:$AA$1315,DataRegularSeason20242025!$B$3:$B$1315, "&lt;=" &amp; FR$1, DataRegularSeason20242025!$D$3:$D$1315, $A32)+SUMIFS(DataRegularSeason20242025!$AB$3:$AB$1315,DataRegularSeason20242025!$B$3:$B$1315, "&lt;=" &amp; FR$1, DataRegularSeason20242025!$E$3:$E$1315, $A32)</f>
        <v>19</v>
      </c>
      <c r="FS32">
        <f>SUMIFS(DataRegularSeason20242025!$AA$3:$AA$1315,DataRegularSeason20242025!$B$3:$B$1315, "&lt;=" &amp; FS$1, DataRegularSeason20242025!$D$3:$D$1315, $A32)+SUMIFS(DataRegularSeason20242025!$AB$3:$AB$1315,DataRegularSeason20242025!$B$3:$B$1315, "&lt;=" &amp; FS$1, DataRegularSeason20242025!$E$3:$E$1315, $A32)</f>
        <v>19</v>
      </c>
      <c r="FT32">
        <f>SUMIFS(DataRegularSeason20242025!$AA$3:$AA$1315,DataRegularSeason20242025!$B$3:$B$1315, "&lt;=" &amp; FT$1, DataRegularSeason20242025!$D$3:$D$1315, $A32)+SUMIFS(DataRegularSeason20242025!$AB$3:$AB$1315,DataRegularSeason20242025!$B$3:$B$1315, "&lt;=" &amp; FT$1, DataRegularSeason20242025!$E$3:$E$1315, $A32)</f>
        <v>19</v>
      </c>
      <c r="FU32">
        <f>SUMIFS(DataRegularSeason20242025!$AA$3:$AA$1315,DataRegularSeason20242025!$B$3:$B$1315, "&lt;=" &amp; FU$1, DataRegularSeason20242025!$D$3:$D$1315, $A32)+SUMIFS(DataRegularSeason20242025!$AB$3:$AB$1315,DataRegularSeason20242025!$B$3:$B$1315, "&lt;=" &amp; FU$1, DataRegularSeason20242025!$E$3:$E$1315, $A32)</f>
        <v>19</v>
      </c>
      <c r="FV32">
        <f>SUMIFS(DataRegularSeason20242025!$AA$3:$AA$1315,DataRegularSeason20242025!$B$3:$B$1315, "&lt;=" &amp; FV$1, DataRegularSeason20242025!$D$3:$D$1315, $A32)+SUMIFS(DataRegularSeason20242025!$AB$3:$AB$1315,DataRegularSeason20242025!$B$3:$B$1315, "&lt;=" &amp; FV$1, DataRegularSeason20242025!$E$3:$E$1315, $A32)</f>
        <v>19</v>
      </c>
      <c r="FW32">
        <f>SUMIFS(DataRegularSeason20242025!$AA$3:$AA$1315,DataRegularSeason20242025!$B$3:$B$1315, "&lt;=" &amp; FW$1, DataRegularSeason20242025!$D$3:$D$1315, $A32)+SUMIFS(DataRegularSeason20242025!$AB$3:$AB$1315,DataRegularSeason20242025!$B$3:$B$1315, "&lt;=" &amp; FW$1, DataRegularSeason20242025!$E$3:$E$1315, $A32)</f>
        <v>19</v>
      </c>
      <c r="FX32">
        <f>SUMIFS(DataRegularSeason20242025!$AA$3:$AA$1315,DataRegularSeason20242025!$B$3:$B$1315, "&lt;=" &amp; FX$1, DataRegularSeason20242025!$D$3:$D$1315, $A32)+SUMIFS(DataRegularSeason20242025!$AB$3:$AB$1315,DataRegularSeason20242025!$B$3:$B$1315, "&lt;=" &amp; FX$1, DataRegularSeason20242025!$E$3:$E$1315, $A32)</f>
        <v>19</v>
      </c>
      <c r="FY32">
        <f>SUMIFS(DataRegularSeason20242025!$AA$3:$AA$1315,DataRegularSeason20242025!$B$3:$B$1315, "&lt;=" &amp; FY$1, DataRegularSeason20242025!$D$3:$D$1315, $A32)+SUMIFS(DataRegularSeason20242025!$AB$3:$AB$1315,DataRegularSeason20242025!$B$3:$B$1315, "&lt;=" &amp; FY$1, DataRegularSeason20242025!$E$3:$E$1315, $A32)</f>
        <v>19</v>
      </c>
      <c r="FZ32">
        <f>SUMIFS(DataRegularSeason20242025!$AA$3:$AA$1315,DataRegularSeason20242025!$B$3:$B$1315, "&lt;=" &amp; FZ$1, DataRegularSeason20242025!$D$3:$D$1315, $A32)+SUMIFS(DataRegularSeason20242025!$AB$3:$AB$1315,DataRegularSeason20242025!$B$3:$B$1315, "&lt;=" &amp; FZ$1, DataRegularSeason20242025!$E$3:$E$1315, $A32)</f>
        <v>19</v>
      </c>
      <c r="GA32">
        <f>SUMIFS(DataRegularSeason20242025!$AA$3:$AA$1315,DataRegularSeason20242025!$B$3:$B$1315, "&lt;=" &amp; GA$1, DataRegularSeason20242025!$D$3:$D$1315, $A32)+SUMIFS(DataRegularSeason20242025!$AB$3:$AB$1315,DataRegularSeason20242025!$B$3:$B$1315, "&lt;=" &amp; GA$1, DataRegularSeason20242025!$E$3:$E$1315, $A32)</f>
        <v>19</v>
      </c>
      <c r="GB32">
        <f>SUMIFS(DataRegularSeason20242025!$AA$3:$AA$1315,DataRegularSeason20242025!$B$3:$B$1315, "&lt;=" &amp; GB$1, DataRegularSeason20242025!$D$3:$D$1315, $A32)+SUMIFS(DataRegularSeason20242025!$AB$3:$AB$1315,DataRegularSeason20242025!$B$3:$B$1315, "&lt;=" &amp; GB$1, DataRegularSeason20242025!$E$3:$E$1315, $A32)</f>
        <v>19</v>
      </c>
      <c r="GC32">
        <f>SUMIFS(DataRegularSeason20242025!$AA$3:$AA$1315,DataRegularSeason20242025!$B$3:$B$1315, "&lt;=" &amp; GC$1, DataRegularSeason20242025!$D$3:$D$1315, $A32)+SUMIFS(DataRegularSeason20242025!$AB$3:$AB$1315,DataRegularSeason20242025!$B$3:$B$1315, "&lt;=" &amp; GC$1, DataRegularSeason20242025!$E$3:$E$1315, $A32)</f>
        <v>19</v>
      </c>
      <c r="GD32">
        <f>SUMIFS(DataRegularSeason20242025!$AA$3:$AA$1315,DataRegularSeason20242025!$B$3:$B$1315, "&lt;=" &amp; GD$1, DataRegularSeason20242025!$D$3:$D$1315, $A32)+SUMIFS(DataRegularSeason20242025!$AB$3:$AB$1315,DataRegularSeason20242025!$B$3:$B$1315, "&lt;=" &amp; GD$1, DataRegularSeason20242025!$E$3:$E$1315, $A32)</f>
        <v>19</v>
      </c>
      <c r="GE32">
        <f>SUMIFS(DataRegularSeason20242025!$AA$3:$AA$1315,DataRegularSeason20242025!$B$3:$B$1315, "&lt;=" &amp; GE$1, DataRegularSeason20242025!$D$3:$D$1315, $A32)+SUMIFS(DataRegularSeason20242025!$AB$3:$AB$1315,DataRegularSeason20242025!$B$3:$B$1315, "&lt;=" &amp; GE$1, DataRegularSeason20242025!$E$3:$E$1315, $A32)</f>
        <v>19</v>
      </c>
      <c r="GF32">
        <f>SUMIFS(DataRegularSeason20242025!$AA$3:$AA$1315,DataRegularSeason20242025!$B$3:$B$1315, "&lt;=" &amp; GF$1, DataRegularSeason20242025!$D$3:$D$1315, $A32)+SUMIFS(DataRegularSeason20242025!$AB$3:$AB$1315,DataRegularSeason20242025!$B$3:$B$1315, "&lt;=" &amp; GF$1, DataRegularSeason20242025!$E$3:$E$1315, $A32)</f>
        <v>19</v>
      </c>
      <c r="GG32">
        <f>SUMIFS(DataRegularSeason20242025!$AA$3:$AA$1315,DataRegularSeason20242025!$B$3:$B$1315, "&lt;=" &amp; GG$1, DataRegularSeason20242025!$D$3:$D$1315, $A32)+SUMIFS(DataRegularSeason20242025!$AB$3:$AB$1315,DataRegularSeason20242025!$B$3:$B$1315, "&lt;=" &amp; GG$1, DataRegularSeason20242025!$E$3:$E$1315, $A32)</f>
        <v>19</v>
      </c>
      <c r="GH32">
        <f>SUMIFS(DataRegularSeason20242025!$AA$3:$AA$1315,DataRegularSeason20242025!$B$3:$B$1315, "&lt;=" &amp; GH$1, DataRegularSeason20242025!$D$3:$D$1315, $A32)+SUMIFS(DataRegularSeason20242025!$AB$3:$AB$1315,DataRegularSeason20242025!$B$3:$B$1315, "&lt;=" &amp; GH$1, DataRegularSeason20242025!$E$3:$E$1315, $A32)</f>
        <v>19</v>
      </c>
      <c r="GI32">
        <f>SUMIFS(DataRegularSeason20242025!$AA$3:$AA$1315,DataRegularSeason20242025!$B$3:$B$1315, "&lt;=" &amp; GI$1, DataRegularSeason20242025!$D$3:$D$1315, $A32)+SUMIFS(DataRegularSeason20242025!$AB$3:$AB$1315,DataRegularSeason20242025!$B$3:$B$1315, "&lt;=" &amp; GI$1, DataRegularSeason20242025!$E$3:$E$1315, $A32)</f>
        <v>19</v>
      </c>
      <c r="GJ32">
        <f>SUMIFS(DataRegularSeason20242025!$AA$3:$AA$1315,DataRegularSeason20242025!$B$3:$B$1315, "&lt;=" &amp; GJ$1, DataRegularSeason20242025!$D$3:$D$1315, $A32)+SUMIFS(DataRegularSeason20242025!$AB$3:$AB$1315,DataRegularSeason20242025!$B$3:$B$1315, "&lt;=" &amp; GJ$1, DataRegularSeason20242025!$E$3:$E$1315, $A32)</f>
        <v>19</v>
      </c>
      <c r="GK32">
        <f>SUMIFS(DataRegularSeason20242025!$AA$3:$AA$1315,DataRegularSeason20242025!$B$3:$B$1315, "&lt;=" &amp; GK$1, DataRegularSeason20242025!$D$3:$D$1315, $A32)+SUMIFS(DataRegularSeason20242025!$AB$3:$AB$1315,DataRegularSeason20242025!$B$3:$B$1315, "&lt;=" &amp; GK$1, DataRegularSeason20242025!$E$3:$E$1315, $A32)</f>
        <v>19</v>
      </c>
      <c r="GL32">
        <f>SUMIFS(DataRegularSeason20242025!$AA$3:$AA$1315,DataRegularSeason20242025!$B$3:$B$1315, "&lt;=" &amp; GL$1, DataRegularSeason20242025!$D$3:$D$1315, $A32)+SUMIFS(DataRegularSeason20242025!$AB$3:$AB$1315,DataRegularSeason20242025!$B$3:$B$1315, "&lt;=" &amp; GL$1, DataRegularSeason20242025!$E$3:$E$1315, $A32)</f>
        <v>19</v>
      </c>
      <c r="GM32">
        <f>SUMIFS(DataRegularSeason20242025!$AA$3:$AA$1315,DataRegularSeason20242025!$B$3:$B$1315, "&lt;=" &amp; GM$1, DataRegularSeason20242025!$D$3:$D$1315, $A32)+SUMIFS(DataRegularSeason20242025!$AB$3:$AB$1315,DataRegularSeason20242025!$B$3:$B$1315, "&lt;=" &amp; GM$1, DataRegularSeason20242025!$E$3:$E$1315, $A32)</f>
        <v>19</v>
      </c>
      <c r="GN32">
        <f>SUMIFS(DataRegularSeason20242025!$AA$3:$AA$1315,DataRegularSeason20242025!$B$3:$B$1315, "&lt;=" &amp; GN$1, DataRegularSeason20242025!$D$3:$D$1315, $A32)+SUMIFS(DataRegularSeason20242025!$AB$3:$AB$1315,DataRegularSeason20242025!$B$3:$B$1315, "&lt;=" &amp; GN$1, DataRegularSeason20242025!$E$3:$E$1315, $A32)</f>
        <v>19</v>
      </c>
      <c r="GO32">
        <f>SUMIFS(DataRegularSeason20242025!$AA$3:$AA$1315,DataRegularSeason20242025!$B$3:$B$1315, "&lt;=" &amp; GO$1, DataRegularSeason20242025!$D$3:$D$1315, $A32)+SUMIFS(DataRegularSeason20242025!$AB$3:$AB$1315,DataRegularSeason20242025!$B$3:$B$1315, "&lt;=" &amp; GO$1, DataRegularSeason20242025!$E$3:$E$1315, $A32)</f>
        <v>19</v>
      </c>
      <c r="GP32">
        <f>SUMIFS(DataRegularSeason20242025!$AA$3:$AA$1315,DataRegularSeason20242025!$B$3:$B$1315, "&lt;=" &amp; GP$1, DataRegularSeason20242025!$D$3:$D$1315, $A32)+SUMIFS(DataRegularSeason20242025!$AB$3:$AB$1315,DataRegularSeason20242025!$B$3:$B$1315, "&lt;=" &amp; GP$1, DataRegularSeason20242025!$E$3:$E$1315, $A32)</f>
        <v>19</v>
      </c>
      <c r="GQ32">
        <f>SUMIFS(DataRegularSeason20242025!$AA$3:$AA$1315,DataRegularSeason20242025!$B$3:$B$1315, "&lt;=" &amp; GQ$1, DataRegularSeason20242025!$D$3:$D$1315, $A32)+SUMIFS(DataRegularSeason20242025!$AB$3:$AB$1315,DataRegularSeason20242025!$B$3:$B$1315, "&lt;=" &amp; GQ$1, DataRegularSeason20242025!$E$3:$E$1315, $A32)</f>
        <v>19</v>
      </c>
      <c r="GR32">
        <f>SUMIFS(DataRegularSeason20242025!$AA$3:$AA$1315,DataRegularSeason20242025!$B$3:$B$1315, "&lt;=" &amp; GR$1, DataRegularSeason20242025!$D$3:$D$1315, $A32)+SUMIFS(DataRegularSeason20242025!$AB$3:$AB$1315,DataRegularSeason20242025!$B$3:$B$1315, "&lt;=" &amp; GR$1, DataRegularSeason20242025!$E$3:$E$1315, $A32)</f>
        <v>19</v>
      </c>
      <c r="GS32">
        <f>SUMIFS(DataRegularSeason20242025!$AA$3:$AA$1315,DataRegularSeason20242025!$B$3:$B$1315, "&lt;=" &amp; GS$1, DataRegularSeason20242025!$D$3:$D$1315, $A32)+SUMIFS(DataRegularSeason20242025!$AB$3:$AB$1315,DataRegularSeason20242025!$B$3:$B$1315, "&lt;=" &amp; GS$1, DataRegularSeason20242025!$E$3:$E$1315, $A32)</f>
        <v>19</v>
      </c>
      <c r="GT32">
        <f>SUMIFS(DataRegularSeason20242025!$AA$3:$AA$1315,DataRegularSeason20242025!$B$3:$B$1315, "&lt;=" &amp; GT$1, DataRegularSeason20242025!$D$3:$D$1315, $A32)+SUMIFS(DataRegularSeason20242025!$AB$3:$AB$1315,DataRegularSeason20242025!$B$3:$B$1315, "&lt;=" &amp; GT$1, DataRegularSeason20242025!$E$3:$E$1315, $A32)</f>
        <v>19</v>
      </c>
      <c r="GU32">
        <f>SUMIFS(DataRegularSeason20242025!$AA$3:$AA$1315,DataRegularSeason20242025!$B$3:$B$1315, "&lt;=" &amp; GU$1, DataRegularSeason20242025!$D$3:$D$1315, $A32)+SUMIFS(DataRegularSeason20242025!$AB$3:$AB$1315,DataRegularSeason20242025!$B$3:$B$1315, "&lt;=" &amp; GU$1, DataRegularSeason20242025!$E$3:$E$1315, $A32)</f>
        <v>19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19</v>
      </c>
      <c r="BJ33">
        <f>SUMIFS(DataRegularSeason20242025!$AA$3:$AA$1315,DataRegularSeason20242025!$B$3:$B$1315, "&lt;=" &amp; BJ$1, DataRegularSeason20242025!$D$3:$D$1315, $A33)+SUMIFS(DataRegularSeason20242025!$AB$3:$AB$1315,DataRegularSeason20242025!$B$3:$B$1315, "&lt;=" &amp; BJ$1, DataRegularSeason20242025!$E$3:$E$1315, $A33)</f>
        <v>19</v>
      </c>
      <c r="BK33">
        <f>SUMIFS(DataRegularSeason20242025!$AA$3:$AA$1315,DataRegularSeason20242025!$B$3:$B$1315, "&lt;=" &amp; BK$1, DataRegularSeason20242025!$D$3:$D$1315, $A33)+SUMIFS(DataRegularSeason20242025!$AB$3:$AB$1315,DataRegularSeason20242025!$B$3:$B$1315, "&lt;=" &amp; BK$1, DataRegularSeason20242025!$E$3:$E$1315, $A33)</f>
        <v>19</v>
      </c>
      <c r="BL33">
        <f>SUMIFS(DataRegularSeason20242025!$AA$3:$AA$1315,DataRegularSeason20242025!$B$3:$B$1315, "&lt;=" &amp; BL$1, DataRegularSeason20242025!$D$3:$D$1315, $A33)+SUMIFS(DataRegularSeason20242025!$AB$3:$AB$1315,DataRegularSeason20242025!$B$3:$B$1315, "&lt;=" &amp; BL$1, DataRegularSeason20242025!$E$3:$E$1315, $A33)</f>
        <v>19</v>
      </c>
      <c r="BM33">
        <f>SUMIFS(DataRegularSeason20242025!$AA$3:$AA$1315,DataRegularSeason20242025!$B$3:$B$1315, "&lt;=" &amp; BM$1, DataRegularSeason20242025!$D$3:$D$1315, $A33)+SUMIFS(DataRegularSeason20242025!$AB$3:$AB$1315,DataRegularSeason20242025!$B$3:$B$1315, "&lt;=" &amp; BM$1, DataRegularSeason20242025!$E$3:$E$1315, $A33)</f>
        <v>19</v>
      </c>
      <c r="BN33">
        <f>SUMIFS(DataRegularSeason20242025!$AA$3:$AA$1315,DataRegularSeason20242025!$B$3:$B$1315, "&lt;=" &amp; BN$1, DataRegularSeason20242025!$D$3:$D$1315, $A33)+SUMIFS(DataRegularSeason20242025!$AB$3:$AB$1315,DataRegularSeason20242025!$B$3:$B$1315, "&lt;=" &amp; BN$1, DataRegularSeason20242025!$E$3:$E$1315, $A33)</f>
        <v>19</v>
      </c>
      <c r="BO33">
        <f>SUMIFS(DataRegularSeason20242025!$AA$3:$AA$1315,DataRegularSeason20242025!$B$3:$B$1315, "&lt;=" &amp; BO$1, DataRegularSeason20242025!$D$3:$D$1315, $A33)+SUMIFS(DataRegularSeason20242025!$AB$3:$AB$1315,DataRegularSeason20242025!$B$3:$B$1315, "&lt;=" &amp; BO$1, DataRegularSeason20242025!$E$3:$E$1315, $A33)</f>
        <v>19</v>
      </c>
      <c r="BP33">
        <f>SUMIFS(DataRegularSeason20242025!$AA$3:$AA$1315,DataRegularSeason20242025!$B$3:$B$1315, "&lt;=" &amp; BP$1, DataRegularSeason20242025!$D$3:$D$1315, $A33)+SUMIFS(DataRegularSeason20242025!$AB$3:$AB$1315,DataRegularSeason20242025!$B$3:$B$1315, "&lt;=" &amp; BP$1, DataRegularSeason20242025!$E$3:$E$1315, $A33)</f>
        <v>19</v>
      </c>
      <c r="BQ33">
        <f>SUMIFS(DataRegularSeason20242025!$AA$3:$AA$1315,DataRegularSeason20242025!$B$3:$B$1315, "&lt;=" &amp; BQ$1, DataRegularSeason20242025!$D$3:$D$1315, $A33)+SUMIFS(DataRegularSeason20242025!$AB$3:$AB$1315,DataRegularSeason20242025!$B$3:$B$1315, "&lt;=" &amp; BQ$1, DataRegularSeason20242025!$E$3:$E$1315, $A33)</f>
        <v>19</v>
      </c>
      <c r="BR33">
        <f>SUMIFS(DataRegularSeason20242025!$AA$3:$AA$1315,DataRegularSeason20242025!$B$3:$B$1315, "&lt;=" &amp; BR$1, DataRegularSeason20242025!$D$3:$D$1315, $A33)+SUMIFS(DataRegularSeason20242025!$AB$3:$AB$1315,DataRegularSeason20242025!$B$3:$B$1315, "&lt;=" &amp; BR$1, DataRegularSeason20242025!$E$3:$E$1315, $A33)</f>
        <v>19</v>
      </c>
      <c r="BS33">
        <f>SUMIFS(DataRegularSeason20242025!$AA$3:$AA$1315,DataRegularSeason20242025!$B$3:$B$1315, "&lt;=" &amp; BS$1, DataRegularSeason20242025!$D$3:$D$1315, $A33)+SUMIFS(DataRegularSeason20242025!$AB$3:$AB$1315,DataRegularSeason20242025!$B$3:$B$1315, "&lt;=" &amp; BS$1, DataRegularSeason20242025!$E$3:$E$1315, $A33)</f>
        <v>19</v>
      </c>
      <c r="BT33">
        <f>SUMIFS(DataRegularSeason20242025!$AA$3:$AA$1315,DataRegularSeason20242025!$B$3:$B$1315, "&lt;=" &amp; BT$1, DataRegularSeason20242025!$D$3:$D$1315, $A33)+SUMIFS(DataRegularSeason20242025!$AB$3:$AB$1315,DataRegularSeason20242025!$B$3:$B$1315, "&lt;=" &amp; BT$1, DataRegularSeason20242025!$E$3:$E$1315, $A33)</f>
        <v>19</v>
      </c>
      <c r="BU33">
        <f>SUMIFS(DataRegularSeason20242025!$AA$3:$AA$1315,DataRegularSeason20242025!$B$3:$B$1315, "&lt;=" &amp; BU$1, DataRegularSeason20242025!$D$3:$D$1315, $A33)+SUMIFS(DataRegularSeason20242025!$AB$3:$AB$1315,DataRegularSeason20242025!$B$3:$B$1315, "&lt;=" &amp; BU$1, DataRegularSeason20242025!$E$3:$E$1315, $A33)</f>
        <v>19</v>
      </c>
      <c r="BV33">
        <f>SUMIFS(DataRegularSeason20242025!$AA$3:$AA$1315,DataRegularSeason20242025!$B$3:$B$1315, "&lt;=" &amp; BV$1, DataRegularSeason20242025!$D$3:$D$1315, $A33)+SUMIFS(DataRegularSeason20242025!$AB$3:$AB$1315,DataRegularSeason20242025!$B$3:$B$1315, "&lt;=" &amp; BV$1, DataRegularSeason20242025!$E$3:$E$1315, $A33)</f>
        <v>19</v>
      </c>
      <c r="BW33">
        <f>SUMIFS(DataRegularSeason20242025!$AA$3:$AA$1315,DataRegularSeason20242025!$B$3:$B$1315, "&lt;=" &amp; BW$1, DataRegularSeason20242025!$D$3:$D$1315, $A33)+SUMIFS(DataRegularSeason20242025!$AB$3:$AB$1315,DataRegularSeason20242025!$B$3:$B$1315, "&lt;=" &amp; BW$1, DataRegularSeason20242025!$E$3:$E$1315, $A33)</f>
        <v>19</v>
      </c>
      <c r="BX33">
        <f>SUMIFS(DataRegularSeason20242025!$AA$3:$AA$1315,DataRegularSeason20242025!$B$3:$B$1315, "&lt;=" &amp; BX$1, DataRegularSeason20242025!$D$3:$D$1315, $A33)+SUMIFS(DataRegularSeason20242025!$AB$3:$AB$1315,DataRegularSeason20242025!$B$3:$B$1315, "&lt;=" &amp; BX$1, DataRegularSeason20242025!$E$3:$E$1315, $A33)</f>
        <v>19</v>
      </c>
      <c r="BY33">
        <f>SUMIFS(DataRegularSeason20242025!$AA$3:$AA$1315,DataRegularSeason20242025!$B$3:$B$1315, "&lt;=" &amp; BY$1, DataRegularSeason20242025!$D$3:$D$1315, $A33)+SUMIFS(DataRegularSeason20242025!$AB$3:$AB$1315,DataRegularSeason20242025!$B$3:$B$1315, "&lt;=" &amp; BY$1, DataRegularSeason20242025!$E$3:$E$1315, $A33)</f>
        <v>19</v>
      </c>
      <c r="BZ33">
        <f>SUMIFS(DataRegularSeason20242025!$AA$3:$AA$1315,DataRegularSeason20242025!$B$3:$B$1315, "&lt;=" &amp; BZ$1, DataRegularSeason20242025!$D$3:$D$1315, $A33)+SUMIFS(DataRegularSeason20242025!$AB$3:$AB$1315,DataRegularSeason20242025!$B$3:$B$1315, "&lt;=" &amp; BZ$1, DataRegularSeason20242025!$E$3:$E$1315, $A33)</f>
        <v>19</v>
      </c>
      <c r="CA33">
        <f>SUMIFS(DataRegularSeason20242025!$AA$3:$AA$1315,DataRegularSeason20242025!$B$3:$B$1315, "&lt;=" &amp; CA$1, DataRegularSeason20242025!$D$3:$D$1315, $A33)+SUMIFS(DataRegularSeason20242025!$AB$3:$AB$1315,DataRegularSeason20242025!$B$3:$B$1315, "&lt;=" &amp; CA$1, DataRegularSeason20242025!$E$3:$E$1315, $A33)</f>
        <v>19</v>
      </c>
      <c r="CB33">
        <f>SUMIFS(DataRegularSeason20242025!$AA$3:$AA$1315,DataRegularSeason20242025!$B$3:$B$1315, "&lt;=" &amp; CB$1, DataRegularSeason20242025!$D$3:$D$1315, $A33)+SUMIFS(DataRegularSeason20242025!$AB$3:$AB$1315,DataRegularSeason20242025!$B$3:$B$1315, "&lt;=" &amp; CB$1, DataRegularSeason20242025!$E$3:$E$1315, $A33)</f>
        <v>19</v>
      </c>
      <c r="CC33">
        <f>SUMIFS(DataRegularSeason20242025!$AA$3:$AA$1315,DataRegularSeason20242025!$B$3:$B$1315, "&lt;=" &amp; CC$1, DataRegularSeason20242025!$D$3:$D$1315, $A33)+SUMIFS(DataRegularSeason20242025!$AB$3:$AB$1315,DataRegularSeason20242025!$B$3:$B$1315, "&lt;=" &amp; CC$1, DataRegularSeason20242025!$E$3:$E$1315, $A33)</f>
        <v>19</v>
      </c>
      <c r="CD33">
        <f>SUMIFS(DataRegularSeason20242025!$AA$3:$AA$1315,DataRegularSeason20242025!$B$3:$B$1315, "&lt;=" &amp; CD$1, DataRegularSeason20242025!$D$3:$D$1315, $A33)+SUMIFS(DataRegularSeason20242025!$AB$3:$AB$1315,DataRegularSeason20242025!$B$3:$B$1315, "&lt;=" &amp; CD$1, DataRegularSeason20242025!$E$3:$E$1315, $A33)</f>
        <v>19</v>
      </c>
      <c r="CE33">
        <f>SUMIFS(DataRegularSeason20242025!$AA$3:$AA$1315,DataRegularSeason20242025!$B$3:$B$1315, "&lt;=" &amp; CE$1, DataRegularSeason20242025!$D$3:$D$1315, $A33)+SUMIFS(DataRegularSeason20242025!$AB$3:$AB$1315,DataRegularSeason20242025!$B$3:$B$1315, "&lt;=" &amp; CE$1, DataRegularSeason20242025!$E$3:$E$1315, $A33)</f>
        <v>19</v>
      </c>
      <c r="CF33">
        <f>SUMIFS(DataRegularSeason20242025!$AA$3:$AA$1315,DataRegularSeason20242025!$B$3:$B$1315, "&lt;=" &amp; CF$1, DataRegularSeason20242025!$D$3:$D$1315, $A33)+SUMIFS(DataRegularSeason20242025!$AB$3:$AB$1315,DataRegularSeason20242025!$B$3:$B$1315, "&lt;=" &amp; CF$1, DataRegularSeason20242025!$E$3:$E$1315, $A33)</f>
        <v>19</v>
      </c>
      <c r="CG33">
        <f>SUMIFS(DataRegularSeason20242025!$AA$3:$AA$1315,DataRegularSeason20242025!$B$3:$B$1315, "&lt;=" &amp; CG$1, DataRegularSeason20242025!$D$3:$D$1315, $A33)+SUMIFS(DataRegularSeason20242025!$AB$3:$AB$1315,DataRegularSeason20242025!$B$3:$B$1315, "&lt;=" &amp; CG$1, DataRegularSeason20242025!$E$3:$E$1315, $A33)</f>
        <v>19</v>
      </c>
      <c r="CH33">
        <f>SUMIFS(DataRegularSeason20242025!$AA$3:$AA$1315,DataRegularSeason20242025!$B$3:$B$1315, "&lt;=" &amp; CH$1, DataRegularSeason20242025!$D$3:$D$1315, $A33)+SUMIFS(DataRegularSeason20242025!$AB$3:$AB$1315,DataRegularSeason20242025!$B$3:$B$1315, "&lt;=" &amp; CH$1, DataRegularSeason20242025!$E$3:$E$1315, $A33)</f>
        <v>19</v>
      </c>
      <c r="CI33">
        <f>SUMIFS(DataRegularSeason20242025!$AA$3:$AA$1315,DataRegularSeason20242025!$B$3:$B$1315, "&lt;=" &amp; CI$1, DataRegularSeason20242025!$D$3:$D$1315, $A33)+SUMIFS(DataRegularSeason20242025!$AB$3:$AB$1315,DataRegularSeason20242025!$B$3:$B$1315, "&lt;=" &amp; CI$1, DataRegularSeason20242025!$E$3:$E$1315, $A33)</f>
        <v>19</v>
      </c>
      <c r="CJ33">
        <f>SUMIFS(DataRegularSeason20242025!$AA$3:$AA$1315,DataRegularSeason20242025!$B$3:$B$1315, "&lt;=" &amp; CJ$1, DataRegularSeason20242025!$D$3:$D$1315, $A33)+SUMIFS(DataRegularSeason20242025!$AB$3:$AB$1315,DataRegularSeason20242025!$B$3:$B$1315, "&lt;=" &amp; CJ$1, DataRegularSeason20242025!$E$3:$E$1315, $A33)</f>
        <v>19</v>
      </c>
      <c r="CK33">
        <f>SUMIFS(DataRegularSeason20242025!$AA$3:$AA$1315,DataRegularSeason20242025!$B$3:$B$1315, "&lt;=" &amp; CK$1, DataRegularSeason20242025!$D$3:$D$1315, $A33)+SUMIFS(DataRegularSeason20242025!$AB$3:$AB$1315,DataRegularSeason20242025!$B$3:$B$1315, "&lt;=" &amp; CK$1, DataRegularSeason20242025!$E$3:$E$1315, $A33)</f>
        <v>19</v>
      </c>
      <c r="CL33">
        <f>SUMIFS(DataRegularSeason20242025!$AA$3:$AA$1315,DataRegularSeason20242025!$B$3:$B$1315, "&lt;=" &amp; CL$1, DataRegularSeason20242025!$D$3:$D$1315, $A33)+SUMIFS(DataRegularSeason20242025!$AB$3:$AB$1315,DataRegularSeason20242025!$B$3:$B$1315, "&lt;=" &amp; CL$1, DataRegularSeason20242025!$E$3:$E$1315, $A33)</f>
        <v>19</v>
      </c>
      <c r="CM33">
        <f>SUMIFS(DataRegularSeason20242025!$AA$3:$AA$1315,DataRegularSeason20242025!$B$3:$B$1315, "&lt;=" &amp; CM$1, DataRegularSeason20242025!$D$3:$D$1315, $A33)+SUMIFS(DataRegularSeason20242025!$AB$3:$AB$1315,DataRegularSeason20242025!$B$3:$B$1315, "&lt;=" &amp; CM$1, DataRegularSeason20242025!$E$3:$E$1315, $A33)</f>
        <v>19</v>
      </c>
      <c r="CN33">
        <f>SUMIFS(DataRegularSeason20242025!$AA$3:$AA$1315,DataRegularSeason20242025!$B$3:$B$1315, "&lt;=" &amp; CN$1, DataRegularSeason20242025!$D$3:$D$1315, $A33)+SUMIFS(DataRegularSeason20242025!$AB$3:$AB$1315,DataRegularSeason20242025!$B$3:$B$1315, "&lt;=" &amp; CN$1, DataRegularSeason20242025!$E$3:$E$1315, $A33)</f>
        <v>19</v>
      </c>
      <c r="CO33">
        <f>SUMIFS(DataRegularSeason20242025!$AA$3:$AA$1315,DataRegularSeason20242025!$B$3:$B$1315, "&lt;=" &amp; CO$1, DataRegularSeason20242025!$D$3:$D$1315, $A33)+SUMIFS(DataRegularSeason20242025!$AB$3:$AB$1315,DataRegularSeason20242025!$B$3:$B$1315, "&lt;=" &amp; CO$1, DataRegularSeason20242025!$E$3:$E$1315, $A33)</f>
        <v>19</v>
      </c>
      <c r="CP33">
        <f>SUMIFS(DataRegularSeason20242025!$AA$3:$AA$1315,DataRegularSeason20242025!$B$3:$B$1315, "&lt;=" &amp; CP$1, DataRegularSeason20242025!$D$3:$D$1315, $A33)+SUMIFS(DataRegularSeason20242025!$AB$3:$AB$1315,DataRegularSeason20242025!$B$3:$B$1315, "&lt;=" &amp; CP$1, DataRegularSeason20242025!$E$3:$E$1315, $A33)</f>
        <v>19</v>
      </c>
      <c r="CQ33">
        <f>SUMIFS(DataRegularSeason20242025!$AA$3:$AA$1315,DataRegularSeason20242025!$B$3:$B$1315, "&lt;=" &amp; CQ$1, DataRegularSeason20242025!$D$3:$D$1315, $A33)+SUMIFS(DataRegularSeason20242025!$AB$3:$AB$1315,DataRegularSeason20242025!$B$3:$B$1315, "&lt;=" &amp; CQ$1, DataRegularSeason20242025!$E$3:$E$1315, $A33)</f>
        <v>19</v>
      </c>
      <c r="CR33">
        <f>SUMIFS(DataRegularSeason20242025!$AA$3:$AA$1315,DataRegularSeason20242025!$B$3:$B$1315, "&lt;=" &amp; CR$1, DataRegularSeason20242025!$D$3:$D$1315, $A33)+SUMIFS(DataRegularSeason20242025!$AB$3:$AB$1315,DataRegularSeason20242025!$B$3:$B$1315, "&lt;=" &amp; CR$1, DataRegularSeason20242025!$E$3:$E$1315, $A33)</f>
        <v>19</v>
      </c>
      <c r="CS33">
        <f>SUMIFS(DataRegularSeason20242025!$AA$3:$AA$1315,DataRegularSeason20242025!$B$3:$B$1315, "&lt;=" &amp; CS$1, DataRegularSeason20242025!$D$3:$D$1315, $A33)+SUMIFS(DataRegularSeason20242025!$AB$3:$AB$1315,DataRegularSeason20242025!$B$3:$B$1315, "&lt;=" &amp; CS$1, DataRegularSeason20242025!$E$3:$E$1315, $A33)</f>
        <v>19</v>
      </c>
      <c r="CT33">
        <f>SUMIFS(DataRegularSeason20242025!$AA$3:$AA$1315,DataRegularSeason20242025!$B$3:$B$1315, "&lt;=" &amp; CT$1, DataRegularSeason20242025!$D$3:$D$1315, $A33)+SUMIFS(DataRegularSeason20242025!$AB$3:$AB$1315,DataRegularSeason20242025!$B$3:$B$1315, "&lt;=" &amp; CT$1, DataRegularSeason20242025!$E$3:$E$1315, $A33)</f>
        <v>19</v>
      </c>
      <c r="CU33">
        <f>SUMIFS(DataRegularSeason20242025!$AA$3:$AA$1315,DataRegularSeason20242025!$B$3:$B$1315, "&lt;=" &amp; CU$1, DataRegularSeason20242025!$D$3:$D$1315, $A33)+SUMIFS(DataRegularSeason20242025!$AB$3:$AB$1315,DataRegularSeason20242025!$B$3:$B$1315, "&lt;=" &amp; CU$1, DataRegularSeason20242025!$E$3:$E$1315, $A33)</f>
        <v>19</v>
      </c>
      <c r="CV33">
        <f>SUMIFS(DataRegularSeason20242025!$AA$3:$AA$1315,DataRegularSeason20242025!$B$3:$B$1315, "&lt;=" &amp; CV$1, DataRegularSeason20242025!$D$3:$D$1315, $A33)+SUMIFS(DataRegularSeason20242025!$AB$3:$AB$1315,DataRegularSeason20242025!$B$3:$B$1315, "&lt;=" &amp; CV$1, DataRegularSeason20242025!$E$3:$E$1315, $A33)</f>
        <v>19</v>
      </c>
      <c r="CW33">
        <f>SUMIFS(DataRegularSeason20242025!$AA$3:$AA$1315,DataRegularSeason20242025!$B$3:$B$1315, "&lt;=" &amp; CW$1, DataRegularSeason20242025!$D$3:$D$1315, $A33)+SUMIFS(DataRegularSeason20242025!$AB$3:$AB$1315,DataRegularSeason20242025!$B$3:$B$1315, "&lt;=" &amp; CW$1, DataRegularSeason20242025!$E$3:$E$1315, $A33)</f>
        <v>19</v>
      </c>
      <c r="CX33">
        <f>SUMIFS(DataRegularSeason20242025!$AA$3:$AA$1315,DataRegularSeason20242025!$B$3:$B$1315, "&lt;=" &amp; CX$1, DataRegularSeason20242025!$D$3:$D$1315, $A33)+SUMIFS(DataRegularSeason20242025!$AB$3:$AB$1315,DataRegularSeason20242025!$B$3:$B$1315, "&lt;=" &amp; CX$1, DataRegularSeason20242025!$E$3:$E$1315, $A33)</f>
        <v>19</v>
      </c>
      <c r="CY33">
        <f>SUMIFS(DataRegularSeason20242025!$AA$3:$AA$1315,DataRegularSeason20242025!$B$3:$B$1315, "&lt;=" &amp; CY$1, DataRegularSeason20242025!$D$3:$D$1315, $A33)+SUMIFS(DataRegularSeason20242025!$AB$3:$AB$1315,DataRegularSeason20242025!$B$3:$B$1315, "&lt;=" &amp; CY$1, DataRegularSeason20242025!$E$3:$E$1315, $A33)</f>
        <v>19</v>
      </c>
      <c r="CZ33">
        <f>SUMIFS(DataRegularSeason20242025!$AA$3:$AA$1315,DataRegularSeason20242025!$B$3:$B$1315, "&lt;=" &amp; CZ$1, DataRegularSeason20242025!$D$3:$D$1315, $A33)+SUMIFS(DataRegularSeason20242025!$AB$3:$AB$1315,DataRegularSeason20242025!$B$3:$B$1315, "&lt;=" &amp; CZ$1, DataRegularSeason20242025!$E$3:$E$1315, $A33)</f>
        <v>19</v>
      </c>
      <c r="DA33">
        <f>SUMIFS(DataRegularSeason20242025!$AA$3:$AA$1315,DataRegularSeason20242025!$B$3:$B$1315, "&lt;=" &amp; DA$1, DataRegularSeason20242025!$D$3:$D$1315, $A33)+SUMIFS(DataRegularSeason20242025!$AB$3:$AB$1315,DataRegularSeason20242025!$B$3:$B$1315, "&lt;=" &amp; DA$1, DataRegularSeason20242025!$E$3:$E$1315, $A33)</f>
        <v>19</v>
      </c>
      <c r="DB33">
        <f>SUMIFS(DataRegularSeason20242025!$AA$3:$AA$1315,DataRegularSeason20242025!$B$3:$B$1315, "&lt;=" &amp; DB$1, DataRegularSeason20242025!$D$3:$D$1315, $A33)+SUMIFS(DataRegularSeason20242025!$AB$3:$AB$1315,DataRegularSeason20242025!$B$3:$B$1315, "&lt;=" &amp; DB$1, DataRegularSeason20242025!$E$3:$E$1315, $A33)</f>
        <v>19</v>
      </c>
      <c r="DC33">
        <f>SUMIFS(DataRegularSeason20242025!$AA$3:$AA$1315,DataRegularSeason20242025!$B$3:$B$1315, "&lt;=" &amp; DC$1, DataRegularSeason20242025!$D$3:$D$1315, $A33)+SUMIFS(DataRegularSeason20242025!$AB$3:$AB$1315,DataRegularSeason20242025!$B$3:$B$1315, "&lt;=" &amp; DC$1, DataRegularSeason20242025!$E$3:$E$1315, $A33)</f>
        <v>19</v>
      </c>
      <c r="DD33">
        <f>SUMIFS(DataRegularSeason20242025!$AA$3:$AA$1315,DataRegularSeason20242025!$B$3:$B$1315, "&lt;=" &amp; DD$1, DataRegularSeason20242025!$D$3:$D$1315, $A33)+SUMIFS(DataRegularSeason20242025!$AB$3:$AB$1315,DataRegularSeason20242025!$B$3:$B$1315, "&lt;=" &amp; DD$1, DataRegularSeason20242025!$E$3:$E$1315, $A33)</f>
        <v>19</v>
      </c>
      <c r="DE33">
        <f>SUMIFS(DataRegularSeason20242025!$AA$3:$AA$1315,DataRegularSeason20242025!$B$3:$B$1315, "&lt;=" &amp; DE$1, DataRegularSeason20242025!$D$3:$D$1315, $A33)+SUMIFS(DataRegularSeason20242025!$AB$3:$AB$1315,DataRegularSeason20242025!$B$3:$B$1315, "&lt;=" &amp; DE$1, DataRegularSeason20242025!$E$3:$E$1315, $A33)</f>
        <v>19</v>
      </c>
      <c r="DF33">
        <f>SUMIFS(DataRegularSeason20242025!$AA$3:$AA$1315,DataRegularSeason20242025!$B$3:$B$1315, "&lt;=" &amp; DF$1, DataRegularSeason20242025!$D$3:$D$1315, $A33)+SUMIFS(DataRegularSeason20242025!$AB$3:$AB$1315,DataRegularSeason20242025!$B$3:$B$1315, "&lt;=" &amp; DF$1, DataRegularSeason20242025!$E$3:$E$1315, $A33)</f>
        <v>19</v>
      </c>
      <c r="DG33">
        <f>SUMIFS(DataRegularSeason20242025!$AA$3:$AA$1315,DataRegularSeason20242025!$B$3:$B$1315, "&lt;=" &amp; DG$1, DataRegularSeason20242025!$D$3:$D$1315, $A33)+SUMIFS(DataRegularSeason20242025!$AB$3:$AB$1315,DataRegularSeason20242025!$B$3:$B$1315, "&lt;=" &amp; DG$1, DataRegularSeason20242025!$E$3:$E$1315, $A33)</f>
        <v>19</v>
      </c>
      <c r="DH33">
        <f>SUMIFS(DataRegularSeason20242025!$AA$3:$AA$1315,DataRegularSeason20242025!$B$3:$B$1315, "&lt;=" &amp; DH$1, DataRegularSeason20242025!$D$3:$D$1315, $A33)+SUMIFS(DataRegularSeason20242025!$AB$3:$AB$1315,DataRegularSeason20242025!$B$3:$B$1315, "&lt;=" &amp; DH$1, DataRegularSeason20242025!$E$3:$E$1315, $A33)</f>
        <v>19</v>
      </c>
      <c r="DI33">
        <f>SUMIFS(DataRegularSeason20242025!$AA$3:$AA$1315,DataRegularSeason20242025!$B$3:$B$1315, "&lt;=" &amp; DI$1, DataRegularSeason20242025!$D$3:$D$1315, $A33)+SUMIFS(DataRegularSeason20242025!$AB$3:$AB$1315,DataRegularSeason20242025!$B$3:$B$1315, "&lt;=" &amp; DI$1, DataRegularSeason20242025!$E$3:$E$1315, $A33)</f>
        <v>19</v>
      </c>
      <c r="DJ33">
        <f>SUMIFS(DataRegularSeason20242025!$AA$3:$AA$1315,DataRegularSeason20242025!$B$3:$B$1315, "&lt;=" &amp; DJ$1, DataRegularSeason20242025!$D$3:$D$1315, $A33)+SUMIFS(DataRegularSeason20242025!$AB$3:$AB$1315,DataRegularSeason20242025!$B$3:$B$1315, "&lt;=" &amp; DJ$1, DataRegularSeason20242025!$E$3:$E$1315, $A33)</f>
        <v>19</v>
      </c>
      <c r="DK33">
        <f>SUMIFS(DataRegularSeason20242025!$AA$3:$AA$1315,DataRegularSeason20242025!$B$3:$B$1315, "&lt;=" &amp; DK$1, DataRegularSeason20242025!$D$3:$D$1315, $A33)+SUMIFS(DataRegularSeason20242025!$AB$3:$AB$1315,DataRegularSeason20242025!$B$3:$B$1315, "&lt;=" &amp; DK$1, DataRegularSeason20242025!$E$3:$E$1315, $A33)</f>
        <v>19</v>
      </c>
      <c r="DL33">
        <f>SUMIFS(DataRegularSeason20242025!$AA$3:$AA$1315,DataRegularSeason20242025!$B$3:$B$1315, "&lt;=" &amp; DL$1, DataRegularSeason20242025!$D$3:$D$1315, $A33)+SUMIFS(DataRegularSeason20242025!$AB$3:$AB$1315,DataRegularSeason20242025!$B$3:$B$1315, "&lt;=" &amp; DL$1, DataRegularSeason20242025!$E$3:$E$1315, $A33)</f>
        <v>19</v>
      </c>
      <c r="DM33">
        <f>SUMIFS(DataRegularSeason20242025!$AA$3:$AA$1315,DataRegularSeason20242025!$B$3:$B$1315, "&lt;=" &amp; DM$1, DataRegularSeason20242025!$D$3:$D$1315, $A33)+SUMIFS(DataRegularSeason20242025!$AB$3:$AB$1315,DataRegularSeason20242025!$B$3:$B$1315, "&lt;=" &amp; DM$1, DataRegularSeason20242025!$E$3:$E$1315, $A33)</f>
        <v>19</v>
      </c>
      <c r="DN33">
        <f>SUMIFS(DataRegularSeason20242025!$AA$3:$AA$1315,DataRegularSeason20242025!$B$3:$B$1315, "&lt;=" &amp; DN$1, DataRegularSeason20242025!$D$3:$D$1315, $A33)+SUMIFS(DataRegularSeason20242025!$AB$3:$AB$1315,DataRegularSeason20242025!$B$3:$B$1315, "&lt;=" &amp; DN$1, DataRegularSeason20242025!$E$3:$E$1315, $A33)</f>
        <v>19</v>
      </c>
      <c r="DO33">
        <f>SUMIFS(DataRegularSeason20242025!$AA$3:$AA$1315,DataRegularSeason20242025!$B$3:$B$1315, "&lt;=" &amp; DO$1, DataRegularSeason20242025!$D$3:$D$1315, $A33)+SUMIFS(DataRegularSeason20242025!$AB$3:$AB$1315,DataRegularSeason20242025!$B$3:$B$1315, "&lt;=" &amp; DO$1, DataRegularSeason20242025!$E$3:$E$1315, $A33)</f>
        <v>19</v>
      </c>
      <c r="DP33">
        <f>SUMIFS(DataRegularSeason20242025!$AA$3:$AA$1315,DataRegularSeason20242025!$B$3:$B$1315, "&lt;=" &amp; DP$1, DataRegularSeason20242025!$D$3:$D$1315, $A33)+SUMIFS(DataRegularSeason20242025!$AB$3:$AB$1315,DataRegularSeason20242025!$B$3:$B$1315, "&lt;=" &amp; DP$1, DataRegularSeason20242025!$E$3:$E$1315, $A33)</f>
        <v>19</v>
      </c>
      <c r="DQ33">
        <f>SUMIFS(DataRegularSeason20242025!$AA$3:$AA$1315,DataRegularSeason20242025!$B$3:$B$1315, "&lt;=" &amp; DQ$1, DataRegularSeason20242025!$D$3:$D$1315, $A33)+SUMIFS(DataRegularSeason20242025!$AB$3:$AB$1315,DataRegularSeason20242025!$B$3:$B$1315, "&lt;=" &amp; DQ$1, DataRegularSeason20242025!$E$3:$E$1315, $A33)</f>
        <v>19</v>
      </c>
      <c r="DR33">
        <f>SUMIFS(DataRegularSeason20242025!$AA$3:$AA$1315,DataRegularSeason20242025!$B$3:$B$1315, "&lt;=" &amp; DR$1, DataRegularSeason20242025!$D$3:$D$1315, $A33)+SUMIFS(DataRegularSeason20242025!$AB$3:$AB$1315,DataRegularSeason20242025!$B$3:$B$1315, "&lt;=" &amp; DR$1, DataRegularSeason20242025!$E$3:$E$1315, $A33)</f>
        <v>19</v>
      </c>
      <c r="DS33">
        <f>SUMIFS(DataRegularSeason20242025!$AA$3:$AA$1315,DataRegularSeason20242025!$B$3:$B$1315, "&lt;=" &amp; DS$1, DataRegularSeason20242025!$D$3:$D$1315, $A33)+SUMIFS(DataRegularSeason20242025!$AB$3:$AB$1315,DataRegularSeason20242025!$B$3:$B$1315, "&lt;=" &amp; DS$1, DataRegularSeason20242025!$E$3:$E$1315, $A33)</f>
        <v>19</v>
      </c>
      <c r="DT33">
        <f>SUMIFS(DataRegularSeason20242025!$AA$3:$AA$1315,DataRegularSeason20242025!$B$3:$B$1315, "&lt;=" &amp; DT$1, DataRegularSeason20242025!$D$3:$D$1315, $A33)+SUMIFS(DataRegularSeason20242025!$AB$3:$AB$1315,DataRegularSeason20242025!$B$3:$B$1315, "&lt;=" &amp; DT$1, DataRegularSeason20242025!$E$3:$E$1315, $A33)</f>
        <v>19</v>
      </c>
      <c r="DU33">
        <f>SUMIFS(DataRegularSeason20242025!$AA$3:$AA$1315,DataRegularSeason20242025!$B$3:$B$1315, "&lt;=" &amp; DU$1, DataRegularSeason20242025!$D$3:$D$1315, $A33)+SUMIFS(DataRegularSeason20242025!$AB$3:$AB$1315,DataRegularSeason20242025!$B$3:$B$1315, "&lt;=" &amp; DU$1, DataRegularSeason20242025!$E$3:$E$1315, $A33)</f>
        <v>19</v>
      </c>
      <c r="DV33">
        <f>SUMIFS(DataRegularSeason20242025!$AA$3:$AA$1315,DataRegularSeason20242025!$B$3:$B$1315, "&lt;=" &amp; DV$1, DataRegularSeason20242025!$D$3:$D$1315, $A33)+SUMIFS(DataRegularSeason20242025!$AB$3:$AB$1315,DataRegularSeason20242025!$B$3:$B$1315, "&lt;=" &amp; DV$1, DataRegularSeason20242025!$E$3:$E$1315, $A33)</f>
        <v>19</v>
      </c>
      <c r="DW33">
        <f>SUMIFS(DataRegularSeason20242025!$AA$3:$AA$1315,DataRegularSeason20242025!$B$3:$B$1315, "&lt;=" &amp; DW$1, DataRegularSeason20242025!$D$3:$D$1315, $A33)+SUMIFS(DataRegularSeason20242025!$AB$3:$AB$1315,DataRegularSeason20242025!$B$3:$B$1315, "&lt;=" &amp; DW$1, DataRegularSeason20242025!$E$3:$E$1315, $A33)</f>
        <v>19</v>
      </c>
      <c r="DX33">
        <f>SUMIFS(DataRegularSeason20242025!$AA$3:$AA$1315,DataRegularSeason20242025!$B$3:$B$1315, "&lt;=" &amp; DX$1, DataRegularSeason20242025!$D$3:$D$1315, $A33)+SUMIFS(DataRegularSeason20242025!$AB$3:$AB$1315,DataRegularSeason20242025!$B$3:$B$1315, "&lt;=" &amp; DX$1, DataRegularSeason20242025!$E$3:$E$1315, $A33)</f>
        <v>19</v>
      </c>
      <c r="DY33">
        <f>SUMIFS(DataRegularSeason20242025!$AA$3:$AA$1315,DataRegularSeason20242025!$B$3:$B$1315, "&lt;=" &amp; DY$1, DataRegularSeason20242025!$D$3:$D$1315, $A33)+SUMIFS(DataRegularSeason20242025!$AB$3:$AB$1315,DataRegularSeason20242025!$B$3:$B$1315, "&lt;=" &amp; DY$1, DataRegularSeason20242025!$E$3:$E$1315, $A33)</f>
        <v>19</v>
      </c>
      <c r="DZ33">
        <f>SUMIFS(DataRegularSeason20242025!$AA$3:$AA$1315,DataRegularSeason20242025!$B$3:$B$1315, "&lt;=" &amp; DZ$1, DataRegularSeason20242025!$D$3:$D$1315, $A33)+SUMIFS(DataRegularSeason20242025!$AB$3:$AB$1315,DataRegularSeason20242025!$B$3:$B$1315, "&lt;=" &amp; DZ$1, DataRegularSeason20242025!$E$3:$E$1315, $A33)</f>
        <v>19</v>
      </c>
      <c r="EA33">
        <f>SUMIFS(DataRegularSeason20242025!$AA$3:$AA$1315,DataRegularSeason20242025!$B$3:$B$1315, "&lt;=" &amp; EA$1, DataRegularSeason20242025!$D$3:$D$1315, $A33)+SUMIFS(DataRegularSeason20242025!$AB$3:$AB$1315,DataRegularSeason20242025!$B$3:$B$1315, "&lt;=" &amp; EA$1, DataRegularSeason20242025!$E$3:$E$1315, $A33)</f>
        <v>19</v>
      </c>
      <c r="EB33">
        <f>SUMIFS(DataRegularSeason20242025!$AA$3:$AA$1315,DataRegularSeason20242025!$B$3:$B$1315, "&lt;=" &amp; EB$1, DataRegularSeason20242025!$D$3:$D$1315, $A33)+SUMIFS(DataRegularSeason20242025!$AB$3:$AB$1315,DataRegularSeason20242025!$B$3:$B$1315, "&lt;=" &amp; EB$1, DataRegularSeason20242025!$E$3:$E$1315, $A33)</f>
        <v>19</v>
      </c>
      <c r="EC33">
        <f>SUMIFS(DataRegularSeason20242025!$AA$3:$AA$1315,DataRegularSeason20242025!$B$3:$B$1315, "&lt;=" &amp; EC$1, DataRegularSeason20242025!$D$3:$D$1315, $A33)+SUMIFS(DataRegularSeason20242025!$AB$3:$AB$1315,DataRegularSeason20242025!$B$3:$B$1315, "&lt;=" &amp; EC$1, DataRegularSeason20242025!$E$3:$E$1315, $A33)</f>
        <v>19</v>
      </c>
      <c r="ED33">
        <f>SUMIFS(DataRegularSeason20242025!$AA$3:$AA$1315,DataRegularSeason20242025!$B$3:$B$1315, "&lt;=" &amp; ED$1, DataRegularSeason20242025!$D$3:$D$1315, $A33)+SUMIFS(DataRegularSeason20242025!$AB$3:$AB$1315,DataRegularSeason20242025!$B$3:$B$1315, "&lt;=" &amp; ED$1, DataRegularSeason20242025!$E$3:$E$1315, $A33)</f>
        <v>19</v>
      </c>
      <c r="EE33">
        <f>SUMIFS(DataRegularSeason20242025!$AA$3:$AA$1315,DataRegularSeason20242025!$B$3:$B$1315, "&lt;=" &amp; EE$1, DataRegularSeason20242025!$D$3:$D$1315, $A33)+SUMIFS(DataRegularSeason20242025!$AB$3:$AB$1315,DataRegularSeason20242025!$B$3:$B$1315, "&lt;=" &amp; EE$1, DataRegularSeason20242025!$E$3:$E$1315, $A33)</f>
        <v>19</v>
      </c>
      <c r="EF33">
        <f>SUMIFS(DataRegularSeason20242025!$AA$3:$AA$1315,DataRegularSeason20242025!$B$3:$B$1315, "&lt;=" &amp; EF$1, DataRegularSeason20242025!$D$3:$D$1315, $A33)+SUMIFS(DataRegularSeason20242025!$AB$3:$AB$1315,DataRegularSeason20242025!$B$3:$B$1315, "&lt;=" &amp; EF$1, DataRegularSeason20242025!$E$3:$E$1315, $A33)</f>
        <v>19</v>
      </c>
      <c r="EG33">
        <f>SUMIFS(DataRegularSeason20242025!$AA$3:$AA$1315,DataRegularSeason20242025!$B$3:$B$1315, "&lt;=" &amp; EG$1, DataRegularSeason20242025!$D$3:$D$1315, $A33)+SUMIFS(DataRegularSeason20242025!$AB$3:$AB$1315,DataRegularSeason20242025!$B$3:$B$1315, "&lt;=" &amp; EG$1, DataRegularSeason20242025!$E$3:$E$1315, $A33)</f>
        <v>19</v>
      </c>
      <c r="EH33">
        <f>SUMIFS(DataRegularSeason20242025!$AA$3:$AA$1315,DataRegularSeason20242025!$B$3:$B$1315, "&lt;=" &amp; EH$1, DataRegularSeason20242025!$D$3:$D$1315, $A33)+SUMIFS(DataRegularSeason20242025!$AB$3:$AB$1315,DataRegularSeason20242025!$B$3:$B$1315, "&lt;=" &amp; EH$1, DataRegularSeason20242025!$E$3:$E$1315, $A33)</f>
        <v>19</v>
      </c>
      <c r="EI33">
        <f>SUMIFS(DataRegularSeason20242025!$AA$3:$AA$1315,DataRegularSeason20242025!$B$3:$B$1315, "&lt;=" &amp; EI$1, DataRegularSeason20242025!$D$3:$D$1315, $A33)+SUMIFS(DataRegularSeason20242025!$AB$3:$AB$1315,DataRegularSeason20242025!$B$3:$B$1315, "&lt;=" &amp; EI$1, DataRegularSeason20242025!$E$3:$E$1315, $A33)</f>
        <v>19</v>
      </c>
      <c r="EJ33">
        <f>SUMIFS(DataRegularSeason20242025!$AA$3:$AA$1315,DataRegularSeason20242025!$B$3:$B$1315, "&lt;=" &amp; EJ$1, DataRegularSeason20242025!$D$3:$D$1315, $A33)+SUMIFS(DataRegularSeason20242025!$AB$3:$AB$1315,DataRegularSeason20242025!$B$3:$B$1315, "&lt;=" &amp; EJ$1, DataRegularSeason20242025!$E$3:$E$1315, $A33)</f>
        <v>19</v>
      </c>
      <c r="EK33">
        <f>SUMIFS(DataRegularSeason20242025!$AA$3:$AA$1315,DataRegularSeason20242025!$B$3:$B$1315, "&lt;=" &amp; EK$1, DataRegularSeason20242025!$D$3:$D$1315, $A33)+SUMIFS(DataRegularSeason20242025!$AB$3:$AB$1315,DataRegularSeason20242025!$B$3:$B$1315, "&lt;=" &amp; EK$1, DataRegularSeason20242025!$E$3:$E$1315, $A33)</f>
        <v>19</v>
      </c>
      <c r="EL33">
        <f>SUMIFS(DataRegularSeason20242025!$AA$3:$AA$1315,DataRegularSeason20242025!$B$3:$B$1315, "&lt;=" &amp; EL$1, DataRegularSeason20242025!$D$3:$D$1315, $A33)+SUMIFS(DataRegularSeason20242025!$AB$3:$AB$1315,DataRegularSeason20242025!$B$3:$B$1315, "&lt;=" &amp; EL$1, DataRegularSeason20242025!$E$3:$E$1315, $A33)</f>
        <v>19</v>
      </c>
      <c r="EM33">
        <f>SUMIFS(DataRegularSeason20242025!$AA$3:$AA$1315,DataRegularSeason20242025!$B$3:$B$1315, "&lt;=" &amp; EM$1, DataRegularSeason20242025!$D$3:$D$1315, $A33)+SUMIFS(DataRegularSeason20242025!$AB$3:$AB$1315,DataRegularSeason20242025!$B$3:$B$1315, "&lt;=" &amp; EM$1, DataRegularSeason20242025!$E$3:$E$1315, $A33)</f>
        <v>19</v>
      </c>
      <c r="EN33">
        <f>SUMIFS(DataRegularSeason20242025!$AA$3:$AA$1315,DataRegularSeason20242025!$B$3:$B$1315, "&lt;=" &amp; EN$1, DataRegularSeason20242025!$D$3:$D$1315, $A33)+SUMIFS(DataRegularSeason20242025!$AB$3:$AB$1315,DataRegularSeason20242025!$B$3:$B$1315, "&lt;=" &amp; EN$1, DataRegularSeason20242025!$E$3:$E$1315, $A33)</f>
        <v>19</v>
      </c>
      <c r="EO33">
        <f>SUMIFS(DataRegularSeason20242025!$AA$3:$AA$1315,DataRegularSeason20242025!$B$3:$B$1315, "&lt;=" &amp; EO$1, DataRegularSeason20242025!$D$3:$D$1315, $A33)+SUMIFS(DataRegularSeason20242025!$AB$3:$AB$1315,DataRegularSeason20242025!$B$3:$B$1315, "&lt;=" &amp; EO$1, DataRegularSeason20242025!$E$3:$E$1315, $A33)</f>
        <v>19</v>
      </c>
      <c r="EP33">
        <f>SUMIFS(DataRegularSeason20242025!$AA$3:$AA$1315,DataRegularSeason20242025!$B$3:$B$1315, "&lt;=" &amp; EP$1, DataRegularSeason20242025!$D$3:$D$1315, $A33)+SUMIFS(DataRegularSeason20242025!$AB$3:$AB$1315,DataRegularSeason20242025!$B$3:$B$1315, "&lt;=" &amp; EP$1, DataRegularSeason20242025!$E$3:$E$1315, $A33)</f>
        <v>19</v>
      </c>
      <c r="EQ33">
        <f>SUMIFS(DataRegularSeason20242025!$AA$3:$AA$1315,DataRegularSeason20242025!$B$3:$B$1315, "&lt;=" &amp; EQ$1, DataRegularSeason20242025!$D$3:$D$1315, $A33)+SUMIFS(DataRegularSeason20242025!$AB$3:$AB$1315,DataRegularSeason20242025!$B$3:$B$1315, "&lt;=" &amp; EQ$1, DataRegularSeason20242025!$E$3:$E$1315, $A33)</f>
        <v>19</v>
      </c>
      <c r="ER33">
        <f>SUMIFS(DataRegularSeason20242025!$AA$3:$AA$1315,DataRegularSeason20242025!$B$3:$B$1315, "&lt;=" &amp; ER$1, DataRegularSeason20242025!$D$3:$D$1315, $A33)+SUMIFS(DataRegularSeason20242025!$AB$3:$AB$1315,DataRegularSeason20242025!$B$3:$B$1315, "&lt;=" &amp; ER$1, DataRegularSeason20242025!$E$3:$E$1315, $A33)</f>
        <v>19</v>
      </c>
      <c r="ES33">
        <f>SUMIFS(DataRegularSeason20242025!$AA$3:$AA$1315,DataRegularSeason20242025!$B$3:$B$1315, "&lt;=" &amp; ES$1, DataRegularSeason20242025!$D$3:$D$1315, $A33)+SUMIFS(DataRegularSeason20242025!$AB$3:$AB$1315,DataRegularSeason20242025!$B$3:$B$1315, "&lt;=" &amp; ES$1, DataRegularSeason20242025!$E$3:$E$1315, $A33)</f>
        <v>19</v>
      </c>
      <c r="ET33">
        <f>SUMIFS(DataRegularSeason20242025!$AA$3:$AA$1315,DataRegularSeason20242025!$B$3:$B$1315, "&lt;=" &amp; ET$1, DataRegularSeason20242025!$D$3:$D$1315, $A33)+SUMIFS(DataRegularSeason20242025!$AB$3:$AB$1315,DataRegularSeason20242025!$B$3:$B$1315, "&lt;=" &amp; ET$1, DataRegularSeason20242025!$E$3:$E$1315, $A33)</f>
        <v>19</v>
      </c>
      <c r="EU33">
        <f>SUMIFS(DataRegularSeason20242025!$AA$3:$AA$1315,DataRegularSeason20242025!$B$3:$B$1315, "&lt;=" &amp; EU$1, DataRegularSeason20242025!$D$3:$D$1315, $A33)+SUMIFS(DataRegularSeason20242025!$AB$3:$AB$1315,DataRegularSeason20242025!$B$3:$B$1315, "&lt;=" &amp; EU$1, DataRegularSeason20242025!$E$3:$E$1315, $A33)</f>
        <v>19</v>
      </c>
      <c r="EV33">
        <f>SUMIFS(DataRegularSeason20242025!$AA$3:$AA$1315,DataRegularSeason20242025!$B$3:$B$1315, "&lt;=" &amp; EV$1, DataRegularSeason20242025!$D$3:$D$1315, $A33)+SUMIFS(DataRegularSeason20242025!$AB$3:$AB$1315,DataRegularSeason20242025!$B$3:$B$1315, "&lt;=" &amp; EV$1, DataRegularSeason20242025!$E$3:$E$1315, $A33)</f>
        <v>19</v>
      </c>
      <c r="EW33">
        <f>SUMIFS(DataRegularSeason20242025!$AA$3:$AA$1315,DataRegularSeason20242025!$B$3:$B$1315, "&lt;=" &amp; EW$1, DataRegularSeason20242025!$D$3:$D$1315, $A33)+SUMIFS(DataRegularSeason20242025!$AB$3:$AB$1315,DataRegularSeason20242025!$B$3:$B$1315, "&lt;=" &amp; EW$1, DataRegularSeason20242025!$E$3:$E$1315, $A33)</f>
        <v>19</v>
      </c>
      <c r="EX33">
        <f>SUMIFS(DataRegularSeason20242025!$AA$3:$AA$1315,DataRegularSeason20242025!$B$3:$B$1315, "&lt;=" &amp; EX$1, DataRegularSeason20242025!$D$3:$D$1315, $A33)+SUMIFS(DataRegularSeason20242025!$AB$3:$AB$1315,DataRegularSeason20242025!$B$3:$B$1315, "&lt;=" &amp; EX$1, DataRegularSeason20242025!$E$3:$E$1315, $A33)</f>
        <v>19</v>
      </c>
      <c r="EY33">
        <f>SUMIFS(DataRegularSeason20242025!$AA$3:$AA$1315,DataRegularSeason20242025!$B$3:$B$1315, "&lt;=" &amp; EY$1, DataRegularSeason20242025!$D$3:$D$1315, $A33)+SUMIFS(DataRegularSeason20242025!$AB$3:$AB$1315,DataRegularSeason20242025!$B$3:$B$1315, "&lt;=" &amp; EY$1, DataRegularSeason20242025!$E$3:$E$1315, $A33)</f>
        <v>19</v>
      </c>
      <c r="EZ33">
        <f>SUMIFS(DataRegularSeason20242025!$AA$3:$AA$1315,DataRegularSeason20242025!$B$3:$B$1315, "&lt;=" &amp; EZ$1, DataRegularSeason20242025!$D$3:$D$1315, $A33)+SUMIFS(DataRegularSeason20242025!$AB$3:$AB$1315,DataRegularSeason20242025!$B$3:$B$1315, "&lt;=" &amp; EZ$1, DataRegularSeason20242025!$E$3:$E$1315, $A33)</f>
        <v>19</v>
      </c>
      <c r="FA33">
        <f>SUMIFS(DataRegularSeason20242025!$AA$3:$AA$1315,DataRegularSeason20242025!$B$3:$B$1315, "&lt;=" &amp; FA$1, DataRegularSeason20242025!$D$3:$D$1315, $A33)+SUMIFS(DataRegularSeason20242025!$AB$3:$AB$1315,DataRegularSeason20242025!$B$3:$B$1315, "&lt;=" &amp; FA$1, DataRegularSeason20242025!$E$3:$E$1315, $A33)</f>
        <v>19</v>
      </c>
      <c r="FB33">
        <f>SUMIFS(DataRegularSeason20242025!$AA$3:$AA$1315,DataRegularSeason20242025!$B$3:$B$1315, "&lt;=" &amp; FB$1, DataRegularSeason20242025!$D$3:$D$1315, $A33)+SUMIFS(DataRegularSeason20242025!$AB$3:$AB$1315,DataRegularSeason20242025!$B$3:$B$1315, "&lt;=" &amp; FB$1, DataRegularSeason20242025!$E$3:$E$1315, $A33)</f>
        <v>19</v>
      </c>
      <c r="FC33">
        <f>SUMIFS(DataRegularSeason20242025!$AA$3:$AA$1315,DataRegularSeason20242025!$B$3:$B$1315, "&lt;=" &amp; FC$1, DataRegularSeason20242025!$D$3:$D$1315, $A33)+SUMIFS(DataRegularSeason20242025!$AB$3:$AB$1315,DataRegularSeason20242025!$B$3:$B$1315, "&lt;=" &amp; FC$1, DataRegularSeason20242025!$E$3:$E$1315, $A33)</f>
        <v>19</v>
      </c>
      <c r="FD33">
        <f>SUMIFS(DataRegularSeason20242025!$AA$3:$AA$1315,DataRegularSeason20242025!$B$3:$B$1315, "&lt;=" &amp; FD$1, DataRegularSeason20242025!$D$3:$D$1315, $A33)+SUMIFS(DataRegularSeason20242025!$AB$3:$AB$1315,DataRegularSeason20242025!$B$3:$B$1315, "&lt;=" &amp; FD$1, DataRegularSeason20242025!$E$3:$E$1315, $A33)</f>
        <v>19</v>
      </c>
      <c r="FE33">
        <f>SUMIFS(DataRegularSeason20242025!$AA$3:$AA$1315,DataRegularSeason20242025!$B$3:$B$1315, "&lt;=" &amp; FE$1, DataRegularSeason20242025!$D$3:$D$1315, $A33)+SUMIFS(DataRegularSeason20242025!$AB$3:$AB$1315,DataRegularSeason20242025!$B$3:$B$1315, "&lt;=" &amp; FE$1, DataRegularSeason20242025!$E$3:$E$1315, $A33)</f>
        <v>19</v>
      </c>
      <c r="FF33">
        <f>SUMIFS(DataRegularSeason20242025!$AA$3:$AA$1315,DataRegularSeason20242025!$B$3:$B$1315, "&lt;=" &amp; FF$1, DataRegularSeason20242025!$D$3:$D$1315, $A33)+SUMIFS(DataRegularSeason20242025!$AB$3:$AB$1315,DataRegularSeason20242025!$B$3:$B$1315, "&lt;=" &amp; FF$1, DataRegularSeason20242025!$E$3:$E$1315, $A33)</f>
        <v>19</v>
      </c>
      <c r="FG33">
        <f>SUMIFS(DataRegularSeason20242025!$AA$3:$AA$1315,DataRegularSeason20242025!$B$3:$B$1315, "&lt;=" &amp; FG$1, DataRegularSeason20242025!$D$3:$D$1315, $A33)+SUMIFS(DataRegularSeason20242025!$AB$3:$AB$1315,DataRegularSeason20242025!$B$3:$B$1315, "&lt;=" &amp; FG$1, DataRegularSeason20242025!$E$3:$E$1315, $A33)</f>
        <v>19</v>
      </c>
      <c r="FH33">
        <f>SUMIFS(DataRegularSeason20242025!$AA$3:$AA$1315,DataRegularSeason20242025!$B$3:$B$1315, "&lt;=" &amp; FH$1, DataRegularSeason20242025!$D$3:$D$1315, $A33)+SUMIFS(DataRegularSeason20242025!$AB$3:$AB$1315,DataRegularSeason20242025!$B$3:$B$1315, "&lt;=" &amp; FH$1, DataRegularSeason20242025!$E$3:$E$1315, $A33)</f>
        <v>19</v>
      </c>
      <c r="FI33">
        <f>SUMIFS(DataRegularSeason20242025!$AA$3:$AA$1315,DataRegularSeason20242025!$B$3:$B$1315, "&lt;=" &amp; FI$1, DataRegularSeason20242025!$D$3:$D$1315, $A33)+SUMIFS(DataRegularSeason20242025!$AB$3:$AB$1315,DataRegularSeason20242025!$B$3:$B$1315, "&lt;=" &amp; FI$1, DataRegularSeason20242025!$E$3:$E$1315, $A33)</f>
        <v>19</v>
      </c>
      <c r="FJ33">
        <f>SUMIFS(DataRegularSeason20242025!$AA$3:$AA$1315,DataRegularSeason20242025!$B$3:$B$1315, "&lt;=" &amp; FJ$1, DataRegularSeason20242025!$D$3:$D$1315, $A33)+SUMIFS(DataRegularSeason20242025!$AB$3:$AB$1315,DataRegularSeason20242025!$B$3:$B$1315, "&lt;=" &amp; FJ$1, DataRegularSeason20242025!$E$3:$E$1315, $A33)</f>
        <v>19</v>
      </c>
      <c r="FK33">
        <f>SUMIFS(DataRegularSeason20242025!$AA$3:$AA$1315,DataRegularSeason20242025!$B$3:$B$1315, "&lt;=" &amp; FK$1, DataRegularSeason20242025!$D$3:$D$1315, $A33)+SUMIFS(DataRegularSeason20242025!$AB$3:$AB$1315,DataRegularSeason20242025!$B$3:$B$1315, "&lt;=" &amp; FK$1, DataRegularSeason20242025!$E$3:$E$1315, $A33)</f>
        <v>19</v>
      </c>
      <c r="FL33">
        <f>SUMIFS(DataRegularSeason20242025!$AA$3:$AA$1315,DataRegularSeason20242025!$B$3:$B$1315, "&lt;=" &amp; FL$1, DataRegularSeason20242025!$D$3:$D$1315, $A33)+SUMIFS(DataRegularSeason20242025!$AB$3:$AB$1315,DataRegularSeason20242025!$B$3:$B$1315, "&lt;=" &amp; FL$1, DataRegularSeason20242025!$E$3:$E$1315, $A33)</f>
        <v>19</v>
      </c>
      <c r="FM33">
        <f>SUMIFS(DataRegularSeason20242025!$AA$3:$AA$1315,DataRegularSeason20242025!$B$3:$B$1315, "&lt;=" &amp; FM$1, DataRegularSeason20242025!$D$3:$D$1315, $A33)+SUMIFS(DataRegularSeason20242025!$AB$3:$AB$1315,DataRegularSeason20242025!$B$3:$B$1315, "&lt;=" &amp; FM$1, DataRegularSeason20242025!$E$3:$E$1315, $A33)</f>
        <v>19</v>
      </c>
      <c r="FN33">
        <f>SUMIFS(DataRegularSeason20242025!$AA$3:$AA$1315,DataRegularSeason20242025!$B$3:$B$1315, "&lt;=" &amp; FN$1, DataRegularSeason20242025!$D$3:$D$1315, $A33)+SUMIFS(DataRegularSeason20242025!$AB$3:$AB$1315,DataRegularSeason20242025!$B$3:$B$1315, "&lt;=" &amp; FN$1, DataRegularSeason20242025!$E$3:$E$1315, $A33)</f>
        <v>19</v>
      </c>
      <c r="FO33">
        <f>SUMIFS(DataRegularSeason20242025!$AA$3:$AA$1315,DataRegularSeason20242025!$B$3:$B$1315, "&lt;=" &amp; FO$1, DataRegularSeason20242025!$D$3:$D$1315, $A33)+SUMIFS(DataRegularSeason20242025!$AB$3:$AB$1315,DataRegularSeason20242025!$B$3:$B$1315, "&lt;=" &amp; FO$1, DataRegularSeason20242025!$E$3:$E$1315, $A33)</f>
        <v>19</v>
      </c>
      <c r="FP33">
        <f>SUMIFS(DataRegularSeason20242025!$AA$3:$AA$1315,DataRegularSeason20242025!$B$3:$B$1315, "&lt;=" &amp; FP$1, DataRegularSeason20242025!$D$3:$D$1315, $A33)+SUMIFS(DataRegularSeason20242025!$AB$3:$AB$1315,DataRegularSeason20242025!$B$3:$B$1315, "&lt;=" &amp; FP$1, DataRegularSeason20242025!$E$3:$E$1315, $A33)</f>
        <v>19</v>
      </c>
      <c r="FQ33">
        <f>SUMIFS(DataRegularSeason20242025!$AA$3:$AA$1315,DataRegularSeason20242025!$B$3:$B$1315, "&lt;=" &amp; FQ$1, DataRegularSeason20242025!$D$3:$D$1315, $A33)+SUMIFS(DataRegularSeason20242025!$AB$3:$AB$1315,DataRegularSeason20242025!$B$3:$B$1315, "&lt;=" &amp; FQ$1, DataRegularSeason20242025!$E$3:$E$1315, $A33)</f>
        <v>19</v>
      </c>
      <c r="FR33">
        <f>SUMIFS(DataRegularSeason20242025!$AA$3:$AA$1315,DataRegularSeason20242025!$B$3:$B$1315, "&lt;=" &amp; FR$1, DataRegularSeason20242025!$D$3:$D$1315, $A33)+SUMIFS(DataRegularSeason20242025!$AB$3:$AB$1315,DataRegularSeason20242025!$B$3:$B$1315, "&lt;=" &amp; FR$1, DataRegularSeason20242025!$E$3:$E$1315, $A33)</f>
        <v>19</v>
      </c>
      <c r="FS33">
        <f>SUMIFS(DataRegularSeason20242025!$AA$3:$AA$1315,DataRegularSeason20242025!$B$3:$B$1315, "&lt;=" &amp; FS$1, DataRegularSeason20242025!$D$3:$D$1315, $A33)+SUMIFS(DataRegularSeason20242025!$AB$3:$AB$1315,DataRegularSeason20242025!$B$3:$B$1315, "&lt;=" &amp; FS$1, DataRegularSeason20242025!$E$3:$E$1315, $A33)</f>
        <v>19</v>
      </c>
      <c r="FT33">
        <f>SUMIFS(DataRegularSeason20242025!$AA$3:$AA$1315,DataRegularSeason20242025!$B$3:$B$1315, "&lt;=" &amp; FT$1, DataRegularSeason20242025!$D$3:$D$1315, $A33)+SUMIFS(DataRegularSeason20242025!$AB$3:$AB$1315,DataRegularSeason20242025!$B$3:$B$1315, "&lt;=" &amp; FT$1, DataRegularSeason20242025!$E$3:$E$1315, $A33)</f>
        <v>19</v>
      </c>
      <c r="FU33">
        <f>SUMIFS(DataRegularSeason20242025!$AA$3:$AA$1315,DataRegularSeason20242025!$B$3:$B$1315, "&lt;=" &amp; FU$1, DataRegularSeason20242025!$D$3:$D$1315, $A33)+SUMIFS(DataRegularSeason20242025!$AB$3:$AB$1315,DataRegularSeason20242025!$B$3:$B$1315, "&lt;=" &amp; FU$1, DataRegularSeason20242025!$E$3:$E$1315, $A33)</f>
        <v>19</v>
      </c>
      <c r="FV33">
        <f>SUMIFS(DataRegularSeason20242025!$AA$3:$AA$1315,DataRegularSeason20242025!$B$3:$B$1315, "&lt;=" &amp; FV$1, DataRegularSeason20242025!$D$3:$D$1315, $A33)+SUMIFS(DataRegularSeason20242025!$AB$3:$AB$1315,DataRegularSeason20242025!$B$3:$B$1315, "&lt;=" &amp; FV$1, DataRegularSeason20242025!$E$3:$E$1315, $A33)</f>
        <v>19</v>
      </c>
      <c r="FW33">
        <f>SUMIFS(DataRegularSeason20242025!$AA$3:$AA$1315,DataRegularSeason20242025!$B$3:$B$1315, "&lt;=" &amp; FW$1, DataRegularSeason20242025!$D$3:$D$1315, $A33)+SUMIFS(DataRegularSeason20242025!$AB$3:$AB$1315,DataRegularSeason20242025!$B$3:$B$1315, "&lt;=" &amp; FW$1, DataRegularSeason20242025!$E$3:$E$1315, $A33)</f>
        <v>19</v>
      </c>
      <c r="FX33">
        <f>SUMIFS(DataRegularSeason20242025!$AA$3:$AA$1315,DataRegularSeason20242025!$B$3:$B$1315, "&lt;=" &amp; FX$1, DataRegularSeason20242025!$D$3:$D$1315, $A33)+SUMIFS(DataRegularSeason20242025!$AB$3:$AB$1315,DataRegularSeason20242025!$B$3:$B$1315, "&lt;=" &amp; FX$1, DataRegularSeason20242025!$E$3:$E$1315, $A33)</f>
        <v>19</v>
      </c>
      <c r="FY33">
        <f>SUMIFS(DataRegularSeason20242025!$AA$3:$AA$1315,DataRegularSeason20242025!$B$3:$B$1315, "&lt;=" &amp; FY$1, DataRegularSeason20242025!$D$3:$D$1315, $A33)+SUMIFS(DataRegularSeason20242025!$AB$3:$AB$1315,DataRegularSeason20242025!$B$3:$B$1315, "&lt;=" &amp; FY$1, DataRegularSeason20242025!$E$3:$E$1315, $A33)</f>
        <v>19</v>
      </c>
      <c r="FZ33">
        <f>SUMIFS(DataRegularSeason20242025!$AA$3:$AA$1315,DataRegularSeason20242025!$B$3:$B$1315, "&lt;=" &amp; FZ$1, DataRegularSeason20242025!$D$3:$D$1315, $A33)+SUMIFS(DataRegularSeason20242025!$AB$3:$AB$1315,DataRegularSeason20242025!$B$3:$B$1315, "&lt;=" &amp; FZ$1, DataRegularSeason20242025!$E$3:$E$1315, $A33)</f>
        <v>19</v>
      </c>
      <c r="GA33">
        <f>SUMIFS(DataRegularSeason20242025!$AA$3:$AA$1315,DataRegularSeason20242025!$B$3:$B$1315, "&lt;=" &amp; GA$1, DataRegularSeason20242025!$D$3:$D$1315, $A33)+SUMIFS(DataRegularSeason20242025!$AB$3:$AB$1315,DataRegularSeason20242025!$B$3:$B$1315, "&lt;=" &amp; GA$1, DataRegularSeason20242025!$E$3:$E$1315, $A33)</f>
        <v>19</v>
      </c>
      <c r="GB33">
        <f>SUMIFS(DataRegularSeason20242025!$AA$3:$AA$1315,DataRegularSeason20242025!$B$3:$B$1315, "&lt;=" &amp; GB$1, DataRegularSeason20242025!$D$3:$D$1315, $A33)+SUMIFS(DataRegularSeason20242025!$AB$3:$AB$1315,DataRegularSeason20242025!$B$3:$B$1315, "&lt;=" &amp; GB$1, DataRegularSeason20242025!$E$3:$E$1315, $A33)</f>
        <v>19</v>
      </c>
      <c r="GC33">
        <f>SUMIFS(DataRegularSeason20242025!$AA$3:$AA$1315,DataRegularSeason20242025!$B$3:$B$1315, "&lt;=" &amp; GC$1, DataRegularSeason20242025!$D$3:$D$1315, $A33)+SUMIFS(DataRegularSeason20242025!$AB$3:$AB$1315,DataRegularSeason20242025!$B$3:$B$1315, "&lt;=" &amp; GC$1, DataRegularSeason20242025!$E$3:$E$1315, $A33)</f>
        <v>19</v>
      </c>
      <c r="GD33">
        <f>SUMIFS(DataRegularSeason20242025!$AA$3:$AA$1315,DataRegularSeason20242025!$B$3:$B$1315, "&lt;=" &amp; GD$1, DataRegularSeason20242025!$D$3:$D$1315, $A33)+SUMIFS(DataRegularSeason20242025!$AB$3:$AB$1315,DataRegularSeason20242025!$B$3:$B$1315, "&lt;=" &amp; GD$1, DataRegularSeason20242025!$E$3:$E$1315, $A33)</f>
        <v>19</v>
      </c>
      <c r="GE33">
        <f>SUMIFS(DataRegularSeason20242025!$AA$3:$AA$1315,DataRegularSeason20242025!$B$3:$B$1315, "&lt;=" &amp; GE$1, DataRegularSeason20242025!$D$3:$D$1315, $A33)+SUMIFS(DataRegularSeason20242025!$AB$3:$AB$1315,DataRegularSeason20242025!$B$3:$B$1315, "&lt;=" &amp; GE$1, DataRegularSeason20242025!$E$3:$E$1315, $A33)</f>
        <v>19</v>
      </c>
      <c r="GF33">
        <f>SUMIFS(DataRegularSeason20242025!$AA$3:$AA$1315,DataRegularSeason20242025!$B$3:$B$1315, "&lt;=" &amp; GF$1, DataRegularSeason20242025!$D$3:$D$1315, $A33)+SUMIFS(DataRegularSeason20242025!$AB$3:$AB$1315,DataRegularSeason20242025!$B$3:$B$1315, "&lt;=" &amp; GF$1, DataRegularSeason20242025!$E$3:$E$1315, $A33)</f>
        <v>19</v>
      </c>
      <c r="GG33">
        <f>SUMIFS(DataRegularSeason20242025!$AA$3:$AA$1315,DataRegularSeason20242025!$B$3:$B$1315, "&lt;=" &amp; GG$1, DataRegularSeason20242025!$D$3:$D$1315, $A33)+SUMIFS(DataRegularSeason20242025!$AB$3:$AB$1315,DataRegularSeason20242025!$B$3:$B$1315, "&lt;=" &amp; GG$1, DataRegularSeason20242025!$E$3:$E$1315, $A33)</f>
        <v>19</v>
      </c>
      <c r="GH33">
        <f>SUMIFS(DataRegularSeason20242025!$AA$3:$AA$1315,DataRegularSeason20242025!$B$3:$B$1315, "&lt;=" &amp; GH$1, DataRegularSeason20242025!$D$3:$D$1315, $A33)+SUMIFS(DataRegularSeason20242025!$AB$3:$AB$1315,DataRegularSeason20242025!$B$3:$B$1315, "&lt;=" &amp; GH$1, DataRegularSeason20242025!$E$3:$E$1315, $A33)</f>
        <v>19</v>
      </c>
      <c r="GI33">
        <f>SUMIFS(DataRegularSeason20242025!$AA$3:$AA$1315,DataRegularSeason20242025!$B$3:$B$1315, "&lt;=" &amp; GI$1, DataRegularSeason20242025!$D$3:$D$1315, $A33)+SUMIFS(DataRegularSeason20242025!$AB$3:$AB$1315,DataRegularSeason20242025!$B$3:$B$1315, "&lt;=" &amp; GI$1, DataRegularSeason20242025!$E$3:$E$1315, $A33)</f>
        <v>19</v>
      </c>
      <c r="GJ33">
        <f>SUMIFS(DataRegularSeason20242025!$AA$3:$AA$1315,DataRegularSeason20242025!$B$3:$B$1315, "&lt;=" &amp; GJ$1, DataRegularSeason20242025!$D$3:$D$1315, $A33)+SUMIFS(DataRegularSeason20242025!$AB$3:$AB$1315,DataRegularSeason20242025!$B$3:$B$1315, "&lt;=" &amp; GJ$1, DataRegularSeason20242025!$E$3:$E$1315, $A33)</f>
        <v>19</v>
      </c>
      <c r="GK33">
        <f>SUMIFS(DataRegularSeason20242025!$AA$3:$AA$1315,DataRegularSeason20242025!$B$3:$B$1315, "&lt;=" &amp; GK$1, DataRegularSeason20242025!$D$3:$D$1315, $A33)+SUMIFS(DataRegularSeason20242025!$AB$3:$AB$1315,DataRegularSeason20242025!$B$3:$B$1315, "&lt;=" &amp; GK$1, DataRegularSeason20242025!$E$3:$E$1315, $A33)</f>
        <v>19</v>
      </c>
      <c r="GL33">
        <f>SUMIFS(DataRegularSeason20242025!$AA$3:$AA$1315,DataRegularSeason20242025!$B$3:$B$1315, "&lt;=" &amp; GL$1, DataRegularSeason20242025!$D$3:$D$1315, $A33)+SUMIFS(DataRegularSeason20242025!$AB$3:$AB$1315,DataRegularSeason20242025!$B$3:$B$1315, "&lt;=" &amp; GL$1, DataRegularSeason20242025!$E$3:$E$1315, $A33)</f>
        <v>19</v>
      </c>
      <c r="GM33">
        <f>SUMIFS(DataRegularSeason20242025!$AA$3:$AA$1315,DataRegularSeason20242025!$B$3:$B$1315, "&lt;=" &amp; GM$1, DataRegularSeason20242025!$D$3:$D$1315, $A33)+SUMIFS(DataRegularSeason20242025!$AB$3:$AB$1315,DataRegularSeason20242025!$B$3:$B$1315, "&lt;=" &amp; GM$1, DataRegularSeason20242025!$E$3:$E$1315, $A33)</f>
        <v>19</v>
      </c>
      <c r="GN33">
        <f>SUMIFS(DataRegularSeason20242025!$AA$3:$AA$1315,DataRegularSeason20242025!$B$3:$B$1315, "&lt;=" &amp; GN$1, DataRegularSeason20242025!$D$3:$D$1315, $A33)+SUMIFS(DataRegularSeason20242025!$AB$3:$AB$1315,DataRegularSeason20242025!$B$3:$B$1315, "&lt;=" &amp; GN$1, DataRegularSeason20242025!$E$3:$E$1315, $A33)</f>
        <v>19</v>
      </c>
      <c r="GO33">
        <f>SUMIFS(DataRegularSeason20242025!$AA$3:$AA$1315,DataRegularSeason20242025!$B$3:$B$1315, "&lt;=" &amp; GO$1, DataRegularSeason20242025!$D$3:$D$1315, $A33)+SUMIFS(DataRegularSeason20242025!$AB$3:$AB$1315,DataRegularSeason20242025!$B$3:$B$1315, "&lt;=" &amp; GO$1, DataRegularSeason20242025!$E$3:$E$1315, $A33)</f>
        <v>19</v>
      </c>
      <c r="GP33">
        <f>SUMIFS(DataRegularSeason20242025!$AA$3:$AA$1315,DataRegularSeason20242025!$B$3:$B$1315, "&lt;=" &amp; GP$1, DataRegularSeason20242025!$D$3:$D$1315, $A33)+SUMIFS(DataRegularSeason20242025!$AB$3:$AB$1315,DataRegularSeason20242025!$B$3:$B$1315, "&lt;=" &amp; GP$1, DataRegularSeason20242025!$E$3:$E$1315, $A33)</f>
        <v>19</v>
      </c>
      <c r="GQ33">
        <f>SUMIFS(DataRegularSeason20242025!$AA$3:$AA$1315,DataRegularSeason20242025!$B$3:$B$1315, "&lt;=" &amp; GQ$1, DataRegularSeason20242025!$D$3:$D$1315, $A33)+SUMIFS(DataRegularSeason20242025!$AB$3:$AB$1315,DataRegularSeason20242025!$B$3:$B$1315, "&lt;=" &amp; GQ$1, DataRegularSeason20242025!$E$3:$E$1315, $A33)</f>
        <v>19</v>
      </c>
      <c r="GR33">
        <f>SUMIFS(DataRegularSeason20242025!$AA$3:$AA$1315,DataRegularSeason20242025!$B$3:$B$1315, "&lt;=" &amp; GR$1, DataRegularSeason20242025!$D$3:$D$1315, $A33)+SUMIFS(DataRegularSeason20242025!$AB$3:$AB$1315,DataRegularSeason20242025!$B$3:$B$1315, "&lt;=" &amp; GR$1, DataRegularSeason20242025!$E$3:$E$1315, $A33)</f>
        <v>19</v>
      </c>
      <c r="GS33">
        <f>SUMIFS(DataRegularSeason20242025!$AA$3:$AA$1315,DataRegularSeason20242025!$B$3:$B$1315, "&lt;=" &amp; GS$1, DataRegularSeason20242025!$D$3:$D$1315, $A33)+SUMIFS(DataRegularSeason20242025!$AB$3:$AB$1315,DataRegularSeason20242025!$B$3:$B$1315, "&lt;=" &amp; GS$1, DataRegularSeason20242025!$E$3:$E$1315, $A33)</f>
        <v>19</v>
      </c>
      <c r="GT33">
        <f>SUMIFS(DataRegularSeason20242025!$AA$3:$AA$1315,DataRegularSeason20242025!$B$3:$B$1315, "&lt;=" &amp; GT$1, DataRegularSeason20242025!$D$3:$D$1315, $A33)+SUMIFS(DataRegularSeason20242025!$AB$3:$AB$1315,DataRegularSeason20242025!$B$3:$B$1315, "&lt;=" &amp; GT$1, DataRegularSeason20242025!$E$3:$E$1315, $A33)</f>
        <v>19</v>
      </c>
      <c r="GU33">
        <f>SUMIFS(DataRegularSeason20242025!$AA$3:$AA$1315,DataRegularSeason20242025!$B$3:$B$1315, "&lt;=" &amp; GU$1, DataRegularSeason20242025!$D$3:$D$1315, $A33)+SUMIFS(DataRegularSeason20242025!$AB$3:$AB$1315,DataRegularSeason20242025!$B$3:$B$1315, "&lt;=" &amp; GU$1, DataRegularSeason20242025!$E$3:$E$1315, $A33)</f>
        <v>19</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23.8125</v>
      </c>
      <c r="BH34">
        <f>SUBTOTAL(101,Table4[2024-11-28])</f>
        <v>23.8125</v>
      </c>
      <c r="BI34">
        <f>SUBTOTAL(101,Table4[2024-11-29])</f>
        <v>23.8125</v>
      </c>
      <c r="BJ34">
        <f>SUBTOTAL(101,Table4[2024-11-30])</f>
        <v>23.8125</v>
      </c>
      <c r="BK34">
        <f>SUBTOTAL(101,Table4[2024-12-01])</f>
        <v>23.8125</v>
      </c>
      <c r="BL34">
        <f>SUBTOTAL(101,Table4[2024-12-02])</f>
        <v>23.8125</v>
      </c>
      <c r="BM34">
        <f>SUBTOTAL(101,Table4[2024-12-03])</f>
        <v>23.8125</v>
      </c>
      <c r="BN34">
        <f>SUBTOTAL(101,Table4[2024-12-04])</f>
        <v>23.8125</v>
      </c>
      <c r="BO34">
        <f>SUBTOTAL(101,Table4[2024-12-05])</f>
        <v>23.8125</v>
      </c>
      <c r="BP34">
        <f>SUBTOTAL(101,Table4[2024-12-06])</f>
        <v>23.8125</v>
      </c>
      <c r="BQ34">
        <f>SUBTOTAL(101,Table4[2024-12-07])</f>
        <v>23.8125</v>
      </c>
      <c r="BR34">
        <f>SUBTOTAL(101,Table4[2024-12-08])</f>
        <v>23.8125</v>
      </c>
      <c r="BS34">
        <f>SUBTOTAL(101,Table4[2024-12-09])</f>
        <v>23.8125</v>
      </c>
      <c r="BT34">
        <f>SUBTOTAL(101,Table4[2024-12-10])</f>
        <v>23.8125</v>
      </c>
      <c r="BU34">
        <f>SUBTOTAL(101,Table4[2024-12-11])</f>
        <v>23.8125</v>
      </c>
      <c r="BV34">
        <f>SUBTOTAL(101,Table4[2024-12-12])</f>
        <v>23.8125</v>
      </c>
      <c r="BW34">
        <f>SUBTOTAL(101,Table4[2024-12-13])</f>
        <v>23.8125</v>
      </c>
      <c r="BX34">
        <f>SUBTOTAL(101,Table4[2024-12-14])</f>
        <v>23.8125</v>
      </c>
      <c r="BY34">
        <f>SUBTOTAL(101,Table4[2024-12-15])</f>
        <v>23.8125</v>
      </c>
      <c r="BZ34">
        <f>SUBTOTAL(101,Table4[2024-12-16])</f>
        <v>23.8125</v>
      </c>
      <c r="CA34">
        <f>SUBTOTAL(101,Table4[2024-12-17])</f>
        <v>23.8125</v>
      </c>
      <c r="CB34">
        <f>SUBTOTAL(101,Table4[2024-12-18])</f>
        <v>23.8125</v>
      </c>
      <c r="CC34">
        <f>SUBTOTAL(101,Table4[2024-12-19])</f>
        <v>23.8125</v>
      </c>
      <c r="CD34">
        <f>SUBTOTAL(101,Table4[2024-12-20])</f>
        <v>23.8125</v>
      </c>
      <c r="CE34">
        <f>SUBTOTAL(101,Table4[2024-12-21])</f>
        <v>23.8125</v>
      </c>
      <c r="CF34">
        <f>SUBTOTAL(101,Table4[2024-12-22])</f>
        <v>23.8125</v>
      </c>
      <c r="CG34">
        <f>SUBTOTAL(101,Table4[2024-12-23])</f>
        <v>23.8125</v>
      </c>
      <c r="CH34">
        <f>SUBTOTAL(101,Table4[2024-12-24])</f>
        <v>23.8125</v>
      </c>
      <c r="CI34">
        <f>SUBTOTAL(101,Table4[2024-12-25])</f>
        <v>23.8125</v>
      </c>
      <c r="CJ34">
        <f>SUBTOTAL(101,Table4[2024-12-26])</f>
        <v>23.8125</v>
      </c>
      <c r="CK34">
        <f>SUBTOTAL(101,Table4[2024-12-27])</f>
        <v>23.8125</v>
      </c>
      <c r="CL34">
        <f>SUBTOTAL(101,Table4[2024-12-28])</f>
        <v>23.8125</v>
      </c>
      <c r="CM34">
        <f>SUBTOTAL(101,Table4[2024-12-29])</f>
        <v>23.8125</v>
      </c>
      <c r="CN34">
        <f>SUBTOTAL(101,Table4[2024-12-30])</f>
        <v>23.8125</v>
      </c>
      <c r="CO34">
        <f>SUBTOTAL(101,Table4[2024-12-31])</f>
        <v>23.8125</v>
      </c>
      <c r="CP34">
        <f>SUBTOTAL(101,Table4[2025-01-01])</f>
        <v>23.8125</v>
      </c>
      <c r="CQ34">
        <f>SUBTOTAL(101,Table4[2025-01-02])</f>
        <v>23.8125</v>
      </c>
      <c r="CR34">
        <f>SUBTOTAL(101,Table4[2025-01-03])</f>
        <v>23.8125</v>
      </c>
      <c r="CS34">
        <f>SUBTOTAL(101,Table4[2025-01-04])</f>
        <v>23.8125</v>
      </c>
      <c r="CT34">
        <f>SUBTOTAL(101,Table4[2025-01-05])</f>
        <v>23.8125</v>
      </c>
      <c r="CU34">
        <f>SUBTOTAL(101,Table4[2025-01-06])</f>
        <v>23.8125</v>
      </c>
      <c r="CV34">
        <f>SUBTOTAL(101,Table4[2025-01-07])</f>
        <v>23.8125</v>
      </c>
      <c r="CW34">
        <f>SUBTOTAL(101,Table4[2025-01-08])</f>
        <v>23.8125</v>
      </c>
      <c r="CX34">
        <f>SUBTOTAL(101,Table4[2025-01-09])</f>
        <v>23.8125</v>
      </c>
      <c r="CY34">
        <f>SUBTOTAL(101,Table4[2025-01-10])</f>
        <v>23.8125</v>
      </c>
      <c r="CZ34">
        <f>SUBTOTAL(101,Table4[2025-01-11])</f>
        <v>23.8125</v>
      </c>
      <c r="DA34">
        <f>SUBTOTAL(101,Table4[2025-01-12])</f>
        <v>23.8125</v>
      </c>
      <c r="DB34">
        <f>SUBTOTAL(101,Table4[2025-01-13])</f>
        <v>23.8125</v>
      </c>
      <c r="DC34">
        <f>SUBTOTAL(101,Table4[2025-01-14])</f>
        <v>23.8125</v>
      </c>
      <c r="DD34">
        <f>SUBTOTAL(101,Table4[2025-01-15])</f>
        <v>23.8125</v>
      </c>
      <c r="DE34">
        <f>SUBTOTAL(101,Table4[2025-01-16])</f>
        <v>23.8125</v>
      </c>
      <c r="DF34">
        <f>SUBTOTAL(101,Table4[2025-01-17])</f>
        <v>23.8125</v>
      </c>
      <c r="DG34">
        <f>SUBTOTAL(101,Table4[2025-01-18])</f>
        <v>23.8125</v>
      </c>
      <c r="DH34">
        <f>SUBTOTAL(101,Table4[2025-01-19])</f>
        <v>23.8125</v>
      </c>
      <c r="DI34">
        <f>SUBTOTAL(101,Table4[2025-01-20])</f>
        <v>23.8125</v>
      </c>
      <c r="DJ34">
        <f>SUBTOTAL(101,Table4[2025-01-21])</f>
        <v>23.8125</v>
      </c>
      <c r="DK34">
        <f>SUBTOTAL(101,Table4[2025-01-22])</f>
        <v>23.8125</v>
      </c>
      <c r="DL34">
        <f>SUBTOTAL(101,Table4[2025-01-23])</f>
        <v>23.8125</v>
      </c>
      <c r="DM34">
        <f>SUBTOTAL(101,Table4[2025-01-24])</f>
        <v>23.8125</v>
      </c>
      <c r="DN34">
        <f>SUBTOTAL(101,Table4[2025-01-25])</f>
        <v>23.8125</v>
      </c>
      <c r="DO34">
        <f>SUBTOTAL(101,Table4[2025-01-26])</f>
        <v>23.8125</v>
      </c>
      <c r="DP34">
        <f>SUBTOTAL(101,Table4[2025-01-27])</f>
        <v>23.8125</v>
      </c>
      <c r="DQ34">
        <f>SUBTOTAL(101,Table4[2025-01-28])</f>
        <v>23.8125</v>
      </c>
      <c r="DR34">
        <f>SUBTOTAL(101,Table4[2025-01-29])</f>
        <v>23.8125</v>
      </c>
      <c r="DS34">
        <f>SUBTOTAL(101,Table4[2025-01-30])</f>
        <v>23.8125</v>
      </c>
      <c r="DT34">
        <f>SUBTOTAL(101,Table4[2025-01-31])</f>
        <v>23.8125</v>
      </c>
      <c r="DU34">
        <f>SUBTOTAL(101,Table4[2025-02-01])</f>
        <v>23.8125</v>
      </c>
      <c r="DV34">
        <f>SUBTOTAL(101,Table4[2025-02-02])</f>
        <v>23.8125</v>
      </c>
      <c r="DW34">
        <f>SUBTOTAL(101,Table4[2025-02-03])</f>
        <v>23.8125</v>
      </c>
      <c r="DX34">
        <f>SUBTOTAL(101,Table4[2025-02-04])</f>
        <v>23.8125</v>
      </c>
      <c r="DY34">
        <f>SUBTOTAL(101,Table4[2025-02-05])</f>
        <v>23.8125</v>
      </c>
      <c r="DZ34">
        <f>SUBTOTAL(101,Table4[2025-02-06])</f>
        <v>23.8125</v>
      </c>
      <c r="EA34">
        <f>SUBTOTAL(101,Table4[2025-02-07])</f>
        <v>23.8125</v>
      </c>
      <c r="EB34">
        <f>SUBTOTAL(101,Table4[2025-02-08])</f>
        <v>23.8125</v>
      </c>
      <c r="EC34">
        <f>SUBTOTAL(101,Table4[2025-02-09])</f>
        <v>23.8125</v>
      </c>
      <c r="ED34">
        <f>SUBTOTAL(101,Table4[2025-02-10])</f>
        <v>23.8125</v>
      </c>
      <c r="EE34">
        <f>SUBTOTAL(101,Table4[2025-02-11])</f>
        <v>23.8125</v>
      </c>
      <c r="EF34">
        <f>SUBTOTAL(101,Table4[2025-02-12])</f>
        <v>23.8125</v>
      </c>
      <c r="EG34">
        <f>SUBTOTAL(101,Table4[2025-02-13])</f>
        <v>23.8125</v>
      </c>
      <c r="EH34">
        <f>SUBTOTAL(101,Table4[2025-02-14])</f>
        <v>23.8125</v>
      </c>
      <c r="EI34">
        <f>SUBTOTAL(101,Table4[2025-02-15])</f>
        <v>23.8125</v>
      </c>
      <c r="EJ34">
        <f>SUBTOTAL(101,Table4[2025-02-16])</f>
        <v>23.8125</v>
      </c>
      <c r="EK34">
        <f>SUBTOTAL(101,Table4[2025-02-17])</f>
        <v>23.8125</v>
      </c>
      <c r="EL34">
        <f>SUBTOTAL(101,Table4[2025-02-18])</f>
        <v>23.8125</v>
      </c>
      <c r="EM34">
        <f>SUBTOTAL(101,Table4[2025-02-19])</f>
        <v>23.8125</v>
      </c>
      <c r="EN34">
        <f>SUBTOTAL(101,Table4[2025-02-20])</f>
        <v>23.8125</v>
      </c>
      <c r="EO34">
        <f>SUBTOTAL(101,Table4[2025-02-21])</f>
        <v>23.8125</v>
      </c>
      <c r="EP34">
        <f>SUBTOTAL(101,Table4[2025-02-22])</f>
        <v>23.8125</v>
      </c>
      <c r="EQ34">
        <f>SUBTOTAL(101,Table4[2025-02-23])</f>
        <v>23.8125</v>
      </c>
      <c r="ER34">
        <f>SUBTOTAL(101,Table4[2025-02-24])</f>
        <v>23.8125</v>
      </c>
      <c r="ES34">
        <f>SUBTOTAL(101,Table4[2025-02-25])</f>
        <v>23.8125</v>
      </c>
      <c r="ET34">
        <f>SUBTOTAL(101,Table4[2025-02-26])</f>
        <v>23.8125</v>
      </c>
      <c r="EU34">
        <f>SUBTOTAL(101,Table4[2025-02-27])</f>
        <v>23.8125</v>
      </c>
      <c r="EV34">
        <f>SUBTOTAL(101,Table4[2025-02-28])</f>
        <v>23.8125</v>
      </c>
      <c r="EW34">
        <f>SUBTOTAL(101,Table4[2025-03-01])</f>
        <v>23.8125</v>
      </c>
      <c r="EX34">
        <f>SUBTOTAL(101,Table4[2025-03-02])</f>
        <v>23.8125</v>
      </c>
      <c r="EY34">
        <f>SUBTOTAL(101,Table4[2025-03-03])</f>
        <v>23.8125</v>
      </c>
      <c r="EZ34">
        <f>SUBTOTAL(101,Table4[2025-03-04])</f>
        <v>23.8125</v>
      </c>
      <c r="FA34">
        <f>SUBTOTAL(101,Table4[2025-03-05])</f>
        <v>23.8125</v>
      </c>
      <c r="FB34">
        <f>SUBTOTAL(101,Table4[2025-03-06])</f>
        <v>23.8125</v>
      </c>
      <c r="FC34">
        <f>SUBTOTAL(101,Table4[2025-03-07])</f>
        <v>23.8125</v>
      </c>
      <c r="FD34">
        <f>SUBTOTAL(101,Table4[2025-03-08])</f>
        <v>23.8125</v>
      </c>
      <c r="FE34">
        <f>SUBTOTAL(101,Table4[2025-03-09])</f>
        <v>23.8125</v>
      </c>
      <c r="FF34">
        <f>SUBTOTAL(101,Table4[2025-03-10])</f>
        <v>23.8125</v>
      </c>
      <c r="FG34">
        <f>SUBTOTAL(101,Table4[2025-03-11])</f>
        <v>23.8125</v>
      </c>
      <c r="FH34">
        <f>SUBTOTAL(101,Table4[2025-03-12])</f>
        <v>23.8125</v>
      </c>
      <c r="FI34">
        <f>SUBTOTAL(101,Table4[2025-03-13])</f>
        <v>23.8125</v>
      </c>
      <c r="FJ34">
        <f>SUBTOTAL(101,Table4[2025-03-14])</f>
        <v>23.8125</v>
      </c>
      <c r="FK34">
        <f>SUBTOTAL(101,Table4[2025-03-15])</f>
        <v>23.8125</v>
      </c>
      <c r="FL34">
        <f>SUBTOTAL(101,Table4[2025-03-16])</f>
        <v>23.8125</v>
      </c>
      <c r="FM34">
        <f>SUBTOTAL(101,Table4[2025-03-17])</f>
        <v>23.8125</v>
      </c>
      <c r="FN34">
        <f>SUBTOTAL(101,Table4[2025-03-18])</f>
        <v>23.8125</v>
      </c>
      <c r="FO34">
        <f>SUBTOTAL(101,Table4[2025-03-19])</f>
        <v>23.8125</v>
      </c>
      <c r="FP34">
        <f>SUBTOTAL(101,Table4[2025-03-20])</f>
        <v>23.8125</v>
      </c>
      <c r="FQ34">
        <f>SUBTOTAL(101,Table4[2025-03-21])</f>
        <v>23.8125</v>
      </c>
      <c r="FR34">
        <f>SUBTOTAL(101,Table4[2025-03-22])</f>
        <v>23.8125</v>
      </c>
      <c r="FS34">
        <f>SUBTOTAL(101,Table4[2025-03-23])</f>
        <v>23.8125</v>
      </c>
      <c r="FT34">
        <f>SUBTOTAL(101,Table4[2025-03-24])</f>
        <v>23.8125</v>
      </c>
      <c r="FU34">
        <f>SUBTOTAL(101,Table4[2025-03-25])</f>
        <v>23.8125</v>
      </c>
      <c r="FV34">
        <f>SUBTOTAL(101,Table4[2025-03-26])</f>
        <v>23.8125</v>
      </c>
      <c r="FW34">
        <f>SUBTOTAL(101,Table4[2025-03-27])</f>
        <v>23.8125</v>
      </c>
      <c r="FX34">
        <f>SUBTOTAL(101,Table4[2025-03-28])</f>
        <v>23.8125</v>
      </c>
      <c r="FY34">
        <f>SUBTOTAL(101,Table4[2025-03-29])</f>
        <v>23.8125</v>
      </c>
      <c r="FZ34">
        <f>SUBTOTAL(101,Table4[2025-03-30])</f>
        <v>23.8125</v>
      </c>
      <c r="GA34">
        <f>SUBTOTAL(101,Table4[2025-03-31])</f>
        <v>23.8125</v>
      </c>
      <c r="GB34">
        <f>SUBTOTAL(101,Table4[2025-04-01])</f>
        <v>23.8125</v>
      </c>
      <c r="GC34">
        <f>SUBTOTAL(101,Table4[2025-04-02])</f>
        <v>23.8125</v>
      </c>
      <c r="GD34">
        <f>SUBTOTAL(101,Table4[2025-04-03])</f>
        <v>23.8125</v>
      </c>
      <c r="GE34">
        <f>SUBTOTAL(101,Table4[2025-04-04])</f>
        <v>23.8125</v>
      </c>
      <c r="GF34">
        <f>SUBTOTAL(101,Table4[2025-04-05])</f>
        <v>23.8125</v>
      </c>
      <c r="GG34">
        <f>SUBTOTAL(101,Table4[2025-04-06])</f>
        <v>23.8125</v>
      </c>
      <c r="GH34">
        <f>SUBTOTAL(101,Table4[2025-04-07])</f>
        <v>23.8125</v>
      </c>
      <c r="GI34">
        <f>SUBTOTAL(101,Table4[2025-04-08])</f>
        <v>23.8125</v>
      </c>
      <c r="GJ34">
        <f>SUBTOTAL(101,Table4[2025-04-09])</f>
        <v>23.8125</v>
      </c>
      <c r="GK34">
        <f>SUBTOTAL(101,Table4[2025-04-10])</f>
        <v>23.8125</v>
      </c>
      <c r="GL34">
        <f>SUBTOTAL(101,Table4[2025-04-11])</f>
        <v>23.8125</v>
      </c>
      <c r="GM34">
        <f>SUBTOTAL(101,Table4[2025-04-12])</f>
        <v>23.8125</v>
      </c>
      <c r="GN34">
        <f>SUBTOTAL(101,Table4[2025-04-13])</f>
        <v>23.8125</v>
      </c>
      <c r="GO34">
        <f>SUBTOTAL(101,Table4[2025-04-14])</f>
        <v>23.8125</v>
      </c>
      <c r="GP34">
        <f>SUBTOTAL(101,Table4[2025-04-15])</f>
        <v>23.8125</v>
      </c>
      <c r="GQ34">
        <f>SUBTOTAL(101,Table4[2025-04-16])</f>
        <v>23.8125</v>
      </c>
      <c r="GR34">
        <f>SUBTOTAL(101,Table4[2025-04-17])</f>
        <v>23.8125</v>
      </c>
      <c r="GS34">
        <f>SUBTOTAL(101,Table4[2025-04-18])</f>
        <v>23.8125</v>
      </c>
      <c r="GT34">
        <f>SUBTOTAL(101,Table4[2025-04-19])</f>
        <v>23.8125</v>
      </c>
      <c r="GU34">
        <f>SUBTOTAL(101,Table4[2025-04-20])</f>
        <v>23.8125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8"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7">
        <f>BO3+BO4</f>
        <v>82</v>
      </c>
    </row>
    <row r="4" spans="1:68" ht="9.9499999999999993" customHeight="1" x14ac:dyDescent="0.25">
      <c r="A4" s="59"/>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7"/>
    </row>
    <row r="5" spans="1:68" ht="9.9499999999999993" customHeight="1" x14ac:dyDescent="0.25">
      <c r="A5" s="58"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7">
        <f t="shared" ref="BP5" si="1">BO5+BO6</f>
        <v>82</v>
      </c>
    </row>
    <row r="6" spans="1:68" ht="9.9499999999999993" customHeight="1" x14ac:dyDescent="0.25">
      <c r="A6" s="59"/>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7"/>
    </row>
    <row r="7" spans="1:68" ht="9.9499999999999993" customHeight="1" x14ac:dyDescent="0.25">
      <c r="A7" s="58"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7">
        <f t="shared" ref="BP7" si="2">BO7+BO8</f>
        <v>82</v>
      </c>
    </row>
    <row r="8" spans="1:68" ht="9.9499999999999993" customHeight="1" x14ac:dyDescent="0.25">
      <c r="A8" s="59"/>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7"/>
    </row>
    <row r="9" spans="1:68" ht="9.9499999999999993" customHeight="1" x14ac:dyDescent="0.25">
      <c r="A9" s="58"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7">
        <f t="shared" ref="BP9" si="3">BO9+BO10</f>
        <v>82</v>
      </c>
    </row>
    <row r="10" spans="1:68" ht="9.9499999999999993" customHeight="1" x14ac:dyDescent="0.25">
      <c r="A10" s="59"/>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7"/>
    </row>
    <row r="11" spans="1:68" ht="9.9499999999999993" customHeight="1" x14ac:dyDescent="0.25">
      <c r="A11" s="58"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7">
        <f t="shared" ref="BP11" si="4">BO11+BO12</f>
        <v>82</v>
      </c>
    </row>
    <row r="12" spans="1:68" ht="9.9499999999999993" customHeight="1" x14ac:dyDescent="0.25">
      <c r="A12" s="59"/>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7"/>
    </row>
    <row r="13" spans="1:68" ht="9.9499999999999993" customHeight="1" x14ac:dyDescent="0.25">
      <c r="A13" s="58"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7">
        <f t="shared" ref="BP13" si="5">BO13+BO14</f>
        <v>82</v>
      </c>
    </row>
    <row r="14" spans="1:68" ht="9.9499999999999993" customHeight="1" x14ac:dyDescent="0.25">
      <c r="A14" s="59"/>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7"/>
    </row>
    <row r="15" spans="1:68" ht="9.9499999999999993" customHeight="1" x14ac:dyDescent="0.25">
      <c r="A15" s="58"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7">
        <f t="shared" ref="BP15" si="6">BO15+BO16</f>
        <v>82</v>
      </c>
    </row>
    <row r="16" spans="1:68" ht="9.9499999999999993" customHeight="1" x14ac:dyDescent="0.25">
      <c r="A16" s="59"/>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7"/>
    </row>
    <row r="17" spans="1:68" ht="9.9499999999999993" customHeight="1" x14ac:dyDescent="0.25">
      <c r="A17" s="58"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7">
        <f t="shared" ref="BP17" si="7">BO17+BO18</f>
        <v>82</v>
      </c>
    </row>
    <row r="18" spans="1:68" ht="9.9499999999999993" customHeight="1" x14ac:dyDescent="0.25">
      <c r="A18" s="59"/>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7"/>
    </row>
    <row r="19" spans="1:68" ht="9.9499999999999993" customHeight="1" x14ac:dyDescent="0.25">
      <c r="A19" s="58"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7">
        <f t="shared" ref="BP19" si="8">BO19+BO20</f>
        <v>82</v>
      </c>
    </row>
    <row r="20" spans="1:68" ht="9.9499999999999993" customHeight="1" x14ac:dyDescent="0.25">
      <c r="A20" s="59"/>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7"/>
    </row>
    <row r="21" spans="1:68" ht="9.9499999999999993" customHeight="1" x14ac:dyDescent="0.25">
      <c r="A21" s="58"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7">
        <f t="shared" ref="BP21" si="9">BO21+BO22</f>
        <v>82</v>
      </c>
    </row>
    <row r="22" spans="1:68" ht="9.9499999999999993" customHeight="1" x14ac:dyDescent="0.25">
      <c r="A22" s="59"/>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7"/>
    </row>
    <row r="23" spans="1:68" ht="9.9499999999999993" customHeight="1" x14ac:dyDescent="0.25">
      <c r="A23" s="58"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7">
        <f t="shared" ref="BP23" si="10">BO23+BO24</f>
        <v>82</v>
      </c>
    </row>
    <row r="24" spans="1:68" ht="9.9499999999999993" customHeight="1" x14ac:dyDescent="0.25">
      <c r="A24" s="59"/>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7"/>
    </row>
    <row r="25" spans="1:68" ht="9.9499999999999993" customHeight="1" x14ac:dyDescent="0.25">
      <c r="A25" s="58"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7">
        <f t="shared" ref="BP25" si="11">BO25+BO26</f>
        <v>82</v>
      </c>
    </row>
    <row r="26" spans="1:68" ht="9.9499999999999993" customHeight="1" x14ac:dyDescent="0.25">
      <c r="A26" s="59"/>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7"/>
    </row>
    <row r="27" spans="1:68" ht="9.9499999999999993" customHeight="1" x14ac:dyDescent="0.25">
      <c r="A27" s="58"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7">
        <f t="shared" ref="BP27" si="12">BO27+BO28</f>
        <v>82</v>
      </c>
    </row>
    <row r="28" spans="1:68" ht="9.9499999999999993" customHeight="1" x14ac:dyDescent="0.25">
      <c r="A28" s="59"/>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7"/>
    </row>
    <row r="29" spans="1:68" ht="9.9499999999999993" customHeight="1" x14ac:dyDescent="0.25">
      <c r="A29" s="58"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7">
        <f t="shared" ref="BP29" si="13">BO29+BO30</f>
        <v>82</v>
      </c>
    </row>
    <row r="30" spans="1:68" ht="9.9499999999999993" customHeight="1" x14ac:dyDescent="0.25">
      <c r="A30" s="59"/>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7"/>
    </row>
    <row r="31" spans="1:68" ht="9.9499999999999993" customHeight="1" x14ac:dyDescent="0.25">
      <c r="A31" s="58"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7">
        <f t="shared" ref="BP31" si="14">BO31+BO32</f>
        <v>82</v>
      </c>
    </row>
    <row r="32" spans="1:68" ht="9.9499999999999993" customHeight="1" x14ac:dyDescent="0.25">
      <c r="A32" s="59"/>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7"/>
    </row>
    <row r="33" spans="1:68" ht="9.9499999999999993" customHeight="1" x14ac:dyDescent="0.25">
      <c r="A33" s="58"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7">
        <f t="shared" ref="BP33" si="15">BO33+BO34</f>
        <v>82</v>
      </c>
    </row>
    <row r="34" spans="1:68" ht="9.9499999999999993" customHeight="1" x14ac:dyDescent="0.25">
      <c r="A34" s="59"/>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7"/>
    </row>
    <row r="35" spans="1:68" ht="9.9499999999999993" customHeight="1" x14ac:dyDescent="0.25">
      <c r="A35" s="58"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7">
        <f t="shared" ref="BP35" si="16">BO35+BO36</f>
        <v>82</v>
      </c>
    </row>
    <row r="36" spans="1:68" ht="9.9499999999999993" customHeight="1" x14ac:dyDescent="0.25">
      <c r="A36" s="59"/>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7"/>
    </row>
    <row r="37" spans="1:68" ht="9.9499999999999993" customHeight="1" x14ac:dyDescent="0.25">
      <c r="A37" s="58"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7">
        <f t="shared" ref="BP37" si="17">BO37+BO38</f>
        <v>82</v>
      </c>
    </row>
    <row r="38" spans="1:68" ht="9.9499999999999993" customHeight="1" x14ac:dyDescent="0.25">
      <c r="A38" s="59"/>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7"/>
    </row>
    <row r="39" spans="1:68" ht="9.9499999999999993" customHeight="1" x14ac:dyDescent="0.25">
      <c r="A39" s="58"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7">
        <f t="shared" ref="BP39" si="18">BO39+BO40</f>
        <v>82</v>
      </c>
    </row>
    <row r="40" spans="1:68" ht="9.9499999999999993" customHeight="1" x14ac:dyDescent="0.25">
      <c r="A40" s="59"/>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7"/>
    </row>
    <row r="41" spans="1:68" ht="9.9499999999999993" customHeight="1" x14ac:dyDescent="0.25">
      <c r="A41" s="58"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7">
        <f t="shared" ref="BP41" si="19">BO41+BO42</f>
        <v>82</v>
      </c>
    </row>
    <row r="42" spans="1:68" ht="9.9499999999999993" customHeight="1" x14ac:dyDescent="0.25">
      <c r="A42" s="59"/>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7"/>
    </row>
    <row r="43" spans="1:68" ht="9.9499999999999993" customHeight="1" x14ac:dyDescent="0.25">
      <c r="A43" s="58"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7">
        <f t="shared" ref="BP43" si="20">BO43+BO44</f>
        <v>82</v>
      </c>
    </row>
    <row r="44" spans="1:68" ht="9.9499999999999993" customHeight="1" x14ac:dyDescent="0.25">
      <c r="A44" s="59"/>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7"/>
    </row>
    <row r="45" spans="1:68" ht="9.9499999999999993" customHeight="1" x14ac:dyDescent="0.25">
      <c r="A45" s="58"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7">
        <f t="shared" ref="BP45" si="21">BO45+BO46</f>
        <v>82</v>
      </c>
    </row>
    <row r="46" spans="1:68" ht="9.9499999999999993" customHeight="1" x14ac:dyDescent="0.25">
      <c r="A46" s="59"/>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7"/>
    </row>
    <row r="47" spans="1:68" ht="9.9499999999999993" customHeight="1" x14ac:dyDescent="0.25">
      <c r="A47" s="58"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7">
        <f t="shared" ref="BP47" si="22">BO47+BO48</f>
        <v>82</v>
      </c>
    </row>
    <row r="48" spans="1:68" ht="9.9499999999999993" customHeight="1" x14ac:dyDescent="0.25">
      <c r="A48" s="59"/>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7"/>
    </row>
    <row r="49" spans="1:68" ht="9.9499999999999993" customHeight="1" x14ac:dyDescent="0.25">
      <c r="A49" s="58"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7">
        <f t="shared" ref="BP49" si="23">BO49+BO50</f>
        <v>82</v>
      </c>
    </row>
    <row r="50" spans="1:68" ht="9.9499999999999993" customHeight="1" x14ac:dyDescent="0.25">
      <c r="A50" s="59"/>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7"/>
    </row>
    <row r="51" spans="1:68" ht="9.9499999999999993" customHeight="1" x14ac:dyDescent="0.25">
      <c r="A51" s="58"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7">
        <f t="shared" ref="BP51" si="24">BO51+BO52</f>
        <v>82</v>
      </c>
    </row>
    <row r="52" spans="1:68" ht="9.9499999999999993" customHeight="1" x14ac:dyDescent="0.25">
      <c r="A52" s="59"/>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7"/>
    </row>
    <row r="53" spans="1:68" ht="9.9499999999999993" customHeight="1" x14ac:dyDescent="0.25">
      <c r="A53" s="58"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7">
        <f t="shared" ref="BP53" si="25">BO53+BO54</f>
        <v>82</v>
      </c>
    </row>
    <row r="54" spans="1:68" ht="9.9499999999999993" customHeight="1" x14ac:dyDescent="0.25">
      <c r="A54" s="59"/>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7"/>
    </row>
    <row r="55" spans="1:68" ht="9.9499999999999993" customHeight="1" x14ac:dyDescent="0.25">
      <c r="A55" s="58"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7">
        <f t="shared" ref="BP55" si="26">BO55+BO56</f>
        <v>82</v>
      </c>
    </row>
    <row r="56" spans="1:68" ht="9.9499999999999993" customHeight="1" x14ac:dyDescent="0.25">
      <c r="A56" s="59"/>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7"/>
    </row>
    <row r="57" spans="1:68" ht="9.9499999999999993" customHeight="1" x14ac:dyDescent="0.25">
      <c r="A57" s="58"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7">
        <f t="shared" ref="BP57" si="27">BO57+BO58</f>
        <v>82</v>
      </c>
    </row>
    <row r="58" spans="1:68" ht="9.9499999999999993" customHeight="1" x14ac:dyDescent="0.25">
      <c r="A58" s="59"/>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7"/>
    </row>
    <row r="59" spans="1:68" ht="9.9499999999999993" customHeight="1" x14ac:dyDescent="0.25">
      <c r="A59" s="58"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7">
        <f t="shared" ref="BP59" si="28">BO59+BO60</f>
        <v>82</v>
      </c>
    </row>
    <row r="60" spans="1:68" ht="9.9499999999999993" customHeight="1" x14ac:dyDescent="0.25">
      <c r="A60" s="59"/>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7"/>
    </row>
    <row r="61" spans="1:68" ht="9.9499999999999993" customHeight="1" x14ac:dyDescent="0.25">
      <c r="A61" s="58"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7">
        <f t="shared" ref="BP61" si="29">BO61+BO62</f>
        <v>82</v>
      </c>
    </row>
    <row r="62" spans="1:68" ht="9.9499999999999993" customHeight="1" x14ac:dyDescent="0.25">
      <c r="A62" s="59"/>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7"/>
    </row>
    <row r="63" spans="1:68" ht="9.9499999999999993" customHeight="1" x14ac:dyDescent="0.25">
      <c r="A63" s="58"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7">
        <f t="shared" ref="BP63" si="30">BO63+BO64</f>
        <v>82</v>
      </c>
    </row>
    <row r="64" spans="1:68" ht="9.9499999999999993" customHeight="1" x14ac:dyDescent="0.25">
      <c r="A64" s="59"/>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7"/>
    </row>
    <row r="65" spans="1:68" ht="9.9499999999999993" customHeight="1" x14ac:dyDescent="0.25">
      <c r="A65" s="58"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7">
        <f t="shared" ref="BP65" si="31">BO65+BO66</f>
        <v>82</v>
      </c>
    </row>
    <row r="66" spans="1:68" ht="9.9499999999999993" customHeight="1" x14ac:dyDescent="0.25">
      <c r="A66" s="59"/>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7"/>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V13" sqref="V1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7">
        <f>BO3+BO4</f>
        <v>20</v>
      </c>
      <c r="BQ3" s="58">
        <f>82-BP3</f>
        <v>62</v>
      </c>
    </row>
    <row r="4" spans="1:69" ht="9.9499999999999993" customHeight="1" x14ac:dyDescent="0.25">
      <c r="A4" s="59"/>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11</v>
      </c>
      <c r="BP4" s="57"/>
      <c r="BQ4" s="58"/>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10</v>
      </c>
      <c r="BP5" s="57">
        <f t="shared" ref="BP5" si="1">BO5+BO6</f>
        <v>23</v>
      </c>
      <c r="BQ5" s="58">
        <f t="shared" ref="BQ5" si="2">82-BP5</f>
        <v>59</v>
      </c>
    </row>
    <row r="6" spans="1:69" ht="9.9499999999999993" customHeight="1" x14ac:dyDescent="0.25">
      <c r="A6" s="59"/>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13</v>
      </c>
      <c r="BP6" s="57"/>
      <c r="BQ6" s="58"/>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10</v>
      </c>
      <c r="BP7" s="57">
        <f t="shared" ref="BP7" si="3">BO7+BO8</f>
        <v>21</v>
      </c>
      <c r="BQ7" s="58">
        <f t="shared" ref="BQ7" si="4">82-BP7</f>
        <v>61</v>
      </c>
    </row>
    <row r="8" spans="1:69" ht="9.9499999999999993" customHeight="1" x14ac:dyDescent="0.25">
      <c r="A8" s="59"/>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7"/>
      <c r="BQ8" s="58"/>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12</v>
      </c>
      <c r="BP9" s="57">
        <f t="shared" ref="BP9" si="5">BO9+BO10</f>
        <v>21</v>
      </c>
      <c r="BQ9" s="58">
        <f t="shared" ref="BQ9" si="6">82-BP9</f>
        <v>61</v>
      </c>
    </row>
    <row r="10" spans="1:69" ht="9.9499999999999993" customHeight="1" x14ac:dyDescent="0.25">
      <c r="A10" s="59"/>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9</v>
      </c>
      <c r="BP10" s="57"/>
      <c r="BQ10" s="58"/>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7">
        <f t="shared" ref="BP11" si="7">BO11+BO12</f>
        <v>20</v>
      </c>
      <c r="BQ11" s="58">
        <f t="shared" ref="BQ11" si="8">82-BP11</f>
        <v>62</v>
      </c>
    </row>
    <row r="12" spans="1:69" ht="9.9499999999999993" customHeight="1" x14ac:dyDescent="0.25">
      <c r="A12" s="59"/>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10</v>
      </c>
      <c r="BP12" s="57"/>
      <c r="BQ12" s="58"/>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11</v>
      </c>
      <c r="BP13" s="57">
        <f t="shared" ref="BP13" si="9">BO13+BO14</f>
        <v>23</v>
      </c>
      <c r="BQ13" s="58">
        <f t="shared" ref="BQ13" si="10">82-BP13</f>
        <v>59</v>
      </c>
    </row>
    <row r="14" spans="1:69" ht="9.9499999999999993" customHeight="1" x14ac:dyDescent="0.25">
      <c r="A14" s="59"/>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57"/>
      <c r="BQ14" s="58"/>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13</v>
      </c>
      <c r="BP15" s="57">
        <f t="shared" ref="BP15" si="11">BO15+BO16</f>
        <v>21</v>
      </c>
      <c r="BQ15" s="58">
        <f t="shared" ref="BQ15" si="12">82-BP15</f>
        <v>61</v>
      </c>
    </row>
    <row r="16" spans="1:69" ht="9.9499999999999993" customHeight="1" x14ac:dyDescent="0.25">
      <c r="A16" s="59"/>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8</v>
      </c>
      <c r="BP16" s="57"/>
      <c r="BQ16" s="58"/>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10</v>
      </c>
      <c r="BP17" s="57">
        <f t="shared" ref="BP17" si="13">BO17+BO18</f>
        <v>22</v>
      </c>
      <c r="BQ17" s="58">
        <f t="shared" ref="BQ17" si="14">82-BP17</f>
        <v>60</v>
      </c>
    </row>
    <row r="18" spans="1:69" ht="9.9499999999999993" customHeight="1" x14ac:dyDescent="0.25">
      <c r="A18" s="59"/>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7"/>
      <c r="BQ18" s="58"/>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10</v>
      </c>
      <c r="BP19" s="57">
        <f t="shared" ref="BP19" si="15">BO19+BO20</f>
        <v>20</v>
      </c>
      <c r="BQ19" s="58">
        <f t="shared" ref="BQ19" si="16">82-BP19</f>
        <v>62</v>
      </c>
    </row>
    <row r="20" spans="1:69" ht="9.9499999999999993" customHeight="1" x14ac:dyDescent="0.25">
      <c r="A20" s="59"/>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57"/>
      <c r="BQ20" s="58"/>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11</v>
      </c>
      <c r="BP21" s="57">
        <f t="shared" ref="BP21" si="17">BO21+BO22</f>
        <v>22</v>
      </c>
      <c r="BQ21" s="58">
        <f t="shared" ref="BQ21" si="18">82-BP21</f>
        <v>60</v>
      </c>
    </row>
    <row r="22" spans="1:69" ht="9.9499999999999993" customHeight="1" x14ac:dyDescent="0.25">
      <c r="A22" s="59"/>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11</v>
      </c>
      <c r="BP22" s="57"/>
      <c r="BQ22" s="58"/>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7">
        <f t="shared" ref="BP23" si="19">BO23+BO24</f>
        <v>22</v>
      </c>
      <c r="BQ23" s="58">
        <f t="shared" ref="BQ23" si="20">82-BP23</f>
        <v>60</v>
      </c>
    </row>
    <row r="24" spans="1:69" ht="9.9499999999999993" customHeight="1" x14ac:dyDescent="0.25">
      <c r="A24" s="59"/>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7"/>
      <c r="BQ24" s="58"/>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10</v>
      </c>
      <c r="BP25" s="57">
        <f t="shared" ref="BP25" si="21">BO25+BO26</f>
        <v>22</v>
      </c>
      <c r="BQ25" s="58">
        <f t="shared" ref="BQ25" si="22">82-BP25</f>
        <v>60</v>
      </c>
    </row>
    <row r="26" spans="1:69" ht="9.9499999999999993" customHeight="1" x14ac:dyDescent="0.25">
      <c r="A26" s="59"/>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12</v>
      </c>
      <c r="BP26" s="57"/>
      <c r="BQ26" s="58"/>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13</v>
      </c>
      <c r="BP27" s="57">
        <f t="shared" ref="BP27" si="23">BO27+BO28</f>
        <v>22</v>
      </c>
      <c r="BQ27" s="58">
        <f t="shared" ref="BQ27" si="24">82-BP27</f>
        <v>60</v>
      </c>
    </row>
    <row r="28" spans="1:69" ht="9.9499999999999993" customHeight="1" x14ac:dyDescent="0.25">
      <c r="A28" s="59"/>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9</v>
      </c>
      <c r="BP28" s="57"/>
      <c r="BQ28" s="58"/>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13</v>
      </c>
      <c r="BP29" s="57">
        <f t="shared" ref="BP29" si="25">BO29+BO30</f>
        <v>21</v>
      </c>
      <c r="BQ29" s="58">
        <f t="shared" ref="BQ29" si="26">82-BP29</f>
        <v>61</v>
      </c>
    </row>
    <row r="30" spans="1:69" ht="9.9499999999999993" customHeight="1" x14ac:dyDescent="0.25">
      <c r="A30" s="59"/>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8</v>
      </c>
      <c r="BP30" s="57"/>
      <c r="BQ30" s="58"/>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7">
        <f t="shared" ref="BP31" si="27">BO31+BO32</f>
        <v>21</v>
      </c>
      <c r="BQ31" s="58">
        <f t="shared" ref="BQ31" si="28">82-BP31</f>
        <v>61</v>
      </c>
    </row>
    <row r="32" spans="1:69" ht="9.9499999999999993" customHeight="1" x14ac:dyDescent="0.25">
      <c r="A32" s="59"/>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12</v>
      </c>
      <c r="BP32" s="57"/>
      <c r="BQ32" s="58"/>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13</v>
      </c>
      <c r="BP33" s="57">
        <f t="shared" ref="BP33" si="29">BO33+BO34</f>
        <v>24</v>
      </c>
      <c r="BQ33" s="58">
        <f t="shared" ref="BQ33" si="30">82-BP33</f>
        <v>58</v>
      </c>
    </row>
    <row r="34" spans="1:69" ht="9.9499999999999993" customHeight="1" x14ac:dyDescent="0.25">
      <c r="A34" s="59"/>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11</v>
      </c>
      <c r="BP34" s="57"/>
      <c r="BQ34" s="58"/>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11</v>
      </c>
      <c r="BP35" s="57">
        <f t="shared" ref="BP35" si="31">BO35+BO36</f>
        <v>22</v>
      </c>
      <c r="BQ35" s="58">
        <f t="shared" ref="BQ35" si="32">82-BP35</f>
        <v>60</v>
      </c>
    </row>
    <row r="36" spans="1:69" ht="9.9499999999999993" customHeight="1" x14ac:dyDescent="0.25">
      <c r="A36" s="59"/>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11</v>
      </c>
      <c r="BP36" s="57"/>
      <c r="BQ36" s="58"/>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13</v>
      </c>
      <c r="BP37" s="57">
        <f t="shared" ref="BP37" si="33">BO37+BO38</f>
        <v>22</v>
      </c>
      <c r="BQ37" s="58">
        <f t="shared" ref="BQ37" si="34">82-BP37</f>
        <v>60</v>
      </c>
    </row>
    <row r="38" spans="1:69" ht="9.9499999999999993" customHeight="1" x14ac:dyDescent="0.25">
      <c r="A38" s="59"/>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9</v>
      </c>
      <c r="BP38" s="57"/>
      <c r="BQ38" s="58"/>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10</v>
      </c>
      <c r="BP39" s="57">
        <f t="shared" ref="BP39" si="35">BO39+BO40</f>
        <v>20</v>
      </c>
      <c r="BQ39" s="58">
        <f t="shared" ref="BQ39" si="36">82-BP39</f>
        <v>62</v>
      </c>
    </row>
    <row r="40" spans="1:69" ht="9.9499999999999993" customHeight="1" x14ac:dyDescent="0.25">
      <c r="A40" s="59"/>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10</v>
      </c>
      <c r="BP40" s="57"/>
      <c r="BQ40" s="58"/>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7">
        <f t="shared" ref="BP41" si="37">BO41+BO42</f>
        <v>21</v>
      </c>
      <c r="BQ41" s="58">
        <f t="shared" ref="BQ41" si="38">82-BP41</f>
        <v>61</v>
      </c>
    </row>
    <row r="42" spans="1:69" ht="9.9499999999999993" customHeight="1" x14ac:dyDescent="0.25">
      <c r="A42" s="59"/>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57"/>
      <c r="BQ42" s="58"/>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7">
        <f t="shared" ref="BP43" si="39">BO43+BO44</f>
        <v>22</v>
      </c>
      <c r="BQ43" s="58">
        <f t="shared" ref="BQ43" si="40">82-BP43</f>
        <v>60</v>
      </c>
    </row>
    <row r="44" spans="1:69" ht="9.9499999999999993" customHeight="1" x14ac:dyDescent="0.25">
      <c r="A44" s="59"/>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12</v>
      </c>
      <c r="BP44" s="57"/>
      <c r="BQ44" s="58"/>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7">
        <f t="shared" ref="BP45" si="41">BO45+BO46</f>
        <v>23</v>
      </c>
      <c r="BQ45" s="58">
        <f t="shared" ref="BQ45" si="42">82-BP45</f>
        <v>59</v>
      </c>
    </row>
    <row r="46" spans="1:69" ht="9.9499999999999993" customHeight="1" x14ac:dyDescent="0.25">
      <c r="A46" s="59"/>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12</v>
      </c>
      <c r="BP46" s="57"/>
      <c r="BQ46" s="58"/>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10</v>
      </c>
      <c r="BP47" s="57">
        <f t="shared" ref="BP47" si="43">BO47+BO48</f>
        <v>22</v>
      </c>
      <c r="BQ47" s="58">
        <f t="shared" ref="BQ47" si="44">82-BP47</f>
        <v>60</v>
      </c>
    </row>
    <row r="48" spans="1:69" ht="9.9499999999999993" customHeight="1" x14ac:dyDescent="0.25">
      <c r="A48" s="59"/>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57"/>
      <c r="BQ48" s="58"/>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57">
        <f t="shared" ref="BP49" si="45">BO49+BO50</f>
        <v>24</v>
      </c>
      <c r="BQ49" s="58">
        <f t="shared" ref="BQ49" si="46">82-BP49</f>
        <v>58</v>
      </c>
    </row>
    <row r="50" spans="1:69" ht="9.9499999999999993" customHeight="1" x14ac:dyDescent="0.25">
      <c r="A50" s="59"/>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11</v>
      </c>
      <c r="BP50" s="57"/>
      <c r="BQ50" s="58"/>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12</v>
      </c>
      <c r="BP51" s="57">
        <f t="shared" ref="BP51" si="47">BO51+BO52</f>
        <v>23</v>
      </c>
      <c r="BQ51" s="58">
        <f t="shared" ref="BQ51" si="48">82-BP51</f>
        <v>59</v>
      </c>
    </row>
    <row r="52" spans="1:69" ht="9.9499999999999993" customHeight="1" x14ac:dyDescent="0.25">
      <c r="A52" s="59"/>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11</v>
      </c>
      <c r="BP52" s="57"/>
      <c r="BQ52" s="58"/>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10</v>
      </c>
      <c r="BP53" s="57">
        <f t="shared" ref="BP53" si="49">BO53+BO54</f>
        <v>20</v>
      </c>
      <c r="BQ53" s="58">
        <f t="shared" ref="BQ53" si="50">82-BP53</f>
        <v>62</v>
      </c>
    </row>
    <row r="54" spans="1:69" ht="9.9499999999999993" customHeight="1" x14ac:dyDescent="0.25">
      <c r="A54" s="59"/>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10</v>
      </c>
      <c r="BP54" s="57"/>
      <c r="BQ54" s="58"/>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7">
        <f t="shared" ref="BP55" si="51">BO55+BO56</f>
        <v>21</v>
      </c>
      <c r="BQ55" s="58">
        <f t="shared" ref="BQ55" si="52">82-BP55</f>
        <v>61</v>
      </c>
    </row>
    <row r="56" spans="1:69" ht="9.9499999999999993" customHeight="1" x14ac:dyDescent="0.25">
      <c r="A56" s="59"/>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57"/>
      <c r="BQ56" s="58"/>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13</v>
      </c>
      <c r="BP57" s="57">
        <f t="shared" ref="BP57" si="53">BO57+BO58</f>
        <v>22</v>
      </c>
      <c r="BQ57" s="58">
        <f t="shared" ref="BQ57" si="54">82-BP57</f>
        <v>60</v>
      </c>
    </row>
    <row r="58" spans="1:69" ht="9.9499999999999993" customHeight="1" x14ac:dyDescent="0.25">
      <c r="A58" s="59"/>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7"/>
      <c r="BQ58" s="58"/>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9</v>
      </c>
      <c r="BP59" s="57">
        <f t="shared" ref="BP59" si="55">BO59+BO60</f>
        <v>20</v>
      </c>
      <c r="BQ59" s="58">
        <f t="shared" ref="BQ59" si="56">82-BP59</f>
        <v>62</v>
      </c>
    </row>
    <row r="60" spans="1:69" ht="9.9499999999999993" customHeight="1" x14ac:dyDescent="0.25">
      <c r="A60" s="59"/>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7"/>
      <c r="BQ60" s="58"/>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12</v>
      </c>
      <c r="BP61" s="57">
        <f t="shared" ref="BP61" si="57">BO61+BO62</f>
        <v>22</v>
      </c>
      <c r="BQ61" s="58">
        <f t="shared" ref="BQ61" si="58">82-BP61</f>
        <v>60</v>
      </c>
    </row>
    <row r="62" spans="1:69" ht="9.9499999999999993" customHeight="1" x14ac:dyDescent="0.25">
      <c r="A62" s="59"/>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7"/>
      <c r="BQ62" s="58"/>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12</v>
      </c>
      <c r="BP63" s="57">
        <f t="shared" ref="BP63" si="59">BO63+BO64</f>
        <v>22</v>
      </c>
      <c r="BQ63" s="58">
        <f t="shared" ref="BQ63" si="60">82-BP63</f>
        <v>60</v>
      </c>
    </row>
    <row r="64" spans="1:69" ht="9.9499999999999993" customHeight="1" x14ac:dyDescent="0.25">
      <c r="A64" s="59"/>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7"/>
      <c r="BQ64" s="58"/>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9</v>
      </c>
      <c r="BP65" s="57">
        <f t="shared" ref="BP65" si="61">BO65+BO66</f>
        <v>21</v>
      </c>
      <c r="BQ65" s="58">
        <f t="shared" ref="BQ65" si="62">82-BP65</f>
        <v>61</v>
      </c>
    </row>
    <row r="66" spans="1:69" ht="9.9499999999999993" customHeight="1" x14ac:dyDescent="0.25">
      <c r="A66" s="59"/>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12</v>
      </c>
      <c r="BP66" s="57"/>
      <c r="BQ66" s="58"/>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346</v>
      </c>
      <c r="BQ67" s="35">
        <f>SUM(BQ3:BQ66)/2</f>
        <v>966</v>
      </c>
    </row>
    <row r="68" spans="1:69" x14ac:dyDescent="0.25">
      <c r="BP68" s="51">
        <f>2*BP67/SUM(BP3:BQ66)</f>
        <v>0.26371951219512196</v>
      </c>
      <c r="BQ68" s="51">
        <f>2*BQ67/SUM(BP3:BQ66)</f>
        <v>0.73628048780487809</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7">
        <f>BO3+BO4</f>
        <v>13</v>
      </c>
      <c r="BQ3" s="58">
        <f>82-BP3</f>
        <v>69</v>
      </c>
      <c r="BT3" s="45">
        <f>DataRegularSeason20242025!$A$3:$A$8</f>
        <v>45569</v>
      </c>
    </row>
    <row r="4" spans="1:72" s="35" customFormat="1" ht="9.9499999999999993" customHeight="1" x14ac:dyDescent="0.2">
      <c r="A4" s="59"/>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7</v>
      </c>
      <c r="BP4" s="57"/>
      <c r="BQ4" s="58"/>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9</v>
      </c>
      <c r="BP5" s="57">
        <f t="shared" ref="BP5" si="1">BO5+BO6</f>
        <v>20</v>
      </c>
      <c r="BQ5" s="58">
        <f t="shared" ref="BQ5" si="2">82-BP5</f>
        <v>62</v>
      </c>
    </row>
    <row r="6" spans="1:72" s="35" customFormat="1" ht="9.9499999999999993" customHeight="1" x14ac:dyDescent="0.2">
      <c r="A6" s="59"/>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11</v>
      </c>
      <c r="BP6" s="57"/>
      <c r="BQ6" s="58"/>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6</v>
      </c>
      <c r="BP7" s="57">
        <f t="shared" ref="BP7" si="3">BO7+BO8</f>
        <v>11</v>
      </c>
      <c r="BQ7" s="58">
        <f t="shared" ref="BQ7" si="4">82-BP7</f>
        <v>71</v>
      </c>
    </row>
    <row r="8" spans="1:72" s="35" customFormat="1" ht="9.9499999999999993" customHeight="1" x14ac:dyDescent="0.2">
      <c r="A8" s="59"/>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7"/>
      <c r="BQ8" s="58"/>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9</v>
      </c>
      <c r="BP9" s="57">
        <f t="shared" ref="BP9" si="5">BO9+BO10</f>
        <v>17</v>
      </c>
      <c r="BQ9" s="58">
        <f t="shared" ref="BQ9" si="6">82-BP9</f>
        <v>65</v>
      </c>
    </row>
    <row r="10" spans="1:72" s="35" customFormat="1" ht="9.9499999999999993" customHeight="1" x14ac:dyDescent="0.2">
      <c r="A10" s="59"/>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8</v>
      </c>
      <c r="BP10" s="57"/>
      <c r="BQ10" s="58"/>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7">
        <f t="shared" ref="BP11" si="7">BO11+BO12</f>
        <v>12</v>
      </c>
      <c r="BQ11" s="58">
        <f t="shared" ref="BQ11" si="8">82-BP11</f>
        <v>70</v>
      </c>
    </row>
    <row r="12" spans="1:72" s="35" customFormat="1" ht="9.9499999999999993" customHeight="1" x14ac:dyDescent="0.2">
      <c r="A12" s="59"/>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6</v>
      </c>
      <c r="BP12" s="57"/>
      <c r="BQ12" s="58"/>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10</v>
      </c>
      <c r="BP13" s="57">
        <f t="shared" ref="BP13" si="9">BO13+BO14</f>
        <v>22</v>
      </c>
      <c r="BQ13" s="58">
        <f t="shared" ref="BQ13" si="10">82-BP13</f>
        <v>60</v>
      </c>
    </row>
    <row r="14" spans="1:72" s="35" customFormat="1" ht="9.9499999999999993" customHeight="1" x14ac:dyDescent="0.2">
      <c r="A14" s="59"/>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57"/>
      <c r="BQ14" s="58"/>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11</v>
      </c>
      <c r="BP15" s="57">
        <f t="shared" ref="BP15" si="11">BO15+BO16</f>
        <v>16</v>
      </c>
      <c r="BQ15" s="58">
        <f t="shared" ref="BQ15" si="12">82-BP15</f>
        <v>66</v>
      </c>
    </row>
    <row r="16" spans="1:72" s="35" customFormat="1" ht="9.9499999999999993" customHeight="1" x14ac:dyDescent="0.2">
      <c r="A16" s="59"/>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5</v>
      </c>
      <c r="BP16" s="57"/>
      <c r="BQ16" s="58"/>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7</v>
      </c>
      <c r="BP17" s="57">
        <f t="shared" ref="BP17" si="13">BO17+BO18</f>
        <v>16</v>
      </c>
      <c r="BQ17" s="58">
        <f t="shared" ref="BQ17" si="14">82-BP17</f>
        <v>66</v>
      </c>
    </row>
    <row r="18" spans="1:69" s="35" customFormat="1" ht="9.9499999999999993" customHeight="1" x14ac:dyDescent="0.2">
      <c r="A18" s="59"/>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7"/>
      <c r="BQ18" s="58"/>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6</v>
      </c>
      <c r="BP19" s="57">
        <f t="shared" ref="BP19" si="15">BO19+BO20</f>
        <v>12</v>
      </c>
      <c r="BQ19" s="58">
        <f t="shared" ref="BQ19" si="16">82-BP19</f>
        <v>70</v>
      </c>
    </row>
    <row r="20" spans="1:69" s="35" customFormat="1" ht="9.9499999999999993" customHeight="1" x14ac:dyDescent="0.2">
      <c r="A20" s="59"/>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57"/>
      <c r="BQ20" s="58"/>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7">
        <f t="shared" ref="BP21" si="17">BO21+BO22</f>
        <v>16</v>
      </c>
      <c r="BQ21" s="58">
        <f t="shared" ref="BQ21" si="18">82-BP21</f>
        <v>66</v>
      </c>
    </row>
    <row r="22" spans="1:69" s="35" customFormat="1" ht="9.9499999999999993" customHeight="1" x14ac:dyDescent="0.2">
      <c r="A22" s="59"/>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8</v>
      </c>
      <c r="BP22" s="57"/>
      <c r="BQ22" s="58"/>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7">
        <f t="shared" ref="BP23" si="19">BO23+BO24</f>
        <v>20</v>
      </c>
      <c r="BQ23" s="58">
        <f t="shared" ref="BQ23" si="20">82-BP23</f>
        <v>62</v>
      </c>
    </row>
    <row r="24" spans="1:69" s="35" customFormat="1" ht="9.9499999999999993" customHeight="1" x14ac:dyDescent="0.2">
      <c r="A24" s="59"/>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7"/>
      <c r="BQ24" s="58"/>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9</v>
      </c>
      <c r="BP25" s="57">
        <f t="shared" ref="BP25" si="21">BO25+BO26</f>
        <v>21</v>
      </c>
      <c r="BQ25" s="58">
        <f t="shared" ref="BQ25" si="22">82-BP25</f>
        <v>61</v>
      </c>
    </row>
    <row r="26" spans="1:69" s="35" customFormat="1" ht="9.9499999999999993" customHeight="1" x14ac:dyDescent="0.2">
      <c r="A26" s="59"/>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12</v>
      </c>
      <c r="BP26" s="57"/>
      <c r="BQ26" s="58"/>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8</v>
      </c>
      <c r="BP27" s="57">
        <f t="shared" ref="BP27" si="23">BO27+BO28</f>
        <v>16</v>
      </c>
      <c r="BQ27" s="58">
        <f t="shared" ref="BQ27" si="24">82-BP27</f>
        <v>66</v>
      </c>
    </row>
    <row r="28" spans="1:69" s="35" customFormat="1" ht="9.9499999999999993" customHeight="1" x14ac:dyDescent="0.2">
      <c r="A28" s="59"/>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8</v>
      </c>
      <c r="BP28" s="57"/>
      <c r="BQ28" s="58"/>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11</v>
      </c>
      <c r="BP29" s="57">
        <f t="shared" ref="BP29" si="25">BO29+BO30</f>
        <v>16</v>
      </c>
      <c r="BQ29" s="58">
        <f t="shared" ref="BQ29" si="26">82-BP29</f>
        <v>66</v>
      </c>
    </row>
    <row r="30" spans="1:69" s="35" customFormat="1" ht="9.9499999999999993" customHeight="1" x14ac:dyDescent="0.2">
      <c r="A30" s="59"/>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5</v>
      </c>
      <c r="BP30" s="57"/>
      <c r="BQ30" s="58"/>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7">
        <f t="shared" ref="BP31" si="27">BO31+BO32</f>
        <v>7</v>
      </c>
      <c r="BQ31" s="58">
        <f t="shared" ref="BQ31" si="28">82-BP31</f>
        <v>75</v>
      </c>
    </row>
    <row r="32" spans="1:69" s="35" customFormat="1" ht="9.9499999999999993" customHeight="1" x14ac:dyDescent="0.2">
      <c r="A32" s="59"/>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7"/>
      <c r="BQ32" s="58"/>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8</v>
      </c>
      <c r="BP33" s="57">
        <f t="shared" ref="BP33" si="29">BO33+BO34</f>
        <v>17</v>
      </c>
      <c r="BQ33" s="58">
        <f t="shared" ref="BQ33" si="30">82-BP33</f>
        <v>65</v>
      </c>
    </row>
    <row r="34" spans="1:69" s="35" customFormat="1" ht="9.9499999999999993" customHeight="1" x14ac:dyDescent="0.2">
      <c r="A34" s="59"/>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9</v>
      </c>
      <c r="BP34" s="57"/>
      <c r="BQ34" s="58"/>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10</v>
      </c>
      <c r="BP35" s="57">
        <f t="shared" ref="BP35" si="31">BO35+BO36</f>
        <v>18</v>
      </c>
      <c r="BQ35" s="58">
        <f t="shared" ref="BQ35" si="32">82-BP35</f>
        <v>64</v>
      </c>
    </row>
    <row r="36" spans="1:69" s="35" customFormat="1" ht="9.9499999999999993" customHeight="1" x14ac:dyDescent="0.2">
      <c r="A36" s="59"/>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8</v>
      </c>
      <c r="BP36" s="57"/>
      <c r="BQ36" s="58"/>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8</v>
      </c>
      <c r="BP37" s="57">
        <f t="shared" ref="BP37" si="33">BO37+BO38</f>
        <v>14</v>
      </c>
      <c r="BQ37" s="58">
        <f t="shared" ref="BQ37" si="34">82-BP37</f>
        <v>68</v>
      </c>
    </row>
    <row r="38" spans="1:69" s="35" customFormat="1" ht="9.9499999999999993" customHeight="1" x14ac:dyDescent="0.2">
      <c r="A38" s="59"/>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6</v>
      </c>
      <c r="BP38" s="57"/>
      <c r="BQ38" s="58"/>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7</v>
      </c>
      <c r="BP39" s="57">
        <f t="shared" ref="BP39" si="35">BO39+BO40</f>
        <v>15</v>
      </c>
      <c r="BQ39" s="58">
        <f t="shared" ref="BQ39" si="36">82-BP39</f>
        <v>67</v>
      </c>
    </row>
    <row r="40" spans="1:69" s="35" customFormat="1" ht="9.9499999999999993" customHeight="1" x14ac:dyDescent="0.2">
      <c r="A40" s="59"/>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57"/>
      <c r="BQ40" s="58"/>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7">
        <f t="shared" ref="BP41" si="37">BO41+BO42</f>
        <v>6</v>
      </c>
      <c r="BQ41" s="58">
        <f t="shared" ref="BQ41" si="38">82-BP41</f>
        <v>76</v>
      </c>
    </row>
    <row r="42" spans="1:69" s="35" customFormat="1" ht="9.9499999999999993" customHeight="1" x14ac:dyDescent="0.2">
      <c r="A42" s="59"/>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57"/>
      <c r="BQ42" s="58"/>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7">
        <f t="shared" ref="BP43" si="39">BO43+BO44</f>
        <v>16</v>
      </c>
      <c r="BQ43" s="58">
        <f t="shared" ref="BQ43" si="40">82-BP43</f>
        <v>66</v>
      </c>
    </row>
    <row r="44" spans="1:69" s="35" customFormat="1" ht="9.9499999999999993" customHeight="1" x14ac:dyDescent="0.2">
      <c r="A44" s="59"/>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9</v>
      </c>
      <c r="BP44" s="57"/>
      <c r="BQ44" s="58"/>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7">
        <f t="shared" ref="BP45" si="41">BO45+BO46</f>
        <v>20</v>
      </c>
      <c r="BQ45" s="58">
        <f t="shared" ref="BQ45" si="42">82-BP45</f>
        <v>62</v>
      </c>
    </row>
    <row r="46" spans="1:69" s="35" customFormat="1" ht="9.9499999999999993" customHeight="1" x14ac:dyDescent="0.2">
      <c r="A46" s="59"/>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11</v>
      </c>
      <c r="BP46" s="57"/>
      <c r="BQ46" s="58"/>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6</v>
      </c>
      <c r="BP47" s="57">
        <f t="shared" ref="BP47" si="43">BO47+BO48</f>
        <v>14</v>
      </c>
      <c r="BQ47" s="58">
        <f t="shared" ref="BQ47" si="44">82-BP47</f>
        <v>68</v>
      </c>
    </row>
    <row r="48" spans="1:69" s="35" customFormat="1" ht="9.9499999999999993" customHeight="1" x14ac:dyDescent="0.2">
      <c r="A48" s="59"/>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57"/>
      <c r="BQ48" s="58"/>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57">
        <f t="shared" ref="BP49" si="45">BO49+BO50</f>
        <v>16</v>
      </c>
      <c r="BQ49" s="58">
        <f t="shared" ref="BQ49" si="46">82-BP49</f>
        <v>66</v>
      </c>
    </row>
    <row r="50" spans="1:69" s="35" customFormat="1" ht="9.9499999999999993" customHeight="1" x14ac:dyDescent="0.2">
      <c r="A50" s="59"/>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8</v>
      </c>
      <c r="BP50" s="57"/>
      <c r="BQ50" s="58"/>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8</v>
      </c>
      <c r="BP51" s="57">
        <f t="shared" ref="BP51" si="47">BO51+BO52</f>
        <v>16</v>
      </c>
      <c r="BQ51" s="58">
        <f t="shared" ref="BQ51" si="48">82-BP51</f>
        <v>66</v>
      </c>
    </row>
    <row r="52" spans="1:69" s="35" customFormat="1" ht="9.9499999999999993" customHeight="1" x14ac:dyDescent="0.2">
      <c r="A52" s="59"/>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8</v>
      </c>
      <c r="BP52" s="57"/>
      <c r="BQ52" s="58"/>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9</v>
      </c>
      <c r="BP53" s="57">
        <f t="shared" ref="BP53" si="49">BO53+BO54</f>
        <v>17</v>
      </c>
      <c r="BQ53" s="58">
        <f t="shared" ref="BQ53" si="50">82-BP53</f>
        <v>65</v>
      </c>
    </row>
    <row r="54" spans="1:69" s="35" customFormat="1" ht="9.9499999999999993" customHeight="1" x14ac:dyDescent="0.2">
      <c r="A54" s="59"/>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8</v>
      </c>
      <c r="BP54" s="57"/>
      <c r="BQ54" s="58"/>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7">
        <f t="shared" ref="BP55" si="51">BO55+BO56</f>
        <v>14</v>
      </c>
      <c r="BQ55" s="58">
        <f t="shared" ref="BQ55" si="52">82-BP55</f>
        <v>68</v>
      </c>
    </row>
    <row r="56" spans="1:69" s="35" customFormat="1" ht="9.9499999999999993" customHeight="1" x14ac:dyDescent="0.2">
      <c r="A56" s="59"/>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57"/>
      <c r="BQ56" s="58"/>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57">
        <f t="shared" ref="BP57" si="53">BO57+BO58</f>
        <v>17</v>
      </c>
      <c r="BQ57" s="58">
        <f t="shared" ref="BQ57" si="54">82-BP57</f>
        <v>65</v>
      </c>
    </row>
    <row r="58" spans="1:69" s="35" customFormat="1" ht="9.9499999999999993" customHeight="1" x14ac:dyDescent="0.2">
      <c r="A58" s="59"/>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7"/>
      <c r="BQ58" s="58"/>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7</v>
      </c>
      <c r="BP59" s="57">
        <f t="shared" ref="BP59" si="55">BO59+BO60</f>
        <v>16</v>
      </c>
      <c r="BQ59" s="58">
        <f t="shared" ref="BQ59" si="56">82-BP59</f>
        <v>66</v>
      </c>
    </row>
    <row r="60" spans="1:69" s="35" customFormat="1" ht="9.9499999999999993" customHeight="1" x14ac:dyDescent="0.2">
      <c r="A60" s="59"/>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7"/>
      <c r="BQ60" s="58"/>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9</v>
      </c>
      <c r="BP61" s="57">
        <f t="shared" ref="BP61" si="57">BO61+BO62</f>
        <v>15</v>
      </c>
      <c r="BQ61" s="58">
        <f t="shared" ref="BQ61" si="58">82-BP61</f>
        <v>67</v>
      </c>
    </row>
    <row r="62" spans="1:69" s="35" customFormat="1" ht="9.9499999999999993" customHeight="1" x14ac:dyDescent="0.2">
      <c r="A62" s="59"/>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7"/>
      <c r="BQ62" s="58"/>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11</v>
      </c>
      <c r="BP63" s="57">
        <f t="shared" ref="BP63" si="59">BO63+BO64</f>
        <v>21</v>
      </c>
      <c r="BQ63" s="58">
        <f t="shared" ref="BQ63" si="60">82-BP63</f>
        <v>61</v>
      </c>
    </row>
    <row r="64" spans="1:69" s="35" customFormat="1" ht="9.9499999999999993" customHeight="1" x14ac:dyDescent="0.2">
      <c r="A64" s="59"/>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7"/>
      <c r="BQ64" s="58"/>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7</v>
      </c>
      <c r="BP65" s="57">
        <f t="shared" ref="BP65" si="61">BO65+BO66</f>
        <v>15</v>
      </c>
      <c r="BQ65" s="58">
        <f t="shared" ref="BQ65" si="62">82-BP65</f>
        <v>67</v>
      </c>
    </row>
    <row r="66" spans="1:69" s="35" customFormat="1" ht="9.9499999999999993" customHeight="1" x14ac:dyDescent="0.2">
      <c r="A66" s="59"/>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8</v>
      </c>
      <c r="BP66" s="57"/>
      <c r="BQ66" s="5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251</v>
      </c>
      <c r="BQ67" s="34">
        <f>SUM(BQ3:BQ66)/2</f>
        <v>1061</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E12" sqref="AE12"/>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21</v>
      </c>
      <c r="E2" s="15">
        <f>Table3[[#This Row],[Watched]]/Table3[[#This Row],[GP]]</f>
        <v>0.95454545454545459</v>
      </c>
      <c r="F2">
        <f>COUNTIFS(DataRegularSeason20242025!$N$3:$N$1315,1,DataRegularSeason20242025!$D$3:$D$1315,$A2)</f>
        <v>12</v>
      </c>
      <c r="G2">
        <f>41-Table3[[#This Row],[GP_A]]</f>
        <v>29</v>
      </c>
      <c r="H2">
        <f>COUNTIFS(DataRegularSeason20242025!$E$3:$E$1315,$A2,DataRegularSeason20242025!$N$3:$N$1315,1)</f>
        <v>10</v>
      </c>
      <c r="I2">
        <f>41-Table3[[#This Row],[GP_H]]</f>
        <v>31</v>
      </c>
      <c r="J2">
        <f t="shared" ref="J2:J33" si="0">F2+H2</f>
        <v>22</v>
      </c>
      <c r="K2">
        <f>82-Table3[[#This Row],[GP]]</f>
        <v>60</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3</v>
      </c>
      <c r="Q2">
        <f>COUNTIFS(DataRegularSeason20242025!$D$3:$D$1315,$A2, DataRegularSeason20242025!$S$3:$S$1315, $A2,DataRegularSeason20242025!$M$3:$M$1315,"REG")</f>
        <v>3</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4</v>
      </c>
      <c r="AD2">
        <f>Table3[[#This Row],[RW_A]]+Table3[[#This Row],[RW_H]]</f>
        <v>15</v>
      </c>
      <c r="AE2">
        <f>Table3[[#This Row],[RL_A]]+Table3[[#This Row],[RL_H]]</f>
        <v>4</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0.81818181818181823</v>
      </c>
      <c r="AM2" s="15">
        <f>Table3[[#This Row],[PTS2]]/(3*Table3[[#This Row],[GP]])</f>
        <v>0.77272727272727271</v>
      </c>
      <c r="AN2">
        <f>(2*Table3[[#This Row],[GR]])+Table3[[#This Row],[PTS]]</f>
        <v>156</v>
      </c>
      <c r="AO2">
        <f>(3*Table3[[#This Row],[GR]])+Table3[[#This Row],[PTS2]]</f>
        <v>231</v>
      </c>
      <c r="AP2">
        <f>Table3[[#This Row],[PTS]]+(2 * Table3[[#This Row],[GR]] * Table3[[#This Row],[PTS%]])</f>
        <v>134.18181818181819</v>
      </c>
      <c r="AQ2">
        <f>Table3[[#This Row],[PTS2]]+(3 * Table3[[#This Row],[GR]] * Table3[[#This Row],[PTS%2]])</f>
        <v>190.09090909090909</v>
      </c>
      <c r="AR2" s="20" t="str">
        <f>_xlfn.CONCAT(TEXT(Table3[[#This Row],[W]], "0"), "-", TEXT(Table3[[#This Row],[RL]],"0"), "-", TEXT(Table3[[#This Row],[OTL]]+Table3[[#This Row],[SOL]], "0"))</f>
        <v>18-4-0</v>
      </c>
      <c r="AS2">
        <f>COUNTIFS(DataRegularSeason20242025!$D$3:$D$1315,Table3[[#This Row],[Teams]],DataRegularSeason20242025!$K$3:$K$1315,0)</f>
        <v>1</v>
      </c>
      <c r="AT2">
        <f>SUMIF(DataRegularSeason20242025!$D$3:$D$1315,$A2, DataRegularSeason20242025!$J$3:$J$1315)</f>
        <v>46</v>
      </c>
      <c r="AU2">
        <f>SUMIF(DataRegularSeason20242025!$D$3:$D$1315,$A2, DataRegularSeason20242025!$K$3:$K$1315)</f>
        <v>30</v>
      </c>
      <c r="AV2">
        <f t="shared" ref="AV2:AV33" si="3">AT2-AU2</f>
        <v>16</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 t="shared" ref="AZ2:AZ33" si="4">AX2-AY2</f>
        <v>21</v>
      </c>
      <c r="BA2">
        <f t="shared" ref="BA2:BA33" si="5">AT2+AX2</f>
        <v>89</v>
      </c>
      <c r="BB2">
        <f t="shared" ref="BB2:BB33" si="6">AU2+AY2</f>
        <v>52</v>
      </c>
      <c r="BC2">
        <f t="shared" ref="BC2:BC33" si="7">BA2-BB2</f>
        <v>37</v>
      </c>
      <c r="BD2" s="17">
        <f>Table3[[#This Row],[GF]]/Table3[[#This Row],[GP]]</f>
        <v>4.0454545454545459</v>
      </c>
      <c r="BE2" s="17">
        <f>Table3[[#This Row],[GA]]/Table3[[#This Row],[GP]]</f>
        <v>2.3636363636363638</v>
      </c>
      <c r="BF2" s="17">
        <f>(Table3[[#This Row],[GF]]-Table3[[#This Row],[GA]])/Table3[[#This Row],[GP]]</f>
        <v>1.6818181818181819</v>
      </c>
      <c r="BG2" s="50" t="str">
        <f>_xlfn.CONCAT(TEXT(Table3[[#This Row],[W_H]], "0"), "-", TEXT(Table3[[#This Row],[RL_H]],"0"), "-", TEXT(Table3[[#This Row],[OTL_H]]+Table3[[#This Row],[SOL_H]], "0"))</f>
        <v>9-1-0</v>
      </c>
      <c r="BH2" s="50" t="str">
        <f>_xlfn.CONCAT(TEXT(Table3[[#This Row],[W_A]], "0"), "-", TEXT(Table3[[#This Row],[RL_A]],"0"), "-", TEXT(Table3[[#This Row],[OTL_A]]+Table3[[#This Row],[SOL_A]], "0"))</f>
        <v>9-3-0</v>
      </c>
      <c r="BI2">
        <f>COUNTIFS(DataRegularSeason20242025!$D$3:$D$1315,$A2,DataRegularSeason20242025!$H$3:$H$1315, $A2)</f>
        <v>9</v>
      </c>
      <c r="BJ2">
        <f>COUNTIFS(DataRegularSeason20242025!$E$3:$E$1315,$A2,DataRegularSeason20242025!$H$3:$H$1315, $A2)</f>
        <v>9</v>
      </c>
      <c r="BK2">
        <f t="shared" ref="BK2:BK33" si="8">BI2+BJ2</f>
        <v>18</v>
      </c>
      <c r="BL2">
        <f t="shared" ref="BL2:BL33" si="9">F2-BI2</f>
        <v>3</v>
      </c>
      <c r="BM2">
        <f t="shared" ref="BM2:BM33" si="10">H2-BJ2</f>
        <v>1</v>
      </c>
      <c r="BN2">
        <f t="shared" ref="BN2:BN33" si="11">BL2+BM2</f>
        <v>4</v>
      </c>
      <c r="BS2" t="s">
        <v>1462</v>
      </c>
      <c r="BT2">
        <f>SUM($J$2:$J$33)/2</f>
        <v>346</v>
      </c>
      <c r="BX2" t="s">
        <v>63</v>
      </c>
      <c r="BY2" s="19" t="s">
        <v>1473</v>
      </c>
      <c r="BZ2">
        <f>INDEX($J$2:$J$33,MATCH("CGY",$A$2:$A$33,0),1)</f>
        <v>23</v>
      </c>
    </row>
    <row r="3" spans="1:81"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17</v>
      </c>
      <c r="E3" s="15">
        <f>Table3[[#This Row],[Watched]]/Table3[[#This Row],[GP]]</f>
        <v>0.80952380952380953</v>
      </c>
      <c r="F3">
        <f>COUNTIFS(DataRegularSeason20242025!$N$3:$N$1315,1,DataRegularSeason20242025!$D$3:$D$1315,$A3)</f>
        <v>12</v>
      </c>
      <c r="G3">
        <f>41-Table3[[#This Row],[GP_A]]</f>
        <v>29</v>
      </c>
      <c r="H3">
        <f>COUNTIFS(DataRegularSeason20242025!$E$3:$E$1315,$A3,DataRegularSeason20242025!$N$3:$N$1315,1)</f>
        <v>9</v>
      </c>
      <c r="I3">
        <f>41-Table3[[#This Row],[GP_H]]</f>
        <v>32</v>
      </c>
      <c r="J3">
        <f t="shared" si="0"/>
        <v>21</v>
      </c>
      <c r="K3">
        <f>82-Table3[[#This Row],[GP]]</f>
        <v>61</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5</v>
      </c>
      <c r="Q3">
        <f>COUNTIFS(DataRegularSeason20242025!$D$3:$D$1315,$A3, DataRegularSeason20242025!$S$3:$S$1315, $A3,DataRegularSeason20242025!$M$3:$M$1315,"REG")</f>
        <v>4</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8</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 t="shared" si="2"/>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15</v>
      </c>
      <c r="AC3">
        <f>Table3[[#This Row],[L_A]]+Table3[[#This Row],[L_H]]</f>
        <v>6</v>
      </c>
      <c r="AD3">
        <f>Table3[[#This Row],[RW_A]]+Table3[[#This Row],[RW_H]]</f>
        <v>13</v>
      </c>
      <c r="AE3">
        <f>Table3[[#This Row],[RL_A]]+Table3[[#This Row],[RL_H]]</f>
        <v>5</v>
      </c>
      <c r="AF3">
        <f>Table3[[#This Row],[OTW_A]]+Table3[[#This Row],[OTW_H]]</f>
        <v>2</v>
      </c>
      <c r="AG3">
        <f>Table3[[#This Row],[OTL_A]]+Table3[[#This Row],[OTL_H]]</f>
        <v>0</v>
      </c>
      <c r="AH3">
        <f>Table3[[#This Row],[SOW_A]]+Table3[[#This Row],[SOW_H]]</f>
        <v>0</v>
      </c>
      <c r="AI3">
        <f>Table3[[#This Row],[SOL_A]]+Table3[[#This Row],[SOL_H]]</f>
        <v>1</v>
      </c>
      <c r="AJ3">
        <f>(2*(Table3[[#This Row],[W_A]]+Table3[[#This Row],[W_H]]))+Table3[[#This Row],[OTL_A]]+Table3[[#This Row],[SOL_A]]+Table3[[#This Row],[OTL_H]]+Table3[[#This Row],[SOL_H]]</f>
        <v>31</v>
      </c>
      <c r="AK3">
        <f>(3*(Table3[[#This Row],[RW_A]]+Table3[[#This Row],[RW_H]]))+(2*(Table3[[#This Row],[OTW_A]]+Table3[[#This Row],[SOW_A]]+Table3[[#This Row],[OTW_H]]+Table3[[#This Row],[SOW_H]]))+Table3[[#This Row],[OTL_A]]+Table3[[#This Row],[SOL_A]]+Table3[[#This Row],[OTL_H]]+Table3[[#This Row],[SOL_H]]</f>
        <v>44</v>
      </c>
      <c r="AL3" s="15">
        <f>Table3[[#This Row],[PTS]]/(2*Table3[[#This Row],[GP]])</f>
        <v>0.73809523809523814</v>
      </c>
      <c r="AM3" s="15">
        <f>Table3[[#This Row],[PTS2]]/(3*Table3[[#This Row],[GP]])</f>
        <v>0.69841269841269837</v>
      </c>
      <c r="AN3">
        <f>(2*Table3[[#This Row],[GR]])+Table3[[#This Row],[PTS]]</f>
        <v>153</v>
      </c>
      <c r="AO3">
        <f>(3*Table3[[#This Row],[GR]])+Table3[[#This Row],[PTS2]]</f>
        <v>227</v>
      </c>
      <c r="AP3">
        <f>Table3[[#This Row],[PTS]]+(2 * Table3[[#This Row],[GR]] * Table3[[#This Row],[PTS%]])</f>
        <v>121.04761904761905</v>
      </c>
      <c r="AQ3">
        <f>Table3[[#This Row],[PTS2]]+(3 * Table3[[#This Row],[GR]] * Table3[[#This Row],[PTS%2]])</f>
        <v>171.8095238095238</v>
      </c>
      <c r="AR3" s="20" t="str">
        <f>_xlfn.CONCAT(TEXT(Table3[[#This Row],[W]], "0"), "-", TEXT(Table3[[#This Row],[RL]],"0"), "-", TEXT(Table3[[#This Row],[OTL]]+Table3[[#This Row],[SOL]], "0"))</f>
        <v>15-5-1</v>
      </c>
      <c r="AS3">
        <f>COUNTIFS(DataRegularSeason20242025!$D$3:$D$1315,Table3[[#This Row],[Teams]],DataRegularSeason20242025!$K$3:$K$1315,0)</f>
        <v>0</v>
      </c>
      <c r="AT3">
        <f>SUMIF(DataRegularSeason20242025!$D$3:$D$1315,$A3, DataRegularSeason20242025!$J$3:$J$1315)</f>
        <v>42</v>
      </c>
      <c r="AU3">
        <f>SUMIF(DataRegularSeason20242025!$D$3:$D$1315,$A3, DataRegularSeason20242025!$K$3:$K$1315)</f>
        <v>35</v>
      </c>
      <c r="AV3">
        <f t="shared" si="3"/>
        <v>7</v>
      </c>
      <c r="AW3">
        <f>COUNTIFS(DataRegularSeason20242025!$E$3:$E$1315,Table3[[#This Row],[Teams]],DataRegularSeason20242025!$J$3:$J$1315,0)</f>
        <v>1</v>
      </c>
      <c r="AX3">
        <f>SUMIF(DataRegularSeason20242025!$E$3:$E$1315,$A3,DataRegularSeason20242025!$K$3:$K$1315)</f>
        <v>42</v>
      </c>
      <c r="AY3">
        <f>SUMIF(DataRegularSeason20242025!$E$3:$E$1315,$A3,DataRegularSeason20242025!$J$3:$J$1315)</f>
        <v>20</v>
      </c>
      <c r="AZ3">
        <f t="shared" si="4"/>
        <v>22</v>
      </c>
      <c r="BA3">
        <f t="shared" si="5"/>
        <v>84</v>
      </c>
      <c r="BB3">
        <f t="shared" si="6"/>
        <v>55</v>
      </c>
      <c r="BC3">
        <f t="shared" si="7"/>
        <v>29</v>
      </c>
      <c r="BD3" s="17">
        <f>Table3[[#This Row],[GF]]/Table3[[#This Row],[GP]]</f>
        <v>4</v>
      </c>
      <c r="BE3" s="17">
        <f>Table3[[#This Row],[GA]]/Table3[[#This Row],[GP]]</f>
        <v>2.6190476190476191</v>
      </c>
      <c r="BF3" s="17">
        <f>(Table3[[#This Row],[GF]]-Table3[[#This Row],[GA]])/Table3[[#This Row],[GP]]</f>
        <v>1.3809523809523809</v>
      </c>
      <c r="BG3" s="50" t="str">
        <f>_xlfn.CONCAT(TEXT(Table3[[#This Row],[W_H]], "0"), "-", TEXT(Table3[[#This Row],[RL_H]],"0"), "-", TEXT(Table3[[#This Row],[OTL_H]]+Table3[[#This Row],[SOL_H]], "0"))</f>
        <v>8-1-0</v>
      </c>
      <c r="BH3" s="50" t="str">
        <f>_xlfn.CONCAT(TEXT(Table3[[#This Row],[W_A]], "0"), "-", TEXT(Table3[[#This Row],[RL_A]],"0"), "-", TEXT(Table3[[#This Row],[OTL_A]]+Table3[[#This Row],[SOL_A]], "0"))</f>
        <v>7-4-1</v>
      </c>
      <c r="BI3">
        <f>COUNTIFS(DataRegularSeason20242025!$D$3:$D$1315,$A3,DataRegularSeason20242025!$H$3:$H$1315, $A3)</f>
        <v>8</v>
      </c>
      <c r="BJ3">
        <f>COUNTIFS(DataRegularSeason20242025!$E$3:$E$1315,$A3,DataRegularSeason20242025!$H$3:$H$1315, $A3)</f>
        <v>7</v>
      </c>
      <c r="BK3">
        <f t="shared" si="8"/>
        <v>15</v>
      </c>
      <c r="BL3">
        <f t="shared" si="9"/>
        <v>4</v>
      </c>
      <c r="BM3">
        <f t="shared" si="10"/>
        <v>2</v>
      </c>
      <c r="BN3">
        <f t="shared" si="11"/>
        <v>6</v>
      </c>
      <c r="BS3" t="s">
        <v>1460</v>
      </c>
      <c r="BT3">
        <f>SUM($D$2:$D$33)/2</f>
        <v>251</v>
      </c>
      <c r="BX3" t="s">
        <v>97</v>
      </c>
      <c r="BY3" s="21">
        <v>0.5</v>
      </c>
      <c r="BZ3">
        <f>INDEX($AB$2:$AB$33,MATCH("CGY",$A$2:$A$33,0),1)</f>
        <v>12</v>
      </c>
      <c r="CB3" s="21">
        <f>BY3*BZ3</f>
        <v>6</v>
      </c>
      <c r="CC3" s="15">
        <f>CB3/$CB$7</f>
        <v>0.24096385542168672</v>
      </c>
    </row>
    <row r="4" spans="1:81"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16</v>
      </c>
      <c r="E4" s="15">
        <f>Table3[[#This Row],[Watched]]/Table3[[#This Row],[GP]]</f>
        <v>0.76190476190476186</v>
      </c>
      <c r="F4">
        <f>COUNTIFS(DataRegularSeason20242025!$N$3:$N$1315,1,DataRegularSeason20242025!$D$3:$D$1315,$A4)</f>
        <v>13</v>
      </c>
      <c r="G4">
        <f>41-Table3[[#This Row],[GP_A]]</f>
        <v>28</v>
      </c>
      <c r="H4">
        <f>COUNTIFS(DataRegularSeason20242025!$E$3:$E$1315,$A4,DataRegularSeason20242025!$N$3:$N$1315,1)</f>
        <v>8</v>
      </c>
      <c r="I4">
        <f>41-Table3[[#This Row],[GP_H]]</f>
        <v>33</v>
      </c>
      <c r="J4">
        <f t="shared" si="0"/>
        <v>21</v>
      </c>
      <c r="K4">
        <f>82-Table3[[#This Row],[GP]]</f>
        <v>61</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 t="shared" si="1"/>
        <v>4</v>
      </c>
      <c r="Q4">
        <f>COUNTIFS(DataRegularSeason20242025!$D$3:$D$1315,$A4, DataRegularSeason20242025!$S$3:$S$1315, $A4,DataRegularSeason20242025!$M$3:$M$1315,"REG")</f>
        <v>1</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 t="shared" si="2"/>
        <v>4</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13</v>
      </c>
      <c r="AC4">
        <f>Table3[[#This Row],[L_A]]+Table3[[#This Row],[L_H]]</f>
        <v>8</v>
      </c>
      <c r="AD4">
        <f>Table3[[#This Row],[RW_A]]+Table3[[#This Row],[RW_H]]</f>
        <v>12</v>
      </c>
      <c r="AE4">
        <f>Table3[[#This Row],[RL_A]]+Table3[[#This Row],[RL_H]]</f>
        <v>4</v>
      </c>
      <c r="AF4">
        <f>Table3[[#This Row],[OTW_A]]+Table3[[#This Row],[OTW_H]]</f>
        <v>1</v>
      </c>
      <c r="AG4">
        <f>Table3[[#This Row],[OTL_A]]+Table3[[#This Row],[OTL_H]]</f>
        <v>2</v>
      </c>
      <c r="AH4">
        <f>Table3[[#This Row],[SOW_A]]+Table3[[#This Row],[SOW_H]]</f>
        <v>0</v>
      </c>
      <c r="AI4">
        <f>Table3[[#This Row],[SOL_A]]+Table3[[#This Row],[SOL_H]]</f>
        <v>2</v>
      </c>
      <c r="AJ4">
        <f>(2*(Table3[[#This Row],[W_A]]+Table3[[#This Row],[W_H]]))+Table3[[#This Row],[OTL_A]]+Table3[[#This Row],[SOL_A]]+Table3[[#This Row],[OTL_H]]+Table3[[#This Row],[SOL_H]]</f>
        <v>30</v>
      </c>
      <c r="AK4">
        <f>(3*(Table3[[#This Row],[RW_A]]+Table3[[#This Row],[RW_H]]))+(2*(Table3[[#This Row],[OTW_A]]+Table3[[#This Row],[SOW_A]]+Table3[[#This Row],[OTW_H]]+Table3[[#This Row],[SOW_H]]))+Table3[[#This Row],[OTL_A]]+Table3[[#This Row],[SOL_A]]+Table3[[#This Row],[OTL_H]]+Table3[[#This Row],[SOL_H]]</f>
        <v>42</v>
      </c>
      <c r="AL4" s="15">
        <f>Table3[[#This Row],[PTS]]/(2*Table3[[#This Row],[GP]])</f>
        <v>0.7142857142857143</v>
      </c>
      <c r="AM4" s="15">
        <f>Table3[[#This Row],[PTS2]]/(3*Table3[[#This Row],[GP]])</f>
        <v>0.66666666666666663</v>
      </c>
      <c r="AN4">
        <f>(2*Table3[[#This Row],[GR]])+Table3[[#This Row],[PTS]]</f>
        <v>152</v>
      </c>
      <c r="AO4">
        <f>(3*Table3[[#This Row],[GR]])+Table3[[#This Row],[PTS2]]</f>
        <v>225</v>
      </c>
      <c r="AP4">
        <f>Table3[[#This Row],[PTS]]+(2 * Table3[[#This Row],[GR]] * Table3[[#This Row],[PTS%]])</f>
        <v>117.14285714285714</v>
      </c>
      <c r="AQ4">
        <f>Table3[[#This Row],[PTS2]]+(3 * Table3[[#This Row],[GR]] * Table3[[#This Row],[PTS%2]])</f>
        <v>164</v>
      </c>
      <c r="AR4" s="20" t="str">
        <f>_xlfn.CONCAT(TEXT(Table3[[#This Row],[W]], "0"), "-", TEXT(Table3[[#This Row],[RL]],"0"), "-", TEXT(Table3[[#This Row],[OTL]]+Table3[[#This Row],[SOL]], "0"))</f>
        <v>13-4-4</v>
      </c>
      <c r="AS4">
        <f>COUNTIFS(DataRegularSeason20242025!$D$3:$D$1315,Table3[[#This Row],[Teams]],DataRegularSeason20242025!$K$3:$K$1315,0)</f>
        <v>0</v>
      </c>
      <c r="AT4">
        <f>SUMIF(DataRegularSeason20242025!$D$3:$D$1315,$A4, DataRegularSeason20242025!$J$3:$J$1315)</f>
        <v>50</v>
      </c>
      <c r="AU4">
        <f>SUMIF(DataRegularSeason20242025!$D$3:$D$1315,$A4, DataRegularSeason20242025!$K$3:$K$1315)</f>
        <v>32</v>
      </c>
      <c r="AV4">
        <f t="shared" si="3"/>
        <v>18</v>
      </c>
      <c r="AW4">
        <f>COUNTIFS(DataRegularSeason20242025!$E$3:$E$1315,Table3[[#This Row],[Teams]],DataRegularSeason20242025!$J$3:$J$1315,0)</f>
        <v>1</v>
      </c>
      <c r="AX4">
        <f>SUMIF(DataRegularSeason20242025!$E$3:$E$1315,$A4,DataRegularSeason20242025!$K$3:$K$1315)</f>
        <v>20</v>
      </c>
      <c r="AY4">
        <f>SUMIF(DataRegularSeason20242025!$E$3:$E$1315,$A4,DataRegularSeason20242025!$J$3:$J$1315)</f>
        <v>22</v>
      </c>
      <c r="AZ4">
        <f t="shared" si="4"/>
        <v>-2</v>
      </c>
      <c r="BA4">
        <f t="shared" si="5"/>
        <v>70</v>
      </c>
      <c r="BB4">
        <f t="shared" si="6"/>
        <v>54</v>
      </c>
      <c r="BC4">
        <f t="shared" si="7"/>
        <v>16</v>
      </c>
      <c r="BD4" s="17">
        <f>Table3[[#This Row],[GF]]/Table3[[#This Row],[GP]]</f>
        <v>3.3333333333333335</v>
      </c>
      <c r="BE4" s="17">
        <f>Table3[[#This Row],[GA]]/Table3[[#This Row],[GP]]</f>
        <v>2.5714285714285716</v>
      </c>
      <c r="BF4" s="17">
        <f>(Table3[[#This Row],[GF]]-Table3[[#This Row],[GA]])/Table3[[#This Row],[GP]]</f>
        <v>0.76190476190476186</v>
      </c>
      <c r="BG4" s="50" t="str">
        <f>_xlfn.CONCAT(TEXT(Table3[[#This Row],[W_H]], "0"), "-", TEXT(Table3[[#This Row],[RL_H]],"0"), "-", TEXT(Table3[[#This Row],[OTL_H]]+Table3[[#This Row],[SOL_H]], "0"))</f>
        <v>4-3-1</v>
      </c>
      <c r="BH4" s="50" t="str">
        <f>_xlfn.CONCAT(TEXT(Table3[[#This Row],[W_A]], "0"), "-", TEXT(Table3[[#This Row],[RL_A]],"0"), "-", TEXT(Table3[[#This Row],[OTL_A]]+Table3[[#This Row],[SOL_A]], "0"))</f>
        <v>9-1-3</v>
      </c>
      <c r="BI4">
        <f>COUNTIFS(DataRegularSeason20242025!$D$3:$D$1315,$A4,DataRegularSeason20242025!$H$3:$H$1315, $A4)</f>
        <v>10</v>
      </c>
      <c r="BJ4">
        <f>COUNTIFS(DataRegularSeason20242025!$E$3:$E$1315,$A4,DataRegularSeason20242025!$H$3:$H$1315, $A4)</f>
        <v>6</v>
      </c>
      <c r="BK4">
        <f t="shared" si="8"/>
        <v>16</v>
      </c>
      <c r="BL4">
        <f t="shared" si="9"/>
        <v>3</v>
      </c>
      <c r="BM4">
        <f t="shared" si="10"/>
        <v>2</v>
      </c>
      <c r="BN4">
        <f t="shared" si="11"/>
        <v>5</v>
      </c>
      <c r="BS4" t="s">
        <v>1461</v>
      </c>
      <c r="BT4">
        <f>$BT$2-$BT$3</f>
        <v>95</v>
      </c>
      <c r="BX4" t="s">
        <v>1434</v>
      </c>
      <c r="BY4" s="21">
        <v>0.3</v>
      </c>
      <c r="BZ4">
        <f>INDEX($AC$2:$AC$33,MATCH("CGY",$A$2:$A$33,0),1)</f>
        <v>11</v>
      </c>
      <c r="CB4" s="21">
        <f>BY4*BZ4</f>
        <v>3.3</v>
      </c>
      <c r="CC4" s="15">
        <f>CB4/$CB$7</f>
        <v>0.13253012048192769</v>
      </c>
    </row>
    <row r="5" spans="1:81" x14ac:dyDescent="0.25">
      <c r="A5" t="s">
        <v>46</v>
      </c>
      <c r="B5" t="s">
        <v>98</v>
      </c>
      <c r="C5" t="s">
        <v>99</v>
      </c>
      <c r="D5">
        <f>COUNTIFS(DataRegularSeason20242025!$D$3:$D$1315,$A5,DataRegularSeason20242025!$R$3:$R$1315,1,DataRegularSeason20242025!$N$3:$N$1315,1) + COUNTIFS(DataRegularSeason20242025!$E$3:$E$1315,$A5,DataRegularSeason20242025!$R$3:$R$1315,1,DataRegularSeason20242025!$N$3:$N$1315,1)</f>
        <v>15</v>
      </c>
      <c r="E5" s="15">
        <f>Table3[[#This Row],[Watched]]/Table3[[#This Row],[GP]]</f>
        <v>0.7142857142857143</v>
      </c>
      <c r="F5">
        <f>COUNTIFS(DataRegularSeason20242025!$N$3:$N$1315,1,DataRegularSeason20242025!$D$3:$D$1315,$A5)</f>
        <v>9</v>
      </c>
      <c r="G5">
        <f>41-Table3[[#This Row],[GP_A]]</f>
        <v>32</v>
      </c>
      <c r="H5">
        <f>COUNTIFS(DataRegularSeason20242025!$E$3:$E$1315,$A5,DataRegularSeason20242025!$N$3:$N$1315,1)</f>
        <v>12</v>
      </c>
      <c r="I5">
        <f>41-Table3[[#This Row],[GP_H]]</f>
        <v>29</v>
      </c>
      <c r="J5">
        <f t="shared" si="0"/>
        <v>21</v>
      </c>
      <c r="K5">
        <f>82-Table3[[#This Row],[GP]]</f>
        <v>61</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 t="shared" si="1"/>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5</v>
      </c>
      <c r="Y5">
        <f>COUNTIFS(DataRegularSeason20242025!$E$3:$E$1315,$A5, DataRegularSeason20242025!$S$3:$S$1315, $A5,DataRegularSeason20242025!$M$3:$M$1315,"REG")</f>
        <v>4</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14</v>
      </c>
      <c r="AC5">
        <f>Table3[[#This Row],[L_A]]+Table3[[#This Row],[L_H]]</f>
        <v>7</v>
      </c>
      <c r="AD5">
        <f>Table3[[#This Row],[RW_A]]+Table3[[#This Row],[RW_H]]</f>
        <v>13</v>
      </c>
      <c r="AE5">
        <f>Table3[[#This Row],[RL_A]]+Table3[[#This Row],[RL_H]]</f>
        <v>6</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29</v>
      </c>
      <c r="AK5">
        <f>(3*(Table3[[#This Row],[RW_A]]+Table3[[#This Row],[RW_H]]))+(2*(Table3[[#This Row],[OTW_A]]+Table3[[#This Row],[SOW_A]]+Table3[[#This Row],[OTW_H]]+Table3[[#This Row],[SOW_H]]))+Table3[[#This Row],[OTL_A]]+Table3[[#This Row],[SOL_A]]+Table3[[#This Row],[OTL_H]]+Table3[[#This Row],[SOL_H]]</f>
        <v>42</v>
      </c>
      <c r="AL5" s="15">
        <f>Table3[[#This Row],[PTS]]/(2*Table3[[#This Row],[GP]])</f>
        <v>0.69047619047619047</v>
      </c>
      <c r="AM5" s="15">
        <f>Table3[[#This Row],[PTS2]]/(3*Table3[[#This Row],[GP]])</f>
        <v>0.66666666666666663</v>
      </c>
      <c r="AN5">
        <f>(2*Table3[[#This Row],[GR]])+Table3[[#This Row],[PTS]]</f>
        <v>151</v>
      </c>
      <c r="AO5">
        <f>(3*Table3[[#This Row],[GR]])+Table3[[#This Row],[PTS2]]</f>
        <v>225</v>
      </c>
      <c r="AP5">
        <f>Table3[[#This Row],[PTS]]+(2 * Table3[[#This Row],[GR]] * Table3[[#This Row],[PTS%]])</f>
        <v>113.23809523809524</v>
      </c>
      <c r="AQ5">
        <f>Table3[[#This Row],[PTS2]]+(3 * Table3[[#This Row],[GR]] * Table3[[#This Row],[PTS%2]])</f>
        <v>164</v>
      </c>
      <c r="AR5" s="20" t="str">
        <f>_xlfn.CONCAT(TEXT(Table3[[#This Row],[W]], "0"), "-", TEXT(Table3[[#This Row],[RL]],"0"), "-", TEXT(Table3[[#This Row],[OTL]]+Table3[[#This Row],[SOL]], "0"))</f>
        <v>14-6-1</v>
      </c>
      <c r="AS5">
        <f>COUNTIFS(DataRegularSeason20242025!$D$3:$D$1315,Table3[[#This Row],[Teams]],DataRegularSeason20242025!$K$3:$K$1315,0)</f>
        <v>0</v>
      </c>
      <c r="AT5">
        <f>SUMIF(DataRegularSeason20242025!$D$3:$D$1315,$A5, DataRegularSeason20242025!$J$3:$J$1315)</f>
        <v>40</v>
      </c>
      <c r="AU5">
        <f>SUMIF(DataRegularSeason20242025!$D$3:$D$1315,$A5, DataRegularSeason20242025!$K$3:$K$1315)</f>
        <v>21</v>
      </c>
      <c r="AV5">
        <f t="shared" si="3"/>
        <v>19</v>
      </c>
      <c r="AW5">
        <f>COUNTIFS(DataRegularSeason20242025!$E$3:$E$1315,Table3[[#This Row],[Teams]],DataRegularSeason20242025!$J$3:$J$1315,0)</f>
        <v>0</v>
      </c>
      <c r="AX5">
        <f>SUMIF(DataRegularSeason20242025!$E$3:$E$1315,$A5,DataRegularSeason20242025!$K$3:$K$1315)</f>
        <v>45</v>
      </c>
      <c r="AY5">
        <f>SUMIF(DataRegularSeason20242025!$E$3:$E$1315,$A5,DataRegularSeason20242025!$J$3:$J$1315)</f>
        <v>35</v>
      </c>
      <c r="AZ5">
        <f t="shared" si="4"/>
        <v>10</v>
      </c>
      <c r="BA5">
        <f t="shared" si="5"/>
        <v>85</v>
      </c>
      <c r="BB5">
        <f t="shared" si="6"/>
        <v>56</v>
      </c>
      <c r="BC5">
        <f t="shared" si="7"/>
        <v>29</v>
      </c>
      <c r="BD5" s="17">
        <f>Table3[[#This Row],[GF]]/Table3[[#This Row],[GP]]</f>
        <v>4.0476190476190474</v>
      </c>
      <c r="BE5" s="17">
        <f>Table3[[#This Row],[GA]]/Table3[[#This Row],[GP]]</f>
        <v>2.6666666666666665</v>
      </c>
      <c r="BF5" s="17">
        <f>(Table3[[#This Row],[GF]]-Table3[[#This Row],[GA]])/Table3[[#This Row],[GP]]</f>
        <v>1.3809523809523809</v>
      </c>
      <c r="BG5" s="50" t="str">
        <f>_xlfn.CONCAT(TEXT(Table3[[#This Row],[W_H]], "0"), "-", TEXT(Table3[[#This Row],[RL_H]],"0"), "-", TEXT(Table3[[#This Row],[OTL_H]]+Table3[[#This Row],[SOL_H]], "0"))</f>
        <v>7-4-1</v>
      </c>
      <c r="BH5" s="50" t="str">
        <f>_xlfn.CONCAT(TEXT(Table3[[#This Row],[W_A]], "0"), "-", TEXT(Table3[[#This Row],[RL_A]],"0"), "-", TEXT(Table3[[#This Row],[OTL_A]]+Table3[[#This Row],[SOL_A]], "0"))</f>
        <v>7-2-0</v>
      </c>
      <c r="BI5">
        <f>COUNTIFS(DataRegularSeason20242025!$D$3:$D$1315,$A5,DataRegularSeason20242025!$H$3:$H$1315, $A5)</f>
        <v>5</v>
      </c>
      <c r="BJ5">
        <f>COUNTIFS(DataRegularSeason20242025!$E$3:$E$1315,$A5,DataRegularSeason20242025!$H$3:$H$1315, $A5)</f>
        <v>7</v>
      </c>
      <c r="BK5">
        <f t="shared" si="8"/>
        <v>12</v>
      </c>
      <c r="BL5">
        <f t="shared" si="9"/>
        <v>4</v>
      </c>
      <c r="BM5">
        <f t="shared" si="10"/>
        <v>5</v>
      </c>
      <c r="BN5">
        <f t="shared" si="11"/>
        <v>9</v>
      </c>
      <c r="BS5" t="s">
        <v>1463</v>
      </c>
      <c r="BT5">
        <f>SUM($BA$2:$BA$33)</f>
        <v>2123</v>
      </c>
      <c r="BX5" t="s">
        <v>73</v>
      </c>
      <c r="BY5" s="21">
        <v>0.15</v>
      </c>
      <c r="BZ5">
        <f>INDEX($BA$2:$BA$33,MATCH("CGY",$A$2:$A$33,0),1)</f>
        <v>62</v>
      </c>
      <c r="CA5">
        <f>BZ5/BZ2</f>
        <v>2.6956521739130435</v>
      </c>
      <c r="CB5" s="21">
        <f>BY5*BZ5</f>
        <v>9.2999999999999989</v>
      </c>
      <c r="CC5" s="15">
        <f>CB5/$CB$7</f>
        <v>0.37349397590361438</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15</v>
      </c>
      <c r="E6" s="15">
        <f>Table3[[#This Row],[Watched]]/Table3[[#This Row],[GP]]</f>
        <v>0.68181818181818177</v>
      </c>
      <c r="F6">
        <f>COUNTIFS(DataRegularSeason20242025!$N$3:$N$1315,1,DataRegularSeason20242025!$D$3:$D$1315,$A6)</f>
        <v>12</v>
      </c>
      <c r="G6">
        <f>41-Table3[[#This Row],[GP_A]]</f>
        <v>29</v>
      </c>
      <c r="H6">
        <f>COUNTIFS(DataRegularSeason20242025!$E$3:$E$1315,$A6,DataRegularSeason20242025!$N$3:$N$1315,1)</f>
        <v>10</v>
      </c>
      <c r="I6">
        <f>41-Table3[[#This Row],[GP_H]]</f>
        <v>31</v>
      </c>
      <c r="J6">
        <f t="shared" si="0"/>
        <v>22</v>
      </c>
      <c r="K6">
        <f>82-Table3[[#This Row],[GP]]</f>
        <v>60</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 t="shared" si="1"/>
        <v>6</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8</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 t="shared" si="2"/>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14</v>
      </c>
      <c r="AC6">
        <f>Table3[[#This Row],[L_A]]+Table3[[#This Row],[L_H]]</f>
        <v>8</v>
      </c>
      <c r="AD6">
        <f>Table3[[#This Row],[RW_A]]+Table3[[#This Row],[RW_H]]</f>
        <v>12</v>
      </c>
      <c r="AE6">
        <f>Table3[[#This Row],[RL_A]]+Table3[[#This Row],[RL_H]]</f>
        <v>6</v>
      </c>
      <c r="AF6">
        <f>Table3[[#This Row],[OTW_A]]+Table3[[#This Row],[OTW_H]]</f>
        <v>1</v>
      </c>
      <c r="AG6">
        <f>Table3[[#This Row],[OTL_A]]+Table3[[#This Row],[OTL_H]]</f>
        <v>2</v>
      </c>
      <c r="AH6">
        <f>Table3[[#This Row],[SOW_A]]+Table3[[#This Row],[SOW_H]]</f>
        <v>1</v>
      </c>
      <c r="AI6">
        <f>Table3[[#This Row],[SOL_A]]+Table3[[#This Row],[SOL_H]]</f>
        <v>0</v>
      </c>
      <c r="AJ6">
        <f>(2*(Table3[[#This Row],[W_A]]+Table3[[#This Row],[W_H]]))+Table3[[#This Row],[OTL_A]]+Table3[[#This Row],[SOL_A]]+Table3[[#This Row],[OTL_H]]+Table3[[#This Row],[SOL_H]]</f>
        <v>30</v>
      </c>
      <c r="AK6">
        <f>(3*(Table3[[#This Row],[RW_A]]+Table3[[#This Row],[RW_H]]))+(2*(Table3[[#This Row],[OTW_A]]+Table3[[#This Row],[SOW_A]]+Table3[[#This Row],[OTW_H]]+Table3[[#This Row],[SOW_H]]))+Table3[[#This Row],[OTL_A]]+Table3[[#This Row],[SOL_A]]+Table3[[#This Row],[OTL_H]]+Table3[[#This Row],[SOL_H]]</f>
        <v>42</v>
      </c>
      <c r="AL6" s="15">
        <f>Table3[[#This Row],[PTS]]/(2*Table3[[#This Row],[GP]])</f>
        <v>0.68181818181818177</v>
      </c>
      <c r="AM6" s="15">
        <f>Table3[[#This Row],[PTS2]]/(3*Table3[[#This Row],[GP]])</f>
        <v>0.63636363636363635</v>
      </c>
      <c r="AN6">
        <f>(2*Table3[[#This Row],[GR]])+Table3[[#This Row],[PTS]]</f>
        <v>150</v>
      </c>
      <c r="AO6">
        <f>(3*Table3[[#This Row],[GR]])+Table3[[#This Row],[PTS2]]</f>
        <v>222</v>
      </c>
      <c r="AP6">
        <f>Table3[[#This Row],[PTS]]+(2 * Table3[[#This Row],[GR]] * Table3[[#This Row],[PTS%]])</f>
        <v>111.81818181818181</v>
      </c>
      <c r="AQ6">
        <f>Table3[[#This Row],[PTS2]]+(3 * Table3[[#This Row],[GR]] * Table3[[#This Row],[PTS%2]])</f>
        <v>156.54545454545456</v>
      </c>
      <c r="AR6" s="20" t="str">
        <f>_xlfn.CONCAT(TEXT(Table3[[#This Row],[W]], "0"), "-", TEXT(Table3[[#This Row],[RL]],"0"), "-", TEXT(Table3[[#This Row],[OTL]]+Table3[[#This Row],[SOL]], "0"))</f>
        <v>14-6-2</v>
      </c>
      <c r="AS6">
        <f>COUNTIFS(DataRegularSeason20242025!$D$3:$D$1315,Table3[[#This Row],[Teams]],DataRegularSeason20242025!$K$3:$K$1315,0)</f>
        <v>0</v>
      </c>
      <c r="AT6">
        <f>SUMIF(DataRegularSeason20242025!$D$3:$D$1315,$A6, DataRegularSeason20242025!$J$3:$J$1315)</f>
        <v>39</v>
      </c>
      <c r="AU6">
        <f>SUMIF(DataRegularSeason20242025!$D$3:$D$1315,$A6, DataRegularSeason20242025!$K$3:$K$1315)</f>
        <v>39</v>
      </c>
      <c r="AV6">
        <f t="shared" si="3"/>
        <v>0</v>
      </c>
      <c r="AW6">
        <f>COUNTIFS(DataRegularSeason20242025!$E$3:$E$1315,Table3[[#This Row],[Teams]],DataRegularSeason20242025!$J$3:$J$1315,0)</f>
        <v>1</v>
      </c>
      <c r="AX6">
        <f>SUMIF(DataRegularSeason20242025!$E$3:$E$1315,$A6,DataRegularSeason20242025!$K$3:$K$1315)</f>
        <v>47</v>
      </c>
      <c r="AY6">
        <f>SUMIF(DataRegularSeason20242025!$E$3:$E$1315,$A6,DataRegularSeason20242025!$J$3:$J$1315)</f>
        <v>29</v>
      </c>
      <c r="AZ6">
        <f t="shared" si="4"/>
        <v>18</v>
      </c>
      <c r="BA6">
        <f t="shared" si="5"/>
        <v>86</v>
      </c>
      <c r="BB6">
        <f t="shared" si="6"/>
        <v>68</v>
      </c>
      <c r="BC6">
        <f t="shared" si="7"/>
        <v>18</v>
      </c>
      <c r="BD6" s="17">
        <f>Table3[[#This Row],[GF]]/Table3[[#This Row],[GP]]</f>
        <v>3.9090909090909092</v>
      </c>
      <c r="BE6" s="17">
        <f>Table3[[#This Row],[GA]]/Table3[[#This Row],[GP]]</f>
        <v>3.0909090909090908</v>
      </c>
      <c r="BF6" s="17">
        <f>(Table3[[#This Row],[GF]]-Table3[[#This Row],[GA]])/Table3[[#This Row],[GP]]</f>
        <v>0.81818181818181823</v>
      </c>
      <c r="BG6" s="50" t="str">
        <f>_xlfn.CONCAT(TEXT(Table3[[#This Row],[W_H]], "0"), "-", TEXT(Table3[[#This Row],[RL_H]],"0"), "-", TEXT(Table3[[#This Row],[OTL_H]]+Table3[[#This Row],[SOL_H]], "0"))</f>
        <v>8-2-0</v>
      </c>
      <c r="BH6" s="50" t="str">
        <f>_xlfn.CONCAT(TEXT(Table3[[#This Row],[W_A]], "0"), "-", TEXT(Table3[[#This Row],[RL_A]],"0"), "-", TEXT(Table3[[#This Row],[OTL_A]]+Table3[[#This Row],[SOL_A]], "0"))</f>
        <v>6-4-2</v>
      </c>
      <c r="BI6">
        <f>COUNTIFS(DataRegularSeason20242025!$D$3:$D$1315,$A6,DataRegularSeason20242025!$H$3:$H$1315, $A6)</f>
        <v>9</v>
      </c>
      <c r="BJ6">
        <f>COUNTIFS(DataRegularSeason20242025!$E$3:$E$1315,$A6,DataRegularSeason20242025!$H$3:$H$1315, $A6)</f>
        <v>6</v>
      </c>
      <c r="BK6">
        <f t="shared" si="8"/>
        <v>15</v>
      </c>
      <c r="BL6">
        <f t="shared" si="9"/>
        <v>3</v>
      </c>
      <c r="BM6">
        <f t="shared" si="10"/>
        <v>4</v>
      </c>
      <c r="BN6">
        <f t="shared" si="11"/>
        <v>7</v>
      </c>
      <c r="BS6" t="s">
        <v>1464</v>
      </c>
      <c r="BT6">
        <f>SUM($AS$2:$AS$33)+SUM($AW$2:$AW$33)</f>
        <v>46</v>
      </c>
      <c r="BX6" t="s">
        <v>74</v>
      </c>
      <c r="BY6" s="21">
        <v>0.1</v>
      </c>
      <c r="BZ6">
        <f>INDEX($BB$2:$BB$33,MATCH("CGY",$A$2:$A$33,0),1)</f>
        <v>63</v>
      </c>
      <c r="CA6">
        <f>BZ6/BZ2</f>
        <v>2.7391304347826089</v>
      </c>
      <c r="CB6" s="21">
        <f>BY6*BZ6</f>
        <v>6.3000000000000007</v>
      </c>
      <c r="CC6" s="15">
        <f>CB6/$CB$7</f>
        <v>0.25301204819277107</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14</v>
      </c>
      <c r="E7" s="15">
        <f>Table3[[#This Row],[Watched]]/Table3[[#This Row],[GP]]</f>
        <v>0.66666666666666663</v>
      </c>
      <c r="F7">
        <f>COUNTIFS(DataRegularSeason20242025!$N$3:$N$1315,1,DataRegularSeason20242025!$D$3:$D$1315,$A7)</f>
        <v>8</v>
      </c>
      <c r="G7">
        <f>41-Table3[[#This Row],[GP_A]]</f>
        <v>33</v>
      </c>
      <c r="H7">
        <f>COUNTIFS(DataRegularSeason20242025!$E$3:$E$1315,$A7,DataRegularSeason20242025!$N$3:$N$1315,1)</f>
        <v>13</v>
      </c>
      <c r="I7">
        <f>41-Table3[[#This Row],[GP_H]]</f>
        <v>28</v>
      </c>
      <c r="J7">
        <f t="shared" si="0"/>
        <v>21</v>
      </c>
      <c r="K7">
        <f>82-Table3[[#This Row],[GP]]</f>
        <v>61</v>
      </c>
      <c r="L7">
        <f>COUNTIFS(DataRegularSeason20242025!$D$3:$D$1315,$A7, DataRegularSeason20242025!$L$3:$L$1315, $A7,DataRegularSeason20242025!$N$3:$N$1315,1)</f>
        <v>3</v>
      </c>
      <c r="M7">
        <f>COUNTIFS(DataRegularSeason20242025!$D$3:$D$1315,$A7, DataRegularSeason20242025!$L$3:$L$1315, $A7,DataRegularSeason20242025!$N$3:$N$1315,1,DataRegularSeason20242025!$M$3:$M$1315,"REG")</f>
        <v>2</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 t="shared" si="1"/>
        <v>5</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 t="shared" si="2"/>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13</v>
      </c>
      <c r="AC7">
        <f>Table3[[#This Row],[L_A]]+Table3[[#This Row],[L_H]]</f>
        <v>8</v>
      </c>
      <c r="AD7">
        <f>Table3[[#This Row],[RW_A]]+Table3[[#This Row],[RW_H]]</f>
        <v>11</v>
      </c>
      <c r="AE7">
        <f>Table3[[#This Row],[RL_A]]+Table3[[#This Row],[RL_H]]</f>
        <v>6</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28</v>
      </c>
      <c r="AK7">
        <f>(3*(Table3[[#This Row],[RW_A]]+Table3[[#This Row],[RW_H]]))+(2*(Table3[[#This Row],[OTW_A]]+Table3[[#This Row],[SOW_A]]+Table3[[#This Row],[OTW_H]]+Table3[[#This Row],[SOW_H]]))+Table3[[#This Row],[OTL_A]]+Table3[[#This Row],[SOL_A]]+Table3[[#This Row],[OTL_H]]+Table3[[#This Row],[SOL_H]]</f>
        <v>39</v>
      </c>
      <c r="AL7" s="15">
        <f>Table3[[#This Row],[PTS]]/(2*Table3[[#This Row],[GP]])</f>
        <v>0.66666666666666663</v>
      </c>
      <c r="AM7" s="15">
        <f>Table3[[#This Row],[PTS2]]/(3*Table3[[#This Row],[GP]])</f>
        <v>0.61904761904761907</v>
      </c>
      <c r="AN7">
        <f>(2*Table3[[#This Row],[GR]])+Table3[[#This Row],[PTS]]</f>
        <v>150</v>
      </c>
      <c r="AO7">
        <f>(3*Table3[[#This Row],[GR]])+Table3[[#This Row],[PTS2]]</f>
        <v>222</v>
      </c>
      <c r="AP7">
        <f>Table3[[#This Row],[PTS]]+(2 * Table3[[#This Row],[GR]] * Table3[[#This Row],[PTS%]])</f>
        <v>109.33333333333333</v>
      </c>
      <c r="AQ7">
        <f>Table3[[#This Row],[PTS2]]+(3 * Table3[[#This Row],[GR]] * Table3[[#This Row],[PTS%2]])</f>
        <v>152.28571428571428</v>
      </c>
      <c r="AR7" s="20" t="str">
        <f>_xlfn.CONCAT(TEXT(Table3[[#This Row],[W]], "0"), "-", TEXT(Table3[[#This Row],[RL]],"0"), "-", TEXT(Table3[[#This Row],[OTL]]+Table3[[#This Row],[SOL]], "0"))</f>
        <v>13-6-2</v>
      </c>
      <c r="AS7">
        <f>COUNTIFS(DataRegularSeason20242025!$D$3:$D$1315,Table3[[#This Row],[Teams]],DataRegularSeason20242025!$K$3:$K$1315,0)</f>
        <v>1</v>
      </c>
      <c r="AT7">
        <f>SUMIF(DataRegularSeason20242025!$D$3:$D$1315,$A7, DataRegularSeason20242025!$J$3:$J$1315)</f>
        <v>22</v>
      </c>
      <c r="AU7">
        <f>SUMIF(DataRegularSeason20242025!$D$3:$D$1315,$A7, DataRegularSeason20242025!$K$3:$K$1315)</f>
        <v>26</v>
      </c>
      <c r="AV7">
        <f t="shared" si="3"/>
        <v>-4</v>
      </c>
      <c r="AW7">
        <f>COUNTIFS(DataRegularSeason20242025!$E$3:$E$1315,Table3[[#This Row],[Teams]],DataRegularSeason20242025!$J$3:$J$1315,0)</f>
        <v>2</v>
      </c>
      <c r="AX7">
        <f>SUMIF(DataRegularSeason20242025!$E$3:$E$1315,$A7,DataRegularSeason20242025!$K$3:$K$1315)</f>
        <v>42</v>
      </c>
      <c r="AY7">
        <f>SUMIF(DataRegularSeason20242025!$E$3:$E$1315,$A7,DataRegularSeason20242025!$J$3:$J$1315)</f>
        <v>26</v>
      </c>
      <c r="AZ7">
        <f t="shared" si="4"/>
        <v>16</v>
      </c>
      <c r="BA7">
        <f t="shared" si="5"/>
        <v>64</v>
      </c>
      <c r="BB7">
        <f t="shared" si="6"/>
        <v>52</v>
      </c>
      <c r="BC7">
        <f t="shared" si="7"/>
        <v>12</v>
      </c>
      <c r="BD7" s="17">
        <f>Table3[[#This Row],[GF]]/Table3[[#This Row],[GP]]</f>
        <v>3.0476190476190474</v>
      </c>
      <c r="BE7" s="17">
        <f>Table3[[#This Row],[GA]]/Table3[[#This Row],[GP]]</f>
        <v>2.4761904761904763</v>
      </c>
      <c r="BF7" s="17">
        <f>(Table3[[#This Row],[GF]]-Table3[[#This Row],[GA]])/Table3[[#This Row],[GP]]</f>
        <v>0.5714285714285714</v>
      </c>
      <c r="BG7" s="50" t="str">
        <f>_xlfn.CONCAT(TEXT(Table3[[#This Row],[W_H]], "0"), "-", TEXT(Table3[[#This Row],[RL_H]],"0"), "-", TEXT(Table3[[#This Row],[OTL_H]]+Table3[[#This Row],[SOL_H]], "0"))</f>
        <v>10-3-0</v>
      </c>
      <c r="BH7" s="50" t="str">
        <f>_xlfn.CONCAT(TEXT(Table3[[#This Row],[W_A]], "0"), "-", TEXT(Table3[[#This Row],[RL_A]],"0"), "-", TEXT(Table3[[#This Row],[OTL_A]]+Table3[[#This Row],[SOL_A]], "0"))</f>
        <v>3-3-2</v>
      </c>
      <c r="BI7">
        <f>COUNTIFS(DataRegularSeason20242025!$D$3:$D$1315,$A7,DataRegularSeason20242025!$H$3:$H$1315, $A7)</f>
        <v>6</v>
      </c>
      <c r="BJ7">
        <f>COUNTIFS(DataRegularSeason20242025!$E$3:$E$1315,$A7,DataRegularSeason20242025!$H$3:$H$1315, $A7)</f>
        <v>10</v>
      </c>
      <c r="BK7">
        <f t="shared" si="8"/>
        <v>16</v>
      </c>
      <c r="BL7">
        <f t="shared" si="9"/>
        <v>2</v>
      </c>
      <c r="BM7">
        <f t="shared" si="10"/>
        <v>3</v>
      </c>
      <c r="BN7">
        <f t="shared" si="11"/>
        <v>5</v>
      </c>
      <c r="BS7" t="s">
        <v>1465</v>
      </c>
      <c r="BT7">
        <f>SUM($AF$2:$AF$33)</f>
        <v>53</v>
      </c>
      <c r="CA7" s="23">
        <f>MAX(BY4,BY3*INDEX($AL$2:$AL$33,MATCH("CGY",$A$2:$A$33,0),1))+(BY5*CA5)+(BY6*CA6)</f>
        <v>0.98260869565217401</v>
      </c>
      <c r="CB7" s="22">
        <f>SUM(CB3:CB6)</f>
        <v>24.900000000000002</v>
      </c>
    </row>
    <row r="8" spans="1:81" x14ac:dyDescent="0.25">
      <c r="A8" t="s">
        <v>32</v>
      </c>
      <c r="B8" t="s">
        <v>98</v>
      </c>
      <c r="C8" t="s">
        <v>99</v>
      </c>
      <c r="D8">
        <f>COUNTIFS(DataRegularSeason20242025!$D$3:$D$1315,$A8,DataRegularSeason20242025!$R$3:$R$1315,1,DataRegularSeason20242025!$N$3:$N$1315,1) + COUNTIFS(DataRegularSeason20242025!$E$3:$E$1315,$A8,DataRegularSeason20242025!$R$3:$R$1315,1,DataRegularSeason20242025!$N$3:$N$1315,1)</f>
        <v>17</v>
      </c>
      <c r="E8" s="15">
        <f>Table3[[#This Row],[Watched]]/Table3[[#This Row],[GP]]</f>
        <v>0.70833333333333337</v>
      </c>
      <c r="F8">
        <f>COUNTIFS(DataRegularSeason20242025!$N$3:$N$1315,1,DataRegularSeason20242025!$D$3:$D$1315,$A8)</f>
        <v>13</v>
      </c>
      <c r="G8">
        <f>41-Table3[[#This Row],[GP_A]]</f>
        <v>28</v>
      </c>
      <c r="H8">
        <f>COUNTIFS(DataRegularSeason20242025!$E$3:$E$1315,$A8,DataRegularSeason20242025!$N$3:$N$1315,1)</f>
        <v>11</v>
      </c>
      <c r="I8">
        <f>41-Table3[[#This Row],[GP_H]]</f>
        <v>30</v>
      </c>
      <c r="J8">
        <f t="shared" si="0"/>
        <v>24</v>
      </c>
      <c r="K8">
        <f>82-Table3[[#This Row],[GP]]</f>
        <v>58</v>
      </c>
      <c r="L8">
        <f>COUNTIFS(DataRegularSeason20242025!$D$3:$D$1315,$A8, DataRegularSeason20242025!$L$3:$L$1315, $A8,DataRegularSeason20242025!$N$3:$N$1315,1)</f>
        <v>9</v>
      </c>
      <c r="M8">
        <f>COUNTIFS(DataRegularSeason20242025!$D$3:$D$1315,$A8, DataRegularSeason20242025!$L$3:$L$1315, $A8,DataRegularSeason20242025!$N$3:$N$1315,1,DataRegularSeason20242025!$M$3:$M$1315,"REG")</f>
        <v>8</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 t="shared" si="1"/>
        <v>4</v>
      </c>
      <c r="Q8">
        <f>COUNTIFS(DataRegularSeason20242025!$D$3:$D$1315,$A8, DataRegularSeason20242025!$S$3:$S$1315, $A8,DataRegularSeason20242025!$M$3:$M$1315,"REG")</f>
        <v>4</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6</v>
      </c>
      <c r="U8">
        <f>COUNTIFS(DataRegularSeason20242025!$E$3:$E$1315,$A8, DataRegularSeason20242025!$L$3:$L$1315, $A8,DataRegularSeason20242025!$N$3:$N$1315,1,DataRegularSeason20242025!$M$3:$M$1315,"REG")</f>
        <v>6</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 t="shared" si="2"/>
        <v>5</v>
      </c>
      <c r="Y8">
        <f>COUNTIFS(DataRegularSeason20242025!$E$3:$E$1315,$A8, DataRegularSeason20242025!$S$3:$S$1315, $A8,DataRegularSeason20242025!$M$3:$M$1315,"REG")</f>
        <v>3</v>
      </c>
      <c r="Z8">
        <f>COUNTIFS(DataRegularSeason20242025!$E$3:$E$1315,$A8, DataRegularSeason20242025!$S$3:$S$1315, $A8,DataRegularSeason20242025!$M$3:$M$1315,"OT")</f>
        <v>2</v>
      </c>
      <c r="AA8">
        <f>COUNTIFS(DataRegularSeason20242025!$E$3:$E$1315,$A8, DataRegularSeason20242025!$S$3:$S$1315, $A8,DataRegularSeason20242025!$M$3:$M$1315,"SO")</f>
        <v>0</v>
      </c>
      <c r="AB8">
        <f>Table3[[#This Row],[W_A]]+Table3[[#This Row],[W_H]]</f>
        <v>15</v>
      </c>
      <c r="AC8">
        <f>Table3[[#This Row],[L_A]]+Table3[[#This Row],[L_H]]</f>
        <v>9</v>
      </c>
      <c r="AD8">
        <f>Table3[[#This Row],[RW_A]]+Table3[[#This Row],[RW_H]]</f>
        <v>14</v>
      </c>
      <c r="AE8">
        <f>Table3[[#This Row],[RL_A]]+Table3[[#This Row],[RL_H]]</f>
        <v>7</v>
      </c>
      <c r="AF8">
        <f>Table3[[#This Row],[OTW_A]]+Table3[[#This Row],[OTW_H]]</f>
        <v>1</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32</v>
      </c>
      <c r="AK8">
        <f>(3*(Table3[[#This Row],[RW_A]]+Table3[[#This Row],[RW_H]]))+(2*(Table3[[#This Row],[OTW_A]]+Table3[[#This Row],[SOW_A]]+Table3[[#This Row],[OTW_H]]+Table3[[#This Row],[SOW_H]]))+Table3[[#This Row],[OTL_A]]+Table3[[#This Row],[SOL_A]]+Table3[[#This Row],[OTL_H]]+Table3[[#This Row],[SOL_H]]</f>
        <v>46</v>
      </c>
      <c r="AL8" s="15">
        <f>Table3[[#This Row],[PTS]]/(2*Table3[[#This Row],[GP]])</f>
        <v>0.66666666666666663</v>
      </c>
      <c r="AM8" s="15">
        <f>Table3[[#This Row],[PTS2]]/(3*Table3[[#This Row],[GP]])</f>
        <v>0.63888888888888884</v>
      </c>
      <c r="AN8">
        <f>(2*Table3[[#This Row],[GR]])+Table3[[#This Row],[PTS]]</f>
        <v>148</v>
      </c>
      <c r="AO8">
        <f>(3*Table3[[#This Row],[GR]])+Table3[[#This Row],[PTS2]]</f>
        <v>220</v>
      </c>
      <c r="AP8">
        <f>Table3[[#This Row],[PTS]]+(2 * Table3[[#This Row],[GR]] * Table3[[#This Row],[PTS%]])</f>
        <v>109.33333333333333</v>
      </c>
      <c r="AQ8">
        <f>Table3[[#This Row],[PTS2]]+(3 * Table3[[#This Row],[GR]] * Table3[[#This Row],[PTS%2]])</f>
        <v>157.16666666666666</v>
      </c>
      <c r="AR8" s="20" t="str">
        <f>_xlfn.CONCAT(TEXT(Table3[[#This Row],[W]], "0"), "-", TEXT(Table3[[#This Row],[RL]],"0"), "-", TEXT(Table3[[#This Row],[OTL]]+Table3[[#This Row],[SOL]], "0"))</f>
        <v>15-7-2</v>
      </c>
      <c r="AS8">
        <f>COUNTIFS(DataRegularSeason20242025!$D$3:$D$1315,Table3[[#This Row],[Teams]],DataRegularSeason20242025!$K$3:$K$1315,0)</f>
        <v>2</v>
      </c>
      <c r="AT8">
        <f>SUMIF(DataRegularSeason20242025!$D$3:$D$1315,$A8, DataRegularSeason20242025!$J$3:$J$1315)</f>
        <v>43</v>
      </c>
      <c r="AU8">
        <f>SUMIF(DataRegularSeason20242025!$D$3:$D$1315,$A8, DataRegularSeason20242025!$K$3:$K$1315)</f>
        <v>29</v>
      </c>
      <c r="AV8">
        <f t="shared" si="3"/>
        <v>14</v>
      </c>
      <c r="AW8">
        <f>COUNTIFS(DataRegularSeason20242025!$E$3:$E$1315,Table3[[#This Row],[Teams]],DataRegularSeason20242025!$J$3:$J$1315,0)</f>
        <v>1</v>
      </c>
      <c r="AX8">
        <f>SUMIF(DataRegularSeason20242025!$E$3:$E$1315,$A8,DataRegularSeason20242025!$K$3:$K$1315)</f>
        <v>41</v>
      </c>
      <c r="AY8">
        <f>SUMIF(DataRegularSeason20242025!$E$3:$E$1315,$A8,DataRegularSeason20242025!$J$3:$J$1315)</f>
        <v>33</v>
      </c>
      <c r="AZ8">
        <f t="shared" si="4"/>
        <v>8</v>
      </c>
      <c r="BA8">
        <f t="shared" si="5"/>
        <v>84</v>
      </c>
      <c r="BB8">
        <f t="shared" si="6"/>
        <v>62</v>
      </c>
      <c r="BC8">
        <f t="shared" si="7"/>
        <v>22</v>
      </c>
      <c r="BD8" s="17">
        <f>Table3[[#This Row],[GF]]/Table3[[#This Row],[GP]]</f>
        <v>3.5</v>
      </c>
      <c r="BE8" s="17">
        <f>Table3[[#This Row],[GA]]/Table3[[#This Row],[GP]]</f>
        <v>2.5833333333333335</v>
      </c>
      <c r="BF8" s="17">
        <f>(Table3[[#This Row],[GF]]-Table3[[#This Row],[GA]])/Table3[[#This Row],[GP]]</f>
        <v>0.91666666666666663</v>
      </c>
      <c r="BG8" s="50" t="str">
        <f>_xlfn.CONCAT(TEXT(Table3[[#This Row],[W_H]], "0"), "-", TEXT(Table3[[#This Row],[RL_H]],"0"), "-", TEXT(Table3[[#This Row],[OTL_H]]+Table3[[#This Row],[SOL_H]], "0"))</f>
        <v>6-3-2</v>
      </c>
      <c r="BH8" s="50" t="str">
        <f>_xlfn.CONCAT(TEXT(Table3[[#This Row],[W_A]], "0"), "-", TEXT(Table3[[#This Row],[RL_A]],"0"), "-", TEXT(Table3[[#This Row],[OTL_A]]+Table3[[#This Row],[SOL_A]], "0"))</f>
        <v>9-4-0</v>
      </c>
      <c r="BI8">
        <f>COUNTIFS(DataRegularSeason20242025!$D$3:$D$1315,$A8,DataRegularSeason20242025!$H$3:$H$1315, $A8)</f>
        <v>8</v>
      </c>
      <c r="BJ8">
        <f>COUNTIFS(DataRegularSeason20242025!$E$3:$E$1315,$A8,DataRegularSeason20242025!$H$3:$H$1315, $A8)</f>
        <v>9</v>
      </c>
      <c r="BK8">
        <f t="shared" si="8"/>
        <v>17</v>
      </c>
      <c r="BL8">
        <f t="shared" si="9"/>
        <v>5</v>
      </c>
      <c r="BM8">
        <f t="shared" si="10"/>
        <v>2</v>
      </c>
      <c r="BN8">
        <f t="shared" si="11"/>
        <v>7</v>
      </c>
      <c r="BS8" t="s">
        <v>1466</v>
      </c>
      <c r="BT8">
        <f>SUM($AH$2:$AH$33)</f>
        <v>17</v>
      </c>
      <c r="BZ8" t="s">
        <v>1476</v>
      </c>
      <c r="CA8" s="23">
        <f>CA7*82</f>
        <v>80.573913043478271</v>
      </c>
      <c r="CB8" s="21">
        <f>CB7+((82-BZ2)*CA7)</f>
        <v>82.873913043478268</v>
      </c>
    </row>
    <row r="9" spans="1:81"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12</v>
      </c>
      <c r="E9" s="15">
        <f>Table3[[#This Row],[Watched]]/Table3[[#This Row],[GP]]</f>
        <v>0.6</v>
      </c>
      <c r="F9">
        <f>COUNTIFS(DataRegularSeason20242025!$N$3:$N$1315,1,DataRegularSeason20242025!$D$3:$D$1315,$A9)</f>
        <v>10</v>
      </c>
      <c r="G9">
        <f>41-Table3[[#This Row],[GP_A]]</f>
        <v>31</v>
      </c>
      <c r="H9">
        <f>COUNTIFS(DataRegularSeason20242025!$E$3:$E$1315,$A9,DataRegularSeason20242025!$N$3:$N$1315,1)</f>
        <v>10</v>
      </c>
      <c r="I9">
        <f>41-Table3[[#This Row],[GP_H]]</f>
        <v>31</v>
      </c>
      <c r="J9">
        <f t="shared" si="0"/>
        <v>20</v>
      </c>
      <c r="K9">
        <f>82-Table3[[#This Row],[GP]]</f>
        <v>62</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5</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 t="shared" si="1"/>
        <v>5</v>
      </c>
      <c r="Q9">
        <f>COUNTIFS(DataRegularSeason20242025!$D$3:$D$1315,$A9, DataRegularSeason20242025!$S$3:$S$1315, $A9,DataRegularSeason20242025!$M$3:$M$1315,"REG")</f>
        <v>5</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 t="shared" si="2"/>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13</v>
      </c>
      <c r="AC9">
        <f>Table3[[#This Row],[L_A]]+Table3[[#This Row],[L_H]]</f>
        <v>7</v>
      </c>
      <c r="AD9">
        <f>Table3[[#This Row],[RW_A]]+Table3[[#This Row],[RW_H]]</f>
        <v>12</v>
      </c>
      <c r="AE9">
        <f>Table3[[#This Row],[RL_A]]+Table3[[#This Row],[RL_H]]</f>
        <v>7</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26</v>
      </c>
      <c r="AK9">
        <f>(3*(Table3[[#This Row],[RW_A]]+Table3[[#This Row],[RW_H]]))+(2*(Table3[[#This Row],[OTW_A]]+Table3[[#This Row],[SOW_A]]+Table3[[#This Row],[OTW_H]]+Table3[[#This Row],[SOW_H]]))+Table3[[#This Row],[OTL_A]]+Table3[[#This Row],[SOL_A]]+Table3[[#This Row],[OTL_H]]+Table3[[#This Row],[SOL_H]]</f>
        <v>38</v>
      </c>
      <c r="AL9" s="15">
        <f>Table3[[#This Row],[PTS]]/(2*Table3[[#This Row],[GP]])</f>
        <v>0.65</v>
      </c>
      <c r="AM9" s="15">
        <f>Table3[[#This Row],[PTS2]]/(3*Table3[[#This Row],[GP]])</f>
        <v>0.6333333333333333</v>
      </c>
      <c r="AN9">
        <f>(2*Table3[[#This Row],[GR]])+Table3[[#This Row],[PTS]]</f>
        <v>150</v>
      </c>
      <c r="AO9">
        <f>(3*Table3[[#This Row],[GR]])+Table3[[#This Row],[PTS2]]</f>
        <v>224</v>
      </c>
      <c r="AP9">
        <f>Table3[[#This Row],[PTS]]+(2 * Table3[[#This Row],[GR]] * Table3[[#This Row],[PTS%]])</f>
        <v>106.60000000000001</v>
      </c>
      <c r="AQ9">
        <f>Table3[[#This Row],[PTS2]]+(3 * Table3[[#This Row],[GR]] * Table3[[#This Row],[PTS%2]])</f>
        <v>155.80000000000001</v>
      </c>
      <c r="AR9" s="20" t="str">
        <f>_xlfn.CONCAT(TEXT(Table3[[#This Row],[W]], "0"), "-", TEXT(Table3[[#This Row],[RL]],"0"), "-", TEXT(Table3[[#This Row],[OTL]]+Table3[[#This Row],[SOL]], "0"))</f>
        <v>13-7-0</v>
      </c>
      <c r="AS9">
        <f>COUNTIFS(DataRegularSeason20242025!$D$3:$D$1315,Table3[[#This Row],[Teams]],DataRegularSeason20242025!$K$3:$K$1315,0)</f>
        <v>0</v>
      </c>
      <c r="AT9">
        <f>SUMIF(DataRegularSeason20242025!$D$3:$D$1315,$A9, DataRegularSeason20242025!$J$3:$J$1315)</f>
        <v>33</v>
      </c>
      <c r="AU9">
        <f>SUMIF(DataRegularSeason20242025!$D$3:$D$1315,$A9, DataRegularSeason20242025!$K$3:$K$1315)</f>
        <v>30</v>
      </c>
      <c r="AV9">
        <f t="shared" si="3"/>
        <v>3</v>
      </c>
      <c r="AW9">
        <f>COUNTIFS(DataRegularSeason20242025!$E$3:$E$1315,Table3[[#This Row],[Teams]],DataRegularSeason20242025!$J$3:$J$1315,0)</f>
        <v>2</v>
      </c>
      <c r="AX9">
        <f>SUMIF(DataRegularSeason20242025!$E$3:$E$1315,$A9,DataRegularSeason20242025!$K$3:$K$1315)</f>
        <v>37</v>
      </c>
      <c r="AY9">
        <f>SUMIF(DataRegularSeason20242025!$E$3:$E$1315,$A9,DataRegularSeason20242025!$J$3:$J$1315)</f>
        <v>20</v>
      </c>
      <c r="AZ9">
        <f t="shared" si="4"/>
        <v>17</v>
      </c>
      <c r="BA9">
        <f t="shared" si="5"/>
        <v>70</v>
      </c>
      <c r="BB9">
        <f t="shared" si="6"/>
        <v>50</v>
      </c>
      <c r="BC9">
        <f t="shared" si="7"/>
        <v>20</v>
      </c>
      <c r="BD9" s="17">
        <f>Table3[[#This Row],[GF]]/Table3[[#This Row],[GP]]</f>
        <v>3.5</v>
      </c>
      <c r="BE9" s="17">
        <f>Table3[[#This Row],[GA]]/Table3[[#This Row],[GP]]</f>
        <v>2.5</v>
      </c>
      <c r="BF9" s="17">
        <f>(Table3[[#This Row],[GF]]-Table3[[#This Row],[GA]])/Table3[[#This Row],[GP]]</f>
        <v>1</v>
      </c>
      <c r="BG9" s="50" t="str">
        <f>_xlfn.CONCAT(TEXT(Table3[[#This Row],[W_H]], "0"), "-", TEXT(Table3[[#This Row],[RL_H]],"0"), "-", TEXT(Table3[[#This Row],[OTL_H]]+Table3[[#This Row],[SOL_H]], "0"))</f>
        <v>8-2-0</v>
      </c>
      <c r="BH9" s="50" t="str">
        <f>_xlfn.CONCAT(TEXT(Table3[[#This Row],[W_A]], "0"), "-", TEXT(Table3[[#This Row],[RL_A]],"0"), "-", TEXT(Table3[[#This Row],[OTL_A]]+Table3[[#This Row],[SOL_A]], "0"))</f>
        <v>5-5-0</v>
      </c>
      <c r="BI9">
        <f>COUNTIFS(DataRegularSeason20242025!$D$3:$D$1315,$A9,DataRegularSeason20242025!$H$3:$H$1315, $A9)</f>
        <v>5</v>
      </c>
      <c r="BJ9">
        <f>COUNTIFS(DataRegularSeason20242025!$E$3:$E$1315,$A9,DataRegularSeason20242025!$H$3:$H$1315, $A9)</f>
        <v>9</v>
      </c>
      <c r="BK9">
        <f t="shared" si="8"/>
        <v>14</v>
      </c>
      <c r="BL9">
        <f t="shared" si="9"/>
        <v>5</v>
      </c>
      <c r="BM9">
        <f t="shared" si="10"/>
        <v>1</v>
      </c>
      <c r="BN9">
        <f t="shared" si="11"/>
        <v>6</v>
      </c>
      <c r="BS9" t="s">
        <v>1469</v>
      </c>
      <c r="BT9" s="1">
        <f>_xlfn.MINIFS(DataRegularSeason20242025!$B$3:$B$1315,DataRegularSeason20242025!$N$3:$N$1315,1)</f>
        <v>45569</v>
      </c>
    </row>
    <row r="10" spans="1:81" x14ac:dyDescent="0.25">
      <c r="A10" t="s">
        <v>20</v>
      </c>
      <c r="B10" t="s">
        <v>98</v>
      </c>
      <c r="C10" t="s">
        <v>99</v>
      </c>
      <c r="D10">
        <f>COUNTIFS(DataRegularSeason20242025!$D$3:$D$1315,$A10,DataRegularSeason20242025!$R$3:$R$1315,1,DataRegularSeason20242025!$N$3:$N$1315,1) + COUNTIFS(DataRegularSeason20242025!$E$3:$E$1315,$A10,DataRegularSeason20242025!$R$3:$R$1315,1,DataRegularSeason20242025!$N$3:$N$1315,1)</f>
        <v>15</v>
      </c>
      <c r="E10" s="15">
        <f>Table3[[#This Row],[Watched]]/Table3[[#This Row],[GP]]</f>
        <v>0.75</v>
      </c>
      <c r="F10">
        <f>COUNTIFS(DataRegularSeason20242025!$N$3:$N$1315,1,DataRegularSeason20242025!$D$3:$D$1315,$A10)</f>
        <v>10</v>
      </c>
      <c r="G10">
        <f>41-Table3[[#This Row],[GP_A]]</f>
        <v>31</v>
      </c>
      <c r="H10">
        <f>COUNTIFS(DataRegularSeason20242025!$E$3:$E$1315,$A10,DataRegularSeason20242025!$N$3:$N$1315,1)</f>
        <v>10</v>
      </c>
      <c r="I10">
        <f>41-Table3[[#This Row],[GP_H]]</f>
        <v>31</v>
      </c>
      <c r="J10">
        <f t="shared" si="0"/>
        <v>20</v>
      </c>
      <c r="K10">
        <f>82-Table3[[#This Row],[GP]]</f>
        <v>62</v>
      </c>
      <c r="L10">
        <f>COUNTIFS(DataRegularSeason20242025!$D$3:$D$1315,$A10, DataRegularSeason20242025!$L$3:$L$1315, $A10,DataRegularSeason20242025!$N$3:$N$1315,1)</f>
        <v>7</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 t="shared" si="1"/>
        <v>3</v>
      </c>
      <c r="Q10">
        <f>COUNTIFS(DataRegularSeason20242025!$D$3:$D$1315,$A10, DataRegularSeason20242025!$S$3:$S$1315, $A10,DataRegularSeason20242025!$M$3:$M$1315,"REG")</f>
        <v>3</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5</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5</v>
      </c>
      <c r="Y10">
        <f>COUNTIFS(DataRegularSeason20242025!$E$3:$E$1315,$A10, DataRegularSeason20242025!$S$3:$S$1315, $A10,DataRegularSeason20242025!$M$3:$M$1315,"REG")</f>
        <v>4</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12</v>
      </c>
      <c r="AC10">
        <f>Table3[[#This Row],[L_A]]+Table3[[#This Row],[L_H]]</f>
        <v>8</v>
      </c>
      <c r="AD10">
        <f>Table3[[#This Row],[RW_A]]+Table3[[#This Row],[RW_H]]</f>
        <v>12</v>
      </c>
      <c r="AE10">
        <f>Table3[[#This Row],[RL_A]]+Table3[[#This Row],[RL_H]]</f>
        <v>7</v>
      </c>
      <c r="AF10">
        <f>Table3[[#This Row],[OTW_A]]+Table3[[#This Row],[OTW_H]]</f>
        <v>0</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25</v>
      </c>
      <c r="AK10">
        <f>(3*(Table3[[#This Row],[RW_A]]+Table3[[#This Row],[RW_H]]))+(2*(Table3[[#This Row],[OTW_A]]+Table3[[#This Row],[SOW_A]]+Table3[[#This Row],[OTW_H]]+Table3[[#This Row],[SOW_H]]))+Table3[[#This Row],[OTL_A]]+Table3[[#This Row],[SOL_A]]+Table3[[#This Row],[OTL_H]]+Table3[[#This Row],[SOL_H]]</f>
        <v>37</v>
      </c>
      <c r="AL10" s="15">
        <f>Table3[[#This Row],[PTS]]/(2*Table3[[#This Row],[GP]])</f>
        <v>0.625</v>
      </c>
      <c r="AM10" s="15">
        <f>Table3[[#This Row],[PTS2]]/(3*Table3[[#This Row],[GP]])</f>
        <v>0.6166666666666667</v>
      </c>
      <c r="AN10">
        <f>(2*Table3[[#This Row],[GR]])+Table3[[#This Row],[PTS]]</f>
        <v>149</v>
      </c>
      <c r="AO10">
        <f>(3*Table3[[#This Row],[GR]])+Table3[[#This Row],[PTS2]]</f>
        <v>223</v>
      </c>
      <c r="AP10">
        <f>Table3[[#This Row],[PTS]]+(2 * Table3[[#This Row],[GR]] * Table3[[#This Row],[PTS%]])</f>
        <v>102.5</v>
      </c>
      <c r="AQ10">
        <f>Table3[[#This Row],[PTS2]]+(3 * Table3[[#This Row],[GR]] * Table3[[#This Row],[PTS%2]])</f>
        <v>151.69999999999999</v>
      </c>
      <c r="AR10" s="20" t="str">
        <f>_xlfn.CONCAT(TEXT(Table3[[#This Row],[W]], "0"), "-", TEXT(Table3[[#This Row],[RL]],"0"), "-", TEXT(Table3[[#This Row],[OTL]]+Table3[[#This Row],[SOL]], "0"))</f>
        <v>12-7-1</v>
      </c>
      <c r="AS10">
        <f>COUNTIFS(DataRegularSeason20242025!$D$3:$D$1315,Table3[[#This Row],[Teams]],DataRegularSeason20242025!$K$3:$K$1315,0)</f>
        <v>3</v>
      </c>
      <c r="AT10">
        <f>SUMIF(DataRegularSeason20242025!$D$3:$D$1315,$A10, DataRegularSeason20242025!$J$3:$J$1315)</f>
        <v>39</v>
      </c>
      <c r="AU10">
        <f>SUMIF(DataRegularSeason20242025!$D$3:$D$1315,$A10, DataRegularSeason20242025!$K$3:$K$1315)</f>
        <v>22</v>
      </c>
      <c r="AV10">
        <f t="shared" si="3"/>
        <v>17</v>
      </c>
      <c r="AW10">
        <f>COUNTIFS(DataRegularSeason20242025!$E$3:$E$1315,Table3[[#This Row],[Teams]],DataRegularSeason20242025!$J$3:$J$1315,0)</f>
        <v>0</v>
      </c>
      <c r="AX10">
        <f>SUMIF(DataRegularSeason20242025!$E$3:$E$1315,$A10,DataRegularSeason20242025!$K$3:$K$1315)</f>
        <v>29</v>
      </c>
      <c r="AY10">
        <f>SUMIF(DataRegularSeason20242025!$E$3:$E$1315,$A10,DataRegularSeason20242025!$J$3:$J$1315)</f>
        <v>33</v>
      </c>
      <c r="AZ10">
        <f t="shared" si="4"/>
        <v>-4</v>
      </c>
      <c r="BA10">
        <f t="shared" si="5"/>
        <v>68</v>
      </c>
      <c r="BB10">
        <f t="shared" si="6"/>
        <v>55</v>
      </c>
      <c r="BC10">
        <f t="shared" si="7"/>
        <v>13</v>
      </c>
      <c r="BD10" s="17">
        <f>Table3[[#This Row],[GF]]/Table3[[#This Row],[GP]]</f>
        <v>3.4</v>
      </c>
      <c r="BE10" s="17">
        <f>Table3[[#This Row],[GA]]/Table3[[#This Row],[GP]]</f>
        <v>2.75</v>
      </c>
      <c r="BF10" s="17">
        <f>(Table3[[#This Row],[GF]]-Table3[[#This Row],[GA]])/Table3[[#This Row],[GP]]</f>
        <v>0.65</v>
      </c>
      <c r="BG10" s="50" t="str">
        <f>_xlfn.CONCAT(TEXT(Table3[[#This Row],[W_H]], "0"), "-", TEXT(Table3[[#This Row],[RL_H]],"0"), "-", TEXT(Table3[[#This Row],[OTL_H]]+Table3[[#This Row],[SOL_H]], "0"))</f>
        <v>5-4-1</v>
      </c>
      <c r="BH10" s="50" t="str">
        <f>_xlfn.CONCAT(TEXT(Table3[[#This Row],[W_A]], "0"), "-", TEXT(Table3[[#This Row],[RL_A]],"0"), "-", TEXT(Table3[[#This Row],[OTL_A]]+Table3[[#This Row],[SOL_A]], "0"))</f>
        <v>7-3-0</v>
      </c>
      <c r="BI10">
        <f>COUNTIFS(DataRegularSeason20242025!$D$3:$D$1315,$A10,DataRegularSeason20242025!$H$3:$H$1315, $A10)</f>
        <v>6</v>
      </c>
      <c r="BJ10">
        <f>COUNTIFS(DataRegularSeason20242025!$E$3:$E$1315,$A10,DataRegularSeason20242025!$H$3:$H$1315, $A10)</f>
        <v>9</v>
      </c>
      <c r="BK10">
        <f t="shared" si="8"/>
        <v>15</v>
      </c>
      <c r="BL10">
        <f t="shared" si="9"/>
        <v>4</v>
      </c>
      <c r="BM10">
        <f t="shared" si="10"/>
        <v>1</v>
      </c>
      <c r="BN10">
        <f t="shared" si="11"/>
        <v>5</v>
      </c>
      <c r="BS10" t="s">
        <v>1470</v>
      </c>
      <c r="BT10" s="1">
        <f>_xlfn.MAXIFS(DataRegularSeason20242025!$B$3:$B$1315,DataRegularSeason20242025!$N$3:$N$1315,1)</f>
        <v>45623</v>
      </c>
    </row>
    <row r="11" spans="1:81"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16</v>
      </c>
      <c r="E11" s="15">
        <f>Table3[[#This Row],[Watched]]/Table3[[#This Row],[GP]]</f>
        <v>0.8</v>
      </c>
      <c r="F11">
        <f>COUNTIFS(DataRegularSeason20242025!$N$3:$N$1315,1,DataRegularSeason20242025!$D$3:$D$1315,$A11)</f>
        <v>9</v>
      </c>
      <c r="G11">
        <f>41-Table3[[#This Row],[GP_A]]</f>
        <v>32</v>
      </c>
      <c r="H11">
        <f>COUNTIFS(DataRegularSeason20242025!$E$3:$E$1315,$A11,DataRegularSeason20242025!$N$3:$N$1315,1)</f>
        <v>11</v>
      </c>
      <c r="I11">
        <f>41-Table3[[#This Row],[GP_H]]</f>
        <v>30</v>
      </c>
      <c r="J11">
        <f t="shared" si="0"/>
        <v>20</v>
      </c>
      <c r="K11">
        <f>82-Table3[[#This Row],[GP]]</f>
        <v>62</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 t="shared" si="1"/>
        <v>1</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 t="shared" si="2"/>
        <v>8</v>
      </c>
      <c r="Y11">
        <f>COUNTIFS(DataRegularSeason20242025!$E$3:$E$1315,$A11, DataRegularSeason20242025!$S$3:$S$1315, $A11,DataRegularSeason20242025!$M$3:$M$1315,"REG")</f>
        <v>5</v>
      </c>
      <c r="Z11">
        <f>COUNTIFS(DataRegularSeason20242025!$E$3:$E$1315,$A11, DataRegularSeason20242025!$S$3:$S$1315, $A11,DataRegularSeason20242025!$M$3:$M$1315,"OT")</f>
        <v>2</v>
      </c>
      <c r="AA11">
        <f>COUNTIFS(DataRegularSeason20242025!$E$3:$E$1315,$A11, DataRegularSeason20242025!$S$3:$S$1315, $A11,DataRegularSeason20242025!$M$3:$M$1315,"SO")</f>
        <v>1</v>
      </c>
      <c r="AB11">
        <f>Table3[[#This Row],[W_A]]+Table3[[#This Row],[W_H]]</f>
        <v>11</v>
      </c>
      <c r="AC11">
        <f>Table3[[#This Row],[L_A]]+Table3[[#This Row],[L_H]]</f>
        <v>9</v>
      </c>
      <c r="AD11">
        <f>Table3[[#This Row],[RW_A]]+Table3[[#This Row],[RW_H]]</f>
        <v>10</v>
      </c>
      <c r="AE11">
        <f>Table3[[#This Row],[RL_A]]+Table3[[#This Row],[RL_H]]</f>
        <v>6</v>
      </c>
      <c r="AF11">
        <f>Table3[[#This Row],[OTW_A]]+Table3[[#This Row],[OTW_H]]</f>
        <v>1</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25</v>
      </c>
      <c r="AK11">
        <f>(3*(Table3[[#This Row],[RW_A]]+Table3[[#This Row],[RW_H]]))+(2*(Table3[[#This Row],[OTW_A]]+Table3[[#This Row],[SOW_A]]+Table3[[#This Row],[OTW_H]]+Table3[[#This Row],[SOW_H]]))+Table3[[#This Row],[OTL_A]]+Table3[[#This Row],[SOL_A]]+Table3[[#This Row],[OTL_H]]+Table3[[#This Row],[SOL_H]]</f>
        <v>35</v>
      </c>
      <c r="AL11" s="15">
        <f>Table3[[#This Row],[PTS]]/(2*Table3[[#This Row],[GP]])</f>
        <v>0.625</v>
      </c>
      <c r="AM11" s="15">
        <f>Table3[[#This Row],[PTS2]]/(3*Table3[[#This Row],[GP]])</f>
        <v>0.58333333333333337</v>
      </c>
      <c r="AN11">
        <f>(2*Table3[[#This Row],[GR]])+Table3[[#This Row],[PTS]]</f>
        <v>149</v>
      </c>
      <c r="AO11">
        <f>(3*Table3[[#This Row],[GR]])+Table3[[#This Row],[PTS2]]</f>
        <v>221</v>
      </c>
      <c r="AP11">
        <f>Table3[[#This Row],[PTS]]+(2 * Table3[[#This Row],[GR]] * Table3[[#This Row],[PTS%]])</f>
        <v>102.5</v>
      </c>
      <c r="AQ11">
        <f>Table3[[#This Row],[PTS2]]+(3 * Table3[[#This Row],[GR]] * Table3[[#This Row],[PTS%2]])</f>
        <v>143.5</v>
      </c>
      <c r="AR11" s="20" t="str">
        <f>_xlfn.CONCAT(TEXT(Table3[[#This Row],[W]], "0"), "-", TEXT(Table3[[#This Row],[RL]],"0"), "-", TEXT(Table3[[#This Row],[OTL]]+Table3[[#This Row],[SOL]], "0"))</f>
        <v>11-6-3</v>
      </c>
      <c r="AS11">
        <f>COUNTIFS(DataRegularSeason20242025!$D$3:$D$1315,Table3[[#This Row],[Teams]],DataRegularSeason20242025!$K$3:$K$1315,0)</f>
        <v>2</v>
      </c>
      <c r="AT11">
        <f>SUMIF(DataRegularSeason20242025!$D$3:$D$1315,$A11, DataRegularSeason20242025!$J$3:$J$1315)</f>
        <v>31</v>
      </c>
      <c r="AU11">
        <f>SUMIF(DataRegularSeason20242025!$D$3:$D$1315,$A11, DataRegularSeason20242025!$K$3:$K$1315)</f>
        <v>17</v>
      </c>
      <c r="AV11">
        <f t="shared" si="3"/>
        <v>14</v>
      </c>
      <c r="AW11">
        <f>COUNTIFS(DataRegularSeason20242025!$E$3:$E$1315,Table3[[#This Row],[Teams]],DataRegularSeason20242025!$J$3:$J$1315,0)</f>
        <v>0</v>
      </c>
      <c r="AX11">
        <f>SUMIF(DataRegularSeason20242025!$E$3:$E$1315,$A11,DataRegularSeason20242025!$K$3:$K$1315)</f>
        <v>32</v>
      </c>
      <c r="AY11">
        <f>SUMIF(DataRegularSeason20242025!$E$3:$E$1315,$A11,DataRegularSeason20242025!$J$3:$J$1315)</f>
        <v>45</v>
      </c>
      <c r="AZ11">
        <f t="shared" si="4"/>
        <v>-13</v>
      </c>
      <c r="BA11">
        <f t="shared" si="5"/>
        <v>63</v>
      </c>
      <c r="BB11">
        <f t="shared" si="6"/>
        <v>62</v>
      </c>
      <c r="BC11">
        <f t="shared" si="7"/>
        <v>1</v>
      </c>
      <c r="BD11" s="17">
        <f>Table3[[#This Row],[GF]]/Table3[[#This Row],[GP]]</f>
        <v>3.15</v>
      </c>
      <c r="BE11" s="17">
        <f>Table3[[#This Row],[GA]]/Table3[[#This Row],[GP]]</f>
        <v>3.1</v>
      </c>
      <c r="BF11" s="17">
        <f>(Table3[[#This Row],[GF]]-Table3[[#This Row],[GA]])/Table3[[#This Row],[GP]]</f>
        <v>0.05</v>
      </c>
      <c r="BG11" s="50" t="str">
        <f>_xlfn.CONCAT(TEXT(Table3[[#This Row],[W_H]], "0"), "-", TEXT(Table3[[#This Row],[RL_H]],"0"), "-", TEXT(Table3[[#This Row],[OTL_H]]+Table3[[#This Row],[SOL_H]], "0"))</f>
        <v>3-5-3</v>
      </c>
      <c r="BH11" s="50" t="str">
        <f>_xlfn.CONCAT(TEXT(Table3[[#This Row],[W_A]], "0"), "-", TEXT(Table3[[#This Row],[RL_A]],"0"), "-", TEXT(Table3[[#This Row],[OTL_A]]+Table3[[#This Row],[SOL_A]], "0"))</f>
        <v>8-1-0</v>
      </c>
      <c r="BI11">
        <f>COUNTIFS(DataRegularSeason20242025!$D$3:$D$1315,$A11,DataRegularSeason20242025!$H$3:$H$1315, $A11)</f>
        <v>5</v>
      </c>
      <c r="BJ11">
        <f>COUNTIFS(DataRegularSeason20242025!$E$3:$E$1315,$A11,DataRegularSeason20242025!$H$3:$H$1315, $A11)</f>
        <v>7</v>
      </c>
      <c r="BK11">
        <f t="shared" si="8"/>
        <v>12</v>
      </c>
      <c r="BL11">
        <f t="shared" si="9"/>
        <v>4</v>
      </c>
      <c r="BM11">
        <f t="shared" si="10"/>
        <v>4</v>
      </c>
      <c r="BN11">
        <f t="shared" si="11"/>
        <v>8</v>
      </c>
      <c r="BS11" t="s">
        <v>1471</v>
      </c>
      <c r="BT11">
        <f>$BT$2/($BT$10-$BT$9)</f>
        <v>6.4074074074074074</v>
      </c>
    </row>
    <row r="12" spans="1:81" x14ac:dyDescent="0.25">
      <c r="A12" t="s">
        <v>24</v>
      </c>
      <c r="B12" t="s">
        <v>97</v>
      </c>
      <c r="C12" t="s">
        <v>100</v>
      </c>
      <c r="D12">
        <f>COUNTIFS(DataRegularSeason20242025!$D$3:$D$1315,$A12,DataRegularSeason20242025!$R$3:$R$1315,1,DataRegularSeason20242025!$N$3:$N$1315,1) + COUNTIFS(DataRegularSeason20242025!$E$3:$E$1315,$A12,DataRegularSeason20242025!$R$3:$R$1315,1,DataRegularSeason20242025!$N$3:$N$1315,1)</f>
        <v>22</v>
      </c>
      <c r="E12" s="15">
        <f>Table3[[#This Row],[Watched]]/Table3[[#This Row],[GP]]</f>
        <v>0.95652173913043481</v>
      </c>
      <c r="F12">
        <f>COUNTIFS(DataRegularSeason20242025!$N$3:$N$1315,1,DataRegularSeason20242025!$D$3:$D$1315,$A12)</f>
        <v>11</v>
      </c>
      <c r="G12">
        <f>41-Table3[[#This Row],[GP_A]]</f>
        <v>30</v>
      </c>
      <c r="H12">
        <f>COUNTIFS(DataRegularSeason20242025!$E$3:$E$1315,$A12,DataRegularSeason20242025!$N$3:$N$1315,1)</f>
        <v>12</v>
      </c>
      <c r="I12">
        <f>41-Table3[[#This Row],[GP_H]]</f>
        <v>29</v>
      </c>
      <c r="J12">
        <f t="shared" si="0"/>
        <v>23</v>
      </c>
      <c r="K12">
        <f>82-Table3[[#This Row],[GP]]</f>
        <v>59</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 t="shared" si="1"/>
        <v>8</v>
      </c>
      <c r="Q12">
        <f>COUNTIFS(DataRegularSeason20242025!$D$3:$D$1315,$A12, DataRegularSeason20242025!$S$3:$S$1315, $A12,DataRegularSeason20242025!$M$3:$M$1315,"REG")</f>
        <v>4</v>
      </c>
      <c r="R12">
        <f>COUNTIFS(DataRegularSeason20242025!$D$3:$D$1315,$A12, DataRegularSeason20242025!$S$3:$S$1315, $A12,DataRegularSeason20242025!$M$3:$M$1315,"OT")</f>
        <v>3</v>
      </c>
      <c r="S12">
        <f>COUNTIFS(DataRegularSeason20242025!$D$3:$D$1315,$A12, DataRegularSeason20242025!$S$3:$S$1315, $A12,DataRegularSeason20242025!$M$3:$M$1315,"SO")</f>
        <v>1</v>
      </c>
      <c r="T12">
        <f>COUNTIFS(DataRegularSeason20242025!$E$3:$E$1315,$A12, DataRegularSeason20242025!$L$3:$L$1315, $A12, DataRegularSeason20242025!$N$3:$N$1315,1)</f>
        <v>9</v>
      </c>
      <c r="U12">
        <f>COUNTIFS(DataRegularSeason20242025!$E$3:$E$1315,$A12, DataRegularSeason20242025!$L$3:$L$1315, $A12,DataRegularSeason20242025!$N$3:$N$1315,1,DataRegularSeason20242025!$M$3:$M$1315,"REG")</f>
        <v>6</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3</v>
      </c>
      <c r="X12">
        <f t="shared" si="2"/>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12</v>
      </c>
      <c r="AC12">
        <f>Table3[[#This Row],[L_A]]+Table3[[#This Row],[L_H]]</f>
        <v>11</v>
      </c>
      <c r="AD12">
        <f>Table3[[#This Row],[RW_A]]+Table3[[#This Row],[RW_H]]</f>
        <v>7</v>
      </c>
      <c r="AE12">
        <f>Table3[[#This Row],[RL_A]]+Table3[[#This Row],[RL_H]]</f>
        <v>7</v>
      </c>
      <c r="AF12">
        <f>Table3[[#This Row],[OTW_A]]+Table3[[#This Row],[OTW_H]]</f>
        <v>2</v>
      </c>
      <c r="AG12">
        <f>Table3[[#This Row],[OTL_A]]+Table3[[#This Row],[OTL_H]]</f>
        <v>3</v>
      </c>
      <c r="AH12">
        <f>Table3[[#This Row],[SOW_A]]+Table3[[#This Row],[SOW_H]]</f>
        <v>3</v>
      </c>
      <c r="AI12">
        <f>Table3[[#This Row],[SOL_A]]+Table3[[#This Row],[SOL_H]]</f>
        <v>1</v>
      </c>
      <c r="AJ12">
        <f>(2*(Table3[[#This Row],[W_A]]+Table3[[#This Row],[W_H]]))+Table3[[#This Row],[OTL_A]]+Table3[[#This Row],[SOL_A]]+Table3[[#This Row],[OTL_H]]+Table3[[#This Row],[SOL_H]]</f>
        <v>28</v>
      </c>
      <c r="AK12">
        <f>(3*(Table3[[#This Row],[RW_A]]+Table3[[#This Row],[RW_H]]))+(2*(Table3[[#This Row],[OTW_A]]+Table3[[#This Row],[SOW_A]]+Table3[[#This Row],[OTW_H]]+Table3[[#This Row],[SOW_H]]))+Table3[[#This Row],[OTL_A]]+Table3[[#This Row],[SOL_A]]+Table3[[#This Row],[OTL_H]]+Table3[[#This Row],[SOL_H]]</f>
        <v>35</v>
      </c>
      <c r="AL12" s="15">
        <f>Table3[[#This Row],[PTS]]/(2*Table3[[#This Row],[GP]])</f>
        <v>0.60869565217391308</v>
      </c>
      <c r="AM12" s="15">
        <f>Table3[[#This Row],[PTS2]]/(3*Table3[[#This Row],[GP]])</f>
        <v>0.50724637681159424</v>
      </c>
      <c r="AN12">
        <f>(2*Table3[[#This Row],[GR]])+Table3[[#This Row],[PTS]]</f>
        <v>146</v>
      </c>
      <c r="AO12">
        <f>(3*Table3[[#This Row],[GR]])+Table3[[#This Row],[PTS2]]</f>
        <v>212</v>
      </c>
      <c r="AP12">
        <f>Table3[[#This Row],[PTS]]+(2 * Table3[[#This Row],[GR]] * Table3[[#This Row],[PTS%]])</f>
        <v>99.826086956521749</v>
      </c>
      <c r="AQ12">
        <f>Table3[[#This Row],[PTS2]]+(3 * Table3[[#This Row],[GR]] * Table3[[#This Row],[PTS%2]])</f>
        <v>124.78260869565219</v>
      </c>
      <c r="AR12" s="20" t="str">
        <f>_xlfn.CONCAT(TEXT(Table3[[#This Row],[W]], "0"), "-", TEXT(Table3[[#This Row],[RL]],"0"), "-", TEXT(Table3[[#This Row],[OTL]]+Table3[[#This Row],[SOL]], "0"))</f>
        <v>12-7-4</v>
      </c>
      <c r="AS12">
        <f>COUNTIFS(DataRegularSeason20242025!$D$3:$D$1315,Table3[[#This Row],[Teams]],DataRegularSeason20242025!$K$3:$K$1315,0)</f>
        <v>0</v>
      </c>
      <c r="AT12">
        <f>SUMIF(DataRegularSeason20242025!$D$3:$D$1315,$A12, DataRegularSeason20242025!$J$3:$J$1315)</f>
        <v>25</v>
      </c>
      <c r="AU12">
        <f>SUMIF(DataRegularSeason20242025!$D$3:$D$1315,$A12, DataRegularSeason20242025!$K$3:$K$1315)</f>
        <v>36</v>
      </c>
      <c r="AV12">
        <f t="shared" si="3"/>
        <v>-11</v>
      </c>
      <c r="AW12">
        <f>COUNTIFS(DataRegularSeason20242025!$E$3:$E$1315,Table3[[#This Row],[Teams]],DataRegularSeason20242025!$J$3:$J$1315,0)</f>
        <v>2</v>
      </c>
      <c r="AX12">
        <f>SUMIF(DataRegularSeason20242025!$E$3:$E$1315,$A12,DataRegularSeason20242025!$K$3:$K$1315)</f>
        <v>37</v>
      </c>
      <c r="AY12">
        <f>SUMIF(DataRegularSeason20242025!$E$3:$E$1315,$A12,DataRegularSeason20242025!$J$3:$J$1315)</f>
        <v>27</v>
      </c>
      <c r="AZ12">
        <f t="shared" si="4"/>
        <v>10</v>
      </c>
      <c r="BA12">
        <f t="shared" si="5"/>
        <v>62</v>
      </c>
      <c r="BB12">
        <f t="shared" si="6"/>
        <v>63</v>
      </c>
      <c r="BC12">
        <f t="shared" si="7"/>
        <v>-1</v>
      </c>
      <c r="BD12" s="17">
        <f>Table3[[#This Row],[GF]]/Table3[[#This Row],[GP]]</f>
        <v>2.6956521739130435</v>
      </c>
      <c r="BE12" s="17">
        <f>Table3[[#This Row],[GA]]/Table3[[#This Row],[GP]]</f>
        <v>2.7391304347826089</v>
      </c>
      <c r="BF12" s="17">
        <f>(Table3[[#This Row],[GF]]-Table3[[#This Row],[GA]])/Table3[[#This Row],[GP]]</f>
        <v>-4.3478260869565216E-2</v>
      </c>
      <c r="BG12" s="50" t="str">
        <f>_xlfn.CONCAT(TEXT(Table3[[#This Row],[W_H]], "0"), "-", TEXT(Table3[[#This Row],[RL_H]],"0"), "-", TEXT(Table3[[#This Row],[OTL_H]]+Table3[[#This Row],[SOL_H]], "0"))</f>
        <v>9-3-0</v>
      </c>
      <c r="BH12" s="50" t="str">
        <f>_xlfn.CONCAT(TEXT(Table3[[#This Row],[W_A]], "0"), "-", TEXT(Table3[[#This Row],[RL_A]],"0"), "-", TEXT(Table3[[#This Row],[OTL_A]]+Table3[[#This Row],[SOL_A]], "0"))</f>
        <v>3-4-4</v>
      </c>
      <c r="BI12">
        <f>COUNTIFS(DataRegularSeason20242025!$D$3:$D$1315,$A12,DataRegularSeason20242025!$H$3:$H$1315, $A12)</f>
        <v>10</v>
      </c>
      <c r="BJ12">
        <f>COUNTIFS(DataRegularSeason20242025!$E$3:$E$1315,$A12,DataRegularSeason20242025!$H$3:$H$1315, $A12)</f>
        <v>12</v>
      </c>
      <c r="BK12">
        <f t="shared" si="8"/>
        <v>22</v>
      </c>
      <c r="BL12">
        <f t="shared" si="9"/>
        <v>1</v>
      </c>
      <c r="BM12">
        <f t="shared" si="10"/>
        <v>0</v>
      </c>
      <c r="BN12">
        <f t="shared" si="11"/>
        <v>1</v>
      </c>
      <c r="BS12" t="s">
        <v>1472</v>
      </c>
      <c r="BT12">
        <f>$BT$3/($BT$10-$BT$9)</f>
        <v>4.6481481481481479</v>
      </c>
    </row>
    <row r="13" spans="1:81"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17</v>
      </c>
      <c r="E13" s="15">
        <f>Table3[[#This Row],[Watched]]/Table3[[#This Row],[GP]]</f>
        <v>0.85</v>
      </c>
      <c r="F13">
        <f>COUNTIFS(DataRegularSeason20242025!$N$3:$N$1315,1,DataRegularSeason20242025!$D$3:$D$1315,$A13)</f>
        <v>10</v>
      </c>
      <c r="G13">
        <f>41-Table3[[#This Row],[GP_A]]</f>
        <v>31</v>
      </c>
      <c r="H13">
        <f>COUNTIFS(DataRegularSeason20242025!$E$3:$E$1315,$A13,DataRegularSeason20242025!$N$3:$N$1315,1)</f>
        <v>10</v>
      </c>
      <c r="I13">
        <f>41-Table3[[#This Row],[GP_H]]</f>
        <v>31</v>
      </c>
      <c r="J13">
        <f t="shared" si="0"/>
        <v>20</v>
      </c>
      <c r="K13">
        <f>82-Table3[[#This Row],[GP]]</f>
        <v>62</v>
      </c>
      <c r="L13">
        <f>COUNTIFS(DataRegularSeason20242025!$D$3:$D$1315,$A13, DataRegularSeason20242025!$L$3:$L$1315, $A13,DataRegularSeason20242025!$N$3:$N$1315,1)</f>
        <v>4</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 t="shared" si="1"/>
        <v>6</v>
      </c>
      <c r="Q13">
        <f>COUNTIFS(DataRegularSeason20242025!$D$3:$D$1315,$A13, DataRegularSeason20242025!$S$3:$S$1315, $A13,DataRegularSeason20242025!$M$3:$M$1315,"REG")</f>
        <v>5</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7</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 t="shared" si="2"/>
        <v>3</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11</v>
      </c>
      <c r="AC13">
        <f>Table3[[#This Row],[L_A]]+Table3[[#This Row],[L_H]]</f>
        <v>9</v>
      </c>
      <c r="AD13">
        <f>Table3[[#This Row],[RW_A]]+Table3[[#This Row],[RW_H]]</f>
        <v>9</v>
      </c>
      <c r="AE13">
        <f>Table3[[#This Row],[RL_A]]+Table3[[#This Row],[RL_H]]</f>
        <v>7</v>
      </c>
      <c r="AF13">
        <f>Table3[[#This Row],[OTW_A]]+Table3[[#This Row],[OTW_H]]</f>
        <v>2</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24</v>
      </c>
      <c r="AK13">
        <f>(3*(Table3[[#This Row],[RW_A]]+Table3[[#This Row],[RW_H]]))+(2*(Table3[[#This Row],[OTW_A]]+Table3[[#This Row],[SOW_A]]+Table3[[#This Row],[OTW_H]]+Table3[[#This Row],[SOW_H]]))+Table3[[#This Row],[OTL_A]]+Table3[[#This Row],[SOL_A]]+Table3[[#This Row],[OTL_H]]+Table3[[#This Row],[SOL_H]]</f>
        <v>33</v>
      </c>
      <c r="AL13" s="15">
        <f>Table3[[#This Row],[PTS]]/(2*Table3[[#This Row],[GP]])</f>
        <v>0.6</v>
      </c>
      <c r="AM13" s="15">
        <f>Table3[[#This Row],[PTS2]]/(3*Table3[[#This Row],[GP]])</f>
        <v>0.55000000000000004</v>
      </c>
      <c r="AN13">
        <f>(2*Table3[[#This Row],[GR]])+Table3[[#This Row],[PTS]]</f>
        <v>148</v>
      </c>
      <c r="AO13">
        <f>(3*Table3[[#This Row],[GR]])+Table3[[#This Row],[PTS2]]</f>
        <v>219</v>
      </c>
      <c r="AP13">
        <f>Table3[[#This Row],[PTS]]+(2 * Table3[[#This Row],[GR]] * Table3[[#This Row],[PTS%]])</f>
        <v>98.399999999999991</v>
      </c>
      <c r="AQ13">
        <f>Table3[[#This Row],[PTS2]]+(3 * Table3[[#This Row],[GR]] * Table3[[#This Row],[PTS%2]])</f>
        <v>135.30000000000001</v>
      </c>
      <c r="AR13" s="20" t="str">
        <f>_xlfn.CONCAT(TEXT(Table3[[#This Row],[W]], "0"), "-", TEXT(Table3[[#This Row],[RL]],"0"), "-", TEXT(Table3[[#This Row],[OTL]]+Table3[[#This Row],[SOL]], "0"))</f>
        <v>11-7-2</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42</v>
      </c>
      <c r="AV13">
        <f t="shared" si="3"/>
        <v>-1</v>
      </c>
      <c r="AW13">
        <f>COUNTIFS(DataRegularSeason20242025!$E$3:$E$1315,Table3[[#This Row],[Teams]],DataRegularSeason20242025!$J$3:$J$1315,0)</f>
        <v>2</v>
      </c>
      <c r="AX13">
        <f>SUMIF(DataRegularSeason20242025!$E$3:$E$1315,$A13,DataRegularSeason20242025!$K$3:$K$1315)</f>
        <v>35</v>
      </c>
      <c r="AY13">
        <f>SUMIF(DataRegularSeason20242025!$E$3:$E$1315,$A13,DataRegularSeason20242025!$J$3:$J$1315)</f>
        <v>19</v>
      </c>
      <c r="AZ13">
        <f t="shared" si="4"/>
        <v>16</v>
      </c>
      <c r="BA13">
        <f t="shared" si="5"/>
        <v>76</v>
      </c>
      <c r="BB13">
        <f t="shared" si="6"/>
        <v>61</v>
      </c>
      <c r="BC13">
        <f t="shared" si="7"/>
        <v>15</v>
      </c>
      <c r="BD13" s="17">
        <f>Table3[[#This Row],[GF]]/Table3[[#This Row],[GP]]</f>
        <v>3.8</v>
      </c>
      <c r="BE13" s="17">
        <f>Table3[[#This Row],[GA]]/Table3[[#This Row],[GP]]</f>
        <v>3.05</v>
      </c>
      <c r="BF13" s="17">
        <f>(Table3[[#This Row],[GF]]-Table3[[#This Row],[GA]])/Table3[[#This Row],[GP]]</f>
        <v>0.75</v>
      </c>
      <c r="BG13" s="50" t="str">
        <f>_xlfn.CONCAT(TEXT(Table3[[#This Row],[W_H]], "0"), "-", TEXT(Table3[[#This Row],[RL_H]],"0"), "-", TEXT(Table3[[#This Row],[OTL_H]]+Table3[[#This Row],[SOL_H]], "0"))</f>
        <v>7-2-1</v>
      </c>
      <c r="BH13" s="50" t="str">
        <f>_xlfn.CONCAT(TEXT(Table3[[#This Row],[W_A]], "0"), "-", TEXT(Table3[[#This Row],[RL_A]],"0"), "-", TEXT(Table3[[#This Row],[OTL_A]]+Table3[[#This Row],[SOL_A]], "0"))</f>
        <v>4-5-1</v>
      </c>
      <c r="BI13">
        <f>COUNTIFS(DataRegularSeason20242025!$D$3:$D$1315,$A13,DataRegularSeason20242025!$H$3:$H$1315, $A13)</f>
        <v>5</v>
      </c>
      <c r="BJ13">
        <f>COUNTIFS(DataRegularSeason20242025!$E$3:$E$1315,$A13,DataRegularSeason20242025!$H$3:$H$1315, $A13)</f>
        <v>7</v>
      </c>
      <c r="BK13">
        <f t="shared" si="8"/>
        <v>12</v>
      </c>
      <c r="BL13">
        <f t="shared" si="9"/>
        <v>5</v>
      </c>
      <c r="BM13">
        <f t="shared" si="10"/>
        <v>3</v>
      </c>
      <c r="BN13">
        <f t="shared" si="11"/>
        <v>8</v>
      </c>
      <c r="BS13" t="s">
        <v>1480</v>
      </c>
      <c r="BT13">
        <f>(BT5/BT2)/2</f>
        <v>3.0679190751445087</v>
      </c>
    </row>
    <row r="14" spans="1:81" x14ac:dyDescent="0.25">
      <c r="A14" t="s">
        <v>28</v>
      </c>
      <c r="B14" t="s">
        <v>97</v>
      </c>
      <c r="C14" t="s">
        <v>100</v>
      </c>
      <c r="D14">
        <f>COUNTIFS(DataRegularSeason20242025!$D$3:$D$1315,$A14,DataRegularSeason20242025!$R$3:$R$1315,1,DataRegularSeason20242025!$N$3:$N$1315,1) + COUNTIFS(DataRegularSeason20242025!$E$3:$E$1315,$A14,DataRegularSeason20242025!$R$3:$R$1315,1,DataRegularSeason20242025!$N$3:$N$1315,1)</f>
        <v>16</v>
      </c>
      <c r="E14" s="15">
        <f>Table3[[#This Row],[Watched]]/Table3[[#This Row],[GP]]</f>
        <v>0.72727272727272729</v>
      </c>
      <c r="F14">
        <f>COUNTIFS(DataRegularSeason20242025!$N$3:$N$1315,1,DataRegularSeason20242025!$D$3:$D$1315,$A14)</f>
        <v>13</v>
      </c>
      <c r="G14">
        <f>41-Table3[[#This Row],[GP_A]]</f>
        <v>28</v>
      </c>
      <c r="H14">
        <f>COUNTIFS(DataRegularSeason20242025!$E$3:$E$1315,$A14,DataRegularSeason20242025!$N$3:$N$1315,1)</f>
        <v>9</v>
      </c>
      <c r="I14">
        <f>41-Table3[[#This Row],[GP_H]]</f>
        <v>32</v>
      </c>
      <c r="J14">
        <f t="shared" si="0"/>
        <v>22</v>
      </c>
      <c r="K14">
        <f>82-Table3[[#This Row],[GP]]</f>
        <v>60</v>
      </c>
      <c r="L14">
        <f>COUNTIFS(DataRegularSeason20242025!$D$3:$D$1315,$A14, DataRegularSeason20242025!$L$3:$L$1315, $A14,DataRegularSeason20242025!$N$3:$N$1315,1)</f>
        <v>5</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8</v>
      </c>
      <c r="Q14">
        <f>COUNTIFS(DataRegularSeason20242025!$D$3:$D$1315,$A14, DataRegularSeason20242025!$S$3:$S$1315, $A14,DataRegularSeason20242025!$M$3:$M$1315,"REG")</f>
        <v>6</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6</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 t="shared" si="2"/>
        <v>3</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11</v>
      </c>
      <c r="AC14">
        <f>Table3[[#This Row],[L_A]]+Table3[[#This Row],[L_H]]</f>
        <v>11</v>
      </c>
      <c r="AD14">
        <f>Table3[[#This Row],[RW_A]]+Table3[[#This Row],[RW_H]]</f>
        <v>11</v>
      </c>
      <c r="AE14">
        <f>Table3[[#This Row],[RL_A]]+Table3[[#This Row],[RL_H]]</f>
        <v>8</v>
      </c>
      <c r="AF14">
        <f>Table3[[#This Row],[OTW_A]]+Table3[[#This Row],[OTW_H]]</f>
        <v>0</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25</v>
      </c>
      <c r="AK14">
        <f>(3*(Table3[[#This Row],[RW_A]]+Table3[[#This Row],[RW_H]]))+(2*(Table3[[#This Row],[OTW_A]]+Table3[[#This Row],[SOW_A]]+Table3[[#This Row],[OTW_H]]+Table3[[#This Row],[SOW_H]]))+Table3[[#This Row],[OTL_A]]+Table3[[#This Row],[SOL_A]]+Table3[[#This Row],[OTL_H]]+Table3[[#This Row],[SOL_H]]</f>
        <v>36</v>
      </c>
      <c r="AL14" s="15">
        <f>Table3[[#This Row],[PTS]]/(2*Table3[[#This Row],[GP]])</f>
        <v>0.56818181818181823</v>
      </c>
      <c r="AM14" s="15">
        <f>Table3[[#This Row],[PTS2]]/(3*Table3[[#This Row],[GP]])</f>
        <v>0.54545454545454541</v>
      </c>
      <c r="AN14">
        <f>(2*Table3[[#This Row],[GR]])+Table3[[#This Row],[PTS]]</f>
        <v>145</v>
      </c>
      <c r="AO14">
        <f>(3*Table3[[#This Row],[GR]])+Table3[[#This Row],[PTS2]]</f>
        <v>216</v>
      </c>
      <c r="AP14">
        <f>Table3[[#This Row],[PTS]]+(2 * Table3[[#This Row],[GR]] * Table3[[#This Row],[PTS%]])</f>
        <v>93.181818181818187</v>
      </c>
      <c r="AQ14">
        <f>Table3[[#This Row],[PTS2]]+(3 * Table3[[#This Row],[GR]] * Table3[[#This Row],[PTS%2]])</f>
        <v>134.18181818181819</v>
      </c>
      <c r="AR14" s="20" t="str">
        <f>_xlfn.CONCAT(TEXT(Table3[[#This Row],[W]], "0"), "-", TEXT(Table3[[#This Row],[RL]],"0"), "-", TEXT(Table3[[#This Row],[OTL]]+Table3[[#This Row],[SOL]], "0"))</f>
        <v>11-8-3</v>
      </c>
      <c r="AS14">
        <f>COUNTIFS(DataRegularSeason20242025!$D$3:$D$1315,Table3[[#This Row],[Teams]],DataRegularSeason20242025!$K$3:$K$1315,0)</f>
        <v>1</v>
      </c>
      <c r="AT14">
        <f>SUMIF(DataRegularSeason20242025!$D$3:$D$1315,$A14, DataRegularSeason20242025!$J$3:$J$1315)</f>
        <v>37</v>
      </c>
      <c r="AU14">
        <f>SUMIF(DataRegularSeason20242025!$D$3:$D$1315,$A14, DataRegularSeason20242025!$K$3:$K$1315)</f>
        <v>44</v>
      </c>
      <c r="AV14">
        <f t="shared" si="3"/>
        <v>-7</v>
      </c>
      <c r="AW14">
        <f>COUNTIFS(DataRegularSeason20242025!$E$3:$E$1315,Table3[[#This Row],[Teams]],DataRegularSeason20242025!$J$3:$J$1315,0)</f>
        <v>0</v>
      </c>
      <c r="AX14">
        <f>SUMIF(DataRegularSeason20242025!$E$3:$E$1315,$A14,DataRegularSeason20242025!$K$3:$K$1315)</f>
        <v>28</v>
      </c>
      <c r="AY14">
        <f>SUMIF(DataRegularSeason20242025!$E$3:$E$1315,$A14,DataRegularSeason20242025!$J$3:$J$1315)</f>
        <v>20</v>
      </c>
      <c r="AZ14">
        <f t="shared" si="4"/>
        <v>8</v>
      </c>
      <c r="BA14">
        <f t="shared" si="5"/>
        <v>65</v>
      </c>
      <c r="BB14">
        <f t="shared" si="6"/>
        <v>64</v>
      </c>
      <c r="BC14">
        <f t="shared" si="7"/>
        <v>1</v>
      </c>
      <c r="BD14" s="17">
        <f>Table3[[#This Row],[GF]]/Table3[[#This Row],[GP]]</f>
        <v>2.9545454545454546</v>
      </c>
      <c r="BE14" s="17">
        <f>Table3[[#This Row],[GA]]/Table3[[#This Row],[GP]]</f>
        <v>2.9090909090909092</v>
      </c>
      <c r="BF14" s="17">
        <f>(Table3[[#This Row],[GF]]-Table3[[#This Row],[GA]])/Table3[[#This Row],[GP]]</f>
        <v>4.5454545454545456E-2</v>
      </c>
      <c r="BG14" s="50" t="str">
        <f>_xlfn.CONCAT(TEXT(Table3[[#This Row],[W_H]], "0"), "-", TEXT(Table3[[#This Row],[RL_H]],"0"), "-", TEXT(Table3[[#This Row],[OTL_H]]+Table3[[#This Row],[SOL_H]], "0"))</f>
        <v>6-2-1</v>
      </c>
      <c r="BH14" s="50" t="str">
        <f>_xlfn.CONCAT(TEXT(Table3[[#This Row],[W_A]], "0"), "-", TEXT(Table3[[#This Row],[RL_A]],"0"), "-", TEXT(Table3[[#This Row],[OTL_A]]+Table3[[#This Row],[SOL_A]], "0"))</f>
        <v>5-6-2</v>
      </c>
      <c r="BI14">
        <f>COUNTIFS(DataRegularSeason20242025!$D$3:$D$1315,$A14,DataRegularSeason20242025!$H$3:$H$1315, $A14)</f>
        <v>5</v>
      </c>
      <c r="BJ14">
        <f>COUNTIFS(DataRegularSeason20242025!$E$3:$E$1315,$A14,DataRegularSeason20242025!$H$3:$H$1315, $A14)</f>
        <v>4</v>
      </c>
      <c r="BK14">
        <f t="shared" si="8"/>
        <v>9</v>
      </c>
      <c r="BL14">
        <f t="shared" si="9"/>
        <v>8</v>
      </c>
      <c r="BM14">
        <f t="shared" si="10"/>
        <v>5</v>
      </c>
      <c r="BN14">
        <f t="shared" si="11"/>
        <v>13</v>
      </c>
      <c r="BS14" t="s">
        <v>1801</v>
      </c>
      <c r="BT14">
        <f>BT7+BT8</f>
        <v>70</v>
      </c>
    </row>
    <row r="15" spans="1:81" x14ac:dyDescent="0.25">
      <c r="A15" t="s">
        <v>14</v>
      </c>
      <c r="B15" t="s">
        <v>98</v>
      </c>
      <c r="C15" t="s">
        <v>81</v>
      </c>
      <c r="D15">
        <f>COUNTIFS(DataRegularSeason20242025!$D$3:$D$1315,$A15,DataRegularSeason20242025!$R$3:$R$1315,1,DataRegularSeason20242025!$N$3:$N$1315,1) + COUNTIFS(DataRegularSeason20242025!$E$3:$E$1315,$A15,DataRegularSeason20242025!$R$3:$R$1315,1,DataRegularSeason20242025!$N$3:$N$1315,1)</f>
        <v>21</v>
      </c>
      <c r="E15" s="15">
        <f>Table3[[#This Row],[Watched]]/Table3[[#This Row],[GP]]</f>
        <v>0.95454545454545459</v>
      </c>
      <c r="F15">
        <f>COUNTIFS(DataRegularSeason20242025!$N$3:$N$1315,1,DataRegularSeason20242025!$D$3:$D$1315,$A15)</f>
        <v>10</v>
      </c>
      <c r="G15">
        <f>41-Table3[[#This Row],[GP_A]]</f>
        <v>31</v>
      </c>
      <c r="H15">
        <f>COUNTIFS(DataRegularSeason20242025!$E$3:$E$1315,$A15,DataRegularSeason20242025!$N$3:$N$1315,1)</f>
        <v>12</v>
      </c>
      <c r="I15">
        <f>41-Table3[[#This Row],[GP_H]]</f>
        <v>29</v>
      </c>
      <c r="J15">
        <f t="shared" si="0"/>
        <v>22</v>
      </c>
      <c r="K15">
        <f>82-Table3[[#This Row],[GP]]</f>
        <v>60</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6</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 t="shared" si="1"/>
        <v>4</v>
      </c>
      <c r="Q15">
        <f>COUNTIFS(DataRegularSeason20242025!$D$3:$D$1315,$A15, DataRegularSeason20242025!$S$3:$S$1315, $A15,DataRegularSeason20242025!$M$3:$M$1315,"REG")</f>
        <v>4</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1</v>
      </c>
      <c r="X15">
        <f t="shared" si="2"/>
        <v>6</v>
      </c>
      <c r="Y15">
        <f>COUNTIFS(DataRegularSeason20242025!$E$3:$E$1315,$A15, DataRegularSeason20242025!$S$3:$S$1315, $A15,DataRegularSeason20242025!$M$3:$M$1315,"REG")</f>
        <v>5</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12</v>
      </c>
      <c r="AC15">
        <f>Table3[[#This Row],[L_A]]+Table3[[#This Row],[L_H]]</f>
        <v>10</v>
      </c>
      <c r="AD15">
        <f>Table3[[#This Row],[RW_A]]+Table3[[#This Row],[RW_H]]</f>
        <v>10</v>
      </c>
      <c r="AE15">
        <f>Table3[[#This Row],[RL_A]]+Table3[[#This Row],[RL_H]]</f>
        <v>9</v>
      </c>
      <c r="AF15">
        <f>Table3[[#This Row],[OTW_A]]+Table3[[#This Row],[OTW_H]]</f>
        <v>1</v>
      </c>
      <c r="AG15">
        <f>Table3[[#This Row],[OTL_A]]+Table3[[#This Row],[OTL_H]]</f>
        <v>1</v>
      </c>
      <c r="AH15">
        <f>Table3[[#This Row],[SOW_A]]+Table3[[#This Row],[SOW_H]]</f>
        <v>1</v>
      </c>
      <c r="AI15">
        <f>Table3[[#This Row],[SOL_A]]+Table3[[#This Row],[SOL_H]]</f>
        <v>0</v>
      </c>
      <c r="AJ15">
        <f>(2*(Table3[[#This Row],[W_A]]+Table3[[#This Row],[W_H]]))+Table3[[#This Row],[OTL_A]]+Table3[[#This Row],[SOL_A]]+Table3[[#This Row],[OTL_H]]+Table3[[#This Row],[SOL_H]]</f>
        <v>25</v>
      </c>
      <c r="AK15">
        <f>(3*(Table3[[#This Row],[RW_A]]+Table3[[#This Row],[RW_H]]))+(2*(Table3[[#This Row],[OTW_A]]+Table3[[#This Row],[SOW_A]]+Table3[[#This Row],[OTW_H]]+Table3[[#This Row],[SOW_H]]))+Table3[[#This Row],[OTL_A]]+Table3[[#This Row],[SOL_A]]+Table3[[#This Row],[OTL_H]]+Table3[[#This Row],[SOL_H]]</f>
        <v>35</v>
      </c>
      <c r="AL15" s="15">
        <f>Table3[[#This Row],[PTS]]/(2*Table3[[#This Row],[GP]])</f>
        <v>0.56818181818181823</v>
      </c>
      <c r="AM15" s="15">
        <f>Table3[[#This Row],[PTS2]]/(3*Table3[[#This Row],[GP]])</f>
        <v>0.53030303030303028</v>
      </c>
      <c r="AN15">
        <f>(2*Table3[[#This Row],[GR]])+Table3[[#This Row],[PTS]]</f>
        <v>145</v>
      </c>
      <c r="AO15">
        <f>(3*Table3[[#This Row],[GR]])+Table3[[#This Row],[PTS2]]</f>
        <v>215</v>
      </c>
      <c r="AP15">
        <f>Table3[[#This Row],[PTS]]+(2 * Table3[[#This Row],[GR]] * Table3[[#This Row],[PTS%]])</f>
        <v>93.181818181818187</v>
      </c>
      <c r="AQ15">
        <f>Table3[[#This Row],[PTS2]]+(3 * Table3[[#This Row],[GR]] * Table3[[#This Row],[PTS%2]])</f>
        <v>130.45454545454544</v>
      </c>
      <c r="AR15" s="20" t="str">
        <f>_xlfn.CONCAT(TEXT(Table3[[#This Row],[W]], "0"), "-", TEXT(Table3[[#This Row],[RL]],"0"), "-", TEXT(Table3[[#This Row],[OTL]]+Table3[[#This Row],[SOL]], "0"))</f>
        <v>12-9-1</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34</v>
      </c>
      <c r="AV15">
        <f t="shared" si="3"/>
        <v>1</v>
      </c>
      <c r="AW15">
        <f>COUNTIFS(DataRegularSeason20242025!$E$3:$E$1315,Table3[[#This Row],[Teams]],DataRegularSeason20242025!$J$3:$J$1315,0)</f>
        <v>2</v>
      </c>
      <c r="AX15">
        <f>SUMIF(DataRegularSeason20242025!$E$3:$E$1315,$A15,DataRegularSeason20242025!$K$3:$K$1315)</f>
        <v>40</v>
      </c>
      <c r="AY15">
        <f>SUMIF(DataRegularSeason20242025!$E$3:$E$1315,$A15,DataRegularSeason20242025!$J$3:$J$1315)</f>
        <v>43</v>
      </c>
      <c r="AZ15">
        <f t="shared" si="4"/>
        <v>-3</v>
      </c>
      <c r="BA15">
        <f t="shared" si="5"/>
        <v>75</v>
      </c>
      <c r="BB15">
        <f t="shared" si="6"/>
        <v>77</v>
      </c>
      <c r="BC15">
        <f t="shared" si="7"/>
        <v>-2</v>
      </c>
      <c r="BD15" s="17">
        <f>Table3[[#This Row],[GF]]/Table3[[#This Row],[GP]]</f>
        <v>3.4090909090909092</v>
      </c>
      <c r="BE15" s="17">
        <f>Table3[[#This Row],[GA]]/Table3[[#This Row],[GP]]</f>
        <v>3.5</v>
      </c>
      <c r="BF15" s="17">
        <f>(Table3[[#This Row],[GF]]-Table3[[#This Row],[GA]])/Table3[[#This Row],[GP]]</f>
        <v>-9.0909090909090912E-2</v>
      </c>
      <c r="BG15" s="50" t="str">
        <f>_xlfn.CONCAT(TEXT(Table3[[#This Row],[W_H]], "0"), "-", TEXT(Table3[[#This Row],[RL_H]],"0"), "-", TEXT(Table3[[#This Row],[OTL_H]]+Table3[[#This Row],[SOL_H]], "0"))</f>
        <v>6-5-1</v>
      </c>
      <c r="BH15" s="50" t="str">
        <f>_xlfn.CONCAT(TEXT(Table3[[#This Row],[W_A]], "0"), "-", TEXT(Table3[[#This Row],[RL_A]],"0"), "-", TEXT(Table3[[#This Row],[OTL_A]]+Table3[[#This Row],[SOL_A]], "0"))</f>
        <v>6-4-0</v>
      </c>
      <c r="BI15">
        <f>COUNTIFS(DataRegularSeason20242025!$D$3:$D$1315,$A15,DataRegularSeason20242025!$H$3:$H$1315, $A15)</f>
        <v>7</v>
      </c>
      <c r="BJ15">
        <f>COUNTIFS(DataRegularSeason20242025!$E$3:$E$1315,$A15,DataRegularSeason20242025!$H$3:$H$1315, $A15)</f>
        <v>9</v>
      </c>
      <c r="BK15">
        <f t="shared" si="8"/>
        <v>16</v>
      </c>
      <c r="BL15">
        <f t="shared" si="9"/>
        <v>3</v>
      </c>
      <c r="BM15">
        <f t="shared" si="10"/>
        <v>3</v>
      </c>
      <c r="BN15">
        <f t="shared" si="11"/>
        <v>6</v>
      </c>
      <c r="BS15" t="s">
        <v>1802</v>
      </c>
      <c r="BT15">
        <f>BT14/BT2</f>
        <v>0.20231213872832371</v>
      </c>
    </row>
    <row r="16" spans="1:81" x14ac:dyDescent="0.25">
      <c r="A16" t="s">
        <v>29</v>
      </c>
      <c r="B16" t="s">
        <v>98</v>
      </c>
      <c r="C16" t="s">
        <v>81</v>
      </c>
      <c r="D16">
        <f>COUNTIFS(DataRegularSeason20242025!$D$3:$D$1315,$A16,DataRegularSeason20242025!$R$3:$R$1315,1,DataRegularSeason20242025!$N$3:$N$1315,1) + COUNTIFS(DataRegularSeason20242025!$E$3:$E$1315,$A16,DataRegularSeason20242025!$R$3:$R$1315,1,DataRegularSeason20242025!$N$3:$N$1315,1)</f>
        <v>11</v>
      </c>
      <c r="E16" s="15">
        <f>Table3[[#This Row],[Watched]]/Table3[[#This Row],[GP]]</f>
        <v>0.52380952380952384</v>
      </c>
      <c r="F16">
        <f>COUNTIFS(DataRegularSeason20242025!$N$3:$N$1315,1,DataRegularSeason20242025!$D$3:$D$1315,$A16)</f>
        <v>10</v>
      </c>
      <c r="G16">
        <f>41-Table3[[#This Row],[GP_A]]</f>
        <v>31</v>
      </c>
      <c r="H16">
        <f>COUNTIFS(DataRegularSeason20242025!$E$3:$E$1315,$A16,DataRegularSeason20242025!$N$3:$N$1315,1)</f>
        <v>11</v>
      </c>
      <c r="I16">
        <f>41-Table3[[#This Row],[GP_H]]</f>
        <v>30</v>
      </c>
      <c r="J16">
        <f t="shared" si="0"/>
        <v>21</v>
      </c>
      <c r="K16">
        <f>82-Table3[[#This Row],[GP]]</f>
        <v>61</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 t="shared" si="1"/>
        <v>5</v>
      </c>
      <c r="Q16">
        <f>COUNTIFS(DataRegularSeason20242025!$D$3:$D$1315,$A16, DataRegularSeason20242025!$S$3:$S$1315, $A16,DataRegularSeason20242025!$M$3:$M$1315,"REG")</f>
        <v>4</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1</v>
      </c>
      <c r="X16">
        <f t="shared" si="2"/>
        <v>5</v>
      </c>
      <c r="Y16">
        <f>COUNTIFS(DataRegularSeason20242025!$E$3:$E$1315,$A16, DataRegularSeason20242025!$S$3:$S$1315, $A16,DataRegularSeason20242025!$M$3:$M$1315,"REG")</f>
        <v>5</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11</v>
      </c>
      <c r="AC16">
        <f>Table3[[#This Row],[L_A]]+Table3[[#This Row],[L_H]]</f>
        <v>10</v>
      </c>
      <c r="AD16">
        <f>Table3[[#This Row],[RW_A]]+Table3[[#This Row],[RW_H]]</f>
        <v>8</v>
      </c>
      <c r="AE16">
        <f>Table3[[#This Row],[RL_A]]+Table3[[#This Row],[RL_H]]</f>
        <v>9</v>
      </c>
      <c r="AF16">
        <f>Table3[[#This Row],[OTW_A]]+Table3[[#This Row],[OTW_H]]</f>
        <v>2</v>
      </c>
      <c r="AG16">
        <f>Table3[[#This Row],[OTL_A]]+Table3[[#This Row],[OTL_H]]</f>
        <v>1</v>
      </c>
      <c r="AH16">
        <f>Table3[[#This Row],[SOW_A]]+Table3[[#This Row],[SOW_H]]</f>
        <v>1</v>
      </c>
      <c r="AI16">
        <f>Table3[[#This Row],[SOL_A]]+Table3[[#This Row],[SOL_H]]</f>
        <v>0</v>
      </c>
      <c r="AJ16">
        <f>(2*(Table3[[#This Row],[W_A]]+Table3[[#This Row],[W_H]]))+Table3[[#This Row],[OTL_A]]+Table3[[#This Row],[SOL_A]]+Table3[[#This Row],[OTL_H]]+Table3[[#This Row],[SOL_H]]</f>
        <v>23</v>
      </c>
      <c r="AK16">
        <f>(3*(Table3[[#This Row],[RW_A]]+Table3[[#This Row],[RW_H]]))+(2*(Table3[[#This Row],[OTW_A]]+Table3[[#This Row],[SOW_A]]+Table3[[#This Row],[OTW_H]]+Table3[[#This Row],[SOW_H]]))+Table3[[#This Row],[OTL_A]]+Table3[[#This Row],[SOL_A]]+Table3[[#This Row],[OTL_H]]+Table3[[#This Row],[SOL_H]]</f>
        <v>31</v>
      </c>
      <c r="AL16" s="15">
        <f>Table3[[#This Row],[PTS]]/(2*Table3[[#This Row],[GP]])</f>
        <v>0.54761904761904767</v>
      </c>
      <c r="AM16" s="15">
        <f>Table3[[#This Row],[PTS2]]/(3*Table3[[#This Row],[GP]])</f>
        <v>0.49206349206349204</v>
      </c>
      <c r="AN16">
        <f>(2*Table3[[#This Row],[GR]])+Table3[[#This Row],[PTS]]</f>
        <v>145</v>
      </c>
      <c r="AO16">
        <f>(3*Table3[[#This Row],[GR]])+Table3[[#This Row],[PTS2]]</f>
        <v>214</v>
      </c>
      <c r="AP16">
        <f>Table3[[#This Row],[PTS]]+(2 * Table3[[#This Row],[GR]] * Table3[[#This Row],[PTS%]])</f>
        <v>89.80952380952381</v>
      </c>
      <c r="AQ16">
        <f>Table3[[#This Row],[PTS2]]+(3 * Table3[[#This Row],[GR]] * Table3[[#This Row],[PTS%2]])</f>
        <v>121.04761904761904</v>
      </c>
      <c r="AR16" s="20" t="str">
        <f>_xlfn.CONCAT(TEXT(Table3[[#This Row],[W]], "0"), "-", TEXT(Table3[[#This Row],[RL]],"0"), "-", TEXT(Table3[[#This Row],[OTL]]+Table3[[#This Row],[SOL]], "0"))</f>
        <v>11-9-1</v>
      </c>
      <c r="AS16">
        <f>COUNTIFS(DataRegularSeason20242025!$D$3:$D$1315,Table3[[#This Row],[Teams]],DataRegularSeason20242025!$K$3:$K$1315,0)</f>
        <v>1</v>
      </c>
      <c r="AT16">
        <f>SUMIF(DataRegularSeason20242025!$D$3:$D$1315,$A16, DataRegularSeason20242025!$J$3:$J$1315)</f>
        <v>31</v>
      </c>
      <c r="AU16">
        <f>SUMIF(DataRegularSeason20242025!$D$3:$D$1315,$A16, DataRegularSeason20242025!$K$3:$K$1315)</f>
        <v>29</v>
      </c>
      <c r="AV16">
        <f t="shared" si="3"/>
        <v>2</v>
      </c>
      <c r="AW16">
        <f>COUNTIFS(DataRegularSeason20242025!$E$3:$E$1315,Table3[[#This Row],[Teams]],DataRegularSeason20242025!$J$3:$J$1315,0)</f>
        <v>0</v>
      </c>
      <c r="AX16">
        <f>SUMIF(DataRegularSeason20242025!$E$3:$E$1315,$A16,DataRegularSeason20242025!$K$3:$K$1315)</f>
        <v>38</v>
      </c>
      <c r="AY16">
        <f>SUMIF(DataRegularSeason20242025!$E$3:$E$1315,$A16,DataRegularSeason20242025!$J$3:$J$1315)</f>
        <v>36</v>
      </c>
      <c r="AZ16">
        <f t="shared" si="4"/>
        <v>2</v>
      </c>
      <c r="BA16">
        <f t="shared" si="5"/>
        <v>69</v>
      </c>
      <c r="BB16">
        <f t="shared" si="6"/>
        <v>65</v>
      </c>
      <c r="BC16">
        <f t="shared" si="7"/>
        <v>4</v>
      </c>
      <c r="BD16" s="17">
        <f>Table3[[#This Row],[GF]]/Table3[[#This Row],[GP]]</f>
        <v>3.2857142857142856</v>
      </c>
      <c r="BE16" s="17">
        <f>Table3[[#This Row],[GA]]/Table3[[#This Row],[GP]]</f>
        <v>3.0952380952380953</v>
      </c>
      <c r="BF16" s="17">
        <f>(Table3[[#This Row],[GF]]-Table3[[#This Row],[GA]])/Table3[[#This Row],[GP]]</f>
        <v>0.19047619047619047</v>
      </c>
      <c r="BG16" s="50" t="str">
        <f>_xlfn.CONCAT(TEXT(Table3[[#This Row],[W_H]], "0"), "-", TEXT(Table3[[#This Row],[RL_H]],"0"), "-", TEXT(Table3[[#This Row],[OTL_H]]+Table3[[#This Row],[SOL_H]], "0"))</f>
        <v>6-5-0</v>
      </c>
      <c r="BH16" s="50" t="str">
        <f>_xlfn.CONCAT(TEXT(Table3[[#This Row],[W_A]], "0"), "-", TEXT(Table3[[#This Row],[RL_A]],"0"), "-", TEXT(Table3[[#This Row],[OTL_A]]+Table3[[#This Row],[SOL_A]], "0"))</f>
        <v>5-4-1</v>
      </c>
      <c r="BI16">
        <f>COUNTIFS(DataRegularSeason20242025!$D$3:$D$1315,$A16,DataRegularSeason20242025!$H$3:$H$1315, $A16)</f>
        <v>6</v>
      </c>
      <c r="BJ16">
        <f>COUNTIFS(DataRegularSeason20242025!$E$3:$E$1315,$A16,DataRegularSeason20242025!$H$3:$H$1315, $A16)</f>
        <v>6</v>
      </c>
      <c r="BK16">
        <f t="shared" si="8"/>
        <v>12</v>
      </c>
      <c r="BL16">
        <f t="shared" si="9"/>
        <v>4</v>
      </c>
      <c r="BM16">
        <f t="shared" si="10"/>
        <v>5</v>
      </c>
      <c r="BN16">
        <f t="shared" si="11"/>
        <v>9</v>
      </c>
    </row>
    <row r="17" spans="1:71"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16</v>
      </c>
      <c r="E17" s="15">
        <f>Table3[[#This Row],[Watched]]/Table3[[#This Row],[GP]]</f>
        <v>0.72727272727272729</v>
      </c>
      <c r="F17">
        <f>COUNTIFS(DataRegularSeason20242025!$N$3:$N$1315,1,DataRegularSeason20242025!$D$3:$D$1315,$A17)</f>
        <v>10</v>
      </c>
      <c r="G17">
        <f>41-Table3[[#This Row],[GP_A]]</f>
        <v>31</v>
      </c>
      <c r="H17">
        <f>COUNTIFS(DataRegularSeason20242025!$E$3:$E$1315,$A17,DataRegularSeason20242025!$N$3:$N$1315,1)</f>
        <v>12</v>
      </c>
      <c r="I17">
        <f>41-Table3[[#This Row],[GP_H]]</f>
        <v>29</v>
      </c>
      <c r="J17">
        <f t="shared" si="0"/>
        <v>22</v>
      </c>
      <c r="K17">
        <f>82-Table3[[#This Row],[GP]]</f>
        <v>60</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6</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 t="shared" si="1"/>
        <v>4</v>
      </c>
      <c r="Q17">
        <f>COUNTIFS(DataRegularSeason20242025!$D$3:$D$1315,$A17, DataRegularSeason20242025!$S$3:$S$1315, $A17,DataRegularSeason20242025!$M$3:$M$1315,"REG")</f>
        <v>4</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 t="shared" si="2"/>
        <v>6</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12</v>
      </c>
      <c r="AC17">
        <f>Table3[[#This Row],[L_A]]+Table3[[#This Row],[L_H]]</f>
        <v>10</v>
      </c>
      <c r="AD17">
        <f>Table3[[#This Row],[RW_A]]+Table3[[#This Row],[RW_H]]</f>
        <v>10</v>
      </c>
      <c r="AE17">
        <f>Table3[[#This Row],[RL_A]]+Table3[[#This Row],[RL_H]]</f>
        <v>10</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24</v>
      </c>
      <c r="AK17">
        <f>(3*(Table3[[#This Row],[RW_A]]+Table3[[#This Row],[RW_H]]))+(2*(Table3[[#This Row],[OTW_A]]+Table3[[#This Row],[SOW_A]]+Table3[[#This Row],[OTW_H]]+Table3[[#This Row],[SOW_H]]))+Table3[[#This Row],[OTL_A]]+Table3[[#This Row],[SOL_A]]+Table3[[#This Row],[OTL_H]]+Table3[[#This Row],[SOL_H]]</f>
        <v>34</v>
      </c>
      <c r="AL17" s="15">
        <f>Table3[[#This Row],[PTS]]/(2*Table3[[#This Row],[GP]])</f>
        <v>0.54545454545454541</v>
      </c>
      <c r="AM17" s="15">
        <f>Table3[[#This Row],[PTS2]]/(3*Table3[[#This Row],[GP]])</f>
        <v>0.51515151515151514</v>
      </c>
      <c r="AN17">
        <f>(2*Table3[[#This Row],[GR]])+Table3[[#This Row],[PTS]]</f>
        <v>144</v>
      </c>
      <c r="AO17">
        <f>(3*Table3[[#This Row],[GR]])+Table3[[#This Row],[PTS2]]</f>
        <v>214</v>
      </c>
      <c r="AP17">
        <f>Table3[[#This Row],[PTS]]+(2 * Table3[[#This Row],[GR]] * Table3[[#This Row],[PTS%]])</f>
        <v>89.454545454545453</v>
      </c>
      <c r="AQ17">
        <f>Table3[[#This Row],[PTS2]]+(3 * Table3[[#This Row],[GR]] * Table3[[#This Row],[PTS%2]])</f>
        <v>126.72727272727272</v>
      </c>
      <c r="AR17" s="20" t="str">
        <f>_xlfn.CONCAT(TEXT(Table3[[#This Row],[W]], "0"), "-", TEXT(Table3[[#This Row],[RL]],"0"), "-", TEXT(Table3[[#This Row],[OTL]]+Table3[[#This Row],[SOL]], "0"))</f>
        <v>12-10-0</v>
      </c>
      <c r="AS17">
        <f>COUNTIFS(DataRegularSeason20242025!$D$3:$D$1315,Table3[[#This Row],[Teams]],DataRegularSeason20242025!$K$3:$K$1315,0)</f>
        <v>0</v>
      </c>
      <c r="AT17">
        <f>SUMIF(DataRegularSeason20242025!$D$3:$D$1315,$A17, DataRegularSeason20242025!$J$3:$J$1315)</f>
        <v>32</v>
      </c>
      <c r="AU17">
        <f>SUMIF(DataRegularSeason20242025!$D$3:$D$1315,$A17, DataRegularSeason20242025!$K$3:$K$1315)</f>
        <v>33</v>
      </c>
      <c r="AV17">
        <f t="shared" si="3"/>
        <v>-1</v>
      </c>
      <c r="AW17">
        <f>COUNTIFS(DataRegularSeason20242025!$E$3:$E$1315,Table3[[#This Row],[Teams]],DataRegularSeason20242025!$J$3:$J$1315,0)</f>
        <v>0</v>
      </c>
      <c r="AX17">
        <f>SUMIF(DataRegularSeason20242025!$E$3:$E$1315,$A17,DataRegularSeason20242025!$K$3:$K$1315)</f>
        <v>43</v>
      </c>
      <c r="AY17">
        <f>SUMIF(DataRegularSeason20242025!$E$3:$E$1315,$A17,DataRegularSeason20242025!$J$3:$J$1315)</f>
        <v>50</v>
      </c>
      <c r="AZ17">
        <f t="shared" si="4"/>
        <v>-7</v>
      </c>
      <c r="BA17">
        <f t="shared" si="5"/>
        <v>75</v>
      </c>
      <c r="BB17">
        <f t="shared" si="6"/>
        <v>83</v>
      </c>
      <c r="BC17">
        <f t="shared" si="7"/>
        <v>-8</v>
      </c>
      <c r="BD17" s="17">
        <f>Table3[[#This Row],[GF]]/Table3[[#This Row],[GP]]</f>
        <v>3.4090909090909092</v>
      </c>
      <c r="BE17" s="17">
        <f>Table3[[#This Row],[GA]]/Table3[[#This Row],[GP]]</f>
        <v>3.7727272727272729</v>
      </c>
      <c r="BF17" s="17">
        <f>(Table3[[#This Row],[GF]]-Table3[[#This Row],[GA]])/Table3[[#This Row],[GP]]</f>
        <v>-0.36363636363636365</v>
      </c>
      <c r="BG17" s="50" t="str">
        <f>_xlfn.CONCAT(TEXT(Table3[[#This Row],[W_H]], "0"), "-", TEXT(Table3[[#This Row],[RL_H]],"0"), "-", TEXT(Table3[[#This Row],[OTL_H]]+Table3[[#This Row],[SOL_H]], "0"))</f>
        <v>6-6-0</v>
      </c>
      <c r="BH17" s="50" t="str">
        <f>_xlfn.CONCAT(TEXT(Table3[[#This Row],[W_A]], "0"), "-", TEXT(Table3[[#This Row],[RL_A]],"0"), "-", TEXT(Table3[[#This Row],[OTL_A]]+Table3[[#This Row],[SOL_A]], "0"))</f>
        <v>6-4-0</v>
      </c>
      <c r="BI17">
        <f>COUNTIFS(DataRegularSeason20242025!$D$3:$D$1315,$A17,DataRegularSeason20242025!$H$3:$H$1315, $A17)</f>
        <v>3</v>
      </c>
      <c r="BJ17">
        <f>COUNTIFS(DataRegularSeason20242025!$E$3:$E$1315,$A17,DataRegularSeason20242025!$H$3:$H$1315, $A17)</f>
        <v>10</v>
      </c>
      <c r="BK17">
        <f t="shared" si="8"/>
        <v>13</v>
      </c>
      <c r="BL17">
        <f t="shared" si="9"/>
        <v>7</v>
      </c>
      <c r="BM17">
        <f t="shared" si="10"/>
        <v>2</v>
      </c>
      <c r="BN17">
        <f t="shared" si="11"/>
        <v>9</v>
      </c>
    </row>
    <row r="18" spans="1:71"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20</v>
      </c>
      <c r="E18" s="15">
        <f>Table3[[#This Row],[Watched]]/Table3[[#This Row],[GP]]</f>
        <v>0.90909090909090906</v>
      </c>
      <c r="F18">
        <f>COUNTIFS(DataRegularSeason20242025!$N$3:$N$1315,1,DataRegularSeason20242025!$D$3:$D$1315,$A18)</f>
        <v>10</v>
      </c>
      <c r="G18">
        <f>41-Table3[[#This Row],[GP_A]]</f>
        <v>31</v>
      </c>
      <c r="H18">
        <f>COUNTIFS(DataRegularSeason20242025!$E$3:$E$1315,$A18,DataRegularSeason20242025!$N$3:$N$1315,1)</f>
        <v>12</v>
      </c>
      <c r="I18">
        <f>41-Table3[[#This Row],[GP_H]]</f>
        <v>29</v>
      </c>
      <c r="J18">
        <f t="shared" si="0"/>
        <v>22</v>
      </c>
      <c r="K18">
        <f>82-Table3[[#This Row],[GP]]</f>
        <v>60</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 t="shared" si="1"/>
        <v>4</v>
      </c>
      <c r="Q18">
        <f>COUNTIFS(DataRegularSeason20242025!$D$3:$D$1315,$A18, DataRegularSeason20242025!$S$3:$S$1315, $A18,DataRegularSeason20242025!$M$3:$M$1315,"REG")</f>
        <v>3</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0</v>
      </c>
      <c r="X18">
        <f t="shared" si="2"/>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11</v>
      </c>
      <c r="AC18">
        <f>Table3[[#This Row],[L_A]]+Table3[[#This Row],[L_H]]</f>
        <v>11</v>
      </c>
      <c r="AD18">
        <f>Table3[[#This Row],[RW_A]]+Table3[[#This Row],[RW_H]]</f>
        <v>7</v>
      </c>
      <c r="AE18">
        <f>Table3[[#This Row],[RL_A]]+Table3[[#This Row],[RL_H]]</f>
        <v>9</v>
      </c>
      <c r="AF18">
        <f>Table3[[#This Row],[OTW_A]]+Table3[[#This Row],[OTW_H]]</f>
        <v>4</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24</v>
      </c>
      <c r="AK18">
        <f>(3*(Table3[[#This Row],[RW_A]]+Table3[[#This Row],[RW_H]]))+(2*(Table3[[#This Row],[OTW_A]]+Table3[[#This Row],[SOW_A]]+Table3[[#This Row],[OTW_H]]+Table3[[#This Row],[SOW_H]]))+Table3[[#This Row],[OTL_A]]+Table3[[#This Row],[SOL_A]]+Table3[[#This Row],[OTL_H]]+Table3[[#This Row],[SOL_H]]</f>
        <v>31</v>
      </c>
      <c r="AL18" s="15">
        <f>Table3[[#This Row],[PTS]]/(2*Table3[[#This Row],[GP]])</f>
        <v>0.54545454545454541</v>
      </c>
      <c r="AM18" s="15">
        <f>Table3[[#This Row],[PTS2]]/(3*Table3[[#This Row],[GP]])</f>
        <v>0.46969696969696972</v>
      </c>
      <c r="AN18">
        <f>(2*Table3[[#This Row],[GR]])+Table3[[#This Row],[PTS]]</f>
        <v>144</v>
      </c>
      <c r="AO18">
        <f>(3*Table3[[#This Row],[GR]])+Table3[[#This Row],[PTS2]]</f>
        <v>211</v>
      </c>
      <c r="AP18">
        <f>Table3[[#This Row],[PTS]]+(2 * Table3[[#This Row],[GR]] * Table3[[#This Row],[PTS%]])</f>
        <v>89.454545454545453</v>
      </c>
      <c r="AQ18">
        <f>Table3[[#This Row],[PTS2]]+(3 * Table3[[#This Row],[GR]] * Table3[[#This Row],[PTS%2]])</f>
        <v>115.54545454545455</v>
      </c>
      <c r="AR18" s="20" t="str">
        <f>_xlfn.CONCAT(TEXT(Table3[[#This Row],[W]], "0"), "-", TEXT(Table3[[#This Row],[RL]],"0"), "-", TEXT(Table3[[#This Row],[OTL]]+Table3[[#This Row],[SOL]], "0"))</f>
        <v>11-9-2</v>
      </c>
      <c r="AS18">
        <f>COUNTIFS(DataRegularSeason20242025!$D$3:$D$1315,Table3[[#This Row],[Teams]],DataRegularSeason20242025!$K$3:$K$1315,0)</f>
        <v>0</v>
      </c>
      <c r="AT18">
        <f>SUMIF(DataRegularSeason20242025!$D$3:$D$1315,$A18, DataRegularSeason20242025!$J$3:$J$1315)</f>
        <v>33</v>
      </c>
      <c r="AU18">
        <f>SUMIF(DataRegularSeason20242025!$D$3:$D$1315,$A18, DataRegularSeason20242025!$K$3:$K$1315)</f>
        <v>29</v>
      </c>
      <c r="AV18">
        <f t="shared" si="3"/>
        <v>4</v>
      </c>
      <c r="AW18">
        <f>COUNTIFS(DataRegularSeason20242025!$E$3:$E$1315,Table3[[#This Row],[Teams]],DataRegularSeason20242025!$J$3:$J$1315,0)</f>
        <v>1</v>
      </c>
      <c r="AX18">
        <f>SUMIF(DataRegularSeason20242025!$E$3:$E$1315,$A18,DataRegularSeason20242025!$K$3:$K$1315)</f>
        <v>31</v>
      </c>
      <c r="AY18">
        <f>SUMIF(DataRegularSeason20242025!$E$3:$E$1315,$A18,DataRegularSeason20242025!$J$3:$J$1315)</f>
        <v>40</v>
      </c>
      <c r="AZ18">
        <f t="shared" si="4"/>
        <v>-9</v>
      </c>
      <c r="BA18">
        <f t="shared" si="5"/>
        <v>64</v>
      </c>
      <c r="BB18">
        <f t="shared" si="6"/>
        <v>69</v>
      </c>
      <c r="BC18">
        <f t="shared" si="7"/>
        <v>-5</v>
      </c>
      <c r="BD18" s="17">
        <f>Table3[[#This Row],[GF]]/Table3[[#This Row],[GP]]</f>
        <v>2.9090909090909092</v>
      </c>
      <c r="BE18" s="17">
        <f>Table3[[#This Row],[GA]]/Table3[[#This Row],[GP]]</f>
        <v>3.1363636363636362</v>
      </c>
      <c r="BF18" s="17">
        <f>(Table3[[#This Row],[GF]]-Table3[[#This Row],[GA]])/Table3[[#This Row],[GP]]</f>
        <v>-0.22727272727272727</v>
      </c>
      <c r="BG18" s="50" t="str">
        <f>_xlfn.CONCAT(TEXT(Table3[[#This Row],[W_H]], "0"), "-", TEXT(Table3[[#This Row],[RL_H]],"0"), "-", TEXT(Table3[[#This Row],[OTL_H]]+Table3[[#This Row],[SOL_H]], "0"))</f>
        <v>5-6-1</v>
      </c>
      <c r="BH18" s="50" t="str">
        <f>_xlfn.CONCAT(TEXT(Table3[[#This Row],[W_A]], "0"), "-", TEXT(Table3[[#This Row],[RL_A]],"0"), "-", TEXT(Table3[[#This Row],[OTL_A]]+Table3[[#This Row],[SOL_A]], "0"))</f>
        <v>6-3-1</v>
      </c>
      <c r="BI18">
        <f>COUNTIFS(DataRegularSeason20242025!$D$3:$D$1315,$A18,DataRegularSeason20242025!$H$3:$H$1315, $A18)</f>
        <v>7</v>
      </c>
      <c r="BJ18">
        <f>COUNTIFS(DataRegularSeason20242025!$E$3:$E$1315,$A18,DataRegularSeason20242025!$H$3:$H$1315, $A18)</f>
        <v>6</v>
      </c>
      <c r="BK18">
        <f t="shared" si="8"/>
        <v>13</v>
      </c>
      <c r="BL18">
        <f t="shared" si="9"/>
        <v>3</v>
      </c>
      <c r="BM18">
        <f t="shared" si="10"/>
        <v>6</v>
      </c>
      <c r="BN18">
        <f t="shared" si="11"/>
        <v>9</v>
      </c>
      <c r="BS18">
        <f>LARGE($AJ$2:$AJ$33,1)</f>
        <v>36</v>
      </c>
    </row>
    <row r="19" spans="1:71" x14ac:dyDescent="0.25">
      <c r="A19" t="s">
        <v>12</v>
      </c>
      <c r="B19" t="s">
        <v>97</v>
      </c>
      <c r="C19" t="s">
        <v>100</v>
      </c>
      <c r="D19">
        <f>COUNTIFS(DataRegularSeason20242025!$D$3:$D$1315,$A19,DataRegularSeason20242025!$R$3:$R$1315,1,DataRegularSeason20242025!$N$3:$N$1315,1) + COUNTIFS(DataRegularSeason20242025!$E$3:$E$1315,$A19,DataRegularSeason20242025!$R$3:$R$1315,1,DataRegularSeason20242025!$N$3:$N$1315,1)</f>
        <v>14</v>
      </c>
      <c r="E19" s="15">
        <f>Table3[[#This Row],[Watched]]/Table3[[#This Row],[GP]]</f>
        <v>0.63636363636363635</v>
      </c>
      <c r="F19">
        <f>COUNTIFS(DataRegularSeason20242025!$N$3:$N$1315,1,DataRegularSeason20242025!$D$3:$D$1315,$A19)</f>
        <v>10</v>
      </c>
      <c r="G19">
        <f>41-Table3[[#This Row],[GP_A]]</f>
        <v>31</v>
      </c>
      <c r="H19">
        <f>COUNTIFS(DataRegularSeason20242025!$E$3:$E$1315,$A19,DataRegularSeason20242025!$N$3:$N$1315,1)</f>
        <v>12</v>
      </c>
      <c r="I19">
        <f>41-Table3[[#This Row],[GP_H]]</f>
        <v>29</v>
      </c>
      <c r="J19">
        <f t="shared" si="0"/>
        <v>22</v>
      </c>
      <c r="K19">
        <f>82-Table3[[#This Row],[GP]]</f>
        <v>60</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 t="shared" si="1"/>
        <v>6</v>
      </c>
      <c r="Q19">
        <f>COUNTIFS(DataRegularSeason20242025!$D$3:$D$1315,$A19, DataRegularSeason20242025!$S$3:$S$1315, $A19,DataRegularSeason20242025!$M$3:$M$1315,"REG")</f>
        <v>6</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5</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 t="shared" si="2"/>
        <v>5</v>
      </c>
      <c r="Y19">
        <f>COUNTIFS(DataRegularSeason20242025!$E$3:$E$1315,$A19, DataRegularSeason20242025!$S$3:$S$1315, $A19,DataRegularSeason20242025!$M$3:$M$1315,"REG")</f>
        <v>4</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11</v>
      </c>
      <c r="AC19">
        <f>Table3[[#This Row],[L_A]]+Table3[[#This Row],[L_H]]</f>
        <v>11</v>
      </c>
      <c r="AD19">
        <f>Table3[[#This Row],[RW_A]]+Table3[[#This Row],[RW_H]]</f>
        <v>8</v>
      </c>
      <c r="AE19">
        <f>Table3[[#This Row],[RL_A]]+Table3[[#This Row],[RL_H]]</f>
        <v>10</v>
      </c>
      <c r="AF19">
        <f>Table3[[#This Row],[OTW_A]]+Table3[[#This Row],[OTW_H]]</f>
        <v>2</v>
      </c>
      <c r="AG19">
        <f>Table3[[#This Row],[OTL_A]]+Table3[[#This Row],[OTL_H]]</f>
        <v>1</v>
      </c>
      <c r="AH19">
        <f>Table3[[#This Row],[SOW_A]]+Table3[[#This Row],[SOW_H]]</f>
        <v>1</v>
      </c>
      <c r="AI19">
        <f>Table3[[#This Row],[SOL_A]]+Table3[[#This Row],[SOL_H]]</f>
        <v>0</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31</v>
      </c>
      <c r="AL19" s="15">
        <f>Table3[[#This Row],[PTS]]/(2*Table3[[#This Row],[GP]])</f>
        <v>0.52272727272727271</v>
      </c>
      <c r="AM19" s="15">
        <f>Table3[[#This Row],[PTS2]]/(3*Table3[[#This Row],[GP]])</f>
        <v>0.46969696969696972</v>
      </c>
      <c r="AN19">
        <f>(2*Table3[[#This Row],[GR]])+Table3[[#This Row],[PTS]]</f>
        <v>143</v>
      </c>
      <c r="AO19">
        <f>(3*Table3[[#This Row],[GR]])+Table3[[#This Row],[PTS2]]</f>
        <v>211</v>
      </c>
      <c r="AP19">
        <f>Table3[[#This Row],[PTS]]+(2 * Table3[[#This Row],[GR]] * Table3[[#This Row],[PTS%]])</f>
        <v>85.72727272727272</v>
      </c>
      <c r="AQ19">
        <f>Table3[[#This Row],[PTS2]]+(3 * Table3[[#This Row],[GR]] * Table3[[#This Row],[PTS%2]])</f>
        <v>115.54545454545455</v>
      </c>
      <c r="AR19" s="20" t="str">
        <f>_xlfn.CONCAT(TEXT(Table3[[#This Row],[W]], "0"), "-", TEXT(Table3[[#This Row],[RL]],"0"), "-", TEXT(Table3[[#This Row],[OTL]]+Table3[[#This Row],[SOL]], "0"))</f>
        <v>11-10-1</v>
      </c>
      <c r="AS19">
        <f>COUNTIFS(DataRegularSeason20242025!$D$3:$D$1315,Table3[[#This Row],[Teams]],DataRegularSeason20242025!$K$3:$K$1315,0)</f>
        <v>0</v>
      </c>
      <c r="AT19">
        <f>SUMIF(DataRegularSeason20242025!$D$3:$D$1315,$A19, DataRegularSeason20242025!$J$3:$J$1315)</f>
        <v>28</v>
      </c>
      <c r="AU19">
        <f>SUMIF(DataRegularSeason20242025!$D$3:$D$1315,$A19, DataRegularSeason20242025!$K$3:$K$1315)</f>
        <v>30</v>
      </c>
      <c r="AV19">
        <f t="shared" si="3"/>
        <v>-2</v>
      </c>
      <c r="AW19">
        <f>COUNTIFS(DataRegularSeason20242025!$E$3:$E$1315,Table3[[#This Row],[Teams]],DataRegularSeason20242025!$J$3:$J$1315,0)</f>
        <v>1</v>
      </c>
      <c r="AX19">
        <f>SUMIF(DataRegularSeason20242025!$E$3:$E$1315,$A19,DataRegularSeason20242025!$K$3:$K$1315)</f>
        <v>34</v>
      </c>
      <c r="AY19">
        <f>SUMIF(DataRegularSeason20242025!$E$3:$E$1315,$A19,DataRegularSeason20242025!$J$3:$J$1315)</f>
        <v>29</v>
      </c>
      <c r="AZ19">
        <f t="shared" si="4"/>
        <v>5</v>
      </c>
      <c r="BA19">
        <f t="shared" si="5"/>
        <v>62</v>
      </c>
      <c r="BB19">
        <f t="shared" si="6"/>
        <v>59</v>
      </c>
      <c r="BC19">
        <f t="shared" si="7"/>
        <v>3</v>
      </c>
      <c r="BD19" s="17">
        <f>Table3[[#This Row],[GF]]/Table3[[#This Row],[GP]]</f>
        <v>2.8181818181818183</v>
      </c>
      <c r="BE19" s="17">
        <f>Table3[[#This Row],[GA]]/Table3[[#This Row],[GP]]</f>
        <v>2.6818181818181817</v>
      </c>
      <c r="BF19" s="17">
        <f>(Table3[[#This Row],[GF]]-Table3[[#This Row],[GA]])/Table3[[#This Row],[GP]]</f>
        <v>0.13636363636363635</v>
      </c>
      <c r="BG19" s="50" t="str">
        <f>_xlfn.CONCAT(TEXT(Table3[[#This Row],[W_H]], "0"), "-", TEXT(Table3[[#This Row],[RL_H]],"0"), "-", TEXT(Table3[[#This Row],[OTL_H]]+Table3[[#This Row],[SOL_H]], "0"))</f>
        <v>7-4-1</v>
      </c>
      <c r="BH19" s="50" t="str">
        <f>_xlfn.CONCAT(TEXT(Table3[[#This Row],[W_A]], "0"), "-", TEXT(Table3[[#This Row],[RL_A]],"0"), "-", TEXT(Table3[[#This Row],[OTL_A]]+Table3[[#This Row],[SOL_A]], "0"))</f>
        <v>4-6-0</v>
      </c>
      <c r="BI19">
        <f>COUNTIFS(DataRegularSeason20242025!$D$3:$D$1315,$A19,DataRegularSeason20242025!$H$3:$H$1315, $A19)</f>
        <v>3</v>
      </c>
      <c r="BJ19">
        <f>COUNTIFS(DataRegularSeason20242025!$E$3:$E$1315,$A19,DataRegularSeason20242025!$H$3:$H$1315, $A19)</f>
        <v>4</v>
      </c>
      <c r="BK19">
        <f t="shared" si="8"/>
        <v>7</v>
      </c>
      <c r="BL19">
        <f t="shared" si="9"/>
        <v>7</v>
      </c>
      <c r="BM19">
        <f t="shared" si="10"/>
        <v>8</v>
      </c>
      <c r="BN19">
        <f t="shared" si="11"/>
        <v>15</v>
      </c>
    </row>
    <row r="20" spans="1:71"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20</v>
      </c>
      <c r="E20" s="15">
        <f>Table3[[#This Row],[Watched]]/Table3[[#This Row],[GP]]</f>
        <v>0.86956521739130432</v>
      </c>
      <c r="F20">
        <f>COUNTIFS(DataRegularSeason20242025!$N$3:$N$1315,1,DataRegularSeason20242025!$D$3:$D$1315,$A20)</f>
        <v>10</v>
      </c>
      <c r="G20">
        <f>41-Table3[[#This Row],[GP_A]]</f>
        <v>31</v>
      </c>
      <c r="H20">
        <f>COUNTIFS(DataRegularSeason20242025!$E$3:$E$1315,$A20,DataRegularSeason20242025!$N$3:$N$1315,1)</f>
        <v>13</v>
      </c>
      <c r="I20">
        <f>41-Table3[[#This Row],[GP_H]]</f>
        <v>28</v>
      </c>
      <c r="J20">
        <f t="shared" si="0"/>
        <v>23</v>
      </c>
      <c r="K20">
        <f>82-Table3[[#This Row],[GP]]</f>
        <v>59</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3</v>
      </c>
      <c r="V20">
        <f>COUNTIFS(DataRegularSeason20242025!$E$3:$E$1315,$A20, DataRegularSeason20242025!$L$3:$L$1315, $A20,DataRegularSeason20242025!$N$3:$N$1315,1,DataRegularSeason20242025!$M$3:$M$1315,"OT")</f>
        <v>3</v>
      </c>
      <c r="W20">
        <f>COUNTIFS(DataRegularSeason20242025!$E$3:$E$1315,$A20, DataRegularSeason20242025!$L$3:$L$1315, $A20,DataRegularSeason20242025!$N$3:$N$1315,1,DataRegularSeason20242025!$M$3:$M$1315,"SO")</f>
        <v>0</v>
      </c>
      <c r="X20">
        <f t="shared" si="2"/>
        <v>7</v>
      </c>
      <c r="Y20">
        <f>COUNTIFS(DataRegularSeason20242025!$E$3:$E$1315,$A20, DataRegularSeason20242025!$S$3:$S$1315, $A20,DataRegularSeason20242025!$M$3:$M$1315,"REG")</f>
        <v>5</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10</v>
      </c>
      <c r="AC20">
        <f>Table3[[#This Row],[L_A]]+Table3[[#This Row],[L_H]]</f>
        <v>13</v>
      </c>
      <c r="AD20">
        <f>Table3[[#This Row],[RW_A]]+Table3[[#This Row],[RW_H]]</f>
        <v>7</v>
      </c>
      <c r="AE20">
        <f>Table3[[#This Row],[RL_A]]+Table3[[#This Row],[RL_H]]</f>
        <v>10</v>
      </c>
      <c r="AF20">
        <f>Table3[[#This Row],[OTW_A]]+Table3[[#This Row],[OTW_H]]</f>
        <v>3</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23</v>
      </c>
      <c r="AK20">
        <f>(3*(Table3[[#This Row],[RW_A]]+Table3[[#This Row],[RW_H]]))+(2*(Table3[[#This Row],[OTW_A]]+Table3[[#This Row],[SOW_A]]+Table3[[#This Row],[OTW_H]]+Table3[[#This Row],[SOW_H]]))+Table3[[#This Row],[OTL_A]]+Table3[[#This Row],[SOL_A]]+Table3[[#This Row],[OTL_H]]+Table3[[#This Row],[SOL_H]]</f>
        <v>30</v>
      </c>
      <c r="AL20" s="15">
        <f>Table3[[#This Row],[PTS]]/(2*Table3[[#This Row],[GP]])</f>
        <v>0.5</v>
      </c>
      <c r="AM20" s="15">
        <f>Table3[[#This Row],[PTS2]]/(3*Table3[[#This Row],[GP]])</f>
        <v>0.43478260869565216</v>
      </c>
      <c r="AN20">
        <f>(2*Table3[[#This Row],[GR]])+Table3[[#This Row],[PTS]]</f>
        <v>141</v>
      </c>
      <c r="AO20">
        <f>(3*Table3[[#This Row],[GR]])+Table3[[#This Row],[PTS2]]</f>
        <v>207</v>
      </c>
      <c r="AP20">
        <f>Table3[[#This Row],[PTS]]+(2 * Table3[[#This Row],[GR]] * Table3[[#This Row],[PTS%]])</f>
        <v>82</v>
      </c>
      <c r="AQ20">
        <f>Table3[[#This Row],[PTS2]]+(3 * Table3[[#This Row],[GR]] * Table3[[#This Row],[PTS%2]])</f>
        <v>106.95652173913044</v>
      </c>
      <c r="AR20" s="20" t="str">
        <f>_xlfn.CONCAT(TEXT(Table3[[#This Row],[W]], "0"), "-", TEXT(Table3[[#This Row],[RL]],"0"), "-", TEXT(Table3[[#This Row],[OTL]]+Table3[[#This Row],[SOL]], "0"))</f>
        <v>10-10-3</v>
      </c>
      <c r="AS20">
        <f>COUNTIFS(DataRegularSeason20242025!$D$3:$D$1315,Table3[[#This Row],[Teams]],DataRegularSeason20242025!$K$3:$K$1315,0)</f>
        <v>1</v>
      </c>
      <c r="AT20">
        <f>SUMIF(DataRegularSeason20242025!$D$3:$D$1315,$A20, DataRegularSeason20242025!$J$3:$J$1315)</f>
        <v>22</v>
      </c>
      <c r="AU20">
        <f>SUMIF(DataRegularSeason20242025!$D$3:$D$1315,$A20, DataRegularSeason20242025!$K$3:$K$1315)</f>
        <v>37</v>
      </c>
      <c r="AV20">
        <f t="shared" si="3"/>
        <v>-15</v>
      </c>
      <c r="AW20">
        <f>COUNTIFS(DataRegularSeason20242025!$E$3:$E$1315,Table3[[#This Row],[Teams]],DataRegularSeason20242025!$J$3:$J$1315,0)</f>
        <v>2</v>
      </c>
      <c r="AX20">
        <f>SUMIF(DataRegularSeason20242025!$E$3:$E$1315,$A20,DataRegularSeason20242025!$K$3:$K$1315)</f>
        <v>29</v>
      </c>
      <c r="AY20">
        <f>SUMIF(DataRegularSeason20242025!$E$3:$E$1315,$A20,DataRegularSeason20242025!$J$3:$J$1315)</f>
        <v>35</v>
      </c>
      <c r="AZ20">
        <f t="shared" si="4"/>
        <v>-6</v>
      </c>
      <c r="BA20">
        <f t="shared" si="5"/>
        <v>51</v>
      </c>
      <c r="BB20">
        <f t="shared" si="6"/>
        <v>72</v>
      </c>
      <c r="BC20">
        <f t="shared" si="7"/>
        <v>-21</v>
      </c>
      <c r="BD20" s="17">
        <f>Table3[[#This Row],[GF]]/Table3[[#This Row],[GP]]</f>
        <v>2.2173913043478262</v>
      </c>
      <c r="BE20" s="17">
        <f>Table3[[#This Row],[GA]]/Table3[[#This Row],[GP]]</f>
        <v>3.1304347826086958</v>
      </c>
      <c r="BF20" s="17">
        <f>(Table3[[#This Row],[GF]]-Table3[[#This Row],[GA]])/Table3[[#This Row],[GP]]</f>
        <v>-0.91304347826086951</v>
      </c>
      <c r="BG20" s="50" t="str">
        <f>_xlfn.CONCAT(TEXT(Table3[[#This Row],[W_H]], "0"), "-", TEXT(Table3[[#This Row],[RL_H]],"0"), "-", TEXT(Table3[[#This Row],[OTL_H]]+Table3[[#This Row],[SOL_H]], "0"))</f>
        <v>6-5-2</v>
      </c>
      <c r="BH20" s="50" t="str">
        <f>_xlfn.CONCAT(TEXT(Table3[[#This Row],[W_A]], "0"), "-", TEXT(Table3[[#This Row],[RL_A]],"0"), "-", TEXT(Table3[[#This Row],[OTL_A]]+Table3[[#This Row],[SOL_A]], "0"))</f>
        <v>4-5-1</v>
      </c>
      <c r="BI20">
        <f>COUNTIFS(DataRegularSeason20242025!$D$3:$D$1315,$A20,DataRegularSeason20242025!$H$3:$H$1315, $A20)</f>
        <v>6</v>
      </c>
      <c r="BJ20">
        <f>COUNTIFS(DataRegularSeason20242025!$E$3:$E$1315,$A20,DataRegularSeason20242025!$H$3:$H$1315, $A20)</f>
        <v>7</v>
      </c>
      <c r="BK20">
        <f t="shared" si="8"/>
        <v>13</v>
      </c>
      <c r="BL20">
        <f t="shared" si="9"/>
        <v>4</v>
      </c>
      <c r="BM20">
        <f t="shared" si="10"/>
        <v>6</v>
      </c>
      <c r="BN20">
        <f t="shared" si="11"/>
        <v>10</v>
      </c>
    </row>
    <row r="21" spans="1:71" x14ac:dyDescent="0.25">
      <c r="A21" t="s">
        <v>36</v>
      </c>
      <c r="B21" t="s">
        <v>98</v>
      </c>
      <c r="C21" t="s">
        <v>99</v>
      </c>
      <c r="D21">
        <f>COUNTIFS(DataRegularSeason20242025!$D$3:$D$1315,$A21,DataRegularSeason20242025!$R$3:$R$1315,1,DataRegularSeason20242025!$N$3:$N$1315,1) + COUNTIFS(DataRegularSeason20242025!$E$3:$E$1315,$A21,DataRegularSeason20242025!$R$3:$R$1315,1,DataRegularSeason20242025!$N$3:$N$1315,1)</f>
        <v>12</v>
      </c>
      <c r="E21" s="15">
        <f>Table3[[#This Row],[Watched]]/Table3[[#This Row],[GP]]</f>
        <v>0.6</v>
      </c>
      <c r="F21">
        <f>COUNTIFS(DataRegularSeason20242025!$N$3:$N$1315,1,DataRegularSeason20242025!$D$3:$D$1315,$A21)</f>
        <v>10</v>
      </c>
      <c r="G21">
        <f>41-Table3[[#This Row],[GP_A]]</f>
        <v>31</v>
      </c>
      <c r="H21">
        <f>COUNTIFS(DataRegularSeason20242025!$E$3:$E$1315,$A21,DataRegularSeason20242025!$N$3:$N$1315,1)</f>
        <v>10</v>
      </c>
      <c r="I21">
        <f>41-Table3[[#This Row],[GP_H]]</f>
        <v>31</v>
      </c>
      <c r="J21">
        <f t="shared" si="0"/>
        <v>20</v>
      </c>
      <c r="K21">
        <f>82-Table3[[#This Row],[GP]]</f>
        <v>62</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 t="shared" si="1"/>
        <v>8</v>
      </c>
      <c r="Q21">
        <f>COUNTIFS(DataRegularSeason20242025!$D$3:$D$1315,$A21, DataRegularSeason20242025!$S$3:$S$1315, $A21,DataRegularSeason20242025!$M$3:$M$1315,"REG")</f>
        <v>6</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 t="shared" si="2"/>
        <v>3</v>
      </c>
      <c r="Y21">
        <f>COUNTIFS(DataRegularSeason20242025!$E$3:$E$1315,$A21, DataRegularSeason20242025!$S$3:$S$1315, $A21,DataRegularSeason20242025!$M$3:$M$1315,"REG")</f>
        <v>3</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9</v>
      </c>
      <c r="AC21">
        <f>Table3[[#This Row],[L_A]]+Table3[[#This Row],[L_H]]</f>
        <v>11</v>
      </c>
      <c r="AD21">
        <f>Table3[[#This Row],[RW_A]]+Table3[[#This Row],[RW_H]]</f>
        <v>7</v>
      </c>
      <c r="AE21">
        <f>Table3[[#This Row],[RL_A]]+Table3[[#This Row],[RL_H]]</f>
        <v>9</v>
      </c>
      <c r="AF21">
        <f>Table3[[#This Row],[OTW_A]]+Table3[[#This Row],[OTW_H]]</f>
        <v>1</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20</v>
      </c>
      <c r="AK21">
        <f>(3*(Table3[[#This Row],[RW_A]]+Table3[[#This Row],[RW_H]]))+(2*(Table3[[#This Row],[OTW_A]]+Table3[[#This Row],[SOW_A]]+Table3[[#This Row],[OTW_H]]+Table3[[#This Row],[SOW_H]]))+Table3[[#This Row],[OTL_A]]+Table3[[#This Row],[SOL_A]]+Table3[[#This Row],[OTL_H]]+Table3[[#This Row],[SOL_H]]</f>
        <v>27</v>
      </c>
      <c r="AL21" s="15">
        <f>Table3[[#This Row],[PTS]]/(2*Table3[[#This Row],[GP]])</f>
        <v>0.5</v>
      </c>
      <c r="AM21" s="15">
        <f>Table3[[#This Row],[PTS2]]/(3*Table3[[#This Row],[GP]])</f>
        <v>0.45</v>
      </c>
      <c r="AN21">
        <f>(2*Table3[[#This Row],[GR]])+Table3[[#This Row],[PTS]]</f>
        <v>144</v>
      </c>
      <c r="AO21">
        <f>(3*Table3[[#This Row],[GR]])+Table3[[#This Row],[PTS2]]</f>
        <v>213</v>
      </c>
      <c r="AP21">
        <f>Table3[[#This Row],[PTS]]+(2 * Table3[[#This Row],[GR]] * Table3[[#This Row],[PTS%]])</f>
        <v>82</v>
      </c>
      <c r="AQ21">
        <f>Table3[[#This Row],[PTS2]]+(3 * Table3[[#This Row],[GR]] * Table3[[#This Row],[PTS%2]])</f>
        <v>110.7</v>
      </c>
      <c r="AR21" s="20" t="str">
        <f>_xlfn.CONCAT(TEXT(Table3[[#This Row],[W]], "0"), "-", TEXT(Table3[[#This Row],[RL]],"0"), "-", TEXT(Table3[[#This Row],[OTL]]+Table3[[#This Row],[SOL]], "0"))</f>
        <v>9-9-2</v>
      </c>
      <c r="AS21">
        <f>COUNTIFS(DataRegularSeason20242025!$D$3:$D$1315,Table3[[#This Row],[Teams]],DataRegularSeason20242025!$K$3:$K$1315,0)</f>
        <v>0</v>
      </c>
      <c r="AT21">
        <f>SUMIF(DataRegularSeason20242025!$D$3:$D$1315,$A21, DataRegularSeason20242025!$J$3:$J$1315)</f>
        <v>26</v>
      </c>
      <c r="AU21">
        <f>SUMIF(DataRegularSeason20242025!$D$3:$D$1315,$A21, DataRegularSeason20242025!$K$3:$K$1315)</f>
        <v>40</v>
      </c>
      <c r="AV21">
        <f t="shared" si="3"/>
        <v>-14</v>
      </c>
      <c r="AW21">
        <f>COUNTIFS(DataRegularSeason20242025!$E$3:$E$1315,Table3[[#This Row],[Teams]],DataRegularSeason20242025!$J$3:$J$1315,0)</f>
        <v>1</v>
      </c>
      <c r="AX21">
        <f>SUMIF(DataRegularSeason20242025!$E$3:$E$1315,$A21,DataRegularSeason20242025!$K$3:$K$1315)</f>
        <v>44</v>
      </c>
      <c r="AY21">
        <f>SUMIF(DataRegularSeason20242025!$E$3:$E$1315,$A21,DataRegularSeason20242025!$J$3:$J$1315)</f>
        <v>32</v>
      </c>
      <c r="AZ21">
        <f t="shared" si="4"/>
        <v>12</v>
      </c>
      <c r="BA21">
        <f t="shared" si="5"/>
        <v>70</v>
      </c>
      <c r="BB21">
        <f t="shared" si="6"/>
        <v>72</v>
      </c>
      <c r="BC21">
        <f t="shared" si="7"/>
        <v>-2</v>
      </c>
      <c r="BD21" s="17">
        <f>Table3[[#This Row],[GF]]/Table3[[#This Row],[GP]]</f>
        <v>3.5</v>
      </c>
      <c r="BE21" s="17">
        <f>Table3[[#This Row],[GA]]/Table3[[#This Row],[GP]]</f>
        <v>3.6</v>
      </c>
      <c r="BF21" s="17">
        <f>(Table3[[#This Row],[GF]]-Table3[[#This Row],[GA]])/Table3[[#This Row],[GP]]</f>
        <v>-0.1</v>
      </c>
      <c r="BG21" s="50" t="str">
        <f>_xlfn.CONCAT(TEXT(Table3[[#This Row],[W_H]], "0"), "-", TEXT(Table3[[#This Row],[RL_H]],"0"), "-", TEXT(Table3[[#This Row],[OTL_H]]+Table3[[#This Row],[SOL_H]], "0"))</f>
        <v>7-3-0</v>
      </c>
      <c r="BH21" s="50" t="str">
        <f>_xlfn.CONCAT(TEXT(Table3[[#This Row],[W_A]], "0"), "-", TEXT(Table3[[#This Row],[RL_A]],"0"), "-", TEXT(Table3[[#This Row],[OTL_A]]+Table3[[#This Row],[SOL_A]], "0"))</f>
        <v>2-6-2</v>
      </c>
      <c r="BI21">
        <f>COUNTIFS(DataRegularSeason20242025!$D$3:$D$1315,$A21,DataRegularSeason20242025!$H$3:$H$1315, $A21)</f>
        <v>3</v>
      </c>
      <c r="BJ21">
        <f>COUNTIFS(DataRegularSeason20242025!$E$3:$E$1315,$A21,DataRegularSeason20242025!$H$3:$H$1315, $A21)</f>
        <v>3</v>
      </c>
      <c r="BK21">
        <f t="shared" si="8"/>
        <v>6</v>
      </c>
      <c r="BL21">
        <f t="shared" si="9"/>
        <v>7</v>
      </c>
      <c r="BM21">
        <f t="shared" si="10"/>
        <v>7</v>
      </c>
      <c r="BN21">
        <f t="shared" si="11"/>
        <v>14</v>
      </c>
    </row>
    <row r="22" spans="1:71" x14ac:dyDescent="0.25">
      <c r="A22" t="s">
        <v>33</v>
      </c>
      <c r="B22" t="s">
        <v>98</v>
      </c>
      <c r="C22" t="s">
        <v>99</v>
      </c>
      <c r="D22">
        <f>COUNTIFS(DataRegularSeason20242025!$D$3:$D$1315,$A22,DataRegularSeason20242025!$R$3:$R$1315,1,DataRegularSeason20242025!$N$3:$N$1315,1) + COUNTIFS(DataRegularSeason20242025!$E$3:$E$1315,$A22,DataRegularSeason20242025!$R$3:$R$1315,1,DataRegularSeason20242025!$N$3:$N$1315,1)</f>
        <v>14</v>
      </c>
      <c r="E22" s="15">
        <f>Table3[[#This Row],[Watched]]/Table3[[#This Row],[GP]]</f>
        <v>0.63636363636363635</v>
      </c>
      <c r="F22">
        <f>COUNTIFS(DataRegularSeason20242025!$N$3:$N$1315,1,DataRegularSeason20242025!$D$3:$D$1315,$A22)</f>
        <v>13</v>
      </c>
      <c r="G22">
        <f>41-Table3[[#This Row],[GP_A]]</f>
        <v>28</v>
      </c>
      <c r="H22">
        <f>COUNTIFS(DataRegularSeason20242025!$E$3:$E$1315,$A22,DataRegularSeason20242025!$N$3:$N$1315,1)</f>
        <v>9</v>
      </c>
      <c r="I22">
        <f>41-Table3[[#This Row],[GP_H]]</f>
        <v>32</v>
      </c>
      <c r="J22">
        <f t="shared" si="0"/>
        <v>22</v>
      </c>
      <c r="K22">
        <f>82-Table3[[#This Row],[GP]]</f>
        <v>60</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 t="shared" si="1"/>
        <v>8</v>
      </c>
      <c r="Q22">
        <f>COUNTIFS(DataRegularSeason20242025!$D$3:$D$1315,$A22, DataRegularSeason20242025!$S$3:$S$1315, $A22,DataRegularSeason20242025!$M$3:$M$1315,"REG")</f>
        <v>5</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2</v>
      </c>
      <c r="X22">
        <f t="shared" si="2"/>
        <v>6</v>
      </c>
      <c r="Y22">
        <f>COUNTIFS(DataRegularSeason20242025!$E$3:$E$1315,$A22, DataRegularSeason20242025!$S$3:$S$1315, $A22,DataRegularSeason20242025!$M$3:$M$1315,"REG")</f>
        <v>4</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8</v>
      </c>
      <c r="AC22">
        <f>Table3[[#This Row],[L_A]]+Table3[[#This Row],[L_H]]</f>
        <v>14</v>
      </c>
      <c r="AD22">
        <f>Table3[[#This Row],[RW_A]]+Table3[[#This Row],[RW_H]]</f>
        <v>5</v>
      </c>
      <c r="AE22">
        <f>Table3[[#This Row],[RL_A]]+Table3[[#This Row],[RL_H]]</f>
        <v>9</v>
      </c>
      <c r="AF22">
        <f>Table3[[#This Row],[OTW_A]]+Table3[[#This Row],[OTW_H]]</f>
        <v>1</v>
      </c>
      <c r="AG22">
        <f>Table3[[#This Row],[OTL_A]]+Table3[[#This Row],[OTL_H]]</f>
        <v>4</v>
      </c>
      <c r="AH22">
        <f>Table3[[#This Row],[SOW_A]]+Table3[[#This Row],[SOW_H]]</f>
        <v>2</v>
      </c>
      <c r="AI22">
        <f>Table3[[#This Row],[SOL_A]]+Table3[[#This Row],[SOL_H]]</f>
        <v>1</v>
      </c>
      <c r="AJ22">
        <f>(2*(Table3[[#This Row],[W_A]]+Table3[[#This Row],[W_H]]))+Table3[[#This Row],[OTL_A]]+Table3[[#This Row],[SOL_A]]+Table3[[#This Row],[OTL_H]]+Table3[[#This Row],[SOL_H]]</f>
        <v>21</v>
      </c>
      <c r="AK22">
        <f>(3*(Table3[[#This Row],[RW_A]]+Table3[[#This Row],[RW_H]]))+(2*(Table3[[#This Row],[OTW_A]]+Table3[[#This Row],[SOW_A]]+Table3[[#This Row],[OTW_H]]+Table3[[#This Row],[SOW_H]]))+Table3[[#This Row],[OTL_A]]+Table3[[#This Row],[SOL_A]]+Table3[[#This Row],[OTL_H]]+Table3[[#This Row],[SOL_H]]</f>
        <v>26</v>
      </c>
      <c r="AL22" s="15">
        <f>Table3[[#This Row],[PTS]]/(2*Table3[[#This Row],[GP]])</f>
        <v>0.47727272727272729</v>
      </c>
      <c r="AM22" s="15">
        <f>Table3[[#This Row],[PTS2]]/(3*Table3[[#This Row],[GP]])</f>
        <v>0.39393939393939392</v>
      </c>
      <c r="AN22">
        <f>(2*Table3[[#This Row],[GR]])+Table3[[#This Row],[PTS]]</f>
        <v>141</v>
      </c>
      <c r="AO22">
        <f>(3*Table3[[#This Row],[GR]])+Table3[[#This Row],[PTS2]]</f>
        <v>206</v>
      </c>
      <c r="AP22">
        <f>Table3[[#This Row],[PTS]]+(2 * Table3[[#This Row],[GR]] * Table3[[#This Row],[PTS%]])</f>
        <v>78.27272727272728</v>
      </c>
      <c r="AQ22">
        <f>Table3[[#This Row],[PTS2]]+(3 * Table3[[#This Row],[GR]] * Table3[[#This Row],[PTS%2]])</f>
        <v>96.909090909090907</v>
      </c>
      <c r="AR22" s="20" t="str">
        <f>_xlfn.CONCAT(TEXT(Table3[[#This Row],[W]], "0"), "-", TEXT(Table3[[#This Row],[RL]],"0"), "-", TEXT(Table3[[#This Row],[OTL]]+Table3[[#This Row],[SOL]], "0"))</f>
        <v>8-9-5</v>
      </c>
      <c r="AS22">
        <f>COUNTIFS(DataRegularSeason20242025!$D$3:$D$1315,Table3[[#This Row],[Teams]],DataRegularSeason20242025!$K$3:$K$1315,0)</f>
        <v>0</v>
      </c>
      <c r="AT22">
        <f>SUMIF(DataRegularSeason20242025!$D$3:$D$1315,$A22, DataRegularSeason20242025!$J$3:$J$1315)</f>
        <v>32</v>
      </c>
      <c r="AU22">
        <f>SUMIF(DataRegularSeason20242025!$D$3:$D$1315,$A22, DataRegularSeason20242025!$K$3:$K$1315)</f>
        <v>34</v>
      </c>
      <c r="AV22">
        <f t="shared" si="3"/>
        <v>-2</v>
      </c>
      <c r="AW22">
        <f>COUNTIFS(DataRegularSeason20242025!$E$3:$E$1315,Table3[[#This Row],[Teams]],DataRegularSeason20242025!$J$3:$J$1315,0)</f>
        <v>0</v>
      </c>
      <c r="AX22">
        <f>SUMIF(DataRegularSeason20242025!$E$3:$E$1315,$A22,DataRegularSeason20242025!$K$3:$K$1315)</f>
        <v>24</v>
      </c>
      <c r="AY22">
        <f>SUMIF(DataRegularSeason20242025!$E$3:$E$1315,$A22,DataRegularSeason20242025!$J$3:$J$1315)</f>
        <v>30</v>
      </c>
      <c r="AZ22">
        <f t="shared" si="4"/>
        <v>-6</v>
      </c>
      <c r="BA22">
        <f t="shared" si="5"/>
        <v>56</v>
      </c>
      <c r="BB22">
        <f t="shared" si="6"/>
        <v>64</v>
      </c>
      <c r="BC22">
        <f t="shared" si="7"/>
        <v>-8</v>
      </c>
      <c r="BD22" s="17">
        <f>Table3[[#This Row],[GF]]/Table3[[#This Row],[GP]]</f>
        <v>2.5454545454545454</v>
      </c>
      <c r="BE22" s="17">
        <f>Table3[[#This Row],[GA]]/Table3[[#This Row],[GP]]</f>
        <v>2.9090909090909092</v>
      </c>
      <c r="BF22" s="17">
        <f>(Table3[[#This Row],[GF]]-Table3[[#This Row],[GA]])/Table3[[#This Row],[GP]]</f>
        <v>-0.36363636363636365</v>
      </c>
      <c r="BG22" s="50" t="str">
        <f>_xlfn.CONCAT(TEXT(Table3[[#This Row],[W_H]], "0"), "-", TEXT(Table3[[#This Row],[RL_H]],"0"), "-", TEXT(Table3[[#This Row],[OTL_H]]+Table3[[#This Row],[SOL_H]], "0"))</f>
        <v>3-4-2</v>
      </c>
      <c r="BH22" s="50" t="str">
        <f>_xlfn.CONCAT(TEXT(Table3[[#This Row],[W_A]], "0"), "-", TEXT(Table3[[#This Row],[RL_A]],"0"), "-", TEXT(Table3[[#This Row],[OTL_A]]+Table3[[#This Row],[SOL_A]], "0"))</f>
        <v>5-5-3</v>
      </c>
      <c r="BI22">
        <f>COUNTIFS(DataRegularSeason20242025!$D$3:$D$1315,$A22,DataRegularSeason20242025!$H$3:$H$1315, $A22)</f>
        <v>4</v>
      </c>
      <c r="BJ22">
        <f>COUNTIFS(DataRegularSeason20242025!$E$3:$E$1315,$A22,DataRegularSeason20242025!$H$3:$H$1315, $A22)</f>
        <v>4</v>
      </c>
      <c r="BK22">
        <f t="shared" si="8"/>
        <v>8</v>
      </c>
      <c r="BL22">
        <f t="shared" si="9"/>
        <v>9</v>
      </c>
      <c r="BM22">
        <f t="shared" si="10"/>
        <v>5</v>
      </c>
      <c r="BN22">
        <f t="shared" si="11"/>
        <v>14</v>
      </c>
    </row>
    <row r="23" spans="1:71" x14ac:dyDescent="0.25">
      <c r="A23" t="s">
        <v>45</v>
      </c>
      <c r="B23" t="s">
        <v>98</v>
      </c>
      <c r="C23" t="s">
        <v>99</v>
      </c>
      <c r="D23">
        <f>COUNTIFS(DataRegularSeason20242025!$D$3:$D$1315,$A23,DataRegularSeason20242025!$R$3:$R$1315,1,DataRegularSeason20242025!$N$3:$N$1315,1) + COUNTIFS(DataRegularSeason20242025!$E$3:$E$1315,$A23,DataRegularSeason20242025!$R$3:$R$1315,1,DataRegularSeason20242025!$N$3:$N$1315,1)</f>
        <v>16</v>
      </c>
      <c r="E23" s="15">
        <f>Table3[[#This Row],[Watched]]/Table3[[#This Row],[GP]]</f>
        <v>0.72727272727272729</v>
      </c>
      <c r="F23">
        <f>COUNTIFS(DataRegularSeason20242025!$N$3:$N$1315,1,DataRegularSeason20242025!$D$3:$D$1315,$A23)</f>
        <v>10</v>
      </c>
      <c r="G23">
        <f>41-Table3[[#This Row],[GP_A]]</f>
        <v>31</v>
      </c>
      <c r="H23">
        <f>COUNTIFS(DataRegularSeason20242025!$E$3:$E$1315,$A23,DataRegularSeason20242025!$N$3:$N$1315,1)</f>
        <v>12</v>
      </c>
      <c r="I23">
        <f>41-Table3[[#This Row],[GP_H]]</f>
        <v>29</v>
      </c>
      <c r="J23">
        <f t="shared" si="0"/>
        <v>22</v>
      </c>
      <c r="K23">
        <f>82-Table3[[#This Row],[GP]]</f>
        <v>60</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2</v>
      </c>
      <c r="P23">
        <f t="shared" si="1"/>
        <v>6</v>
      </c>
      <c r="Q23">
        <f>COUNTIFS(DataRegularSeason20242025!$D$3:$D$1315,$A23, DataRegularSeason20242025!$S$3:$S$1315, $A23,DataRegularSeason20242025!$M$3:$M$1315,"REG")</f>
        <v>4</v>
      </c>
      <c r="R23">
        <f>COUNTIFS(DataRegularSeason20242025!$D$3:$D$1315,$A23, DataRegularSeason20242025!$S$3:$S$1315, $A23,DataRegularSeason20242025!$M$3:$M$1315,"OT")</f>
        <v>1</v>
      </c>
      <c r="S23">
        <f>COUNTIFS(DataRegularSeason20242025!$D$3:$D$1315,$A23, DataRegularSeason20242025!$S$3:$S$1315, $A23,DataRegularSeason20242025!$M$3:$M$1315,"SO")</f>
        <v>1</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 t="shared" si="2"/>
        <v>7</v>
      </c>
      <c r="Y23">
        <f>COUNTIFS(DataRegularSeason20242025!$E$3:$E$1315,$A23, DataRegularSeason20242025!$S$3:$S$1315, $A23,DataRegularSeason20242025!$M$3:$M$1315,"REG")</f>
        <v>6</v>
      </c>
      <c r="Z23">
        <f>COUNTIFS(DataRegularSeason20242025!$E$3:$E$1315,$A23, DataRegularSeason20242025!$S$3:$S$1315, $A23,DataRegularSeason20242025!$M$3:$M$1315,"OT")</f>
        <v>0</v>
      </c>
      <c r="AA23">
        <f>COUNTIFS(DataRegularSeason20242025!$E$3:$E$1315,$A23, DataRegularSeason20242025!$S$3:$S$1315, $A23,DataRegularSeason20242025!$M$3:$M$1315,"SO")</f>
        <v>1</v>
      </c>
      <c r="AB23">
        <f>Table3[[#This Row],[W_A]]+Table3[[#This Row],[W_H]]</f>
        <v>9</v>
      </c>
      <c r="AC23">
        <f>Table3[[#This Row],[L_A]]+Table3[[#This Row],[L_H]]</f>
        <v>13</v>
      </c>
      <c r="AD23">
        <f>Table3[[#This Row],[RW_A]]+Table3[[#This Row],[RW_H]]</f>
        <v>4</v>
      </c>
      <c r="AE23">
        <f>Table3[[#This Row],[RL_A]]+Table3[[#This Row],[RL_H]]</f>
        <v>10</v>
      </c>
      <c r="AF23">
        <f>Table3[[#This Row],[OTW_A]]+Table3[[#This Row],[OTW_H]]</f>
        <v>2</v>
      </c>
      <c r="AG23">
        <f>Table3[[#This Row],[OTL_A]]+Table3[[#This Row],[OTL_H]]</f>
        <v>1</v>
      </c>
      <c r="AH23">
        <f>Table3[[#This Row],[SOW_A]]+Table3[[#This Row],[SOW_H]]</f>
        <v>3</v>
      </c>
      <c r="AI23">
        <f>Table3[[#This Row],[SOL_A]]+Table3[[#This Row],[SOL_H]]</f>
        <v>2</v>
      </c>
      <c r="AJ23">
        <f>(2*(Table3[[#This Row],[W_A]]+Table3[[#This Row],[W_H]]))+Table3[[#This Row],[OTL_A]]+Table3[[#This Row],[SOL_A]]+Table3[[#This Row],[OTL_H]]+Table3[[#This Row],[SOL_H]]</f>
        <v>21</v>
      </c>
      <c r="AK23">
        <f>(3*(Table3[[#This Row],[RW_A]]+Table3[[#This Row],[RW_H]]))+(2*(Table3[[#This Row],[OTW_A]]+Table3[[#This Row],[SOW_A]]+Table3[[#This Row],[OTW_H]]+Table3[[#This Row],[SOW_H]]))+Table3[[#This Row],[OTL_A]]+Table3[[#This Row],[SOL_A]]+Table3[[#This Row],[OTL_H]]+Table3[[#This Row],[SOL_H]]</f>
        <v>25</v>
      </c>
      <c r="AL23" s="15">
        <f>Table3[[#This Row],[PTS]]/(2*Table3[[#This Row],[GP]])</f>
        <v>0.47727272727272729</v>
      </c>
      <c r="AM23" s="15">
        <f>Table3[[#This Row],[PTS2]]/(3*Table3[[#This Row],[GP]])</f>
        <v>0.37878787878787878</v>
      </c>
      <c r="AN23">
        <f>(2*Table3[[#This Row],[GR]])+Table3[[#This Row],[PTS]]</f>
        <v>141</v>
      </c>
      <c r="AO23">
        <f>(3*Table3[[#This Row],[GR]])+Table3[[#This Row],[PTS2]]</f>
        <v>205</v>
      </c>
      <c r="AP23">
        <f>Table3[[#This Row],[PTS]]+(2 * Table3[[#This Row],[GR]] * Table3[[#This Row],[PTS%]])</f>
        <v>78.27272727272728</v>
      </c>
      <c r="AQ23">
        <f>Table3[[#This Row],[PTS2]]+(3 * Table3[[#This Row],[GR]] * Table3[[#This Row],[PTS%2]])</f>
        <v>93.181818181818187</v>
      </c>
      <c r="AR23" s="20" t="str">
        <f>_xlfn.CONCAT(TEXT(Table3[[#This Row],[W]], "0"), "-", TEXT(Table3[[#This Row],[RL]],"0"), "-", TEXT(Table3[[#This Row],[OTL]]+Table3[[#This Row],[SOL]], "0"))</f>
        <v>9-10-3</v>
      </c>
      <c r="AS23">
        <f>COUNTIFS(DataRegularSeason20242025!$D$3:$D$1315,Table3[[#This Row],[Teams]],DataRegularSeason20242025!$K$3:$K$1315,0)</f>
        <v>1</v>
      </c>
      <c r="AT23">
        <f>SUMIF(DataRegularSeason20242025!$D$3:$D$1315,$A23, DataRegularSeason20242025!$J$3:$J$1315)</f>
        <v>32</v>
      </c>
      <c r="AU23">
        <f>SUMIF(DataRegularSeason20242025!$D$3:$D$1315,$A23, DataRegularSeason20242025!$K$3:$K$1315)</f>
        <v>39</v>
      </c>
      <c r="AV23">
        <f t="shared" si="3"/>
        <v>-7</v>
      </c>
      <c r="AW23">
        <f>COUNTIFS(DataRegularSeason20242025!$E$3:$E$1315,Table3[[#This Row],[Teams]],DataRegularSeason20242025!$J$3:$J$1315,0)</f>
        <v>0</v>
      </c>
      <c r="AX23">
        <f>SUMIF(DataRegularSeason20242025!$E$3:$E$1315,$A23,DataRegularSeason20242025!$K$3:$K$1315)</f>
        <v>32</v>
      </c>
      <c r="AY23">
        <f>SUMIF(DataRegularSeason20242025!$E$3:$E$1315,$A23,DataRegularSeason20242025!$J$3:$J$1315)</f>
        <v>39</v>
      </c>
      <c r="AZ23">
        <f t="shared" si="4"/>
        <v>-7</v>
      </c>
      <c r="BA23">
        <f t="shared" si="5"/>
        <v>64</v>
      </c>
      <c r="BB23">
        <f t="shared" si="6"/>
        <v>78</v>
      </c>
      <c r="BC23">
        <f t="shared" si="7"/>
        <v>-14</v>
      </c>
      <c r="BD23" s="17">
        <f>Table3[[#This Row],[GF]]/Table3[[#This Row],[GP]]</f>
        <v>2.9090909090909092</v>
      </c>
      <c r="BE23" s="17">
        <f>Table3[[#This Row],[GA]]/Table3[[#This Row],[GP]]</f>
        <v>3.5454545454545454</v>
      </c>
      <c r="BF23" s="17">
        <f>(Table3[[#This Row],[GF]]-Table3[[#This Row],[GA]])/Table3[[#This Row],[GP]]</f>
        <v>-0.63636363636363635</v>
      </c>
      <c r="BG23" s="50" t="str">
        <f>_xlfn.CONCAT(TEXT(Table3[[#This Row],[W_H]], "0"), "-", TEXT(Table3[[#This Row],[RL_H]],"0"), "-", TEXT(Table3[[#This Row],[OTL_H]]+Table3[[#This Row],[SOL_H]], "0"))</f>
        <v>5-6-1</v>
      </c>
      <c r="BH23" s="50" t="str">
        <f>_xlfn.CONCAT(TEXT(Table3[[#This Row],[W_A]], "0"), "-", TEXT(Table3[[#This Row],[RL_A]],"0"), "-", TEXT(Table3[[#This Row],[OTL_A]]+Table3[[#This Row],[SOL_A]], "0"))</f>
        <v>4-4-2</v>
      </c>
      <c r="BI23">
        <f>COUNTIFS(DataRegularSeason20242025!$D$3:$D$1315,$A23,DataRegularSeason20242025!$H$3:$H$1315, $A23)</f>
        <v>4</v>
      </c>
      <c r="BJ23">
        <f>COUNTIFS(DataRegularSeason20242025!$E$3:$E$1315,$A23,DataRegularSeason20242025!$H$3:$H$1315, $A23)</f>
        <v>3</v>
      </c>
      <c r="BK23">
        <f t="shared" si="8"/>
        <v>7</v>
      </c>
      <c r="BL23">
        <f t="shared" si="9"/>
        <v>6</v>
      </c>
      <c r="BM23">
        <f t="shared" si="10"/>
        <v>9</v>
      </c>
      <c r="BN23">
        <f t="shared" si="11"/>
        <v>15</v>
      </c>
    </row>
    <row r="24" spans="1:71" x14ac:dyDescent="0.25">
      <c r="A24" t="s">
        <v>15</v>
      </c>
      <c r="B24" t="s">
        <v>97</v>
      </c>
      <c r="C24" t="s">
        <v>95</v>
      </c>
      <c r="D24">
        <f>COUNTIFS(DataRegularSeason20242025!$D$3:$D$1315,$A24,DataRegularSeason20242025!$R$3:$R$1315,1,DataRegularSeason20242025!$N$3:$N$1315,1) + COUNTIFS(DataRegularSeason20242025!$E$3:$E$1315,$A24,DataRegularSeason20242025!$R$3:$R$1315,1,DataRegularSeason20242025!$N$3:$N$1315,1)</f>
        <v>17</v>
      </c>
      <c r="E24" s="15">
        <f>Table3[[#This Row],[Watched]]/Table3[[#This Row],[GP]]</f>
        <v>0.77272727272727271</v>
      </c>
      <c r="F24">
        <f>COUNTIFS(DataRegularSeason20242025!$N$3:$N$1315,1,DataRegularSeason20242025!$D$3:$D$1315,$A24)</f>
        <v>13</v>
      </c>
      <c r="G24">
        <f>41-Table3[[#This Row],[GP_A]]</f>
        <v>28</v>
      </c>
      <c r="H24">
        <f>COUNTIFS(DataRegularSeason20242025!$E$3:$E$1315,$A24,DataRegularSeason20242025!$N$3:$N$1315,1)</f>
        <v>9</v>
      </c>
      <c r="I24">
        <f>41-Table3[[#This Row],[GP_H]]</f>
        <v>32</v>
      </c>
      <c r="J24">
        <f t="shared" si="0"/>
        <v>22</v>
      </c>
      <c r="K24">
        <f>82-Table3[[#This Row],[GP]]</f>
        <v>60</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0</v>
      </c>
      <c r="P24">
        <f t="shared" si="1"/>
        <v>8</v>
      </c>
      <c r="Q24">
        <f>COUNTIFS(DataRegularSeason20242025!$D$3:$D$1315,$A24, DataRegularSeason20242025!$S$3:$S$1315, $A24,DataRegularSeason20242025!$M$3:$M$1315,"REG")</f>
        <v>6</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 t="shared" si="2"/>
        <v>5</v>
      </c>
      <c r="Y24">
        <f>COUNTIFS(DataRegularSeason20242025!$E$3:$E$1315,$A24, DataRegularSeason20242025!$S$3:$S$1315, $A24,DataRegularSeason20242025!$M$3:$M$1315,"REG")</f>
        <v>4</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9</v>
      </c>
      <c r="AC24">
        <f>Table3[[#This Row],[L_A]]+Table3[[#This Row],[L_H]]</f>
        <v>13</v>
      </c>
      <c r="AD24">
        <f>Table3[[#This Row],[RW_A]]+Table3[[#This Row],[RW_H]]</f>
        <v>5</v>
      </c>
      <c r="AE24">
        <f>Table3[[#This Row],[RL_A]]+Table3[[#This Row],[RL_H]]</f>
        <v>10</v>
      </c>
      <c r="AF24">
        <f>Table3[[#This Row],[OTW_A]]+Table3[[#This Row],[OTW_H]]</f>
        <v>4</v>
      </c>
      <c r="AG24">
        <f>Table3[[#This Row],[OTL_A]]+Table3[[#This Row],[OTL_H]]</f>
        <v>3</v>
      </c>
      <c r="AH24">
        <f>Table3[[#This Row],[SOW_A]]+Table3[[#This Row],[SOW_H]]</f>
        <v>0</v>
      </c>
      <c r="AI24">
        <f>Table3[[#This Row],[SOL_A]]+Table3[[#This Row],[SOL_H]]</f>
        <v>0</v>
      </c>
      <c r="AJ24">
        <f>(2*(Table3[[#This Row],[W_A]]+Table3[[#This Row],[W_H]]))+Table3[[#This Row],[OTL_A]]+Table3[[#This Row],[SOL_A]]+Table3[[#This Row],[OTL_H]]+Table3[[#This Row],[SOL_H]]</f>
        <v>21</v>
      </c>
      <c r="AK24">
        <f>(3*(Table3[[#This Row],[RW_A]]+Table3[[#This Row],[RW_H]]))+(2*(Table3[[#This Row],[OTW_A]]+Table3[[#This Row],[SOW_A]]+Table3[[#This Row],[OTW_H]]+Table3[[#This Row],[SOW_H]]))+Table3[[#This Row],[OTL_A]]+Table3[[#This Row],[SOL_A]]+Table3[[#This Row],[OTL_H]]+Table3[[#This Row],[SOL_H]]</f>
        <v>26</v>
      </c>
      <c r="AL24" s="15">
        <f>Table3[[#This Row],[PTS]]/(2*Table3[[#This Row],[GP]])</f>
        <v>0.47727272727272729</v>
      </c>
      <c r="AM24" s="15">
        <f>Table3[[#This Row],[PTS2]]/(3*Table3[[#This Row],[GP]])</f>
        <v>0.39393939393939392</v>
      </c>
      <c r="AN24">
        <f>(2*Table3[[#This Row],[GR]])+Table3[[#This Row],[PTS]]</f>
        <v>141</v>
      </c>
      <c r="AO24">
        <f>(3*Table3[[#This Row],[GR]])+Table3[[#This Row],[PTS2]]</f>
        <v>206</v>
      </c>
      <c r="AP24">
        <f>Table3[[#This Row],[PTS]]+(2 * Table3[[#This Row],[GR]] * Table3[[#This Row],[PTS%]])</f>
        <v>78.27272727272728</v>
      </c>
      <c r="AQ24">
        <f>Table3[[#This Row],[PTS2]]+(3 * Table3[[#This Row],[GR]] * Table3[[#This Row],[PTS%2]])</f>
        <v>96.909090909090907</v>
      </c>
      <c r="AR24" s="20" t="str">
        <f>_xlfn.CONCAT(TEXT(Table3[[#This Row],[W]], "0"), "-", TEXT(Table3[[#This Row],[RL]],"0"), "-", TEXT(Table3[[#This Row],[OTL]]+Table3[[#This Row],[SOL]], "0"))</f>
        <v>9-10-3</v>
      </c>
      <c r="AS24">
        <f>COUNTIFS(DataRegularSeason20242025!$D$3:$D$1315,Table3[[#This Row],[Teams]],DataRegularSeason20242025!$K$3:$K$1315,0)</f>
        <v>0</v>
      </c>
      <c r="AT24">
        <f>SUMIF(DataRegularSeason20242025!$D$3:$D$1315,$A24, DataRegularSeason20242025!$J$3:$J$1315)</f>
        <v>35</v>
      </c>
      <c r="AU24">
        <f>SUMIF(DataRegularSeason20242025!$D$3:$D$1315,$A24, DataRegularSeason20242025!$K$3:$K$1315)</f>
        <v>40</v>
      </c>
      <c r="AV24">
        <f t="shared" si="3"/>
        <v>-5</v>
      </c>
      <c r="AW24">
        <f>COUNTIFS(DataRegularSeason20242025!$E$3:$E$1315,Table3[[#This Row],[Teams]],DataRegularSeason20242025!$J$3:$J$1315,0)</f>
        <v>0</v>
      </c>
      <c r="AX24">
        <f>SUMIF(DataRegularSeason20242025!$E$3:$E$1315,$A24,DataRegularSeason20242025!$K$3:$K$1315)</f>
        <v>25</v>
      </c>
      <c r="AY24">
        <f>SUMIF(DataRegularSeason20242025!$E$3:$E$1315,$A24,DataRegularSeason20242025!$J$3:$J$1315)</f>
        <v>29</v>
      </c>
      <c r="AZ24">
        <f t="shared" si="4"/>
        <v>-4</v>
      </c>
      <c r="BA24">
        <f t="shared" si="5"/>
        <v>60</v>
      </c>
      <c r="BB24">
        <f t="shared" si="6"/>
        <v>69</v>
      </c>
      <c r="BC24">
        <f t="shared" si="7"/>
        <v>-9</v>
      </c>
      <c r="BD24" s="17">
        <f>Table3[[#This Row],[GF]]/Table3[[#This Row],[GP]]</f>
        <v>2.7272727272727271</v>
      </c>
      <c r="BE24" s="17">
        <f>Table3[[#This Row],[GA]]/Table3[[#This Row],[GP]]</f>
        <v>3.1363636363636362</v>
      </c>
      <c r="BF24" s="17">
        <f>(Table3[[#This Row],[GF]]-Table3[[#This Row],[GA]])/Table3[[#This Row],[GP]]</f>
        <v>-0.40909090909090912</v>
      </c>
      <c r="BG24" s="50" t="str">
        <f>_xlfn.CONCAT(TEXT(Table3[[#This Row],[W_H]], "0"), "-", TEXT(Table3[[#This Row],[RL_H]],"0"), "-", TEXT(Table3[[#This Row],[OTL_H]]+Table3[[#This Row],[SOL_H]], "0"))</f>
        <v>4-4-1</v>
      </c>
      <c r="BH24" s="50" t="str">
        <f>_xlfn.CONCAT(TEXT(Table3[[#This Row],[W_A]], "0"), "-", TEXT(Table3[[#This Row],[RL_A]],"0"), "-", TEXT(Table3[[#This Row],[OTL_A]]+Table3[[#This Row],[SOL_A]], "0"))</f>
        <v>5-6-2</v>
      </c>
      <c r="BI24">
        <f>COUNTIFS(DataRegularSeason20242025!$D$3:$D$1315,$A24,DataRegularSeason20242025!$H$3:$H$1315, $A24)</f>
        <v>3</v>
      </c>
      <c r="BJ24">
        <f>COUNTIFS(DataRegularSeason20242025!$E$3:$E$1315,$A24,DataRegularSeason20242025!$H$3:$H$1315, $A24)</f>
        <v>5</v>
      </c>
      <c r="BK24">
        <f t="shared" si="8"/>
        <v>8</v>
      </c>
      <c r="BL24">
        <f t="shared" si="9"/>
        <v>10</v>
      </c>
      <c r="BM24">
        <f t="shared" si="10"/>
        <v>4</v>
      </c>
      <c r="BN24">
        <f t="shared" si="11"/>
        <v>14</v>
      </c>
    </row>
    <row r="25" spans="1:71"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16</v>
      </c>
      <c r="E25" s="15">
        <f>Table3[[#This Row],[Watched]]/Table3[[#This Row],[GP]]</f>
        <v>0.72727272727272729</v>
      </c>
      <c r="F25">
        <f>COUNTIFS(DataRegularSeason20242025!$N$3:$N$1315,1,DataRegularSeason20242025!$D$3:$D$1315,$A25)</f>
        <v>11</v>
      </c>
      <c r="G25">
        <f>41-Table3[[#This Row],[GP_A]]</f>
        <v>30</v>
      </c>
      <c r="H25">
        <f>COUNTIFS(DataRegularSeason20242025!$E$3:$E$1315,$A25,DataRegularSeason20242025!$N$3:$N$1315,1)</f>
        <v>11</v>
      </c>
      <c r="I25">
        <f>41-Table3[[#This Row],[GP_H]]</f>
        <v>30</v>
      </c>
      <c r="J25">
        <f t="shared" si="0"/>
        <v>22</v>
      </c>
      <c r="K25">
        <f>82-Table3[[#This Row],[GP]]</f>
        <v>60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 t="shared" si="1"/>
        <v>6</v>
      </c>
      <c r="Q25">
        <f>COUNTIFS(DataRegularSeason20242025!$D$3:$D$1315,$A25, DataRegularSeason20242025!$S$3:$S$1315, $A25,DataRegularSeason20242025!$M$3:$M$1315,"REG")</f>
        <v>5</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 t="shared" si="2"/>
        <v>6</v>
      </c>
      <c r="Y25">
        <f>COUNTIFS(DataRegularSeason20242025!$E$3:$E$1315,$A25, DataRegularSeason20242025!$S$3:$S$1315, $A25,DataRegularSeason20242025!$M$3:$M$1315,"REG")</f>
        <v>5</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10</v>
      </c>
      <c r="AC25">
        <f>Table3[[#This Row],[L_A]]+Table3[[#This Row],[L_H]]</f>
        <v>12</v>
      </c>
      <c r="AD25">
        <f>Table3[[#This Row],[RW_A]]+Table3[[#This Row],[RW_H]]</f>
        <v>8</v>
      </c>
      <c r="AE25">
        <f>Table3[[#This Row],[RL_A]]+Table3[[#This Row],[RL_H]]</f>
        <v>10</v>
      </c>
      <c r="AF25">
        <f>Table3[[#This Row],[OTW_A]]+Table3[[#This Row],[OTW_H]]</f>
        <v>2</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22</v>
      </c>
      <c r="AK25">
        <f>(3*(Table3[[#This Row],[RW_A]]+Table3[[#This Row],[RW_H]]))+(2*(Table3[[#This Row],[OTW_A]]+Table3[[#This Row],[SOW_A]]+Table3[[#This Row],[OTW_H]]+Table3[[#This Row],[SOW_H]]))+Table3[[#This Row],[OTL_A]]+Table3[[#This Row],[SOL_A]]+Table3[[#This Row],[OTL_H]]+Table3[[#This Row],[SOL_H]]</f>
        <v>30</v>
      </c>
      <c r="AL25" s="15">
        <f>Table3[[#This Row],[PTS]]/(2*Table3[[#This Row],[GP]])</f>
        <v>0.5</v>
      </c>
      <c r="AM25" s="15">
        <f>Table3[[#This Row],[PTS2]]/(3*Table3[[#This Row],[GP]])</f>
        <v>0.45454545454545453</v>
      </c>
      <c r="AN25">
        <f>(2*Table3[[#This Row],[GR]])+Table3[[#This Row],[PTS]]</f>
        <v>142</v>
      </c>
      <c r="AO25">
        <f>(3*Table3[[#This Row],[GR]])+Table3[[#This Row],[PTS2]]</f>
        <v>210</v>
      </c>
      <c r="AP25">
        <f>Table3[[#This Row],[PTS]]+(2 * Table3[[#This Row],[GR]] * Table3[[#This Row],[PTS%]])</f>
        <v>82</v>
      </c>
      <c r="AQ25">
        <f>Table3[[#This Row],[PTS2]]+(3 * Table3[[#This Row],[GR]] * Table3[[#This Row],[PTS%2]])</f>
        <v>111.81818181818181</v>
      </c>
      <c r="AR25" s="20" t="str">
        <f>_xlfn.CONCAT(TEXT(Table3[[#This Row],[W]], "0"), "-", TEXT(Table3[[#This Row],[RL]],"0"), "-", TEXT(Table3[[#This Row],[OTL]]+Table3[[#This Row],[SOL]], "0"))</f>
        <v>10-10-2</v>
      </c>
      <c r="AS25">
        <f>COUNTIFS(DataRegularSeason20242025!$D$3:$D$1315,Table3[[#This Row],[Teams]],DataRegularSeason20242025!$K$3:$K$1315,0)</f>
        <v>1</v>
      </c>
      <c r="AT25">
        <f>SUMIF(DataRegularSeason20242025!$D$3:$D$1315,$A25, DataRegularSeason20242025!$J$3:$J$1315)</f>
        <v>31</v>
      </c>
      <c r="AU25">
        <f>SUMIF(DataRegularSeason20242025!$D$3:$D$1315,$A25, DataRegularSeason20242025!$K$3:$K$1315)</f>
        <v>34</v>
      </c>
      <c r="AV25">
        <f t="shared" si="3"/>
        <v>-3</v>
      </c>
      <c r="AW25">
        <f>COUNTIFS(DataRegularSeason20242025!$E$3:$E$1315,Table3[[#This Row],[Teams]],DataRegularSeason20242025!$J$3:$J$1315,0)</f>
        <v>1</v>
      </c>
      <c r="AX25">
        <f>SUMIF(DataRegularSeason20242025!$E$3:$E$1315,$A25,DataRegularSeason20242025!$K$3:$K$1315)</f>
        <v>24</v>
      </c>
      <c r="AY25">
        <f>SUMIF(DataRegularSeason20242025!$E$3:$E$1315,$A25,DataRegularSeason20242025!$J$3:$J$1315)</f>
        <v>32</v>
      </c>
      <c r="AZ25">
        <f t="shared" si="4"/>
        <v>-8</v>
      </c>
      <c r="BA25">
        <f t="shared" si="5"/>
        <v>55</v>
      </c>
      <c r="BB25">
        <f t="shared" si="6"/>
        <v>66</v>
      </c>
      <c r="BC25">
        <f t="shared" si="7"/>
        <v>-11</v>
      </c>
      <c r="BD25" s="17">
        <f>Table3[[#This Row],[GF]]/Table3[[#This Row],[GP]]</f>
        <v>2.5</v>
      </c>
      <c r="BE25" s="17">
        <f>Table3[[#This Row],[GA]]/Table3[[#This Row],[GP]]</f>
        <v>3</v>
      </c>
      <c r="BF25" s="17">
        <f>(Table3[[#This Row],[GF]]-Table3[[#This Row],[GA]])/Table3[[#This Row],[GP]]</f>
        <v>-0.5</v>
      </c>
      <c r="BG25" s="50" t="str">
        <f>_xlfn.CONCAT(TEXT(Table3[[#This Row],[W_H]], "0"), "-", TEXT(Table3[[#This Row],[RL_H]],"0"), "-", TEXT(Table3[[#This Row],[OTL_H]]+Table3[[#This Row],[SOL_H]], "0"))</f>
        <v>5-5-1</v>
      </c>
      <c r="BH25" s="50" t="str">
        <f>_xlfn.CONCAT(TEXT(Table3[[#This Row],[W_A]], "0"), "-", TEXT(Table3[[#This Row],[RL_A]],"0"), "-", TEXT(Table3[[#This Row],[OTL_A]]+Table3[[#This Row],[SOL_A]], "0"))</f>
        <v>5-5-1</v>
      </c>
      <c r="BI25">
        <f>COUNTIFS(DataRegularSeason20242025!$D$3:$D$1315,$A25,DataRegularSeason20242025!$H$3:$H$1315, $A25)</f>
        <v>3</v>
      </c>
      <c r="BJ25">
        <f>COUNTIFS(DataRegularSeason20242025!$E$3:$E$1315,$A25,DataRegularSeason20242025!$H$3:$H$1315, $A25)</f>
        <v>1</v>
      </c>
      <c r="BK25">
        <f t="shared" si="8"/>
        <v>4</v>
      </c>
      <c r="BL25">
        <f t="shared" si="9"/>
        <v>8</v>
      </c>
      <c r="BM25">
        <f t="shared" si="10"/>
        <v>10</v>
      </c>
      <c r="BN25">
        <f t="shared" si="11"/>
        <v>18</v>
      </c>
    </row>
    <row r="26" spans="1:71"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13</v>
      </c>
      <c r="E26" s="15">
        <f>Table3[[#This Row],[Watched]]/Table3[[#This Row],[GP]]</f>
        <v>0.65</v>
      </c>
      <c r="F26">
        <f>COUNTIFS(DataRegularSeason20242025!$N$3:$N$1315,1,DataRegularSeason20242025!$D$3:$D$1315,$A26)</f>
        <v>9</v>
      </c>
      <c r="G26">
        <f>41-Table3[[#This Row],[GP_A]]</f>
        <v>32</v>
      </c>
      <c r="H26">
        <f>COUNTIFS(DataRegularSeason20242025!$E$3:$E$1315,$A26,DataRegularSeason20242025!$N$3:$N$1315,1)</f>
        <v>11</v>
      </c>
      <c r="I26">
        <f>41-Table3[[#This Row],[GP_H]]</f>
        <v>30</v>
      </c>
      <c r="J26">
        <f t="shared" si="0"/>
        <v>20</v>
      </c>
      <c r="K26">
        <f>82-Table3[[#This Row],[GP]]</f>
        <v>62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 t="shared" si="1"/>
        <v>5</v>
      </c>
      <c r="Q26">
        <f>COUNTIFS(DataRegularSeason20242025!$D$3:$D$1315,$A26, DataRegularSeason20242025!$S$3:$S$1315, $A26,DataRegularSeason20242025!$M$3:$M$1315,"REG")</f>
        <v>3</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 t="shared" si="2"/>
        <v>7</v>
      </c>
      <c r="Y26">
        <f>COUNTIFS(DataRegularSeason20242025!$E$3:$E$1315,$A26, DataRegularSeason20242025!$S$3:$S$1315, $A26,DataRegularSeason20242025!$M$3:$M$1315,"REG")</f>
        <v>6</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8</v>
      </c>
      <c r="AC26">
        <f>Table3[[#This Row],[L_A]]+Table3[[#This Row],[L_H]]</f>
        <v>12</v>
      </c>
      <c r="AD26">
        <f>Table3[[#This Row],[RW_A]]+Table3[[#This Row],[RW_H]]</f>
        <v>7</v>
      </c>
      <c r="AE26">
        <f>Table3[[#This Row],[RL_A]]+Table3[[#This Row],[RL_H]]</f>
        <v>9</v>
      </c>
      <c r="AF26">
        <f>Table3[[#This Row],[OTW_A]]+Table3[[#This Row],[OTW_H]]</f>
        <v>1</v>
      </c>
      <c r="AG26">
        <f>Table3[[#This Row],[OTL_A]]+Table3[[#This Row],[OTL_H]]</f>
        <v>3</v>
      </c>
      <c r="AH26">
        <f>Table3[[#This Row],[SOW_A]]+Table3[[#This Row],[SOW_H]]</f>
        <v>0</v>
      </c>
      <c r="AI26">
        <f>Table3[[#This Row],[SOL_A]]+Table3[[#This Row],[SOL_H]]</f>
        <v>0</v>
      </c>
      <c r="AJ26">
        <f>(2*(Table3[[#This Row],[W_A]]+Table3[[#This Row],[W_H]]))+Table3[[#This Row],[OTL_A]]+Table3[[#This Row],[SOL_A]]+Table3[[#This Row],[OTL_H]]+Table3[[#This Row],[SOL_H]]</f>
        <v>19</v>
      </c>
      <c r="AK26">
        <f>(3*(Table3[[#This Row],[RW_A]]+Table3[[#This Row],[RW_H]]))+(2*(Table3[[#This Row],[OTW_A]]+Table3[[#This Row],[SOW_A]]+Table3[[#This Row],[OTW_H]]+Table3[[#This Row],[SOW_H]]))+Table3[[#This Row],[OTL_A]]+Table3[[#This Row],[SOL_A]]+Table3[[#This Row],[OTL_H]]+Table3[[#This Row],[SOL_H]]</f>
        <v>26</v>
      </c>
      <c r="AL26" s="15">
        <f>Table3[[#This Row],[PTS]]/(2*Table3[[#This Row],[GP]])</f>
        <v>0.47499999999999998</v>
      </c>
      <c r="AM26" s="15">
        <f>Table3[[#This Row],[PTS2]]/(3*Table3[[#This Row],[GP]])</f>
        <v>0.43333333333333335</v>
      </c>
      <c r="AN26">
        <f>(2*Table3[[#This Row],[GR]])+Table3[[#This Row],[PTS]]</f>
        <v>143</v>
      </c>
      <c r="AO26">
        <f>(3*Table3[[#This Row],[GR]])+Table3[[#This Row],[PTS2]]</f>
        <v>212</v>
      </c>
      <c r="AP26">
        <f>Table3[[#This Row],[PTS]]+(2 * Table3[[#This Row],[GR]] * Table3[[#This Row],[PTS%]])</f>
        <v>77.900000000000006</v>
      </c>
      <c r="AQ26">
        <f>Table3[[#This Row],[PTS2]]+(3 * Table3[[#This Row],[GR]] * Table3[[#This Row],[PTS%2]])</f>
        <v>106.60000000000001</v>
      </c>
      <c r="AR26" s="20" t="str">
        <f>_xlfn.CONCAT(TEXT(Table3[[#This Row],[W]], "0"), "-", TEXT(Table3[[#This Row],[RL]],"0"), "-", TEXT(Table3[[#This Row],[OTL]]+Table3[[#This Row],[SOL]], "0"))</f>
        <v>8-9-3</v>
      </c>
      <c r="AS26">
        <f>COUNTIFS(DataRegularSeason20242025!$D$3:$D$1315,Table3[[#This Row],[Teams]],DataRegularSeason20242025!$K$3:$K$1315,0)</f>
        <v>1</v>
      </c>
      <c r="AT26">
        <f>SUMIF(DataRegularSeason20242025!$D$3:$D$1315,$A26, DataRegularSeason20242025!$J$3:$J$1315)</f>
        <v>20</v>
      </c>
      <c r="AU26">
        <f>SUMIF(DataRegularSeason20242025!$D$3:$D$1315,$A26, DataRegularSeason20242025!$K$3:$K$1315)</f>
        <v>22</v>
      </c>
      <c r="AV26">
        <f t="shared" si="3"/>
        <v>-2</v>
      </c>
      <c r="AW26">
        <f>COUNTIFS(DataRegularSeason20242025!$E$3:$E$1315,Table3[[#This Row],[Teams]],DataRegularSeason20242025!$J$3:$J$1315,0)</f>
        <v>0</v>
      </c>
      <c r="AX26">
        <f>SUMIF(DataRegularSeason20242025!$E$3:$E$1315,$A26,DataRegularSeason20242025!$K$3:$K$1315)</f>
        <v>30</v>
      </c>
      <c r="AY26">
        <f>SUMIF(DataRegularSeason20242025!$E$3:$E$1315,$A26,DataRegularSeason20242025!$J$3:$J$1315)</f>
        <v>38</v>
      </c>
      <c r="AZ26">
        <f t="shared" si="4"/>
        <v>-8</v>
      </c>
      <c r="BA26">
        <f t="shared" si="5"/>
        <v>50</v>
      </c>
      <c r="BB26">
        <f t="shared" si="6"/>
        <v>60</v>
      </c>
      <c r="BC26">
        <f t="shared" si="7"/>
        <v>-10</v>
      </c>
      <c r="BD26" s="17">
        <f>Table3[[#This Row],[GF]]/Table3[[#This Row],[GP]]</f>
        <v>2.5</v>
      </c>
      <c r="BE26" s="17">
        <f>Table3[[#This Row],[GA]]/Table3[[#This Row],[GP]]</f>
        <v>3</v>
      </c>
      <c r="BF26" s="17">
        <f>(Table3[[#This Row],[GF]]-Table3[[#This Row],[GA]])/Table3[[#This Row],[GP]]</f>
        <v>-0.5</v>
      </c>
      <c r="BG26" s="50" t="str">
        <f>_xlfn.CONCAT(TEXT(Table3[[#This Row],[W_H]], "0"), "-", TEXT(Table3[[#This Row],[RL_H]],"0"), "-", TEXT(Table3[[#This Row],[OTL_H]]+Table3[[#This Row],[SOL_H]], "0"))</f>
        <v>4-6-1</v>
      </c>
      <c r="BH26" s="50" t="str">
        <f>_xlfn.CONCAT(TEXT(Table3[[#This Row],[W_A]], "0"), "-", TEXT(Table3[[#This Row],[RL_A]],"0"), "-", TEXT(Table3[[#This Row],[OTL_A]]+Table3[[#This Row],[SOL_A]], "0"))</f>
        <v>4-3-2</v>
      </c>
      <c r="BI26">
        <f>COUNTIFS(DataRegularSeason20242025!$D$3:$D$1315,$A26,DataRegularSeason20242025!$H$3:$H$1315, $A26)</f>
        <v>4</v>
      </c>
      <c r="BJ26">
        <f>COUNTIFS(DataRegularSeason20242025!$E$3:$E$1315,$A26,DataRegularSeason20242025!$H$3:$H$1315, $A26)</f>
        <v>5</v>
      </c>
      <c r="BK26">
        <f t="shared" si="8"/>
        <v>9</v>
      </c>
      <c r="BL26">
        <f t="shared" si="9"/>
        <v>5</v>
      </c>
      <c r="BM26">
        <f t="shared" si="10"/>
        <v>6</v>
      </c>
      <c r="BN26">
        <f t="shared" si="11"/>
        <v>11</v>
      </c>
      <c r="BO26" s="6">
        <f>(BL26+BI26)</f>
        <v>9</v>
      </c>
      <c r="BP26" s="6"/>
    </row>
    <row r="27" spans="1:71" x14ac:dyDescent="0.25">
      <c r="A27" t="s">
        <v>13</v>
      </c>
      <c r="B27" t="s">
        <v>97</v>
      </c>
      <c r="C27" t="s">
        <v>95</v>
      </c>
      <c r="D27">
        <f>COUNTIFS(DataRegularSeason20242025!$D$3:$D$1315,$A27,DataRegularSeason20242025!$R$3:$R$1315,1,DataRegularSeason20242025!$N$3:$N$1315,1) + COUNTIFS(DataRegularSeason20242025!$E$3:$E$1315,$A27,DataRegularSeason20242025!$R$3:$R$1315,1,DataRegularSeason20242025!$N$3:$N$1315,1)</f>
        <v>16</v>
      </c>
      <c r="E27" s="15">
        <f>Table3[[#This Row],[Watched]]/Table3[[#This Row],[GP]]</f>
        <v>0.69565217391304346</v>
      </c>
      <c r="F27">
        <f>COUNTIFS(DataRegularSeason20242025!$N$3:$N$1315,1,DataRegularSeason20242025!$D$3:$D$1315,$A27)</f>
        <v>12</v>
      </c>
      <c r="G27">
        <f>41-Table3[[#This Row],[GP_A]]</f>
        <v>29</v>
      </c>
      <c r="H27">
        <f>COUNTIFS(DataRegularSeason20242025!$E$3:$E$1315,$A27,DataRegularSeason20242025!$N$3:$N$1315,1)</f>
        <v>11</v>
      </c>
      <c r="I27">
        <f>41-Table3[[#This Row],[GP_H]]</f>
        <v>30</v>
      </c>
      <c r="J27">
        <f t="shared" si="0"/>
        <v>23</v>
      </c>
      <c r="K27">
        <f>82-Table3[[#This Row],[GP]]</f>
        <v>59</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 t="shared" si="1"/>
        <v>7</v>
      </c>
      <c r="Q27">
        <f>COUNTIFS(DataRegularSeason20242025!$D$3:$D$1315,$A27, DataRegularSeason20242025!$S$3:$S$1315, $A27,DataRegularSeason20242025!$M$3:$M$1315,"REG")</f>
        <v>6</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 t="shared" si="2"/>
        <v>6</v>
      </c>
      <c r="Y27">
        <f>COUNTIFS(DataRegularSeason20242025!$E$3:$E$1315,$A27, DataRegularSeason20242025!$S$3:$S$1315, $A27,DataRegularSeason20242025!$M$3:$M$1315,"REG")</f>
        <v>6</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10</v>
      </c>
      <c r="AC27">
        <f>Table3[[#This Row],[L_A]]+Table3[[#This Row],[L_H]]</f>
        <v>13</v>
      </c>
      <c r="AD27">
        <f>Table3[[#This Row],[RW_A]]+Table3[[#This Row],[RW_H]]</f>
        <v>6</v>
      </c>
      <c r="AE27">
        <f>Table3[[#This Row],[RL_A]]+Table3[[#This Row],[RL_H]]</f>
        <v>12</v>
      </c>
      <c r="AF27">
        <f>Table3[[#This Row],[OTW_A]]+Table3[[#This Row],[OTW_H]]</f>
        <v>3</v>
      </c>
      <c r="AG27">
        <f>Table3[[#This Row],[OTL_A]]+Table3[[#This Row],[OTL_H]]</f>
        <v>1</v>
      </c>
      <c r="AH27">
        <f>Table3[[#This Row],[SOW_A]]+Table3[[#This Row],[SOW_H]]</f>
        <v>1</v>
      </c>
      <c r="AI27">
        <f>Table3[[#This Row],[SOL_A]]+Table3[[#This Row],[SOL_H]]</f>
        <v>0</v>
      </c>
      <c r="AJ27">
        <f>(2*(Table3[[#This Row],[W_A]]+Table3[[#This Row],[W_H]]))+Table3[[#This Row],[OTL_A]]+Table3[[#This Row],[SOL_A]]+Table3[[#This Row],[OTL_H]]+Table3[[#This Row],[SOL_H]]</f>
        <v>21</v>
      </c>
      <c r="AK27">
        <f>(3*(Table3[[#This Row],[RW_A]]+Table3[[#This Row],[RW_H]]))+(2*(Table3[[#This Row],[OTW_A]]+Table3[[#This Row],[SOW_A]]+Table3[[#This Row],[OTW_H]]+Table3[[#This Row],[SOW_H]]))+Table3[[#This Row],[OTL_A]]+Table3[[#This Row],[SOL_A]]+Table3[[#This Row],[OTL_H]]+Table3[[#This Row],[SOL_H]]</f>
        <v>27</v>
      </c>
      <c r="AL27" s="15">
        <f>Table3[[#This Row],[PTS]]/(2*Table3[[#This Row],[GP]])</f>
        <v>0.45652173913043476</v>
      </c>
      <c r="AM27" s="15">
        <f>Table3[[#This Row],[PTS2]]/(3*Table3[[#This Row],[GP]])</f>
        <v>0.39130434782608697</v>
      </c>
      <c r="AN27">
        <f>(2*Table3[[#This Row],[GR]])+Table3[[#This Row],[PTS]]</f>
        <v>139</v>
      </c>
      <c r="AO27">
        <f>(3*Table3[[#This Row],[GR]])+Table3[[#This Row],[PTS2]]</f>
        <v>204</v>
      </c>
      <c r="AP27">
        <f>Table3[[#This Row],[PTS]]+(2 * Table3[[#This Row],[GR]] * Table3[[#This Row],[PTS%]])</f>
        <v>74.869565217391312</v>
      </c>
      <c r="AQ27">
        <f>Table3[[#This Row],[PTS2]]+(3 * Table3[[#This Row],[GR]] * Table3[[#This Row],[PTS%2]])</f>
        <v>96.260869565217391</v>
      </c>
      <c r="AR27" s="20" t="str">
        <f>_xlfn.CONCAT(TEXT(Table3[[#This Row],[W]], "0"), "-", TEXT(Table3[[#This Row],[RL]],"0"), "-", TEXT(Table3[[#This Row],[OTL]]+Table3[[#This Row],[SOL]], "0"))</f>
        <v>10-12-1</v>
      </c>
      <c r="AS27">
        <f>COUNTIFS(DataRegularSeason20242025!$D$3:$D$1315,Table3[[#This Row],[Teams]],DataRegularSeason20242025!$K$3:$K$1315,0)</f>
        <v>0</v>
      </c>
      <c r="AT27">
        <f>SUMIF(DataRegularSeason20242025!$D$3:$D$1315,$A27, DataRegularSeason20242025!$J$3:$J$1315)</f>
        <v>33</v>
      </c>
      <c r="AU27">
        <f>SUMIF(DataRegularSeason20242025!$D$3:$D$1315,$A27, DataRegularSeason20242025!$K$3:$K$1315)</f>
        <v>41</v>
      </c>
      <c r="AV27">
        <f t="shared" si="3"/>
        <v>-8</v>
      </c>
      <c r="AW27">
        <f>COUNTIFS(DataRegularSeason20242025!$E$3:$E$1315,Table3[[#This Row],[Teams]],DataRegularSeason20242025!$J$3:$J$1315,0)</f>
        <v>1</v>
      </c>
      <c r="AX27">
        <f>SUMIF(DataRegularSeason20242025!$E$3:$E$1315,$A27,DataRegularSeason20242025!$K$3:$K$1315)</f>
        <v>25</v>
      </c>
      <c r="AY27">
        <f>SUMIF(DataRegularSeason20242025!$E$3:$E$1315,$A27,DataRegularSeason20242025!$J$3:$J$1315)</f>
        <v>35</v>
      </c>
      <c r="AZ27">
        <f t="shared" si="4"/>
        <v>-10</v>
      </c>
      <c r="BA27">
        <f t="shared" si="5"/>
        <v>58</v>
      </c>
      <c r="BB27">
        <f t="shared" si="6"/>
        <v>76</v>
      </c>
      <c r="BC27">
        <f t="shared" si="7"/>
        <v>-18</v>
      </c>
      <c r="BD27" s="17">
        <f>Table3[[#This Row],[GF]]/Table3[[#This Row],[GP]]</f>
        <v>2.5217391304347827</v>
      </c>
      <c r="BE27" s="17">
        <f>Table3[[#This Row],[GA]]/Table3[[#This Row],[GP]]</f>
        <v>3.3043478260869565</v>
      </c>
      <c r="BF27" s="17">
        <f>(Table3[[#This Row],[GF]]-Table3[[#This Row],[GA]])/Table3[[#This Row],[GP]]</f>
        <v>-0.78260869565217395</v>
      </c>
      <c r="BG27" s="50" t="str">
        <f>_xlfn.CONCAT(TEXT(Table3[[#This Row],[W_H]], "0"), "-", TEXT(Table3[[#This Row],[RL_H]],"0"), "-", TEXT(Table3[[#This Row],[OTL_H]]+Table3[[#This Row],[SOL_H]], "0"))</f>
        <v>5-6-0</v>
      </c>
      <c r="BH27" s="50" t="str">
        <f>_xlfn.CONCAT(TEXT(Table3[[#This Row],[W_A]], "0"), "-", TEXT(Table3[[#This Row],[RL_A]],"0"), "-", TEXT(Table3[[#This Row],[OTL_A]]+Table3[[#This Row],[SOL_A]], "0"))</f>
        <v>5-6-1</v>
      </c>
      <c r="BI27">
        <f>COUNTIFS(DataRegularSeason20242025!$D$3:$D$1315,$A27,DataRegularSeason20242025!$H$3:$H$1315, $A27)</f>
        <v>7</v>
      </c>
      <c r="BJ27">
        <f>COUNTIFS(DataRegularSeason20242025!$E$3:$E$1315,$A27,DataRegularSeason20242025!$H$3:$H$1315, $A27)</f>
        <v>5</v>
      </c>
      <c r="BK27">
        <f t="shared" si="8"/>
        <v>12</v>
      </c>
      <c r="BL27">
        <f t="shared" si="9"/>
        <v>5</v>
      </c>
      <c r="BM27">
        <f t="shared" si="10"/>
        <v>6</v>
      </c>
      <c r="BN27">
        <f t="shared" si="11"/>
        <v>11</v>
      </c>
    </row>
    <row r="28" spans="1:71" x14ac:dyDescent="0.25">
      <c r="A28" t="s">
        <v>30</v>
      </c>
      <c r="B28" t="s">
        <v>98</v>
      </c>
      <c r="C28" t="s">
        <v>81</v>
      </c>
      <c r="D28">
        <f>COUNTIFS(DataRegularSeason20242025!$D$3:$D$1315,$A28,DataRegularSeason20242025!$R$3:$R$1315,1,DataRegularSeason20242025!$N$3:$N$1315,1) + COUNTIFS(DataRegularSeason20242025!$E$3:$E$1315,$A28,DataRegularSeason20242025!$R$3:$R$1315,1,DataRegularSeason20242025!$N$3:$N$1315,1)</f>
        <v>6</v>
      </c>
      <c r="E28" s="15">
        <f>Table3[[#This Row],[Watched]]/Table3[[#This Row],[GP]]</f>
        <v>0.2857142857142857</v>
      </c>
      <c r="F28">
        <f>COUNTIFS(DataRegularSeason20242025!$N$3:$N$1315,1,DataRegularSeason20242025!$D$3:$D$1315,$A28)</f>
        <v>9</v>
      </c>
      <c r="G28">
        <f>41-Table3[[#This Row],[GP_A]]</f>
        <v>32</v>
      </c>
      <c r="H28">
        <f>COUNTIFS(DataRegularSeason20242025!$E$3:$E$1315,$A28,DataRegularSeason20242025!$N$3:$N$1315,1)</f>
        <v>12</v>
      </c>
      <c r="I28">
        <f>41-Table3[[#This Row],[GP_H]]</f>
        <v>29</v>
      </c>
      <c r="J28">
        <f t="shared" si="0"/>
        <v>21</v>
      </c>
      <c r="K28">
        <f>82-Table3[[#This Row],[GP]]</f>
        <v>61</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 t="shared" si="1"/>
        <v>6</v>
      </c>
      <c r="Q28">
        <f>COUNTIFS(DataRegularSeason20242025!$D$3:$D$1315,$A28, DataRegularSeason20242025!$S$3:$S$1315, $A28,DataRegularSeason20242025!$M$3:$M$1315,"REG")</f>
        <v>6</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6</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 t="shared" si="2"/>
        <v>6</v>
      </c>
      <c r="Y28">
        <f>COUNTIFS(DataRegularSeason20242025!$E$3:$E$1315,$A28, DataRegularSeason20242025!$S$3:$S$1315, $A28,DataRegularSeason20242025!$M$3:$M$1315,"REG")</f>
        <v>5</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9</v>
      </c>
      <c r="AC28">
        <f>Table3[[#This Row],[L_A]]+Table3[[#This Row],[L_H]]</f>
        <v>12</v>
      </c>
      <c r="AD28">
        <f>Table3[[#This Row],[RW_A]]+Table3[[#This Row],[RW_H]]</f>
        <v>7</v>
      </c>
      <c r="AE28">
        <f>Table3[[#This Row],[RL_A]]+Table3[[#This Row],[RL_H]]</f>
        <v>11</v>
      </c>
      <c r="AF28">
        <f>Table3[[#This Row],[OTW_A]]+Table3[[#This Row],[OTW_H]]</f>
        <v>2</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19</v>
      </c>
      <c r="AK28">
        <f>(3*(Table3[[#This Row],[RW_A]]+Table3[[#This Row],[RW_H]]))+(2*(Table3[[#This Row],[OTW_A]]+Table3[[#This Row],[SOW_A]]+Table3[[#This Row],[OTW_H]]+Table3[[#This Row],[SOW_H]]))+Table3[[#This Row],[OTL_A]]+Table3[[#This Row],[SOL_A]]+Table3[[#This Row],[OTL_H]]+Table3[[#This Row],[SOL_H]]</f>
        <v>26</v>
      </c>
      <c r="AL28" s="15">
        <f>Table3[[#This Row],[PTS]]/(2*Table3[[#This Row],[GP]])</f>
        <v>0.45238095238095238</v>
      </c>
      <c r="AM28" s="15">
        <f>Table3[[#This Row],[PTS2]]/(3*Table3[[#This Row],[GP]])</f>
        <v>0.41269841269841268</v>
      </c>
      <c r="AN28">
        <f>(2*Table3[[#This Row],[GR]])+Table3[[#This Row],[PTS]]</f>
        <v>141</v>
      </c>
      <c r="AO28">
        <f>(3*Table3[[#This Row],[GR]])+Table3[[#This Row],[PTS2]]</f>
        <v>209</v>
      </c>
      <c r="AP28">
        <f>Table3[[#This Row],[PTS]]+(2 * Table3[[#This Row],[GR]] * Table3[[#This Row],[PTS%]])</f>
        <v>74.19047619047619</v>
      </c>
      <c r="AQ28">
        <f>Table3[[#This Row],[PTS2]]+(3 * Table3[[#This Row],[GR]] * Table3[[#This Row],[PTS%2]])</f>
        <v>101.52380952380952</v>
      </c>
      <c r="AR28" s="20" t="str">
        <f>_xlfn.CONCAT(TEXT(Table3[[#This Row],[W]], "0"), "-", TEXT(Table3[[#This Row],[RL]],"0"), "-", TEXT(Table3[[#This Row],[OTL]]+Table3[[#This Row],[SOL]], "0"))</f>
        <v>9-11-1</v>
      </c>
      <c r="AS28">
        <f>COUNTIFS(DataRegularSeason20242025!$D$3:$D$1315,Table3[[#This Row],[Teams]],DataRegularSeason20242025!$K$3:$K$1315,0)</f>
        <v>2</v>
      </c>
      <c r="AT28">
        <f>SUMIF(DataRegularSeason20242025!$D$3:$D$1315,$A28, DataRegularSeason20242025!$J$3:$J$1315)</f>
        <v>21</v>
      </c>
      <c r="AU28">
        <f>SUMIF(DataRegularSeason20242025!$D$3:$D$1315,$A28, DataRegularSeason20242025!$K$3:$K$1315)</f>
        <v>28</v>
      </c>
      <c r="AV28">
        <f t="shared" si="3"/>
        <v>-7</v>
      </c>
      <c r="AW28">
        <f>COUNTIFS(DataRegularSeason20242025!$E$3:$E$1315,Table3[[#This Row],[Teams]],DataRegularSeason20242025!$J$3:$J$1315,0)</f>
        <v>1</v>
      </c>
      <c r="AX28">
        <f>SUMIF(DataRegularSeason20242025!$E$3:$E$1315,$A28,DataRegularSeason20242025!$K$3:$K$1315)</f>
        <v>45</v>
      </c>
      <c r="AY28">
        <f>SUMIF(DataRegularSeason20242025!$E$3:$E$1315,$A28,DataRegularSeason20242025!$J$3:$J$1315)</f>
        <v>40</v>
      </c>
      <c r="AZ28">
        <f t="shared" si="4"/>
        <v>5</v>
      </c>
      <c r="BA28">
        <f t="shared" si="5"/>
        <v>66</v>
      </c>
      <c r="BB28">
        <f t="shared" si="6"/>
        <v>68</v>
      </c>
      <c r="BC28">
        <f t="shared" si="7"/>
        <v>-2</v>
      </c>
      <c r="BD28" s="17">
        <f>Table3[[#This Row],[GF]]/Table3[[#This Row],[GP]]</f>
        <v>3.1428571428571428</v>
      </c>
      <c r="BE28" s="17">
        <f>Table3[[#This Row],[GA]]/Table3[[#This Row],[GP]]</f>
        <v>3.2380952380952381</v>
      </c>
      <c r="BF28" s="17">
        <f>(Table3[[#This Row],[GF]]-Table3[[#This Row],[GA]])/Table3[[#This Row],[GP]]</f>
        <v>-9.5238095238095233E-2</v>
      </c>
      <c r="BG28" s="50" t="str">
        <f>_xlfn.CONCAT(TEXT(Table3[[#This Row],[W_H]], "0"), "-", TEXT(Table3[[#This Row],[RL_H]],"0"), "-", TEXT(Table3[[#This Row],[OTL_H]]+Table3[[#This Row],[SOL_H]], "0"))</f>
        <v>6-5-1</v>
      </c>
      <c r="BH28" s="50" t="str">
        <f>_xlfn.CONCAT(TEXT(Table3[[#This Row],[W_A]], "0"), "-", TEXT(Table3[[#This Row],[RL_A]],"0"), "-", TEXT(Table3[[#This Row],[OTL_A]]+Table3[[#This Row],[SOL_A]], "0"))</f>
        <v>3-6-0</v>
      </c>
      <c r="BI28">
        <f>COUNTIFS(DataRegularSeason20242025!$D$3:$D$1315,$A28,DataRegularSeason20242025!$H$3:$H$1315, $A28)</f>
        <v>3</v>
      </c>
      <c r="BJ28">
        <f>COUNTIFS(DataRegularSeason20242025!$E$3:$E$1315,$A28,DataRegularSeason20242025!$H$3:$H$1315, $A28)</f>
        <v>6</v>
      </c>
      <c r="BK28">
        <f t="shared" si="8"/>
        <v>9</v>
      </c>
      <c r="BL28">
        <f t="shared" si="9"/>
        <v>6</v>
      </c>
      <c r="BM28">
        <f t="shared" si="10"/>
        <v>6</v>
      </c>
      <c r="BN28">
        <f t="shared" si="11"/>
        <v>12</v>
      </c>
    </row>
    <row r="29" spans="1:71" x14ac:dyDescent="0.25">
      <c r="A29" t="s">
        <v>19</v>
      </c>
      <c r="B29" t="s">
        <v>98</v>
      </c>
      <c r="C29" t="s">
        <v>81</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0.33333333333333331</v>
      </c>
      <c r="F29">
        <f>COUNTIFS(DataRegularSeason20242025!$N$3:$N$1315,1,DataRegularSeason20242025!$D$3:$D$1315,$A29)</f>
        <v>9</v>
      </c>
      <c r="G29">
        <f>41-Table3[[#This Row],[GP_A]]</f>
        <v>32</v>
      </c>
      <c r="H29">
        <f>COUNTIFS(DataRegularSeason20242025!$E$3:$E$1315,$A29,DataRegularSeason20242025!$N$3:$N$1315,1)</f>
        <v>12</v>
      </c>
      <c r="I29">
        <f>41-Table3[[#This Row],[GP_H]]</f>
        <v>29</v>
      </c>
      <c r="J29">
        <f t="shared" si="0"/>
        <v>21</v>
      </c>
      <c r="K29">
        <f>82-Table3[[#This Row],[GP]]</f>
        <v>61</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7</v>
      </c>
      <c r="Q29">
        <f>COUNTIFS(DataRegularSeason20242025!$D$3:$D$1315,$A29, DataRegularSeason20242025!$S$3:$S$1315, $A29,DataRegularSeason20242025!$M$3:$M$1315,"REG")</f>
        <v>6</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 t="shared" si="2"/>
        <v>7</v>
      </c>
      <c r="Y29">
        <f>COUNTIFS(DataRegularSeason20242025!$E$3:$E$1315,$A29, DataRegularSeason20242025!$S$3:$S$1315, $A29,DataRegularSeason20242025!$M$3:$M$1315,"REG")</f>
        <v>5</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7</v>
      </c>
      <c r="AC29">
        <f>Table3[[#This Row],[L_A]]+Table3[[#This Row],[L_H]]</f>
        <v>14</v>
      </c>
      <c r="AD29">
        <f>Table3[[#This Row],[RW_A]]+Table3[[#This Row],[RW_H]]</f>
        <v>7</v>
      </c>
      <c r="AE29">
        <f>Table3[[#This Row],[RL_A]]+Table3[[#This Row],[RL_H]]</f>
        <v>11</v>
      </c>
      <c r="AF29">
        <f>Table3[[#This Row],[OTW_A]]+Table3[[#This Row],[OTW_H]]</f>
        <v>0</v>
      </c>
      <c r="AG29">
        <f>Table3[[#This Row],[OTL_A]]+Table3[[#This Row],[OTL_H]]</f>
        <v>2</v>
      </c>
      <c r="AH29">
        <f>Table3[[#This Row],[SOW_A]]+Table3[[#This Row],[SOW_H]]</f>
        <v>0</v>
      </c>
      <c r="AI29">
        <f>Table3[[#This Row],[SOL_A]]+Table3[[#This Row],[SOL_H]]</f>
        <v>1</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24</v>
      </c>
      <c r="AL29" s="15">
        <f>Table3[[#This Row],[PTS]]/(2*Table3[[#This Row],[GP]])</f>
        <v>0.40476190476190477</v>
      </c>
      <c r="AM29" s="15">
        <f>Table3[[#This Row],[PTS2]]/(3*Table3[[#This Row],[GP]])</f>
        <v>0.38095238095238093</v>
      </c>
      <c r="AN29">
        <f>(2*Table3[[#This Row],[GR]])+Table3[[#This Row],[PTS]]</f>
        <v>139</v>
      </c>
      <c r="AO29">
        <f>(3*Table3[[#This Row],[GR]])+Table3[[#This Row],[PTS2]]</f>
        <v>207</v>
      </c>
      <c r="AP29">
        <f>Table3[[#This Row],[PTS]]+(2 * Table3[[#This Row],[GR]] * Table3[[#This Row],[PTS%]])</f>
        <v>66.38095238095238</v>
      </c>
      <c r="AQ29">
        <f>Table3[[#This Row],[PTS2]]+(3 * Table3[[#This Row],[GR]] * Table3[[#This Row],[PTS%2]])</f>
        <v>93.714285714285708</v>
      </c>
      <c r="AR29" s="20" t="str">
        <f>_xlfn.CONCAT(TEXT(Table3[[#This Row],[W]], "0"), "-", TEXT(Table3[[#This Row],[RL]],"0"), "-", TEXT(Table3[[#This Row],[OTL]]+Table3[[#This Row],[SOL]], "0"))</f>
        <v>7-11-3</v>
      </c>
      <c r="AS29">
        <f>COUNTIFS(DataRegularSeason20242025!$D$3:$D$1315,Table3[[#This Row],[Teams]],DataRegularSeason20242025!$K$3:$K$1315,0)</f>
        <v>0</v>
      </c>
      <c r="AT29">
        <f>SUMIF(DataRegularSeason20242025!$D$3:$D$1315,$A29, DataRegularSeason20242025!$J$3:$J$1315)</f>
        <v>26</v>
      </c>
      <c r="AU29">
        <f>SUMIF(DataRegularSeason20242025!$D$3:$D$1315,$A29, DataRegularSeason20242025!$K$3:$K$1315)</f>
        <v>39</v>
      </c>
      <c r="AV29">
        <f t="shared" si="3"/>
        <v>-13</v>
      </c>
      <c r="AW29">
        <f>COUNTIFS(DataRegularSeason20242025!$E$3:$E$1315,Table3[[#This Row],[Teams]],DataRegularSeason20242025!$J$3:$J$1315,0)</f>
        <v>2</v>
      </c>
      <c r="AX29">
        <f>SUMIF(DataRegularSeason20242025!$E$3:$E$1315,$A29,DataRegularSeason20242025!$K$3:$K$1315)</f>
        <v>32</v>
      </c>
      <c r="AY29">
        <f>SUMIF(DataRegularSeason20242025!$E$3:$E$1315,$A29,DataRegularSeason20242025!$J$3:$J$1315)</f>
        <v>41</v>
      </c>
      <c r="AZ29">
        <f t="shared" si="4"/>
        <v>-9</v>
      </c>
      <c r="BA29">
        <f t="shared" si="5"/>
        <v>58</v>
      </c>
      <c r="BB29">
        <f t="shared" si="6"/>
        <v>80</v>
      </c>
      <c r="BC29">
        <f t="shared" si="7"/>
        <v>-22</v>
      </c>
      <c r="BD29" s="17">
        <f>Table3[[#This Row],[GF]]/Table3[[#This Row],[GP]]</f>
        <v>2.7619047619047619</v>
      </c>
      <c r="BE29" s="17">
        <f>Table3[[#This Row],[GA]]/Table3[[#This Row],[GP]]</f>
        <v>3.8095238095238093</v>
      </c>
      <c r="BF29" s="17">
        <f>(Table3[[#This Row],[GF]]-Table3[[#This Row],[GA]])/Table3[[#This Row],[GP]]</f>
        <v>-1.0476190476190477</v>
      </c>
      <c r="BG29" s="50" t="str">
        <f>_xlfn.CONCAT(TEXT(Table3[[#This Row],[W_H]], "0"), "-", TEXT(Table3[[#This Row],[RL_H]],"0"), "-", TEXT(Table3[[#This Row],[OTL_H]]+Table3[[#This Row],[SOL_H]], "0"))</f>
        <v>5-5-2</v>
      </c>
      <c r="BH29" s="50" t="str">
        <f>_xlfn.CONCAT(TEXT(Table3[[#This Row],[W_A]], "0"), "-", TEXT(Table3[[#This Row],[RL_A]],"0"), "-", TEXT(Table3[[#This Row],[OTL_A]]+Table3[[#This Row],[SOL_A]], "0"))</f>
        <v>2-6-1</v>
      </c>
      <c r="BI29">
        <f>COUNTIFS(DataRegularSeason20242025!$D$3:$D$1315,$A29,DataRegularSeason20242025!$H$3:$H$1315, $A29)</f>
        <v>1</v>
      </c>
      <c r="BJ29">
        <f>COUNTIFS(DataRegularSeason20242025!$E$3:$E$1315,$A29,DataRegularSeason20242025!$H$3:$H$1315, $A29)</f>
        <v>3</v>
      </c>
      <c r="BK29">
        <f t="shared" si="8"/>
        <v>4</v>
      </c>
      <c r="BL29">
        <f t="shared" si="9"/>
        <v>8</v>
      </c>
      <c r="BM29">
        <f t="shared" si="10"/>
        <v>9</v>
      </c>
      <c r="BN29">
        <f t="shared" si="11"/>
        <v>17</v>
      </c>
    </row>
    <row r="30" spans="1:71"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16</v>
      </c>
      <c r="E30" s="15">
        <f>Table3[[#This Row],[Watched]]/Table3[[#This Row],[GP]]</f>
        <v>0.66666666666666663</v>
      </c>
      <c r="F30">
        <f>COUNTIFS(DataRegularSeason20242025!$N$3:$N$1315,1,DataRegularSeason20242025!$D$3:$D$1315,$A30)</f>
        <v>13</v>
      </c>
      <c r="G30">
        <f>41-Table3[[#This Row],[GP_A]]</f>
        <v>28</v>
      </c>
      <c r="H30">
        <f>COUNTIFS(DataRegularSeason20242025!$E$3:$E$1315,$A30,DataRegularSeason20242025!$N$3:$N$1315,1)</f>
        <v>11</v>
      </c>
      <c r="I30">
        <f>41-Table3[[#This Row],[GP_H]]</f>
        <v>30</v>
      </c>
      <c r="J30">
        <f t="shared" si="0"/>
        <v>24</v>
      </c>
      <c r="K30">
        <f>82-Table3[[#This Row],[GP]]</f>
        <v>58</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11</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 t="shared" si="2"/>
        <v>6</v>
      </c>
      <c r="Y30">
        <f>COUNTIFS(DataRegularSeason20242025!$E$3:$E$1315,$A30, DataRegularSeason20242025!$S$3:$S$1315, $A30,DataRegularSeason20242025!$M$3:$M$1315,"REG")</f>
        <v>5</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17</v>
      </c>
      <c r="AD30">
        <f>Table3[[#This Row],[RW_A]]+Table3[[#This Row],[RW_H]]</f>
        <v>4</v>
      </c>
      <c r="AE30">
        <f>Table3[[#This Row],[RL_A]]+Table3[[#This Row],[RL_H]]</f>
        <v>12</v>
      </c>
      <c r="AF30">
        <f>Table3[[#This Row],[OTW_A]]+Table3[[#This Row],[OTW_H]]</f>
        <v>3</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19</v>
      </c>
      <c r="AK30">
        <f>(3*(Table3[[#This Row],[RW_A]]+Table3[[#This Row],[RW_H]]))+(2*(Table3[[#This Row],[OTW_A]]+Table3[[#This Row],[SOW_A]]+Table3[[#This Row],[OTW_H]]+Table3[[#This Row],[SOW_H]]))+Table3[[#This Row],[OTL_A]]+Table3[[#This Row],[SOL_A]]+Table3[[#This Row],[OTL_H]]+Table3[[#This Row],[SOL_H]]</f>
        <v>23</v>
      </c>
      <c r="AL30" s="15">
        <f>Table3[[#This Row],[PTS]]/(2*Table3[[#This Row],[GP]])</f>
        <v>0.39583333333333331</v>
      </c>
      <c r="AM30" s="15">
        <f>Table3[[#This Row],[PTS2]]/(3*Table3[[#This Row],[GP]])</f>
        <v>0.31944444444444442</v>
      </c>
      <c r="AN30">
        <f>(2*Table3[[#This Row],[GR]])+Table3[[#This Row],[PTS]]</f>
        <v>135</v>
      </c>
      <c r="AO30">
        <f>(3*Table3[[#This Row],[GR]])+Table3[[#This Row],[PTS2]]</f>
        <v>197</v>
      </c>
      <c r="AP30">
        <f>Table3[[#This Row],[PTS]]+(2 * Table3[[#This Row],[GR]] * Table3[[#This Row],[PTS%]])</f>
        <v>64.916666666666657</v>
      </c>
      <c r="AQ30">
        <f>Table3[[#This Row],[PTS2]]+(3 * Table3[[#This Row],[GR]] * Table3[[#This Row],[PTS%2]])</f>
        <v>78.583333333333329</v>
      </c>
      <c r="AR30" s="20" t="str">
        <f>_xlfn.CONCAT(TEXT(Table3[[#This Row],[W]], "0"), "-", TEXT(Table3[[#This Row],[RL]],"0"), "-", TEXT(Table3[[#This Row],[OTL]]+Table3[[#This Row],[SOL]], "0"))</f>
        <v>7-12-5</v>
      </c>
      <c r="AS30">
        <f>COUNTIFS(DataRegularSeason20242025!$D$3:$D$1315,Table3[[#This Row],[Teams]],DataRegularSeason20242025!$K$3:$K$1315,0)</f>
        <v>1</v>
      </c>
      <c r="AT30">
        <f>SUMIF(DataRegularSeason20242025!$D$3:$D$1315,$A30, DataRegularSeason20242025!$J$3:$J$1315)</f>
        <v>31</v>
      </c>
      <c r="AU30">
        <f>SUMIF(DataRegularSeason20242025!$D$3:$D$1315,$A30, DataRegularSeason20242025!$K$3:$K$1315)</f>
        <v>51</v>
      </c>
      <c r="AV30">
        <f t="shared" si="3"/>
        <v>-20</v>
      </c>
      <c r="AW30">
        <f>COUNTIFS(DataRegularSeason20242025!$E$3:$E$1315,Table3[[#This Row],[Teams]],DataRegularSeason20242025!$J$3:$J$1315,0)</f>
        <v>0</v>
      </c>
      <c r="AX30">
        <f>SUMIF(DataRegularSeason20242025!$E$3:$E$1315,$A30,DataRegularSeason20242025!$K$3:$K$1315)</f>
        <v>32</v>
      </c>
      <c r="AY30">
        <f>SUMIF(DataRegularSeason20242025!$E$3:$E$1315,$A30,DataRegularSeason20242025!$J$3:$J$1315)</f>
        <v>34</v>
      </c>
      <c r="AZ30">
        <f t="shared" si="4"/>
        <v>-2</v>
      </c>
      <c r="BA30">
        <f t="shared" si="5"/>
        <v>63</v>
      </c>
      <c r="BB30">
        <f t="shared" si="6"/>
        <v>85</v>
      </c>
      <c r="BC30">
        <f t="shared" si="7"/>
        <v>-22</v>
      </c>
      <c r="BD30" s="17">
        <f>Table3[[#This Row],[GF]]/Table3[[#This Row],[GP]]</f>
        <v>2.625</v>
      </c>
      <c r="BE30" s="17">
        <f>Table3[[#This Row],[GA]]/Table3[[#This Row],[GP]]</f>
        <v>3.5416666666666665</v>
      </c>
      <c r="BF30" s="17">
        <f>(Table3[[#This Row],[GF]]-Table3[[#This Row],[GA]])/Table3[[#This Row],[GP]]</f>
        <v>-0.91666666666666663</v>
      </c>
      <c r="BG30" s="50" t="str">
        <f>_xlfn.CONCAT(TEXT(Table3[[#This Row],[W_H]], "0"), "-", TEXT(Table3[[#This Row],[RL_H]],"0"), "-", TEXT(Table3[[#This Row],[OTL_H]]+Table3[[#This Row],[SOL_H]], "0"))</f>
        <v>5-5-1</v>
      </c>
      <c r="BH30" s="50" t="str">
        <f>_xlfn.CONCAT(TEXT(Table3[[#This Row],[W_A]], "0"), "-", TEXT(Table3[[#This Row],[RL_A]],"0"), "-", TEXT(Table3[[#This Row],[OTL_A]]+Table3[[#This Row],[SOL_A]], "0"))</f>
        <v>2-7-4</v>
      </c>
      <c r="BI30">
        <f>COUNTIFS(DataRegularSeason20242025!$D$3:$D$1315,$A30,DataRegularSeason20242025!$H$3:$H$1315, $A30)</f>
        <v>1</v>
      </c>
      <c r="BJ30">
        <f>COUNTIFS(DataRegularSeason20242025!$E$3:$E$1315,$A30,DataRegularSeason20242025!$H$3:$H$1315, $A30)</f>
        <v>2</v>
      </c>
      <c r="BK30">
        <f t="shared" si="8"/>
        <v>3</v>
      </c>
      <c r="BL30">
        <f t="shared" si="9"/>
        <v>12</v>
      </c>
      <c r="BM30">
        <f t="shared" si="10"/>
        <v>9</v>
      </c>
      <c r="BN30">
        <f t="shared" si="11"/>
        <v>21</v>
      </c>
    </row>
    <row r="31" spans="1:71" x14ac:dyDescent="0.25">
      <c r="A31" t="s">
        <v>21</v>
      </c>
      <c r="B31" t="s">
        <v>98</v>
      </c>
      <c r="C31" t="s">
        <v>99</v>
      </c>
      <c r="D31">
        <f>COUNTIFS(DataRegularSeason20242025!$D$3:$D$1315,$A31,DataRegularSeason20242025!$R$3:$R$1315,1,DataRegularSeason20242025!$N$3:$N$1315,1) + COUNTIFS(DataRegularSeason20242025!$E$3:$E$1315,$A31,DataRegularSeason20242025!$R$3:$R$1315,1,DataRegularSeason20242025!$N$3:$N$1315,1)</f>
        <v>20</v>
      </c>
      <c r="E31" s="15">
        <f>Table3[[#This Row],[Watched]]/Table3[[#This Row],[GP]]</f>
        <v>0.86956521739130432</v>
      </c>
      <c r="F31">
        <f>COUNTIFS(DataRegularSeason20242025!$N$3:$N$1315,1,DataRegularSeason20242025!$D$3:$D$1315,$A31)</f>
        <v>11</v>
      </c>
      <c r="G31">
        <f>41-Table3[[#This Row],[GP_A]]</f>
        <v>30</v>
      </c>
      <c r="H31">
        <f>COUNTIFS(DataRegularSeason20242025!$E$3:$E$1315,$A31,DataRegularSeason20242025!$N$3:$N$1315,1)</f>
        <v>12</v>
      </c>
      <c r="I31">
        <f>41-Table3[[#This Row],[GP_H]]</f>
        <v>29</v>
      </c>
      <c r="J31">
        <f t="shared" si="0"/>
        <v>23</v>
      </c>
      <c r="K31">
        <f>82-Table3[[#This Row],[GP]]</f>
        <v>59</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8</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 t="shared" si="2"/>
        <v>8</v>
      </c>
      <c r="Y31">
        <f>COUNTIFS(DataRegularSeason20242025!$E$3:$E$1315,$A31, DataRegularSeason20242025!$S$3:$S$1315, $A31,DataRegularSeason20242025!$M$3:$M$1315,"REG")</f>
        <v>6</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7</v>
      </c>
      <c r="AC31">
        <f>Table3[[#This Row],[L_A]]+Table3[[#This Row],[L_H]]</f>
        <v>16</v>
      </c>
      <c r="AD31">
        <f>Table3[[#This Row],[RW_A]]+Table3[[#This Row],[RW_H]]</f>
        <v>4</v>
      </c>
      <c r="AE31">
        <f>Table3[[#This Row],[RL_A]]+Table3[[#This Row],[RL_H]]</f>
        <v>12</v>
      </c>
      <c r="AF31">
        <f>Table3[[#This Row],[OTW_A]]+Table3[[#This Row],[OTW_H]]</f>
        <v>2</v>
      </c>
      <c r="AG31">
        <f>Table3[[#This Row],[OTL_A]]+Table3[[#This Row],[OTL_H]]</f>
        <v>2</v>
      </c>
      <c r="AH31">
        <f>Table3[[#This Row],[SOW_A]]+Table3[[#This Row],[SOW_H]]</f>
        <v>1</v>
      </c>
      <c r="AI31">
        <f>Table3[[#This Row],[SOL_A]]+Table3[[#This Row],[SOL_H]]</f>
        <v>2</v>
      </c>
      <c r="AJ31">
        <f>(2*(Table3[[#This Row],[W_A]]+Table3[[#This Row],[W_H]]))+Table3[[#This Row],[OTL_A]]+Table3[[#This Row],[SOL_A]]+Table3[[#This Row],[OTL_H]]+Table3[[#This Row],[SOL_H]]</f>
        <v>18</v>
      </c>
      <c r="AK31">
        <f>(3*(Table3[[#This Row],[RW_A]]+Table3[[#This Row],[RW_H]]))+(2*(Table3[[#This Row],[OTW_A]]+Table3[[#This Row],[SOW_A]]+Table3[[#This Row],[OTW_H]]+Table3[[#This Row],[SOW_H]]))+Table3[[#This Row],[OTL_A]]+Table3[[#This Row],[SOL_A]]+Table3[[#This Row],[OTL_H]]+Table3[[#This Row],[SOL_H]]</f>
        <v>22</v>
      </c>
      <c r="AL31" s="15">
        <f>Table3[[#This Row],[PTS]]/(2*Table3[[#This Row],[GP]])</f>
        <v>0.39130434782608697</v>
      </c>
      <c r="AM31" s="15">
        <f>Table3[[#This Row],[PTS2]]/(3*Table3[[#This Row],[GP]])</f>
        <v>0.3188405797101449</v>
      </c>
      <c r="AN31">
        <f>(2*Table3[[#This Row],[GR]])+Table3[[#This Row],[PTS]]</f>
        <v>136</v>
      </c>
      <c r="AO31">
        <f>(3*Table3[[#This Row],[GR]])+Table3[[#This Row],[PTS2]]</f>
        <v>199</v>
      </c>
      <c r="AP31">
        <f>Table3[[#This Row],[PTS]]+(2 * Table3[[#This Row],[GR]] * Table3[[#This Row],[PTS%]])</f>
        <v>64.173913043478265</v>
      </c>
      <c r="AQ31">
        <f>Table3[[#This Row],[PTS2]]+(3 * Table3[[#This Row],[GR]] * Table3[[#This Row],[PTS%2]])</f>
        <v>78.434782608695656</v>
      </c>
      <c r="AR31" s="20" t="str">
        <f>_xlfn.CONCAT(TEXT(Table3[[#This Row],[W]], "0"), "-", TEXT(Table3[[#This Row],[RL]],"0"), "-", TEXT(Table3[[#This Row],[OTL]]+Table3[[#This Row],[SOL]], "0"))</f>
        <v>7-12-4</v>
      </c>
      <c r="AS31">
        <f>COUNTIFS(DataRegularSeason20242025!$D$3:$D$1315,Table3[[#This Row],[Teams]],DataRegularSeason20242025!$K$3:$K$1315,0)</f>
        <v>0</v>
      </c>
      <c r="AT31">
        <f>SUMIF(DataRegularSeason20242025!$D$3:$D$1315,$A31, DataRegularSeason20242025!$J$3:$J$1315)</f>
        <v>33</v>
      </c>
      <c r="AU31">
        <f>SUMIF(DataRegularSeason20242025!$D$3:$D$1315,$A31, DataRegularSeason20242025!$K$3:$K$1315)</f>
        <v>45</v>
      </c>
      <c r="AV31">
        <f t="shared" si="3"/>
        <v>-12</v>
      </c>
      <c r="AW31">
        <f>COUNTIFS(DataRegularSeason20242025!$E$3:$E$1315,Table3[[#This Row],[Teams]],DataRegularSeason20242025!$J$3:$J$1315,0)</f>
        <v>0</v>
      </c>
      <c r="AX31">
        <f>SUMIF(DataRegularSeason20242025!$E$3:$E$1315,$A31,DataRegularSeason20242025!$K$3:$K$1315)</f>
        <v>26</v>
      </c>
      <c r="AY31">
        <f>SUMIF(DataRegularSeason20242025!$E$3:$E$1315,$A31,DataRegularSeason20242025!$J$3:$J$1315)</f>
        <v>48</v>
      </c>
      <c r="AZ31">
        <f t="shared" si="4"/>
        <v>-22</v>
      </c>
      <c r="BA31">
        <f t="shared" si="5"/>
        <v>59</v>
      </c>
      <c r="BB31">
        <f t="shared" si="6"/>
        <v>93</v>
      </c>
      <c r="BC31">
        <f t="shared" si="7"/>
        <v>-34</v>
      </c>
      <c r="BD31" s="17">
        <f>Table3[[#This Row],[GF]]/Table3[[#This Row],[GP]]</f>
        <v>2.5652173913043477</v>
      </c>
      <c r="BE31" s="17">
        <f>Table3[[#This Row],[GA]]/Table3[[#This Row],[GP]]</f>
        <v>4.0434782608695654</v>
      </c>
      <c r="BF31" s="17">
        <f>(Table3[[#This Row],[GF]]-Table3[[#This Row],[GA]])/Table3[[#This Row],[GP]]</f>
        <v>-1.4782608695652173</v>
      </c>
      <c r="BG31" s="50" t="str">
        <f>_xlfn.CONCAT(TEXT(Table3[[#This Row],[W_H]], "0"), "-", TEXT(Table3[[#This Row],[RL_H]],"0"), "-", TEXT(Table3[[#This Row],[OTL_H]]+Table3[[#This Row],[SOL_H]], "0"))</f>
        <v>4-6-2</v>
      </c>
      <c r="BH31" s="50" t="str">
        <f>_xlfn.CONCAT(TEXT(Table3[[#This Row],[W_A]], "0"), "-", TEXT(Table3[[#This Row],[RL_A]],"0"), "-", TEXT(Table3[[#This Row],[OTL_A]]+Table3[[#This Row],[SOL_A]], "0"))</f>
        <v>3-6-2</v>
      </c>
      <c r="BI31">
        <f>COUNTIFS(DataRegularSeason20242025!$D$3:$D$1315,$A31,DataRegularSeason20242025!$H$3:$H$1315, $A31)</f>
        <v>4</v>
      </c>
      <c r="BJ31">
        <f>COUNTIFS(DataRegularSeason20242025!$E$3:$E$1315,$A31,DataRegularSeason20242025!$H$3:$H$1315, $A31)</f>
        <v>5</v>
      </c>
      <c r="BK31">
        <f t="shared" si="8"/>
        <v>9</v>
      </c>
      <c r="BL31">
        <f t="shared" si="9"/>
        <v>7</v>
      </c>
      <c r="BM31">
        <f t="shared" si="10"/>
        <v>7</v>
      </c>
      <c r="BN31">
        <f t="shared" si="11"/>
        <v>14</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18</v>
      </c>
      <c r="E32" s="15">
        <f>Table3[[#This Row],[Watched]]/Table3[[#This Row],[GP]]</f>
        <v>0.81818181818181823</v>
      </c>
      <c r="F32">
        <f>COUNTIFS(DataRegularSeason20242025!$N$3:$N$1315,1,DataRegularSeason20242025!$D$3:$D$1315,$A32)</f>
        <v>11</v>
      </c>
      <c r="G32">
        <f>41-Table3[[#This Row],[GP_A]]</f>
        <v>30</v>
      </c>
      <c r="H32">
        <f>COUNTIFS(DataRegularSeason20242025!$E$3:$E$1315,$A32,DataRegularSeason20242025!$N$3:$N$1315,1)</f>
        <v>11</v>
      </c>
      <c r="I32">
        <f>41-Table3[[#This Row],[GP_H]]</f>
        <v>30</v>
      </c>
      <c r="J32">
        <f t="shared" si="0"/>
        <v>22</v>
      </c>
      <c r="K32">
        <f>82-Table3[[#This Row],[GP]]</f>
        <v>60</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9</v>
      </c>
      <c r="Q32">
        <f>COUNTIFS(DataRegularSeason20242025!$D$3:$D$1315,$A32, DataRegularSeason20242025!$S$3:$S$1315, $A32,DataRegularSeason20242025!$M$3:$M$1315,"REG")</f>
        <v>6</v>
      </c>
      <c r="R32">
        <f>COUNTIFS(DataRegularSeason20242025!$D$3:$D$1315,$A32, DataRegularSeason20242025!$S$3:$S$1315, $A32,DataRegularSeason20242025!$M$3:$M$1315,"OT")</f>
        <v>3</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6</v>
      </c>
      <c r="Y32">
        <f>COUNTIFS(DataRegularSeason20242025!$E$3:$E$1315,$A32, DataRegularSeason20242025!$S$3:$S$1315, $A32,DataRegularSeason20242025!$M$3:$M$1315,"REG")</f>
        <v>6</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7</v>
      </c>
      <c r="AC32">
        <f>Table3[[#This Row],[L_A]]+Table3[[#This Row],[L_H]]</f>
        <v>15</v>
      </c>
      <c r="AD32">
        <f>Table3[[#This Row],[RW_A]]+Table3[[#This Row],[RW_H]]</f>
        <v>6</v>
      </c>
      <c r="AE32">
        <f>Table3[[#This Row],[RL_A]]+Table3[[#This Row],[RL_H]]</f>
        <v>12</v>
      </c>
      <c r="AF32">
        <f>Table3[[#This Row],[OTW_A]]+Table3[[#This Row],[OTW_H]]</f>
        <v>1</v>
      </c>
      <c r="AG32">
        <f>Table3[[#This Row],[OTL_A]]+Table3[[#This Row],[OTL_H]]</f>
        <v>3</v>
      </c>
      <c r="AH32">
        <f>Table3[[#This Row],[SOW_A]]+Table3[[#This Row],[SOW_H]]</f>
        <v>0</v>
      </c>
      <c r="AI32">
        <f>Table3[[#This Row],[SOL_A]]+Table3[[#This Row],[SOL_H]]</f>
        <v>0</v>
      </c>
      <c r="AJ32">
        <f>(2*(Table3[[#This Row],[W_A]]+Table3[[#This Row],[W_H]]))+Table3[[#This Row],[OTL_A]]+Table3[[#This Row],[SOL_A]]+Table3[[#This Row],[OTL_H]]+Table3[[#This Row],[SOL_H]]</f>
        <v>17</v>
      </c>
      <c r="AK32">
        <f>(3*(Table3[[#This Row],[RW_A]]+Table3[[#This Row],[RW_H]]))+(2*(Table3[[#This Row],[OTW_A]]+Table3[[#This Row],[SOW_A]]+Table3[[#This Row],[OTW_H]]+Table3[[#This Row],[SOW_H]]))+Table3[[#This Row],[OTL_A]]+Table3[[#This Row],[SOL_A]]+Table3[[#This Row],[OTL_H]]+Table3[[#This Row],[SOL_H]]</f>
        <v>23</v>
      </c>
      <c r="AL32" s="15">
        <f>Table3[[#This Row],[PTS]]/(2*Table3[[#This Row],[GP]])</f>
        <v>0.38636363636363635</v>
      </c>
      <c r="AM32" s="15">
        <f>Table3[[#This Row],[PTS2]]/(3*Table3[[#This Row],[GP]])</f>
        <v>0.34848484848484851</v>
      </c>
      <c r="AN32">
        <f>(2*Table3[[#This Row],[GR]])+Table3[[#This Row],[PTS]]</f>
        <v>137</v>
      </c>
      <c r="AO32">
        <f>(3*Table3[[#This Row],[GR]])+Table3[[#This Row],[PTS2]]</f>
        <v>203</v>
      </c>
      <c r="AP32">
        <f>Table3[[#This Row],[PTS]]+(2 * Table3[[#This Row],[GR]] * Table3[[#This Row],[PTS%]])</f>
        <v>63.36363636363636</v>
      </c>
      <c r="AQ32">
        <f>Table3[[#This Row],[PTS2]]+(3 * Table3[[#This Row],[GR]] * Table3[[#This Row],[PTS%2]])</f>
        <v>85.727272727272734</v>
      </c>
      <c r="AR32" s="20" t="str">
        <f>_xlfn.CONCAT(TEXT(Table3[[#This Row],[W]], "0"), "-", TEXT(Table3[[#This Row],[RL]],"0"), "-", TEXT(Table3[[#This Row],[OTL]]+Table3[[#This Row],[SOL]], "0"))</f>
        <v>7-12-3</v>
      </c>
      <c r="AS32">
        <f>COUNTIFS(DataRegularSeason20242025!$D$3:$D$1315,Table3[[#This Row],[Teams]],DataRegularSeason20242025!$K$3:$K$1315,0)</f>
        <v>0</v>
      </c>
      <c r="AT32">
        <f>SUMIF(DataRegularSeason20242025!$D$3:$D$1315,$A32, DataRegularSeason20242025!$J$3:$J$1315)</f>
        <v>20</v>
      </c>
      <c r="AU32">
        <f>SUMIF(DataRegularSeason20242025!$D$3:$D$1315,$A32, DataRegularSeason20242025!$K$3:$K$1315)</f>
        <v>36</v>
      </c>
      <c r="AV32">
        <f t="shared" si="3"/>
        <v>-16</v>
      </c>
      <c r="AW32">
        <f>COUNTIFS(DataRegularSeason20242025!$E$3:$E$1315,Table3[[#This Row],[Teams]],DataRegularSeason20242025!$J$3:$J$1315,0)</f>
        <v>2</v>
      </c>
      <c r="AX32">
        <f>SUMIF(DataRegularSeason20242025!$E$3:$E$1315,$A32,DataRegularSeason20242025!$K$3:$K$1315)</f>
        <v>32</v>
      </c>
      <c r="AY32">
        <f>SUMIF(DataRegularSeason20242025!$E$3:$E$1315,$A32,DataRegularSeason20242025!$J$3:$J$1315)</f>
        <v>34</v>
      </c>
      <c r="AZ32">
        <f t="shared" si="4"/>
        <v>-2</v>
      </c>
      <c r="BA32">
        <f t="shared" si="5"/>
        <v>52</v>
      </c>
      <c r="BB32">
        <f t="shared" si="6"/>
        <v>70</v>
      </c>
      <c r="BC32">
        <f t="shared" si="7"/>
        <v>-18</v>
      </c>
      <c r="BD32" s="17">
        <f>Table3[[#This Row],[GF]]/Table3[[#This Row],[GP]]</f>
        <v>2.3636363636363638</v>
      </c>
      <c r="BE32" s="17">
        <f>Table3[[#This Row],[GA]]/Table3[[#This Row],[GP]]</f>
        <v>3.1818181818181817</v>
      </c>
      <c r="BF32" s="17">
        <f>(Table3[[#This Row],[GF]]-Table3[[#This Row],[GA]])/Table3[[#This Row],[GP]]</f>
        <v>-0.81818181818181823</v>
      </c>
      <c r="BG32" s="50" t="str">
        <f>_xlfn.CONCAT(TEXT(Table3[[#This Row],[W_H]], "0"), "-", TEXT(Table3[[#This Row],[RL_H]],"0"), "-", TEXT(Table3[[#This Row],[OTL_H]]+Table3[[#This Row],[SOL_H]], "0"))</f>
        <v>5-6-0</v>
      </c>
      <c r="BH32" s="50" t="str">
        <f>_xlfn.CONCAT(TEXT(Table3[[#This Row],[W_A]], "0"), "-", TEXT(Table3[[#This Row],[RL_A]],"0"), "-", TEXT(Table3[[#This Row],[OTL_A]]+Table3[[#This Row],[SOL_A]], "0"))</f>
        <v>2-6-3</v>
      </c>
      <c r="BI32">
        <f>COUNTIFS(DataRegularSeason20242025!$D$3:$D$1315,$A32,DataRegularSeason20242025!$H$3:$H$1315, $A32)</f>
        <v>4</v>
      </c>
      <c r="BJ32">
        <f>COUNTIFS(DataRegularSeason20242025!$E$3:$E$1315,$A32,DataRegularSeason20242025!$H$3:$H$1315, $A32)</f>
        <v>8</v>
      </c>
      <c r="BK32">
        <f t="shared" si="8"/>
        <v>12</v>
      </c>
      <c r="BL32">
        <f t="shared" si="9"/>
        <v>7</v>
      </c>
      <c r="BM32">
        <f t="shared" si="10"/>
        <v>3</v>
      </c>
      <c r="BN32">
        <f t="shared" si="11"/>
        <v>10</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16</v>
      </c>
      <c r="E33" s="15">
        <f>Table3[[#This Row],[Watched]]/Table3[[#This Row],[GP]]</f>
        <v>0.76190476190476186</v>
      </c>
      <c r="F33">
        <f>COUNTIFS(DataRegularSeason20242025!$N$3:$N$1315,1,DataRegularSeason20242025!$D$3:$D$1315,$A33)</f>
        <v>13</v>
      </c>
      <c r="G33">
        <f>41-Table3[[#This Row],[GP_A]]</f>
        <v>28</v>
      </c>
      <c r="H33">
        <f>COUNTIFS(DataRegularSeason20242025!$E$3:$E$1315,$A33,DataRegularSeason20242025!$N$3:$N$1315,1)</f>
        <v>8</v>
      </c>
      <c r="I33">
        <f>41-Table3[[#This Row],[GP_H]]</f>
        <v>33</v>
      </c>
      <c r="J33">
        <f t="shared" si="0"/>
        <v>21</v>
      </c>
      <c r="K33">
        <f>82-Table3[[#This Row],[GP]]</f>
        <v>61</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9</v>
      </c>
      <c r="Q33">
        <f>COUNTIFS(DataRegularSeason20242025!$D$3:$D$1315,$A33, DataRegularSeason20242025!$S$3:$S$1315, $A33,DataRegularSeason20242025!$M$3:$M$1315,"REG")</f>
        <v>7</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5</v>
      </c>
      <c r="Y33">
        <f>COUNTIFS(DataRegularSeason20242025!$E$3:$E$1315,$A33, DataRegularSeason20242025!$S$3:$S$1315, $A33,DataRegularSeason20242025!$M$3:$M$1315,"REG")</f>
        <v>5</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7</v>
      </c>
      <c r="AC33">
        <f>Table3[[#This Row],[L_A]]+Table3[[#This Row],[L_H]]</f>
        <v>14</v>
      </c>
      <c r="AD33">
        <f>Table3[[#This Row],[RW_A]]+Table3[[#This Row],[RW_H]]</f>
        <v>5</v>
      </c>
      <c r="AE33">
        <f>Table3[[#This Row],[RL_A]]+Table3[[#This Row],[RL_H]]</f>
        <v>12</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16</v>
      </c>
      <c r="AK33">
        <f>(3*(Table3[[#This Row],[RW_A]]+Table3[[#This Row],[RW_H]]))+(2*(Table3[[#This Row],[OTW_A]]+Table3[[#This Row],[SOW_A]]+Table3[[#This Row],[OTW_H]]+Table3[[#This Row],[SOW_H]]))+Table3[[#This Row],[OTL_A]]+Table3[[#This Row],[SOL_A]]+Table3[[#This Row],[OTL_H]]+Table3[[#This Row],[SOL_H]]</f>
        <v>21</v>
      </c>
      <c r="AL33" s="15">
        <f>Table3[[#This Row],[PTS]]/(2*Table3[[#This Row],[GP]])</f>
        <v>0.38095238095238093</v>
      </c>
      <c r="AM33" s="15">
        <f>Table3[[#This Row],[PTS2]]/(3*Table3[[#This Row],[GP]])</f>
        <v>0.33333333333333331</v>
      </c>
      <c r="AN33">
        <f>(2*Table3[[#This Row],[GR]])+Table3[[#This Row],[PTS]]</f>
        <v>138</v>
      </c>
      <c r="AO33">
        <f>(3*Table3[[#This Row],[GR]])+Table3[[#This Row],[PTS2]]</f>
        <v>204</v>
      </c>
      <c r="AP33">
        <f>Table3[[#This Row],[PTS]]+(2 * Table3[[#This Row],[GR]] * Table3[[#This Row],[PTS%]])</f>
        <v>62.476190476190474</v>
      </c>
      <c r="AQ33">
        <f>Table3[[#This Row],[PTS2]]+(3 * Table3[[#This Row],[GR]] * Table3[[#This Row],[PTS%2]])</f>
        <v>82</v>
      </c>
      <c r="AR33" s="20" t="str">
        <f>_xlfn.CONCAT(TEXT(Table3[[#This Row],[W]], "0"), "-", TEXT(Table3[[#This Row],[RL]],"0"), "-", TEXT(Table3[[#This Row],[OTL]]+Table3[[#This Row],[SOL]], "0"))</f>
        <v>7-12-2</v>
      </c>
      <c r="AS33">
        <f>COUNTIFS(DataRegularSeason20242025!$D$3:$D$1315,Table3[[#This Row],[Teams]],DataRegularSeason20242025!$K$3:$K$1315,0)</f>
        <v>0</v>
      </c>
      <c r="AT33">
        <f>SUMIF(DataRegularSeason20242025!$D$3:$D$1315,$A33, DataRegularSeason20242025!$J$3:$J$1315)</f>
        <v>31</v>
      </c>
      <c r="AU33">
        <f>SUMIF(DataRegularSeason20242025!$D$3:$D$1315,$A33, DataRegularSeason20242025!$K$3:$K$1315)</f>
        <v>39</v>
      </c>
      <c r="AV33">
        <f t="shared" si="3"/>
        <v>-8</v>
      </c>
      <c r="AW33">
        <f>COUNTIFS(DataRegularSeason20242025!$E$3:$E$1315,Table3[[#This Row],[Teams]],DataRegularSeason20242025!$J$3:$J$1315,0)</f>
        <v>0</v>
      </c>
      <c r="AX33">
        <f>SUMIF(DataRegularSeason20242025!$E$3:$E$1315,$A33,DataRegularSeason20242025!$K$3:$K$1315)</f>
        <v>19</v>
      </c>
      <c r="AY33">
        <f>SUMIF(DataRegularSeason20242025!$E$3:$E$1315,$A33,DataRegularSeason20242025!$J$3:$J$1315)</f>
        <v>24</v>
      </c>
      <c r="AZ33">
        <f t="shared" si="4"/>
        <v>-5</v>
      </c>
      <c r="BA33">
        <f t="shared" si="5"/>
        <v>50</v>
      </c>
      <c r="BB33">
        <f t="shared" si="6"/>
        <v>63</v>
      </c>
      <c r="BC33">
        <f t="shared" si="7"/>
        <v>-13</v>
      </c>
      <c r="BD33" s="17">
        <f>Table3[[#This Row],[GF]]/Table3[[#This Row],[GP]]</f>
        <v>2.3809523809523809</v>
      </c>
      <c r="BE33" s="17">
        <f>Table3[[#This Row],[GA]]/Table3[[#This Row],[GP]]</f>
        <v>3</v>
      </c>
      <c r="BF33" s="17">
        <f>(Table3[[#This Row],[GF]]-Table3[[#This Row],[GA]])/Table3[[#This Row],[GP]]</f>
        <v>-0.61904761904761907</v>
      </c>
      <c r="BG33" s="50" t="str">
        <f>_xlfn.CONCAT(TEXT(Table3[[#This Row],[W_H]], "0"), "-", TEXT(Table3[[#This Row],[RL_H]],"0"), "-", TEXT(Table3[[#This Row],[OTL_H]]+Table3[[#This Row],[SOL_H]], "0"))</f>
        <v>3-5-0</v>
      </c>
      <c r="BH33" s="50" t="str">
        <f>_xlfn.CONCAT(TEXT(Table3[[#This Row],[W_A]], "0"), "-", TEXT(Table3[[#This Row],[RL_A]],"0"), "-", TEXT(Table3[[#This Row],[OTL_A]]+Table3[[#This Row],[SOL_A]], "0"))</f>
        <v>4-7-2</v>
      </c>
      <c r="BI33">
        <f>COUNTIFS(DataRegularSeason20242025!$D$3:$D$1315,$A33,DataRegularSeason20242025!$H$3:$H$1315, $A33)</f>
        <v>1</v>
      </c>
      <c r="BJ33">
        <f>COUNTIFS(DataRegularSeason20242025!$E$3:$E$1315,$A33,DataRegularSeason20242025!$H$3:$H$1315, $A33)</f>
        <v>2</v>
      </c>
      <c r="BK33">
        <f t="shared" si="8"/>
        <v>3</v>
      </c>
      <c r="BL33">
        <f t="shared" si="9"/>
        <v>12</v>
      </c>
      <c r="BM33">
        <f t="shared" si="10"/>
        <v>6</v>
      </c>
      <c r="BN33">
        <f t="shared" si="11"/>
        <v>18</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5 D38:E1048576">
    <cfRule type="colorScale" priority="26">
      <colorScale>
        <cfvo type="min"/>
        <cfvo type="percentile" val="50"/>
        <cfvo type="max"/>
        <color rgb="FFF8696B"/>
        <color rgb="FFFFEB84"/>
        <color rgb="FF63BE7B"/>
      </colorScale>
    </cfRule>
  </conditionalFormatting>
  <conditionalFormatting sqref="E1:E35 E38:E1048576">
    <cfRule type="colorScale" priority="16">
      <colorScale>
        <cfvo type="min"/>
        <cfvo type="percentile" val="50"/>
        <cfvo type="max"/>
        <color rgb="FFF8696B"/>
        <color rgb="FFFFEB84"/>
        <color rgb="FF63BE7B"/>
      </colorScale>
    </cfRule>
  </conditionalFormatting>
  <conditionalFormatting sqref="AJ1:AJ35 AJ38:AJ1048576">
    <cfRule type="colorScale" priority="25">
      <colorScale>
        <cfvo type="min"/>
        <cfvo type="percentile" val="50"/>
        <cfvo type="max"/>
        <color rgb="FFF8696B"/>
        <color rgb="FFFFEB84"/>
        <color rgb="FF63BE7B"/>
      </colorScale>
    </cfRule>
  </conditionalFormatting>
  <conditionalFormatting sqref="AK1:AK35 AK38:AK1048576">
    <cfRule type="colorScale" priority="54">
      <colorScale>
        <cfvo type="min"/>
        <cfvo type="percentile" val="50"/>
        <cfvo type="max"/>
        <color rgb="FFF8696B"/>
        <color rgb="FFFFEB84"/>
        <color rgb="FF63BE7B"/>
      </colorScale>
    </cfRule>
  </conditionalFormatting>
  <conditionalFormatting sqref="AL1:AM35 AL38:AM1048576">
    <cfRule type="colorScale" priority="23">
      <colorScale>
        <cfvo type="min"/>
        <cfvo type="percentile" val="50"/>
        <cfvo type="max"/>
        <color rgb="FFF8696B"/>
        <color rgb="FFFCFCFF"/>
        <color rgb="FF5A8AC6"/>
      </colorScale>
    </cfRule>
  </conditionalFormatting>
  <conditionalFormatting sqref="AP1:AP1048576">
    <cfRule type="colorScale" priority="3">
      <colorScale>
        <cfvo type="min"/>
        <cfvo type="percentile" val="50"/>
        <cfvo type="max"/>
        <color rgb="FFF8696B"/>
        <color rgb="FFFFEB84"/>
        <color rgb="FF63BE7B"/>
      </colorScale>
    </cfRule>
  </conditionalFormatting>
  <conditionalFormatting sqref="AQ1:AQ1048576">
    <cfRule type="colorScale" priority="2">
      <colorScale>
        <cfvo type="min"/>
        <cfvo type="percentile" val="50"/>
        <cfvo type="max"/>
        <color rgb="FFF8696B"/>
        <color rgb="FFFFEB84"/>
        <color rgb="FF63BE7B"/>
      </colorScale>
    </cfRule>
  </conditionalFormatting>
  <conditionalFormatting sqref="BA1:BA35 BA38:BA1048576">
    <cfRule type="colorScale" priority="21">
      <colorScale>
        <cfvo type="min"/>
        <cfvo type="max"/>
        <color rgb="FFFCFCFF"/>
        <color rgb="FF63BE7B"/>
      </colorScale>
    </cfRule>
  </conditionalFormatting>
  <conditionalFormatting sqref="BB1:BB35 BB38:BB1048576">
    <cfRule type="colorScale" priority="20">
      <colorScale>
        <cfvo type="min"/>
        <cfvo type="max"/>
        <color rgb="FFFCFCFF"/>
        <color rgb="FFF8696B"/>
      </colorScale>
    </cfRule>
  </conditionalFormatting>
  <conditionalFormatting sqref="BC1:BC35 BC38:BC1048576">
    <cfRule type="colorScale" priority="22">
      <colorScale>
        <cfvo type="min"/>
        <cfvo type="percentile" val="50"/>
        <cfvo type="max"/>
        <color rgb="FFF8696B"/>
        <color rgb="FFFFEB84"/>
        <color rgb="FF63BE7B"/>
      </colorScale>
    </cfRule>
  </conditionalFormatting>
  <conditionalFormatting sqref="BD1:BD35 BD38:BD1048576">
    <cfRule type="colorScale" priority="19">
      <colorScale>
        <cfvo type="min"/>
        <cfvo type="max"/>
        <color rgb="FFFCFCFF"/>
        <color rgb="FF63BE7B"/>
      </colorScale>
    </cfRule>
  </conditionalFormatting>
  <conditionalFormatting sqref="BE1:BE35 BE38:BE1048576">
    <cfRule type="colorScale" priority="18">
      <colorScale>
        <cfvo type="min"/>
        <cfvo type="max"/>
        <color rgb="FFFCFCFF"/>
        <color rgb="FFF8696B"/>
      </colorScale>
    </cfRule>
  </conditionalFormatting>
  <conditionalFormatting sqref="BF1:BH35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2024-11-28T17:56:42Z</dcterms:modified>
</cp:coreProperties>
</file>