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8AE746A9-32A6-49FE-A04D-195F683128F8}" xr6:coauthVersionLast="47" xr6:coauthVersionMax="47" xr10:uidLastSave="{00000000-0000-0000-0000-000000000000}"/>
  <bookViews>
    <workbookView xWindow="-120" yWindow="-120" windowWidth="29040" windowHeight="15840" firstSheet="1" activeTab="6"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2" i="7"/>
  <c r="E12" i="7"/>
  <c r="F12" i="7"/>
  <c r="G12" i="7"/>
  <c r="H12" i="7"/>
  <c r="I12" i="7"/>
  <c r="J12" i="7"/>
  <c r="K12" i="7"/>
  <c r="D16" i="7"/>
  <c r="E16" i="7"/>
  <c r="F16" i="7"/>
  <c r="G16" i="7"/>
  <c r="H16" i="7"/>
  <c r="I16" i="7"/>
  <c r="J16" i="7"/>
  <c r="D28" i="7"/>
  <c r="E28" i="7"/>
  <c r="F28" i="7"/>
  <c r="G28" i="7"/>
  <c r="H28" i="7"/>
  <c r="I28"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7" i="7"/>
  <c r="E17" i="7"/>
  <c r="F17" i="7"/>
  <c r="G17" i="7"/>
  <c r="H17" i="7"/>
  <c r="I17" i="7"/>
  <c r="J17"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3" i="7"/>
  <c r="E33" i="7"/>
  <c r="F33" i="7"/>
  <c r="G33" i="7"/>
  <c r="H33" i="7"/>
  <c r="I33" i="7"/>
  <c r="J33" i="7"/>
  <c r="D22" i="7"/>
  <c r="E22" i="7"/>
  <c r="F22" i="7"/>
  <c r="G22" i="7"/>
  <c r="H22" i="7"/>
  <c r="D4" i="7"/>
  <c r="E4" i="7"/>
  <c r="F4" i="7"/>
  <c r="G4" i="7"/>
  <c r="H4" i="7"/>
  <c r="I4" i="7"/>
  <c r="J4" i="7"/>
  <c r="K4" i="7"/>
  <c r="D3" i="7"/>
  <c r="E3" i="7"/>
  <c r="F3" i="7"/>
  <c r="G3" i="7"/>
  <c r="H3" i="7"/>
  <c r="I3"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5" i="2"/>
  <c r="AW2" i="2"/>
  <c r="AW16" i="2"/>
  <c r="AW10" i="2"/>
  <c r="AW22" i="2"/>
  <c r="AW28" i="2"/>
  <c r="AW33" i="2"/>
  <c r="AW13" i="2"/>
  <c r="AW14" i="2"/>
  <c r="AW11" i="2"/>
  <c r="AW5" i="2"/>
  <c r="AW17" i="2"/>
  <c r="AW29" i="2"/>
  <c r="AW20" i="2"/>
  <c r="AW21" i="2"/>
  <c r="AW24" i="2"/>
  <c r="AW18" i="2"/>
  <c r="AW12" i="2"/>
  <c r="AW27" i="2"/>
  <c r="AW9" i="2"/>
  <c r="AW7" i="2"/>
  <c r="AW3" i="2"/>
  <c r="AW19" i="2"/>
  <c r="AW8" i="2"/>
  <c r="AW6" i="2"/>
  <c r="AW25" i="2"/>
  <c r="AW26" i="2"/>
  <c r="AW23" i="2"/>
  <c r="AW30" i="2"/>
  <c r="AW31" i="2"/>
  <c r="AW32" i="2"/>
  <c r="AW4" i="2"/>
  <c r="AS15" i="2"/>
  <c r="AS2" i="2"/>
  <c r="AS16" i="2"/>
  <c r="AS10" i="2"/>
  <c r="AS22" i="2"/>
  <c r="AS28" i="2"/>
  <c r="AS33" i="2"/>
  <c r="AS13" i="2"/>
  <c r="AS14" i="2"/>
  <c r="AS11" i="2"/>
  <c r="AS5" i="2"/>
  <c r="AS17" i="2"/>
  <c r="AS29" i="2"/>
  <c r="AS20" i="2"/>
  <c r="AS21" i="2"/>
  <c r="AS24" i="2"/>
  <c r="AS18" i="2"/>
  <c r="AS12" i="2"/>
  <c r="AS27" i="2"/>
  <c r="AS9" i="2"/>
  <c r="AS7" i="2"/>
  <c r="AS3" i="2"/>
  <c r="AS19" i="2"/>
  <c r="AS8" i="2"/>
  <c r="AS6" i="2"/>
  <c r="AS25" i="2"/>
  <c r="AS26" i="2"/>
  <c r="AS23" i="2"/>
  <c r="AS30" i="2"/>
  <c r="AS31" i="2"/>
  <c r="AS32"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0" i="2"/>
  <c r="AU20" i="2"/>
  <c r="AX20" i="2"/>
  <c r="AY20" i="2"/>
  <c r="AT5" i="2"/>
  <c r="AU5" i="2"/>
  <c r="AX5" i="2"/>
  <c r="AY5" i="2"/>
  <c r="AT19" i="2"/>
  <c r="AU19" i="2"/>
  <c r="AX19" i="2"/>
  <c r="AY19" i="2"/>
  <c r="AT16" i="2"/>
  <c r="AU16" i="2"/>
  <c r="AX16" i="2"/>
  <c r="AY16" i="2"/>
  <c r="AT33" i="2"/>
  <c r="AU33" i="2"/>
  <c r="AX33" i="2"/>
  <c r="AY33" i="2"/>
  <c r="AT17" i="2"/>
  <c r="AU17" i="2"/>
  <c r="AX17" i="2"/>
  <c r="AY17" i="2"/>
  <c r="AT8" i="2"/>
  <c r="AU8" i="2"/>
  <c r="AX8" i="2"/>
  <c r="AY8" i="2"/>
  <c r="AT27" i="2"/>
  <c r="AU27" i="2"/>
  <c r="AX27" i="2"/>
  <c r="AY27" i="2"/>
  <c r="AT15" i="2"/>
  <c r="AU15" i="2"/>
  <c r="AX15" i="2"/>
  <c r="AY15" i="2"/>
  <c r="AT10" i="2"/>
  <c r="AU10" i="2"/>
  <c r="AX10" i="2"/>
  <c r="AY10" i="2"/>
  <c r="AT12" i="2"/>
  <c r="AU12" i="2"/>
  <c r="AX12" i="2"/>
  <c r="AY12" i="2"/>
  <c r="AT3" i="2"/>
  <c r="AU3" i="2"/>
  <c r="AX3" i="2"/>
  <c r="AY3" i="2"/>
  <c r="AT30" i="2"/>
  <c r="AU30" i="2"/>
  <c r="AX30" i="2"/>
  <c r="AY30" i="2"/>
  <c r="AT9" i="2"/>
  <c r="AU9" i="2"/>
  <c r="AX9" i="2"/>
  <c r="AY9" i="2"/>
  <c r="AT32" i="2"/>
  <c r="AU32" i="2"/>
  <c r="AX32" i="2"/>
  <c r="AY32" i="2"/>
  <c r="AT24" i="2"/>
  <c r="AU24" i="2"/>
  <c r="AX24" i="2"/>
  <c r="AY24" i="2"/>
  <c r="AT13" i="2"/>
  <c r="AU13" i="2"/>
  <c r="AX13" i="2"/>
  <c r="AY13" i="2"/>
  <c r="AT26" i="2"/>
  <c r="AU26" i="2"/>
  <c r="AX26" i="2"/>
  <c r="AY26" i="2"/>
  <c r="AT18" i="2"/>
  <c r="AU18" i="2"/>
  <c r="AX18" i="2"/>
  <c r="AY18" i="2"/>
  <c r="AT29" i="2"/>
  <c r="AU29" i="2"/>
  <c r="AX29" i="2"/>
  <c r="AY29" i="2"/>
  <c r="AT25" i="2"/>
  <c r="AU25" i="2"/>
  <c r="AX25" i="2"/>
  <c r="AY25" i="2"/>
  <c r="AT31" i="2"/>
  <c r="AU31" i="2"/>
  <c r="AX31" i="2"/>
  <c r="AY31" i="2"/>
  <c r="AT23" i="2"/>
  <c r="AU23" i="2"/>
  <c r="AX23" i="2"/>
  <c r="AY23" i="2"/>
  <c r="AT14" i="2"/>
  <c r="AU14" i="2"/>
  <c r="AX14" i="2"/>
  <c r="AY14" i="2"/>
  <c r="AT7" i="2"/>
  <c r="AU7" i="2"/>
  <c r="AX7" i="2"/>
  <c r="AY7" i="2"/>
  <c r="AT28" i="2"/>
  <c r="AU28" i="2"/>
  <c r="AX28" i="2"/>
  <c r="AY28" i="2"/>
  <c r="AT11" i="2"/>
  <c r="AU11" i="2"/>
  <c r="AX11" i="2"/>
  <c r="AY11" i="2"/>
  <c r="AT6" i="2"/>
  <c r="AU6" i="2"/>
  <c r="AX6" i="2"/>
  <c r="AY6" i="2"/>
  <c r="AT2" i="2"/>
  <c r="AU2" i="2"/>
  <c r="AX2" i="2"/>
  <c r="AY2" i="2"/>
  <c r="AT4" i="2"/>
  <c r="AU4" i="2"/>
  <c r="AX4" i="2"/>
  <c r="AY4"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3" i="1"/>
  <c r="O355" i="1"/>
  <c r="O357" i="1"/>
  <c r="O358" i="1"/>
  <c r="O359"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O298" i="1" s="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O352" i="1" s="1"/>
  <c r="H353" i="1"/>
  <c r="H354" i="1"/>
  <c r="O354" i="1" s="1"/>
  <c r="H355" i="1"/>
  <c r="H356" i="1"/>
  <c r="O356" i="1" s="1"/>
  <c r="H357" i="1"/>
  <c r="H358" i="1"/>
  <c r="H359" i="1"/>
  <c r="H360" i="1"/>
  <c r="O360" i="1" s="1"/>
  <c r="H361" i="1"/>
  <c r="O361" i="1" s="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Y37" i="2" l="1"/>
  <c r="AY36" i="2"/>
  <c r="AY35" i="2"/>
  <c r="AX37" i="2"/>
  <c r="AX36" i="2"/>
  <c r="AX35" i="2"/>
  <c r="AU37" i="2"/>
  <c r="AU36" i="2"/>
  <c r="AU35" i="2"/>
  <c r="AT37" i="2"/>
  <c r="AT36" i="2"/>
  <c r="AT35" i="2"/>
  <c r="AS37" i="2"/>
  <c r="AS36" i="2"/>
  <c r="AS35" i="2"/>
  <c r="AW37" i="2"/>
  <c r="AW36" i="2"/>
  <c r="AW35" i="2"/>
  <c r="O285" i="1"/>
  <c r="O253" i="1"/>
  <c r="O221" i="1"/>
  <c r="O205" i="1"/>
  <c r="O173" i="1"/>
  <c r="O157" i="1"/>
  <c r="O125" i="1"/>
  <c r="O109" i="1"/>
  <c r="O77" i="1"/>
  <c r="O333" i="1"/>
  <c r="O317" i="1"/>
  <c r="O301" i="1"/>
  <c r="AB339" i="1"/>
  <c r="O280" i="1"/>
  <c r="O344" i="1"/>
  <c r="O328" i="1"/>
  <c r="AC328" i="1" s="1"/>
  <c r="O312" i="1"/>
  <c r="O296" i="1"/>
  <c r="O345" i="1"/>
  <c r="O343" i="1"/>
  <c r="AD343" i="1" s="1"/>
  <c r="AA324" i="1"/>
  <c r="O329" i="1"/>
  <c r="O313" i="1"/>
  <c r="O297" i="1"/>
  <c r="O259" i="1"/>
  <c r="AD259" i="1" s="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311" i="1"/>
  <c r="AD295"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7"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6" i="2"/>
  <c r="D15" i="2"/>
  <c r="D32" i="2"/>
  <c r="AT7" i="4"/>
  <c r="D20" i="2"/>
  <c r="D19" i="2"/>
  <c r="D27" i="2"/>
  <c r="BL15" i="4"/>
  <c r="D9" i="2"/>
  <c r="D7" i="2"/>
  <c r="D16" i="2"/>
  <c r="D25" i="2"/>
  <c r="D23" i="2"/>
  <c r="S56" i="1"/>
  <c r="R31"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2" i="2"/>
  <c r="S22" i="1"/>
  <c r="Q14" i="2" s="1"/>
  <c r="S16" i="1"/>
  <c r="S29" i="2" s="1"/>
  <c r="S10" i="1"/>
  <c r="R2" i="2" s="1"/>
  <c r="S31" i="1"/>
  <c r="S5" i="2" s="1"/>
  <c r="C12" i="4"/>
  <c r="C32" i="4"/>
  <c r="BL11" i="4"/>
  <c r="D47" i="4"/>
  <c r="BD61" i="4"/>
  <c r="D21" i="4"/>
  <c r="BN55" i="4"/>
  <c r="BM52" i="4"/>
  <c r="BN35" i="4"/>
  <c r="F47" i="4"/>
  <c r="AZ55" i="4"/>
  <c r="E44" i="4"/>
  <c r="C46" i="4"/>
  <c r="BA18" i="4"/>
  <c r="C38" i="4"/>
  <c r="F19" i="4"/>
  <c r="D31" i="2"/>
  <c r="D13" i="2"/>
  <c r="BN61" i="4"/>
  <c r="C50" i="4"/>
  <c r="D10" i="2"/>
  <c r="S15" i="1"/>
  <c r="R10" i="2" s="1"/>
  <c r="S9" i="1"/>
  <c r="S13" i="2" s="1"/>
  <c r="S30" i="1"/>
  <c r="AO30" i="4"/>
  <c r="BK56" i="4"/>
  <c r="E60" i="4"/>
  <c r="AA38" i="4"/>
  <c r="BG30" i="4"/>
  <c r="F21" i="4"/>
  <c r="F45" i="4"/>
  <c r="BN37" i="4"/>
  <c r="BK30" i="4"/>
  <c r="F57" i="4"/>
  <c r="BH39" i="4"/>
  <c r="BK54" i="4"/>
  <c r="BK40" i="4"/>
  <c r="BL53" i="4"/>
  <c r="AY44" i="4"/>
  <c r="BK22" i="4"/>
  <c r="E36" i="4"/>
  <c r="BI26" i="4"/>
  <c r="D5" i="2"/>
  <c r="D57" i="4"/>
  <c r="BG54" i="4"/>
  <c r="D11" i="2"/>
  <c r="F27" i="4"/>
  <c r="D12" i="2"/>
  <c r="S3" i="1"/>
  <c r="S14" i="1"/>
  <c r="Q12" i="2" s="1"/>
  <c r="S8" i="1"/>
  <c r="Q7" i="2" s="1"/>
  <c r="S71" i="1"/>
  <c r="Q15" i="2" s="1"/>
  <c r="S47" i="1"/>
  <c r="R27" i="2" s="1"/>
  <c r="S35" i="1"/>
  <c r="R25" i="2" s="1"/>
  <c r="S29" i="1"/>
  <c r="R26" i="2" s="1"/>
  <c r="BH27" i="4"/>
  <c r="F23" i="4"/>
  <c r="AZ41" i="4"/>
  <c r="BN29" i="4"/>
  <c r="BM16" i="4"/>
  <c r="BL61" i="4"/>
  <c r="BH51" i="4"/>
  <c r="BH53" i="4"/>
  <c r="E16" i="4"/>
  <c r="E38" i="4"/>
  <c r="BM26" i="4"/>
  <c r="BG42" i="4"/>
  <c r="BD47" i="4"/>
  <c r="BL55" i="4"/>
  <c r="C34" i="4"/>
  <c r="D8" i="2"/>
  <c r="BN19" i="4"/>
  <c r="E18" i="4"/>
  <c r="D17" i="2"/>
  <c r="D24" i="2"/>
  <c r="D6" i="2"/>
  <c r="D21" i="2"/>
  <c r="D18" i="2"/>
  <c r="D33" i="2"/>
  <c r="S13" i="1"/>
  <c r="R30" i="2" s="1"/>
  <c r="S7" i="1"/>
  <c r="Q33" i="2" s="1"/>
  <c r="S82" i="1"/>
  <c r="Q4" i="2" s="1"/>
  <c r="S40" i="1"/>
  <c r="Z2" i="2" s="1"/>
  <c r="S34" i="1"/>
  <c r="Q24" i="2" s="1"/>
  <c r="D30" i="2"/>
  <c r="D29" i="2"/>
  <c r="D28" i="2"/>
  <c r="BJ17" i="4"/>
  <c r="D22" i="2"/>
  <c r="S24" i="1"/>
  <c r="S18" i="1"/>
  <c r="AA24"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2" i="2"/>
  <c r="N19" i="2"/>
  <c r="W27" i="2"/>
  <c r="N4" i="2"/>
  <c r="U18" i="2"/>
  <c r="Y18" i="2"/>
  <c r="W13" i="2"/>
  <c r="O7" i="2"/>
  <c r="U11" i="2"/>
  <c r="W25" i="2"/>
  <c r="AA21" i="2"/>
  <c r="Z18" i="2"/>
  <c r="O4" i="2"/>
  <c r="U12" i="2"/>
  <c r="Y12" i="2"/>
  <c r="W5" i="2"/>
  <c r="Z12" i="2"/>
  <c r="V18" i="2"/>
  <c r="AA33" i="2"/>
  <c r="AA7" i="2"/>
  <c r="V12" i="2"/>
  <c r="O33" i="2"/>
  <c r="W18" i="2"/>
  <c r="V33" i="2"/>
  <c r="Y33" i="2"/>
  <c r="Z33" i="2"/>
  <c r="U33" i="2"/>
  <c r="W33" i="2"/>
  <c r="AA19" i="2"/>
  <c r="N15" i="2"/>
  <c r="W32" i="2"/>
  <c r="O15" i="2"/>
  <c r="M15" i="2"/>
  <c r="W20" i="2"/>
  <c r="O58" i="1"/>
  <c r="AD58" i="1" s="1"/>
  <c r="O26" i="1"/>
  <c r="AD26" i="1" s="1"/>
  <c r="O42" i="1"/>
  <c r="AD42" i="1" s="1"/>
  <c r="O45" i="1"/>
  <c r="AD45" i="1" s="1"/>
  <c r="O61" i="1"/>
  <c r="AD61" i="1" s="1"/>
  <c r="O29" i="1"/>
  <c r="AD29" i="1" s="1"/>
  <c r="O56" i="1"/>
  <c r="AD56" i="1" s="1"/>
  <c r="N13" i="2"/>
  <c r="W16" i="2"/>
  <c r="O27" i="1"/>
  <c r="AD27" i="1" s="1"/>
  <c r="O43" i="1"/>
  <c r="AD43" i="1" s="1"/>
  <c r="O59" i="1"/>
  <c r="AD59" i="1" s="1"/>
  <c r="U3" i="2"/>
  <c r="O52" i="1"/>
  <c r="AD52" i="1" s="1"/>
  <c r="Z19" i="2"/>
  <c r="O36" i="1"/>
  <c r="AD36" i="1" s="1"/>
  <c r="Z23" i="2"/>
  <c r="V30" i="2"/>
  <c r="AE66" i="4"/>
  <c r="O34" i="1"/>
  <c r="AD34" i="1" s="1"/>
  <c r="AA23" i="2"/>
  <c r="N8" i="2"/>
  <c r="M31" i="2"/>
  <c r="O50" i="1"/>
  <c r="AD50" i="1" s="1"/>
  <c r="N27" i="2"/>
  <c r="J65" i="4"/>
  <c r="W22" i="2"/>
  <c r="N11" i="2"/>
  <c r="V32" i="2"/>
  <c r="O46" i="1"/>
  <c r="AD46" i="1" s="1"/>
  <c r="N31" i="2"/>
  <c r="V19" i="2"/>
  <c r="N7" i="2"/>
  <c r="N25" i="2"/>
  <c r="N26" i="2"/>
  <c r="W31" i="2"/>
  <c r="O30" i="1"/>
  <c r="AD30" i="1" s="1"/>
  <c r="N6" i="2"/>
  <c r="N10" i="2"/>
  <c r="N9" i="2"/>
  <c r="U9" i="2"/>
  <c r="O5" i="2"/>
  <c r="O62" i="1"/>
  <c r="AD62" i="1" s="1"/>
  <c r="M5" i="2"/>
  <c r="U24" i="2"/>
  <c r="N29" i="2"/>
  <c r="V10" i="2"/>
  <c r="AH65" i="4"/>
  <c r="V14" i="2"/>
  <c r="V16" i="2"/>
  <c r="V9" i="2"/>
  <c r="V7" i="2"/>
  <c r="W19" i="2"/>
  <c r="V4" i="2"/>
  <c r="V27" i="2"/>
  <c r="W7" i="2"/>
  <c r="BJ3" i="2"/>
  <c r="V5" i="2"/>
  <c r="W23" i="2"/>
  <c r="BI14" i="2"/>
  <c r="Y7" i="2"/>
  <c r="BI15" i="2"/>
  <c r="V6" i="2"/>
  <c r="BJ12" i="2"/>
  <c r="V3" i="2"/>
  <c r="V8" i="2"/>
  <c r="BJ26" i="2"/>
  <c r="N14" i="2"/>
  <c r="W30" i="2"/>
  <c r="BK62" i="4"/>
  <c r="W4" i="2"/>
  <c r="W2" i="2"/>
  <c r="W6" i="2"/>
  <c r="U10" i="2"/>
  <c r="W14" i="2"/>
  <c r="U14" i="2"/>
  <c r="W29" i="2"/>
  <c r="BJ13" i="2"/>
  <c r="BI4" i="2"/>
  <c r="H10" i="2"/>
  <c r="I10" i="2" s="1"/>
  <c r="H18" i="2"/>
  <c r="I18" i="2" s="1"/>
  <c r="H17" i="2"/>
  <c r="I17" i="2" s="1"/>
  <c r="H3" i="2"/>
  <c r="I3" i="2" s="1"/>
  <c r="N17" i="2"/>
  <c r="N2" i="2"/>
  <c r="U19" i="2"/>
  <c r="U2" i="2"/>
  <c r="V20" i="2"/>
  <c r="V28" i="2"/>
  <c r="W24" i="2"/>
  <c r="W10" i="2"/>
  <c r="BI17" i="2"/>
  <c r="BJ4" i="2"/>
  <c r="H32" i="2"/>
  <c r="I32" i="2" s="1"/>
  <c r="H20" i="2"/>
  <c r="I20" i="2" s="1"/>
  <c r="O16" i="2"/>
  <c r="M16" i="2"/>
  <c r="U5" i="2"/>
  <c r="U6" i="2"/>
  <c r="W9" i="2"/>
  <c r="BJ29" i="2"/>
  <c r="BJ9" i="2"/>
  <c r="H24" i="2"/>
  <c r="I24" i="2" s="1"/>
  <c r="U20" i="2"/>
  <c r="U28" i="2"/>
  <c r="V24" i="2"/>
  <c r="W8" i="2"/>
  <c r="Y23" i="2"/>
  <c r="BJ15" i="2"/>
  <c r="BJ30" i="2"/>
  <c r="BI33" i="2"/>
  <c r="H4" i="2"/>
  <c r="I4" i="2" s="1"/>
  <c r="BI22" i="2"/>
  <c r="H13" i="2"/>
  <c r="I13" i="2" s="1"/>
  <c r="M21" i="2"/>
  <c r="BJ31" i="2"/>
  <c r="H14" i="2"/>
  <c r="I14" i="2" s="1"/>
  <c r="H26" i="2"/>
  <c r="I26" i="2" s="1"/>
  <c r="T16" i="2"/>
  <c r="N5" i="2"/>
  <c r="U7" i="2"/>
  <c r="U8" i="2"/>
  <c r="V23" i="2"/>
  <c r="T26" i="2"/>
  <c r="H22" i="2"/>
  <c r="I22" i="2" s="1"/>
  <c r="L23" i="2"/>
  <c r="N21" i="2"/>
  <c r="U16" i="2"/>
  <c r="V25" i="2"/>
  <c r="W15" i="2"/>
  <c r="W26" i="2"/>
  <c r="BI28" i="2"/>
  <c r="H7" i="2"/>
  <c r="I7" i="2" s="1"/>
  <c r="M19" i="2"/>
  <c r="U23" i="2"/>
  <c r="V29" i="2"/>
  <c r="H11" i="2"/>
  <c r="I11" i="2" s="1"/>
  <c r="O8" i="2"/>
  <c r="U25" i="2"/>
  <c r="V15" i="2"/>
  <c r="V26" i="2"/>
  <c r="W11" i="2"/>
  <c r="BI29" i="2"/>
  <c r="BJ33" i="2"/>
  <c r="M11" i="2"/>
  <c r="U32" i="2"/>
  <c r="U29" i="2"/>
  <c r="Y19" i="2"/>
  <c r="U15" i="2"/>
  <c r="U26" i="2"/>
  <c r="V11" i="2"/>
  <c r="H8" i="2"/>
  <c r="I8" i="2" s="1"/>
  <c r="BJ7" i="2"/>
  <c r="H33" i="2"/>
  <c r="I33" i="2" s="1"/>
  <c r="H30" i="2"/>
  <c r="I30" i="2" s="1"/>
  <c r="U4" i="2"/>
  <c r="U30" i="2"/>
  <c r="V31" i="2"/>
  <c r="V22" i="2"/>
  <c r="BI12" i="2"/>
  <c r="BJ22" i="2"/>
  <c r="H12" i="2"/>
  <c r="I12" i="2" s="1"/>
  <c r="H28" i="2"/>
  <c r="I28" i="2" s="1"/>
  <c r="M6" i="2"/>
  <c r="V13" i="2"/>
  <c r="BI6" i="2"/>
  <c r="H5" i="2"/>
  <c r="I5" i="2" s="1"/>
  <c r="Z17" i="2"/>
  <c r="N32" i="2"/>
  <c r="N30" i="2"/>
  <c r="U31" i="2"/>
  <c r="U22" i="2"/>
  <c r="V2" i="2"/>
  <c r="BJ18" i="2"/>
  <c r="BJ11" i="2"/>
  <c r="BJ14" i="2"/>
  <c r="BI3" i="2"/>
  <c r="O51" i="1"/>
  <c r="AD51" i="1" s="1"/>
  <c r="H9" i="2"/>
  <c r="I9" i="2" s="1"/>
  <c r="H23" i="2"/>
  <c r="I23" i="2" s="1"/>
  <c r="H27" i="2"/>
  <c r="I27" i="2" s="1"/>
  <c r="H19" i="2"/>
  <c r="I19" i="2" s="1"/>
  <c r="H31" i="2"/>
  <c r="I31" i="2" s="1"/>
  <c r="H25" i="2"/>
  <c r="I25" i="2" s="1"/>
  <c r="U27" i="2"/>
  <c r="U13" i="2"/>
  <c r="W3" i="2"/>
  <c r="W21" i="2"/>
  <c r="Y21" i="2"/>
  <c r="U21" i="2"/>
  <c r="V21" i="2"/>
  <c r="W17" i="2"/>
  <c r="U17" i="2"/>
  <c r="Y17" i="2"/>
  <c r="V17" i="2"/>
  <c r="Z21" i="2"/>
  <c r="H29" i="2"/>
  <c r="I29" i="2" s="1"/>
  <c r="M22" i="2"/>
  <c r="N22" i="2"/>
  <c r="AA17" i="2"/>
  <c r="Z7" i="2"/>
  <c r="M12" i="2"/>
  <c r="M20" i="2"/>
  <c r="O20" i="2"/>
  <c r="BJ25" i="2"/>
  <c r="BI18" i="2"/>
  <c r="BJ32" i="2"/>
  <c r="BI9" i="2"/>
  <c r="BJ24" i="2"/>
  <c r="BJ16" i="2"/>
  <c r="BJ20" i="2"/>
  <c r="T20" i="2"/>
  <c r="M7" i="2"/>
  <c r="M8" i="2"/>
  <c r="N16" i="2"/>
  <c r="O23" i="2"/>
  <c r="O28" i="1"/>
  <c r="AD28" i="1" s="1"/>
  <c r="L4" i="2"/>
  <c r="BI7" i="2"/>
  <c r="BI24" i="2"/>
  <c r="BI16" i="2"/>
  <c r="BI20" i="2"/>
  <c r="T13" i="2"/>
  <c r="T22" i="2"/>
  <c r="M14" i="2"/>
  <c r="N23" i="2"/>
  <c r="O32" i="2"/>
  <c r="O25" i="2"/>
  <c r="L11" i="2"/>
  <c r="BI31" i="2"/>
  <c r="L26" i="2"/>
  <c r="BI30" i="2"/>
  <c r="BJ10" i="2"/>
  <c r="BJ8" i="2"/>
  <c r="L19" i="2"/>
  <c r="T24" i="2"/>
  <c r="T21" i="2"/>
  <c r="M23" i="2"/>
  <c r="O29" i="2"/>
  <c r="BJ6" i="2"/>
  <c r="L27" i="2"/>
  <c r="L14" i="2"/>
  <c r="L32" i="2"/>
  <c r="BI10" i="2"/>
  <c r="BI8" i="2"/>
  <c r="L22" i="2"/>
  <c r="T32" i="2"/>
  <c r="M32" i="2"/>
  <c r="M25" i="2"/>
  <c r="O17" i="2"/>
  <c r="O26" i="2"/>
  <c r="L29" i="2"/>
  <c r="L12" i="2"/>
  <c r="BJ2" i="2"/>
  <c r="L25" i="2"/>
  <c r="L3" i="2"/>
  <c r="T4" i="2"/>
  <c r="T9" i="2"/>
  <c r="M29" i="2"/>
  <c r="O30" i="2"/>
  <c r="BI2" i="2"/>
  <c r="BJ28" i="2"/>
  <c r="L15" i="2"/>
  <c r="L17" i="2"/>
  <c r="BJ5" i="2"/>
  <c r="T2" i="2"/>
  <c r="T30" i="2"/>
  <c r="M17" i="2"/>
  <c r="M26" i="2"/>
  <c r="O11" i="2"/>
  <c r="O12" i="2"/>
  <c r="BJ23" i="2"/>
  <c r="BI13" i="2"/>
  <c r="BI5" i="2"/>
  <c r="T6" i="2"/>
  <c r="T3" i="2"/>
  <c r="M30" i="2"/>
  <c r="N12" i="2"/>
  <c r="O31" i="2"/>
  <c r="O22" i="2"/>
  <c r="L6" i="2"/>
  <c r="BI23" i="2"/>
  <c r="BJ27" i="2"/>
  <c r="T11" i="2"/>
  <c r="T12" i="2"/>
  <c r="O27" i="2"/>
  <c r="O13" i="2"/>
  <c r="H6" i="2"/>
  <c r="I6" i="2" s="1"/>
  <c r="L7" i="2"/>
  <c r="L24" i="2"/>
  <c r="BI27" i="2"/>
  <c r="L16" i="2"/>
  <c r="L20" i="2"/>
  <c r="T28" i="2"/>
  <c r="T10" i="2"/>
  <c r="O19" i="2"/>
  <c r="O2" i="2"/>
  <c r="L31" i="2"/>
  <c r="L30" i="2"/>
  <c r="T7" i="2"/>
  <c r="T27" i="2"/>
  <c r="M27" i="2"/>
  <c r="M13" i="2"/>
  <c r="O6" i="2"/>
  <c r="H15" i="2"/>
  <c r="I15" i="2" s="1"/>
  <c r="L10" i="2"/>
  <c r="L8" i="2"/>
  <c r="BJ19" i="2"/>
  <c r="T14" i="2"/>
  <c r="T8" i="2"/>
  <c r="M2" i="2"/>
  <c r="O28" i="2"/>
  <c r="F15" i="2"/>
  <c r="G15" i="2" s="1"/>
  <c r="BI11" i="2"/>
  <c r="BI26" i="2"/>
  <c r="BI19" i="2"/>
  <c r="T23" i="2"/>
  <c r="T17" i="2"/>
  <c r="N20" i="2"/>
  <c r="N28" i="2"/>
  <c r="O21" i="2"/>
  <c r="O3" i="2"/>
  <c r="L2" i="2"/>
  <c r="BI32" i="2"/>
  <c r="T31" i="2"/>
  <c r="T33" i="2"/>
  <c r="M28" i="2"/>
  <c r="N3" i="2"/>
  <c r="O24" i="2"/>
  <c r="O10" i="2"/>
  <c r="H2" i="2"/>
  <c r="L28" i="2"/>
  <c r="BI25" i="2"/>
  <c r="L13" i="2"/>
  <c r="BJ17" i="2"/>
  <c r="L5" i="2"/>
  <c r="T25" i="2"/>
  <c r="M3" i="2"/>
  <c r="O9" i="2"/>
  <c r="L9" i="2"/>
  <c r="T29" i="2"/>
  <c r="T19" i="2"/>
  <c r="M24" i="2"/>
  <c r="M10" i="2"/>
  <c r="N33" i="2"/>
  <c r="T18" i="2"/>
  <c r="T5" i="2"/>
  <c r="M33" i="2"/>
  <c r="M9" i="2"/>
  <c r="O14" i="2"/>
  <c r="M18" i="2"/>
  <c r="T15" i="2"/>
  <c r="N18" i="2"/>
  <c r="O18" i="2"/>
  <c r="BB7" i="2"/>
  <c r="L18" i="2"/>
  <c r="BB23" i="2"/>
  <c r="F28" i="2"/>
  <c r="G28" i="2" s="1"/>
  <c r="F29" i="2"/>
  <c r="G29" i="2" s="1"/>
  <c r="F9" i="2"/>
  <c r="F27" i="2"/>
  <c r="F33" i="2"/>
  <c r="G33" i="2" s="1"/>
  <c r="H16" i="2"/>
  <c r="I16" i="2" s="1"/>
  <c r="F7" i="2"/>
  <c r="G7" i="2" s="1"/>
  <c r="F18" i="2"/>
  <c r="G18" i="2" s="1"/>
  <c r="F30" i="2"/>
  <c r="G30" i="2" s="1"/>
  <c r="F8" i="2"/>
  <c r="G8" i="2" s="1"/>
  <c r="F16" i="2"/>
  <c r="G16" i="2" s="1"/>
  <c r="F19" i="2"/>
  <c r="G19" i="2" s="1"/>
  <c r="F4" i="2"/>
  <c r="G4" i="2" s="1"/>
  <c r="F14" i="2"/>
  <c r="G14" i="2" s="1"/>
  <c r="F26" i="2"/>
  <c r="G26" i="2" s="1"/>
  <c r="F3" i="2"/>
  <c r="G3" i="2" s="1"/>
  <c r="F17" i="2"/>
  <c r="G17" i="2" s="1"/>
  <c r="F5" i="2"/>
  <c r="G5" i="2" s="1"/>
  <c r="F2" i="2"/>
  <c r="F23" i="2"/>
  <c r="G23" i="2" s="1"/>
  <c r="F13" i="2"/>
  <c r="G13" i="2" s="1"/>
  <c r="F12" i="2"/>
  <c r="G12" i="2" s="1"/>
  <c r="F20" i="2"/>
  <c r="G20" i="2" s="1"/>
  <c r="F6" i="2"/>
  <c r="G6" i="2" s="1"/>
  <c r="F31" i="2"/>
  <c r="G31" i="2" s="1"/>
  <c r="F24" i="2"/>
  <c r="G24" i="2" s="1"/>
  <c r="F10" i="2"/>
  <c r="G10" i="2" s="1"/>
  <c r="F22" i="2"/>
  <c r="G22" i="2" s="1"/>
  <c r="F11" i="2"/>
  <c r="G11" i="2" s="1"/>
  <c r="F25" i="2"/>
  <c r="G25" i="2" s="1"/>
  <c r="F32" i="2"/>
  <c r="G32" i="2" s="1"/>
  <c r="AZ23" i="2"/>
  <c r="BA24" i="2"/>
  <c r="AZ11" i="2"/>
  <c r="L33" i="2"/>
  <c r="AV31" i="2"/>
  <c r="BB22" i="2"/>
  <c r="AV4" i="2"/>
  <c r="BA28" i="2"/>
  <c r="BB25" i="2"/>
  <c r="AZ4" i="2"/>
  <c r="BA7" i="2"/>
  <c r="BB14" i="2"/>
  <c r="AV24" i="2"/>
  <c r="AV6" i="2"/>
  <c r="BB11" i="2"/>
  <c r="AZ7" i="2"/>
  <c r="BA8" i="2"/>
  <c r="AV16" i="2"/>
  <c r="AV19" i="2"/>
  <c r="BA5" i="2"/>
  <c r="AV25" i="2"/>
  <c r="BA18" i="2"/>
  <c r="BB32" i="2"/>
  <c r="AV12" i="2"/>
  <c r="BA30" i="2"/>
  <c r="BB15" i="2"/>
  <c r="AZ27" i="2"/>
  <c r="AV33" i="2"/>
  <c r="BB28" i="2"/>
  <c r="BB29" i="2"/>
  <c r="BB9" i="2"/>
  <c r="AZ3" i="2"/>
  <c r="AV10" i="2"/>
  <c r="BA15" i="2"/>
  <c r="BA16" i="2"/>
  <c r="BB20" i="2"/>
  <c r="AV15" i="2"/>
  <c r="AZ16" i="2"/>
  <c r="AV29" i="2"/>
  <c r="AV26" i="2"/>
  <c r="BA9" i="2"/>
  <c r="AZ10" i="2"/>
  <c r="BB17" i="2"/>
  <c r="AZ17" i="2"/>
  <c r="AV22" i="2"/>
  <c r="BA6" i="2"/>
  <c r="BB2" i="2"/>
  <c r="AZ6" i="2"/>
  <c r="AV11" i="2"/>
  <c r="BA29" i="2"/>
  <c r="AV18" i="2"/>
  <c r="AV13" i="2"/>
  <c r="AZ20" i="2"/>
  <c r="AZ24" i="2"/>
  <c r="AV32" i="2"/>
  <c r="BA10" i="2"/>
  <c r="AV27" i="2"/>
  <c r="AZ8" i="2"/>
  <c r="AZ19" i="2"/>
  <c r="AV5" i="2"/>
  <c r="AZ14" i="2"/>
  <c r="BA4" i="2"/>
  <c r="AV23" i="2"/>
  <c r="BA31" i="2"/>
  <c r="AZ29" i="2"/>
  <c r="AZ13" i="2"/>
  <c r="BB30" i="2"/>
  <c r="BA3" i="2"/>
  <c r="AZ22" i="2"/>
  <c r="BA11" i="2"/>
  <c r="AZ28" i="2"/>
  <c r="AV7" i="2"/>
  <c r="BA14" i="2"/>
  <c r="AZ31" i="2"/>
  <c r="AZ25" i="2"/>
  <c r="BB13" i="2"/>
  <c r="AZ9" i="2"/>
  <c r="AZ12" i="2"/>
  <c r="BB27" i="2"/>
  <c r="AV8" i="2"/>
  <c r="AV17" i="2"/>
  <c r="AZ33" i="2"/>
  <c r="BB5" i="2"/>
  <c r="BA20" i="2"/>
  <c r="BB4" i="2"/>
  <c r="AZ18" i="2"/>
  <c r="BB26" i="2"/>
  <c r="BB12" i="2"/>
  <c r="BB33" i="2"/>
  <c r="BB19" i="2"/>
  <c r="AZ5" i="2"/>
  <c r="AV20" i="2"/>
  <c r="AV2" i="2"/>
  <c r="AZ2" i="2"/>
  <c r="AV28" i="2"/>
  <c r="AZ26" i="2"/>
  <c r="AZ32" i="2"/>
  <c r="AZ30" i="2"/>
  <c r="BB3" i="2"/>
  <c r="AV14" i="2"/>
  <c r="BB18" i="2"/>
  <c r="AV3" i="2"/>
  <c r="AZ15" i="2"/>
  <c r="BA27" i="2"/>
  <c r="BB8" i="2"/>
  <c r="BA22" i="2"/>
  <c r="BA2" i="2"/>
  <c r="BB6" i="2"/>
  <c r="BA23" i="2"/>
  <c r="BB31" i="2"/>
  <c r="BA13" i="2"/>
  <c r="BB24" i="2"/>
  <c r="BA12" i="2"/>
  <c r="BB10" i="2"/>
  <c r="BA33" i="2"/>
  <c r="BB16" i="2"/>
  <c r="BA26" i="2"/>
  <c r="BA17" i="2"/>
  <c r="AV9" i="2"/>
  <c r="BA25" i="2"/>
  <c r="BA32" i="2"/>
  <c r="AV30" i="2"/>
  <c r="BA19"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22" i="2" s="1"/>
  <c r="S39" i="1"/>
  <c r="AA31"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G7" i="1" l="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3" i="2"/>
  <c r="K29" i="7"/>
  <c r="AC126" i="1"/>
  <c r="AD189" i="1"/>
  <c r="AC120" i="1"/>
  <c r="AC128" i="1"/>
  <c r="Q2" i="2"/>
  <c r="AC228" i="1"/>
  <c r="AC159" i="1"/>
  <c r="AD78" i="1"/>
  <c r="AC198" i="1"/>
  <c r="AD206" i="1"/>
  <c r="AD182" i="1"/>
  <c r="AC240" i="1"/>
  <c r="AC180" i="1"/>
  <c r="AC141" i="1"/>
  <c r="BG17" i="2"/>
  <c r="BG33" i="2"/>
  <c r="BG12" i="2"/>
  <c r="AD225" i="1"/>
  <c r="AD164" i="1"/>
  <c r="BG19" i="2"/>
  <c r="AD168" i="1"/>
  <c r="AC170" i="1"/>
  <c r="AC156" i="1"/>
  <c r="AA13" i="2"/>
  <c r="AI13" i="2" s="1"/>
  <c r="AC231" i="1"/>
  <c r="BG18" i="2"/>
  <c r="AD239" i="1"/>
  <c r="AC236" i="1"/>
  <c r="AC150" i="1"/>
  <c r="AC122" i="1"/>
  <c r="AP20" i="1"/>
  <c r="AD123" i="1"/>
  <c r="AC102" i="1"/>
  <c r="BG7" i="2"/>
  <c r="BG23" i="2"/>
  <c r="BG21"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2" i="2"/>
  <c r="AG12" i="2" s="1"/>
  <c r="Z29" i="2"/>
  <c r="S12" i="2"/>
  <c r="AI12" i="2" s="1"/>
  <c r="Z15" i="2"/>
  <c r="Q27" i="2"/>
  <c r="S11" i="2"/>
  <c r="R5" i="2"/>
  <c r="Y29" i="2"/>
  <c r="Q13" i="2"/>
  <c r="S27" i="2"/>
  <c r="AA29" i="2"/>
  <c r="AI29" i="2" s="1"/>
  <c r="S25" i="2"/>
  <c r="Q25" i="2"/>
  <c r="R15" i="2"/>
  <c r="Y28" i="2"/>
  <c r="S15" i="2"/>
  <c r="S33" i="2"/>
  <c r="AI33" i="2" s="1"/>
  <c r="R33" i="2"/>
  <c r="AG33" i="2" s="1"/>
  <c r="R7" i="2"/>
  <c r="AG7" i="2" s="1"/>
  <c r="R13" i="2"/>
  <c r="R9" i="2"/>
  <c r="S31" i="2"/>
  <c r="AI31" i="2" s="1"/>
  <c r="Q31" i="2"/>
  <c r="AA14" i="2"/>
  <c r="S7" i="2"/>
  <c r="AI7" i="2" s="1"/>
  <c r="AA27" i="2"/>
  <c r="R29" i="2"/>
  <c r="Z24" i="2"/>
  <c r="AA5" i="2"/>
  <c r="AI5" i="2" s="1"/>
  <c r="Y5" i="2"/>
  <c r="R14" i="2"/>
  <c r="S14" i="2"/>
  <c r="Z5" i="2"/>
  <c r="Y30" i="2"/>
  <c r="AF22" i="2"/>
  <c r="S32" i="2"/>
  <c r="S4" i="2"/>
  <c r="Y8" i="2"/>
  <c r="R32" i="2"/>
  <c r="Q32" i="2"/>
  <c r="BO53" i="5"/>
  <c r="R4" i="2"/>
  <c r="BZ6" i="2"/>
  <c r="BZ5" i="2"/>
  <c r="AD24" i="2"/>
  <c r="AH12" i="2"/>
  <c r="AH8" i="2"/>
  <c r="Y27" i="2"/>
  <c r="Z14" i="2"/>
  <c r="BO46" i="5"/>
  <c r="AH21" i="2"/>
  <c r="Y20" i="2"/>
  <c r="Z30" i="2"/>
  <c r="AG30" i="2" s="1"/>
  <c r="S24" i="2"/>
  <c r="AI24" i="2" s="1"/>
  <c r="Q29" i="2"/>
  <c r="Z27" i="2"/>
  <c r="Z28" i="2"/>
  <c r="AA28" i="2"/>
  <c r="S28" i="2"/>
  <c r="Q26" i="2"/>
  <c r="AA8" i="2"/>
  <c r="R28" i="2"/>
  <c r="AA30" i="2"/>
  <c r="Q11" i="2"/>
  <c r="S26" i="2"/>
  <c r="R24" i="2"/>
  <c r="Q9" i="2"/>
  <c r="AA20" i="2"/>
  <c r="Q28" i="2"/>
  <c r="AD11" i="2"/>
  <c r="Y14" i="2"/>
  <c r="AE14" i="2" s="1"/>
  <c r="Y24" i="2"/>
  <c r="AE24" i="2" s="1"/>
  <c r="Z8" i="2"/>
  <c r="S3" i="2"/>
  <c r="Z20" i="2"/>
  <c r="BO14" i="5"/>
  <c r="Q3" i="2"/>
  <c r="S9" i="2"/>
  <c r="BO11" i="5"/>
  <c r="AA4" i="2"/>
  <c r="BO8" i="5"/>
  <c r="BT3" i="2"/>
  <c r="BT12" i="2" s="1"/>
  <c r="BO60" i="5"/>
  <c r="BO17" i="5"/>
  <c r="BO3" i="5"/>
  <c r="BO50" i="5"/>
  <c r="BO19" i="5"/>
  <c r="BO33" i="5"/>
  <c r="BO24" i="5"/>
  <c r="AF5" i="2"/>
  <c r="BO10" i="5"/>
  <c r="Z6" i="2"/>
  <c r="Q17" i="2"/>
  <c r="AE17" i="2" s="1"/>
  <c r="Y1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8" i="2"/>
  <c r="R17" i="2"/>
  <c r="AG17" i="2" s="1"/>
  <c r="BO26" i="5"/>
  <c r="BO22" i="5"/>
  <c r="BO62" i="5"/>
  <c r="BO38" i="5"/>
  <c r="BO47" i="5"/>
  <c r="BO32" i="5"/>
  <c r="BO57" i="5"/>
  <c r="BO51" i="5"/>
  <c r="BO52" i="5"/>
  <c r="BO18" i="5"/>
  <c r="BO34" i="5"/>
  <c r="BO28" i="5"/>
  <c r="BO39" i="5"/>
  <c r="BO12" i="5"/>
  <c r="BO7" i="5"/>
  <c r="BO6" i="5"/>
  <c r="BO4" i="5"/>
  <c r="BO56" i="5"/>
  <c r="BO58" i="5"/>
  <c r="BO64" i="5"/>
  <c r="BO63" i="5"/>
  <c r="Z22" i="2"/>
  <c r="AG22" i="2" s="1"/>
  <c r="Z26" i="2"/>
  <c r="AG26" i="2" s="1"/>
  <c r="Y22" i="2"/>
  <c r="Y26" i="2"/>
  <c r="Y4" i="2"/>
  <c r="AE4" i="2" s="1"/>
  <c r="AA2" i="2"/>
  <c r="AA26" i="2"/>
  <c r="Y2" i="2"/>
  <c r="Q6" i="2"/>
  <c r="Q30" i="2"/>
  <c r="R3" i="2"/>
  <c r="AA22" i="2"/>
  <c r="S10" i="2"/>
  <c r="BO42" i="5"/>
  <c r="S30" i="2"/>
  <c r="Q10" i="2"/>
  <c r="Z4" i="2"/>
  <c r="R6" i="2"/>
  <c r="BO21" i="5"/>
  <c r="S23" i="2"/>
  <c r="AI23" i="2" s="1"/>
  <c r="AH16" i="2"/>
  <c r="AF18" i="2"/>
  <c r="AH13" i="2"/>
  <c r="AD9" i="2"/>
  <c r="AH27" i="2"/>
  <c r="AH3" i="2"/>
  <c r="AF16" i="2"/>
  <c r="AB20" i="2"/>
  <c r="AB6" i="2"/>
  <c r="AB33" i="2"/>
  <c r="AF12" i="2"/>
  <c r="AH20" i="2"/>
  <c r="AH6" i="2"/>
  <c r="AF20" i="2"/>
  <c r="AB13" i="2"/>
  <c r="AD30" i="2"/>
  <c r="AD14" i="2"/>
  <c r="AH17" i="2"/>
  <c r="AH19" i="2"/>
  <c r="AD32" i="2"/>
  <c r="AB9" i="2"/>
  <c r="AB22" i="2"/>
  <c r="AB10" i="2"/>
  <c r="AD33" i="2"/>
  <c r="AD17" i="2"/>
  <c r="AH28" i="2"/>
  <c r="AE7" i="2"/>
  <c r="AD2" i="2"/>
  <c r="AH11" i="2"/>
  <c r="AD29" i="2"/>
  <c r="AF23" i="2"/>
  <c r="AF3" i="2"/>
  <c r="AD26" i="2"/>
  <c r="AH5" i="2"/>
  <c r="AB21" i="2"/>
  <c r="AD13" i="2"/>
  <c r="AB16" i="2"/>
  <c r="AH2" i="2"/>
  <c r="AF32" i="2"/>
  <c r="AD8" i="2"/>
  <c r="AD18" i="2"/>
  <c r="AD28" i="2"/>
  <c r="AH29" i="2"/>
  <c r="AE12" i="2"/>
  <c r="AD27" i="2"/>
  <c r="AH25" i="2"/>
  <c r="AD19" i="2"/>
  <c r="AB24" i="2"/>
  <c r="AB30" i="2"/>
  <c r="AD20" i="2"/>
  <c r="AD7" i="2"/>
  <c r="AH22" i="2"/>
  <c r="AH26" i="2"/>
  <c r="AD12" i="2"/>
  <c r="AD22" i="2"/>
  <c r="AE33" i="2"/>
  <c r="AB28" i="2"/>
  <c r="AF14" i="2"/>
  <c r="AH23" i="2"/>
  <c r="AH10" i="2"/>
  <c r="AF33" i="2"/>
  <c r="AB18" i="2"/>
  <c r="AH14" i="2"/>
  <c r="AD10" i="2"/>
  <c r="AD3" i="2"/>
  <c r="AF28" i="2"/>
  <c r="AH31" i="2"/>
  <c r="AD23" i="2"/>
  <c r="AD25" i="2"/>
  <c r="AB26" i="2"/>
  <c r="AH32" i="2"/>
  <c r="AH9" i="2"/>
  <c r="AB8" i="2"/>
  <c r="AH30" i="2"/>
  <c r="AD6" i="2"/>
  <c r="AF30" i="2"/>
  <c r="AH24" i="2"/>
  <c r="AB2" i="2"/>
  <c r="AB17" i="2"/>
  <c r="AB29" i="2"/>
  <c r="AB11" i="2"/>
  <c r="AF17" i="2"/>
  <c r="AH33" i="2"/>
  <c r="AH4" i="2"/>
  <c r="AB31" i="2"/>
  <c r="AB15" i="2"/>
  <c r="AB4" i="2"/>
  <c r="AF31" i="2"/>
  <c r="AF27" i="2"/>
  <c r="AH7" i="2"/>
  <c r="AB3" i="2"/>
  <c r="AD21" i="2"/>
  <c r="AF29" i="2"/>
  <c r="AF9" i="2"/>
  <c r="AF26" i="2"/>
  <c r="AB25" i="2"/>
  <c r="AB32" i="2"/>
  <c r="AF21" i="2"/>
  <c r="AD16" i="2"/>
  <c r="AF25" i="2"/>
  <c r="AD31" i="2"/>
  <c r="AF13" i="2"/>
  <c r="AF15" i="2"/>
  <c r="AF19" i="2"/>
  <c r="AB5" i="2"/>
  <c r="AB7" i="2"/>
  <c r="AB14" i="2"/>
  <c r="AB23" i="2"/>
  <c r="AD5" i="2"/>
  <c r="AF10" i="2"/>
  <c r="AF7" i="2"/>
  <c r="AF11" i="2"/>
  <c r="AD15" i="2"/>
  <c r="AG2" i="2"/>
  <c r="AF24" i="2"/>
  <c r="AB12" i="2"/>
  <c r="AB27" i="2"/>
  <c r="AB19" i="2"/>
  <c r="AI17" i="2"/>
  <c r="AF2" i="2"/>
  <c r="AF6" i="2"/>
  <c r="AF8" i="2"/>
  <c r="AH15" i="2"/>
  <c r="AF4" i="2"/>
  <c r="AD4" i="2"/>
  <c r="Z3" i="2"/>
  <c r="R19" i="2"/>
  <c r="AG19" i="2" s="1"/>
  <c r="BM14" i="2"/>
  <c r="J9" i="2"/>
  <c r="BF9" i="2" s="1"/>
  <c r="G9" i="2"/>
  <c r="J27" i="2"/>
  <c r="BF27" i="2" s="1"/>
  <c r="G27" i="2"/>
  <c r="J24" i="2"/>
  <c r="BF24" i="2" s="1"/>
  <c r="BM18" i="2"/>
  <c r="J18" i="2"/>
  <c r="E18" i="2" s="1"/>
  <c r="BK26" i="2"/>
  <c r="X18" i="2"/>
  <c r="BM26" i="2"/>
  <c r="BM12" i="2"/>
  <c r="J7" i="2"/>
  <c r="BF7" i="2" s="1"/>
  <c r="X7" i="2"/>
  <c r="X27" i="2"/>
  <c r="X3" i="2"/>
  <c r="BK12" i="2"/>
  <c r="J17" i="2"/>
  <c r="E17" i="2" s="1"/>
  <c r="BK3" i="2"/>
  <c r="BM3" i="2"/>
  <c r="X10" i="2"/>
  <c r="BK32" i="2"/>
  <c r="AA9" i="2"/>
  <c r="Z9" i="2"/>
  <c r="X29" i="2"/>
  <c r="X31" i="2"/>
  <c r="S8" i="2"/>
  <c r="AA32" i="2"/>
  <c r="BM8" i="2"/>
  <c r="BL14" i="2"/>
  <c r="Z25" i="2"/>
  <c r="AG25" i="2" s="1"/>
  <c r="AA25" i="2"/>
  <c r="AA6" i="2"/>
  <c r="BM11" i="2"/>
  <c r="X11" i="2"/>
  <c r="BL15" i="2"/>
  <c r="X19" i="2"/>
  <c r="BK15" i="2"/>
  <c r="BM19" i="2"/>
  <c r="BM31" i="2"/>
  <c r="BM32" i="2"/>
  <c r="X9" i="2"/>
  <c r="X4" i="2"/>
  <c r="S22" i="2"/>
  <c r="X23" i="2"/>
  <c r="BM33" i="2"/>
  <c r="BM22" i="2"/>
  <c r="BM15" i="2"/>
  <c r="X20" i="2"/>
  <c r="BM13" i="2"/>
  <c r="BM20" i="2"/>
  <c r="BM9" i="2"/>
  <c r="X22" i="2"/>
  <c r="J12" i="2"/>
  <c r="E12" i="2" s="1"/>
  <c r="X14" i="2"/>
  <c r="X32" i="2"/>
  <c r="BK4" i="2"/>
  <c r="BM4" i="2"/>
  <c r="BL3" i="2"/>
  <c r="BK29" i="2"/>
  <c r="BK33" i="2"/>
  <c r="BL33" i="2"/>
  <c r="BK11" i="2"/>
  <c r="BK13" i="2"/>
  <c r="BK31" i="2"/>
  <c r="X5" i="2"/>
  <c r="BM29" i="2"/>
  <c r="BK9" i="2"/>
  <c r="X33" i="2"/>
  <c r="X26" i="2"/>
  <c r="BL22" i="2"/>
  <c r="BM23" i="2"/>
  <c r="BM25" i="2"/>
  <c r="BM7" i="2"/>
  <c r="BK7" i="2"/>
  <c r="BK17" i="2"/>
  <c r="X13" i="2"/>
  <c r="BM24" i="2"/>
  <c r="X24" i="2"/>
  <c r="BM27" i="2"/>
  <c r="BM30" i="2"/>
  <c r="J25" i="2"/>
  <c r="E25" i="2" s="1"/>
  <c r="X16" i="2"/>
  <c r="BK22" i="2"/>
  <c r="Q22" i="2"/>
  <c r="S19" i="2"/>
  <c r="Y3" i="2"/>
  <c r="Q19" i="2"/>
  <c r="AE19" i="2" s="1"/>
  <c r="Y15" i="2"/>
  <c r="AE15" i="2" s="1"/>
  <c r="R20" i="2"/>
  <c r="Y9" i="2"/>
  <c r="Q20" i="2"/>
  <c r="Y6" i="2"/>
  <c r="S18" i="2"/>
  <c r="AI18" i="2" s="1"/>
  <c r="Q18" i="2"/>
  <c r="AE18" i="2" s="1"/>
  <c r="AA16" i="2"/>
  <c r="Y16" i="2"/>
  <c r="Z16" i="2"/>
  <c r="R23" i="2"/>
  <c r="Y25" i="2"/>
  <c r="Q23" i="2"/>
  <c r="AE23" i="2" s="1"/>
  <c r="AA15" i="2"/>
  <c r="Q16" i="2"/>
  <c r="Y11" i="2"/>
  <c r="S16" i="2"/>
  <c r="Z31" i="2"/>
  <c r="Q21" i="2"/>
  <c r="AE21" i="2" s="1"/>
  <c r="AA10" i="2"/>
  <c r="Y10" i="2"/>
  <c r="Z10" i="2"/>
  <c r="AG10" i="2" s="1"/>
  <c r="BK14" i="2"/>
  <c r="P23" i="2"/>
  <c r="BK20" i="2"/>
  <c r="Z32" i="2"/>
  <c r="Q8" i="2"/>
  <c r="R8" i="2"/>
  <c r="Y32" i="2"/>
  <c r="BK30" i="2"/>
  <c r="X28" i="2"/>
  <c r="Y31" i="2"/>
  <c r="BM28" i="2"/>
  <c r="S20" i="2"/>
  <c r="J15" i="2"/>
  <c r="X15" i="2"/>
  <c r="J2" i="2"/>
  <c r="X6" i="2"/>
  <c r="BM6" i="2"/>
  <c r="X2" i="2"/>
  <c r="P15" i="2"/>
  <c r="BL18" i="2"/>
  <c r="BM2" i="2"/>
  <c r="P27" i="2"/>
  <c r="X25" i="2"/>
  <c r="P4" i="2"/>
  <c r="X12" i="2"/>
  <c r="P11" i="2"/>
  <c r="P20" i="2"/>
  <c r="P29" i="2"/>
  <c r="X17" i="2"/>
  <c r="P10" i="2"/>
  <c r="P30" i="2"/>
  <c r="X30" i="2"/>
  <c r="P28" i="2"/>
  <c r="P31" i="2"/>
  <c r="BK25" i="2"/>
  <c r="BK18" i="2"/>
  <c r="BK6" i="2"/>
  <c r="BK23" i="2"/>
  <c r="BK2" i="2"/>
  <c r="BK16" i="2"/>
  <c r="BM17" i="2"/>
  <c r="BL27" i="2"/>
  <c r="BK10" i="2"/>
  <c r="BK24" i="2"/>
  <c r="BK19" i="2"/>
  <c r="BL13" i="2"/>
  <c r="BL26" i="2"/>
  <c r="BK27" i="2"/>
  <c r="BL5" i="2"/>
  <c r="BK5" i="2"/>
  <c r="BK28" i="2"/>
  <c r="BL32" i="2"/>
  <c r="BL19" i="2"/>
  <c r="BL8" i="2"/>
  <c r="BK8" i="2"/>
  <c r="BM5" i="2"/>
  <c r="Z11" i="2"/>
  <c r="AG11" i="2" s="1"/>
  <c r="AA11" i="2"/>
  <c r="R16" i="2"/>
  <c r="X8" i="2"/>
  <c r="R18" i="2"/>
  <c r="AG18" i="2" s="1"/>
  <c r="P6" i="2"/>
  <c r="BM10" i="2"/>
  <c r="J29" i="2"/>
  <c r="E29" i="2" s="1"/>
  <c r="AA3" i="2"/>
  <c r="BL23" i="2"/>
  <c r="J3" i="2"/>
  <c r="E3" i="2" s="1"/>
  <c r="P19" i="2"/>
  <c r="BM16" i="2"/>
  <c r="BL7" i="2"/>
  <c r="P7" i="2"/>
  <c r="J28" i="2"/>
  <c r="E28" i="2" s="1"/>
  <c r="BL28" i="2"/>
  <c r="BL4" i="2"/>
  <c r="J5" i="2"/>
  <c r="E5" i="2" s="1"/>
  <c r="P5" i="2"/>
  <c r="BL24" i="2"/>
  <c r="P24" i="2"/>
  <c r="J19" i="2"/>
  <c r="E19" i="2" s="1"/>
  <c r="J14" i="2"/>
  <c r="E14" i="2" s="1"/>
  <c r="J20" i="2"/>
  <c r="E20" i="2" s="1"/>
  <c r="BL12" i="2"/>
  <c r="J32" i="2"/>
  <c r="E32" i="2" s="1"/>
  <c r="P32" i="2"/>
  <c r="P18" i="2"/>
  <c r="BL30" i="2"/>
  <c r="BL20" i="2"/>
  <c r="J22" i="2"/>
  <c r="E22" i="2" s="1"/>
  <c r="J10" i="2"/>
  <c r="E10" i="2" s="1"/>
  <c r="J4" i="2"/>
  <c r="E4" i="2" s="1"/>
  <c r="P14" i="2"/>
  <c r="P12" i="2"/>
  <c r="BL29" i="2"/>
  <c r="J16" i="2"/>
  <c r="BL6" i="2"/>
  <c r="J11" i="2"/>
  <c r="E11" i="2" s="1"/>
  <c r="P22" i="2"/>
  <c r="BL9" i="2"/>
  <c r="P25" i="2"/>
  <c r="J8" i="2"/>
  <c r="E8" i="2" s="1"/>
  <c r="J6" i="2"/>
  <c r="E6" i="2" s="1"/>
  <c r="J30" i="2"/>
  <c r="E30" i="2" s="1"/>
  <c r="P8" i="2"/>
  <c r="J31" i="2"/>
  <c r="E31" i="2" s="1"/>
  <c r="J33" i="2"/>
  <c r="E33" i="2" s="1"/>
  <c r="J13" i="2"/>
  <c r="E13" i="2" s="1"/>
  <c r="BL25" i="2"/>
  <c r="P3" i="2"/>
  <c r="BL31" i="2"/>
  <c r="P9" i="2"/>
  <c r="J23" i="2"/>
  <c r="E23" i="2" s="1"/>
  <c r="P26" i="2"/>
  <c r="P13" i="2"/>
  <c r="P2" i="2"/>
  <c r="P17" i="2"/>
  <c r="BL17" i="2"/>
  <c r="J26" i="2"/>
  <c r="E26" i="2" s="1"/>
  <c r="BL10" i="2"/>
  <c r="BL2" i="2"/>
  <c r="P16" i="2"/>
  <c r="BL11" i="2"/>
  <c r="BL16" i="2"/>
  <c r="P33" i="2"/>
  <c r="BC9" i="2"/>
  <c r="BC10" i="2"/>
  <c r="BC6" i="2"/>
  <c r="BC15" i="2"/>
  <c r="BC28" i="2"/>
  <c r="BC25" i="2"/>
  <c r="BC8" i="2"/>
  <c r="BC20" i="2"/>
  <c r="BC14" i="2"/>
  <c r="BC24" i="2"/>
  <c r="BC23" i="2"/>
  <c r="BC22" i="2"/>
  <c r="BC5" i="2"/>
  <c r="BC19" i="2"/>
  <c r="BC7" i="2"/>
  <c r="BC17" i="2"/>
  <c r="BC29" i="2"/>
  <c r="BC26" i="2"/>
  <c r="BC13" i="2"/>
  <c r="BC18" i="2"/>
  <c r="BC3" i="2"/>
  <c r="BC31" i="2"/>
  <c r="BC12" i="2"/>
  <c r="BC2" i="2"/>
  <c r="BC27" i="2"/>
  <c r="BC30" i="2"/>
  <c r="BC32" i="2"/>
  <c r="BC11" i="2"/>
  <c r="BC16" i="2"/>
  <c r="BC33" i="2"/>
  <c r="BC4"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3" i="2"/>
  <c r="BG13" i="2"/>
  <c r="BH24" i="2"/>
  <c r="BG6" i="2"/>
  <c r="BG25" i="2"/>
  <c r="BH13" i="2"/>
  <c r="BH11" i="2"/>
  <c r="BH6" i="2"/>
  <c r="BG22" i="2"/>
  <c r="BG20" i="2"/>
  <c r="BH32" i="2"/>
  <c r="BG31" i="2"/>
  <c r="BH10" i="2"/>
  <c r="BH30" i="2"/>
  <c r="BG26" i="2"/>
  <c r="BH3" i="2"/>
  <c r="BH31" i="2"/>
  <c r="BH27" i="2"/>
  <c r="BG8" i="2"/>
  <c r="BH22" i="2"/>
  <c r="BH4" i="2"/>
  <c r="BH5" i="2"/>
  <c r="BG32" i="2"/>
  <c r="BH15" i="2"/>
  <c r="BG30" i="2"/>
  <c r="BG28" i="2"/>
  <c r="BG11" i="2"/>
  <c r="BH20" i="2"/>
  <c r="BH9" i="2"/>
  <c r="BH29" i="2"/>
  <c r="BH14" i="2"/>
  <c r="BH25" i="2"/>
  <c r="BG3" i="2"/>
  <c r="BG29" i="2"/>
  <c r="BH8" i="2"/>
  <c r="BG10" i="2"/>
  <c r="BH16" i="2"/>
  <c r="BG16" i="2"/>
  <c r="BG9" i="2"/>
  <c r="BH26" i="2"/>
  <c r="BG27" i="2"/>
  <c r="BG5" i="2"/>
  <c r="BH28" i="2"/>
  <c r="BH23" i="2"/>
  <c r="BH19" i="2"/>
  <c r="BG2" i="2"/>
  <c r="BG15" i="2"/>
  <c r="BH18" i="2"/>
  <c r="BG4" i="2"/>
  <c r="BH12" i="2"/>
  <c r="BH21" i="2"/>
  <c r="BH17" i="2"/>
  <c r="BH7" i="2"/>
  <c r="BG24" i="2"/>
  <c r="BG14"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5" i="2"/>
  <c r="AG15" i="2"/>
  <c r="AK12" i="2"/>
  <c r="AE29" i="2"/>
  <c r="AJ13" i="2"/>
  <c r="AE27" i="2"/>
  <c r="AG29" i="2"/>
  <c r="AE28" i="2"/>
  <c r="AK7" i="2"/>
  <c r="AG5" i="2"/>
  <c r="AE25" i="2"/>
  <c r="AJ7" i="2"/>
  <c r="AI11" i="2"/>
  <c r="AI25" i="2"/>
  <c r="AK33" i="2"/>
  <c r="AE13" i="2"/>
  <c r="AJ15" i="2"/>
  <c r="AK31" i="2"/>
  <c r="AJ27" i="2"/>
  <c r="AI27" i="2"/>
  <c r="AJ33" i="2"/>
  <c r="AG13" i="2"/>
  <c r="AG9" i="2"/>
  <c r="AE31" i="2"/>
  <c r="AJ29" i="2"/>
  <c r="AJ5" i="2"/>
  <c r="AK5" i="2"/>
  <c r="AK29" i="2"/>
  <c r="AI14" i="2"/>
  <c r="BP47" i="5"/>
  <c r="BQ47" i="5" s="1"/>
  <c r="BP13" i="5"/>
  <c r="BQ13" i="5" s="1"/>
  <c r="AJ14" i="2"/>
  <c r="BP45" i="5"/>
  <c r="BQ45" i="5" s="1"/>
  <c r="BP53" i="5"/>
  <c r="BQ53" i="5" s="1"/>
  <c r="AE32" i="2"/>
  <c r="AE8" i="2"/>
  <c r="AI4" i="2"/>
  <c r="AI32" i="2"/>
  <c r="AR7" i="2"/>
  <c r="AR33" i="2"/>
  <c r="AR12" i="2"/>
  <c r="AR17" i="2"/>
  <c r="AR18" i="2"/>
  <c r="AR21" i="2"/>
  <c r="AG32" i="2"/>
  <c r="AE30" i="2"/>
  <c r="AK24" i="2"/>
  <c r="BP61" i="5"/>
  <c r="BQ61" i="5" s="1"/>
  <c r="BP7" i="5"/>
  <c r="BQ7" i="5" s="1"/>
  <c r="BP19" i="5"/>
  <c r="BQ19" i="5" s="1"/>
  <c r="BP35" i="5"/>
  <c r="BQ35" i="5" s="1"/>
  <c r="BP33" i="5"/>
  <c r="BQ33" i="5" s="1"/>
  <c r="BP29" i="5"/>
  <c r="BQ29" i="5" s="1"/>
  <c r="AJ17" i="2"/>
  <c r="BP15" i="5"/>
  <c r="BQ15" i="5" s="1"/>
  <c r="BP59" i="5"/>
  <c r="BQ59" i="5" s="1"/>
  <c r="AK14" i="2"/>
  <c r="BP57" i="5"/>
  <c r="BQ57" i="5" s="1"/>
  <c r="AG8" i="2"/>
  <c r="AE9" i="2"/>
  <c r="AI2" i="2"/>
  <c r="BP21" i="5"/>
  <c r="BQ21" i="5" s="1"/>
  <c r="E16" i="2"/>
  <c r="BZ2" i="2"/>
  <c r="CA5" i="2" s="1"/>
  <c r="AJ2" i="2"/>
  <c r="AG14" i="2"/>
  <c r="AC10" i="2"/>
  <c r="AI20" i="2"/>
  <c r="AG27" i="2"/>
  <c r="AK27" i="2"/>
  <c r="AG6" i="2"/>
  <c r="AK4" i="2"/>
  <c r="AI10" i="2"/>
  <c r="CB5" i="2"/>
  <c r="CB6" i="2"/>
  <c r="AE11" i="2"/>
  <c r="AE20" i="2"/>
  <c r="BZ3" i="2"/>
  <c r="CB3" i="2" s="1"/>
  <c r="AK17" i="2"/>
  <c r="AI28" i="2"/>
  <c r="AE3" i="2"/>
  <c r="AI26" i="2"/>
  <c r="AE10" i="2"/>
  <c r="AJ30" i="2"/>
  <c r="AJ28" i="2"/>
  <c r="AG28" i="2"/>
  <c r="AK28" i="2"/>
  <c r="AJ26" i="2"/>
  <c r="AG20" i="2"/>
  <c r="AK26" i="2"/>
  <c r="AI30" i="2"/>
  <c r="BP27" i="5"/>
  <c r="BQ27" i="5" s="1"/>
  <c r="BP3" i="5"/>
  <c r="BQ3" i="5" s="1"/>
  <c r="BP11" i="5"/>
  <c r="BQ11" i="5" s="1"/>
  <c r="BP25" i="5"/>
  <c r="BQ25" i="5" s="1"/>
  <c r="AC28" i="2"/>
  <c r="AE22" i="2"/>
  <c r="AE6" i="2"/>
  <c r="AJ4" i="2"/>
  <c r="AJ24" i="2"/>
  <c r="AG24" i="2"/>
  <c r="AR24" i="2" s="1"/>
  <c r="BT8" i="2"/>
  <c r="BT7" i="2"/>
  <c r="AE26" i="2"/>
  <c r="AI9" i="2"/>
  <c r="AI8"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6" i="2"/>
  <c r="BP43" i="5"/>
  <c r="BQ43" i="5" s="1"/>
  <c r="BP49" i="5"/>
  <c r="BQ49" i="5" s="1"/>
  <c r="AG4" i="2"/>
  <c r="BP39" i="5"/>
  <c r="BQ39" i="5" s="1"/>
  <c r="AK30" i="2"/>
  <c r="E15" i="2"/>
  <c r="BF5" i="2"/>
  <c r="BF15" i="2"/>
  <c r="BF19" i="2"/>
  <c r="BF29" i="2"/>
  <c r="BF6" i="2"/>
  <c r="BF18" i="2"/>
  <c r="BF30" i="2"/>
  <c r="BF8" i="2"/>
  <c r="BF10" i="2"/>
  <c r="BF31" i="2"/>
  <c r="BF11" i="2"/>
  <c r="BF14" i="2"/>
  <c r="BF16" i="2"/>
  <c r="BF4" i="2"/>
  <c r="BF22" i="2"/>
  <c r="BF17" i="2"/>
  <c r="BF23" i="2"/>
  <c r="BF3" i="2"/>
  <c r="BF13" i="2"/>
  <c r="BF20" i="2"/>
  <c r="BF33" i="2"/>
  <c r="BF2" i="2"/>
  <c r="BF28" i="2"/>
  <c r="BF26" i="2"/>
  <c r="BF25" i="2"/>
  <c r="BF32" i="2"/>
  <c r="BF12" i="2"/>
  <c r="K9" i="2"/>
  <c r="E9" i="2"/>
  <c r="BD7" i="2"/>
  <c r="E7" i="2"/>
  <c r="K24" i="2"/>
  <c r="E24" i="2"/>
  <c r="K27" i="2"/>
  <c r="E27" i="2"/>
  <c r="BE27" i="2"/>
  <c r="AC24" i="2"/>
  <c r="BD9" i="2"/>
  <c r="BE9" i="2"/>
  <c r="AC16" i="2"/>
  <c r="AC26" i="2"/>
  <c r="AE16" i="2"/>
  <c r="AC33" i="2"/>
  <c r="AC32" i="2"/>
  <c r="AC13" i="2"/>
  <c r="AJ3" i="2"/>
  <c r="AC27" i="2"/>
  <c r="AC15" i="2"/>
  <c r="AC11" i="2"/>
  <c r="AG16" i="2"/>
  <c r="AC29" i="2"/>
  <c r="AC7" i="2"/>
  <c r="AC25" i="2"/>
  <c r="AC5" i="2"/>
  <c r="AC4" i="2"/>
  <c r="AC9" i="2"/>
  <c r="AC12" i="2"/>
  <c r="AC17" i="2"/>
  <c r="AC8" i="2"/>
  <c r="AC14" i="2"/>
  <c r="AC19" i="2"/>
  <c r="AC31" i="2"/>
  <c r="AC20" i="2"/>
  <c r="AC22" i="2"/>
  <c r="AC18" i="2"/>
  <c r="AC3" i="2"/>
  <c r="AC23" i="2"/>
  <c r="AI16" i="2"/>
  <c r="AK23" i="2"/>
  <c r="AG23" i="2"/>
  <c r="AR23" i="2" s="1"/>
  <c r="AI15" i="2"/>
  <c r="AJ19" i="2"/>
  <c r="AI19" i="2"/>
  <c r="AR19" i="2" s="1"/>
  <c r="AC30" i="2"/>
  <c r="AJ22" i="2"/>
  <c r="AI22" i="2"/>
  <c r="AI6" i="2"/>
  <c r="AC6" i="2"/>
  <c r="AI3" i="2"/>
  <c r="AC2" i="2"/>
  <c r="AG31" i="2"/>
  <c r="BD27" i="2"/>
  <c r="BN18" i="2"/>
  <c r="BN14" i="2"/>
  <c r="BE24" i="2"/>
  <c r="BD24" i="2"/>
  <c r="BD20" i="2"/>
  <c r="K20" i="2"/>
  <c r="BD5" i="2"/>
  <c r="K5" i="2"/>
  <c r="BE30" i="2"/>
  <c r="K30" i="2"/>
  <c r="BE11" i="2"/>
  <c r="K11" i="2"/>
  <c r="BE14" i="2"/>
  <c r="K14" i="2"/>
  <c r="BD2" i="2"/>
  <c r="K2" i="2"/>
  <c r="BD31" i="2"/>
  <c r="K31" i="2"/>
  <c r="BD29" i="2"/>
  <c r="K29" i="2"/>
  <c r="BD18" i="2"/>
  <c r="K18" i="2"/>
  <c r="BE18" i="2"/>
  <c r="BD26" i="2"/>
  <c r="K26" i="2"/>
  <c r="BE13" i="2"/>
  <c r="K13" i="2"/>
  <c r="BD8" i="2"/>
  <c r="K8" i="2"/>
  <c r="BE10" i="2"/>
  <c r="K10" i="2"/>
  <c r="BD32" i="2"/>
  <c r="K32" i="2"/>
  <c r="BE28" i="2"/>
  <c r="K28" i="2"/>
  <c r="BE15" i="2"/>
  <c r="K15" i="2"/>
  <c r="BE12" i="2"/>
  <c r="K12" i="2"/>
  <c r="BE7" i="2"/>
  <c r="K7" i="2"/>
  <c r="BE6" i="2"/>
  <c r="K6" i="2"/>
  <c r="BD4" i="2"/>
  <c r="K4" i="2"/>
  <c r="BE19" i="2"/>
  <c r="K19" i="2"/>
  <c r="BE3" i="2"/>
  <c r="K3" i="2"/>
  <c r="BE23" i="2"/>
  <c r="K23" i="2"/>
  <c r="BD33" i="2"/>
  <c r="K33" i="2"/>
  <c r="BE16" i="2"/>
  <c r="K16" i="2"/>
  <c r="BE22" i="2"/>
  <c r="K22" i="2"/>
  <c r="BD25" i="2"/>
  <c r="K25" i="2"/>
  <c r="BE17" i="2"/>
  <c r="K17" i="2"/>
  <c r="BD17" i="2"/>
  <c r="BN26" i="2"/>
  <c r="BN12" i="2"/>
  <c r="BN3" i="2"/>
  <c r="BD12" i="2"/>
  <c r="BN19" i="2"/>
  <c r="AK8" i="2"/>
  <c r="BN33" i="2"/>
  <c r="BN31" i="2"/>
  <c r="BN8" i="2"/>
  <c r="AK25" i="2"/>
  <c r="AJ25" i="2"/>
  <c r="BN13" i="2"/>
  <c r="AK6" i="2"/>
  <c r="BN11" i="2"/>
  <c r="BE25" i="2"/>
  <c r="AK9" i="2"/>
  <c r="BN30" i="2"/>
  <c r="AJ32" i="2"/>
  <c r="AJ9" i="2"/>
  <c r="BN20" i="2"/>
  <c r="AK19" i="2"/>
  <c r="BN9" i="2"/>
  <c r="BN32" i="2"/>
  <c r="BN15" i="2"/>
  <c r="AK22" i="2"/>
  <c r="BN22" i="2"/>
  <c r="BN4" i="2"/>
  <c r="BN24" i="2"/>
  <c r="BN7" i="2"/>
  <c r="BN29" i="2"/>
  <c r="BN25" i="2"/>
  <c r="BN27" i="2"/>
  <c r="BN23" i="2"/>
  <c r="BD15" i="2"/>
  <c r="BN28" i="2"/>
  <c r="AJ20" i="2"/>
  <c r="AK15" i="2"/>
  <c r="AJ16" i="2"/>
  <c r="AK10" i="2"/>
  <c r="AJ10" i="2"/>
  <c r="AJ18" i="2"/>
  <c r="BN6" i="2"/>
  <c r="AK20" i="2"/>
  <c r="BN2" i="2"/>
  <c r="AK32" i="2"/>
  <c r="AJ31" i="2"/>
  <c r="AJ8" i="2"/>
  <c r="AJ23" i="2"/>
  <c r="AK11" i="2"/>
  <c r="AK21" i="2"/>
  <c r="AK3" i="2"/>
  <c r="AK18" i="2"/>
  <c r="AK16" i="2"/>
  <c r="BE29" i="2"/>
  <c r="BE2" i="2"/>
  <c r="BN17" i="2"/>
  <c r="BE4" i="2"/>
  <c r="AJ11" i="2"/>
  <c r="BN5" i="2"/>
  <c r="BN10" i="2"/>
  <c r="BD3" i="2"/>
  <c r="BD28" i="2"/>
  <c r="BD16" i="2"/>
  <c r="BD10" i="2"/>
  <c r="BE5" i="2"/>
  <c r="BE20" i="2"/>
  <c r="BN16" i="2"/>
  <c r="BD19" i="2"/>
  <c r="AJ21" i="2"/>
  <c r="BD14" i="2"/>
  <c r="BE32" i="2"/>
  <c r="BE31" i="2"/>
  <c r="BD22" i="2"/>
  <c r="BD13" i="2"/>
  <c r="BD11" i="2"/>
  <c r="BE26" i="2"/>
  <c r="BE33" i="2"/>
  <c r="BE8" i="2"/>
  <c r="BD6" i="2"/>
  <c r="BD30"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6" i="2"/>
  <c r="AQ26" i="2" s="1"/>
  <c r="AL5" i="2"/>
  <c r="AP5" i="2" s="1"/>
  <c r="AL31" i="2"/>
  <c r="AP31" i="2" s="1"/>
  <c r="AM14" i="2"/>
  <c r="AQ14" i="2" s="1"/>
  <c r="AL29" i="2"/>
  <c r="AP29" i="2" s="1"/>
  <c r="AM7" i="2"/>
  <c r="AQ7" i="2" s="1"/>
  <c r="AM20" i="2"/>
  <c r="AQ20" i="2" s="1"/>
  <c r="AL25" i="2"/>
  <c r="AP25" i="2" s="1"/>
  <c r="AL22" i="2"/>
  <c r="AP22" i="2" s="1"/>
  <c r="AL26" i="2"/>
  <c r="AP26" i="2" s="1"/>
  <c r="AM4" i="2"/>
  <c r="AQ4" i="2" s="1"/>
  <c r="AL3" i="2"/>
  <c r="AP3" i="2" s="1"/>
  <c r="AM5" i="2"/>
  <c r="AQ5" i="2" s="1"/>
  <c r="AM32" i="2"/>
  <c r="AQ32" i="2" s="1"/>
  <c r="AM25" i="2"/>
  <c r="AQ25" i="2" s="1"/>
  <c r="AL6" i="2"/>
  <c r="AP6" i="2" s="1"/>
  <c r="AM28" i="2"/>
  <c r="AQ28" i="2" s="1"/>
  <c r="AM2" i="2"/>
  <c r="AL11" i="2"/>
  <c r="AP11" i="2" s="1"/>
  <c r="AL18" i="2"/>
  <c r="AP18" i="2" s="1"/>
  <c r="AM22" i="2"/>
  <c r="AQ22" i="2" s="1"/>
  <c r="AM27" i="2"/>
  <c r="AQ27" i="2" s="1"/>
  <c r="AL17" i="2"/>
  <c r="AP17" i="2" s="1"/>
  <c r="AL28" i="2"/>
  <c r="AP28" i="2" s="1"/>
  <c r="AL33" i="2"/>
  <c r="AP33" i="2" s="1"/>
  <c r="AL13" i="2"/>
  <c r="AP13" i="2" s="1"/>
  <c r="AL24" i="2"/>
  <c r="AP24" i="2" s="1"/>
  <c r="AL30" i="2"/>
  <c r="AP30" i="2" s="1"/>
  <c r="AL19" i="2"/>
  <c r="AP19" i="2" s="1"/>
  <c r="AL4" i="2"/>
  <c r="AP4" i="2" s="1"/>
  <c r="AL27" i="2"/>
  <c r="AP27" i="2" s="1"/>
  <c r="AM12" i="2"/>
  <c r="AQ12" i="2" s="1"/>
  <c r="AM16" i="2"/>
  <c r="AQ16" i="2" s="1"/>
  <c r="AM15" i="2"/>
  <c r="AQ15" i="2" s="1"/>
  <c r="AM19" i="2"/>
  <c r="AQ19" i="2" s="1"/>
  <c r="AM23" i="2"/>
  <c r="AQ23" i="2" s="1"/>
  <c r="AM31" i="2"/>
  <c r="AQ31" i="2" s="1"/>
  <c r="AL16" i="2"/>
  <c r="AP16" i="2" s="1"/>
  <c r="AL20" i="2"/>
  <c r="AP20" i="2" s="1"/>
  <c r="AL15" i="2"/>
  <c r="AP15" i="2" s="1"/>
  <c r="AM3" i="2"/>
  <c r="AQ3" i="2" s="1"/>
  <c r="AL14" i="2"/>
  <c r="AP14" i="2" s="1"/>
  <c r="AL12" i="2"/>
  <c r="AP12" i="2" s="1"/>
  <c r="AM17" i="2"/>
  <c r="AQ17" i="2" s="1"/>
  <c r="AM24" i="2"/>
  <c r="AQ24" i="2" s="1"/>
  <c r="AM33" i="2"/>
  <c r="AQ33" i="2" s="1"/>
  <c r="AL10" i="2"/>
  <c r="AP10" i="2" s="1"/>
  <c r="AM10" i="2"/>
  <c r="AQ10" i="2" s="1"/>
  <c r="AM8" i="2"/>
  <c r="AQ8" i="2" s="1"/>
  <c r="AM18" i="2"/>
  <c r="AQ18" i="2" s="1"/>
  <c r="AL2" i="2"/>
  <c r="AL9" i="2"/>
  <c r="AP9" i="2" s="1"/>
  <c r="AL32" i="2"/>
  <c r="AP32" i="2" s="1"/>
  <c r="AM11" i="2"/>
  <c r="AQ11" i="2" s="1"/>
  <c r="AM13" i="2"/>
  <c r="AQ13" i="2" s="1"/>
  <c r="AL23" i="2"/>
  <c r="AP23" i="2" s="1"/>
  <c r="AM9" i="2"/>
  <c r="AQ9" i="2" s="1"/>
  <c r="AL8" i="2"/>
  <c r="AP8" i="2" s="1"/>
  <c r="AM30" i="2"/>
  <c r="AQ30" i="2" s="1"/>
  <c r="AM29" i="2"/>
  <c r="AQ29" i="2" s="1"/>
  <c r="AL7" i="2"/>
  <c r="AP7" i="2" s="1"/>
  <c r="AR2" i="2"/>
  <c r="AM21" i="2"/>
  <c r="AR11" i="2"/>
  <c r="AR29" i="2"/>
  <c r="AR5" i="2"/>
  <c r="AR15" i="2"/>
  <c r="AR13" i="2"/>
  <c r="AR27" i="2"/>
  <c r="AR25" i="2"/>
  <c r="AO31" i="2"/>
  <c r="AN27" i="2"/>
  <c r="AR31" i="2"/>
  <c r="AR14" i="2"/>
  <c r="AR4" i="2"/>
  <c r="AR28" i="2"/>
  <c r="AR32" i="2"/>
  <c r="AR8" i="2"/>
  <c r="AR16" i="2"/>
  <c r="AR9" i="2"/>
  <c r="AR30" i="2"/>
  <c r="AR3" i="2"/>
  <c r="AR26" i="2"/>
  <c r="AR6" i="2"/>
  <c r="AR22" i="2"/>
  <c r="AR10" i="2"/>
  <c r="AR20" i="2"/>
  <c r="BS18" i="2"/>
  <c r="CA6" i="2"/>
  <c r="BZ4" i="2"/>
  <c r="CB4" i="2" s="1"/>
  <c r="BT4" i="2"/>
  <c r="BT11" i="2"/>
  <c r="AN24" i="2"/>
  <c r="BQ67" i="5"/>
  <c r="BP67" i="5"/>
  <c r="AO9" i="2"/>
  <c r="AO27" i="2"/>
  <c r="BF21" i="2"/>
  <c r="BF36" i="2" s="1"/>
  <c r="AO24" i="2"/>
  <c r="K21" i="2"/>
  <c r="AO21" i="2" s="1"/>
  <c r="E21" i="2"/>
  <c r="E35" i="2" s="1"/>
  <c r="AO23" i="2"/>
  <c r="AC21" i="2"/>
  <c r="AC37" i="2" s="1"/>
  <c r="AN9" i="2"/>
  <c r="AL21" i="2"/>
  <c r="AO10" i="2"/>
  <c r="AO11" i="2"/>
  <c r="AO20" i="2"/>
  <c r="AN14" i="2"/>
  <c r="AO14" i="2"/>
  <c r="AN17" i="2"/>
  <c r="AO17" i="2"/>
  <c r="AN3" i="2"/>
  <c r="AO3" i="2"/>
  <c r="AN15" i="2"/>
  <c r="AO15" i="2"/>
  <c r="AN26" i="2"/>
  <c r="AO26" i="2"/>
  <c r="AN33" i="2"/>
  <c r="AO33" i="2"/>
  <c r="AN7" i="2"/>
  <c r="AO7" i="2"/>
  <c r="AO8" i="2"/>
  <c r="AO18" i="2"/>
  <c r="AN2" i="2"/>
  <c r="AO2" i="2"/>
  <c r="AN30" i="2"/>
  <c r="AO30" i="2"/>
  <c r="AN29" i="2"/>
  <c r="AO29" i="2"/>
  <c r="AN5" i="2"/>
  <c r="AO5" i="2"/>
  <c r="AO16" i="2"/>
  <c r="AN6" i="2"/>
  <c r="AO6" i="2"/>
  <c r="AO25" i="2"/>
  <c r="AN19" i="2"/>
  <c r="AO19" i="2"/>
  <c r="AN28" i="2"/>
  <c r="AO28" i="2"/>
  <c r="AN22" i="2"/>
  <c r="AO22" i="2"/>
  <c r="AN4" i="2"/>
  <c r="AO4" i="2"/>
  <c r="AN12" i="2"/>
  <c r="AO12" i="2"/>
  <c r="AO32" i="2"/>
  <c r="AN13" i="2"/>
  <c r="AO13" i="2"/>
  <c r="AN11" i="2"/>
  <c r="AN20" i="2"/>
  <c r="AN25" i="2"/>
  <c r="AN8" i="2"/>
  <c r="AN18" i="2"/>
  <c r="AN31" i="2"/>
  <c r="AN23" i="2"/>
  <c r="AN32" i="2"/>
  <c r="AN16" i="2"/>
  <c r="AN10"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<sst xmlns="http://schemas.openxmlformats.org/spreadsheetml/2006/main" count="6031" uniqueCount="1812">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</sst>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-5</c:v>
                </c:pt>
                <c:pt idx="383">
                  <c:v>-3</c:v>
                </c:pt>
                <c:pt idx="384">
                  <c:v>-4</c:v>
                </c:pt>
                <c:pt idx="385">
                  <c:v>-2</c:v>
                </c:pt>
                <c:pt idx="386">
                  <c:v>-1</c:v>
                </c:pt>
                <c:pt idx="387">
                  <c:v>-2</c:v>
                </c:pt>
                <c:pt idx="388">
                  <c:v>-4</c:v>
                </c:pt>
                <c:pt idx="389">
                  <c:v>-2</c:v>
                </c:pt>
                <c:pt idx="390">
                  <c:v>-4</c:v>
                </c:pt>
                <c:pt idx="391">
                  <c:v>-5</c:v>
                </c:pt>
                <c:pt idx="392">
                  <c:v>-1</c:v>
                </c:pt>
                <c:pt idx="393">
                  <c:v>-5</c:v>
                </c:pt>
                <c:pt idx="394">
                  <c:v>0</c:v>
                </c:pt>
                <c:pt idx="395">
                  <c:v>-4</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-3</c:v>
                </c:pt>
                <c:pt idx="383">
                  <c:v>-1</c:v>
                </c:pt>
                <c:pt idx="384">
                  <c:v>-3</c:v>
                </c:pt>
                <c:pt idx="385">
                  <c:v>-5</c:v>
                </c:pt>
                <c:pt idx="386">
                  <c:v>-4</c:v>
                </c:pt>
                <c:pt idx="387">
                  <c:v>-3</c:v>
                </c:pt>
                <c:pt idx="388">
                  <c:v>-2</c:v>
                </c:pt>
                <c:pt idx="389">
                  <c:v>-4</c:v>
                </c:pt>
                <c:pt idx="390">
                  <c:v>-2</c:v>
                </c:pt>
                <c:pt idx="391">
                  <c:v>-3</c:v>
                </c:pt>
                <c:pt idx="392">
                  <c:v>1</c:v>
                </c:pt>
                <c:pt idx="393">
                  <c:v>-3</c:v>
                </c:pt>
                <c:pt idx="394">
                  <c:v>-3</c:v>
                </c:pt>
                <c:pt idx="395">
                  <c:v>-1</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9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-20</c:v>
                </c:pt>
                <c:pt idx="377">
                  <c:v>-20</c:v>
                </c:pt>
                <c:pt idx="378">
                  <c:v>-20</c:v>
                </c:pt>
                <c:pt idx="379">
                  <c:v>-20</c:v>
                </c:pt>
                <c:pt idx="380">
                  <c:v>-20</c:v>
                </c:pt>
                <c:pt idx="381">
                  <c:v>-20</c:v>
                </c:pt>
                <c:pt idx="382">
                  <c:v>-20</c:v>
                </c:pt>
                <c:pt idx="383">
                  <c:v>-20</c:v>
                </c:pt>
                <c:pt idx="384">
                  <c:v>-20</c:v>
                </c:pt>
                <c:pt idx="385">
                  <c:v>-20</c:v>
                </c:pt>
                <c:pt idx="386">
                  <c:v>-20</c:v>
                </c:pt>
                <c:pt idx="387">
                  <c:v>-20</c:v>
                </c:pt>
                <c:pt idx="388">
                  <c:v>-16</c:v>
                </c:pt>
                <c:pt idx="389">
                  <c:v>-16</c:v>
                </c:pt>
                <c:pt idx="390">
                  <c:v>-16</c:v>
                </c:pt>
                <c:pt idx="391">
                  <c:v>-16</c:v>
                </c:pt>
                <c:pt idx="392">
                  <c:v>-16</c:v>
                </c:pt>
                <c:pt idx="393">
                  <c:v>-9</c:v>
                </c:pt>
                <c:pt idx="394">
                  <c:v>-9</c:v>
                </c:pt>
                <c:pt idx="395">
                  <c:v>-9</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9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-13</c:v>
                </c:pt>
                <c:pt idx="377">
                  <c:v>-13</c:v>
                </c:pt>
                <c:pt idx="378">
                  <c:v>-13</c:v>
                </c:pt>
                <c:pt idx="379">
                  <c:v>-13</c:v>
                </c:pt>
                <c:pt idx="380">
                  <c:v>-13</c:v>
                </c:pt>
                <c:pt idx="381">
                  <c:v>-13</c:v>
                </c:pt>
                <c:pt idx="382">
                  <c:v>-13</c:v>
                </c:pt>
                <c:pt idx="383">
                  <c:v>-13</c:v>
                </c:pt>
                <c:pt idx="384">
                  <c:v>-13</c:v>
                </c:pt>
                <c:pt idx="385">
                  <c:v>-13</c:v>
                </c:pt>
                <c:pt idx="386">
                  <c:v>-13</c:v>
                </c:pt>
                <c:pt idx="387">
                  <c:v>-13</c:v>
                </c:pt>
                <c:pt idx="388">
                  <c:v>-10</c:v>
                </c:pt>
                <c:pt idx="389">
                  <c:v>-10</c:v>
                </c:pt>
                <c:pt idx="390">
                  <c:v>-10</c:v>
                </c:pt>
                <c:pt idx="391">
                  <c:v>-10</c:v>
                </c:pt>
                <c:pt idx="392">
                  <c:v>-10</c:v>
                </c:pt>
                <c:pt idx="393">
                  <c:v>-7</c:v>
                </c:pt>
                <c:pt idx="394">
                  <c:v>-7</c:v>
                </c:pt>
                <c:pt idx="395">
                  <c:v>-7</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K2:BK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opLeftCell="A369" workbookViewId="0">
      <selection activeCell="M384" sqref="M38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382</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209</v>
      </c>
      <c r="AT5" t="s">
        <v>1443</v>
      </c>
      <c r="AU5">
        <v>50</v>
      </c>
      <c r="BD5" s="2">
        <v>0</v>
      </c>
      <c r="BE5" s="2" cm="1">
        <f t="array" ref="BE5">SUM(--(ABS($F$3:$F$1315 - $J$3:$J$1315) = 0)) -(((32*82)/2) - $AP$4)</f>
        <v>54</v>
      </c>
      <c r="BF5" s="2" cm="1">
        <f t="array" ref="BF5">SUM(--(ABS($G$3:$G$1315 - $K$3:$K$1315) = 0)) -(((32*82)/2) - $AP$4)</f>
        <v>62</v>
      </c>
      <c r="BG5">
        <f t="shared" ref="BG5:BG13" si="5">(BE5+BF5)/($AP$4*2)</f>
        <v>0.15183246073298429</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173</v>
      </c>
      <c r="AT6" t="s">
        <v>1482</v>
      </c>
      <c r="AU6">
        <v>50</v>
      </c>
      <c r="BD6" s="2">
        <v>1</v>
      </c>
      <c r="BE6" s="2" cm="1">
        <f t="array" ref="BE6">SUM(--(ABS($F$3:$F$1315 - $J$3:$J$1315) = $BD6))</f>
        <v>124</v>
      </c>
      <c r="BF6" s="2" cm="1">
        <f t="array" ref="BF6">SUM(--(ABS($G$3:$G$1315 - $K$3:$K$1315) = $BD6))</f>
        <v>110</v>
      </c>
      <c r="BG6">
        <f t="shared" si="5"/>
        <v>0.30628272251308902</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0.54712041884816753</v>
      </c>
      <c r="AT7" t="s">
        <v>1444</v>
      </c>
      <c r="AU7">
        <v>50</v>
      </c>
      <c r="BD7" s="2">
        <v>2</v>
      </c>
      <c r="BE7" s="2" cm="1">
        <f t="array" ref="BE7">SUM(--(ABS($F$3:$F$1315 - $J$3:$J$1315) = $BD7))</f>
        <v>102</v>
      </c>
      <c r="BF7" s="2" cm="1">
        <f t="array" ref="BF7">SUM(--(ABS($G$3:$G$1315 - $K$3:$K$1315) = $BD7))</f>
        <v>107</v>
      </c>
      <c r="BG7">
        <f t="shared" si="5"/>
        <v>0.27356020942408377</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55</v>
      </c>
      <c r="BF8" s="2" cm="1">
        <f t="array" ref="BF8">SUM(--(ABS($G$3:$G$1315 - $K$3:$K$1315) = $BD8))</f>
        <v>59</v>
      </c>
      <c r="BG8">
        <f t="shared" si="5"/>
        <v>0.14921465968586387</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181.10000000000025</v>
      </c>
      <c r="AT9" t="s">
        <v>1457</v>
      </c>
      <c r="AU9">
        <v>40</v>
      </c>
      <c r="BD9" s="2">
        <v>4</v>
      </c>
      <c r="BE9" s="2" cm="1">
        <f t="array" ref="BE9">SUM(--(ABS($F$3:$F$1315 - $J$3:$J$1315) = $BD9))</f>
        <v>33</v>
      </c>
      <c r="BF9" s="2" cm="1">
        <f t="array" ref="BF9">SUM(--(ABS($G$3:$G$1315 - $K$3:$K$1315) = $BD9))</f>
        <v>31</v>
      </c>
      <c r="BG9">
        <f t="shared" si="5"/>
        <v>8.3769633507853408E-2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0.47408376963350851</v>
      </c>
      <c r="AT10" t="s">
        <v>1459</v>
      </c>
      <c r="AU10">
        <v>75</v>
      </c>
      <c r="BD10" s="2">
        <v>5</v>
      </c>
      <c r="BE10" s="2" cm="1">
        <f t="array" ref="BE10">SUM(--(ABS($F$3:$F$1315 - $J$3:$J$1315) = $BD10))</f>
        <v>12</v>
      </c>
      <c r="BF10" s="2" cm="1">
        <f t="array" ref="BF10">SUM(--(ABS($G$3:$G$1315 - $K$3:$K$1315) = $BD10))</f>
        <v>11</v>
      </c>
      <c r="BG10">
        <f t="shared" si="5"/>
        <v>3.0104712041884817E-2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167.20000000000002</v>
      </c>
      <c r="AR11">
        <f>80/100</f>
        <v>0.8</v>
      </c>
      <c r="AT11" t="s">
        <v>1458</v>
      </c>
      <c r="AU11">
        <v>65</v>
      </c>
      <c r="BD11" s="2">
        <v>6</v>
      </c>
      <c r="BE11" s="2" cm="1">
        <f t="array" ref="BE11">SUM(--(ABS($F$3:$F$1315 - $J$3:$J$1315) = $BD11))</f>
        <v>3</v>
      </c>
      <c r="BF11" s="2" cm="1">
        <f t="array" ref="BF11">SUM(--(ABS($G$3:$G$1315 - $K$3:$K$1315) = $BD11))</f>
        <v>3</v>
      </c>
      <c r="BG11">
        <f t="shared" si="5"/>
        <v>7.8534031413612562E-3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65</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7.4</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188.06000000000037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0.49230366492146693</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-20</v>
      </c>
      <c r="AI378" s="2">
        <f t="shared" si="30"/>
        <v>-13</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-20</v>
      </c>
      <c r="AI379" s="2">
        <f t="shared" si="30"/>
        <v>-13</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-20</v>
      </c>
      <c r="AI380" s="2">
        <f t="shared" si="30"/>
        <v>-13</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-20</v>
      </c>
      <c r="AI381" s="2">
        <f t="shared" si="30"/>
        <v>-13</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-20</v>
      </c>
      <c r="AI382" s="2">
        <f t="shared" si="30"/>
        <v>-13</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-20</v>
      </c>
      <c r="AI383" s="2">
        <f t="shared" si="30"/>
        <v>-13</v>
      </c>
      <c r="AJ383" s="2">
        <v>3</v>
      </c>
    </row>
    <row r="384" spans="1:36" x14ac:dyDescent="0.25">
      <c r="A384" s="4">
        <v>45626</v>
      </c>
      <c r="B384" s="4">
        <v>45626</v>
      </c>
      <c r="C384" s="7" t="s">
        <v>494</v>
      </c>
      <c r="D384" s="2" t="s">
        <v>30</v>
      </c>
      <c r="E384" s="2" t="s">
        <v>28</v>
      </c>
      <c r="F384" s="2">
        <v>5</v>
      </c>
      <c r="G384" s="2">
        <v>3</v>
      </c>
      <c r="H384" s="2" t="str">
        <f t="shared" si="26"/>
        <v>OTT</v>
      </c>
      <c r="I384" s="2" t="s">
        <v>40</v>
      </c>
      <c r="J384" s="2"/>
      <c r="K384" s="2"/>
      <c r="L384" s="2" t="str">
        <f t="shared" si="27"/>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8"/>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-5</v>
      </c>
      <c r="AG384" s="2">
        <f>Table2[[#This Row],[ActualHomeScore]]-Table2[[#This Row],[PredictedHomeScore]]</f>
        <v>-3</v>
      </c>
      <c r="AH384" s="2">
        <f t="shared" si="29"/>
        <v>-20</v>
      </c>
      <c r="AI384" s="2">
        <f t="shared" si="30"/>
        <v>-13</v>
      </c>
      <c r="AJ384" s="2"/>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-20</v>
      </c>
      <c r="AI385" s="2">
        <f t="shared" si="30"/>
        <v>-13</v>
      </c>
      <c r="AJ385" s="2">
        <v>7</v>
      </c>
    </row>
    <row r="386" spans="1:36" x14ac:dyDescent="0.25">
      <c r="A386" s="4">
        <v>45626</v>
      </c>
      <c r="B386" s="4">
        <v>45626</v>
      </c>
      <c r="C386" s="7" t="s">
        <v>496</v>
      </c>
      <c r="D386" s="2" t="s">
        <v>35</v>
      </c>
      <c r="E386" s="2" t="s">
        <v>37</v>
      </c>
      <c r="F386" s="2">
        <v>4</v>
      </c>
      <c r="G386" s="2">
        <v>3</v>
      </c>
      <c r="H386" s="2" t="str">
        <f t="shared" si="26"/>
        <v>NSH</v>
      </c>
      <c r="I386" s="2" t="s">
        <v>40</v>
      </c>
      <c r="J386" s="2"/>
      <c r="K386" s="2"/>
      <c r="L386" s="2" t="str">
        <f t="shared" si="27"/>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8"/>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-4</v>
      </c>
      <c r="AG386" s="2">
        <f>Table2[[#This Row],[ActualHomeScore]]-Table2[[#This Row],[PredictedHomeScore]]</f>
        <v>-3</v>
      </c>
      <c r="AH386" s="2">
        <f t="shared" si="29"/>
        <v>-20</v>
      </c>
      <c r="AI386" s="2">
        <f t="shared" si="30"/>
        <v>-13</v>
      </c>
      <c r="AJ386" s="2"/>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c r="K387" s="2"/>
      <c r="L387" s="2" t="str">
        <f t="shared" ref="L387:L450" si="32">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3">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-5</v>
      </c>
      <c r="AH387" s="2">
        <f t="shared" ref="AH387:AH450" si="34">SUMIF($B$3:$B$1315, $B387, $AF$3:$AF$1315)</f>
        <v>-20</v>
      </c>
      <c r="AI387" s="2">
        <f t="shared" ref="AI387:AI450" si="35">SUMIF($B$3:$B$1315, $B387, $AG$3:$AG$1315)</f>
        <v>-13</v>
      </c>
      <c r="AJ387" s="2"/>
    </row>
    <row r="388" spans="1:36" x14ac:dyDescent="0.25">
      <c r="A388" s="4">
        <v>45626</v>
      </c>
      <c r="B388" s="4">
        <v>45626</v>
      </c>
      <c r="C388" s="7" t="s">
        <v>498</v>
      </c>
      <c r="D388" s="2" t="s">
        <v>15</v>
      </c>
      <c r="E388" s="2" t="s">
        <v>27</v>
      </c>
      <c r="F388" s="2">
        <v>1</v>
      </c>
      <c r="G388" s="2">
        <v>4</v>
      </c>
      <c r="H388" s="2" t="str">
        <f t="shared" si="31"/>
        <v>VGK</v>
      </c>
      <c r="I388" s="2" t="s">
        <v>40</v>
      </c>
      <c r="J388" s="2"/>
      <c r="K388" s="2"/>
      <c r="L388" s="2" t="str">
        <f t="shared" si="32"/>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3"/>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-1</v>
      </c>
      <c r="AG388" s="2">
        <f>Table2[[#This Row],[ActualHomeScore]]-Table2[[#This Row],[PredictedHomeScore]]</f>
        <v>-4</v>
      </c>
      <c r="AH388" s="2">
        <f t="shared" si="34"/>
        <v>-20</v>
      </c>
      <c r="AI388" s="2">
        <f t="shared" si="35"/>
        <v>-13</v>
      </c>
      <c r="AJ388" s="2"/>
    </row>
    <row r="389" spans="1:36" x14ac:dyDescent="0.25">
      <c r="A389" s="5">
        <v>45626</v>
      </c>
      <c r="B389" s="5">
        <v>45626</v>
      </c>
      <c r="C389" s="8" t="s">
        <v>499</v>
      </c>
      <c r="D389" s="3" t="s">
        <v>38</v>
      </c>
      <c r="E389" s="3" t="s">
        <v>12</v>
      </c>
      <c r="F389" s="3">
        <v>2</v>
      </c>
      <c r="G389" s="3">
        <v>3</v>
      </c>
      <c r="H389" s="3" t="str">
        <f t="shared" si="31"/>
        <v>SEA</v>
      </c>
      <c r="I389" s="3" t="s">
        <v>77</v>
      </c>
      <c r="J389" s="3"/>
      <c r="K389" s="3"/>
      <c r="L389" s="3" t="str">
        <f t="shared" si="32"/>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3"/>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-3</v>
      </c>
      <c r="AH389" s="3">
        <f t="shared" si="34"/>
        <v>-20</v>
      </c>
      <c r="AI389" s="3">
        <f t="shared" si="35"/>
        <v>-13</v>
      </c>
      <c r="AJ389" s="3"/>
    </row>
    <row r="390" spans="1:36" x14ac:dyDescent="0.25">
      <c r="A390" s="4">
        <v>45626</v>
      </c>
      <c r="B390" s="4">
        <v>45627</v>
      </c>
      <c r="C390" s="7" t="s">
        <v>500</v>
      </c>
      <c r="D390" s="2" t="s">
        <v>25</v>
      </c>
      <c r="E390" s="2" t="s">
        <v>31</v>
      </c>
      <c r="F390" s="2">
        <v>4</v>
      </c>
      <c r="G390" s="2">
        <v>2</v>
      </c>
      <c r="H390" s="2" t="str">
        <f t="shared" si="31"/>
        <v>VAN</v>
      </c>
      <c r="I390" s="2" t="s">
        <v>40</v>
      </c>
      <c r="J390" s="2"/>
      <c r="K390" s="2"/>
      <c r="L390" s="2" t="str">
        <f t="shared" si="32"/>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3"/>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-4</v>
      </c>
      <c r="AG390" s="2">
        <f>Table2[[#This Row],[ActualHomeScore]]-Table2[[#This Row],[PredictedHomeScore]]</f>
        <v>-2</v>
      </c>
      <c r="AH390" s="2">
        <f t="shared" si="34"/>
        <v>-16</v>
      </c>
      <c r="AI390" s="2">
        <f t="shared" si="35"/>
        <v>-10</v>
      </c>
      <c r="AJ390" s="2"/>
    </row>
    <row r="391" spans="1:36" x14ac:dyDescent="0.25">
      <c r="A391" s="4">
        <v>45626</v>
      </c>
      <c r="B391" s="4">
        <v>45627</v>
      </c>
      <c r="C391" s="7" t="s">
        <v>501</v>
      </c>
      <c r="D391" s="2" t="s">
        <v>19</v>
      </c>
      <c r="E391" s="2" t="s">
        <v>16</v>
      </c>
      <c r="F391" s="2">
        <v>2</v>
      </c>
      <c r="G391" s="2">
        <v>4</v>
      </c>
      <c r="H391" s="2" t="str">
        <f t="shared" si="31"/>
        <v>BOS</v>
      </c>
      <c r="I391" s="2" t="s">
        <v>40</v>
      </c>
      <c r="J391" s="2"/>
      <c r="K391" s="2"/>
      <c r="L391" s="2" t="str">
        <f t="shared" si="3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3"/>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-2</v>
      </c>
      <c r="AG391" s="2">
        <f>Table2[[#This Row],[ActualHomeScore]]-Table2[[#This Row],[PredictedHomeScore]]</f>
        <v>-4</v>
      </c>
      <c r="AH391" s="2">
        <f t="shared" si="34"/>
        <v>-16</v>
      </c>
      <c r="AI391" s="2">
        <f t="shared" si="35"/>
        <v>-10</v>
      </c>
      <c r="AJ391" s="2"/>
    </row>
    <row r="392" spans="1:36" x14ac:dyDescent="0.25">
      <c r="A392" s="4">
        <v>45626</v>
      </c>
      <c r="B392" s="4">
        <v>45627</v>
      </c>
      <c r="C392" s="7" t="s">
        <v>502</v>
      </c>
      <c r="D392" s="2" t="s">
        <v>36</v>
      </c>
      <c r="E392" s="2" t="s">
        <v>17</v>
      </c>
      <c r="F392" s="2">
        <v>4</v>
      </c>
      <c r="G392" s="2">
        <v>2</v>
      </c>
      <c r="H392" s="2" t="str">
        <f t="shared" si="31"/>
        <v>CBJ</v>
      </c>
      <c r="I392" s="2" t="s">
        <v>40</v>
      </c>
      <c r="J392" s="2"/>
      <c r="K392" s="2"/>
      <c r="L392" s="2" t="str">
        <f t="shared" si="3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3"/>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-4</v>
      </c>
      <c r="AG392" s="2">
        <f>Table2[[#This Row],[ActualHomeScore]]-Table2[[#This Row],[PredictedHomeScore]]</f>
        <v>-2</v>
      </c>
      <c r="AH392" s="2">
        <f t="shared" si="34"/>
        <v>-16</v>
      </c>
      <c r="AI392" s="2">
        <f t="shared" si="35"/>
        <v>-10</v>
      </c>
      <c r="AJ392" s="2"/>
    </row>
    <row r="393" spans="1:36" x14ac:dyDescent="0.25">
      <c r="A393" s="4">
        <v>45626</v>
      </c>
      <c r="B393" s="4">
        <v>45627</v>
      </c>
      <c r="C393" s="7" t="s">
        <v>503</v>
      </c>
      <c r="D393" s="2" t="s">
        <v>22</v>
      </c>
      <c r="E393" s="2" t="s">
        <v>34</v>
      </c>
      <c r="F393" s="2">
        <v>5</v>
      </c>
      <c r="G393" s="2">
        <v>3</v>
      </c>
      <c r="H393" s="2" t="str">
        <f t="shared" si="31"/>
        <v>WPG</v>
      </c>
      <c r="I393" s="2" t="s">
        <v>40</v>
      </c>
      <c r="J393" s="2"/>
      <c r="K393" s="2"/>
      <c r="L393" s="2" t="str">
        <f t="shared" si="3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3"/>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-5</v>
      </c>
      <c r="AG393" s="2">
        <f>Table2[[#This Row],[ActualHomeScore]]-Table2[[#This Row],[PredictedHomeScore]]</f>
        <v>-3</v>
      </c>
      <c r="AH393" s="2">
        <f t="shared" si="34"/>
        <v>-16</v>
      </c>
      <c r="AI393" s="2">
        <f t="shared" si="35"/>
        <v>-10</v>
      </c>
      <c r="AJ393" s="2"/>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-16</v>
      </c>
      <c r="AI394" s="3">
        <f t="shared" si="35"/>
        <v>-10</v>
      </c>
      <c r="AJ394" s="3"/>
    </row>
    <row r="395" spans="1:36" x14ac:dyDescent="0.25">
      <c r="A395" s="4">
        <v>45627</v>
      </c>
      <c r="B395" s="4">
        <v>45628</v>
      </c>
      <c r="C395" s="7" t="s">
        <v>505</v>
      </c>
      <c r="D395" s="2" t="s">
        <v>32</v>
      </c>
      <c r="E395" s="2" t="s">
        <v>20</v>
      </c>
      <c r="F395" s="2">
        <v>5</v>
      </c>
      <c r="G395" s="2">
        <v>3</v>
      </c>
      <c r="H395" s="2" t="str">
        <f t="shared" si="31"/>
        <v>NJD</v>
      </c>
      <c r="I395" s="2" t="s">
        <v>40</v>
      </c>
      <c r="J395" s="2"/>
      <c r="K395" s="2"/>
      <c r="L395" s="13" t="str">
        <f t="shared" si="3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3"/>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-5</v>
      </c>
      <c r="AG395" s="2">
        <f>Table2[[#This Row],[ActualHomeScore]]-Table2[[#This Row],[PredictedHomeScore]]</f>
        <v>-3</v>
      </c>
      <c r="AH395" s="2">
        <f t="shared" si="34"/>
        <v>-9</v>
      </c>
      <c r="AI395" s="2">
        <f t="shared" si="35"/>
        <v>-7</v>
      </c>
      <c r="AJ395" s="2"/>
    </row>
    <row r="396" spans="1:36" x14ac:dyDescent="0.25">
      <c r="A396" s="4">
        <v>45627</v>
      </c>
      <c r="B396" s="4">
        <v>45628</v>
      </c>
      <c r="C396" s="7" t="s">
        <v>506</v>
      </c>
      <c r="D396" s="2" t="s">
        <v>17</v>
      </c>
      <c r="E396" s="2" t="s">
        <v>18</v>
      </c>
      <c r="F396" s="2">
        <v>0</v>
      </c>
      <c r="G396" s="2">
        <v>3</v>
      </c>
      <c r="H396" s="2" t="str">
        <f t="shared" si="31"/>
        <v>TOR</v>
      </c>
      <c r="I396" s="2" t="s">
        <v>40</v>
      </c>
      <c r="J396" s="2"/>
      <c r="K396" s="2"/>
      <c r="L396" s="2" t="str">
        <f t="shared" si="3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3"/>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-3</v>
      </c>
      <c r="AH396" s="2">
        <f t="shared" si="34"/>
        <v>-9</v>
      </c>
      <c r="AI396" s="2">
        <f t="shared" si="35"/>
        <v>-7</v>
      </c>
      <c r="AJ396" s="2"/>
    </row>
    <row r="397" spans="1:36" x14ac:dyDescent="0.25">
      <c r="A397" s="5">
        <v>45627</v>
      </c>
      <c r="B397" s="5">
        <v>45628</v>
      </c>
      <c r="C397" s="8" t="s">
        <v>507</v>
      </c>
      <c r="D397" s="3" t="s">
        <v>34</v>
      </c>
      <c r="E397" s="3" t="s">
        <v>15</v>
      </c>
      <c r="F397" s="3">
        <v>4</v>
      </c>
      <c r="G397" s="3">
        <v>1</v>
      </c>
      <c r="H397" s="3" t="str">
        <f t="shared" si="31"/>
        <v>DAL</v>
      </c>
      <c r="I397" s="3" t="s">
        <v>40</v>
      </c>
      <c r="J397" s="3"/>
      <c r="K397" s="3"/>
      <c r="L397" s="3" t="str">
        <f t="shared" si="3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3"/>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-4</v>
      </c>
      <c r="AG397" s="3">
        <f>Table2[[#This Row],[ActualHomeScore]]-Table2[[#This Row],[PredictedHomeScore]]</f>
        <v>-1</v>
      </c>
      <c r="AH397" s="3">
        <f t="shared" si="34"/>
        <v>-9</v>
      </c>
      <c r="AI397" s="3">
        <f t="shared" si="35"/>
        <v>-7</v>
      </c>
      <c r="AJ397" s="3"/>
    </row>
    <row r="398" spans="1:36" x14ac:dyDescent="0.25">
      <c r="B398" s="4">
        <v>45629</v>
      </c>
      <c r="C398" s="7" t="s">
        <v>508</v>
      </c>
      <c r="D398" s="2" t="s">
        <v>31</v>
      </c>
      <c r="E398" s="2" t="s">
        <v>16</v>
      </c>
      <c r="F398" s="2"/>
      <c r="G398" s="2"/>
      <c r="H398" s="2" t="str">
        <f t="shared" si="31"/>
        <v>_</v>
      </c>
      <c r="I398" s="2"/>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4"/>
        <v>0</v>
      </c>
      <c r="AI398" s="2">
        <f t="shared" si="35"/>
        <v>0</v>
      </c>
      <c r="AJ398" s="2"/>
    </row>
    <row r="399" spans="1:36" x14ac:dyDescent="0.25">
      <c r="B399" s="4">
        <v>45629</v>
      </c>
      <c r="C399" s="7" t="s">
        <v>509</v>
      </c>
      <c r="D399" s="2" t="s">
        <v>26</v>
      </c>
      <c r="E399" s="2" t="s">
        <v>29</v>
      </c>
      <c r="F399" s="2"/>
      <c r="G399" s="2"/>
      <c r="H399" s="2" t="str">
        <f t="shared" si="31"/>
        <v>_</v>
      </c>
      <c r="I399" s="2"/>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4"/>
        <v>0</v>
      </c>
      <c r="AI399" s="2">
        <f t="shared" si="35"/>
        <v>0</v>
      </c>
      <c r="AJ399" s="2"/>
    </row>
    <row r="400" spans="1:36" x14ac:dyDescent="0.25">
      <c r="B400" s="4">
        <v>45629</v>
      </c>
      <c r="C400" s="7" t="s">
        <v>510</v>
      </c>
      <c r="D400" s="2" t="s">
        <v>33</v>
      </c>
      <c r="E400" s="2" t="s">
        <v>19</v>
      </c>
      <c r="F400" s="2"/>
      <c r="G400" s="2"/>
      <c r="H400" s="2" t="str">
        <f t="shared" si="31"/>
        <v>_</v>
      </c>
      <c r="I400" s="2"/>
      <c r="J400" s="2"/>
      <c r="K400" s="2"/>
      <c r="L400" s="2" t="str">
        <f t="shared" si="3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3"/>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4"/>
        <v>0</v>
      </c>
      <c r="AI400" s="2">
        <f t="shared" si="35"/>
        <v>0</v>
      </c>
      <c r="AJ400" s="2"/>
    </row>
    <row r="401" spans="1:36" x14ac:dyDescent="0.25">
      <c r="B401" s="4">
        <v>45629</v>
      </c>
      <c r="C401" s="7" t="s">
        <v>511</v>
      </c>
      <c r="D401" s="2" t="s">
        <v>14</v>
      </c>
      <c r="E401" s="2" t="s">
        <v>21</v>
      </c>
      <c r="F401" s="2"/>
      <c r="G401" s="2"/>
      <c r="H401" s="2" t="str">
        <f t="shared" si="31"/>
        <v>_</v>
      </c>
      <c r="I401" s="2"/>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4"/>
        <v>0</v>
      </c>
      <c r="AI401" s="2">
        <f t="shared" si="35"/>
        <v>0</v>
      </c>
      <c r="AJ401" s="2"/>
    </row>
    <row r="402" spans="1:36" x14ac:dyDescent="0.25">
      <c r="B402" s="4">
        <v>45629</v>
      </c>
      <c r="C402" s="7" t="s">
        <v>512</v>
      </c>
      <c r="D402" s="2" t="s">
        <v>38</v>
      </c>
      <c r="E402" s="2" t="s">
        <v>46</v>
      </c>
      <c r="F402" s="2"/>
      <c r="G402" s="2"/>
      <c r="H402" s="2" t="str">
        <f t="shared" si="31"/>
        <v>_</v>
      </c>
      <c r="I402" s="2"/>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4"/>
        <v>0</v>
      </c>
      <c r="AI402" s="2">
        <f t="shared" si="35"/>
        <v>0</v>
      </c>
      <c r="AJ402" s="2"/>
    </row>
    <row r="403" spans="1:36" x14ac:dyDescent="0.25">
      <c r="B403" s="4">
        <v>45629</v>
      </c>
      <c r="C403" s="7" t="s">
        <v>513</v>
      </c>
      <c r="D403" s="2" t="s">
        <v>12</v>
      </c>
      <c r="E403" s="2" t="s">
        <v>44</v>
      </c>
      <c r="F403" s="2"/>
      <c r="G403" s="2"/>
      <c r="H403" s="2" t="str">
        <f t="shared" si="31"/>
        <v>_</v>
      </c>
      <c r="I403" s="2"/>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4"/>
        <v>0</v>
      </c>
      <c r="AI403" s="2">
        <f t="shared" si="35"/>
        <v>0</v>
      </c>
      <c r="AJ403" s="2"/>
    </row>
    <row r="404" spans="1:36" x14ac:dyDescent="0.25">
      <c r="B404" s="4">
        <v>45629</v>
      </c>
      <c r="C404" s="7" t="s">
        <v>514</v>
      </c>
      <c r="D404" s="2" t="s">
        <v>25</v>
      </c>
      <c r="E404" s="2" t="s">
        <v>37</v>
      </c>
      <c r="F404" s="2"/>
      <c r="G404" s="2"/>
      <c r="H404" s="2" t="str">
        <f t="shared" si="31"/>
        <v>_</v>
      </c>
      <c r="I404" s="2"/>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4"/>
        <v>0</v>
      </c>
      <c r="AI404" s="2">
        <f t="shared" si="35"/>
        <v>0</v>
      </c>
      <c r="AJ404" s="2"/>
    </row>
    <row r="405" spans="1:36" x14ac:dyDescent="0.25">
      <c r="B405" s="4">
        <v>45629</v>
      </c>
      <c r="C405" s="7" t="s">
        <v>515</v>
      </c>
      <c r="D405" s="2" t="s">
        <v>13</v>
      </c>
      <c r="E405" s="2" t="s">
        <v>22</v>
      </c>
      <c r="F405" s="2"/>
      <c r="G405" s="2"/>
      <c r="H405" s="2" t="str">
        <f t="shared" si="31"/>
        <v>_</v>
      </c>
      <c r="I405" s="2"/>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4"/>
        <v>0</v>
      </c>
      <c r="AI405" s="2">
        <f t="shared" si="35"/>
        <v>0</v>
      </c>
      <c r="AJ405" s="2"/>
    </row>
    <row r="406" spans="1:36" x14ac:dyDescent="0.25">
      <c r="B406" s="4">
        <v>45629</v>
      </c>
      <c r="C406" s="7" t="s">
        <v>516</v>
      </c>
      <c r="D406" s="2" t="s">
        <v>36</v>
      </c>
      <c r="E406" s="2" t="s">
        <v>24</v>
      </c>
      <c r="F406" s="2"/>
      <c r="G406" s="2"/>
      <c r="H406" s="2" t="str">
        <f t="shared" si="31"/>
        <v>_</v>
      </c>
      <c r="I406" s="2"/>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4"/>
        <v>0</v>
      </c>
      <c r="AI406" s="2">
        <f t="shared" si="35"/>
        <v>0</v>
      </c>
      <c r="AJ406" s="2"/>
    </row>
    <row r="407" spans="1:36" x14ac:dyDescent="0.25">
      <c r="A407" s="3"/>
      <c r="B407" s="5">
        <v>45629</v>
      </c>
      <c r="C407" s="8" t="s">
        <v>517</v>
      </c>
      <c r="D407" s="3" t="s">
        <v>23</v>
      </c>
      <c r="E407" s="3" t="s">
        <v>27</v>
      </c>
      <c r="F407" s="3"/>
      <c r="G407" s="3"/>
      <c r="H407" s="3" t="str">
        <f t="shared" si="31"/>
        <v>_</v>
      </c>
      <c r="I407" s="3"/>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4"/>
        <v>0</v>
      </c>
      <c r="AI407" s="3">
        <f t="shared" si="35"/>
        <v>0</v>
      </c>
      <c r="AJ407" s="3"/>
    </row>
    <row r="408" spans="1:36" x14ac:dyDescent="0.25">
      <c r="B408" s="4">
        <v>45630</v>
      </c>
      <c r="C408" s="7" t="s">
        <v>518</v>
      </c>
      <c r="D408" s="2" t="s">
        <v>35</v>
      </c>
      <c r="E408" s="2" t="s">
        <v>18</v>
      </c>
      <c r="F408" s="2"/>
      <c r="G408" s="2"/>
      <c r="H408" s="2" t="str">
        <f t="shared" si="31"/>
        <v>_</v>
      </c>
      <c r="I408" s="2"/>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4"/>
        <v>0</v>
      </c>
      <c r="AI408" s="2">
        <f t="shared" si="35"/>
        <v>0</v>
      </c>
      <c r="AJ408" s="2"/>
    </row>
    <row r="409" spans="1:36" x14ac:dyDescent="0.25">
      <c r="B409" s="4">
        <v>45630</v>
      </c>
      <c r="C409" s="7" t="s">
        <v>519</v>
      </c>
      <c r="D409" s="2" t="s">
        <v>16</v>
      </c>
      <c r="E409" s="2" t="s">
        <v>17</v>
      </c>
      <c r="F409" s="2"/>
      <c r="G409" s="2"/>
      <c r="H409" s="2" t="str">
        <f t="shared" si="31"/>
        <v>_</v>
      </c>
      <c r="I409" s="2"/>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4"/>
        <v>0</v>
      </c>
      <c r="AI409" s="2">
        <f t="shared" si="35"/>
        <v>0</v>
      </c>
      <c r="AJ409" s="2"/>
    </row>
    <row r="410" spans="1:36" x14ac:dyDescent="0.25">
      <c r="B410" s="4">
        <v>45630</v>
      </c>
      <c r="C410" s="7" t="s">
        <v>520</v>
      </c>
      <c r="D410" s="2" t="s">
        <v>27</v>
      </c>
      <c r="E410" s="2" t="s">
        <v>47</v>
      </c>
      <c r="F410" s="2"/>
      <c r="G410" s="2"/>
      <c r="H410" s="2" t="str">
        <f t="shared" si="31"/>
        <v>_</v>
      </c>
      <c r="I410" s="2"/>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4"/>
        <v>0</v>
      </c>
      <c r="AI410" s="2">
        <f t="shared" si="35"/>
        <v>0</v>
      </c>
      <c r="AJ410" s="2"/>
    </row>
    <row r="411" spans="1:36" x14ac:dyDescent="0.25">
      <c r="A411" s="3"/>
      <c r="B411" s="5">
        <v>45630</v>
      </c>
      <c r="C411" s="8" t="s">
        <v>521</v>
      </c>
      <c r="D411" s="3" t="s">
        <v>34</v>
      </c>
      <c r="E411" s="3" t="s">
        <v>28</v>
      </c>
      <c r="F411" s="3"/>
      <c r="G411" s="3"/>
      <c r="H411" s="3" t="str">
        <f t="shared" si="31"/>
        <v>_</v>
      </c>
      <c r="I411" s="3"/>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4"/>
        <v>0</v>
      </c>
      <c r="AI411" s="3">
        <f t="shared" si="35"/>
        <v>0</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26</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29</v>
      </c>
      <c r="O60" s="2">
        <f>SUMIFS(DataRegularSeason20242025!$AA$3:$AA$1315,DataRegularSeason20242025!$B$3:$B$1315, "&lt;=" &amp; $A60, DataRegularSeason20242025!$D$3:$D$1315, O$1)+SUMIFS(DataRegularSeason20242025!$AB$3:$AB$1315,DataRegularSeason20242025!$B$3:$B$1315, "&lt;=" &amp; $A60, DataRegularSeason20242025!$E$3:$E$1315, O$1)</f>
        <v>34</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19</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21</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22</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25</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23</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28</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26</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29</v>
      </c>
      <c r="O61" s="2">
        <f>SUMIFS(DataRegularSeason20242025!$AA$3:$AA$1315,DataRegularSeason20242025!$B$3:$B$1315, "&lt;=" &amp; $A61, DataRegularSeason20242025!$D$3:$D$1315, O$1)+SUMIFS(DataRegularSeason20242025!$AB$3:$AB$1315,DataRegularSeason20242025!$B$3:$B$1315, "&lt;=" &amp; $A61, DataRegularSeason20242025!$E$3:$E$1315, O$1)</f>
        <v>34</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19</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21</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22</v>
      </c>
      <c r="AD61" s="2">
        <f>SUMIFS(DataRegularSeason20242025!$AA$3:$AA$1315,DataRegularSeason20242025!$B$3:$B$1315, "&lt;=" &amp; $A61, DataRegularSeason20242025!$D$3:$D$1315, AD$1)+SUMIFS(DataRegularSeason20242025!$AB$3:$AB$1315,DataRegularSeason20242025!$B$3:$B$1315, "&lt;=" &amp; $A61, DataRegularSeason20242025!$E$3:$E$1315, AD$1)</f>
        <v>27</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25</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23</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28</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26</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29</v>
      </c>
      <c r="O62" s="2">
        <f>SUMIFS(DataRegularSeason20242025!$AA$3:$AA$1315,DataRegularSeason20242025!$B$3:$B$1315, "&lt;=" &amp; $A62, DataRegularSeason20242025!$D$3:$D$1315, O$1)+SUMIFS(DataRegularSeason20242025!$AB$3:$AB$1315,DataRegularSeason20242025!$B$3:$B$1315, "&lt;=" &amp; $A62, DataRegularSeason20242025!$E$3:$E$1315, O$1)</f>
        <v>34</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34</v>
      </c>
      <c r="R62" s="2">
        <f>SUMIFS(DataRegularSeason20242025!$AA$3:$AA$1315,DataRegularSeason20242025!$B$3:$B$1315, "&lt;=" &amp; $A62, DataRegularSeason20242025!$D$3:$D$1315, R$1)+SUMIFS(DataRegularSeason20242025!$AB$3:$AB$1315,DataRegularSeason20242025!$B$3:$B$1315, "&lt;=" &amp; $A62, DataRegularSeason20242025!$E$3:$E$1315, R$1)</f>
        <v>19</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21</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30</v>
      </c>
      <c r="AC62" s="2">
        <f>SUMIFS(DataRegularSeason20242025!$AA$3:$AA$1315,DataRegularSeason20242025!$B$3:$B$1315, "&lt;=" &amp; $A62, DataRegularSeason20242025!$D$3:$D$1315, AC$1)+SUMIFS(DataRegularSeason20242025!$AB$3:$AB$1315,DataRegularSeason20242025!$B$3:$B$1315, "&lt;=" &amp; $A62, DataRegularSeason20242025!$E$3:$E$1315, AC$1)</f>
        <v>22</v>
      </c>
      <c r="AD62" s="2">
        <f>SUMIFS(DataRegularSeason20242025!$AA$3:$AA$1315,DataRegularSeason20242025!$B$3:$B$1315, "&lt;=" &amp; $A62, DataRegularSeason20242025!$D$3:$D$1315, AD$1)+SUMIFS(DataRegularSeason20242025!$AB$3:$AB$1315,DataRegularSeason20242025!$B$3:$B$1315, "&lt;=" &amp; $A62, DataRegularSeason20242025!$E$3:$E$1315, AD$1)</f>
        <v>27</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25</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23</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28</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26</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29</v>
      </c>
      <c r="O63" s="2">
        <f>SUMIFS(DataRegularSeason20242025!$AA$3:$AA$1315,DataRegularSeason20242025!$B$3:$B$1315, "&lt;=" &amp; $A63, DataRegularSeason20242025!$D$3:$D$1315, O$1)+SUMIFS(DataRegularSeason20242025!$AB$3:$AB$1315,DataRegularSeason20242025!$B$3:$B$1315, "&lt;=" &amp; $A63, DataRegularSeason20242025!$E$3:$E$1315, O$1)</f>
        <v>34</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34</v>
      </c>
      <c r="R63" s="2">
        <f>SUMIFS(DataRegularSeason20242025!$AA$3:$AA$1315,DataRegularSeason20242025!$B$3:$B$1315, "&lt;=" &amp; $A63, DataRegularSeason20242025!$D$3:$D$1315, R$1)+SUMIFS(DataRegularSeason20242025!$AB$3:$AB$1315,DataRegularSeason20242025!$B$3:$B$1315, "&lt;=" &amp; $A63, DataRegularSeason20242025!$E$3:$E$1315, R$1)</f>
        <v>19</v>
      </c>
      <c r="S63" s="2">
        <f>SUMIFS(DataRegularSeason20242025!$AA$3:$AA$1315,DataRegularSeason20242025!$B$3:$B$1315, "&lt;=" &amp; $A63, DataRegularSeason20242025!$D$3:$D$1315, S$1)+SUMIFS(DataRegularSeason20242025!$AB$3:$AB$1315,DataRegularSeason20242025!$B$3:$B$1315, "&lt;=" &amp; $A63, DataRegularSeason20242025!$E$3:$E$1315, S$1)</f>
        <v>24</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21</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30</v>
      </c>
      <c r="AC63" s="2">
        <f>SUMIFS(DataRegularSeason20242025!$AA$3:$AA$1315,DataRegularSeason20242025!$B$3:$B$1315, "&lt;=" &amp; $A63, DataRegularSeason20242025!$D$3:$D$1315, AC$1)+SUMIFS(DataRegularSeason20242025!$AB$3:$AB$1315,DataRegularSeason20242025!$B$3:$B$1315, "&lt;=" &amp; $A63, DataRegularSeason20242025!$E$3:$E$1315, AC$1)</f>
        <v>22</v>
      </c>
      <c r="AD63" s="2">
        <f>SUMIFS(DataRegularSeason20242025!$AA$3:$AA$1315,DataRegularSeason20242025!$B$3:$B$1315, "&lt;=" &amp; $A63, DataRegularSeason20242025!$D$3:$D$1315, AD$1)+SUMIFS(DataRegularSeason20242025!$AB$3:$AB$1315,DataRegularSeason20242025!$B$3:$B$1315, "&lt;=" &amp; $A63, DataRegularSeason20242025!$E$3:$E$1315, AD$1)</f>
        <v>27</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25</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23</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28</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26</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29</v>
      </c>
      <c r="O64" s="2">
        <f>SUMIFS(DataRegularSeason20242025!$AA$3:$AA$1315,DataRegularSeason20242025!$B$3:$B$1315, "&lt;=" &amp; $A64, DataRegularSeason20242025!$D$3:$D$1315, O$1)+SUMIFS(DataRegularSeason20242025!$AB$3:$AB$1315,DataRegularSeason20242025!$B$3:$B$1315, "&lt;=" &amp; $A64, DataRegularSeason20242025!$E$3:$E$1315, O$1)</f>
        <v>34</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34</v>
      </c>
      <c r="R64" s="2">
        <f>SUMIFS(DataRegularSeason20242025!$AA$3:$AA$1315,DataRegularSeason20242025!$B$3:$B$1315, "&lt;=" &amp; $A64, DataRegularSeason20242025!$D$3:$D$1315, R$1)+SUMIFS(DataRegularSeason20242025!$AB$3:$AB$1315,DataRegularSeason20242025!$B$3:$B$1315, "&lt;=" &amp; $A64, DataRegularSeason20242025!$E$3:$E$1315, R$1)</f>
        <v>19</v>
      </c>
      <c r="S64" s="2">
        <f>SUMIFS(DataRegularSeason20242025!$AA$3:$AA$1315,DataRegularSeason20242025!$B$3:$B$1315, "&lt;=" &amp; $A64, DataRegularSeason20242025!$D$3:$D$1315, S$1)+SUMIFS(DataRegularSeason20242025!$AB$3:$AB$1315,DataRegularSeason20242025!$B$3:$B$1315, "&lt;=" &amp; $A64, DataRegularSeason20242025!$E$3:$E$1315, S$1)</f>
        <v>24</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21</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30</v>
      </c>
      <c r="AC64" s="2">
        <f>SUMIFS(DataRegularSeason20242025!$AA$3:$AA$1315,DataRegularSeason20242025!$B$3:$B$1315, "&lt;=" &amp; $A64, DataRegularSeason20242025!$D$3:$D$1315, AC$1)+SUMIFS(DataRegularSeason20242025!$AB$3:$AB$1315,DataRegularSeason20242025!$B$3:$B$1315, "&lt;=" &amp; $A64, DataRegularSeason20242025!$E$3:$E$1315, AC$1)</f>
        <v>22</v>
      </c>
      <c r="AD64" s="2">
        <f>SUMIFS(DataRegularSeason20242025!$AA$3:$AA$1315,DataRegularSeason20242025!$B$3:$B$1315, "&lt;=" &amp; $A64, DataRegularSeason20242025!$D$3:$D$1315, AD$1)+SUMIFS(DataRegularSeason20242025!$AB$3:$AB$1315,DataRegularSeason20242025!$B$3:$B$1315, "&lt;=" &amp; $A64, DataRegularSeason20242025!$E$3:$E$1315, AD$1)</f>
        <v>27</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25</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23</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28</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26</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29</v>
      </c>
      <c r="O65" s="2">
        <f>SUMIFS(DataRegularSeason20242025!$AA$3:$AA$1315,DataRegularSeason20242025!$B$3:$B$1315, "&lt;=" &amp; $A65, DataRegularSeason20242025!$D$3:$D$1315, O$1)+SUMIFS(DataRegularSeason20242025!$AB$3:$AB$1315,DataRegularSeason20242025!$B$3:$B$1315, "&lt;=" &amp; $A65, DataRegularSeason20242025!$E$3:$E$1315, O$1)</f>
        <v>34</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34</v>
      </c>
      <c r="R65" s="2">
        <f>SUMIFS(DataRegularSeason20242025!$AA$3:$AA$1315,DataRegularSeason20242025!$B$3:$B$1315, "&lt;=" &amp; $A65, DataRegularSeason20242025!$D$3:$D$1315, R$1)+SUMIFS(DataRegularSeason20242025!$AB$3:$AB$1315,DataRegularSeason20242025!$B$3:$B$1315, "&lt;=" &amp; $A65, DataRegularSeason20242025!$E$3:$E$1315, R$1)</f>
        <v>19</v>
      </c>
      <c r="S65" s="2">
        <f>SUMIFS(DataRegularSeason20242025!$AA$3:$AA$1315,DataRegularSeason20242025!$B$3:$B$1315, "&lt;=" &amp; $A65, DataRegularSeason20242025!$D$3:$D$1315, S$1)+SUMIFS(DataRegularSeason20242025!$AB$3:$AB$1315,DataRegularSeason20242025!$B$3:$B$1315, "&lt;=" &amp; $A65, DataRegularSeason20242025!$E$3:$E$1315, S$1)</f>
        <v>24</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21</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30</v>
      </c>
      <c r="AC65" s="2">
        <f>SUMIFS(DataRegularSeason20242025!$AA$3:$AA$1315,DataRegularSeason20242025!$B$3:$B$1315, "&lt;=" &amp; $A65, DataRegularSeason20242025!$D$3:$D$1315, AC$1)+SUMIFS(DataRegularSeason20242025!$AB$3:$AB$1315,DataRegularSeason20242025!$B$3:$B$1315, "&lt;=" &amp; $A65, DataRegularSeason20242025!$E$3:$E$1315, AC$1)</f>
        <v>22</v>
      </c>
      <c r="AD65" s="2">
        <f>SUMIFS(DataRegularSeason20242025!$AA$3:$AA$1315,DataRegularSeason20242025!$B$3:$B$1315, "&lt;=" &amp; $A65, DataRegularSeason20242025!$D$3:$D$1315, AD$1)+SUMIFS(DataRegularSeason20242025!$AB$3:$AB$1315,DataRegularSeason20242025!$B$3:$B$1315, "&lt;=" &amp; $A65, DataRegularSeason20242025!$E$3:$E$1315, AD$1)</f>
        <v>27</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25</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23</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28</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26</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29</v>
      </c>
      <c r="O66" s="2">
        <f>SUMIFS(DataRegularSeason20242025!$AA$3:$AA$1315,DataRegularSeason20242025!$B$3:$B$1315, "&lt;=" &amp; $A66, DataRegularSeason20242025!$D$3:$D$1315, O$1)+SUMIFS(DataRegularSeason20242025!$AB$3:$AB$1315,DataRegularSeason20242025!$B$3:$B$1315, "&lt;=" &amp; $A66, DataRegularSeason20242025!$E$3:$E$1315, O$1)</f>
        <v>34</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34</v>
      </c>
      <c r="R66" s="2">
        <f>SUMIFS(DataRegularSeason20242025!$AA$3:$AA$1315,DataRegularSeason20242025!$B$3:$B$1315, "&lt;=" &amp; $A66, DataRegularSeason20242025!$D$3:$D$1315, R$1)+SUMIFS(DataRegularSeason20242025!$AB$3:$AB$1315,DataRegularSeason20242025!$B$3:$B$1315, "&lt;=" &amp; $A66, DataRegularSeason20242025!$E$3:$E$1315, R$1)</f>
        <v>19</v>
      </c>
      <c r="S66" s="2">
        <f>SUMIFS(DataRegularSeason20242025!$AA$3:$AA$1315,DataRegularSeason20242025!$B$3:$B$1315, "&lt;=" &amp; $A66, DataRegularSeason20242025!$D$3:$D$1315, S$1)+SUMIFS(DataRegularSeason20242025!$AB$3:$AB$1315,DataRegularSeason20242025!$B$3:$B$1315, "&lt;=" &amp; $A66, DataRegularSeason20242025!$E$3:$E$1315, S$1)</f>
        <v>24</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21</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30</v>
      </c>
      <c r="AC66" s="2">
        <f>SUMIFS(DataRegularSeason20242025!$AA$3:$AA$1315,DataRegularSeason20242025!$B$3:$B$1315, "&lt;=" &amp; $A66, DataRegularSeason20242025!$D$3:$D$1315, AC$1)+SUMIFS(DataRegularSeason20242025!$AB$3:$AB$1315,DataRegularSeason20242025!$B$3:$B$1315, "&lt;=" &amp; $A66, DataRegularSeason20242025!$E$3:$E$1315, AC$1)</f>
        <v>22</v>
      </c>
      <c r="AD66" s="2">
        <f>SUMIFS(DataRegularSeason20242025!$AA$3:$AA$1315,DataRegularSeason20242025!$B$3:$B$1315, "&lt;=" &amp; $A66, DataRegularSeason20242025!$D$3:$D$1315, AD$1)+SUMIFS(DataRegularSeason20242025!$AB$3:$AB$1315,DataRegularSeason20242025!$B$3:$B$1315, "&lt;=" &amp; $A66, DataRegularSeason20242025!$E$3:$E$1315, AD$1)</f>
        <v>27</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25</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23</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28</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26</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29</v>
      </c>
      <c r="O67" s="2">
        <f>SUMIFS(DataRegularSeason20242025!$AA$3:$AA$1315,DataRegularSeason20242025!$B$3:$B$1315, "&lt;=" &amp; $A67, DataRegularSeason20242025!$D$3:$D$1315, O$1)+SUMIFS(DataRegularSeason20242025!$AB$3:$AB$1315,DataRegularSeason20242025!$B$3:$B$1315, "&lt;=" &amp; $A67, DataRegularSeason20242025!$E$3:$E$1315, O$1)</f>
        <v>34</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34</v>
      </c>
      <c r="R67" s="2">
        <f>SUMIFS(DataRegularSeason20242025!$AA$3:$AA$1315,DataRegularSeason20242025!$B$3:$B$1315, "&lt;=" &amp; $A67, DataRegularSeason20242025!$D$3:$D$1315, R$1)+SUMIFS(DataRegularSeason20242025!$AB$3:$AB$1315,DataRegularSeason20242025!$B$3:$B$1315, "&lt;=" &amp; $A67, DataRegularSeason20242025!$E$3:$E$1315, R$1)</f>
        <v>19</v>
      </c>
      <c r="S67" s="2">
        <f>SUMIFS(DataRegularSeason20242025!$AA$3:$AA$1315,DataRegularSeason20242025!$B$3:$B$1315, "&lt;=" &amp; $A67, DataRegularSeason20242025!$D$3:$D$1315, S$1)+SUMIFS(DataRegularSeason20242025!$AB$3:$AB$1315,DataRegularSeason20242025!$B$3:$B$1315, "&lt;=" &amp; $A67, DataRegularSeason20242025!$E$3:$E$1315, S$1)</f>
        <v>24</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21</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30</v>
      </c>
      <c r="AC67" s="2">
        <f>SUMIFS(DataRegularSeason20242025!$AA$3:$AA$1315,DataRegularSeason20242025!$B$3:$B$1315, "&lt;=" &amp; $A67, DataRegularSeason20242025!$D$3:$D$1315, AC$1)+SUMIFS(DataRegularSeason20242025!$AB$3:$AB$1315,DataRegularSeason20242025!$B$3:$B$1315, "&lt;=" &amp; $A67, DataRegularSeason20242025!$E$3:$E$1315, AC$1)</f>
        <v>22</v>
      </c>
      <c r="AD67" s="2">
        <f>SUMIFS(DataRegularSeason20242025!$AA$3:$AA$1315,DataRegularSeason20242025!$B$3:$B$1315, "&lt;=" &amp; $A67, DataRegularSeason20242025!$D$3:$D$1315, AD$1)+SUMIFS(DataRegularSeason20242025!$AB$3:$AB$1315,DataRegularSeason20242025!$B$3:$B$1315, "&lt;=" &amp; $A67, DataRegularSeason20242025!$E$3:$E$1315, AD$1)</f>
        <v>27</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25</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23</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28</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26</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29</v>
      </c>
      <c r="O68" s="2">
        <f>SUMIFS(DataRegularSeason20242025!$AA$3:$AA$1315,DataRegularSeason20242025!$B$3:$B$1315, "&lt;=" &amp; $A68, DataRegularSeason20242025!$D$3:$D$1315, O$1)+SUMIFS(DataRegularSeason20242025!$AB$3:$AB$1315,DataRegularSeason20242025!$B$3:$B$1315, "&lt;=" &amp; $A68, DataRegularSeason20242025!$E$3:$E$1315, O$1)</f>
        <v>34</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34</v>
      </c>
      <c r="R68" s="2">
        <f>SUMIFS(DataRegularSeason20242025!$AA$3:$AA$1315,DataRegularSeason20242025!$B$3:$B$1315, "&lt;=" &amp; $A68, DataRegularSeason20242025!$D$3:$D$1315, R$1)+SUMIFS(DataRegularSeason20242025!$AB$3:$AB$1315,DataRegularSeason20242025!$B$3:$B$1315, "&lt;=" &amp; $A68, DataRegularSeason20242025!$E$3:$E$1315, R$1)</f>
        <v>19</v>
      </c>
      <c r="S68" s="2">
        <f>SUMIFS(DataRegularSeason20242025!$AA$3:$AA$1315,DataRegularSeason20242025!$B$3:$B$1315, "&lt;=" &amp; $A68, DataRegularSeason20242025!$D$3:$D$1315, S$1)+SUMIFS(DataRegularSeason20242025!$AB$3:$AB$1315,DataRegularSeason20242025!$B$3:$B$1315, "&lt;=" &amp; $A68, DataRegularSeason20242025!$E$3:$E$1315, S$1)</f>
        <v>24</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21</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30</v>
      </c>
      <c r="AC68" s="2">
        <f>SUMIFS(DataRegularSeason20242025!$AA$3:$AA$1315,DataRegularSeason20242025!$B$3:$B$1315, "&lt;=" &amp; $A68, DataRegularSeason20242025!$D$3:$D$1315, AC$1)+SUMIFS(DataRegularSeason20242025!$AB$3:$AB$1315,DataRegularSeason20242025!$B$3:$B$1315, "&lt;=" &amp; $A68, DataRegularSeason20242025!$E$3:$E$1315, AC$1)</f>
        <v>22</v>
      </c>
      <c r="AD68" s="2">
        <f>SUMIFS(DataRegularSeason20242025!$AA$3:$AA$1315,DataRegularSeason20242025!$B$3:$B$1315, "&lt;=" &amp; $A68, DataRegularSeason20242025!$D$3:$D$1315, AD$1)+SUMIFS(DataRegularSeason20242025!$AB$3:$AB$1315,DataRegularSeason20242025!$B$3:$B$1315, "&lt;=" &amp; $A68, DataRegularSeason20242025!$E$3:$E$1315, AD$1)</f>
        <v>27</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25</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23</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28</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26</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29</v>
      </c>
      <c r="O69" s="2">
        <f>SUMIFS(DataRegularSeason20242025!$AA$3:$AA$1315,DataRegularSeason20242025!$B$3:$B$1315, "&lt;=" &amp; $A69, DataRegularSeason20242025!$D$3:$D$1315, O$1)+SUMIFS(DataRegularSeason20242025!$AB$3:$AB$1315,DataRegularSeason20242025!$B$3:$B$1315, "&lt;=" &amp; $A69, DataRegularSeason20242025!$E$3:$E$1315, O$1)</f>
        <v>34</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34</v>
      </c>
      <c r="R69" s="2">
        <f>SUMIFS(DataRegularSeason20242025!$AA$3:$AA$1315,DataRegularSeason20242025!$B$3:$B$1315, "&lt;=" &amp; $A69, DataRegularSeason20242025!$D$3:$D$1315, R$1)+SUMIFS(DataRegularSeason20242025!$AB$3:$AB$1315,DataRegularSeason20242025!$B$3:$B$1315, "&lt;=" &amp; $A69, DataRegularSeason20242025!$E$3:$E$1315, R$1)</f>
        <v>19</v>
      </c>
      <c r="S69" s="2">
        <f>SUMIFS(DataRegularSeason20242025!$AA$3:$AA$1315,DataRegularSeason20242025!$B$3:$B$1315, "&lt;=" &amp; $A69, DataRegularSeason20242025!$D$3:$D$1315, S$1)+SUMIFS(DataRegularSeason20242025!$AB$3:$AB$1315,DataRegularSeason20242025!$B$3:$B$1315, "&lt;=" &amp; $A69, DataRegularSeason20242025!$E$3:$E$1315, S$1)</f>
        <v>24</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21</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30</v>
      </c>
      <c r="AC69" s="2">
        <f>SUMIFS(DataRegularSeason20242025!$AA$3:$AA$1315,DataRegularSeason20242025!$B$3:$B$1315, "&lt;=" &amp; $A69, DataRegularSeason20242025!$D$3:$D$1315, AC$1)+SUMIFS(DataRegularSeason20242025!$AB$3:$AB$1315,DataRegularSeason20242025!$B$3:$B$1315, "&lt;=" &amp; $A69, DataRegularSeason20242025!$E$3:$E$1315, AC$1)</f>
        <v>22</v>
      </c>
      <c r="AD69" s="2">
        <f>SUMIFS(DataRegularSeason20242025!$AA$3:$AA$1315,DataRegularSeason20242025!$B$3:$B$1315, "&lt;=" &amp; $A69, DataRegularSeason20242025!$D$3:$D$1315, AD$1)+SUMIFS(DataRegularSeason20242025!$AB$3:$AB$1315,DataRegularSeason20242025!$B$3:$B$1315, "&lt;=" &amp; $A69, DataRegularSeason20242025!$E$3:$E$1315, AD$1)</f>
        <v>27</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25</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23</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28</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26</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29</v>
      </c>
      <c r="O70" s="2">
        <f>SUMIFS(DataRegularSeason20242025!$AA$3:$AA$1315,DataRegularSeason20242025!$B$3:$B$1315, "&lt;=" &amp; $A70, DataRegularSeason20242025!$D$3:$D$1315, O$1)+SUMIFS(DataRegularSeason20242025!$AB$3:$AB$1315,DataRegularSeason20242025!$B$3:$B$1315, "&lt;=" &amp; $A70, DataRegularSeason20242025!$E$3:$E$1315, O$1)</f>
        <v>34</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34</v>
      </c>
      <c r="R70" s="2">
        <f>SUMIFS(DataRegularSeason20242025!$AA$3:$AA$1315,DataRegularSeason20242025!$B$3:$B$1315, "&lt;=" &amp; $A70, DataRegularSeason20242025!$D$3:$D$1315, R$1)+SUMIFS(DataRegularSeason20242025!$AB$3:$AB$1315,DataRegularSeason20242025!$B$3:$B$1315, "&lt;=" &amp; $A70, DataRegularSeason20242025!$E$3:$E$1315, R$1)</f>
        <v>19</v>
      </c>
      <c r="S70" s="2">
        <f>SUMIFS(DataRegularSeason20242025!$AA$3:$AA$1315,DataRegularSeason20242025!$B$3:$B$1315, "&lt;=" &amp; $A70, DataRegularSeason20242025!$D$3:$D$1315, S$1)+SUMIFS(DataRegularSeason20242025!$AB$3:$AB$1315,DataRegularSeason20242025!$B$3:$B$1315, "&lt;=" &amp; $A70, DataRegularSeason20242025!$E$3:$E$1315, S$1)</f>
        <v>24</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21</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30</v>
      </c>
      <c r="AC70" s="2">
        <f>SUMIFS(DataRegularSeason20242025!$AA$3:$AA$1315,DataRegularSeason20242025!$B$3:$B$1315, "&lt;=" &amp; $A70, DataRegularSeason20242025!$D$3:$D$1315, AC$1)+SUMIFS(DataRegularSeason20242025!$AB$3:$AB$1315,DataRegularSeason20242025!$B$3:$B$1315, "&lt;=" &amp; $A70, DataRegularSeason20242025!$E$3:$E$1315, AC$1)</f>
        <v>22</v>
      </c>
      <c r="AD70" s="2">
        <f>SUMIFS(DataRegularSeason20242025!$AA$3:$AA$1315,DataRegularSeason20242025!$B$3:$B$1315, "&lt;=" &amp; $A70, DataRegularSeason20242025!$D$3:$D$1315, AD$1)+SUMIFS(DataRegularSeason20242025!$AB$3:$AB$1315,DataRegularSeason20242025!$B$3:$B$1315, "&lt;=" &amp; $A70, DataRegularSeason20242025!$E$3:$E$1315, AD$1)</f>
        <v>27</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25</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23</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28</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26</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29</v>
      </c>
      <c r="O71" s="2">
        <f>SUMIFS(DataRegularSeason20242025!$AA$3:$AA$1315,DataRegularSeason20242025!$B$3:$B$1315, "&lt;=" &amp; $A71, DataRegularSeason20242025!$D$3:$D$1315, O$1)+SUMIFS(DataRegularSeason20242025!$AB$3:$AB$1315,DataRegularSeason20242025!$B$3:$B$1315, "&lt;=" &amp; $A71, DataRegularSeason20242025!$E$3:$E$1315, O$1)</f>
        <v>34</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34</v>
      </c>
      <c r="R71" s="2">
        <f>SUMIFS(DataRegularSeason20242025!$AA$3:$AA$1315,DataRegularSeason20242025!$B$3:$B$1315, "&lt;=" &amp; $A71, DataRegularSeason20242025!$D$3:$D$1315, R$1)+SUMIFS(DataRegularSeason20242025!$AB$3:$AB$1315,DataRegularSeason20242025!$B$3:$B$1315, "&lt;=" &amp; $A71, DataRegularSeason20242025!$E$3:$E$1315, R$1)</f>
        <v>19</v>
      </c>
      <c r="S71" s="2">
        <f>SUMIFS(DataRegularSeason20242025!$AA$3:$AA$1315,DataRegularSeason20242025!$B$3:$B$1315, "&lt;=" &amp; $A71, DataRegularSeason20242025!$D$3:$D$1315, S$1)+SUMIFS(DataRegularSeason20242025!$AB$3:$AB$1315,DataRegularSeason20242025!$B$3:$B$1315, "&lt;=" &amp; $A71, DataRegularSeason20242025!$E$3:$E$1315, S$1)</f>
        <v>24</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21</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30</v>
      </c>
      <c r="AC71" s="2">
        <f>SUMIFS(DataRegularSeason20242025!$AA$3:$AA$1315,DataRegularSeason20242025!$B$3:$B$1315, "&lt;=" &amp; $A71, DataRegularSeason20242025!$D$3:$D$1315, AC$1)+SUMIFS(DataRegularSeason20242025!$AB$3:$AB$1315,DataRegularSeason20242025!$B$3:$B$1315, "&lt;=" &amp; $A71, DataRegularSeason20242025!$E$3:$E$1315, AC$1)</f>
        <v>22</v>
      </c>
      <c r="AD71" s="2">
        <f>SUMIFS(DataRegularSeason20242025!$AA$3:$AA$1315,DataRegularSeason20242025!$B$3:$B$1315, "&lt;=" &amp; $A71, DataRegularSeason20242025!$D$3:$D$1315, AD$1)+SUMIFS(DataRegularSeason20242025!$AB$3:$AB$1315,DataRegularSeason20242025!$B$3:$B$1315, "&lt;=" &amp; $A71, DataRegularSeason20242025!$E$3:$E$1315, AD$1)</f>
        <v>27</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25</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23</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28</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26</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29</v>
      </c>
      <c r="O72" s="2">
        <f>SUMIFS(DataRegularSeason20242025!$AA$3:$AA$1315,DataRegularSeason20242025!$B$3:$B$1315, "&lt;=" &amp; $A72, DataRegularSeason20242025!$D$3:$D$1315, O$1)+SUMIFS(DataRegularSeason20242025!$AB$3:$AB$1315,DataRegularSeason20242025!$B$3:$B$1315, "&lt;=" &amp; $A72, DataRegularSeason20242025!$E$3:$E$1315, O$1)</f>
        <v>34</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34</v>
      </c>
      <c r="R72" s="2">
        <f>SUMIFS(DataRegularSeason20242025!$AA$3:$AA$1315,DataRegularSeason20242025!$B$3:$B$1315, "&lt;=" &amp; $A72, DataRegularSeason20242025!$D$3:$D$1315, R$1)+SUMIFS(DataRegularSeason20242025!$AB$3:$AB$1315,DataRegularSeason20242025!$B$3:$B$1315, "&lt;=" &amp; $A72, DataRegularSeason20242025!$E$3:$E$1315, R$1)</f>
        <v>19</v>
      </c>
      <c r="S72" s="2">
        <f>SUMIFS(DataRegularSeason20242025!$AA$3:$AA$1315,DataRegularSeason20242025!$B$3:$B$1315, "&lt;=" &amp; $A72, DataRegularSeason20242025!$D$3:$D$1315, S$1)+SUMIFS(DataRegularSeason20242025!$AB$3:$AB$1315,DataRegularSeason20242025!$B$3:$B$1315, "&lt;=" &amp; $A72, DataRegularSeason20242025!$E$3:$E$1315, S$1)</f>
        <v>24</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21</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30</v>
      </c>
      <c r="AC72" s="2">
        <f>SUMIFS(DataRegularSeason20242025!$AA$3:$AA$1315,DataRegularSeason20242025!$B$3:$B$1315, "&lt;=" &amp; $A72, DataRegularSeason20242025!$D$3:$D$1315, AC$1)+SUMIFS(DataRegularSeason20242025!$AB$3:$AB$1315,DataRegularSeason20242025!$B$3:$B$1315, "&lt;=" &amp; $A72, DataRegularSeason20242025!$E$3:$E$1315, AC$1)</f>
        <v>22</v>
      </c>
      <c r="AD72" s="2">
        <f>SUMIFS(DataRegularSeason20242025!$AA$3:$AA$1315,DataRegularSeason20242025!$B$3:$B$1315, "&lt;=" &amp; $A72, DataRegularSeason20242025!$D$3:$D$1315, AD$1)+SUMIFS(DataRegularSeason20242025!$AB$3:$AB$1315,DataRegularSeason20242025!$B$3:$B$1315, "&lt;=" &amp; $A72, DataRegularSeason20242025!$E$3:$E$1315, AD$1)</f>
        <v>27</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25</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23</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28</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26</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29</v>
      </c>
      <c r="O73" s="2">
        <f>SUMIFS(DataRegularSeason20242025!$AA$3:$AA$1315,DataRegularSeason20242025!$B$3:$B$1315, "&lt;=" &amp; $A73, DataRegularSeason20242025!$D$3:$D$1315, O$1)+SUMIFS(DataRegularSeason20242025!$AB$3:$AB$1315,DataRegularSeason20242025!$B$3:$B$1315, "&lt;=" &amp; $A73, DataRegularSeason20242025!$E$3:$E$1315, O$1)</f>
        <v>34</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34</v>
      </c>
      <c r="R73" s="2">
        <f>SUMIFS(DataRegularSeason20242025!$AA$3:$AA$1315,DataRegularSeason20242025!$B$3:$B$1315, "&lt;=" &amp; $A73, DataRegularSeason20242025!$D$3:$D$1315, R$1)+SUMIFS(DataRegularSeason20242025!$AB$3:$AB$1315,DataRegularSeason20242025!$B$3:$B$1315, "&lt;=" &amp; $A73, DataRegularSeason20242025!$E$3:$E$1315, R$1)</f>
        <v>19</v>
      </c>
      <c r="S73" s="2">
        <f>SUMIFS(DataRegularSeason20242025!$AA$3:$AA$1315,DataRegularSeason20242025!$B$3:$B$1315, "&lt;=" &amp; $A73, DataRegularSeason20242025!$D$3:$D$1315, S$1)+SUMIFS(DataRegularSeason20242025!$AB$3:$AB$1315,DataRegularSeason20242025!$B$3:$B$1315, "&lt;=" &amp; $A73, DataRegularSeason20242025!$E$3:$E$1315, S$1)</f>
        <v>24</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21</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30</v>
      </c>
      <c r="AC73" s="2">
        <f>SUMIFS(DataRegularSeason20242025!$AA$3:$AA$1315,DataRegularSeason20242025!$B$3:$B$1315, "&lt;=" &amp; $A73, DataRegularSeason20242025!$D$3:$D$1315, AC$1)+SUMIFS(DataRegularSeason20242025!$AB$3:$AB$1315,DataRegularSeason20242025!$B$3:$B$1315, "&lt;=" &amp; $A73, DataRegularSeason20242025!$E$3:$E$1315, AC$1)</f>
        <v>22</v>
      </c>
      <c r="AD73" s="2">
        <f>SUMIFS(DataRegularSeason20242025!$AA$3:$AA$1315,DataRegularSeason20242025!$B$3:$B$1315, "&lt;=" &amp; $A73, DataRegularSeason20242025!$D$3:$D$1315, AD$1)+SUMIFS(DataRegularSeason20242025!$AB$3:$AB$1315,DataRegularSeason20242025!$B$3:$B$1315, "&lt;=" &amp; $A73, DataRegularSeason20242025!$E$3:$E$1315, AD$1)</f>
        <v>27</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25</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23</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28</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26</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29</v>
      </c>
      <c r="O74" s="2">
        <f>SUMIFS(DataRegularSeason20242025!$AA$3:$AA$1315,DataRegularSeason20242025!$B$3:$B$1315, "&lt;=" &amp; $A74, DataRegularSeason20242025!$D$3:$D$1315, O$1)+SUMIFS(DataRegularSeason20242025!$AB$3:$AB$1315,DataRegularSeason20242025!$B$3:$B$1315, "&lt;=" &amp; $A74, DataRegularSeason20242025!$E$3:$E$1315, O$1)</f>
        <v>34</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34</v>
      </c>
      <c r="R74" s="2">
        <f>SUMIFS(DataRegularSeason20242025!$AA$3:$AA$1315,DataRegularSeason20242025!$B$3:$B$1315, "&lt;=" &amp; $A74, DataRegularSeason20242025!$D$3:$D$1315, R$1)+SUMIFS(DataRegularSeason20242025!$AB$3:$AB$1315,DataRegularSeason20242025!$B$3:$B$1315, "&lt;=" &amp; $A74, DataRegularSeason20242025!$E$3:$E$1315, R$1)</f>
        <v>19</v>
      </c>
      <c r="S74" s="2">
        <f>SUMIFS(DataRegularSeason20242025!$AA$3:$AA$1315,DataRegularSeason20242025!$B$3:$B$1315, "&lt;=" &amp; $A74, DataRegularSeason20242025!$D$3:$D$1315, S$1)+SUMIFS(DataRegularSeason20242025!$AB$3:$AB$1315,DataRegularSeason20242025!$B$3:$B$1315, "&lt;=" &amp; $A74, DataRegularSeason20242025!$E$3:$E$1315, S$1)</f>
        <v>24</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21</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30</v>
      </c>
      <c r="AC74" s="2">
        <f>SUMIFS(DataRegularSeason20242025!$AA$3:$AA$1315,DataRegularSeason20242025!$B$3:$B$1315, "&lt;=" &amp; $A74, DataRegularSeason20242025!$D$3:$D$1315, AC$1)+SUMIFS(DataRegularSeason20242025!$AB$3:$AB$1315,DataRegularSeason20242025!$B$3:$B$1315, "&lt;=" &amp; $A74, DataRegularSeason20242025!$E$3:$E$1315, AC$1)</f>
        <v>22</v>
      </c>
      <c r="AD74" s="2">
        <f>SUMIFS(DataRegularSeason20242025!$AA$3:$AA$1315,DataRegularSeason20242025!$B$3:$B$1315, "&lt;=" &amp; $A74, DataRegularSeason20242025!$D$3:$D$1315, AD$1)+SUMIFS(DataRegularSeason20242025!$AB$3:$AB$1315,DataRegularSeason20242025!$B$3:$B$1315, "&lt;=" &amp; $A74, DataRegularSeason20242025!$E$3:$E$1315, AD$1)</f>
        <v>27</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25</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23</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28</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26</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29</v>
      </c>
      <c r="O75" s="2">
        <f>SUMIFS(DataRegularSeason20242025!$AA$3:$AA$1315,DataRegularSeason20242025!$B$3:$B$1315, "&lt;=" &amp; $A75, DataRegularSeason20242025!$D$3:$D$1315, O$1)+SUMIFS(DataRegularSeason20242025!$AB$3:$AB$1315,DataRegularSeason20242025!$B$3:$B$1315, "&lt;=" &amp; $A75, DataRegularSeason20242025!$E$3:$E$1315, O$1)</f>
        <v>34</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34</v>
      </c>
      <c r="R75" s="2">
        <f>SUMIFS(DataRegularSeason20242025!$AA$3:$AA$1315,DataRegularSeason20242025!$B$3:$B$1315, "&lt;=" &amp; $A75, DataRegularSeason20242025!$D$3:$D$1315, R$1)+SUMIFS(DataRegularSeason20242025!$AB$3:$AB$1315,DataRegularSeason20242025!$B$3:$B$1315, "&lt;=" &amp; $A75, DataRegularSeason20242025!$E$3:$E$1315, R$1)</f>
        <v>19</v>
      </c>
      <c r="S75" s="2">
        <f>SUMIFS(DataRegularSeason20242025!$AA$3:$AA$1315,DataRegularSeason20242025!$B$3:$B$1315, "&lt;=" &amp; $A75, DataRegularSeason20242025!$D$3:$D$1315, S$1)+SUMIFS(DataRegularSeason20242025!$AB$3:$AB$1315,DataRegularSeason20242025!$B$3:$B$1315, "&lt;=" &amp; $A75, DataRegularSeason20242025!$E$3:$E$1315, S$1)</f>
        <v>24</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21</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30</v>
      </c>
      <c r="AC75" s="2">
        <f>SUMIFS(DataRegularSeason20242025!$AA$3:$AA$1315,DataRegularSeason20242025!$B$3:$B$1315, "&lt;=" &amp; $A75, DataRegularSeason20242025!$D$3:$D$1315, AC$1)+SUMIFS(DataRegularSeason20242025!$AB$3:$AB$1315,DataRegularSeason20242025!$B$3:$B$1315, "&lt;=" &amp; $A75, DataRegularSeason20242025!$E$3:$E$1315, AC$1)</f>
        <v>22</v>
      </c>
      <c r="AD75" s="2">
        <f>SUMIFS(DataRegularSeason20242025!$AA$3:$AA$1315,DataRegularSeason20242025!$B$3:$B$1315, "&lt;=" &amp; $A75, DataRegularSeason20242025!$D$3:$D$1315, AD$1)+SUMIFS(DataRegularSeason20242025!$AB$3:$AB$1315,DataRegularSeason20242025!$B$3:$B$1315, "&lt;=" &amp; $A75, DataRegularSeason20242025!$E$3:$E$1315, AD$1)</f>
        <v>27</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25</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23</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28</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26</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29</v>
      </c>
      <c r="O76" s="2">
        <f>SUMIFS(DataRegularSeason20242025!$AA$3:$AA$1315,DataRegularSeason20242025!$B$3:$B$1315, "&lt;=" &amp; $A76, DataRegularSeason20242025!$D$3:$D$1315, O$1)+SUMIFS(DataRegularSeason20242025!$AB$3:$AB$1315,DataRegularSeason20242025!$B$3:$B$1315, "&lt;=" &amp; $A76, DataRegularSeason20242025!$E$3:$E$1315, O$1)</f>
        <v>34</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34</v>
      </c>
      <c r="R76" s="2">
        <f>SUMIFS(DataRegularSeason20242025!$AA$3:$AA$1315,DataRegularSeason20242025!$B$3:$B$1315, "&lt;=" &amp; $A76, DataRegularSeason20242025!$D$3:$D$1315, R$1)+SUMIFS(DataRegularSeason20242025!$AB$3:$AB$1315,DataRegularSeason20242025!$B$3:$B$1315, "&lt;=" &amp; $A76, DataRegularSeason20242025!$E$3:$E$1315, R$1)</f>
        <v>19</v>
      </c>
      <c r="S76" s="2">
        <f>SUMIFS(DataRegularSeason20242025!$AA$3:$AA$1315,DataRegularSeason20242025!$B$3:$B$1315, "&lt;=" &amp; $A76, DataRegularSeason20242025!$D$3:$D$1315, S$1)+SUMIFS(DataRegularSeason20242025!$AB$3:$AB$1315,DataRegularSeason20242025!$B$3:$B$1315, "&lt;=" &amp; $A76, DataRegularSeason20242025!$E$3:$E$1315, S$1)</f>
        <v>24</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21</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30</v>
      </c>
      <c r="AC76" s="2">
        <f>SUMIFS(DataRegularSeason20242025!$AA$3:$AA$1315,DataRegularSeason20242025!$B$3:$B$1315, "&lt;=" &amp; $A76, DataRegularSeason20242025!$D$3:$D$1315, AC$1)+SUMIFS(DataRegularSeason20242025!$AB$3:$AB$1315,DataRegularSeason20242025!$B$3:$B$1315, "&lt;=" &amp; $A76, DataRegularSeason20242025!$E$3:$E$1315, AC$1)</f>
        <v>22</v>
      </c>
      <c r="AD76" s="2">
        <f>SUMIFS(DataRegularSeason20242025!$AA$3:$AA$1315,DataRegularSeason20242025!$B$3:$B$1315, "&lt;=" &amp; $A76, DataRegularSeason20242025!$D$3:$D$1315, AD$1)+SUMIFS(DataRegularSeason20242025!$AB$3:$AB$1315,DataRegularSeason20242025!$B$3:$B$1315, "&lt;=" &amp; $A76, DataRegularSeason20242025!$E$3:$E$1315, AD$1)</f>
        <v>27</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25</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23</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28</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26</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29</v>
      </c>
      <c r="O77" s="2">
        <f>SUMIFS(DataRegularSeason20242025!$AA$3:$AA$1315,DataRegularSeason20242025!$B$3:$B$1315, "&lt;=" &amp; $A77, DataRegularSeason20242025!$D$3:$D$1315, O$1)+SUMIFS(DataRegularSeason20242025!$AB$3:$AB$1315,DataRegularSeason20242025!$B$3:$B$1315, "&lt;=" &amp; $A77, DataRegularSeason20242025!$E$3:$E$1315, O$1)</f>
        <v>34</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34</v>
      </c>
      <c r="R77" s="2">
        <f>SUMIFS(DataRegularSeason20242025!$AA$3:$AA$1315,DataRegularSeason20242025!$B$3:$B$1315, "&lt;=" &amp; $A77, DataRegularSeason20242025!$D$3:$D$1315, R$1)+SUMIFS(DataRegularSeason20242025!$AB$3:$AB$1315,DataRegularSeason20242025!$B$3:$B$1315, "&lt;=" &amp; $A77, DataRegularSeason20242025!$E$3:$E$1315, R$1)</f>
        <v>19</v>
      </c>
      <c r="S77" s="2">
        <f>SUMIFS(DataRegularSeason20242025!$AA$3:$AA$1315,DataRegularSeason20242025!$B$3:$B$1315, "&lt;=" &amp; $A77, DataRegularSeason20242025!$D$3:$D$1315, S$1)+SUMIFS(DataRegularSeason20242025!$AB$3:$AB$1315,DataRegularSeason20242025!$B$3:$B$1315, "&lt;=" &amp; $A77, DataRegularSeason20242025!$E$3:$E$1315, S$1)</f>
        <v>24</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21</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30</v>
      </c>
      <c r="AC77" s="2">
        <f>SUMIFS(DataRegularSeason20242025!$AA$3:$AA$1315,DataRegularSeason20242025!$B$3:$B$1315, "&lt;=" &amp; $A77, DataRegularSeason20242025!$D$3:$D$1315, AC$1)+SUMIFS(DataRegularSeason20242025!$AB$3:$AB$1315,DataRegularSeason20242025!$B$3:$B$1315, "&lt;=" &amp; $A77, DataRegularSeason20242025!$E$3:$E$1315, AC$1)</f>
        <v>22</v>
      </c>
      <c r="AD77" s="2">
        <f>SUMIFS(DataRegularSeason20242025!$AA$3:$AA$1315,DataRegularSeason20242025!$B$3:$B$1315, "&lt;=" &amp; $A77, DataRegularSeason20242025!$D$3:$D$1315, AD$1)+SUMIFS(DataRegularSeason20242025!$AB$3:$AB$1315,DataRegularSeason20242025!$B$3:$B$1315, "&lt;=" &amp; $A77, DataRegularSeason20242025!$E$3:$E$1315, AD$1)</f>
        <v>27</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25</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23</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28</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26</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29</v>
      </c>
      <c r="O78" s="2">
        <f>SUMIFS(DataRegularSeason20242025!$AA$3:$AA$1315,DataRegularSeason20242025!$B$3:$B$1315, "&lt;=" &amp; $A78, DataRegularSeason20242025!$D$3:$D$1315, O$1)+SUMIFS(DataRegularSeason20242025!$AB$3:$AB$1315,DataRegularSeason20242025!$B$3:$B$1315, "&lt;=" &amp; $A78, DataRegularSeason20242025!$E$3:$E$1315, O$1)</f>
        <v>34</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34</v>
      </c>
      <c r="R78" s="2">
        <f>SUMIFS(DataRegularSeason20242025!$AA$3:$AA$1315,DataRegularSeason20242025!$B$3:$B$1315, "&lt;=" &amp; $A78, DataRegularSeason20242025!$D$3:$D$1315, R$1)+SUMIFS(DataRegularSeason20242025!$AB$3:$AB$1315,DataRegularSeason20242025!$B$3:$B$1315, "&lt;=" &amp; $A78, DataRegularSeason20242025!$E$3:$E$1315, R$1)</f>
        <v>19</v>
      </c>
      <c r="S78" s="2">
        <f>SUMIFS(DataRegularSeason20242025!$AA$3:$AA$1315,DataRegularSeason20242025!$B$3:$B$1315, "&lt;=" &amp; $A78, DataRegularSeason20242025!$D$3:$D$1315, S$1)+SUMIFS(DataRegularSeason20242025!$AB$3:$AB$1315,DataRegularSeason20242025!$B$3:$B$1315, "&lt;=" &amp; $A78, DataRegularSeason20242025!$E$3:$E$1315, S$1)</f>
        <v>24</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21</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30</v>
      </c>
      <c r="AC78" s="2">
        <f>SUMIFS(DataRegularSeason20242025!$AA$3:$AA$1315,DataRegularSeason20242025!$B$3:$B$1315, "&lt;=" &amp; $A78, DataRegularSeason20242025!$D$3:$D$1315, AC$1)+SUMIFS(DataRegularSeason20242025!$AB$3:$AB$1315,DataRegularSeason20242025!$B$3:$B$1315, "&lt;=" &amp; $A78, DataRegularSeason20242025!$E$3:$E$1315, AC$1)</f>
        <v>22</v>
      </c>
      <c r="AD78" s="2">
        <f>SUMIFS(DataRegularSeason20242025!$AA$3:$AA$1315,DataRegularSeason20242025!$B$3:$B$1315, "&lt;=" &amp; $A78, DataRegularSeason20242025!$D$3:$D$1315, AD$1)+SUMIFS(DataRegularSeason20242025!$AB$3:$AB$1315,DataRegularSeason20242025!$B$3:$B$1315, "&lt;=" &amp; $A78, DataRegularSeason20242025!$E$3:$E$1315, AD$1)</f>
        <v>27</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25</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23</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28</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26</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29</v>
      </c>
      <c r="O79" s="2">
        <f>SUMIFS(DataRegularSeason20242025!$AA$3:$AA$1315,DataRegularSeason20242025!$B$3:$B$1315, "&lt;=" &amp; $A79, DataRegularSeason20242025!$D$3:$D$1315, O$1)+SUMIFS(DataRegularSeason20242025!$AB$3:$AB$1315,DataRegularSeason20242025!$B$3:$B$1315, "&lt;=" &amp; $A79, DataRegularSeason20242025!$E$3:$E$1315, O$1)</f>
        <v>34</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34</v>
      </c>
      <c r="R79" s="2">
        <f>SUMIFS(DataRegularSeason20242025!$AA$3:$AA$1315,DataRegularSeason20242025!$B$3:$B$1315, "&lt;=" &amp; $A79, DataRegularSeason20242025!$D$3:$D$1315, R$1)+SUMIFS(DataRegularSeason20242025!$AB$3:$AB$1315,DataRegularSeason20242025!$B$3:$B$1315, "&lt;=" &amp; $A79, DataRegularSeason20242025!$E$3:$E$1315, R$1)</f>
        <v>19</v>
      </c>
      <c r="S79" s="2">
        <f>SUMIFS(DataRegularSeason20242025!$AA$3:$AA$1315,DataRegularSeason20242025!$B$3:$B$1315, "&lt;=" &amp; $A79, DataRegularSeason20242025!$D$3:$D$1315, S$1)+SUMIFS(DataRegularSeason20242025!$AB$3:$AB$1315,DataRegularSeason20242025!$B$3:$B$1315, "&lt;=" &amp; $A79, DataRegularSeason20242025!$E$3:$E$1315, S$1)</f>
        <v>24</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21</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30</v>
      </c>
      <c r="AC79" s="2">
        <f>SUMIFS(DataRegularSeason20242025!$AA$3:$AA$1315,DataRegularSeason20242025!$B$3:$B$1315, "&lt;=" &amp; $A79, DataRegularSeason20242025!$D$3:$D$1315, AC$1)+SUMIFS(DataRegularSeason20242025!$AB$3:$AB$1315,DataRegularSeason20242025!$B$3:$B$1315, "&lt;=" &amp; $A79, DataRegularSeason20242025!$E$3:$E$1315, AC$1)</f>
        <v>22</v>
      </c>
      <c r="AD79" s="2">
        <f>SUMIFS(DataRegularSeason20242025!$AA$3:$AA$1315,DataRegularSeason20242025!$B$3:$B$1315, "&lt;=" &amp; $A79, DataRegularSeason20242025!$D$3:$D$1315, AD$1)+SUMIFS(DataRegularSeason20242025!$AB$3:$AB$1315,DataRegularSeason20242025!$B$3:$B$1315, "&lt;=" &amp; $A79, DataRegularSeason20242025!$E$3:$E$1315, AD$1)</f>
        <v>27</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25</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23</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28</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26</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29</v>
      </c>
      <c r="O80" s="2">
        <f>SUMIFS(DataRegularSeason20242025!$AA$3:$AA$1315,DataRegularSeason20242025!$B$3:$B$1315, "&lt;=" &amp; $A80, DataRegularSeason20242025!$D$3:$D$1315, O$1)+SUMIFS(DataRegularSeason20242025!$AB$3:$AB$1315,DataRegularSeason20242025!$B$3:$B$1315, "&lt;=" &amp; $A80, DataRegularSeason20242025!$E$3:$E$1315, O$1)</f>
        <v>34</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34</v>
      </c>
      <c r="R80" s="2">
        <f>SUMIFS(DataRegularSeason20242025!$AA$3:$AA$1315,DataRegularSeason20242025!$B$3:$B$1315, "&lt;=" &amp; $A80, DataRegularSeason20242025!$D$3:$D$1315, R$1)+SUMIFS(DataRegularSeason20242025!$AB$3:$AB$1315,DataRegularSeason20242025!$B$3:$B$1315, "&lt;=" &amp; $A80, DataRegularSeason20242025!$E$3:$E$1315, R$1)</f>
        <v>19</v>
      </c>
      <c r="S80" s="2">
        <f>SUMIFS(DataRegularSeason20242025!$AA$3:$AA$1315,DataRegularSeason20242025!$B$3:$B$1315, "&lt;=" &amp; $A80, DataRegularSeason20242025!$D$3:$D$1315, S$1)+SUMIFS(DataRegularSeason20242025!$AB$3:$AB$1315,DataRegularSeason20242025!$B$3:$B$1315, "&lt;=" &amp; $A80, DataRegularSeason20242025!$E$3:$E$1315, S$1)</f>
        <v>24</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21</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30</v>
      </c>
      <c r="AC80" s="2">
        <f>SUMIFS(DataRegularSeason20242025!$AA$3:$AA$1315,DataRegularSeason20242025!$B$3:$B$1315, "&lt;=" &amp; $A80, DataRegularSeason20242025!$D$3:$D$1315, AC$1)+SUMIFS(DataRegularSeason20242025!$AB$3:$AB$1315,DataRegularSeason20242025!$B$3:$B$1315, "&lt;=" &amp; $A80, DataRegularSeason20242025!$E$3:$E$1315, AC$1)</f>
        <v>22</v>
      </c>
      <c r="AD80" s="2">
        <f>SUMIFS(DataRegularSeason20242025!$AA$3:$AA$1315,DataRegularSeason20242025!$B$3:$B$1315, "&lt;=" &amp; $A80, DataRegularSeason20242025!$D$3:$D$1315, AD$1)+SUMIFS(DataRegularSeason20242025!$AB$3:$AB$1315,DataRegularSeason20242025!$B$3:$B$1315, "&lt;=" &amp; $A80, DataRegularSeason20242025!$E$3:$E$1315, AD$1)</f>
        <v>27</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25</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23</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28</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26</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29</v>
      </c>
      <c r="O81" s="2">
        <f>SUMIFS(DataRegularSeason20242025!$AA$3:$AA$1315,DataRegularSeason20242025!$B$3:$B$1315, "&lt;=" &amp; $A81, DataRegularSeason20242025!$D$3:$D$1315, O$1)+SUMIFS(DataRegularSeason20242025!$AB$3:$AB$1315,DataRegularSeason20242025!$B$3:$B$1315, "&lt;=" &amp; $A81, DataRegularSeason20242025!$E$3:$E$1315, O$1)</f>
        <v>34</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34</v>
      </c>
      <c r="R81" s="2">
        <f>SUMIFS(DataRegularSeason20242025!$AA$3:$AA$1315,DataRegularSeason20242025!$B$3:$B$1315, "&lt;=" &amp; $A81, DataRegularSeason20242025!$D$3:$D$1315, R$1)+SUMIFS(DataRegularSeason20242025!$AB$3:$AB$1315,DataRegularSeason20242025!$B$3:$B$1315, "&lt;=" &amp; $A81, DataRegularSeason20242025!$E$3:$E$1315, R$1)</f>
        <v>19</v>
      </c>
      <c r="S81" s="2">
        <f>SUMIFS(DataRegularSeason20242025!$AA$3:$AA$1315,DataRegularSeason20242025!$B$3:$B$1315, "&lt;=" &amp; $A81, DataRegularSeason20242025!$D$3:$D$1315, S$1)+SUMIFS(DataRegularSeason20242025!$AB$3:$AB$1315,DataRegularSeason20242025!$B$3:$B$1315, "&lt;=" &amp; $A81, DataRegularSeason20242025!$E$3:$E$1315, S$1)</f>
        <v>24</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21</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30</v>
      </c>
      <c r="AC81" s="2">
        <f>SUMIFS(DataRegularSeason20242025!$AA$3:$AA$1315,DataRegularSeason20242025!$B$3:$B$1315, "&lt;=" &amp; $A81, DataRegularSeason20242025!$D$3:$D$1315, AC$1)+SUMIFS(DataRegularSeason20242025!$AB$3:$AB$1315,DataRegularSeason20242025!$B$3:$B$1315, "&lt;=" &amp; $A81, DataRegularSeason20242025!$E$3:$E$1315, AC$1)</f>
        <v>22</v>
      </c>
      <c r="AD81" s="2">
        <f>SUMIFS(DataRegularSeason20242025!$AA$3:$AA$1315,DataRegularSeason20242025!$B$3:$B$1315, "&lt;=" &amp; $A81, DataRegularSeason20242025!$D$3:$D$1315, AD$1)+SUMIFS(DataRegularSeason20242025!$AB$3:$AB$1315,DataRegularSeason20242025!$B$3:$B$1315, "&lt;=" &amp; $A81, DataRegularSeason20242025!$E$3:$E$1315, AD$1)</f>
        <v>27</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25</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23</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28</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26</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29</v>
      </c>
      <c r="O82" s="2">
        <f>SUMIFS(DataRegularSeason20242025!$AA$3:$AA$1315,DataRegularSeason20242025!$B$3:$B$1315, "&lt;=" &amp; $A82, DataRegularSeason20242025!$D$3:$D$1315, O$1)+SUMIFS(DataRegularSeason20242025!$AB$3:$AB$1315,DataRegularSeason20242025!$B$3:$B$1315, "&lt;=" &amp; $A82, DataRegularSeason20242025!$E$3:$E$1315, O$1)</f>
        <v>34</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34</v>
      </c>
      <c r="R82" s="2">
        <f>SUMIFS(DataRegularSeason20242025!$AA$3:$AA$1315,DataRegularSeason20242025!$B$3:$B$1315, "&lt;=" &amp; $A82, DataRegularSeason20242025!$D$3:$D$1315, R$1)+SUMIFS(DataRegularSeason20242025!$AB$3:$AB$1315,DataRegularSeason20242025!$B$3:$B$1315, "&lt;=" &amp; $A82, DataRegularSeason20242025!$E$3:$E$1315, R$1)</f>
        <v>19</v>
      </c>
      <c r="S82" s="2">
        <f>SUMIFS(DataRegularSeason20242025!$AA$3:$AA$1315,DataRegularSeason20242025!$B$3:$B$1315, "&lt;=" &amp; $A82, DataRegularSeason20242025!$D$3:$D$1315, S$1)+SUMIFS(DataRegularSeason20242025!$AB$3:$AB$1315,DataRegularSeason20242025!$B$3:$B$1315, "&lt;=" &amp; $A82, DataRegularSeason20242025!$E$3:$E$1315, S$1)</f>
        <v>24</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21</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30</v>
      </c>
      <c r="AC82" s="2">
        <f>SUMIFS(DataRegularSeason20242025!$AA$3:$AA$1315,DataRegularSeason20242025!$B$3:$B$1315, "&lt;=" &amp; $A82, DataRegularSeason20242025!$D$3:$D$1315, AC$1)+SUMIFS(DataRegularSeason20242025!$AB$3:$AB$1315,DataRegularSeason20242025!$B$3:$B$1315, "&lt;=" &amp; $A82, DataRegularSeason20242025!$E$3:$E$1315, AC$1)</f>
        <v>22</v>
      </c>
      <c r="AD82" s="2">
        <f>SUMIFS(DataRegularSeason20242025!$AA$3:$AA$1315,DataRegularSeason20242025!$B$3:$B$1315, "&lt;=" &amp; $A82, DataRegularSeason20242025!$D$3:$D$1315, AD$1)+SUMIFS(DataRegularSeason20242025!$AB$3:$AB$1315,DataRegularSeason20242025!$B$3:$B$1315, "&lt;=" &amp; $A82, DataRegularSeason20242025!$E$3:$E$1315, AD$1)</f>
        <v>27</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25</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23</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28</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26</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29</v>
      </c>
      <c r="O83" s="2">
        <f>SUMIFS(DataRegularSeason20242025!$AA$3:$AA$1315,DataRegularSeason20242025!$B$3:$B$1315, "&lt;=" &amp; $A83, DataRegularSeason20242025!$D$3:$D$1315, O$1)+SUMIFS(DataRegularSeason20242025!$AB$3:$AB$1315,DataRegularSeason20242025!$B$3:$B$1315, "&lt;=" &amp; $A83, DataRegularSeason20242025!$E$3:$E$1315, O$1)</f>
        <v>34</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34</v>
      </c>
      <c r="R83" s="2">
        <f>SUMIFS(DataRegularSeason20242025!$AA$3:$AA$1315,DataRegularSeason20242025!$B$3:$B$1315, "&lt;=" &amp; $A83, DataRegularSeason20242025!$D$3:$D$1315, R$1)+SUMIFS(DataRegularSeason20242025!$AB$3:$AB$1315,DataRegularSeason20242025!$B$3:$B$1315, "&lt;=" &amp; $A83, DataRegularSeason20242025!$E$3:$E$1315, R$1)</f>
        <v>19</v>
      </c>
      <c r="S83" s="2">
        <f>SUMIFS(DataRegularSeason20242025!$AA$3:$AA$1315,DataRegularSeason20242025!$B$3:$B$1315, "&lt;=" &amp; $A83, DataRegularSeason20242025!$D$3:$D$1315, S$1)+SUMIFS(DataRegularSeason20242025!$AB$3:$AB$1315,DataRegularSeason20242025!$B$3:$B$1315, "&lt;=" &amp; $A83, DataRegularSeason20242025!$E$3:$E$1315, S$1)</f>
        <v>24</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21</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30</v>
      </c>
      <c r="AC83" s="2">
        <f>SUMIFS(DataRegularSeason20242025!$AA$3:$AA$1315,DataRegularSeason20242025!$B$3:$B$1315, "&lt;=" &amp; $A83, DataRegularSeason20242025!$D$3:$D$1315, AC$1)+SUMIFS(DataRegularSeason20242025!$AB$3:$AB$1315,DataRegularSeason20242025!$B$3:$B$1315, "&lt;=" &amp; $A83, DataRegularSeason20242025!$E$3:$E$1315, AC$1)</f>
        <v>22</v>
      </c>
      <c r="AD83" s="2">
        <f>SUMIFS(DataRegularSeason20242025!$AA$3:$AA$1315,DataRegularSeason20242025!$B$3:$B$1315, "&lt;=" &amp; $A83, DataRegularSeason20242025!$D$3:$D$1315, AD$1)+SUMIFS(DataRegularSeason20242025!$AB$3:$AB$1315,DataRegularSeason20242025!$B$3:$B$1315, "&lt;=" &amp; $A83, DataRegularSeason20242025!$E$3:$E$1315, AD$1)</f>
        <v>27</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25</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23</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28</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26</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29</v>
      </c>
      <c r="O84" s="2">
        <f>SUMIFS(DataRegularSeason20242025!$AA$3:$AA$1315,DataRegularSeason20242025!$B$3:$B$1315, "&lt;=" &amp; $A84, DataRegularSeason20242025!$D$3:$D$1315, O$1)+SUMIFS(DataRegularSeason20242025!$AB$3:$AB$1315,DataRegularSeason20242025!$B$3:$B$1315, "&lt;=" &amp; $A84, DataRegularSeason20242025!$E$3:$E$1315, O$1)</f>
        <v>34</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34</v>
      </c>
      <c r="R84" s="2">
        <f>SUMIFS(DataRegularSeason20242025!$AA$3:$AA$1315,DataRegularSeason20242025!$B$3:$B$1315, "&lt;=" &amp; $A84, DataRegularSeason20242025!$D$3:$D$1315, R$1)+SUMIFS(DataRegularSeason20242025!$AB$3:$AB$1315,DataRegularSeason20242025!$B$3:$B$1315, "&lt;=" &amp; $A84, DataRegularSeason20242025!$E$3:$E$1315, R$1)</f>
        <v>19</v>
      </c>
      <c r="S84" s="2">
        <f>SUMIFS(DataRegularSeason20242025!$AA$3:$AA$1315,DataRegularSeason20242025!$B$3:$B$1315, "&lt;=" &amp; $A84, DataRegularSeason20242025!$D$3:$D$1315, S$1)+SUMIFS(DataRegularSeason20242025!$AB$3:$AB$1315,DataRegularSeason20242025!$B$3:$B$1315, "&lt;=" &amp; $A84, DataRegularSeason20242025!$E$3:$E$1315, S$1)</f>
        <v>24</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21</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30</v>
      </c>
      <c r="AC84" s="2">
        <f>SUMIFS(DataRegularSeason20242025!$AA$3:$AA$1315,DataRegularSeason20242025!$B$3:$B$1315, "&lt;=" &amp; $A84, DataRegularSeason20242025!$D$3:$D$1315, AC$1)+SUMIFS(DataRegularSeason20242025!$AB$3:$AB$1315,DataRegularSeason20242025!$B$3:$B$1315, "&lt;=" &amp; $A84, DataRegularSeason20242025!$E$3:$E$1315, AC$1)</f>
        <v>22</v>
      </c>
      <c r="AD84" s="2">
        <f>SUMIFS(DataRegularSeason20242025!$AA$3:$AA$1315,DataRegularSeason20242025!$B$3:$B$1315, "&lt;=" &amp; $A84, DataRegularSeason20242025!$D$3:$D$1315, AD$1)+SUMIFS(DataRegularSeason20242025!$AB$3:$AB$1315,DataRegularSeason20242025!$B$3:$B$1315, "&lt;=" &amp; $A84, DataRegularSeason20242025!$E$3:$E$1315, AD$1)</f>
        <v>27</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25</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23</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28</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26</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29</v>
      </c>
      <c r="O85" s="2">
        <f>SUMIFS(DataRegularSeason20242025!$AA$3:$AA$1315,DataRegularSeason20242025!$B$3:$B$1315, "&lt;=" &amp; $A85, DataRegularSeason20242025!$D$3:$D$1315, O$1)+SUMIFS(DataRegularSeason20242025!$AB$3:$AB$1315,DataRegularSeason20242025!$B$3:$B$1315, "&lt;=" &amp; $A85, DataRegularSeason20242025!$E$3:$E$1315, O$1)</f>
        <v>34</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34</v>
      </c>
      <c r="R85" s="2">
        <f>SUMIFS(DataRegularSeason20242025!$AA$3:$AA$1315,DataRegularSeason20242025!$B$3:$B$1315, "&lt;=" &amp; $A85, DataRegularSeason20242025!$D$3:$D$1315, R$1)+SUMIFS(DataRegularSeason20242025!$AB$3:$AB$1315,DataRegularSeason20242025!$B$3:$B$1315, "&lt;=" &amp; $A85, DataRegularSeason20242025!$E$3:$E$1315, R$1)</f>
        <v>19</v>
      </c>
      <c r="S85" s="2">
        <f>SUMIFS(DataRegularSeason20242025!$AA$3:$AA$1315,DataRegularSeason20242025!$B$3:$B$1315, "&lt;=" &amp; $A85, DataRegularSeason20242025!$D$3:$D$1315, S$1)+SUMIFS(DataRegularSeason20242025!$AB$3:$AB$1315,DataRegularSeason20242025!$B$3:$B$1315, "&lt;=" &amp; $A85, DataRegularSeason20242025!$E$3:$E$1315, S$1)</f>
        <v>24</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21</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30</v>
      </c>
      <c r="AC85" s="2">
        <f>SUMIFS(DataRegularSeason20242025!$AA$3:$AA$1315,DataRegularSeason20242025!$B$3:$B$1315, "&lt;=" &amp; $A85, DataRegularSeason20242025!$D$3:$D$1315, AC$1)+SUMIFS(DataRegularSeason20242025!$AB$3:$AB$1315,DataRegularSeason20242025!$B$3:$B$1315, "&lt;=" &amp; $A85, DataRegularSeason20242025!$E$3:$E$1315, AC$1)</f>
        <v>22</v>
      </c>
      <c r="AD85" s="2">
        <f>SUMIFS(DataRegularSeason20242025!$AA$3:$AA$1315,DataRegularSeason20242025!$B$3:$B$1315, "&lt;=" &amp; $A85, DataRegularSeason20242025!$D$3:$D$1315, AD$1)+SUMIFS(DataRegularSeason20242025!$AB$3:$AB$1315,DataRegularSeason20242025!$B$3:$B$1315, "&lt;=" &amp; $A85, DataRegularSeason20242025!$E$3:$E$1315, AD$1)</f>
        <v>27</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25</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23</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28</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26</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29</v>
      </c>
      <c r="O86" s="2">
        <f>SUMIFS(DataRegularSeason20242025!$AA$3:$AA$1315,DataRegularSeason20242025!$B$3:$B$1315, "&lt;=" &amp; $A86, DataRegularSeason20242025!$D$3:$D$1315, O$1)+SUMIFS(DataRegularSeason20242025!$AB$3:$AB$1315,DataRegularSeason20242025!$B$3:$B$1315, "&lt;=" &amp; $A86, DataRegularSeason20242025!$E$3:$E$1315, O$1)</f>
        <v>34</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34</v>
      </c>
      <c r="R86" s="2">
        <f>SUMIFS(DataRegularSeason20242025!$AA$3:$AA$1315,DataRegularSeason20242025!$B$3:$B$1315, "&lt;=" &amp; $A86, DataRegularSeason20242025!$D$3:$D$1315, R$1)+SUMIFS(DataRegularSeason20242025!$AB$3:$AB$1315,DataRegularSeason20242025!$B$3:$B$1315, "&lt;=" &amp; $A86, DataRegularSeason20242025!$E$3:$E$1315, R$1)</f>
        <v>19</v>
      </c>
      <c r="S86" s="2">
        <f>SUMIFS(DataRegularSeason20242025!$AA$3:$AA$1315,DataRegularSeason20242025!$B$3:$B$1315, "&lt;=" &amp; $A86, DataRegularSeason20242025!$D$3:$D$1315, S$1)+SUMIFS(DataRegularSeason20242025!$AB$3:$AB$1315,DataRegularSeason20242025!$B$3:$B$1315, "&lt;=" &amp; $A86, DataRegularSeason20242025!$E$3:$E$1315, S$1)</f>
        <v>24</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21</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30</v>
      </c>
      <c r="AC86" s="2">
        <f>SUMIFS(DataRegularSeason20242025!$AA$3:$AA$1315,DataRegularSeason20242025!$B$3:$B$1315, "&lt;=" &amp; $A86, DataRegularSeason20242025!$D$3:$D$1315, AC$1)+SUMIFS(DataRegularSeason20242025!$AB$3:$AB$1315,DataRegularSeason20242025!$B$3:$B$1315, "&lt;=" &amp; $A86, DataRegularSeason20242025!$E$3:$E$1315, AC$1)</f>
        <v>22</v>
      </c>
      <c r="AD86" s="2">
        <f>SUMIFS(DataRegularSeason20242025!$AA$3:$AA$1315,DataRegularSeason20242025!$B$3:$B$1315, "&lt;=" &amp; $A86, DataRegularSeason20242025!$D$3:$D$1315, AD$1)+SUMIFS(DataRegularSeason20242025!$AB$3:$AB$1315,DataRegularSeason20242025!$B$3:$B$1315, "&lt;=" &amp; $A86, DataRegularSeason20242025!$E$3:$E$1315, AD$1)</f>
        <v>27</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25</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23</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28</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26</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29</v>
      </c>
      <c r="O87" s="2">
        <f>SUMIFS(DataRegularSeason20242025!$AA$3:$AA$1315,DataRegularSeason20242025!$B$3:$B$1315, "&lt;=" &amp; $A87, DataRegularSeason20242025!$D$3:$D$1315, O$1)+SUMIFS(DataRegularSeason20242025!$AB$3:$AB$1315,DataRegularSeason20242025!$B$3:$B$1315, "&lt;=" &amp; $A87, DataRegularSeason20242025!$E$3:$E$1315, O$1)</f>
        <v>34</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34</v>
      </c>
      <c r="R87" s="2">
        <f>SUMIFS(DataRegularSeason20242025!$AA$3:$AA$1315,DataRegularSeason20242025!$B$3:$B$1315, "&lt;=" &amp; $A87, DataRegularSeason20242025!$D$3:$D$1315, R$1)+SUMIFS(DataRegularSeason20242025!$AB$3:$AB$1315,DataRegularSeason20242025!$B$3:$B$1315, "&lt;=" &amp; $A87, DataRegularSeason20242025!$E$3:$E$1315, R$1)</f>
        <v>19</v>
      </c>
      <c r="S87" s="2">
        <f>SUMIFS(DataRegularSeason20242025!$AA$3:$AA$1315,DataRegularSeason20242025!$B$3:$B$1315, "&lt;=" &amp; $A87, DataRegularSeason20242025!$D$3:$D$1315, S$1)+SUMIFS(DataRegularSeason20242025!$AB$3:$AB$1315,DataRegularSeason20242025!$B$3:$B$1315, "&lt;=" &amp; $A87, DataRegularSeason20242025!$E$3:$E$1315, S$1)</f>
        <v>24</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21</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30</v>
      </c>
      <c r="AC87" s="2">
        <f>SUMIFS(DataRegularSeason20242025!$AA$3:$AA$1315,DataRegularSeason20242025!$B$3:$B$1315, "&lt;=" &amp; $A87, DataRegularSeason20242025!$D$3:$D$1315, AC$1)+SUMIFS(DataRegularSeason20242025!$AB$3:$AB$1315,DataRegularSeason20242025!$B$3:$B$1315, "&lt;=" &amp; $A87, DataRegularSeason20242025!$E$3:$E$1315, AC$1)</f>
        <v>22</v>
      </c>
      <c r="AD87" s="2">
        <f>SUMIFS(DataRegularSeason20242025!$AA$3:$AA$1315,DataRegularSeason20242025!$B$3:$B$1315, "&lt;=" &amp; $A87, DataRegularSeason20242025!$D$3:$D$1315, AD$1)+SUMIFS(DataRegularSeason20242025!$AB$3:$AB$1315,DataRegularSeason20242025!$B$3:$B$1315, "&lt;=" &amp; $A87, DataRegularSeason20242025!$E$3:$E$1315, AD$1)</f>
        <v>27</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25</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23</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28</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26</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29</v>
      </c>
      <c r="O88" s="2">
        <f>SUMIFS(DataRegularSeason20242025!$AA$3:$AA$1315,DataRegularSeason20242025!$B$3:$B$1315, "&lt;=" &amp; $A88, DataRegularSeason20242025!$D$3:$D$1315, O$1)+SUMIFS(DataRegularSeason20242025!$AB$3:$AB$1315,DataRegularSeason20242025!$B$3:$B$1315, "&lt;=" &amp; $A88, DataRegularSeason20242025!$E$3:$E$1315, O$1)</f>
        <v>34</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34</v>
      </c>
      <c r="R88" s="2">
        <f>SUMIFS(DataRegularSeason20242025!$AA$3:$AA$1315,DataRegularSeason20242025!$B$3:$B$1315, "&lt;=" &amp; $A88, DataRegularSeason20242025!$D$3:$D$1315, R$1)+SUMIFS(DataRegularSeason20242025!$AB$3:$AB$1315,DataRegularSeason20242025!$B$3:$B$1315, "&lt;=" &amp; $A88, DataRegularSeason20242025!$E$3:$E$1315, R$1)</f>
        <v>19</v>
      </c>
      <c r="S88" s="2">
        <f>SUMIFS(DataRegularSeason20242025!$AA$3:$AA$1315,DataRegularSeason20242025!$B$3:$B$1315, "&lt;=" &amp; $A88, DataRegularSeason20242025!$D$3:$D$1315, S$1)+SUMIFS(DataRegularSeason20242025!$AB$3:$AB$1315,DataRegularSeason20242025!$B$3:$B$1315, "&lt;=" &amp; $A88, DataRegularSeason20242025!$E$3:$E$1315, S$1)</f>
        <v>24</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21</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30</v>
      </c>
      <c r="AC88" s="2">
        <f>SUMIFS(DataRegularSeason20242025!$AA$3:$AA$1315,DataRegularSeason20242025!$B$3:$B$1315, "&lt;=" &amp; $A88, DataRegularSeason20242025!$D$3:$D$1315, AC$1)+SUMIFS(DataRegularSeason20242025!$AB$3:$AB$1315,DataRegularSeason20242025!$B$3:$B$1315, "&lt;=" &amp; $A88, DataRegularSeason20242025!$E$3:$E$1315, AC$1)</f>
        <v>22</v>
      </c>
      <c r="AD88" s="2">
        <f>SUMIFS(DataRegularSeason20242025!$AA$3:$AA$1315,DataRegularSeason20242025!$B$3:$B$1315, "&lt;=" &amp; $A88, DataRegularSeason20242025!$D$3:$D$1315, AD$1)+SUMIFS(DataRegularSeason20242025!$AB$3:$AB$1315,DataRegularSeason20242025!$B$3:$B$1315, "&lt;=" &amp; $A88, DataRegularSeason20242025!$E$3:$E$1315, AD$1)</f>
        <v>27</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25</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23</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28</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26</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29</v>
      </c>
      <c r="O89" s="2">
        <f>SUMIFS(DataRegularSeason20242025!$AA$3:$AA$1315,DataRegularSeason20242025!$B$3:$B$1315, "&lt;=" &amp; $A89, DataRegularSeason20242025!$D$3:$D$1315, O$1)+SUMIFS(DataRegularSeason20242025!$AB$3:$AB$1315,DataRegularSeason20242025!$B$3:$B$1315, "&lt;=" &amp; $A89, DataRegularSeason20242025!$E$3:$E$1315, O$1)</f>
        <v>34</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34</v>
      </c>
      <c r="R89" s="2">
        <f>SUMIFS(DataRegularSeason20242025!$AA$3:$AA$1315,DataRegularSeason20242025!$B$3:$B$1315, "&lt;=" &amp; $A89, DataRegularSeason20242025!$D$3:$D$1315, R$1)+SUMIFS(DataRegularSeason20242025!$AB$3:$AB$1315,DataRegularSeason20242025!$B$3:$B$1315, "&lt;=" &amp; $A89, DataRegularSeason20242025!$E$3:$E$1315, R$1)</f>
        <v>19</v>
      </c>
      <c r="S89" s="2">
        <f>SUMIFS(DataRegularSeason20242025!$AA$3:$AA$1315,DataRegularSeason20242025!$B$3:$B$1315, "&lt;=" &amp; $A89, DataRegularSeason20242025!$D$3:$D$1315, S$1)+SUMIFS(DataRegularSeason20242025!$AB$3:$AB$1315,DataRegularSeason20242025!$B$3:$B$1315, "&lt;=" &amp; $A89, DataRegularSeason20242025!$E$3:$E$1315, S$1)</f>
        <v>24</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21</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30</v>
      </c>
      <c r="AC89" s="2">
        <f>SUMIFS(DataRegularSeason20242025!$AA$3:$AA$1315,DataRegularSeason20242025!$B$3:$B$1315, "&lt;=" &amp; $A89, DataRegularSeason20242025!$D$3:$D$1315, AC$1)+SUMIFS(DataRegularSeason20242025!$AB$3:$AB$1315,DataRegularSeason20242025!$B$3:$B$1315, "&lt;=" &amp; $A89, DataRegularSeason20242025!$E$3:$E$1315, AC$1)</f>
        <v>22</v>
      </c>
      <c r="AD89" s="2">
        <f>SUMIFS(DataRegularSeason20242025!$AA$3:$AA$1315,DataRegularSeason20242025!$B$3:$B$1315, "&lt;=" &amp; $A89, DataRegularSeason20242025!$D$3:$D$1315, AD$1)+SUMIFS(DataRegularSeason20242025!$AB$3:$AB$1315,DataRegularSeason20242025!$B$3:$B$1315, "&lt;=" &amp; $A89, DataRegularSeason20242025!$E$3:$E$1315, AD$1)</f>
        <v>27</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25</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23</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28</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26</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29</v>
      </c>
      <c r="O90" s="2">
        <f>SUMIFS(DataRegularSeason20242025!$AA$3:$AA$1315,DataRegularSeason20242025!$B$3:$B$1315, "&lt;=" &amp; $A90, DataRegularSeason20242025!$D$3:$D$1315, O$1)+SUMIFS(DataRegularSeason20242025!$AB$3:$AB$1315,DataRegularSeason20242025!$B$3:$B$1315, "&lt;=" &amp; $A90, DataRegularSeason20242025!$E$3:$E$1315, O$1)</f>
        <v>34</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34</v>
      </c>
      <c r="R90" s="2">
        <f>SUMIFS(DataRegularSeason20242025!$AA$3:$AA$1315,DataRegularSeason20242025!$B$3:$B$1315, "&lt;=" &amp; $A90, DataRegularSeason20242025!$D$3:$D$1315, R$1)+SUMIFS(DataRegularSeason20242025!$AB$3:$AB$1315,DataRegularSeason20242025!$B$3:$B$1315, "&lt;=" &amp; $A90, DataRegularSeason20242025!$E$3:$E$1315, R$1)</f>
        <v>19</v>
      </c>
      <c r="S90" s="2">
        <f>SUMIFS(DataRegularSeason20242025!$AA$3:$AA$1315,DataRegularSeason20242025!$B$3:$B$1315, "&lt;=" &amp; $A90, DataRegularSeason20242025!$D$3:$D$1315, S$1)+SUMIFS(DataRegularSeason20242025!$AB$3:$AB$1315,DataRegularSeason20242025!$B$3:$B$1315, "&lt;=" &amp; $A90, DataRegularSeason20242025!$E$3:$E$1315, S$1)</f>
        <v>24</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21</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30</v>
      </c>
      <c r="AC90" s="2">
        <f>SUMIFS(DataRegularSeason20242025!$AA$3:$AA$1315,DataRegularSeason20242025!$B$3:$B$1315, "&lt;=" &amp; $A90, DataRegularSeason20242025!$D$3:$D$1315, AC$1)+SUMIFS(DataRegularSeason20242025!$AB$3:$AB$1315,DataRegularSeason20242025!$B$3:$B$1315, "&lt;=" &amp; $A90, DataRegularSeason20242025!$E$3:$E$1315, AC$1)</f>
        <v>22</v>
      </c>
      <c r="AD90" s="2">
        <f>SUMIFS(DataRegularSeason20242025!$AA$3:$AA$1315,DataRegularSeason20242025!$B$3:$B$1315, "&lt;=" &amp; $A90, DataRegularSeason20242025!$D$3:$D$1315, AD$1)+SUMIFS(DataRegularSeason20242025!$AB$3:$AB$1315,DataRegularSeason20242025!$B$3:$B$1315, "&lt;=" &amp; $A90, DataRegularSeason20242025!$E$3:$E$1315, AD$1)</f>
        <v>27</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25</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23</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28</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26</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29</v>
      </c>
      <c r="O91" s="2">
        <f>SUMIFS(DataRegularSeason20242025!$AA$3:$AA$1315,DataRegularSeason20242025!$B$3:$B$1315, "&lt;=" &amp; $A91, DataRegularSeason20242025!$D$3:$D$1315, O$1)+SUMIFS(DataRegularSeason20242025!$AB$3:$AB$1315,DataRegularSeason20242025!$B$3:$B$1315, "&lt;=" &amp; $A91, DataRegularSeason20242025!$E$3:$E$1315, O$1)</f>
        <v>34</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34</v>
      </c>
      <c r="R91" s="2">
        <f>SUMIFS(DataRegularSeason20242025!$AA$3:$AA$1315,DataRegularSeason20242025!$B$3:$B$1315, "&lt;=" &amp; $A91, DataRegularSeason20242025!$D$3:$D$1315, R$1)+SUMIFS(DataRegularSeason20242025!$AB$3:$AB$1315,DataRegularSeason20242025!$B$3:$B$1315, "&lt;=" &amp; $A91, DataRegularSeason20242025!$E$3:$E$1315, R$1)</f>
        <v>19</v>
      </c>
      <c r="S91" s="2">
        <f>SUMIFS(DataRegularSeason20242025!$AA$3:$AA$1315,DataRegularSeason20242025!$B$3:$B$1315, "&lt;=" &amp; $A91, DataRegularSeason20242025!$D$3:$D$1315, S$1)+SUMIFS(DataRegularSeason20242025!$AB$3:$AB$1315,DataRegularSeason20242025!$B$3:$B$1315, "&lt;=" &amp; $A91, DataRegularSeason20242025!$E$3:$E$1315, S$1)</f>
        <v>24</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21</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30</v>
      </c>
      <c r="AC91" s="2">
        <f>SUMIFS(DataRegularSeason20242025!$AA$3:$AA$1315,DataRegularSeason20242025!$B$3:$B$1315, "&lt;=" &amp; $A91, DataRegularSeason20242025!$D$3:$D$1315, AC$1)+SUMIFS(DataRegularSeason20242025!$AB$3:$AB$1315,DataRegularSeason20242025!$B$3:$B$1315, "&lt;=" &amp; $A91, DataRegularSeason20242025!$E$3:$E$1315, AC$1)</f>
        <v>22</v>
      </c>
      <c r="AD91" s="2">
        <f>SUMIFS(DataRegularSeason20242025!$AA$3:$AA$1315,DataRegularSeason20242025!$B$3:$B$1315, "&lt;=" &amp; $A91, DataRegularSeason20242025!$D$3:$D$1315, AD$1)+SUMIFS(DataRegularSeason20242025!$AB$3:$AB$1315,DataRegularSeason20242025!$B$3:$B$1315, "&lt;=" &amp; $A91, DataRegularSeason20242025!$E$3:$E$1315, AD$1)</f>
        <v>27</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25</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23</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28</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26</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29</v>
      </c>
      <c r="O92" s="2">
        <f>SUMIFS(DataRegularSeason20242025!$AA$3:$AA$1315,DataRegularSeason20242025!$B$3:$B$1315, "&lt;=" &amp; $A92, DataRegularSeason20242025!$D$3:$D$1315, O$1)+SUMIFS(DataRegularSeason20242025!$AB$3:$AB$1315,DataRegularSeason20242025!$B$3:$B$1315, "&lt;=" &amp; $A92, DataRegularSeason20242025!$E$3:$E$1315, O$1)</f>
        <v>34</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34</v>
      </c>
      <c r="R92" s="2">
        <f>SUMIFS(DataRegularSeason20242025!$AA$3:$AA$1315,DataRegularSeason20242025!$B$3:$B$1315, "&lt;=" &amp; $A92, DataRegularSeason20242025!$D$3:$D$1315, R$1)+SUMIFS(DataRegularSeason20242025!$AB$3:$AB$1315,DataRegularSeason20242025!$B$3:$B$1315, "&lt;=" &amp; $A92, DataRegularSeason20242025!$E$3:$E$1315, R$1)</f>
        <v>19</v>
      </c>
      <c r="S92" s="2">
        <f>SUMIFS(DataRegularSeason20242025!$AA$3:$AA$1315,DataRegularSeason20242025!$B$3:$B$1315, "&lt;=" &amp; $A92, DataRegularSeason20242025!$D$3:$D$1315, S$1)+SUMIFS(DataRegularSeason20242025!$AB$3:$AB$1315,DataRegularSeason20242025!$B$3:$B$1315, "&lt;=" &amp; $A92, DataRegularSeason20242025!$E$3:$E$1315, S$1)</f>
        <v>24</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21</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30</v>
      </c>
      <c r="AC92" s="2">
        <f>SUMIFS(DataRegularSeason20242025!$AA$3:$AA$1315,DataRegularSeason20242025!$B$3:$B$1315, "&lt;=" &amp; $A92, DataRegularSeason20242025!$D$3:$D$1315, AC$1)+SUMIFS(DataRegularSeason20242025!$AB$3:$AB$1315,DataRegularSeason20242025!$B$3:$B$1315, "&lt;=" &amp; $A92, DataRegularSeason20242025!$E$3:$E$1315, AC$1)</f>
        <v>22</v>
      </c>
      <c r="AD92" s="2">
        <f>SUMIFS(DataRegularSeason20242025!$AA$3:$AA$1315,DataRegularSeason20242025!$B$3:$B$1315, "&lt;=" &amp; $A92, DataRegularSeason20242025!$D$3:$D$1315, AD$1)+SUMIFS(DataRegularSeason20242025!$AB$3:$AB$1315,DataRegularSeason20242025!$B$3:$B$1315, "&lt;=" &amp; $A92, DataRegularSeason20242025!$E$3:$E$1315, AD$1)</f>
        <v>27</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25</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23</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28</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26</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29</v>
      </c>
      <c r="O93" s="2">
        <f>SUMIFS(DataRegularSeason20242025!$AA$3:$AA$1315,DataRegularSeason20242025!$B$3:$B$1315, "&lt;=" &amp; $A93, DataRegularSeason20242025!$D$3:$D$1315, O$1)+SUMIFS(DataRegularSeason20242025!$AB$3:$AB$1315,DataRegularSeason20242025!$B$3:$B$1315, "&lt;=" &amp; $A93, DataRegularSeason20242025!$E$3:$E$1315, O$1)</f>
        <v>34</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34</v>
      </c>
      <c r="R93" s="2">
        <f>SUMIFS(DataRegularSeason20242025!$AA$3:$AA$1315,DataRegularSeason20242025!$B$3:$B$1315, "&lt;=" &amp; $A93, DataRegularSeason20242025!$D$3:$D$1315, R$1)+SUMIFS(DataRegularSeason20242025!$AB$3:$AB$1315,DataRegularSeason20242025!$B$3:$B$1315, "&lt;=" &amp; $A93, DataRegularSeason20242025!$E$3:$E$1315, R$1)</f>
        <v>19</v>
      </c>
      <c r="S93" s="2">
        <f>SUMIFS(DataRegularSeason20242025!$AA$3:$AA$1315,DataRegularSeason20242025!$B$3:$B$1315, "&lt;=" &amp; $A93, DataRegularSeason20242025!$D$3:$D$1315, S$1)+SUMIFS(DataRegularSeason20242025!$AB$3:$AB$1315,DataRegularSeason20242025!$B$3:$B$1315, "&lt;=" &amp; $A93, DataRegularSeason20242025!$E$3:$E$1315, S$1)</f>
        <v>24</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21</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30</v>
      </c>
      <c r="AC93" s="2">
        <f>SUMIFS(DataRegularSeason20242025!$AA$3:$AA$1315,DataRegularSeason20242025!$B$3:$B$1315, "&lt;=" &amp; $A93, DataRegularSeason20242025!$D$3:$D$1315, AC$1)+SUMIFS(DataRegularSeason20242025!$AB$3:$AB$1315,DataRegularSeason20242025!$B$3:$B$1315, "&lt;=" &amp; $A93, DataRegularSeason20242025!$E$3:$E$1315, AC$1)</f>
        <v>22</v>
      </c>
      <c r="AD93" s="2">
        <f>SUMIFS(DataRegularSeason20242025!$AA$3:$AA$1315,DataRegularSeason20242025!$B$3:$B$1315, "&lt;=" &amp; $A93, DataRegularSeason20242025!$D$3:$D$1315, AD$1)+SUMIFS(DataRegularSeason20242025!$AB$3:$AB$1315,DataRegularSeason20242025!$B$3:$B$1315, "&lt;=" &amp; $A93, DataRegularSeason20242025!$E$3:$E$1315, AD$1)</f>
        <v>27</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25</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23</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28</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26</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29</v>
      </c>
      <c r="O94" s="2">
        <f>SUMIFS(DataRegularSeason20242025!$AA$3:$AA$1315,DataRegularSeason20242025!$B$3:$B$1315, "&lt;=" &amp; $A94, DataRegularSeason20242025!$D$3:$D$1315, O$1)+SUMIFS(DataRegularSeason20242025!$AB$3:$AB$1315,DataRegularSeason20242025!$B$3:$B$1315, "&lt;=" &amp; $A94, DataRegularSeason20242025!$E$3:$E$1315, O$1)</f>
        <v>34</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34</v>
      </c>
      <c r="R94" s="2">
        <f>SUMIFS(DataRegularSeason20242025!$AA$3:$AA$1315,DataRegularSeason20242025!$B$3:$B$1315, "&lt;=" &amp; $A94, DataRegularSeason20242025!$D$3:$D$1315, R$1)+SUMIFS(DataRegularSeason20242025!$AB$3:$AB$1315,DataRegularSeason20242025!$B$3:$B$1315, "&lt;=" &amp; $A94, DataRegularSeason20242025!$E$3:$E$1315, R$1)</f>
        <v>19</v>
      </c>
      <c r="S94" s="2">
        <f>SUMIFS(DataRegularSeason20242025!$AA$3:$AA$1315,DataRegularSeason20242025!$B$3:$B$1315, "&lt;=" &amp; $A94, DataRegularSeason20242025!$D$3:$D$1315, S$1)+SUMIFS(DataRegularSeason20242025!$AB$3:$AB$1315,DataRegularSeason20242025!$B$3:$B$1315, "&lt;=" &amp; $A94, DataRegularSeason20242025!$E$3:$E$1315, S$1)</f>
        <v>24</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21</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30</v>
      </c>
      <c r="AC94" s="2">
        <f>SUMIFS(DataRegularSeason20242025!$AA$3:$AA$1315,DataRegularSeason20242025!$B$3:$B$1315, "&lt;=" &amp; $A94, DataRegularSeason20242025!$D$3:$D$1315, AC$1)+SUMIFS(DataRegularSeason20242025!$AB$3:$AB$1315,DataRegularSeason20242025!$B$3:$B$1315, "&lt;=" &amp; $A94, DataRegularSeason20242025!$E$3:$E$1315, AC$1)</f>
        <v>22</v>
      </c>
      <c r="AD94" s="2">
        <f>SUMIFS(DataRegularSeason20242025!$AA$3:$AA$1315,DataRegularSeason20242025!$B$3:$B$1315, "&lt;=" &amp; $A94, DataRegularSeason20242025!$D$3:$D$1315, AD$1)+SUMIFS(DataRegularSeason20242025!$AB$3:$AB$1315,DataRegularSeason20242025!$B$3:$B$1315, "&lt;=" &amp; $A94, DataRegularSeason20242025!$E$3:$E$1315, AD$1)</f>
        <v>27</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25</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23</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28</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26</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29</v>
      </c>
      <c r="O95" s="2">
        <f>SUMIFS(DataRegularSeason20242025!$AA$3:$AA$1315,DataRegularSeason20242025!$B$3:$B$1315, "&lt;=" &amp; $A95, DataRegularSeason20242025!$D$3:$D$1315, O$1)+SUMIFS(DataRegularSeason20242025!$AB$3:$AB$1315,DataRegularSeason20242025!$B$3:$B$1315, "&lt;=" &amp; $A95, DataRegularSeason20242025!$E$3:$E$1315, O$1)</f>
        <v>34</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34</v>
      </c>
      <c r="R95" s="2">
        <f>SUMIFS(DataRegularSeason20242025!$AA$3:$AA$1315,DataRegularSeason20242025!$B$3:$B$1315, "&lt;=" &amp; $A95, DataRegularSeason20242025!$D$3:$D$1315, R$1)+SUMIFS(DataRegularSeason20242025!$AB$3:$AB$1315,DataRegularSeason20242025!$B$3:$B$1315, "&lt;=" &amp; $A95, DataRegularSeason20242025!$E$3:$E$1315, R$1)</f>
        <v>19</v>
      </c>
      <c r="S95" s="2">
        <f>SUMIFS(DataRegularSeason20242025!$AA$3:$AA$1315,DataRegularSeason20242025!$B$3:$B$1315, "&lt;=" &amp; $A95, DataRegularSeason20242025!$D$3:$D$1315, S$1)+SUMIFS(DataRegularSeason20242025!$AB$3:$AB$1315,DataRegularSeason20242025!$B$3:$B$1315, "&lt;=" &amp; $A95, DataRegularSeason20242025!$E$3:$E$1315, S$1)</f>
        <v>24</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21</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30</v>
      </c>
      <c r="AC95" s="2">
        <f>SUMIFS(DataRegularSeason20242025!$AA$3:$AA$1315,DataRegularSeason20242025!$B$3:$B$1315, "&lt;=" &amp; $A95, DataRegularSeason20242025!$D$3:$D$1315, AC$1)+SUMIFS(DataRegularSeason20242025!$AB$3:$AB$1315,DataRegularSeason20242025!$B$3:$B$1315, "&lt;=" &amp; $A95, DataRegularSeason20242025!$E$3:$E$1315, AC$1)</f>
        <v>22</v>
      </c>
      <c r="AD95" s="2">
        <f>SUMIFS(DataRegularSeason20242025!$AA$3:$AA$1315,DataRegularSeason20242025!$B$3:$B$1315, "&lt;=" &amp; $A95, DataRegularSeason20242025!$D$3:$D$1315, AD$1)+SUMIFS(DataRegularSeason20242025!$AB$3:$AB$1315,DataRegularSeason20242025!$B$3:$B$1315, "&lt;=" &amp; $A95, DataRegularSeason20242025!$E$3:$E$1315, AD$1)</f>
        <v>27</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25</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23</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28</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26</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29</v>
      </c>
      <c r="O96" s="2">
        <f>SUMIFS(DataRegularSeason20242025!$AA$3:$AA$1315,DataRegularSeason20242025!$B$3:$B$1315, "&lt;=" &amp; $A96, DataRegularSeason20242025!$D$3:$D$1315, O$1)+SUMIFS(DataRegularSeason20242025!$AB$3:$AB$1315,DataRegularSeason20242025!$B$3:$B$1315, "&lt;=" &amp; $A96, DataRegularSeason20242025!$E$3:$E$1315, O$1)</f>
        <v>34</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34</v>
      </c>
      <c r="R96" s="2">
        <f>SUMIFS(DataRegularSeason20242025!$AA$3:$AA$1315,DataRegularSeason20242025!$B$3:$B$1315, "&lt;=" &amp; $A96, DataRegularSeason20242025!$D$3:$D$1315, R$1)+SUMIFS(DataRegularSeason20242025!$AB$3:$AB$1315,DataRegularSeason20242025!$B$3:$B$1315, "&lt;=" &amp; $A96, DataRegularSeason20242025!$E$3:$E$1315, R$1)</f>
        <v>19</v>
      </c>
      <c r="S96" s="2">
        <f>SUMIFS(DataRegularSeason20242025!$AA$3:$AA$1315,DataRegularSeason20242025!$B$3:$B$1315, "&lt;=" &amp; $A96, DataRegularSeason20242025!$D$3:$D$1315, S$1)+SUMIFS(DataRegularSeason20242025!$AB$3:$AB$1315,DataRegularSeason20242025!$B$3:$B$1315, "&lt;=" &amp; $A96, DataRegularSeason20242025!$E$3:$E$1315, S$1)</f>
        <v>24</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21</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30</v>
      </c>
      <c r="AC96" s="2">
        <f>SUMIFS(DataRegularSeason20242025!$AA$3:$AA$1315,DataRegularSeason20242025!$B$3:$B$1315, "&lt;=" &amp; $A96, DataRegularSeason20242025!$D$3:$D$1315, AC$1)+SUMIFS(DataRegularSeason20242025!$AB$3:$AB$1315,DataRegularSeason20242025!$B$3:$B$1315, "&lt;=" &amp; $A96, DataRegularSeason20242025!$E$3:$E$1315, AC$1)</f>
        <v>22</v>
      </c>
      <c r="AD96" s="2">
        <f>SUMIFS(DataRegularSeason20242025!$AA$3:$AA$1315,DataRegularSeason20242025!$B$3:$B$1315, "&lt;=" &amp; $A96, DataRegularSeason20242025!$D$3:$D$1315, AD$1)+SUMIFS(DataRegularSeason20242025!$AB$3:$AB$1315,DataRegularSeason20242025!$B$3:$B$1315, "&lt;=" &amp; $A96, DataRegularSeason20242025!$E$3:$E$1315, AD$1)</f>
        <v>27</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25</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23</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28</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26</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29</v>
      </c>
      <c r="O97" s="2">
        <f>SUMIFS(DataRegularSeason20242025!$AA$3:$AA$1315,DataRegularSeason20242025!$B$3:$B$1315, "&lt;=" &amp; $A97, DataRegularSeason20242025!$D$3:$D$1315, O$1)+SUMIFS(DataRegularSeason20242025!$AB$3:$AB$1315,DataRegularSeason20242025!$B$3:$B$1315, "&lt;=" &amp; $A97, DataRegularSeason20242025!$E$3:$E$1315, O$1)</f>
        <v>34</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34</v>
      </c>
      <c r="R97" s="2">
        <f>SUMIFS(DataRegularSeason20242025!$AA$3:$AA$1315,DataRegularSeason20242025!$B$3:$B$1315, "&lt;=" &amp; $A97, DataRegularSeason20242025!$D$3:$D$1315, R$1)+SUMIFS(DataRegularSeason20242025!$AB$3:$AB$1315,DataRegularSeason20242025!$B$3:$B$1315, "&lt;=" &amp; $A97, DataRegularSeason20242025!$E$3:$E$1315, R$1)</f>
        <v>19</v>
      </c>
      <c r="S97" s="2">
        <f>SUMIFS(DataRegularSeason20242025!$AA$3:$AA$1315,DataRegularSeason20242025!$B$3:$B$1315, "&lt;=" &amp; $A97, DataRegularSeason20242025!$D$3:$D$1315, S$1)+SUMIFS(DataRegularSeason20242025!$AB$3:$AB$1315,DataRegularSeason20242025!$B$3:$B$1315, "&lt;=" &amp; $A97, DataRegularSeason20242025!$E$3:$E$1315, S$1)</f>
        <v>24</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21</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30</v>
      </c>
      <c r="AC97" s="2">
        <f>SUMIFS(DataRegularSeason20242025!$AA$3:$AA$1315,DataRegularSeason20242025!$B$3:$B$1315, "&lt;=" &amp; $A97, DataRegularSeason20242025!$D$3:$D$1315, AC$1)+SUMIFS(DataRegularSeason20242025!$AB$3:$AB$1315,DataRegularSeason20242025!$B$3:$B$1315, "&lt;=" &amp; $A97, DataRegularSeason20242025!$E$3:$E$1315, AC$1)</f>
        <v>22</v>
      </c>
      <c r="AD97" s="2">
        <f>SUMIFS(DataRegularSeason20242025!$AA$3:$AA$1315,DataRegularSeason20242025!$B$3:$B$1315, "&lt;=" &amp; $A97, DataRegularSeason20242025!$D$3:$D$1315, AD$1)+SUMIFS(DataRegularSeason20242025!$AB$3:$AB$1315,DataRegularSeason20242025!$B$3:$B$1315, "&lt;=" &amp; $A97, DataRegularSeason20242025!$E$3:$E$1315, AD$1)</f>
        <v>27</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25</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23</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28</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26</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29</v>
      </c>
      <c r="O98" s="2">
        <f>SUMIFS(DataRegularSeason20242025!$AA$3:$AA$1315,DataRegularSeason20242025!$B$3:$B$1315, "&lt;=" &amp; $A98, DataRegularSeason20242025!$D$3:$D$1315, O$1)+SUMIFS(DataRegularSeason20242025!$AB$3:$AB$1315,DataRegularSeason20242025!$B$3:$B$1315, "&lt;=" &amp; $A98, DataRegularSeason20242025!$E$3:$E$1315, O$1)</f>
        <v>34</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34</v>
      </c>
      <c r="R98" s="2">
        <f>SUMIFS(DataRegularSeason20242025!$AA$3:$AA$1315,DataRegularSeason20242025!$B$3:$B$1315, "&lt;=" &amp; $A98, DataRegularSeason20242025!$D$3:$D$1315, R$1)+SUMIFS(DataRegularSeason20242025!$AB$3:$AB$1315,DataRegularSeason20242025!$B$3:$B$1315, "&lt;=" &amp; $A98, DataRegularSeason20242025!$E$3:$E$1315, R$1)</f>
        <v>19</v>
      </c>
      <c r="S98" s="2">
        <f>SUMIFS(DataRegularSeason20242025!$AA$3:$AA$1315,DataRegularSeason20242025!$B$3:$B$1315, "&lt;=" &amp; $A98, DataRegularSeason20242025!$D$3:$D$1315, S$1)+SUMIFS(DataRegularSeason20242025!$AB$3:$AB$1315,DataRegularSeason20242025!$B$3:$B$1315, "&lt;=" &amp; $A98, DataRegularSeason20242025!$E$3:$E$1315, S$1)</f>
        <v>24</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21</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30</v>
      </c>
      <c r="AC98" s="2">
        <f>SUMIFS(DataRegularSeason20242025!$AA$3:$AA$1315,DataRegularSeason20242025!$B$3:$B$1315, "&lt;=" &amp; $A98, DataRegularSeason20242025!$D$3:$D$1315, AC$1)+SUMIFS(DataRegularSeason20242025!$AB$3:$AB$1315,DataRegularSeason20242025!$B$3:$B$1315, "&lt;=" &amp; $A98, DataRegularSeason20242025!$E$3:$E$1315, AC$1)</f>
        <v>22</v>
      </c>
      <c r="AD98" s="2">
        <f>SUMIFS(DataRegularSeason20242025!$AA$3:$AA$1315,DataRegularSeason20242025!$B$3:$B$1315, "&lt;=" &amp; $A98, DataRegularSeason20242025!$D$3:$D$1315, AD$1)+SUMIFS(DataRegularSeason20242025!$AB$3:$AB$1315,DataRegularSeason20242025!$B$3:$B$1315, "&lt;=" &amp; $A98, DataRegularSeason20242025!$E$3:$E$1315, AD$1)</f>
        <v>27</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25</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23</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28</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26</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29</v>
      </c>
      <c r="O99" s="2">
        <f>SUMIFS(DataRegularSeason20242025!$AA$3:$AA$1315,DataRegularSeason20242025!$B$3:$B$1315, "&lt;=" &amp; $A99, DataRegularSeason20242025!$D$3:$D$1315, O$1)+SUMIFS(DataRegularSeason20242025!$AB$3:$AB$1315,DataRegularSeason20242025!$B$3:$B$1315, "&lt;=" &amp; $A99, DataRegularSeason20242025!$E$3:$E$1315, O$1)</f>
        <v>34</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34</v>
      </c>
      <c r="R99" s="2">
        <f>SUMIFS(DataRegularSeason20242025!$AA$3:$AA$1315,DataRegularSeason20242025!$B$3:$B$1315, "&lt;=" &amp; $A99, DataRegularSeason20242025!$D$3:$D$1315, R$1)+SUMIFS(DataRegularSeason20242025!$AB$3:$AB$1315,DataRegularSeason20242025!$B$3:$B$1315, "&lt;=" &amp; $A99, DataRegularSeason20242025!$E$3:$E$1315, R$1)</f>
        <v>19</v>
      </c>
      <c r="S99" s="2">
        <f>SUMIFS(DataRegularSeason20242025!$AA$3:$AA$1315,DataRegularSeason20242025!$B$3:$B$1315, "&lt;=" &amp; $A99, DataRegularSeason20242025!$D$3:$D$1315, S$1)+SUMIFS(DataRegularSeason20242025!$AB$3:$AB$1315,DataRegularSeason20242025!$B$3:$B$1315, "&lt;=" &amp; $A99, DataRegularSeason20242025!$E$3:$E$1315, S$1)</f>
        <v>24</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21</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30</v>
      </c>
      <c r="AC99" s="2">
        <f>SUMIFS(DataRegularSeason20242025!$AA$3:$AA$1315,DataRegularSeason20242025!$B$3:$B$1315, "&lt;=" &amp; $A99, DataRegularSeason20242025!$D$3:$D$1315, AC$1)+SUMIFS(DataRegularSeason20242025!$AB$3:$AB$1315,DataRegularSeason20242025!$B$3:$B$1315, "&lt;=" &amp; $A99, DataRegularSeason20242025!$E$3:$E$1315, AC$1)</f>
        <v>22</v>
      </c>
      <c r="AD99" s="2">
        <f>SUMIFS(DataRegularSeason20242025!$AA$3:$AA$1315,DataRegularSeason20242025!$B$3:$B$1315, "&lt;=" &amp; $A99, DataRegularSeason20242025!$D$3:$D$1315, AD$1)+SUMIFS(DataRegularSeason20242025!$AB$3:$AB$1315,DataRegularSeason20242025!$B$3:$B$1315, "&lt;=" &amp; $A99, DataRegularSeason20242025!$E$3:$E$1315, AD$1)</f>
        <v>27</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25</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23</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28</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26</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29</v>
      </c>
      <c r="O100" s="2">
        <f>SUMIFS(DataRegularSeason20242025!$AA$3:$AA$1315,DataRegularSeason20242025!$B$3:$B$1315, "&lt;=" &amp; $A100, DataRegularSeason20242025!$D$3:$D$1315, O$1)+SUMIFS(DataRegularSeason20242025!$AB$3:$AB$1315,DataRegularSeason20242025!$B$3:$B$1315, "&lt;=" &amp; $A100, DataRegularSeason20242025!$E$3:$E$1315, O$1)</f>
        <v>34</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34</v>
      </c>
      <c r="R100" s="2">
        <f>SUMIFS(DataRegularSeason20242025!$AA$3:$AA$1315,DataRegularSeason20242025!$B$3:$B$1315, "&lt;=" &amp; $A100, DataRegularSeason20242025!$D$3:$D$1315, R$1)+SUMIFS(DataRegularSeason20242025!$AB$3:$AB$1315,DataRegularSeason20242025!$B$3:$B$1315, "&lt;=" &amp; $A100, DataRegularSeason20242025!$E$3:$E$1315, R$1)</f>
        <v>19</v>
      </c>
      <c r="S100" s="2">
        <f>SUMIFS(DataRegularSeason20242025!$AA$3:$AA$1315,DataRegularSeason20242025!$B$3:$B$1315, "&lt;=" &amp; $A100, DataRegularSeason20242025!$D$3:$D$1315, S$1)+SUMIFS(DataRegularSeason20242025!$AB$3:$AB$1315,DataRegularSeason20242025!$B$3:$B$1315, "&lt;=" &amp; $A100, DataRegularSeason20242025!$E$3:$E$1315, S$1)</f>
        <v>24</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21</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30</v>
      </c>
      <c r="AC100" s="2">
        <f>SUMIFS(DataRegularSeason20242025!$AA$3:$AA$1315,DataRegularSeason20242025!$B$3:$B$1315, "&lt;=" &amp; $A100, DataRegularSeason20242025!$D$3:$D$1315, AC$1)+SUMIFS(DataRegularSeason20242025!$AB$3:$AB$1315,DataRegularSeason20242025!$B$3:$B$1315, "&lt;=" &amp; $A100, DataRegularSeason20242025!$E$3:$E$1315, AC$1)</f>
        <v>22</v>
      </c>
      <c r="AD100" s="2">
        <f>SUMIFS(DataRegularSeason20242025!$AA$3:$AA$1315,DataRegularSeason20242025!$B$3:$B$1315, "&lt;=" &amp; $A100, DataRegularSeason20242025!$D$3:$D$1315, AD$1)+SUMIFS(DataRegularSeason20242025!$AB$3:$AB$1315,DataRegularSeason20242025!$B$3:$B$1315, "&lt;=" &amp; $A100, DataRegularSeason20242025!$E$3:$E$1315, AD$1)</f>
        <v>27</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25</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23</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28</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26</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29</v>
      </c>
      <c r="O101" s="2">
        <f>SUMIFS(DataRegularSeason20242025!$AA$3:$AA$1315,DataRegularSeason20242025!$B$3:$B$1315, "&lt;=" &amp; $A101, DataRegularSeason20242025!$D$3:$D$1315, O$1)+SUMIFS(DataRegularSeason20242025!$AB$3:$AB$1315,DataRegularSeason20242025!$B$3:$B$1315, "&lt;=" &amp; $A101, DataRegularSeason20242025!$E$3:$E$1315, O$1)</f>
        <v>34</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34</v>
      </c>
      <c r="R101" s="2">
        <f>SUMIFS(DataRegularSeason20242025!$AA$3:$AA$1315,DataRegularSeason20242025!$B$3:$B$1315, "&lt;=" &amp; $A101, DataRegularSeason20242025!$D$3:$D$1315, R$1)+SUMIFS(DataRegularSeason20242025!$AB$3:$AB$1315,DataRegularSeason20242025!$B$3:$B$1315, "&lt;=" &amp; $A101, DataRegularSeason20242025!$E$3:$E$1315, R$1)</f>
        <v>19</v>
      </c>
      <c r="S101" s="2">
        <f>SUMIFS(DataRegularSeason20242025!$AA$3:$AA$1315,DataRegularSeason20242025!$B$3:$B$1315, "&lt;=" &amp; $A101, DataRegularSeason20242025!$D$3:$D$1315, S$1)+SUMIFS(DataRegularSeason20242025!$AB$3:$AB$1315,DataRegularSeason20242025!$B$3:$B$1315, "&lt;=" &amp; $A101, DataRegularSeason20242025!$E$3:$E$1315, S$1)</f>
        <v>24</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21</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30</v>
      </c>
      <c r="AC101" s="2">
        <f>SUMIFS(DataRegularSeason20242025!$AA$3:$AA$1315,DataRegularSeason20242025!$B$3:$B$1315, "&lt;=" &amp; $A101, DataRegularSeason20242025!$D$3:$D$1315, AC$1)+SUMIFS(DataRegularSeason20242025!$AB$3:$AB$1315,DataRegularSeason20242025!$B$3:$B$1315, "&lt;=" &amp; $A101, DataRegularSeason20242025!$E$3:$E$1315, AC$1)</f>
        <v>22</v>
      </c>
      <c r="AD101" s="2">
        <f>SUMIFS(DataRegularSeason20242025!$AA$3:$AA$1315,DataRegularSeason20242025!$B$3:$B$1315, "&lt;=" &amp; $A101, DataRegularSeason20242025!$D$3:$D$1315, AD$1)+SUMIFS(DataRegularSeason20242025!$AB$3:$AB$1315,DataRegularSeason20242025!$B$3:$B$1315, "&lt;=" &amp; $A101, DataRegularSeason20242025!$E$3:$E$1315, AD$1)</f>
        <v>27</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25</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23</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28</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26</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29</v>
      </c>
      <c r="O102" s="2">
        <f>SUMIFS(DataRegularSeason20242025!$AA$3:$AA$1315,DataRegularSeason20242025!$B$3:$B$1315, "&lt;=" &amp; $A102, DataRegularSeason20242025!$D$3:$D$1315, O$1)+SUMIFS(DataRegularSeason20242025!$AB$3:$AB$1315,DataRegularSeason20242025!$B$3:$B$1315, "&lt;=" &amp; $A102, DataRegularSeason20242025!$E$3:$E$1315, O$1)</f>
        <v>34</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34</v>
      </c>
      <c r="R102" s="2">
        <f>SUMIFS(DataRegularSeason20242025!$AA$3:$AA$1315,DataRegularSeason20242025!$B$3:$B$1315, "&lt;=" &amp; $A102, DataRegularSeason20242025!$D$3:$D$1315, R$1)+SUMIFS(DataRegularSeason20242025!$AB$3:$AB$1315,DataRegularSeason20242025!$B$3:$B$1315, "&lt;=" &amp; $A102, DataRegularSeason20242025!$E$3:$E$1315, R$1)</f>
        <v>19</v>
      </c>
      <c r="S102" s="2">
        <f>SUMIFS(DataRegularSeason20242025!$AA$3:$AA$1315,DataRegularSeason20242025!$B$3:$B$1315, "&lt;=" &amp; $A102, DataRegularSeason20242025!$D$3:$D$1315, S$1)+SUMIFS(DataRegularSeason20242025!$AB$3:$AB$1315,DataRegularSeason20242025!$B$3:$B$1315, "&lt;=" &amp; $A102, DataRegularSeason20242025!$E$3:$E$1315, S$1)</f>
        <v>24</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21</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30</v>
      </c>
      <c r="AC102" s="2">
        <f>SUMIFS(DataRegularSeason20242025!$AA$3:$AA$1315,DataRegularSeason20242025!$B$3:$B$1315, "&lt;=" &amp; $A102, DataRegularSeason20242025!$D$3:$D$1315, AC$1)+SUMIFS(DataRegularSeason20242025!$AB$3:$AB$1315,DataRegularSeason20242025!$B$3:$B$1315, "&lt;=" &amp; $A102, DataRegularSeason20242025!$E$3:$E$1315, AC$1)</f>
        <v>22</v>
      </c>
      <c r="AD102" s="2">
        <f>SUMIFS(DataRegularSeason20242025!$AA$3:$AA$1315,DataRegularSeason20242025!$B$3:$B$1315, "&lt;=" &amp; $A102, DataRegularSeason20242025!$D$3:$D$1315, AD$1)+SUMIFS(DataRegularSeason20242025!$AB$3:$AB$1315,DataRegularSeason20242025!$B$3:$B$1315, "&lt;=" &amp; $A102, DataRegularSeason20242025!$E$3:$E$1315, AD$1)</f>
        <v>27</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25</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23</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28</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26</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29</v>
      </c>
      <c r="O103" s="2">
        <f>SUMIFS(DataRegularSeason20242025!$AA$3:$AA$1315,DataRegularSeason20242025!$B$3:$B$1315, "&lt;=" &amp; $A103, DataRegularSeason20242025!$D$3:$D$1315, O$1)+SUMIFS(DataRegularSeason20242025!$AB$3:$AB$1315,DataRegularSeason20242025!$B$3:$B$1315, "&lt;=" &amp; $A103, DataRegularSeason20242025!$E$3:$E$1315, O$1)</f>
        <v>34</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34</v>
      </c>
      <c r="R103" s="2">
        <f>SUMIFS(DataRegularSeason20242025!$AA$3:$AA$1315,DataRegularSeason20242025!$B$3:$B$1315, "&lt;=" &amp; $A103, DataRegularSeason20242025!$D$3:$D$1315, R$1)+SUMIFS(DataRegularSeason20242025!$AB$3:$AB$1315,DataRegularSeason20242025!$B$3:$B$1315, "&lt;=" &amp; $A103, DataRegularSeason20242025!$E$3:$E$1315, R$1)</f>
        <v>19</v>
      </c>
      <c r="S103" s="2">
        <f>SUMIFS(DataRegularSeason20242025!$AA$3:$AA$1315,DataRegularSeason20242025!$B$3:$B$1315, "&lt;=" &amp; $A103, DataRegularSeason20242025!$D$3:$D$1315, S$1)+SUMIFS(DataRegularSeason20242025!$AB$3:$AB$1315,DataRegularSeason20242025!$B$3:$B$1315, "&lt;=" &amp; $A103, DataRegularSeason20242025!$E$3:$E$1315, S$1)</f>
        <v>24</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21</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30</v>
      </c>
      <c r="AC103" s="2">
        <f>SUMIFS(DataRegularSeason20242025!$AA$3:$AA$1315,DataRegularSeason20242025!$B$3:$B$1315, "&lt;=" &amp; $A103, DataRegularSeason20242025!$D$3:$D$1315, AC$1)+SUMIFS(DataRegularSeason20242025!$AB$3:$AB$1315,DataRegularSeason20242025!$B$3:$B$1315, "&lt;=" &amp; $A103, DataRegularSeason20242025!$E$3:$E$1315, AC$1)</f>
        <v>22</v>
      </c>
      <c r="AD103" s="2">
        <f>SUMIFS(DataRegularSeason20242025!$AA$3:$AA$1315,DataRegularSeason20242025!$B$3:$B$1315, "&lt;=" &amp; $A103, DataRegularSeason20242025!$D$3:$D$1315, AD$1)+SUMIFS(DataRegularSeason20242025!$AB$3:$AB$1315,DataRegularSeason20242025!$B$3:$B$1315, "&lt;=" &amp; $A103, DataRegularSeason20242025!$E$3:$E$1315, AD$1)</f>
        <v>27</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25</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23</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28</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26</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29</v>
      </c>
      <c r="O104" s="2">
        <f>SUMIFS(DataRegularSeason20242025!$AA$3:$AA$1315,DataRegularSeason20242025!$B$3:$B$1315, "&lt;=" &amp; $A104, DataRegularSeason20242025!$D$3:$D$1315, O$1)+SUMIFS(DataRegularSeason20242025!$AB$3:$AB$1315,DataRegularSeason20242025!$B$3:$B$1315, "&lt;=" &amp; $A104, DataRegularSeason20242025!$E$3:$E$1315, O$1)</f>
        <v>34</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34</v>
      </c>
      <c r="R104" s="2">
        <f>SUMIFS(DataRegularSeason20242025!$AA$3:$AA$1315,DataRegularSeason20242025!$B$3:$B$1315, "&lt;=" &amp; $A104, DataRegularSeason20242025!$D$3:$D$1315, R$1)+SUMIFS(DataRegularSeason20242025!$AB$3:$AB$1315,DataRegularSeason20242025!$B$3:$B$1315, "&lt;=" &amp; $A104, DataRegularSeason20242025!$E$3:$E$1315, R$1)</f>
        <v>19</v>
      </c>
      <c r="S104" s="2">
        <f>SUMIFS(DataRegularSeason20242025!$AA$3:$AA$1315,DataRegularSeason20242025!$B$3:$B$1315, "&lt;=" &amp; $A104, DataRegularSeason20242025!$D$3:$D$1315, S$1)+SUMIFS(DataRegularSeason20242025!$AB$3:$AB$1315,DataRegularSeason20242025!$B$3:$B$1315, "&lt;=" &amp; $A104, DataRegularSeason20242025!$E$3:$E$1315, S$1)</f>
        <v>24</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21</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30</v>
      </c>
      <c r="AC104" s="2">
        <f>SUMIFS(DataRegularSeason20242025!$AA$3:$AA$1315,DataRegularSeason20242025!$B$3:$B$1315, "&lt;=" &amp; $A104, DataRegularSeason20242025!$D$3:$D$1315, AC$1)+SUMIFS(DataRegularSeason20242025!$AB$3:$AB$1315,DataRegularSeason20242025!$B$3:$B$1315, "&lt;=" &amp; $A104, DataRegularSeason20242025!$E$3:$E$1315, AC$1)</f>
        <v>22</v>
      </c>
      <c r="AD104" s="2">
        <f>SUMIFS(DataRegularSeason20242025!$AA$3:$AA$1315,DataRegularSeason20242025!$B$3:$B$1315, "&lt;=" &amp; $A104, DataRegularSeason20242025!$D$3:$D$1315, AD$1)+SUMIFS(DataRegularSeason20242025!$AB$3:$AB$1315,DataRegularSeason20242025!$B$3:$B$1315, "&lt;=" &amp; $A104, DataRegularSeason20242025!$E$3:$E$1315, AD$1)</f>
        <v>27</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25</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23</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28</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26</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29</v>
      </c>
      <c r="O105" s="2">
        <f>SUMIFS(DataRegularSeason20242025!$AA$3:$AA$1315,DataRegularSeason20242025!$B$3:$B$1315, "&lt;=" &amp; $A105, DataRegularSeason20242025!$D$3:$D$1315, O$1)+SUMIFS(DataRegularSeason20242025!$AB$3:$AB$1315,DataRegularSeason20242025!$B$3:$B$1315, "&lt;=" &amp; $A105, DataRegularSeason20242025!$E$3:$E$1315, O$1)</f>
        <v>34</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34</v>
      </c>
      <c r="R105" s="2">
        <f>SUMIFS(DataRegularSeason20242025!$AA$3:$AA$1315,DataRegularSeason20242025!$B$3:$B$1315, "&lt;=" &amp; $A105, DataRegularSeason20242025!$D$3:$D$1315, R$1)+SUMIFS(DataRegularSeason20242025!$AB$3:$AB$1315,DataRegularSeason20242025!$B$3:$B$1315, "&lt;=" &amp; $A105, DataRegularSeason20242025!$E$3:$E$1315, R$1)</f>
        <v>19</v>
      </c>
      <c r="S105" s="2">
        <f>SUMIFS(DataRegularSeason20242025!$AA$3:$AA$1315,DataRegularSeason20242025!$B$3:$B$1315, "&lt;=" &amp; $A105, DataRegularSeason20242025!$D$3:$D$1315, S$1)+SUMIFS(DataRegularSeason20242025!$AB$3:$AB$1315,DataRegularSeason20242025!$B$3:$B$1315, "&lt;=" &amp; $A105, DataRegularSeason20242025!$E$3:$E$1315, S$1)</f>
        <v>24</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21</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30</v>
      </c>
      <c r="AC105" s="2">
        <f>SUMIFS(DataRegularSeason20242025!$AA$3:$AA$1315,DataRegularSeason20242025!$B$3:$B$1315, "&lt;=" &amp; $A105, DataRegularSeason20242025!$D$3:$D$1315, AC$1)+SUMIFS(DataRegularSeason20242025!$AB$3:$AB$1315,DataRegularSeason20242025!$B$3:$B$1315, "&lt;=" &amp; $A105, DataRegularSeason20242025!$E$3:$E$1315, AC$1)</f>
        <v>22</v>
      </c>
      <c r="AD105" s="2">
        <f>SUMIFS(DataRegularSeason20242025!$AA$3:$AA$1315,DataRegularSeason20242025!$B$3:$B$1315, "&lt;=" &amp; $A105, DataRegularSeason20242025!$D$3:$D$1315, AD$1)+SUMIFS(DataRegularSeason20242025!$AB$3:$AB$1315,DataRegularSeason20242025!$B$3:$B$1315, "&lt;=" &amp; $A105, DataRegularSeason20242025!$E$3:$E$1315, AD$1)</f>
        <v>27</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25</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23</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28</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26</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29</v>
      </c>
      <c r="O106" s="2">
        <f>SUMIFS(DataRegularSeason20242025!$AA$3:$AA$1315,DataRegularSeason20242025!$B$3:$B$1315, "&lt;=" &amp; $A106, DataRegularSeason20242025!$D$3:$D$1315, O$1)+SUMIFS(DataRegularSeason20242025!$AB$3:$AB$1315,DataRegularSeason20242025!$B$3:$B$1315, "&lt;=" &amp; $A106, DataRegularSeason20242025!$E$3:$E$1315, O$1)</f>
        <v>34</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34</v>
      </c>
      <c r="R106" s="2">
        <f>SUMIFS(DataRegularSeason20242025!$AA$3:$AA$1315,DataRegularSeason20242025!$B$3:$B$1315, "&lt;=" &amp; $A106, DataRegularSeason20242025!$D$3:$D$1315, R$1)+SUMIFS(DataRegularSeason20242025!$AB$3:$AB$1315,DataRegularSeason20242025!$B$3:$B$1315, "&lt;=" &amp; $A106, DataRegularSeason20242025!$E$3:$E$1315, R$1)</f>
        <v>19</v>
      </c>
      <c r="S106" s="2">
        <f>SUMIFS(DataRegularSeason20242025!$AA$3:$AA$1315,DataRegularSeason20242025!$B$3:$B$1315, "&lt;=" &amp; $A106, DataRegularSeason20242025!$D$3:$D$1315, S$1)+SUMIFS(DataRegularSeason20242025!$AB$3:$AB$1315,DataRegularSeason20242025!$B$3:$B$1315, "&lt;=" &amp; $A106, DataRegularSeason20242025!$E$3:$E$1315, S$1)</f>
        <v>24</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21</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30</v>
      </c>
      <c r="AC106" s="2">
        <f>SUMIFS(DataRegularSeason20242025!$AA$3:$AA$1315,DataRegularSeason20242025!$B$3:$B$1315, "&lt;=" &amp; $A106, DataRegularSeason20242025!$D$3:$D$1315, AC$1)+SUMIFS(DataRegularSeason20242025!$AB$3:$AB$1315,DataRegularSeason20242025!$B$3:$B$1315, "&lt;=" &amp; $A106, DataRegularSeason20242025!$E$3:$E$1315, AC$1)</f>
        <v>22</v>
      </c>
      <c r="AD106" s="2">
        <f>SUMIFS(DataRegularSeason20242025!$AA$3:$AA$1315,DataRegularSeason20242025!$B$3:$B$1315, "&lt;=" &amp; $A106, DataRegularSeason20242025!$D$3:$D$1315, AD$1)+SUMIFS(DataRegularSeason20242025!$AB$3:$AB$1315,DataRegularSeason20242025!$B$3:$B$1315, "&lt;=" &amp; $A106, DataRegularSeason20242025!$E$3:$E$1315, AD$1)</f>
        <v>27</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25</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23</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28</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26</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29</v>
      </c>
      <c r="O107" s="2">
        <f>SUMIFS(DataRegularSeason20242025!$AA$3:$AA$1315,DataRegularSeason20242025!$B$3:$B$1315, "&lt;=" &amp; $A107, DataRegularSeason20242025!$D$3:$D$1315, O$1)+SUMIFS(DataRegularSeason20242025!$AB$3:$AB$1315,DataRegularSeason20242025!$B$3:$B$1315, "&lt;=" &amp; $A107, DataRegularSeason20242025!$E$3:$E$1315, O$1)</f>
        <v>34</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34</v>
      </c>
      <c r="R107" s="2">
        <f>SUMIFS(DataRegularSeason20242025!$AA$3:$AA$1315,DataRegularSeason20242025!$B$3:$B$1315, "&lt;=" &amp; $A107, DataRegularSeason20242025!$D$3:$D$1315, R$1)+SUMIFS(DataRegularSeason20242025!$AB$3:$AB$1315,DataRegularSeason20242025!$B$3:$B$1315, "&lt;=" &amp; $A107, DataRegularSeason20242025!$E$3:$E$1315, R$1)</f>
        <v>19</v>
      </c>
      <c r="S107" s="2">
        <f>SUMIFS(DataRegularSeason20242025!$AA$3:$AA$1315,DataRegularSeason20242025!$B$3:$B$1315, "&lt;=" &amp; $A107, DataRegularSeason20242025!$D$3:$D$1315, S$1)+SUMIFS(DataRegularSeason20242025!$AB$3:$AB$1315,DataRegularSeason20242025!$B$3:$B$1315, "&lt;=" &amp; $A107, DataRegularSeason20242025!$E$3:$E$1315, S$1)</f>
        <v>24</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21</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30</v>
      </c>
      <c r="AC107" s="2">
        <f>SUMIFS(DataRegularSeason20242025!$AA$3:$AA$1315,DataRegularSeason20242025!$B$3:$B$1315, "&lt;=" &amp; $A107, DataRegularSeason20242025!$D$3:$D$1315, AC$1)+SUMIFS(DataRegularSeason20242025!$AB$3:$AB$1315,DataRegularSeason20242025!$B$3:$B$1315, "&lt;=" &amp; $A107, DataRegularSeason20242025!$E$3:$E$1315, AC$1)</f>
        <v>22</v>
      </c>
      <c r="AD107" s="2">
        <f>SUMIFS(DataRegularSeason20242025!$AA$3:$AA$1315,DataRegularSeason20242025!$B$3:$B$1315, "&lt;=" &amp; $A107, DataRegularSeason20242025!$D$3:$D$1315, AD$1)+SUMIFS(DataRegularSeason20242025!$AB$3:$AB$1315,DataRegularSeason20242025!$B$3:$B$1315, "&lt;=" &amp; $A107, DataRegularSeason20242025!$E$3:$E$1315, AD$1)</f>
        <v>27</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25</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23</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28</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26</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29</v>
      </c>
      <c r="O108" s="2">
        <f>SUMIFS(DataRegularSeason20242025!$AA$3:$AA$1315,DataRegularSeason20242025!$B$3:$B$1315, "&lt;=" &amp; $A108, DataRegularSeason20242025!$D$3:$D$1315, O$1)+SUMIFS(DataRegularSeason20242025!$AB$3:$AB$1315,DataRegularSeason20242025!$B$3:$B$1315, "&lt;=" &amp; $A108, DataRegularSeason20242025!$E$3:$E$1315, O$1)</f>
        <v>34</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34</v>
      </c>
      <c r="R108" s="2">
        <f>SUMIFS(DataRegularSeason20242025!$AA$3:$AA$1315,DataRegularSeason20242025!$B$3:$B$1315, "&lt;=" &amp; $A108, DataRegularSeason20242025!$D$3:$D$1315, R$1)+SUMIFS(DataRegularSeason20242025!$AB$3:$AB$1315,DataRegularSeason20242025!$B$3:$B$1315, "&lt;=" &amp; $A108, DataRegularSeason20242025!$E$3:$E$1315, R$1)</f>
        <v>19</v>
      </c>
      <c r="S108" s="2">
        <f>SUMIFS(DataRegularSeason20242025!$AA$3:$AA$1315,DataRegularSeason20242025!$B$3:$B$1315, "&lt;=" &amp; $A108, DataRegularSeason20242025!$D$3:$D$1315, S$1)+SUMIFS(DataRegularSeason20242025!$AB$3:$AB$1315,DataRegularSeason20242025!$B$3:$B$1315, "&lt;=" &amp; $A108, DataRegularSeason20242025!$E$3:$E$1315, S$1)</f>
        <v>24</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21</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30</v>
      </c>
      <c r="AC108" s="2">
        <f>SUMIFS(DataRegularSeason20242025!$AA$3:$AA$1315,DataRegularSeason20242025!$B$3:$B$1315, "&lt;=" &amp; $A108, DataRegularSeason20242025!$D$3:$D$1315, AC$1)+SUMIFS(DataRegularSeason20242025!$AB$3:$AB$1315,DataRegularSeason20242025!$B$3:$B$1315, "&lt;=" &amp; $A108, DataRegularSeason20242025!$E$3:$E$1315, AC$1)</f>
        <v>22</v>
      </c>
      <c r="AD108" s="2">
        <f>SUMIFS(DataRegularSeason20242025!$AA$3:$AA$1315,DataRegularSeason20242025!$B$3:$B$1315, "&lt;=" &amp; $A108, DataRegularSeason20242025!$D$3:$D$1315, AD$1)+SUMIFS(DataRegularSeason20242025!$AB$3:$AB$1315,DataRegularSeason20242025!$B$3:$B$1315, "&lt;=" &amp; $A108, DataRegularSeason20242025!$E$3:$E$1315, AD$1)</f>
        <v>27</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25</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23</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28</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26</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29</v>
      </c>
      <c r="O109" s="2">
        <f>SUMIFS(DataRegularSeason20242025!$AA$3:$AA$1315,DataRegularSeason20242025!$B$3:$B$1315, "&lt;=" &amp; $A109, DataRegularSeason20242025!$D$3:$D$1315, O$1)+SUMIFS(DataRegularSeason20242025!$AB$3:$AB$1315,DataRegularSeason20242025!$B$3:$B$1315, "&lt;=" &amp; $A109, DataRegularSeason20242025!$E$3:$E$1315, O$1)</f>
        <v>34</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34</v>
      </c>
      <c r="R109" s="2">
        <f>SUMIFS(DataRegularSeason20242025!$AA$3:$AA$1315,DataRegularSeason20242025!$B$3:$B$1315, "&lt;=" &amp; $A109, DataRegularSeason20242025!$D$3:$D$1315, R$1)+SUMIFS(DataRegularSeason20242025!$AB$3:$AB$1315,DataRegularSeason20242025!$B$3:$B$1315, "&lt;=" &amp; $A109, DataRegularSeason20242025!$E$3:$E$1315, R$1)</f>
        <v>19</v>
      </c>
      <c r="S109" s="2">
        <f>SUMIFS(DataRegularSeason20242025!$AA$3:$AA$1315,DataRegularSeason20242025!$B$3:$B$1315, "&lt;=" &amp; $A109, DataRegularSeason20242025!$D$3:$D$1315, S$1)+SUMIFS(DataRegularSeason20242025!$AB$3:$AB$1315,DataRegularSeason20242025!$B$3:$B$1315, "&lt;=" &amp; $A109, DataRegularSeason20242025!$E$3:$E$1315, S$1)</f>
        <v>24</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21</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30</v>
      </c>
      <c r="AC109" s="2">
        <f>SUMIFS(DataRegularSeason20242025!$AA$3:$AA$1315,DataRegularSeason20242025!$B$3:$B$1315, "&lt;=" &amp; $A109, DataRegularSeason20242025!$D$3:$D$1315, AC$1)+SUMIFS(DataRegularSeason20242025!$AB$3:$AB$1315,DataRegularSeason20242025!$B$3:$B$1315, "&lt;=" &amp; $A109, DataRegularSeason20242025!$E$3:$E$1315, AC$1)</f>
        <v>22</v>
      </c>
      <c r="AD109" s="2">
        <f>SUMIFS(DataRegularSeason20242025!$AA$3:$AA$1315,DataRegularSeason20242025!$B$3:$B$1315, "&lt;=" &amp; $A109, DataRegularSeason20242025!$D$3:$D$1315, AD$1)+SUMIFS(DataRegularSeason20242025!$AB$3:$AB$1315,DataRegularSeason20242025!$B$3:$B$1315, "&lt;=" &amp; $A109, DataRegularSeason20242025!$E$3:$E$1315, AD$1)</f>
        <v>27</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25</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23</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28</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26</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29</v>
      </c>
      <c r="O110" s="2">
        <f>SUMIFS(DataRegularSeason20242025!$AA$3:$AA$1315,DataRegularSeason20242025!$B$3:$B$1315, "&lt;=" &amp; $A110, DataRegularSeason20242025!$D$3:$D$1315, O$1)+SUMIFS(DataRegularSeason20242025!$AB$3:$AB$1315,DataRegularSeason20242025!$B$3:$B$1315, "&lt;=" &amp; $A110, DataRegularSeason20242025!$E$3:$E$1315, O$1)</f>
        <v>34</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34</v>
      </c>
      <c r="R110" s="2">
        <f>SUMIFS(DataRegularSeason20242025!$AA$3:$AA$1315,DataRegularSeason20242025!$B$3:$B$1315, "&lt;=" &amp; $A110, DataRegularSeason20242025!$D$3:$D$1315, R$1)+SUMIFS(DataRegularSeason20242025!$AB$3:$AB$1315,DataRegularSeason20242025!$B$3:$B$1315, "&lt;=" &amp; $A110, DataRegularSeason20242025!$E$3:$E$1315, R$1)</f>
        <v>19</v>
      </c>
      <c r="S110" s="2">
        <f>SUMIFS(DataRegularSeason20242025!$AA$3:$AA$1315,DataRegularSeason20242025!$B$3:$B$1315, "&lt;=" &amp; $A110, DataRegularSeason20242025!$D$3:$D$1315, S$1)+SUMIFS(DataRegularSeason20242025!$AB$3:$AB$1315,DataRegularSeason20242025!$B$3:$B$1315, "&lt;=" &amp; $A110, DataRegularSeason20242025!$E$3:$E$1315, S$1)</f>
        <v>24</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21</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30</v>
      </c>
      <c r="AC110" s="2">
        <f>SUMIFS(DataRegularSeason20242025!$AA$3:$AA$1315,DataRegularSeason20242025!$B$3:$B$1315, "&lt;=" &amp; $A110, DataRegularSeason20242025!$D$3:$D$1315, AC$1)+SUMIFS(DataRegularSeason20242025!$AB$3:$AB$1315,DataRegularSeason20242025!$B$3:$B$1315, "&lt;=" &amp; $A110, DataRegularSeason20242025!$E$3:$E$1315, AC$1)</f>
        <v>22</v>
      </c>
      <c r="AD110" s="2">
        <f>SUMIFS(DataRegularSeason20242025!$AA$3:$AA$1315,DataRegularSeason20242025!$B$3:$B$1315, "&lt;=" &amp; $A110, DataRegularSeason20242025!$D$3:$D$1315, AD$1)+SUMIFS(DataRegularSeason20242025!$AB$3:$AB$1315,DataRegularSeason20242025!$B$3:$B$1315, "&lt;=" &amp; $A110, DataRegularSeason20242025!$E$3:$E$1315, AD$1)</f>
        <v>27</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25</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23</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28</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26</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29</v>
      </c>
      <c r="O111" s="2">
        <f>SUMIFS(DataRegularSeason20242025!$AA$3:$AA$1315,DataRegularSeason20242025!$B$3:$B$1315, "&lt;=" &amp; $A111, DataRegularSeason20242025!$D$3:$D$1315, O$1)+SUMIFS(DataRegularSeason20242025!$AB$3:$AB$1315,DataRegularSeason20242025!$B$3:$B$1315, "&lt;=" &amp; $A111, DataRegularSeason20242025!$E$3:$E$1315, O$1)</f>
        <v>34</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34</v>
      </c>
      <c r="R111" s="2">
        <f>SUMIFS(DataRegularSeason20242025!$AA$3:$AA$1315,DataRegularSeason20242025!$B$3:$B$1315, "&lt;=" &amp; $A111, DataRegularSeason20242025!$D$3:$D$1315, R$1)+SUMIFS(DataRegularSeason20242025!$AB$3:$AB$1315,DataRegularSeason20242025!$B$3:$B$1315, "&lt;=" &amp; $A111, DataRegularSeason20242025!$E$3:$E$1315, R$1)</f>
        <v>19</v>
      </c>
      <c r="S111" s="2">
        <f>SUMIFS(DataRegularSeason20242025!$AA$3:$AA$1315,DataRegularSeason20242025!$B$3:$B$1315, "&lt;=" &amp; $A111, DataRegularSeason20242025!$D$3:$D$1315, S$1)+SUMIFS(DataRegularSeason20242025!$AB$3:$AB$1315,DataRegularSeason20242025!$B$3:$B$1315, "&lt;=" &amp; $A111, DataRegularSeason20242025!$E$3:$E$1315, S$1)</f>
        <v>24</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21</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30</v>
      </c>
      <c r="AC111" s="2">
        <f>SUMIFS(DataRegularSeason20242025!$AA$3:$AA$1315,DataRegularSeason20242025!$B$3:$B$1315, "&lt;=" &amp; $A111, DataRegularSeason20242025!$D$3:$D$1315, AC$1)+SUMIFS(DataRegularSeason20242025!$AB$3:$AB$1315,DataRegularSeason20242025!$B$3:$B$1315, "&lt;=" &amp; $A111, DataRegularSeason20242025!$E$3:$E$1315, AC$1)</f>
        <v>22</v>
      </c>
      <c r="AD111" s="2">
        <f>SUMIFS(DataRegularSeason20242025!$AA$3:$AA$1315,DataRegularSeason20242025!$B$3:$B$1315, "&lt;=" &amp; $A111, DataRegularSeason20242025!$D$3:$D$1315, AD$1)+SUMIFS(DataRegularSeason20242025!$AB$3:$AB$1315,DataRegularSeason20242025!$B$3:$B$1315, "&lt;=" &amp; $A111, DataRegularSeason20242025!$E$3:$E$1315, AD$1)</f>
        <v>27</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25</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23</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28</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26</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29</v>
      </c>
      <c r="O112" s="2">
        <f>SUMIFS(DataRegularSeason20242025!$AA$3:$AA$1315,DataRegularSeason20242025!$B$3:$B$1315, "&lt;=" &amp; $A112, DataRegularSeason20242025!$D$3:$D$1315, O$1)+SUMIFS(DataRegularSeason20242025!$AB$3:$AB$1315,DataRegularSeason20242025!$B$3:$B$1315, "&lt;=" &amp; $A112, DataRegularSeason20242025!$E$3:$E$1315, O$1)</f>
        <v>34</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34</v>
      </c>
      <c r="R112" s="2">
        <f>SUMIFS(DataRegularSeason20242025!$AA$3:$AA$1315,DataRegularSeason20242025!$B$3:$B$1315, "&lt;=" &amp; $A112, DataRegularSeason20242025!$D$3:$D$1315, R$1)+SUMIFS(DataRegularSeason20242025!$AB$3:$AB$1315,DataRegularSeason20242025!$B$3:$B$1315, "&lt;=" &amp; $A112, DataRegularSeason20242025!$E$3:$E$1315, R$1)</f>
        <v>19</v>
      </c>
      <c r="S112" s="2">
        <f>SUMIFS(DataRegularSeason20242025!$AA$3:$AA$1315,DataRegularSeason20242025!$B$3:$B$1315, "&lt;=" &amp; $A112, DataRegularSeason20242025!$D$3:$D$1315, S$1)+SUMIFS(DataRegularSeason20242025!$AB$3:$AB$1315,DataRegularSeason20242025!$B$3:$B$1315, "&lt;=" &amp; $A112, DataRegularSeason20242025!$E$3:$E$1315, S$1)</f>
        <v>24</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21</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30</v>
      </c>
      <c r="AC112" s="2">
        <f>SUMIFS(DataRegularSeason20242025!$AA$3:$AA$1315,DataRegularSeason20242025!$B$3:$B$1315, "&lt;=" &amp; $A112, DataRegularSeason20242025!$D$3:$D$1315, AC$1)+SUMIFS(DataRegularSeason20242025!$AB$3:$AB$1315,DataRegularSeason20242025!$B$3:$B$1315, "&lt;=" &amp; $A112, DataRegularSeason20242025!$E$3:$E$1315, AC$1)</f>
        <v>22</v>
      </c>
      <c r="AD112" s="2">
        <f>SUMIFS(DataRegularSeason20242025!$AA$3:$AA$1315,DataRegularSeason20242025!$B$3:$B$1315, "&lt;=" &amp; $A112, DataRegularSeason20242025!$D$3:$D$1315, AD$1)+SUMIFS(DataRegularSeason20242025!$AB$3:$AB$1315,DataRegularSeason20242025!$B$3:$B$1315, "&lt;=" &amp; $A112, DataRegularSeason20242025!$E$3:$E$1315, AD$1)</f>
        <v>27</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25</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23</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28</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26</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29</v>
      </c>
      <c r="O113" s="2">
        <f>SUMIFS(DataRegularSeason20242025!$AA$3:$AA$1315,DataRegularSeason20242025!$B$3:$B$1315, "&lt;=" &amp; $A113, DataRegularSeason20242025!$D$3:$D$1315, O$1)+SUMIFS(DataRegularSeason20242025!$AB$3:$AB$1315,DataRegularSeason20242025!$B$3:$B$1315, "&lt;=" &amp; $A113, DataRegularSeason20242025!$E$3:$E$1315, O$1)</f>
        <v>34</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34</v>
      </c>
      <c r="R113" s="2">
        <f>SUMIFS(DataRegularSeason20242025!$AA$3:$AA$1315,DataRegularSeason20242025!$B$3:$B$1315, "&lt;=" &amp; $A113, DataRegularSeason20242025!$D$3:$D$1315, R$1)+SUMIFS(DataRegularSeason20242025!$AB$3:$AB$1315,DataRegularSeason20242025!$B$3:$B$1315, "&lt;=" &amp; $A113, DataRegularSeason20242025!$E$3:$E$1315, R$1)</f>
        <v>19</v>
      </c>
      <c r="S113" s="2">
        <f>SUMIFS(DataRegularSeason20242025!$AA$3:$AA$1315,DataRegularSeason20242025!$B$3:$B$1315, "&lt;=" &amp; $A113, DataRegularSeason20242025!$D$3:$D$1315, S$1)+SUMIFS(DataRegularSeason20242025!$AB$3:$AB$1315,DataRegularSeason20242025!$B$3:$B$1315, "&lt;=" &amp; $A113, DataRegularSeason20242025!$E$3:$E$1315, S$1)</f>
        <v>24</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21</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30</v>
      </c>
      <c r="AC113" s="2">
        <f>SUMIFS(DataRegularSeason20242025!$AA$3:$AA$1315,DataRegularSeason20242025!$B$3:$B$1315, "&lt;=" &amp; $A113, DataRegularSeason20242025!$D$3:$D$1315, AC$1)+SUMIFS(DataRegularSeason20242025!$AB$3:$AB$1315,DataRegularSeason20242025!$B$3:$B$1315, "&lt;=" &amp; $A113, DataRegularSeason20242025!$E$3:$E$1315, AC$1)</f>
        <v>22</v>
      </c>
      <c r="AD113" s="2">
        <f>SUMIFS(DataRegularSeason20242025!$AA$3:$AA$1315,DataRegularSeason20242025!$B$3:$B$1315, "&lt;=" &amp; $A113, DataRegularSeason20242025!$D$3:$D$1315, AD$1)+SUMIFS(DataRegularSeason20242025!$AB$3:$AB$1315,DataRegularSeason20242025!$B$3:$B$1315, "&lt;=" &amp; $A113, DataRegularSeason20242025!$E$3:$E$1315, AD$1)</f>
        <v>27</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25</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23</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28</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26</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29</v>
      </c>
      <c r="O114" s="2">
        <f>SUMIFS(DataRegularSeason20242025!$AA$3:$AA$1315,DataRegularSeason20242025!$B$3:$B$1315, "&lt;=" &amp; $A114, DataRegularSeason20242025!$D$3:$D$1315, O$1)+SUMIFS(DataRegularSeason20242025!$AB$3:$AB$1315,DataRegularSeason20242025!$B$3:$B$1315, "&lt;=" &amp; $A114, DataRegularSeason20242025!$E$3:$E$1315, O$1)</f>
        <v>34</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34</v>
      </c>
      <c r="R114" s="2">
        <f>SUMIFS(DataRegularSeason20242025!$AA$3:$AA$1315,DataRegularSeason20242025!$B$3:$B$1315, "&lt;=" &amp; $A114, DataRegularSeason20242025!$D$3:$D$1315, R$1)+SUMIFS(DataRegularSeason20242025!$AB$3:$AB$1315,DataRegularSeason20242025!$B$3:$B$1315, "&lt;=" &amp; $A114, DataRegularSeason20242025!$E$3:$E$1315, R$1)</f>
        <v>19</v>
      </c>
      <c r="S114" s="2">
        <f>SUMIFS(DataRegularSeason20242025!$AA$3:$AA$1315,DataRegularSeason20242025!$B$3:$B$1315, "&lt;=" &amp; $A114, DataRegularSeason20242025!$D$3:$D$1315, S$1)+SUMIFS(DataRegularSeason20242025!$AB$3:$AB$1315,DataRegularSeason20242025!$B$3:$B$1315, "&lt;=" &amp; $A114, DataRegularSeason20242025!$E$3:$E$1315, S$1)</f>
        <v>24</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21</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30</v>
      </c>
      <c r="AC114" s="2">
        <f>SUMIFS(DataRegularSeason20242025!$AA$3:$AA$1315,DataRegularSeason20242025!$B$3:$B$1315, "&lt;=" &amp; $A114, DataRegularSeason20242025!$D$3:$D$1315, AC$1)+SUMIFS(DataRegularSeason20242025!$AB$3:$AB$1315,DataRegularSeason20242025!$B$3:$B$1315, "&lt;=" &amp; $A114, DataRegularSeason20242025!$E$3:$E$1315, AC$1)</f>
        <v>22</v>
      </c>
      <c r="AD114" s="2">
        <f>SUMIFS(DataRegularSeason20242025!$AA$3:$AA$1315,DataRegularSeason20242025!$B$3:$B$1315, "&lt;=" &amp; $A114, DataRegularSeason20242025!$D$3:$D$1315, AD$1)+SUMIFS(DataRegularSeason20242025!$AB$3:$AB$1315,DataRegularSeason20242025!$B$3:$B$1315, "&lt;=" &amp; $A114, DataRegularSeason20242025!$E$3:$E$1315, AD$1)</f>
        <v>27</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25</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23</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28</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26</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29</v>
      </c>
      <c r="O115" s="2">
        <f>SUMIFS(DataRegularSeason20242025!$AA$3:$AA$1315,DataRegularSeason20242025!$B$3:$B$1315, "&lt;=" &amp; $A115, DataRegularSeason20242025!$D$3:$D$1315, O$1)+SUMIFS(DataRegularSeason20242025!$AB$3:$AB$1315,DataRegularSeason20242025!$B$3:$B$1315, "&lt;=" &amp; $A115, DataRegularSeason20242025!$E$3:$E$1315, O$1)</f>
        <v>34</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34</v>
      </c>
      <c r="R115" s="2">
        <f>SUMIFS(DataRegularSeason20242025!$AA$3:$AA$1315,DataRegularSeason20242025!$B$3:$B$1315, "&lt;=" &amp; $A115, DataRegularSeason20242025!$D$3:$D$1315, R$1)+SUMIFS(DataRegularSeason20242025!$AB$3:$AB$1315,DataRegularSeason20242025!$B$3:$B$1315, "&lt;=" &amp; $A115, DataRegularSeason20242025!$E$3:$E$1315, R$1)</f>
        <v>19</v>
      </c>
      <c r="S115" s="2">
        <f>SUMIFS(DataRegularSeason20242025!$AA$3:$AA$1315,DataRegularSeason20242025!$B$3:$B$1315, "&lt;=" &amp; $A115, DataRegularSeason20242025!$D$3:$D$1315, S$1)+SUMIFS(DataRegularSeason20242025!$AB$3:$AB$1315,DataRegularSeason20242025!$B$3:$B$1315, "&lt;=" &amp; $A115, DataRegularSeason20242025!$E$3:$E$1315, S$1)</f>
        <v>24</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21</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30</v>
      </c>
      <c r="AC115" s="2">
        <f>SUMIFS(DataRegularSeason20242025!$AA$3:$AA$1315,DataRegularSeason20242025!$B$3:$B$1315, "&lt;=" &amp; $A115, DataRegularSeason20242025!$D$3:$D$1315, AC$1)+SUMIFS(DataRegularSeason20242025!$AB$3:$AB$1315,DataRegularSeason20242025!$B$3:$B$1315, "&lt;=" &amp; $A115, DataRegularSeason20242025!$E$3:$E$1315, AC$1)</f>
        <v>22</v>
      </c>
      <c r="AD115" s="2">
        <f>SUMIFS(DataRegularSeason20242025!$AA$3:$AA$1315,DataRegularSeason20242025!$B$3:$B$1315, "&lt;=" &amp; $A115, DataRegularSeason20242025!$D$3:$D$1315, AD$1)+SUMIFS(DataRegularSeason20242025!$AB$3:$AB$1315,DataRegularSeason20242025!$B$3:$B$1315, "&lt;=" &amp; $A115, DataRegularSeason20242025!$E$3:$E$1315, AD$1)</f>
        <v>27</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25</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23</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28</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26</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29</v>
      </c>
      <c r="O116" s="2">
        <f>SUMIFS(DataRegularSeason20242025!$AA$3:$AA$1315,DataRegularSeason20242025!$B$3:$B$1315, "&lt;=" &amp; $A116, DataRegularSeason20242025!$D$3:$D$1315, O$1)+SUMIFS(DataRegularSeason20242025!$AB$3:$AB$1315,DataRegularSeason20242025!$B$3:$B$1315, "&lt;=" &amp; $A116, DataRegularSeason20242025!$E$3:$E$1315, O$1)</f>
        <v>34</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34</v>
      </c>
      <c r="R116" s="2">
        <f>SUMIFS(DataRegularSeason20242025!$AA$3:$AA$1315,DataRegularSeason20242025!$B$3:$B$1315, "&lt;=" &amp; $A116, DataRegularSeason20242025!$D$3:$D$1315, R$1)+SUMIFS(DataRegularSeason20242025!$AB$3:$AB$1315,DataRegularSeason20242025!$B$3:$B$1315, "&lt;=" &amp; $A116, DataRegularSeason20242025!$E$3:$E$1315, R$1)</f>
        <v>19</v>
      </c>
      <c r="S116" s="2">
        <f>SUMIFS(DataRegularSeason20242025!$AA$3:$AA$1315,DataRegularSeason20242025!$B$3:$B$1315, "&lt;=" &amp; $A116, DataRegularSeason20242025!$D$3:$D$1315, S$1)+SUMIFS(DataRegularSeason20242025!$AB$3:$AB$1315,DataRegularSeason20242025!$B$3:$B$1315, "&lt;=" &amp; $A116, DataRegularSeason20242025!$E$3:$E$1315, S$1)</f>
        <v>24</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21</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30</v>
      </c>
      <c r="AC116" s="2">
        <f>SUMIFS(DataRegularSeason20242025!$AA$3:$AA$1315,DataRegularSeason20242025!$B$3:$B$1315, "&lt;=" &amp; $A116, DataRegularSeason20242025!$D$3:$D$1315, AC$1)+SUMIFS(DataRegularSeason20242025!$AB$3:$AB$1315,DataRegularSeason20242025!$B$3:$B$1315, "&lt;=" &amp; $A116, DataRegularSeason20242025!$E$3:$E$1315, AC$1)</f>
        <v>22</v>
      </c>
      <c r="AD116" s="2">
        <f>SUMIFS(DataRegularSeason20242025!$AA$3:$AA$1315,DataRegularSeason20242025!$B$3:$B$1315, "&lt;=" &amp; $A116, DataRegularSeason20242025!$D$3:$D$1315, AD$1)+SUMIFS(DataRegularSeason20242025!$AB$3:$AB$1315,DataRegularSeason20242025!$B$3:$B$1315, "&lt;=" &amp; $A116, DataRegularSeason20242025!$E$3:$E$1315, AD$1)</f>
        <v>27</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25</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23</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28</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26</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29</v>
      </c>
      <c r="O117" s="2">
        <f>SUMIFS(DataRegularSeason20242025!$AA$3:$AA$1315,DataRegularSeason20242025!$B$3:$B$1315, "&lt;=" &amp; $A117, DataRegularSeason20242025!$D$3:$D$1315, O$1)+SUMIFS(DataRegularSeason20242025!$AB$3:$AB$1315,DataRegularSeason20242025!$B$3:$B$1315, "&lt;=" &amp; $A117, DataRegularSeason20242025!$E$3:$E$1315, O$1)</f>
        <v>34</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34</v>
      </c>
      <c r="R117" s="2">
        <f>SUMIFS(DataRegularSeason20242025!$AA$3:$AA$1315,DataRegularSeason20242025!$B$3:$B$1315, "&lt;=" &amp; $A117, DataRegularSeason20242025!$D$3:$D$1315, R$1)+SUMIFS(DataRegularSeason20242025!$AB$3:$AB$1315,DataRegularSeason20242025!$B$3:$B$1315, "&lt;=" &amp; $A117, DataRegularSeason20242025!$E$3:$E$1315, R$1)</f>
        <v>19</v>
      </c>
      <c r="S117" s="2">
        <f>SUMIFS(DataRegularSeason20242025!$AA$3:$AA$1315,DataRegularSeason20242025!$B$3:$B$1315, "&lt;=" &amp; $A117, DataRegularSeason20242025!$D$3:$D$1315, S$1)+SUMIFS(DataRegularSeason20242025!$AB$3:$AB$1315,DataRegularSeason20242025!$B$3:$B$1315, "&lt;=" &amp; $A117, DataRegularSeason20242025!$E$3:$E$1315, S$1)</f>
        <v>24</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21</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30</v>
      </c>
      <c r="AC117" s="2">
        <f>SUMIFS(DataRegularSeason20242025!$AA$3:$AA$1315,DataRegularSeason20242025!$B$3:$B$1315, "&lt;=" &amp; $A117, DataRegularSeason20242025!$D$3:$D$1315, AC$1)+SUMIFS(DataRegularSeason20242025!$AB$3:$AB$1315,DataRegularSeason20242025!$B$3:$B$1315, "&lt;=" &amp; $A117, DataRegularSeason20242025!$E$3:$E$1315, AC$1)</f>
        <v>22</v>
      </c>
      <c r="AD117" s="2">
        <f>SUMIFS(DataRegularSeason20242025!$AA$3:$AA$1315,DataRegularSeason20242025!$B$3:$B$1315, "&lt;=" &amp; $A117, DataRegularSeason20242025!$D$3:$D$1315, AD$1)+SUMIFS(DataRegularSeason20242025!$AB$3:$AB$1315,DataRegularSeason20242025!$B$3:$B$1315, "&lt;=" &amp; $A117, DataRegularSeason20242025!$E$3:$E$1315, AD$1)</f>
        <v>27</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25</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23</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28</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26</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29</v>
      </c>
      <c r="O118" s="2">
        <f>SUMIFS(DataRegularSeason20242025!$AA$3:$AA$1315,DataRegularSeason20242025!$B$3:$B$1315, "&lt;=" &amp; $A118, DataRegularSeason20242025!$D$3:$D$1315, O$1)+SUMIFS(DataRegularSeason20242025!$AB$3:$AB$1315,DataRegularSeason20242025!$B$3:$B$1315, "&lt;=" &amp; $A118, DataRegularSeason20242025!$E$3:$E$1315, O$1)</f>
        <v>34</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34</v>
      </c>
      <c r="R118" s="2">
        <f>SUMIFS(DataRegularSeason20242025!$AA$3:$AA$1315,DataRegularSeason20242025!$B$3:$B$1315, "&lt;=" &amp; $A118, DataRegularSeason20242025!$D$3:$D$1315, R$1)+SUMIFS(DataRegularSeason20242025!$AB$3:$AB$1315,DataRegularSeason20242025!$B$3:$B$1315, "&lt;=" &amp; $A118, DataRegularSeason20242025!$E$3:$E$1315, R$1)</f>
        <v>19</v>
      </c>
      <c r="S118" s="2">
        <f>SUMIFS(DataRegularSeason20242025!$AA$3:$AA$1315,DataRegularSeason20242025!$B$3:$B$1315, "&lt;=" &amp; $A118, DataRegularSeason20242025!$D$3:$D$1315, S$1)+SUMIFS(DataRegularSeason20242025!$AB$3:$AB$1315,DataRegularSeason20242025!$B$3:$B$1315, "&lt;=" &amp; $A118, DataRegularSeason20242025!$E$3:$E$1315, S$1)</f>
        <v>24</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21</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30</v>
      </c>
      <c r="AC118" s="2">
        <f>SUMIFS(DataRegularSeason20242025!$AA$3:$AA$1315,DataRegularSeason20242025!$B$3:$B$1315, "&lt;=" &amp; $A118, DataRegularSeason20242025!$D$3:$D$1315, AC$1)+SUMIFS(DataRegularSeason20242025!$AB$3:$AB$1315,DataRegularSeason20242025!$B$3:$B$1315, "&lt;=" &amp; $A118, DataRegularSeason20242025!$E$3:$E$1315, AC$1)</f>
        <v>22</v>
      </c>
      <c r="AD118" s="2">
        <f>SUMIFS(DataRegularSeason20242025!$AA$3:$AA$1315,DataRegularSeason20242025!$B$3:$B$1315, "&lt;=" &amp; $A118, DataRegularSeason20242025!$D$3:$D$1315, AD$1)+SUMIFS(DataRegularSeason20242025!$AB$3:$AB$1315,DataRegularSeason20242025!$B$3:$B$1315, "&lt;=" &amp; $A118, DataRegularSeason20242025!$E$3:$E$1315, AD$1)</f>
        <v>27</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25</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23</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28</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26</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29</v>
      </c>
      <c r="O119" s="2">
        <f>SUMIFS(DataRegularSeason20242025!$AA$3:$AA$1315,DataRegularSeason20242025!$B$3:$B$1315, "&lt;=" &amp; $A119, DataRegularSeason20242025!$D$3:$D$1315, O$1)+SUMIFS(DataRegularSeason20242025!$AB$3:$AB$1315,DataRegularSeason20242025!$B$3:$B$1315, "&lt;=" &amp; $A119, DataRegularSeason20242025!$E$3:$E$1315, O$1)</f>
        <v>34</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34</v>
      </c>
      <c r="R119" s="2">
        <f>SUMIFS(DataRegularSeason20242025!$AA$3:$AA$1315,DataRegularSeason20242025!$B$3:$B$1315, "&lt;=" &amp; $A119, DataRegularSeason20242025!$D$3:$D$1315, R$1)+SUMIFS(DataRegularSeason20242025!$AB$3:$AB$1315,DataRegularSeason20242025!$B$3:$B$1315, "&lt;=" &amp; $A119, DataRegularSeason20242025!$E$3:$E$1315, R$1)</f>
        <v>19</v>
      </c>
      <c r="S119" s="2">
        <f>SUMIFS(DataRegularSeason20242025!$AA$3:$AA$1315,DataRegularSeason20242025!$B$3:$B$1315, "&lt;=" &amp; $A119, DataRegularSeason20242025!$D$3:$D$1315, S$1)+SUMIFS(DataRegularSeason20242025!$AB$3:$AB$1315,DataRegularSeason20242025!$B$3:$B$1315, "&lt;=" &amp; $A119, DataRegularSeason20242025!$E$3:$E$1315, S$1)</f>
        <v>24</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21</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30</v>
      </c>
      <c r="AC119" s="2">
        <f>SUMIFS(DataRegularSeason20242025!$AA$3:$AA$1315,DataRegularSeason20242025!$B$3:$B$1315, "&lt;=" &amp; $A119, DataRegularSeason20242025!$D$3:$D$1315, AC$1)+SUMIFS(DataRegularSeason20242025!$AB$3:$AB$1315,DataRegularSeason20242025!$B$3:$B$1315, "&lt;=" &amp; $A119, DataRegularSeason20242025!$E$3:$E$1315, AC$1)</f>
        <v>22</v>
      </c>
      <c r="AD119" s="2">
        <f>SUMIFS(DataRegularSeason20242025!$AA$3:$AA$1315,DataRegularSeason20242025!$B$3:$B$1315, "&lt;=" &amp; $A119, DataRegularSeason20242025!$D$3:$D$1315, AD$1)+SUMIFS(DataRegularSeason20242025!$AB$3:$AB$1315,DataRegularSeason20242025!$B$3:$B$1315, "&lt;=" &amp; $A119, DataRegularSeason20242025!$E$3:$E$1315, AD$1)</f>
        <v>27</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25</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23</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28</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26</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29</v>
      </c>
      <c r="O120" s="2">
        <f>SUMIFS(DataRegularSeason20242025!$AA$3:$AA$1315,DataRegularSeason20242025!$B$3:$B$1315, "&lt;=" &amp; $A120, DataRegularSeason20242025!$D$3:$D$1315, O$1)+SUMIFS(DataRegularSeason20242025!$AB$3:$AB$1315,DataRegularSeason20242025!$B$3:$B$1315, "&lt;=" &amp; $A120, DataRegularSeason20242025!$E$3:$E$1315, O$1)</f>
        <v>34</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34</v>
      </c>
      <c r="R120" s="2">
        <f>SUMIFS(DataRegularSeason20242025!$AA$3:$AA$1315,DataRegularSeason20242025!$B$3:$B$1315, "&lt;=" &amp; $A120, DataRegularSeason20242025!$D$3:$D$1315, R$1)+SUMIFS(DataRegularSeason20242025!$AB$3:$AB$1315,DataRegularSeason20242025!$B$3:$B$1315, "&lt;=" &amp; $A120, DataRegularSeason20242025!$E$3:$E$1315, R$1)</f>
        <v>19</v>
      </c>
      <c r="S120" s="2">
        <f>SUMIFS(DataRegularSeason20242025!$AA$3:$AA$1315,DataRegularSeason20242025!$B$3:$B$1315, "&lt;=" &amp; $A120, DataRegularSeason20242025!$D$3:$D$1315, S$1)+SUMIFS(DataRegularSeason20242025!$AB$3:$AB$1315,DataRegularSeason20242025!$B$3:$B$1315, "&lt;=" &amp; $A120, DataRegularSeason20242025!$E$3:$E$1315, S$1)</f>
        <v>24</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21</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30</v>
      </c>
      <c r="AC120" s="2">
        <f>SUMIFS(DataRegularSeason20242025!$AA$3:$AA$1315,DataRegularSeason20242025!$B$3:$B$1315, "&lt;=" &amp; $A120, DataRegularSeason20242025!$D$3:$D$1315, AC$1)+SUMIFS(DataRegularSeason20242025!$AB$3:$AB$1315,DataRegularSeason20242025!$B$3:$B$1315, "&lt;=" &amp; $A120, DataRegularSeason20242025!$E$3:$E$1315, AC$1)</f>
        <v>22</v>
      </c>
      <c r="AD120" s="2">
        <f>SUMIFS(DataRegularSeason20242025!$AA$3:$AA$1315,DataRegularSeason20242025!$B$3:$B$1315, "&lt;=" &amp; $A120, DataRegularSeason20242025!$D$3:$D$1315, AD$1)+SUMIFS(DataRegularSeason20242025!$AB$3:$AB$1315,DataRegularSeason20242025!$B$3:$B$1315, "&lt;=" &amp; $A120, DataRegularSeason20242025!$E$3:$E$1315, AD$1)</f>
        <v>27</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25</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23</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28</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26</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29</v>
      </c>
      <c r="O121" s="2">
        <f>SUMIFS(DataRegularSeason20242025!$AA$3:$AA$1315,DataRegularSeason20242025!$B$3:$B$1315, "&lt;=" &amp; $A121, DataRegularSeason20242025!$D$3:$D$1315, O$1)+SUMIFS(DataRegularSeason20242025!$AB$3:$AB$1315,DataRegularSeason20242025!$B$3:$B$1315, "&lt;=" &amp; $A121, DataRegularSeason20242025!$E$3:$E$1315, O$1)</f>
        <v>34</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34</v>
      </c>
      <c r="R121" s="2">
        <f>SUMIFS(DataRegularSeason20242025!$AA$3:$AA$1315,DataRegularSeason20242025!$B$3:$B$1315, "&lt;=" &amp; $A121, DataRegularSeason20242025!$D$3:$D$1315, R$1)+SUMIFS(DataRegularSeason20242025!$AB$3:$AB$1315,DataRegularSeason20242025!$B$3:$B$1315, "&lt;=" &amp; $A121, DataRegularSeason20242025!$E$3:$E$1315, R$1)</f>
        <v>19</v>
      </c>
      <c r="S121" s="2">
        <f>SUMIFS(DataRegularSeason20242025!$AA$3:$AA$1315,DataRegularSeason20242025!$B$3:$B$1315, "&lt;=" &amp; $A121, DataRegularSeason20242025!$D$3:$D$1315, S$1)+SUMIFS(DataRegularSeason20242025!$AB$3:$AB$1315,DataRegularSeason20242025!$B$3:$B$1315, "&lt;=" &amp; $A121, DataRegularSeason20242025!$E$3:$E$1315, S$1)</f>
        <v>24</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21</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30</v>
      </c>
      <c r="AC121" s="2">
        <f>SUMIFS(DataRegularSeason20242025!$AA$3:$AA$1315,DataRegularSeason20242025!$B$3:$B$1315, "&lt;=" &amp; $A121, DataRegularSeason20242025!$D$3:$D$1315, AC$1)+SUMIFS(DataRegularSeason20242025!$AB$3:$AB$1315,DataRegularSeason20242025!$B$3:$B$1315, "&lt;=" &amp; $A121, DataRegularSeason20242025!$E$3:$E$1315, AC$1)</f>
        <v>22</v>
      </c>
      <c r="AD121" s="2">
        <f>SUMIFS(DataRegularSeason20242025!$AA$3:$AA$1315,DataRegularSeason20242025!$B$3:$B$1315, "&lt;=" &amp; $A121, DataRegularSeason20242025!$D$3:$D$1315, AD$1)+SUMIFS(DataRegularSeason20242025!$AB$3:$AB$1315,DataRegularSeason20242025!$B$3:$B$1315, "&lt;=" &amp; $A121, DataRegularSeason20242025!$E$3:$E$1315, AD$1)</f>
        <v>27</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25</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23</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28</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26</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29</v>
      </c>
      <c r="O122" s="2">
        <f>SUMIFS(DataRegularSeason20242025!$AA$3:$AA$1315,DataRegularSeason20242025!$B$3:$B$1315, "&lt;=" &amp; $A122, DataRegularSeason20242025!$D$3:$D$1315, O$1)+SUMIFS(DataRegularSeason20242025!$AB$3:$AB$1315,DataRegularSeason20242025!$B$3:$B$1315, "&lt;=" &amp; $A122, DataRegularSeason20242025!$E$3:$E$1315, O$1)</f>
        <v>34</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34</v>
      </c>
      <c r="R122" s="2">
        <f>SUMIFS(DataRegularSeason20242025!$AA$3:$AA$1315,DataRegularSeason20242025!$B$3:$B$1315, "&lt;=" &amp; $A122, DataRegularSeason20242025!$D$3:$D$1315, R$1)+SUMIFS(DataRegularSeason20242025!$AB$3:$AB$1315,DataRegularSeason20242025!$B$3:$B$1315, "&lt;=" &amp; $A122, DataRegularSeason20242025!$E$3:$E$1315, R$1)</f>
        <v>19</v>
      </c>
      <c r="S122" s="2">
        <f>SUMIFS(DataRegularSeason20242025!$AA$3:$AA$1315,DataRegularSeason20242025!$B$3:$B$1315, "&lt;=" &amp; $A122, DataRegularSeason20242025!$D$3:$D$1315, S$1)+SUMIFS(DataRegularSeason20242025!$AB$3:$AB$1315,DataRegularSeason20242025!$B$3:$B$1315, "&lt;=" &amp; $A122, DataRegularSeason20242025!$E$3:$E$1315, S$1)</f>
        <v>24</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21</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30</v>
      </c>
      <c r="AC122" s="2">
        <f>SUMIFS(DataRegularSeason20242025!$AA$3:$AA$1315,DataRegularSeason20242025!$B$3:$B$1315, "&lt;=" &amp; $A122, DataRegularSeason20242025!$D$3:$D$1315, AC$1)+SUMIFS(DataRegularSeason20242025!$AB$3:$AB$1315,DataRegularSeason20242025!$B$3:$B$1315, "&lt;=" &amp; $A122, DataRegularSeason20242025!$E$3:$E$1315, AC$1)</f>
        <v>22</v>
      </c>
      <c r="AD122" s="2">
        <f>SUMIFS(DataRegularSeason20242025!$AA$3:$AA$1315,DataRegularSeason20242025!$B$3:$B$1315, "&lt;=" &amp; $A122, DataRegularSeason20242025!$D$3:$D$1315, AD$1)+SUMIFS(DataRegularSeason20242025!$AB$3:$AB$1315,DataRegularSeason20242025!$B$3:$B$1315, "&lt;=" &amp; $A122, DataRegularSeason20242025!$E$3:$E$1315, AD$1)</f>
        <v>27</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25</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23</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28</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26</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29</v>
      </c>
      <c r="O123" s="2">
        <f>SUMIFS(DataRegularSeason20242025!$AA$3:$AA$1315,DataRegularSeason20242025!$B$3:$B$1315, "&lt;=" &amp; $A123, DataRegularSeason20242025!$D$3:$D$1315, O$1)+SUMIFS(DataRegularSeason20242025!$AB$3:$AB$1315,DataRegularSeason20242025!$B$3:$B$1315, "&lt;=" &amp; $A123, DataRegularSeason20242025!$E$3:$E$1315, O$1)</f>
        <v>34</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34</v>
      </c>
      <c r="R123" s="2">
        <f>SUMIFS(DataRegularSeason20242025!$AA$3:$AA$1315,DataRegularSeason20242025!$B$3:$B$1315, "&lt;=" &amp; $A123, DataRegularSeason20242025!$D$3:$D$1315, R$1)+SUMIFS(DataRegularSeason20242025!$AB$3:$AB$1315,DataRegularSeason20242025!$B$3:$B$1315, "&lt;=" &amp; $A123, DataRegularSeason20242025!$E$3:$E$1315, R$1)</f>
        <v>19</v>
      </c>
      <c r="S123" s="2">
        <f>SUMIFS(DataRegularSeason20242025!$AA$3:$AA$1315,DataRegularSeason20242025!$B$3:$B$1315, "&lt;=" &amp; $A123, DataRegularSeason20242025!$D$3:$D$1315, S$1)+SUMIFS(DataRegularSeason20242025!$AB$3:$AB$1315,DataRegularSeason20242025!$B$3:$B$1315, "&lt;=" &amp; $A123, DataRegularSeason20242025!$E$3:$E$1315, S$1)</f>
        <v>24</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21</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30</v>
      </c>
      <c r="AC123" s="2">
        <f>SUMIFS(DataRegularSeason20242025!$AA$3:$AA$1315,DataRegularSeason20242025!$B$3:$B$1315, "&lt;=" &amp; $A123, DataRegularSeason20242025!$D$3:$D$1315, AC$1)+SUMIFS(DataRegularSeason20242025!$AB$3:$AB$1315,DataRegularSeason20242025!$B$3:$B$1315, "&lt;=" &amp; $A123, DataRegularSeason20242025!$E$3:$E$1315, AC$1)</f>
        <v>22</v>
      </c>
      <c r="AD123" s="2">
        <f>SUMIFS(DataRegularSeason20242025!$AA$3:$AA$1315,DataRegularSeason20242025!$B$3:$B$1315, "&lt;=" &amp; $A123, DataRegularSeason20242025!$D$3:$D$1315, AD$1)+SUMIFS(DataRegularSeason20242025!$AB$3:$AB$1315,DataRegularSeason20242025!$B$3:$B$1315, "&lt;=" &amp; $A123, DataRegularSeason20242025!$E$3:$E$1315, AD$1)</f>
        <v>27</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25</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23</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28</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26</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29</v>
      </c>
      <c r="O124" s="2">
        <f>SUMIFS(DataRegularSeason20242025!$AA$3:$AA$1315,DataRegularSeason20242025!$B$3:$B$1315, "&lt;=" &amp; $A124, DataRegularSeason20242025!$D$3:$D$1315, O$1)+SUMIFS(DataRegularSeason20242025!$AB$3:$AB$1315,DataRegularSeason20242025!$B$3:$B$1315, "&lt;=" &amp; $A124, DataRegularSeason20242025!$E$3:$E$1315, O$1)</f>
        <v>34</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34</v>
      </c>
      <c r="R124" s="2">
        <f>SUMIFS(DataRegularSeason20242025!$AA$3:$AA$1315,DataRegularSeason20242025!$B$3:$B$1315, "&lt;=" &amp; $A124, DataRegularSeason20242025!$D$3:$D$1315, R$1)+SUMIFS(DataRegularSeason20242025!$AB$3:$AB$1315,DataRegularSeason20242025!$B$3:$B$1315, "&lt;=" &amp; $A124, DataRegularSeason20242025!$E$3:$E$1315, R$1)</f>
        <v>19</v>
      </c>
      <c r="S124" s="2">
        <f>SUMIFS(DataRegularSeason20242025!$AA$3:$AA$1315,DataRegularSeason20242025!$B$3:$B$1315, "&lt;=" &amp; $A124, DataRegularSeason20242025!$D$3:$D$1315, S$1)+SUMIFS(DataRegularSeason20242025!$AB$3:$AB$1315,DataRegularSeason20242025!$B$3:$B$1315, "&lt;=" &amp; $A124, DataRegularSeason20242025!$E$3:$E$1315, S$1)</f>
        <v>24</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21</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30</v>
      </c>
      <c r="AC124" s="2">
        <f>SUMIFS(DataRegularSeason20242025!$AA$3:$AA$1315,DataRegularSeason20242025!$B$3:$B$1315, "&lt;=" &amp; $A124, DataRegularSeason20242025!$D$3:$D$1315, AC$1)+SUMIFS(DataRegularSeason20242025!$AB$3:$AB$1315,DataRegularSeason20242025!$B$3:$B$1315, "&lt;=" &amp; $A124, DataRegularSeason20242025!$E$3:$E$1315, AC$1)</f>
        <v>22</v>
      </c>
      <c r="AD124" s="2">
        <f>SUMIFS(DataRegularSeason20242025!$AA$3:$AA$1315,DataRegularSeason20242025!$B$3:$B$1315, "&lt;=" &amp; $A124, DataRegularSeason20242025!$D$3:$D$1315, AD$1)+SUMIFS(DataRegularSeason20242025!$AB$3:$AB$1315,DataRegularSeason20242025!$B$3:$B$1315, "&lt;=" &amp; $A124, DataRegularSeason20242025!$E$3:$E$1315, AD$1)</f>
        <v>27</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25</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23</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28</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26</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29</v>
      </c>
      <c r="O125" s="2">
        <f>SUMIFS(DataRegularSeason20242025!$AA$3:$AA$1315,DataRegularSeason20242025!$B$3:$B$1315, "&lt;=" &amp; $A125, DataRegularSeason20242025!$D$3:$D$1315, O$1)+SUMIFS(DataRegularSeason20242025!$AB$3:$AB$1315,DataRegularSeason20242025!$B$3:$B$1315, "&lt;=" &amp; $A125, DataRegularSeason20242025!$E$3:$E$1315, O$1)</f>
        <v>34</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34</v>
      </c>
      <c r="R125" s="2">
        <f>SUMIFS(DataRegularSeason20242025!$AA$3:$AA$1315,DataRegularSeason20242025!$B$3:$B$1315, "&lt;=" &amp; $A125, DataRegularSeason20242025!$D$3:$D$1315, R$1)+SUMIFS(DataRegularSeason20242025!$AB$3:$AB$1315,DataRegularSeason20242025!$B$3:$B$1315, "&lt;=" &amp; $A125, DataRegularSeason20242025!$E$3:$E$1315, R$1)</f>
        <v>19</v>
      </c>
      <c r="S125" s="2">
        <f>SUMIFS(DataRegularSeason20242025!$AA$3:$AA$1315,DataRegularSeason20242025!$B$3:$B$1315, "&lt;=" &amp; $A125, DataRegularSeason20242025!$D$3:$D$1315, S$1)+SUMIFS(DataRegularSeason20242025!$AB$3:$AB$1315,DataRegularSeason20242025!$B$3:$B$1315, "&lt;=" &amp; $A125, DataRegularSeason20242025!$E$3:$E$1315, S$1)</f>
        <v>24</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21</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30</v>
      </c>
      <c r="AC125" s="2">
        <f>SUMIFS(DataRegularSeason20242025!$AA$3:$AA$1315,DataRegularSeason20242025!$B$3:$B$1315, "&lt;=" &amp; $A125, DataRegularSeason20242025!$D$3:$D$1315, AC$1)+SUMIFS(DataRegularSeason20242025!$AB$3:$AB$1315,DataRegularSeason20242025!$B$3:$B$1315, "&lt;=" &amp; $A125, DataRegularSeason20242025!$E$3:$E$1315, AC$1)</f>
        <v>22</v>
      </c>
      <c r="AD125" s="2">
        <f>SUMIFS(DataRegularSeason20242025!$AA$3:$AA$1315,DataRegularSeason20242025!$B$3:$B$1315, "&lt;=" &amp; $A125, DataRegularSeason20242025!$D$3:$D$1315, AD$1)+SUMIFS(DataRegularSeason20242025!$AB$3:$AB$1315,DataRegularSeason20242025!$B$3:$B$1315, "&lt;=" &amp; $A125, DataRegularSeason20242025!$E$3:$E$1315, AD$1)</f>
        <v>27</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25</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23</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28</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26</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29</v>
      </c>
      <c r="O126" s="2">
        <f>SUMIFS(DataRegularSeason20242025!$AA$3:$AA$1315,DataRegularSeason20242025!$B$3:$B$1315, "&lt;=" &amp; $A126, DataRegularSeason20242025!$D$3:$D$1315, O$1)+SUMIFS(DataRegularSeason20242025!$AB$3:$AB$1315,DataRegularSeason20242025!$B$3:$B$1315, "&lt;=" &amp; $A126, DataRegularSeason20242025!$E$3:$E$1315, O$1)</f>
        <v>34</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34</v>
      </c>
      <c r="R126" s="2">
        <f>SUMIFS(DataRegularSeason20242025!$AA$3:$AA$1315,DataRegularSeason20242025!$B$3:$B$1315, "&lt;=" &amp; $A126, DataRegularSeason20242025!$D$3:$D$1315, R$1)+SUMIFS(DataRegularSeason20242025!$AB$3:$AB$1315,DataRegularSeason20242025!$B$3:$B$1315, "&lt;=" &amp; $A126, DataRegularSeason20242025!$E$3:$E$1315, R$1)</f>
        <v>19</v>
      </c>
      <c r="S126" s="2">
        <f>SUMIFS(DataRegularSeason20242025!$AA$3:$AA$1315,DataRegularSeason20242025!$B$3:$B$1315, "&lt;=" &amp; $A126, DataRegularSeason20242025!$D$3:$D$1315, S$1)+SUMIFS(DataRegularSeason20242025!$AB$3:$AB$1315,DataRegularSeason20242025!$B$3:$B$1315, "&lt;=" &amp; $A126, DataRegularSeason20242025!$E$3:$E$1315, S$1)</f>
        <v>24</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21</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30</v>
      </c>
      <c r="AC126" s="2">
        <f>SUMIFS(DataRegularSeason20242025!$AA$3:$AA$1315,DataRegularSeason20242025!$B$3:$B$1315, "&lt;=" &amp; $A126, DataRegularSeason20242025!$D$3:$D$1315, AC$1)+SUMIFS(DataRegularSeason20242025!$AB$3:$AB$1315,DataRegularSeason20242025!$B$3:$B$1315, "&lt;=" &amp; $A126, DataRegularSeason20242025!$E$3:$E$1315, AC$1)</f>
        <v>22</v>
      </c>
      <c r="AD126" s="2">
        <f>SUMIFS(DataRegularSeason20242025!$AA$3:$AA$1315,DataRegularSeason20242025!$B$3:$B$1315, "&lt;=" &amp; $A126, DataRegularSeason20242025!$D$3:$D$1315, AD$1)+SUMIFS(DataRegularSeason20242025!$AB$3:$AB$1315,DataRegularSeason20242025!$B$3:$B$1315, "&lt;=" &amp; $A126, DataRegularSeason20242025!$E$3:$E$1315, AD$1)</f>
        <v>27</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25</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23</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28</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26</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29</v>
      </c>
      <c r="O127" s="2">
        <f>SUMIFS(DataRegularSeason20242025!$AA$3:$AA$1315,DataRegularSeason20242025!$B$3:$B$1315, "&lt;=" &amp; $A127, DataRegularSeason20242025!$D$3:$D$1315, O$1)+SUMIFS(DataRegularSeason20242025!$AB$3:$AB$1315,DataRegularSeason20242025!$B$3:$B$1315, "&lt;=" &amp; $A127, DataRegularSeason20242025!$E$3:$E$1315, O$1)</f>
        <v>34</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34</v>
      </c>
      <c r="R127" s="2">
        <f>SUMIFS(DataRegularSeason20242025!$AA$3:$AA$1315,DataRegularSeason20242025!$B$3:$B$1315, "&lt;=" &amp; $A127, DataRegularSeason20242025!$D$3:$D$1315, R$1)+SUMIFS(DataRegularSeason20242025!$AB$3:$AB$1315,DataRegularSeason20242025!$B$3:$B$1315, "&lt;=" &amp; $A127, DataRegularSeason20242025!$E$3:$E$1315, R$1)</f>
        <v>19</v>
      </c>
      <c r="S127" s="2">
        <f>SUMIFS(DataRegularSeason20242025!$AA$3:$AA$1315,DataRegularSeason20242025!$B$3:$B$1315, "&lt;=" &amp; $A127, DataRegularSeason20242025!$D$3:$D$1315, S$1)+SUMIFS(DataRegularSeason20242025!$AB$3:$AB$1315,DataRegularSeason20242025!$B$3:$B$1315, "&lt;=" &amp; $A127, DataRegularSeason20242025!$E$3:$E$1315, S$1)</f>
        <v>24</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21</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30</v>
      </c>
      <c r="AC127" s="2">
        <f>SUMIFS(DataRegularSeason20242025!$AA$3:$AA$1315,DataRegularSeason20242025!$B$3:$B$1315, "&lt;=" &amp; $A127, DataRegularSeason20242025!$D$3:$D$1315, AC$1)+SUMIFS(DataRegularSeason20242025!$AB$3:$AB$1315,DataRegularSeason20242025!$B$3:$B$1315, "&lt;=" &amp; $A127, DataRegularSeason20242025!$E$3:$E$1315, AC$1)</f>
        <v>22</v>
      </c>
      <c r="AD127" s="2">
        <f>SUMIFS(DataRegularSeason20242025!$AA$3:$AA$1315,DataRegularSeason20242025!$B$3:$B$1315, "&lt;=" &amp; $A127, DataRegularSeason20242025!$D$3:$D$1315, AD$1)+SUMIFS(DataRegularSeason20242025!$AB$3:$AB$1315,DataRegularSeason20242025!$B$3:$B$1315, "&lt;=" &amp; $A127, DataRegularSeason20242025!$E$3:$E$1315, AD$1)</f>
        <v>27</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25</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23</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28</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26</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29</v>
      </c>
      <c r="O128" s="2">
        <f>SUMIFS(DataRegularSeason20242025!$AA$3:$AA$1315,DataRegularSeason20242025!$B$3:$B$1315, "&lt;=" &amp; $A128, DataRegularSeason20242025!$D$3:$D$1315, O$1)+SUMIFS(DataRegularSeason20242025!$AB$3:$AB$1315,DataRegularSeason20242025!$B$3:$B$1315, "&lt;=" &amp; $A128, DataRegularSeason20242025!$E$3:$E$1315, O$1)</f>
        <v>34</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34</v>
      </c>
      <c r="R128" s="2">
        <f>SUMIFS(DataRegularSeason20242025!$AA$3:$AA$1315,DataRegularSeason20242025!$B$3:$B$1315, "&lt;=" &amp; $A128, DataRegularSeason20242025!$D$3:$D$1315, R$1)+SUMIFS(DataRegularSeason20242025!$AB$3:$AB$1315,DataRegularSeason20242025!$B$3:$B$1315, "&lt;=" &amp; $A128, DataRegularSeason20242025!$E$3:$E$1315, R$1)</f>
        <v>19</v>
      </c>
      <c r="S128" s="2">
        <f>SUMIFS(DataRegularSeason20242025!$AA$3:$AA$1315,DataRegularSeason20242025!$B$3:$B$1315, "&lt;=" &amp; $A128, DataRegularSeason20242025!$D$3:$D$1315, S$1)+SUMIFS(DataRegularSeason20242025!$AB$3:$AB$1315,DataRegularSeason20242025!$B$3:$B$1315, "&lt;=" &amp; $A128, DataRegularSeason20242025!$E$3:$E$1315, S$1)</f>
        <v>24</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21</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30</v>
      </c>
      <c r="AC128" s="2">
        <f>SUMIFS(DataRegularSeason20242025!$AA$3:$AA$1315,DataRegularSeason20242025!$B$3:$B$1315, "&lt;=" &amp; $A128, DataRegularSeason20242025!$D$3:$D$1315, AC$1)+SUMIFS(DataRegularSeason20242025!$AB$3:$AB$1315,DataRegularSeason20242025!$B$3:$B$1315, "&lt;=" &amp; $A128, DataRegularSeason20242025!$E$3:$E$1315, AC$1)</f>
        <v>22</v>
      </c>
      <c r="AD128" s="2">
        <f>SUMIFS(DataRegularSeason20242025!$AA$3:$AA$1315,DataRegularSeason20242025!$B$3:$B$1315, "&lt;=" &amp; $A128, DataRegularSeason20242025!$D$3:$D$1315, AD$1)+SUMIFS(DataRegularSeason20242025!$AB$3:$AB$1315,DataRegularSeason20242025!$B$3:$B$1315, "&lt;=" &amp; $A128, DataRegularSeason20242025!$E$3:$E$1315, AD$1)</f>
        <v>27</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25</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23</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28</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26</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29</v>
      </c>
      <c r="O129" s="2">
        <f>SUMIFS(DataRegularSeason20242025!$AA$3:$AA$1315,DataRegularSeason20242025!$B$3:$B$1315, "&lt;=" &amp; $A129, DataRegularSeason20242025!$D$3:$D$1315, O$1)+SUMIFS(DataRegularSeason20242025!$AB$3:$AB$1315,DataRegularSeason20242025!$B$3:$B$1315, "&lt;=" &amp; $A129, DataRegularSeason20242025!$E$3:$E$1315, O$1)</f>
        <v>34</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34</v>
      </c>
      <c r="R129" s="2">
        <f>SUMIFS(DataRegularSeason20242025!$AA$3:$AA$1315,DataRegularSeason20242025!$B$3:$B$1315, "&lt;=" &amp; $A129, DataRegularSeason20242025!$D$3:$D$1315, R$1)+SUMIFS(DataRegularSeason20242025!$AB$3:$AB$1315,DataRegularSeason20242025!$B$3:$B$1315, "&lt;=" &amp; $A129, DataRegularSeason20242025!$E$3:$E$1315, R$1)</f>
        <v>19</v>
      </c>
      <c r="S129" s="2">
        <f>SUMIFS(DataRegularSeason20242025!$AA$3:$AA$1315,DataRegularSeason20242025!$B$3:$B$1315, "&lt;=" &amp; $A129, DataRegularSeason20242025!$D$3:$D$1315, S$1)+SUMIFS(DataRegularSeason20242025!$AB$3:$AB$1315,DataRegularSeason20242025!$B$3:$B$1315, "&lt;=" &amp; $A129, DataRegularSeason20242025!$E$3:$E$1315, S$1)</f>
        <v>24</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21</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30</v>
      </c>
      <c r="AC129" s="2">
        <f>SUMIFS(DataRegularSeason20242025!$AA$3:$AA$1315,DataRegularSeason20242025!$B$3:$B$1315, "&lt;=" &amp; $A129, DataRegularSeason20242025!$D$3:$D$1315, AC$1)+SUMIFS(DataRegularSeason20242025!$AB$3:$AB$1315,DataRegularSeason20242025!$B$3:$B$1315, "&lt;=" &amp; $A129, DataRegularSeason20242025!$E$3:$E$1315, AC$1)</f>
        <v>22</v>
      </c>
      <c r="AD129" s="2">
        <f>SUMIFS(DataRegularSeason20242025!$AA$3:$AA$1315,DataRegularSeason20242025!$B$3:$B$1315, "&lt;=" &amp; $A129, DataRegularSeason20242025!$D$3:$D$1315, AD$1)+SUMIFS(DataRegularSeason20242025!$AB$3:$AB$1315,DataRegularSeason20242025!$B$3:$B$1315, "&lt;=" &amp; $A129, DataRegularSeason20242025!$E$3:$E$1315, AD$1)</f>
        <v>27</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25</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23</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28</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26</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29</v>
      </c>
      <c r="O130" s="2">
        <f>SUMIFS(DataRegularSeason20242025!$AA$3:$AA$1315,DataRegularSeason20242025!$B$3:$B$1315, "&lt;=" &amp; $A130, DataRegularSeason20242025!$D$3:$D$1315, O$1)+SUMIFS(DataRegularSeason20242025!$AB$3:$AB$1315,DataRegularSeason20242025!$B$3:$B$1315, "&lt;=" &amp; $A130, DataRegularSeason20242025!$E$3:$E$1315, O$1)</f>
        <v>34</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34</v>
      </c>
      <c r="R130" s="2">
        <f>SUMIFS(DataRegularSeason20242025!$AA$3:$AA$1315,DataRegularSeason20242025!$B$3:$B$1315, "&lt;=" &amp; $A130, DataRegularSeason20242025!$D$3:$D$1315, R$1)+SUMIFS(DataRegularSeason20242025!$AB$3:$AB$1315,DataRegularSeason20242025!$B$3:$B$1315, "&lt;=" &amp; $A130, DataRegularSeason20242025!$E$3:$E$1315, R$1)</f>
        <v>19</v>
      </c>
      <c r="S130" s="2">
        <f>SUMIFS(DataRegularSeason20242025!$AA$3:$AA$1315,DataRegularSeason20242025!$B$3:$B$1315, "&lt;=" &amp; $A130, DataRegularSeason20242025!$D$3:$D$1315, S$1)+SUMIFS(DataRegularSeason20242025!$AB$3:$AB$1315,DataRegularSeason20242025!$B$3:$B$1315, "&lt;=" &amp; $A130, DataRegularSeason20242025!$E$3:$E$1315, S$1)</f>
        <v>24</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21</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30</v>
      </c>
      <c r="AC130" s="2">
        <f>SUMIFS(DataRegularSeason20242025!$AA$3:$AA$1315,DataRegularSeason20242025!$B$3:$B$1315, "&lt;=" &amp; $A130, DataRegularSeason20242025!$D$3:$D$1315, AC$1)+SUMIFS(DataRegularSeason20242025!$AB$3:$AB$1315,DataRegularSeason20242025!$B$3:$B$1315, "&lt;=" &amp; $A130, DataRegularSeason20242025!$E$3:$E$1315, AC$1)</f>
        <v>22</v>
      </c>
      <c r="AD130" s="2">
        <f>SUMIFS(DataRegularSeason20242025!$AA$3:$AA$1315,DataRegularSeason20242025!$B$3:$B$1315, "&lt;=" &amp; $A130, DataRegularSeason20242025!$D$3:$D$1315, AD$1)+SUMIFS(DataRegularSeason20242025!$AB$3:$AB$1315,DataRegularSeason20242025!$B$3:$B$1315, "&lt;=" &amp; $A130, DataRegularSeason20242025!$E$3:$E$1315, AD$1)</f>
        <v>27</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25</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23</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28</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26</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29</v>
      </c>
      <c r="O131" s="2">
        <f>SUMIFS(DataRegularSeason20242025!$AA$3:$AA$1315,DataRegularSeason20242025!$B$3:$B$1315, "&lt;=" &amp; $A131, DataRegularSeason20242025!$D$3:$D$1315, O$1)+SUMIFS(DataRegularSeason20242025!$AB$3:$AB$1315,DataRegularSeason20242025!$B$3:$B$1315, "&lt;=" &amp; $A131, DataRegularSeason20242025!$E$3:$E$1315, O$1)</f>
        <v>34</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34</v>
      </c>
      <c r="R131" s="2">
        <f>SUMIFS(DataRegularSeason20242025!$AA$3:$AA$1315,DataRegularSeason20242025!$B$3:$B$1315, "&lt;=" &amp; $A131, DataRegularSeason20242025!$D$3:$D$1315, R$1)+SUMIFS(DataRegularSeason20242025!$AB$3:$AB$1315,DataRegularSeason20242025!$B$3:$B$1315, "&lt;=" &amp; $A131, DataRegularSeason20242025!$E$3:$E$1315, R$1)</f>
        <v>19</v>
      </c>
      <c r="S131" s="2">
        <f>SUMIFS(DataRegularSeason20242025!$AA$3:$AA$1315,DataRegularSeason20242025!$B$3:$B$1315, "&lt;=" &amp; $A131, DataRegularSeason20242025!$D$3:$D$1315, S$1)+SUMIFS(DataRegularSeason20242025!$AB$3:$AB$1315,DataRegularSeason20242025!$B$3:$B$1315, "&lt;=" &amp; $A131, DataRegularSeason20242025!$E$3:$E$1315, S$1)</f>
        <v>24</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21</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30</v>
      </c>
      <c r="AC131" s="2">
        <f>SUMIFS(DataRegularSeason20242025!$AA$3:$AA$1315,DataRegularSeason20242025!$B$3:$B$1315, "&lt;=" &amp; $A131, DataRegularSeason20242025!$D$3:$D$1315, AC$1)+SUMIFS(DataRegularSeason20242025!$AB$3:$AB$1315,DataRegularSeason20242025!$B$3:$B$1315, "&lt;=" &amp; $A131, DataRegularSeason20242025!$E$3:$E$1315, AC$1)</f>
        <v>22</v>
      </c>
      <c r="AD131" s="2">
        <f>SUMIFS(DataRegularSeason20242025!$AA$3:$AA$1315,DataRegularSeason20242025!$B$3:$B$1315, "&lt;=" &amp; $A131, DataRegularSeason20242025!$D$3:$D$1315, AD$1)+SUMIFS(DataRegularSeason20242025!$AB$3:$AB$1315,DataRegularSeason20242025!$B$3:$B$1315, "&lt;=" &amp; $A131, DataRegularSeason20242025!$E$3:$E$1315, AD$1)</f>
        <v>27</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25</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23</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28</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26</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29</v>
      </c>
      <c r="O132" s="2">
        <f>SUMIFS(DataRegularSeason20242025!$AA$3:$AA$1315,DataRegularSeason20242025!$B$3:$B$1315, "&lt;=" &amp; $A132, DataRegularSeason20242025!$D$3:$D$1315, O$1)+SUMIFS(DataRegularSeason20242025!$AB$3:$AB$1315,DataRegularSeason20242025!$B$3:$B$1315, "&lt;=" &amp; $A132, DataRegularSeason20242025!$E$3:$E$1315, O$1)</f>
        <v>34</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34</v>
      </c>
      <c r="R132" s="2">
        <f>SUMIFS(DataRegularSeason20242025!$AA$3:$AA$1315,DataRegularSeason20242025!$B$3:$B$1315, "&lt;=" &amp; $A132, DataRegularSeason20242025!$D$3:$D$1315, R$1)+SUMIFS(DataRegularSeason20242025!$AB$3:$AB$1315,DataRegularSeason20242025!$B$3:$B$1315, "&lt;=" &amp; $A132, DataRegularSeason20242025!$E$3:$E$1315, R$1)</f>
        <v>19</v>
      </c>
      <c r="S132" s="2">
        <f>SUMIFS(DataRegularSeason20242025!$AA$3:$AA$1315,DataRegularSeason20242025!$B$3:$B$1315, "&lt;=" &amp; $A132, DataRegularSeason20242025!$D$3:$D$1315, S$1)+SUMIFS(DataRegularSeason20242025!$AB$3:$AB$1315,DataRegularSeason20242025!$B$3:$B$1315, "&lt;=" &amp; $A132, DataRegularSeason20242025!$E$3:$E$1315, S$1)</f>
        <v>24</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21</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30</v>
      </c>
      <c r="AC132" s="2">
        <f>SUMIFS(DataRegularSeason20242025!$AA$3:$AA$1315,DataRegularSeason20242025!$B$3:$B$1315, "&lt;=" &amp; $A132, DataRegularSeason20242025!$D$3:$D$1315, AC$1)+SUMIFS(DataRegularSeason20242025!$AB$3:$AB$1315,DataRegularSeason20242025!$B$3:$B$1315, "&lt;=" &amp; $A132, DataRegularSeason20242025!$E$3:$E$1315, AC$1)</f>
        <v>22</v>
      </c>
      <c r="AD132" s="2">
        <f>SUMIFS(DataRegularSeason20242025!$AA$3:$AA$1315,DataRegularSeason20242025!$B$3:$B$1315, "&lt;=" &amp; $A132, DataRegularSeason20242025!$D$3:$D$1315, AD$1)+SUMIFS(DataRegularSeason20242025!$AB$3:$AB$1315,DataRegularSeason20242025!$B$3:$B$1315, "&lt;=" &amp; $A132, DataRegularSeason20242025!$E$3:$E$1315, AD$1)</f>
        <v>27</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25</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23</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28</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26</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29</v>
      </c>
      <c r="O133" s="2">
        <f>SUMIFS(DataRegularSeason20242025!$AA$3:$AA$1315,DataRegularSeason20242025!$B$3:$B$1315, "&lt;=" &amp; $A133, DataRegularSeason20242025!$D$3:$D$1315, O$1)+SUMIFS(DataRegularSeason20242025!$AB$3:$AB$1315,DataRegularSeason20242025!$B$3:$B$1315, "&lt;=" &amp; $A133, DataRegularSeason20242025!$E$3:$E$1315, O$1)</f>
        <v>34</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34</v>
      </c>
      <c r="R133" s="2">
        <f>SUMIFS(DataRegularSeason20242025!$AA$3:$AA$1315,DataRegularSeason20242025!$B$3:$B$1315, "&lt;=" &amp; $A133, DataRegularSeason20242025!$D$3:$D$1315, R$1)+SUMIFS(DataRegularSeason20242025!$AB$3:$AB$1315,DataRegularSeason20242025!$B$3:$B$1315, "&lt;=" &amp; $A133, DataRegularSeason20242025!$E$3:$E$1315, R$1)</f>
        <v>19</v>
      </c>
      <c r="S133" s="2">
        <f>SUMIFS(DataRegularSeason20242025!$AA$3:$AA$1315,DataRegularSeason20242025!$B$3:$B$1315, "&lt;=" &amp; $A133, DataRegularSeason20242025!$D$3:$D$1315, S$1)+SUMIFS(DataRegularSeason20242025!$AB$3:$AB$1315,DataRegularSeason20242025!$B$3:$B$1315, "&lt;=" &amp; $A133, DataRegularSeason20242025!$E$3:$E$1315, S$1)</f>
        <v>24</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21</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30</v>
      </c>
      <c r="AC133" s="2">
        <f>SUMIFS(DataRegularSeason20242025!$AA$3:$AA$1315,DataRegularSeason20242025!$B$3:$B$1315, "&lt;=" &amp; $A133, DataRegularSeason20242025!$D$3:$D$1315, AC$1)+SUMIFS(DataRegularSeason20242025!$AB$3:$AB$1315,DataRegularSeason20242025!$B$3:$B$1315, "&lt;=" &amp; $A133, DataRegularSeason20242025!$E$3:$E$1315, AC$1)</f>
        <v>22</v>
      </c>
      <c r="AD133" s="2">
        <f>SUMIFS(DataRegularSeason20242025!$AA$3:$AA$1315,DataRegularSeason20242025!$B$3:$B$1315, "&lt;=" &amp; $A133, DataRegularSeason20242025!$D$3:$D$1315, AD$1)+SUMIFS(DataRegularSeason20242025!$AB$3:$AB$1315,DataRegularSeason20242025!$B$3:$B$1315, "&lt;=" &amp; $A133, DataRegularSeason20242025!$E$3:$E$1315, AD$1)</f>
        <v>27</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25</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23</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28</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26</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29</v>
      </c>
      <c r="O134" s="2">
        <f>SUMIFS(DataRegularSeason20242025!$AA$3:$AA$1315,DataRegularSeason20242025!$B$3:$B$1315, "&lt;=" &amp; $A134, DataRegularSeason20242025!$D$3:$D$1315, O$1)+SUMIFS(DataRegularSeason20242025!$AB$3:$AB$1315,DataRegularSeason20242025!$B$3:$B$1315, "&lt;=" &amp; $A134, DataRegularSeason20242025!$E$3:$E$1315, O$1)</f>
        <v>34</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34</v>
      </c>
      <c r="R134" s="2">
        <f>SUMIFS(DataRegularSeason20242025!$AA$3:$AA$1315,DataRegularSeason20242025!$B$3:$B$1315, "&lt;=" &amp; $A134, DataRegularSeason20242025!$D$3:$D$1315, R$1)+SUMIFS(DataRegularSeason20242025!$AB$3:$AB$1315,DataRegularSeason20242025!$B$3:$B$1315, "&lt;=" &amp; $A134, DataRegularSeason20242025!$E$3:$E$1315, R$1)</f>
        <v>19</v>
      </c>
      <c r="S134" s="2">
        <f>SUMIFS(DataRegularSeason20242025!$AA$3:$AA$1315,DataRegularSeason20242025!$B$3:$B$1315, "&lt;=" &amp; $A134, DataRegularSeason20242025!$D$3:$D$1315, S$1)+SUMIFS(DataRegularSeason20242025!$AB$3:$AB$1315,DataRegularSeason20242025!$B$3:$B$1315, "&lt;=" &amp; $A134, DataRegularSeason20242025!$E$3:$E$1315, S$1)</f>
        <v>24</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21</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30</v>
      </c>
      <c r="AC134" s="2">
        <f>SUMIFS(DataRegularSeason20242025!$AA$3:$AA$1315,DataRegularSeason20242025!$B$3:$B$1315, "&lt;=" &amp; $A134, DataRegularSeason20242025!$D$3:$D$1315, AC$1)+SUMIFS(DataRegularSeason20242025!$AB$3:$AB$1315,DataRegularSeason20242025!$B$3:$B$1315, "&lt;=" &amp; $A134, DataRegularSeason20242025!$E$3:$E$1315, AC$1)</f>
        <v>22</v>
      </c>
      <c r="AD134" s="2">
        <f>SUMIFS(DataRegularSeason20242025!$AA$3:$AA$1315,DataRegularSeason20242025!$B$3:$B$1315, "&lt;=" &amp; $A134, DataRegularSeason20242025!$D$3:$D$1315, AD$1)+SUMIFS(DataRegularSeason20242025!$AB$3:$AB$1315,DataRegularSeason20242025!$B$3:$B$1315, "&lt;=" &amp; $A134, DataRegularSeason20242025!$E$3:$E$1315, AD$1)</f>
        <v>27</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25</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23</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28</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26</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29</v>
      </c>
      <c r="O135" s="2">
        <f>SUMIFS(DataRegularSeason20242025!$AA$3:$AA$1315,DataRegularSeason20242025!$B$3:$B$1315, "&lt;=" &amp; $A135, DataRegularSeason20242025!$D$3:$D$1315, O$1)+SUMIFS(DataRegularSeason20242025!$AB$3:$AB$1315,DataRegularSeason20242025!$B$3:$B$1315, "&lt;=" &amp; $A135, DataRegularSeason20242025!$E$3:$E$1315, O$1)</f>
        <v>34</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34</v>
      </c>
      <c r="R135" s="2">
        <f>SUMIFS(DataRegularSeason20242025!$AA$3:$AA$1315,DataRegularSeason20242025!$B$3:$B$1315, "&lt;=" &amp; $A135, DataRegularSeason20242025!$D$3:$D$1315, R$1)+SUMIFS(DataRegularSeason20242025!$AB$3:$AB$1315,DataRegularSeason20242025!$B$3:$B$1315, "&lt;=" &amp; $A135, DataRegularSeason20242025!$E$3:$E$1315, R$1)</f>
        <v>19</v>
      </c>
      <c r="S135" s="2">
        <f>SUMIFS(DataRegularSeason20242025!$AA$3:$AA$1315,DataRegularSeason20242025!$B$3:$B$1315, "&lt;=" &amp; $A135, DataRegularSeason20242025!$D$3:$D$1315, S$1)+SUMIFS(DataRegularSeason20242025!$AB$3:$AB$1315,DataRegularSeason20242025!$B$3:$B$1315, "&lt;=" &amp; $A135, DataRegularSeason20242025!$E$3:$E$1315, S$1)</f>
        <v>24</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21</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30</v>
      </c>
      <c r="AC135" s="2">
        <f>SUMIFS(DataRegularSeason20242025!$AA$3:$AA$1315,DataRegularSeason20242025!$B$3:$B$1315, "&lt;=" &amp; $A135, DataRegularSeason20242025!$D$3:$D$1315, AC$1)+SUMIFS(DataRegularSeason20242025!$AB$3:$AB$1315,DataRegularSeason20242025!$B$3:$B$1315, "&lt;=" &amp; $A135, DataRegularSeason20242025!$E$3:$E$1315, AC$1)</f>
        <v>22</v>
      </c>
      <c r="AD135" s="2">
        <f>SUMIFS(DataRegularSeason20242025!$AA$3:$AA$1315,DataRegularSeason20242025!$B$3:$B$1315, "&lt;=" &amp; $A135, DataRegularSeason20242025!$D$3:$D$1315, AD$1)+SUMIFS(DataRegularSeason20242025!$AB$3:$AB$1315,DataRegularSeason20242025!$B$3:$B$1315, "&lt;=" &amp; $A135, DataRegularSeason20242025!$E$3:$E$1315, AD$1)</f>
        <v>27</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25</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23</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28</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26</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29</v>
      </c>
      <c r="O136" s="2">
        <f>SUMIFS(DataRegularSeason20242025!$AA$3:$AA$1315,DataRegularSeason20242025!$B$3:$B$1315, "&lt;=" &amp; $A136, DataRegularSeason20242025!$D$3:$D$1315, O$1)+SUMIFS(DataRegularSeason20242025!$AB$3:$AB$1315,DataRegularSeason20242025!$B$3:$B$1315, "&lt;=" &amp; $A136, DataRegularSeason20242025!$E$3:$E$1315, O$1)</f>
        <v>34</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34</v>
      </c>
      <c r="R136" s="2">
        <f>SUMIFS(DataRegularSeason20242025!$AA$3:$AA$1315,DataRegularSeason20242025!$B$3:$B$1315, "&lt;=" &amp; $A136, DataRegularSeason20242025!$D$3:$D$1315, R$1)+SUMIFS(DataRegularSeason20242025!$AB$3:$AB$1315,DataRegularSeason20242025!$B$3:$B$1315, "&lt;=" &amp; $A136, DataRegularSeason20242025!$E$3:$E$1315, R$1)</f>
        <v>19</v>
      </c>
      <c r="S136" s="2">
        <f>SUMIFS(DataRegularSeason20242025!$AA$3:$AA$1315,DataRegularSeason20242025!$B$3:$B$1315, "&lt;=" &amp; $A136, DataRegularSeason20242025!$D$3:$D$1315, S$1)+SUMIFS(DataRegularSeason20242025!$AB$3:$AB$1315,DataRegularSeason20242025!$B$3:$B$1315, "&lt;=" &amp; $A136, DataRegularSeason20242025!$E$3:$E$1315, S$1)</f>
        <v>24</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21</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30</v>
      </c>
      <c r="AC136" s="2">
        <f>SUMIFS(DataRegularSeason20242025!$AA$3:$AA$1315,DataRegularSeason20242025!$B$3:$B$1315, "&lt;=" &amp; $A136, DataRegularSeason20242025!$D$3:$D$1315, AC$1)+SUMIFS(DataRegularSeason20242025!$AB$3:$AB$1315,DataRegularSeason20242025!$B$3:$B$1315, "&lt;=" &amp; $A136, DataRegularSeason20242025!$E$3:$E$1315, AC$1)</f>
        <v>22</v>
      </c>
      <c r="AD136" s="2">
        <f>SUMIFS(DataRegularSeason20242025!$AA$3:$AA$1315,DataRegularSeason20242025!$B$3:$B$1315, "&lt;=" &amp; $A136, DataRegularSeason20242025!$D$3:$D$1315, AD$1)+SUMIFS(DataRegularSeason20242025!$AB$3:$AB$1315,DataRegularSeason20242025!$B$3:$B$1315, "&lt;=" &amp; $A136, DataRegularSeason20242025!$E$3:$E$1315, AD$1)</f>
        <v>27</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25</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23</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28</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26</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29</v>
      </c>
      <c r="O137" s="2">
        <f>SUMIFS(DataRegularSeason20242025!$AA$3:$AA$1315,DataRegularSeason20242025!$B$3:$B$1315, "&lt;=" &amp; $A137, DataRegularSeason20242025!$D$3:$D$1315, O$1)+SUMIFS(DataRegularSeason20242025!$AB$3:$AB$1315,DataRegularSeason20242025!$B$3:$B$1315, "&lt;=" &amp; $A137, DataRegularSeason20242025!$E$3:$E$1315, O$1)</f>
        <v>34</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34</v>
      </c>
      <c r="R137" s="2">
        <f>SUMIFS(DataRegularSeason20242025!$AA$3:$AA$1315,DataRegularSeason20242025!$B$3:$B$1315, "&lt;=" &amp; $A137, DataRegularSeason20242025!$D$3:$D$1315, R$1)+SUMIFS(DataRegularSeason20242025!$AB$3:$AB$1315,DataRegularSeason20242025!$B$3:$B$1315, "&lt;=" &amp; $A137, DataRegularSeason20242025!$E$3:$E$1315, R$1)</f>
        <v>19</v>
      </c>
      <c r="S137" s="2">
        <f>SUMIFS(DataRegularSeason20242025!$AA$3:$AA$1315,DataRegularSeason20242025!$B$3:$B$1315, "&lt;=" &amp; $A137, DataRegularSeason20242025!$D$3:$D$1315, S$1)+SUMIFS(DataRegularSeason20242025!$AB$3:$AB$1315,DataRegularSeason20242025!$B$3:$B$1315, "&lt;=" &amp; $A137, DataRegularSeason20242025!$E$3:$E$1315, S$1)</f>
        <v>24</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21</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30</v>
      </c>
      <c r="AC137" s="2">
        <f>SUMIFS(DataRegularSeason20242025!$AA$3:$AA$1315,DataRegularSeason20242025!$B$3:$B$1315, "&lt;=" &amp; $A137, DataRegularSeason20242025!$D$3:$D$1315, AC$1)+SUMIFS(DataRegularSeason20242025!$AB$3:$AB$1315,DataRegularSeason20242025!$B$3:$B$1315, "&lt;=" &amp; $A137, DataRegularSeason20242025!$E$3:$E$1315, AC$1)</f>
        <v>22</v>
      </c>
      <c r="AD137" s="2">
        <f>SUMIFS(DataRegularSeason20242025!$AA$3:$AA$1315,DataRegularSeason20242025!$B$3:$B$1315, "&lt;=" &amp; $A137, DataRegularSeason20242025!$D$3:$D$1315, AD$1)+SUMIFS(DataRegularSeason20242025!$AB$3:$AB$1315,DataRegularSeason20242025!$B$3:$B$1315, "&lt;=" &amp; $A137, DataRegularSeason20242025!$E$3:$E$1315, AD$1)</f>
        <v>27</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25</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23</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28</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26</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29</v>
      </c>
      <c r="O138" s="2">
        <f>SUMIFS(DataRegularSeason20242025!$AA$3:$AA$1315,DataRegularSeason20242025!$B$3:$B$1315, "&lt;=" &amp; $A138, DataRegularSeason20242025!$D$3:$D$1315, O$1)+SUMIFS(DataRegularSeason20242025!$AB$3:$AB$1315,DataRegularSeason20242025!$B$3:$B$1315, "&lt;=" &amp; $A138, DataRegularSeason20242025!$E$3:$E$1315, O$1)</f>
        <v>34</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34</v>
      </c>
      <c r="R138" s="2">
        <f>SUMIFS(DataRegularSeason20242025!$AA$3:$AA$1315,DataRegularSeason20242025!$B$3:$B$1315, "&lt;=" &amp; $A138, DataRegularSeason20242025!$D$3:$D$1315, R$1)+SUMIFS(DataRegularSeason20242025!$AB$3:$AB$1315,DataRegularSeason20242025!$B$3:$B$1315, "&lt;=" &amp; $A138, DataRegularSeason20242025!$E$3:$E$1315, R$1)</f>
        <v>19</v>
      </c>
      <c r="S138" s="2">
        <f>SUMIFS(DataRegularSeason20242025!$AA$3:$AA$1315,DataRegularSeason20242025!$B$3:$B$1315, "&lt;=" &amp; $A138, DataRegularSeason20242025!$D$3:$D$1315, S$1)+SUMIFS(DataRegularSeason20242025!$AB$3:$AB$1315,DataRegularSeason20242025!$B$3:$B$1315, "&lt;=" &amp; $A138, DataRegularSeason20242025!$E$3:$E$1315, S$1)</f>
        <v>24</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21</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30</v>
      </c>
      <c r="AC138" s="2">
        <f>SUMIFS(DataRegularSeason20242025!$AA$3:$AA$1315,DataRegularSeason20242025!$B$3:$B$1315, "&lt;=" &amp; $A138, DataRegularSeason20242025!$D$3:$D$1315, AC$1)+SUMIFS(DataRegularSeason20242025!$AB$3:$AB$1315,DataRegularSeason20242025!$B$3:$B$1315, "&lt;=" &amp; $A138, DataRegularSeason20242025!$E$3:$E$1315, AC$1)</f>
        <v>22</v>
      </c>
      <c r="AD138" s="2">
        <f>SUMIFS(DataRegularSeason20242025!$AA$3:$AA$1315,DataRegularSeason20242025!$B$3:$B$1315, "&lt;=" &amp; $A138, DataRegularSeason20242025!$D$3:$D$1315, AD$1)+SUMIFS(DataRegularSeason20242025!$AB$3:$AB$1315,DataRegularSeason20242025!$B$3:$B$1315, "&lt;=" &amp; $A138, DataRegularSeason20242025!$E$3:$E$1315, AD$1)</f>
        <v>27</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25</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23</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28</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26</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29</v>
      </c>
      <c r="O139" s="2">
        <f>SUMIFS(DataRegularSeason20242025!$AA$3:$AA$1315,DataRegularSeason20242025!$B$3:$B$1315, "&lt;=" &amp; $A139, DataRegularSeason20242025!$D$3:$D$1315, O$1)+SUMIFS(DataRegularSeason20242025!$AB$3:$AB$1315,DataRegularSeason20242025!$B$3:$B$1315, "&lt;=" &amp; $A139, DataRegularSeason20242025!$E$3:$E$1315, O$1)</f>
        <v>34</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34</v>
      </c>
      <c r="R139" s="2">
        <f>SUMIFS(DataRegularSeason20242025!$AA$3:$AA$1315,DataRegularSeason20242025!$B$3:$B$1315, "&lt;=" &amp; $A139, DataRegularSeason20242025!$D$3:$D$1315, R$1)+SUMIFS(DataRegularSeason20242025!$AB$3:$AB$1315,DataRegularSeason20242025!$B$3:$B$1315, "&lt;=" &amp; $A139, DataRegularSeason20242025!$E$3:$E$1315, R$1)</f>
        <v>19</v>
      </c>
      <c r="S139" s="2">
        <f>SUMIFS(DataRegularSeason20242025!$AA$3:$AA$1315,DataRegularSeason20242025!$B$3:$B$1315, "&lt;=" &amp; $A139, DataRegularSeason20242025!$D$3:$D$1315, S$1)+SUMIFS(DataRegularSeason20242025!$AB$3:$AB$1315,DataRegularSeason20242025!$B$3:$B$1315, "&lt;=" &amp; $A139, DataRegularSeason20242025!$E$3:$E$1315, S$1)</f>
        <v>24</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21</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30</v>
      </c>
      <c r="AC139" s="2">
        <f>SUMIFS(DataRegularSeason20242025!$AA$3:$AA$1315,DataRegularSeason20242025!$B$3:$B$1315, "&lt;=" &amp; $A139, DataRegularSeason20242025!$D$3:$D$1315, AC$1)+SUMIFS(DataRegularSeason20242025!$AB$3:$AB$1315,DataRegularSeason20242025!$B$3:$B$1315, "&lt;=" &amp; $A139, DataRegularSeason20242025!$E$3:$E$1315, AC$1)</f>
        <v>22</v>
      </c>
      <c r="AD139" s="2">
        <f>SUMIFS(DataRegularSeason20242025!$AA$3:$AA$1315,DataRegularSeason20242025!$B$3:$B$1315, "&lt;=" &amp; $A139, DataRegularSeason20242025!$D$3:$D$1315, AD$1)+SUMIFS(DataRegularSeason20242025!$AB$3:$AB$1315,DataRegularSeason20242025!$B$3:$B$1315, "&lt;=" &amp; $A139, DataRegularSeason20242025!$E$3:$E$1315, AD$1)</f>
        <v>27</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25</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23</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28</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26</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29</v>
      </c>
      <c r="O140" s="2">
        <f>SUMIFS(DataRegularSeason20242025!$AA$3:$AA$1315,DataRegularSeason20242025!$B$3:$B$1315, "&lt;=" &amp; $A140, DataRegularSeason20242025!$D$3:$D$1315, O$1)+SUMIFS(DataRegularSeason20242025!$AB$3:$AB$1315,DataRegularSeason20242025!$B$3:$B$1315, "&lt;=" &amp; $A140, DataRegularSeason20242025!$E$3:$E$1315, O$1)</f>
        <v>34</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34</v>
      </c>
      <c r="R140" s="2">
        <f>SUMIFS(DataRegularSeason20242025!$AA$3:$AA$1315,DataRegularSeason20242025!$B$3:$B$1315, "&lt;=" &amp; $A140, DataRegularSeason20242025!$D$3:$D$1315, R$1)+SUMIFS(DataRegularSeason20242025!$AB$3:$AB$1315,DataRegularSeason20242025!$B$3:$B$1315, "&lt;=" &amp; $A140, DataRegularSeason20242025!$E$3:$E$1315, R$1)</f>
        <v>19</v>
      </c>
      <c r="S140" s="2">
        <f>SUMIFS(DataRegularSeason20242025!$AA$3:$AA$1315,DataRegularSeason20242025!$B$3:$B$1315, "&lt;=" &amp; $A140, DataRegularSeason20242025!$D$3:$D$1315, S$1)+SUMIFS(DataRegularSeason20242025!$AB$3:$AB$1315,DataRegularSeason20242025!$B$3:$B$1315, "&lt;=" &amp; $A140, DataRegularSeason20242025!$E$3:$E$1315, S$1)</f>
        <v>24</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21</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30</v>
      </c>
      <c r="AC140" s="2">
        <f>SUMIFS(DataRegularSeason20242025!$AA$3:$AA$1315,DataRegularSeason20242025!$B$3:$B$1315, "&lt;=" &amp; $A140, DataRegularSeason20242025!$D$3:$D$1315, AC$1)+SUMIFS(DataRegularSeason20242025!$AB$3:$AB$1315,DataRegularSeason20242025!$B$3:$B$1315, "&lt;=" &amp; $A140, DataRegularSeason20242025!$E$3:$E$1315, AC$1)</f>
        <v>22</v>
      </c>
      <c r="AD140" s="2">
        <f>SUMIFS(DataRegularSeason20242025!$AA$3:$AA$1315,DataRegularSeason20242025!$B$3:$B$1315, "&lt;=" &amp; $A140, DataRegularSeason20242025!$D$3:$D$1315, AD$1)+SUMIFS(DataRegularSeason20242025!$AB$3:$AB$1315,DataRegularSeason20242025!$B$3:$B$1315, "&lt;=" &amp; $A140, DataRegularSeason20242025!$E$3:$E$1315, AD$1)</f>
        <v>27</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25</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23</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28</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26</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29</v>
      </c>
      <c r="O141" s="2">
        <f>SUMIFS(DataRegularSeason20242025!$AA$3:$AA$1315,DataRegularSeason20242025!$B$3:$B$1315, "&lt;=" &amp; $A141, DataRegularSeason20242025!$D$3:$D$1315, O$1)+SUMIFS(DataRegularSeason20242025!$AB$3:$AB$1315,DataRegularSeason20242025!$B$3:$B$1315, "&lt;=" &amp; $A141, DataRegularSeason20242025!$E$3:$E$1315, O$1)</f>
        <v>34</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34</v>
      </c>
      <c r="R141" s="2">
        <f>SUMIFS(DataRegularSeason20242025!$AA$3:$AA$1315,DataRegularSeason20242025!$B$3:$B$1315, "&lt;=" &amp; $A141, DataRegularSeason20242025!$D$3:$D$1315, R$1)+SUMIFS(DataRegularSeason20242025!$AB$3:$AB$1315,DataRegularSeason20242025!$B$3:$B$1315, "&lt;=" &amp; $A141, DataRegularSeason20242025!$E$3:$E$1315, R$1)</f>
        <v>19</v>
      </c>
      <c r="S141" s="2">
        <f>SUMIFS(DataRegularSeason20242025!$AA$3:$AA$1315,DataRegularSeason20242025!$B$3:$B$1315, "&lt;=" &amp; $A141, DataRegularSeason20242025!$D$3:$D$1315, S$1)+SUMIFS(DataRegularSeason20242025!$AB$3:$AB$1315,DataRegularSeason20242025!$B$3:$B$1315, "&lt;=" &amp; $A141, DataRegularSeason20242025!$E$3:$E$1315, S$1)</f>
        <v>24</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21</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30</v>
      </c>
      <c r="AC141" s="2">
        <f>SUMIFS(DataRegularSeason20242025!$AA$3:$AA$1315,DataRegularSeason20242025!$B$3:$B$1315, "&lt;=" &amp; $A141, DataRegularSeason20242025!$D$3:$D$1315, AC$1)+SUMIFS(DataRegularSeason20242025!$AB$3:$AB$1315,DataRegularSeason20242025!$B$3:$B$1315, "&lt;=" &amp; $A141, DataRegularSeason20242025!$E$3:$E$1315, AC$1)</f>
        <v>22</v>
      </c>
      <c r="AD141" s="2">
        <f>SUMIFS(DataRegularSeason20242025!$AA$3:$AA$1315,DataRegularSeason20242025!$B$3:$B$1315, "&lt;=" &amp; $A141, DataRegularSeason20242025!$D$3:$D$1315, AD$1)+SUMIFS(DataRegularSeason20242025!$AB$3:$AB$1315,DataRegularSeason20242025!$B$3:$B$1315, "&lt;=" &amp; $A141, DataRegularSeason20242025!$E$3:$E$1315, AD$1)</f>
        <v>27</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25</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23</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28</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26</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29</v>
      </c>
      <c r="O142" s="2">
        <f>SUMIFS(DataRegularSeason20242025!$AA$3:$AA$1315,DataRegularSeason20242025!$B$3:$B$1315, "&lt;=" &amp; $A142, DataRegularSeason20242025!$D$3:$D$1315, O$1)+SUMIFS(DataRegularSeason20242025!$AB$3:$AB$1315,DataRegularSeason20242025!$B$3:$B$1315, "&lt;=" &amp; $A142, DataRegularSeason20242025!$E$3:$E$1315, O$1)</f>
        <v>34</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34</v>
      </c>
      <c r="R142" s="2">
        <f>SUMIFS(DataRegularSeason20242025!$AA$3:$AA$1315,DataRegularSeason20242025!$B$3:$B$1315, "&lt;=" &amp; $A142, DataRegularSeason20242025!$D$3:$D$1315, R$1)+SUMIFS(DataRegularSeason20242025!$AB$3:$AB$1315,DataRegularSeason20242025!$B$3:$B$1315, "&lt;=" &amp; $A142, DataRegularSeason20242025!$E$3:$E$1315, R$1)</f>
        <v>19</v>
      </c>
      <c r="S142" s="2">
        <f>SUMIFS(DataRegularSeason20242025!$AA$3:$AA$1315,DataRegularSeason20242025!$B$3:$B$1315, "&lt;=" &amp; $A142, DataRegularSeason20242025!$D$3:$D$1315, S$1)+SUMIFS(DataRegularSeason20242025!$AB$3:$AB$1315,DataRegularSeason20242025!$B$3:$B$1315, "&lt;=" &amp; $A142, DataRegularSeason20242025!$E$3:$E$1315, S$1)</f>
        <v>24</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21</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30</v>
      </c>
      <c r="AC142" s="2">
        <f>SUMIFS(DataRegularSeason20242025!$AA$3:$AA$1315,DataRegularSeason20242025!$B$3:$B$1315, "&lt;=" &amp; $A142, DataRegularSeason20242025!$D$3:$D$1315, AC$1)+SUMIFS(DataRegularSeason20242025!$AB$3:$AB$1315,DataRegularSeason20242025!$B$3:$B$1315, "&lt;=" &amp; $A142, DataRegularSeason20242025!$E$3:$E$1315, AC$1)</f>
        <v>22</v>
      </c>
      <c r="AD142" s="2">
        <f>SUMIFS(DataRegularSeason20242025!$AA$3:$AA$1315,DataRegularSeason20242025!$B$3:$B$1315, "&lt;=" &amp; $A142, DataRegularSeason20242025!$D$3:$D$1315, AD$1)+SUMIFS(DataRegularSeason20242025!$AB$3:$AB$1315,DataRegularSeason20242025!$B$3:$B$1315, "&lt;=" &amp; $A142, DataRegularSeason20242025!$E$3:$E$1315, AD$1)</f>
        <v>27</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25</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23</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28</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26</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29</v>
      </c>
      <c r="O143" s="2">
        <f>SUMIFS(DataRegularSeason20242025!$AA$3:$AA$1315,DataRegularSeason20242025!$B$3:$B$1315, "&lt;=" &amp; $A143, DataRegularSeason20242025!$D$3:$D$1315, O$1)+SUMIFS(DataRegularSeason20242025!$AB$3:$AB$1315,DataRegularSeason20242025!$B$3:$B$1315, "&lt;=" &amp; $A143, DataRegularSeason20242025!$E$3:$E$1315, O$1)</f>
        <v>34</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34</v>
      </c>
      <c r="R143" s="2">
        <f>SUMIFS(DataRegularSeason20242025!$AA$3:$AA$1315,DataRegularSeason20242025!$B$3:$B$1315, "&lt;=" &amp; $A143, DataRegularSeason20242025!$D$3:$D$1315, R$1)+SUMIFS(DataRegularSeason20242025!$AB$3:$AB$1315,DataRegularSeason20242025!$B$3:$B$1315, "&lt;=" &amp; $A143, DataRegularSeason20242025!$E$3:$E$1315, R$1)</f>
        <v>19</v>
      </c>
      <c r="S143" s="2">
        <f>SUMIFS(DataRegularSeason20242025!$AA$3:$AA$1315,DataRegularSeason20242025!$B$3:$B$1315, "&lt;=" &amp; $A143, DataRegularSeason20242025!$D$3:$D$1315, S$1)+SUMIFS(DataRegularSeason20242025!$AB$3:$AB$1315,DataRegularSeason20242025!$B$3:$B$1315, "&lt;=" &amp; $A143, DataRegularSeason20242025!$E$3:$E$1315, S$1)</f>
        <v>24</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21</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30</v>
      </c>
      <c r="AC143" s="2">
        <f>SUMIFS(DataRegularSeason20242025!$AA$3:$AA$1315,DataRegularSeason20242025!$B$3:$B$1315, "&lt;=" &amp; $A143, DataRegularSeason20242025!$D$3:$D$1315, AC$1)+SUMIFS(DataRegularSeason20242025!$AB$3:$AB$1315,DataRegularSeason20242025!$B$3:$B$1315, "&lt;=" &amp; $A143, DataRegularSeason20242025!$E$3:$E$1315, AC$1)</f>
        <v>22</v>
      </c>
      <c r="AD143" s="2">
        <f>SUMIFS(DataRegularSeason20242025!$AA$3:$AA$1315,DataRegularSeason20242025!$B$3:$B$1315, "&lt;=" &amp; $A143, DataRegularSeason20242025!$D$3:$D$1315, AD$1)+SUMIFS(DataRegularSeason20242025!$AB$3:$AB$1315,DataRegularSeason20242025!$B$3:$B$1315, "&lt;=" &amp; $A143, DataRegularSeason20242025!$E$3:$E$1315, AD$1)</f>
        <v>27</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25</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23</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28</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26</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29</v>
      </c>
      <c r="O144" s="2">
        <f>SUMIFS(DataRegularSeason20242025!$AA$3:$AA$1315,DataRegularSeason20242025!$B$3:$B$1315, "&lt;=" &amp; $A144, DataRegularSeason20242025!$D$3:$D$1315, O$1)+SUMIFS(DataRegularSeason20242025!$AB$3:$AB$1315,DataRegularSeason20242025!$B$3:$B$1315, "&lt;=" &amp; $A144, DataRegularSeason20242025!$E$3:$E$1315, O$1)</f>
        <v>34</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34</v>
      </c>
      <c r="R144" s="2">
        <f>SUMIFS(DataRegularSeason20242025!$AA$3:$AA$1315,DataRegularSeason20242025!$B$3:$B$1315, "&lt;=" &amp; $A144, DataRegularSeason20242025!$D$3:$D$1315, R$1)+SUMIFS(DataRegularSeason20242025!$AB$3:$AB$1315,DataRegularSeason20242025!$B$3:$B$1315, "&lt;=" &amp; $A144, DataRegularSeason20242025!$E$3:$E$1315, R$1)</f>
        <v>19</v>
      </c>
      <c r="S144" s="2">
        <f>SUMIFS(DataRegularSeason20242025!$AA$3:$AA$1315,DataRegularSeason20242025!$B$3:$B$1315, "&lt;=" &amp; $A144, DataRegularSeason20242025!$D$3:$D$1315, S$1)+SUMIFS(DataRegularSeason20242025!$AB$3:$AB$1315,DataRegularSeason20242025!$B$3:$B$1315, "&lt;=" &amp; $A144, DataRegularSeason20242025!$E$3:$E$1315, S$1)</f>
        <v>24</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21</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30</v>
      </c>
      <c r="AC144" s="2">
        <f>SUMIFS(DataRegularSeason20242025!$AA$3:$AA$1315,DataRegularSeason20242025!$B$3:$B$1315, "&lt;=" &amp; $A144, DataRegularSeason20242025!$D$3:$D$1315, AC$1)+SUMIFS(DataRegularSeason20242025!$AB$3:$AB$1315,DataRegularSeason20242025!$B$3:$B$1315, "&lt;=" &amp; $A144, DataRegularSeason20242025!$E$3:$E$1315, AC$1)</f>
        <v>22</v>
      </c>
      <c r="AD144" s="2">
        <f>SUMIFS(DataRegularSeason20242025!$AA$3:$AA$1315,DataRegularSeason20242025!$B$3:$B$1315, "&lt;=" &amp; $A144, DataRegularSeason20242025!$D$3:$D$1315, AD$1)+SUMIFS(DataRegularSeason20242025!$AB$3:$AB$1315,DataRegularSeason20242025!$B$3:$B$1315, "&lt;=" &amp; $A144, DataRegularSeason20242025!$E$3:$E$1315, AD$1)</f>
        <v>27</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25</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23</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28</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26</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29</v>
      </c>
      <c r="O145" s="2">
        <f>SUMIFS(DataRegularSeason20242025!$AA$3:$AA$1315,DataRegularSeason20242025!$B$3:$B$1315, "&lt;=" &amp; $A145, DataRegularSeason20242025!$D$3:$D$1315, O$1)+SUMIFS(DataRegularSeason20242025!$AB$3:$AB$1315,DataRegularSeason20242025!$B$3:$B$1315, "&lt;=" &amp; $A145, DataRegularSeason20242025!$E$3:$E$1315, O$1)</f>
        <v>34</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34</v>
      </c>
      <c r="R145" s="2">
        <f>SUMIFS(DataRegularSeason20242025!$AA$3:$AA$1315,DataRegularSeason20242025!$B$3:$B$1315, "&lt;=" &amp; $A145, DataRegularSeason20242025!$D$3:$D$1315, R$1)+SUMIFS(DataRegularSeason20242025!$AB$3:$AB$1315,DataRegularSeason20242025!$B$3:$B$1315, "&lt;=" &amp; $A145, DataRegularSeason20242025!$E$3:$E$1315, R$1)</f>
        <v>19</v>
      </c>
      <c r="S145" s="2">
        <f>SUMIFS(DataRegularSeason20242025!$AA$3:$AA$1315,DataRegularSeason20242025!$B$3:$B$1315, "&lt;=" &amp; $A145, DataRegularSeason20242025!$D$3:$D$1315, S$1)+SUMIFS(DataRegularSeason20242025!$AB$3:$AB$1315,DataRegularSeason20242025!$B$3:$B$1315, "&lt;=" &amp; $A145, DataRegularSeason20242025!$E$3:$E$1315, S$1)</f>
        <v>24</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21</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30</v>
      </c>
      <c r="AC145" s="2">
        <f>SUMIFS(DataRegularSeason20242025!$AA$3:$AA$1315,DataRegularSeason20242025!$B$3:$B$1315, "&lt;=" &amp; $A145, DataRegularSeason20242025!$D$3:$D$1315, AC$1)+SUMIFS(DataRegularSeason20242025!$AB$3:$AB$1315,DataRegularSeason20242025!$B$3:$B$1315, "&lt;=" &amp; $A145, DataRegularSeason20242025!$E$3:$E$1315, AC$1)</f>
        <v>22</v>
      </c>
      <c r="AD145" s="2">
        <f>SUMIFS(DataRegularSeason20242025!$AA$3:$AA$1315,DataRegularSeason20242025!$B$3:$B$1315, "&lt;=" &amp; $A145, DataRegularSeason20242025!$D$3:$D$1315, AD$1)+SUMIFS(DataRegularSeason20242025!$AB$3:$AB$1315,DataRegularSeason20242025!$B$3:$B$1315, "&lt;=" &amp; $A145, DataRegularSeason20242025!$E$3:$E$1315, AD$1)</f>
        <v>27</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25</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23</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28</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26</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29</v>
      </c>
      <c r="O146" s="2">
        <f>SUMIFS(DataRegularSeason20242025!$AA$3:$AA$1315,DataRegularSeason20242025!$B$3:$B$1315, "&lt;=" &amp; $A146, DataRegularSeason20242025!$D$3:$D$1315, O$1)+SUMIFS(DataRegularSeason20242025!$AB$3:$AB$1315,DataRegularSeason20242025!$B$3:$B$1315, "&lt;=" &amp; $A146, DataRegularSeason20242025!$E$3:$E$1315, O$1)</f>
        <v>34</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34</v>
      </c>
      <c r="R146" s="2">
        <f>SUMIFS(DataRegularSeason20242025!$AA$3:$AA$1315,DataRegularSeason20242025!$B$3:$B$1315, "&lt;=" &amp; $A146, DataRegularSeason20242025!$D$3:$D$1315, R$1)+SUMIFS(DataRegularSeason20242025!$AB$3:$AB$1315,DataRegularSeason20242025!$B$3:$B$1315, "&lt;=" &amp; $A146, DataRegularSeason20242025!$E$3:$E$1315, R$1)</f>
        <v>19</v>
      </c>
      <c r="S146" s="2">
        <f>SUMIFS(DataRegularSeason20242025!$AA$3:$AA$1315,DataRegularSeason20242025!$B$3:$B$1315, "&lt;=" &amp; $A146, DataRegularSeason20242025!$D$3:$D$1315, S$1)+SUMIFS(DataRegularSeason20242025!$AB$3:$AB$1315,DataRegularSeason20242025!$B$3:$B$1315, "&lt;=" &amp; $A146, DataRegularSeason20242025!$E$3:$E$1315, S$1)</f>
        <v>24</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21</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30</v>
      </c>
      <c r="AC146" s="2">
        <f>SUMIFS(DataRegularSeason20242025!$AA$3:$AA$1315,DataRegularSeason20242025!$B$3:$B$1315, "&lt;=" &amp; $A146, DataRegularSeason20242025!$D$3:$D$1315, AC$1)+SUMIFS(DataRegularSeason20242025!$AB$3:$AB$1315,DataRegularSeason20242025!$B$3:$B$1315, "&lt;=" &amp; $A146, DataRegularSeason20242025!$E$3:$E$1315, AC$1)</f>
        <v>22</v>
      </c>
      <c r="AD146" s="2">
        <f>SUMIFS(DataRegularSeason20242025!$AA$3:$AA$1315,DataRegularSeason20242025!$B$3:$B$1315, "&lt;=" &amp; $A146, DataRegularSeason20242025!$D$3:$D$1315, AD$1)+SUMIFS(DataRegularSeason20242025!$AB$3:$AB$1315,DataRegularSeason20242025!$B$3:$B$1315, "&lt;=" &amp; $A146, DataRegularSeason20242025!$E$3:$E$1315, AD$1)</f>
        <v>27</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25</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23</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28</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26</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29</v>
      </c>
      <c r="O147" s="2">
        <f>SUMIFS(DataRegularSeason20242025!$AA$3:$AA$1315,DataRegularSeason20242025!$B$3:$B$1315, "&lt;=" &amp; $A147, DataRegularSeason20242025!$D$3:$D$1315, O$1)+SUMIFS(DataRegularSeason20242025!$AB$3:$AB$1315,DataRegularSeason20242025!$B$3:$B$1315, "&lt;=" &amp; $A147, DataRegularSeason20242025!$E$3:$E$1315, O$1)</f>
        <v>34</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34</v>
      </c>
      <c r="R147" s="2">
        <f>SUMIFS(DataRegularSeason20242025!$AA$3:$AA$1315,DataRegularSeason20242025!$B$3:$B$1315, "&lt;=" &amp; $A147, DataRegularSeason20242025!$D$3:$D$1315, R$1)+SUMIFS(DataRegularSeason20242025!$AB$3:$AB$1315,DataRegularSeason20242025!$B$3:$B$1315, "&lt;=" &amp; $A147, DataRegularSeason20242025!$E$3:$E$1315, R$1)</f>
        <v>19</v>
      </c>
      <c r="S147" s="2">
        <f>SUMIFS(DataRegularSeason20242025!$AA$3:$AA$1315,DataRegularSeason20242025!$B$3:$B$1315, "&lt;=" &amp; $A147, DataRegularSeason20242025!$D$3:$D$1315, S$1)+SUMIFS(DataRegularSeason20242025!$AB$3:$AB$1315,DataRegularSeason20242025!$B$3:$B$1315, "&lt;=" &amp; $A147, DataRegularSeason20242025!$E$3:$E$1315, S$1)</f>
        <v>24</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21</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30</v>
      </c>
      <c r="AC147" s="2">
        <f>SUMIFS(DataRegularSeason20242025!$AA$3:$AA$1315,DataRegularSeason20242025!$B$3:$B$1315, "&lt;=" &amp; $A147, DataRegularSeason20242025!$D$3:$D$1315, AC$1)+SUMIFS(DataRegularSeason20242025!$AB$3:$AB$1315,DataRegularSeason20242025!$B$3:$B$1315, "&lt;=" &amp; $A147, DataRegularSeason20242025!$E$3:$E$1315, AC$1)</f>
        <v>22</v>
      </c>
      <c r="AD147" s="2">
        <f>SUMIFS(DataRegularSeason20242025!$AA$3:$AA$1315,DataRegularSeason20242025!$B$3:$B$1315, "&lt;=" &amp; $A147, DataRegularSeason20242025!$D$3:$D$1315, AD$1)+SUMIFS(DataRegularSeason20242025!$AB$3:$AB$1315,DataRegularSeason20242025!$B$3:$B$1315, "&lt;=" &amp; $A147, DataRegularSeason20242025!$E$3:$E$1315, AD$1)</f>
        <v>27</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25</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23</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28</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26</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29</v>
      </c>
      <c r="O148" s="2">
        <f>SUMIFS(DataRegularSeason20242025!$AA$3:$AA$1315,DataRegularSeason20242025!$B$3:$B$1315, "&lt;=" &amp; $A148, DataRegularSeason20242025!$D$3:$D$1315, O$1)+SUMIFS(DataRegularSeason20242025!$AB$3:$AB$1315,DataRegularSeason20242025!$B$3:$B$1315, "&lt;=" &amp; $A148, DataRegularSeason20242025!$E$3:$E$1315, O$1)</f>
        <v>34</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34</v>
      </c>
      <c r="R148" s="2">
        <f>SUMIFS(DataRegularSeason20242025!$AA$3:$AA$1315,DataRegularSeason20242025!$B$3:$B$1315, "&lt;=" &amp; $A148, DataRegularSeason20242025!$D$3:$D$1315, R$1)+SUMIFS(DataRegularSeason20242025!$AB$3:$AB$1315,DataRegularSeason20242025!$B$3:$B$1315, "&lt;=" &amp; $A148, DataRegularSeason20242025!$E$3:$E$1315, R$1)</f>
        <v>19</v>
      </c>
      <c r="S148" s="2">
        <f>SUMIFS(DataRegularSeason20242025!$AA$3:$AA$1315,DataRegularSeason20242025!$B$3:$B$1315, "&lt;=" &amp; $A148, DataRegularSeason20242025!$D$3:$D$1315, S$1)+SUMIFS(DataRegularSeason20242025!$AB$3:$AB$1315,DataRegularSeason20242025!$B$3:$B$1315, "&lt;=" &amp; $A148, DataRegularSeason20242025!$E$3:$E$1315, S$1)</f>
        <v>24</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21</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30</v>
      </c>
      <c r="AC148" s="2">
        <f>SUMIFS(DataRegularSeason20242025!$AA$3:$AA$1315,DataRegularSeason20242025!$B$3:$B$1315, "&lt;=" &amp; $A148, DataRegularSeason20242025!$D$3:$D$1315, AC$1)+SUMIFS(DataRegularSeason20242025!$AB$3:$AB$1315,DataRegularSeason20242025!$B$3:$B$1315, "&lt;=" &amp; $A148, DataRegularSeason20242025!$E$3:$E$1315, AC$1)</f>
        <v>22</v>
      </c>
      <c r="AD148" s="2">
        <f>SUMIFS(DataRegularSeason20242025!$AA$3:$AA$1315,DataRegularSeason20242025!$B$3:$B$1315, "&lt;=" &amp; $A148, DataRegularSeason20242025!$D$3:$D$1315, AD$1)+SUMIFS(DataRegularSeason20242025!$AB$3:$AB$1315,DataRegularSeason20242025!$B$3:$B$1315, "&lt;=" &amp; $A148, DataRegularSeason20242025!$E$3:$E$1315, AD$1)</f>
        <v>27</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25</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23</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28</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26</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29</v>
      </c>
      <c r="O149" s="2">
        <f>SUMIFS(DataRegularSeason20242025!$AA$3:$AA$1315,DataRegularSeason20242025!$B$3:$B$1315, "&lt;=" &amp; $A149, DataRegularSeason20242025!$D$3:$D$1315, O$1)+SUMIFS(DataRegularSeason20242025!$AB$3:$AB$1315,DataRegularSeason20242025!$B$3:$B$1315, "&lt;=" &amp; $A149, DataRegularSeason20242025!$E$3:$E$1315, O$1)</f>
        <v>34</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34</v>
      </c>
      <c r="R149" s="2">
        <f>SUMIFS(DataRegularSeason20242025!$AA$3:$AA$1315,DataRegularSeason20242025!$B$3:$B$1315, "&lt;=" &amp; $A149, DataRegularSeason20242025!$D$3:$D$1315, R$1)+SUMIFS(DataRegularSeason20242025!$AB$3:$AB$1315,DataRegularSeason20242025!$B$3:$B$1315, "&lt;=" &amp; $A149, DataRegularSeason20242025!$E$3:$E$1315, R$1)</f>
        <v>19</v>
      </c>
      <c r="S149" s="2">
        <f>SUMIFS(DataRegularSeason20242025!$AA$3:$AA$1315,DataRegularSeason20242025!$B$3:$B$1315, "&lt;=" &amp; $A149, DataRegularSeason20242025!$D$3:$D$1315, S$1)+SUMIFS(DataRegularSeason20242025!$AB$3:$AB$1315,DataRegularSeason20242025!$B$3:$B$1315, "&lt;=" &amp; $A149, DataRegularSeason20242025!$E$3:$E$1315, S$1)</f>
        <v>24</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21</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30</v>
      </c>
      <c r="AC149" s="2">
        <f>SUMIFS(DataRegularSeason20242025!$AA$3:$AA$1315,DataRegularSeason20242025!$B$3:$B$1315, "&lt;=" &amp; $A149, DataRegularSeason20242025!$D$3:$D$1315, AC$1)+SUMIFS(DataRegularSeason20242025!$AB$3:$AB$1315,DataRegularSeason20242025!$B$3:$B$1315, "&lt;=" &amp; $A149, DataRegularSeason20242025!$E$3:$E$1315, AC$1)</f>
        <v>22</v>
      </c>
      <c r="AD149" s="2">
        <f>SUMIFS(DataRegularSeason20242025!$AA$3:$AA$1315,DataRegularSeason20242025!$B$3:$B$1315, "&lt;=" &amp; $A149, DataRegularSeason20242025!$D$3:$D$1315, AD$1)+SUMIFS(DataRegularSeason20242025!$AB$3:$AB$1315,DataRegularSeason20242025!$B$3:$B$1315, "&lt;=" &amp; $A149, DataRegularSeason20242025!$E$3:$E$1315, AD$1)</f>
        <v>27</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25</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23</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28</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26</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29</v>
      </c>
      <c r="O150" s="2">
        <f>SUMIFS(DataRegularSeason20242025!$AA$3:$AA$1315,DataRegularSeason20242025!$B$3:$B$1315, "&lt;=" &amp; $A150, DataRegularSeason20242025!$D$3:$D$1315, O$1)+SUMIFS(DataRegularSeason20242025!$AB$3:$AB$1315,DataRegularSeason20242025!$B$3:$B$1315, "&lt;=" &amp; $A150, DataRegularSeason20242025!$E$3:$E$1315, O$1)</f>
        <v>34</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34</v>
      </c>
      <c r="R150" s="2">
        <f>SUMIFS(DataRegularSeason20242025!$AA$3:$AA$1315,DataRegularSeason20242025!$B$3:$B$1315, "&lt;=" &amp; $A150, DataRegularSeason20242025!$D$3:$D$1315, R$1)+SUMIFS(DataRegularSeason20242025!$AB$3:$AB$1315,DataRegularSeason20242025!$B$3:$B$1315, "&lt;=" &amp; $A150, DataRegularSeason20242025!$E$3:$E$1315, R$1)</f>
        <v>19</v>
      </c>
      <c r="S150" s="2">
        <f>SUMIFS(DataRegularSeason20242025!$AA$3:$AA$1315,DataRegularSeason20242025!$B$3:$B$1315, "&lt;=" &amp; $A150, DataRegularSeason20242025!$D$3:$D$1315, S$1)+SUMIFS(DataRegularSeason20242025!$AB$3:$AB$1315,DataRegularSeason20242025!$B$3:$B$1315, "&lt;=" &amp; $A150, DataRegularSeason20242025!$E$3:$E$1315, S$1)</f>
        <v>24</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21</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30</v>
      </c>
      <c r="AC150" s="2">
        <f>SUMIFS(DataRegularSeason20242025!$AA$3:$AA$1315,DataRegularSeason20242025!$B$3:$B$1315, "&lt;=" &amp; $A150, DataRegularSeason20242025!$D$3:$D$1315, AC$1)+SUMIFS(DataRegularSeason20242025!$AB$3:$AB$1315,DataRegularSeason20242025!$B$3:$B$1315, "&lt;=" &amp; $A150, DataRegularSeason20242025!$E$3:$E$1315, AC$1)</f>
        <v>22</v>
      </c>
      <c r="AD150" s="2">
        <f>SUMIFS(DataRegularSeason20242025!$AA$3:$AA$1315,DataRegularSeason20242025!$B$3:$B$1315, "&lt;=" &amp; $A150, DataRegularSeason20242025!$D$3:$D$1315, AD$1)+SUMIFS(DataRegularSeason20242025!$AB$3:$AB$1315,DataRegularSeason20242025!$B$3:$B$1315, "&lt;=" &amp; $A150, DataRegularSeason20242025!$E$3:$E$1315, AD$1)</f>
        <v>27</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25</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23</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28</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26</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29</v>
      </c>
      <c r="O151" s="2">
        <f>SUMIFS(DataRegularSeason20242025!$AA$3:$AA$1315,DataRegularSeason20242025!$B$3:$B$1315, "&lt;=" &amp; $A151, DataRegularSeason20242025!$D$3:$D$1315, O$1)+SUMIFS(DataRegularSeason20242025!$AB$3:$AB$1315,DataRegularSeason20242025!$B$3:$B$1315, "&lt;=" &amp; $A151, DataRegularSeason20242025!$E$3:$E$1315, O$1)</f>
        <v>34</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34</v>
      </c>
      <c r="R151" s="2">
        <f>SUMIFS(DataRegularSeason20242025!$AA$3:$AA$1315,DataRegularSeason20242025!$B$3:$B$1315, "&lt;=" &amp; $A151, DataRegularSeason20242025!$D$3:$D$1315, R$1)+SUMIFS(DataRegularSeason20242025!$AB$3:$AB$1315,DataRegularSeason20242025!$B$3:$B$1315, "&lt;=" &amp; $A151, DataRegularSeason20242025!$E$3:$E$1315, R$1)</f>
        <v>19</v>
      </c>
      <c r="S151" s="2">
        <f>SUMIFS(DataRegularSeason20242025!$AA$3:$AA$1315,DataRegularSeason20242025!$B$3:$B$1315, "&lt;=" &amp; $A151, DataRegularSeason20242025!$D$3:$D$1315, S$1)+SUMIFS(DataRegularSeason20242025!$AB$3:$AB$1315,DataRegularSeason20242025!$B$3:$B$1315, "&lt;=" &amp; $A151, DataRegularSeason20242025!$E$3:$E$1315, S$1)</f>
        <v>24</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21</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30</v>
      </c>
      <c r="AC151" s="2">
        <f>SUMIFS(DataRegularSeason20242025!$AA$3:$AA$1315,DataRegularSeason20242025!$B$3:$B$1315, "&lt;=" &amp; $A151, DataRegularSeason20242025!$D$3:$D$1315, AC$1)+SUMIFS(DataRegularSeason20242025!$AB$3:$AB$1315,DataRegularSeason20242025!$B$3:$B$1315, "&lt;=" &amp; $A151, DataRegularSeason20242025!$E$3:$E$1315, AC$1)</f>
        <v>22</v>
      </c>
      <c r="AD151" s="2">
        <f>SUMIFS(DataRegularSeason20242025!$AA$3:$AA$1315,DataRegularSeason20242025!$B$3:$B$1315, "&lt;=" &amp; $A151, DataRegularSeason20242025!$D$3:$D$1315, AD$1)+SUMIFS(DataRegularSeason20242025!$AB$3:$AB$1315,DataRegularSeason20242025!$B$3:$B$1315, "&lt;=" &amp; $A151, DataRegularSeason20242025!$E$3:$E$1315, AD$1)</f>
        <v>27</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25</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23</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28</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26</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29</v>
      </c>
      <c r="O152" s="2">
        <f>SUMIFS(DataRegularSeason20242025!$AA$3:$AA$1315,DataRegularSeason20242025!$B$3:$B$1315, "&lt;=" &amp; $A152, DataRegularSeason20242025!$D$3:$D$1315, O$1)+SUMIFS(DataRegularSeason20242025!$AB$3:$AB$1315,DataRegularSeason20242025!$B$3:$B$1315, "&lt;=" &amp; $A152, DataRegularSeason20242025!$E$3:$E$1315, O$1)</f>
        <v>34</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34</v>
      </c>
      <c r="R152" s="2">
        <f>SUMIFS(DataRegularSeason20242025!$AA$3:$AA$1315,DataRegularSeason20242025!$B$3:$B$1315, "&lt;=" &amp; $A152, DataRegularSeason20242025!$D$3:$D$1315, R$1)+SUMIFS(DataRegularSeason20242025!$AB$3:$AB$1315,DataRegularSeason20242025!$B$3:$B$1315, "&lt;=" &amp; $A152, DataRegularSeason20242025!$E$3:$E$1315, R$1)</f>
        <v>19</v>
      </c>
      <c r="S152" s="2">
        <f>SUMIFS(DataRegularSeason20242025!$AA$3:$AA$1315,DataRegularSeason20242025!$B$3:$B$1315, "&lt;=" &amp; $A152, DataRegularSeason20242025!$D$3:$D$1315, S$1)+SUMIFS(DataRegularSeason20242025!$AB$3:$AB$1315,DataRegularSeason20242025!$B$3:$B$1315, "&lt;=" &amp; $A152, DataRegularSeason20242025!$E$3:$E$1315, S$1)</f>
        <v>24</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21</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30</v>
      </c>
      <c r="AC152" s="2">
        <f>SUMIFS(DataRegularSeason20242025!$AA$3:$AA$1315,DataRegularSeason20242025!$B$3:$B$1315, "&lt;=" &amp; $A152, DataRegularSeason20242025!$D$3:$D$1315, AC$1)+SUMIFS(DataRegularSeason20242025!$AB$3:$AB$1315,DataRegularSeason20242025!$B$3:$B$1315, "&lt;=" &amp; $A152, DataRegularSeason20242025!$E$3:$E$1315, AC$1)</f>
        <v>22</v>
      </c>
      <c r="AD152" s="2">
        <f>SUMIFS(DataRegularSeason20242025!$AA$3:$AA$1315,DataRegularSeason20242025!$B$3:$B$1315, "&lt;=" &amp; $A152, DataRegularSeason20242025!$D$3:$D$1315, AD$1)+SUMIFS(DataRegularSeason20242025!$AB$3:$AB$1315,DataRegularSeason20242025!$B$3:$B$1315, "&lt;=" &amp; $A152, DataRegularSeason20242025!$E$3:$E$1315, AD$1)</f>
        <v>27</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25</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23</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28</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26</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29</v>
      </c>
      <c r="O153" s="2">
        <f>SUMIFS(DataRegularSeason20242025!$AA$3:$AA$1315,DataRegularSeason20242025!$B$3:$B$1315, "&lt;=" &amp; $A153, DataRegularSeason20242025!$D$3:$D$1315, O$1)+SUMIFS(DataRegularSeason20242025!$AB$3:$AB$1315,DataRegularSeason20242025!$B$3:$B$1315, "&lt;=" &amp; $A153, DataRegularSeason20242025!$E$3:$E$1315, O$1)</f>
        <v>34</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34</v>
      </c>
      <c r="R153" s="2">
        <f>SUMIFS(DataRegularSeason20242025!$AA$3:$AA$1315,DataRegularSeason20242025!$B$3:$B$1315, "&lt;=" &amp; $A153, DataRegularSeason20242025!$D$3:$D$1315, R$1)+SUMIFS(DataRegularSeason20242025!$AB$3:$AB$1315,DataRegularSeason20242025!$B$3:$B$1315, "&lt;=" &amp; $A153, DataRegularSeason20242025!$E$3:$E$1315, R$1)</f>
        <v>19</v>
      </c>
      <c r="S153" s="2">
        <f>SUMIFS(DataRegularSeason20242025!$AA$3:$AA$1315,DataRegularSeason20242025!$B$3:$B$1315, "&lt;=" &amp; $A153, DataRegularSeason20242025!$D$3:$D$1315, S$1)+SUMIFS(DataRegularSeason20242025!$AB$3:$AB$1315,DataRegularSeason20242025!$B$3:$B$1315, "&lt;=" &amp; $A153, DataRegularSeason20242025!$E$3:$E$1315, S$1)</f>
        <v>24</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21</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30</v>
      </c>
      <c r="AC153" s="2">
        <f>SUMIFS(DataRegularSeason20242025!$AA$3:$AA$1315,DataRegularSeason20242025!$B$3:$B$1315, "&lt;=" &amp; $A153, DataRegularSeason20242025!$D$3:$D$1315, AC$1)+SUMIFS(DataRegularSeason20242025!$AB$3:$AB$1315,DataRegularSeason20242025!$B$3:$B$1315, "&lt;=" &amp; $A153, DataRegularSeason20242025!$E$3:$E$1315, AC$1)</f>
        <v>22</v>
      </c>
      <c r="AD153" s="2">
        <f>SUMIFS(DataRegularSeason20242025!$AA$3:$AA$1315,DataRegularSeason20242025!$B$3:$B$1315, "&lt;=" &amp; $A153, DataRegularSeason20242025!$D$3:$D$1315, AD$1)+SUMIFS(DataRegularSeason20242025!$AB$3:$AB$1315,DataRegularSeason20242025!$B$3:$B$1315, "&lt;=" &amp; $A153, DataRegularSeason20242025!$E$3:$E$1315, AD$1)</f>
        <v>27</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25</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23</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28</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26</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29</v>
      </c>
      <c r="O154" s="2">
        <f>SUMIFS(DataRegularSeason20242025!$AA$3:$AA$1315,DataRegularSeason20242025!$B$3:$B$1315, "&lt;=" &amp; $A154, DataRegularSeason20242025!$D$3:$D$1315, O$1)+SUMIFS(DataRegularSeason20242025!$AB$3:$AB$1315,DataRegularSeason20242025!$B$3:$B$1315, "&lt;=" &amp; $A154, DataRegularSeason20242025!$E$3:$E$1315, O$1)</f>
        <v>34</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34</v>
      </c>
      <c r="R154" s="2">
        <f>SUMIFS(DataRegularSeason20242025!$AA$3:$AA$1315,DataRegularSeason20242025!$B$3:$B$1315, "&lt;=" &amp; $A154, DataRegularSeason20242025!$D$3:$D$1315, R$1)+SUMIFS(DataRegularSeason20242025!$AB$3:$AB$1315,DataRegularSeason20242025!$B$3:$B$1315, "&lt;=" &amp; $A154, DataRegularSeason20242025!$E$3:$E$1315, R$1)</f>
        <v>19</v>
      </c>
      <c r="S154" s="2">
        <f>SUMIFS(DataRegularSeason20242025!$AA$3:$AA$1315,DataRegularSeason20242025!$B$3:$B$1315, "&lt;=" &amp; $A154, DataRegularSeason20242025!$D$3:$D$1315, S$1)+SUMIFS(DataRegularSeason20242025!$AB$3:$AB$1315,DataRegularSeason20242025!$B$3:$B$1315, "&lt;=" &amp; $A154, DataRegularSeason20242025!$E$3:$E$1315, S$1)</f>
        <v>24</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21</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30</v>
      </c>
      <c r="AC154" s="2">
        <f>SUMIFS(DataRegularSeason20242025!$AA$3:$AA$1315,DataRegularSeason20242025!$B$3:$B$1315, "&lt;=" &amp; $A154, DataRegularSeason20242025!$D$3:$D$1315, AC$1)+SUMIFS(DataRegularSeason20242025!$AB$3:$AB$1315,DataRegularSeason20242025!$B$3:$B$1315, "&lt;=" &amp; $A154, DataRegularSeason20242025!$E$3:$E$1315, AC$1)</f>
        <v>22</v>
      </c>
      <c r="AD154" s="2">
        <f>SUMIFS(DataRegularSeason20242025!$AA$3:$AA$1315,DataRegularSeason20242025!$B$3:$B$1315, "&lt;=" &amp; $A154, DataRegularSeason20242025!$D$3:$D$1315, AD$1)+SUMIFS(DataRegularSeason20242025!$AB$3:$AB$1315,DataRegularSeason20242025!$B$3:$B$1315, "&lt;=" &amp; $A154, DataRegularSeason20242025!$E$3:$E$1315, AD$1)</f>
        <v>27</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25</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23</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28</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26</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29</v>
      </c>
      <c r="O155" s="2">
        <f>SUMIFS(DataRegularSeason20242025!$AA$3:$AA$1315,DataRegularSeason20242025!$B$3:$B$1315, "&lt;=" &amp; $A155, DataRegularSeason20242025!$D$3:$D$1315, O$1)+SUMIFS(DataRegularSeason20242025!$AB$3:$AB$1315,DataRegularSeason20242025!$B$3:$B$1315, "&lt;=" &amp; $A155, DataRegularSeason20242025!$E$3:$E$1315, O$1)</f>
        <v>34</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34</v>
      </c>
      <c r="R155" s="2">
        <f>SUMIFS(DataRegularSeason20242025!$AA$3:$AA$1315,DataRegularSeason20242025!$B$3:$B$1315, "&lt;=" &amp; $A155, DataRegularSeason20242025!$D$3:$D$1315, R$1)+SUMIFS(DataRegularSeason20242025!$AB$3:$AB$1315,DataRegularSeason20242025!$B$3:$B$1315, "&lt;=" &amp; $A155, DataRegularSeason20242025!$E$3:$E$1315, R$1)</f>
        <v>19</v>
      </c>
      <c r="S155" s="2">
        <f>SUMIFS(DataRegularSeason20242025!$AA$3:$AA$1315,DataRegularSeason20242025!$B$3:$B$1315, "&lt;=" &amp; $A155, DataRegularSeason20242025!$D$3:$D$1315, S$1)+SUMIFS(DataRegularSeason20242025!$AB$3:$AB$1315,DataRegularSeason20242025!$B$3:$B$1315, "&lt;=" &amp; $A155, DataRegularSeason20242025!$E$3:$E$1315, S$1)</f>
        <v>24</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21</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30</v>
      </c>
      <c r="AC155" s="2">
        <f>SUMIFS(DataRegularSeason20242025!$AA$3:$AA$1315,DataRegularSeason20242025!$B$3:$B$1315, "&lt;=" &amp; $A155, DataRegularSeason20242025!$D$3:$D$1315, AC$1)+SUMIFS(DataRegularSeason20242025!$AB$3:$AB$1315,DataRegularSeason20242025!$B$3:$B$1315, "&lt;=" &amp; $A155, DataRegularSeason20242025!$E$3:$E$1315, AC$1)</f>
        <v>22</v>
      </c>
      <c r="AD155" s="2">
        <f>SUMIFS(DataRegularSeason20242025!$AA$3:$AA$1315,DataRegularSeason20242025!$B$3:$B$1315, "&lt;=" &amp; $A155, DataRegularSeason20242025!$D$3:$D$1315, AD$1)+SUMIFS(DataRegularSeason20242025!$AB$3:$AB$1315,DataRegularSeason20242025!$B$3:$B$1315, "&lt;=" &amp; $A155, DataRegularSeason20242025!$E$3:$E$1315, AD$1)</f>
        <v>27</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25</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23</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28</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26</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29</v>
      </c>
      <c r="O156" s="2">
        <f>SUMIFS(DataRegularSeason20242025!$AA$3:$AA$1315,DataRegularSeason20242025!$B$3:$B$1315, "&lt;=" &amp; $A156, DataRegularSeason20242025!$D$3:$D$1315, O$1)+SUMIFS(DataRegularSeason20242025!$AB$3:$AB$1315,DataRegularSeason20242025!$B$3:$B$1315, "&lt;=" &amp; $A156, DataRegularSeason20242025!$E$3:$E$1315, O$1)</f>
        <v>34</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34</v>
      </c>
      <c r="R156" s="2">
        <f>SUMIFS(DataRegularSeason20242025!$AA$3:$AA$1315,DataRegularSeason20242025!$B$3:$B$1315, "&lt;=" &amp; $A156, DataRegularSeason20242025!$D$3:$D$1315, R$1)+SUMIFS(DataRegularSeason20242025!$AB$3:$AB$1315,DataRegularSeason20242025!$B$3:$B$1315, "&lt;=" &amp; $A156, DataRegularSeason20242025!$E$3:$E$1315, R$1)</f>
        <v>19</v>
      </c>
      <c r="S156" s="2">
        <f>SUMIFS(DataRegularSeason20242025!$AA$3:$AA$1315,DataRegularSeason20242025!$B$3:$B$1315, "&lt;=" &amp; $A156, DataRegularSeason20242025!$D$3:$D$1315, S$1)+SUMIFS(DataRegularSeason20242025!$AB$3:$AB$1315,DataRegularSeason20242025!$B$3:$B$1315, "&lt;=" &amp; $A156, DataRegularSeason20242025!$E$3:$E$1315, S$1)</f>
        <v>24</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21</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30</v>
      </c>
      <c r="AC156" s="2">
        <f>SUMIFS(DataRegularSeason20242025!$AA$3:$AA$1315,DataRegularSeason20242025!$B$3:$B$1315, "&lt;=" &amp; $A156, DataRegularSeason20242025!$D$3:$D$1315, AC$1)+SUMIFS(DataRegularSeason20242025!$AB$3:$AB$1315,DataRegularSeason20242025!$B$3:$B$1315, "&lt;=" &amp; $A156, DataRegularSeason20242025!$E$3:$E$1315, AC$1)</f>
        <v>22</v>
      </c>
      <c r="AD156" s="2">
        <f>SUMIFS(DataRegularSeason20242025!$AA$3:$AA$1315,DataRegularSeason20242025!$B$3:$B$1315, "&lt;=" &amp; $A156, DataRegularSeason20242025!$D$3:$D$1315, AD$1)+SUMIFS(DataRegularSeason20242025!$AB$3:$AB$1315,DataRegularSeason20242025!$B$3:$B$1315, "&lt;=" &amp; $A156, DataRegularSeason20242025!$E$3:$E$1315, AD$1)</f>
        <v>27</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25</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23</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28</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26</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29</v>
      </c>
      <c r="O157" s="2">
        <f>SUMIFS(DataRegularSeason20242025!$AA$3:$AA$1315,DataRegularSeason20242025!$B$3:$B$1315, "&lt;=" &amp; $A157, DataRegularSeason20242025!$D$3:$D$1315, O$1)+SUMIFS(DataRegularSeason20242025!$AB$3:$AB$1315,DataRegularSeason20242025!$B$3:$B$1315, "&lt;=" &amp; $A157, DataRegularSeason20242025!$E$3:$E$1315, O$1)</f>
        <v>34</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34</v>
      </c>
      <c r="R157" s="2">
        <f>SUMIFS(DataRegularSeason20242025!$AA$3:$AA$1315,DataRegularSeason20242025!$B$3:$B$1315, "&lt;=" &amp; $A157, DataRegularSeason20242025!$D$3:$D$1315, R$1)+SUMIFS(DataRegularSeason20242025!$AB$3:$AB$1315,DataRegularSeason20242025!$B$3:$B$1315, "&lt;=" &amp; $A157, DataRegularSeason20242025!$E$3:$E$1315, R$1)</f>
        <v>19</v>
      </c>
      <c r="S157" s="2">
        <f>SUMIFS(DataRegularSeason20242025!$AA$3:$AA$1315,DataRegularSeason20242025!$B$3:$B$1315, "&lt;=" &amp; $A157, DataRegularSeason20242025!$D$3:$D$1315, S$1)+SUMIFS(DataRegularSeason20242025!$AB$3:$AB$1315,DataRegularSeason20242025!$B$3:$B$1315, "&lt;=" &amp; $A157, DataRegularSeason20242025!$E$3:$E$1315, S$1)</f>
        <v>24</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21</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30</v>
      </c>
      <c r="AC157" s="2">
        <f>SUMIFS(DataRegularSeason20242025!$AA$3:$AA$1315,DataRegularSeason20242025!$B$3:$B$1315, "&lt;=" &amp; $A157, DataRegularSeason20242025!$D$3:$D$1315, AC$1)+SUMIFS(DataRegularSeason20242025!$AB$3:$AB$1315,DataRegularSeason20242025!$B$3:$B$1315, "&lt;=" &amp; $A157, DataRegularSeason20242025!$E$3:$E$1315, AC$1)</f>
        <v>22</v>
      </c>
      <c r="AD157" s="2">
        <f>SUMIFS(DataRegularSeason20242025!$AA$3:$AA$1315,DataRegularSeason20242025!$B$3:$B$1315, "&lt;=" &amp; $A157, DataRegularSeason20242025!$D$3:$D$1315, AD$1)+SUMIFS(DataRegularSeason20242025!$AB$3:$AB$1315,DataRegularSeason20242025!$B$3:$B$1315, "&lt;=" &amp; $A157, DataRegularSeason20242025!$E$3:$E$1315, AD$1)</f>
        <v>27</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25</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23</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28</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26</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29</v>
      </c>
      <c r="O158" s="2">
        <f>SUMIFS(DataRegularSeason20242025!$AA$3:$AA$1315,DataRegularSeason20242025!$B$3:$B$1315, "&lt;=" &amp; $A158, DataRegularSeason20242025!$D$3:$D$1315, O$1)+SUMIFS(DataRegularSeason20242025!$AB$3:$AB$1315,DataRegularSeason20242025!$B$3:$B$1315, "&lt;=" &amp; $A158, DataRegularSeason20242025!$E$3:$E$1315, O$1)</f>
        <v>34</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34</v>
      </c>
      <c r="R158" s="2">
        <f>SUMIFS(DataRegularSeason20242025!$AA$3:$AA$1315,DataRegularSeason20242025!$B$3:$B$1315, "&lt;=" &amp; $A158, DataRegularSeason20242025!$D$3:$D$1315, R$1)+SUMIFS(DataRegularSeason20242025!$AB$3:$AB$1315,DataRegularSeason20242025!$B$3:$B$1315, "&lt;=" &amp; $A158, DataRegularSeason20242025!$E$3:$E$1315, R$1)</f>
        <v>19</v>
      </c>
      <c r="S158" s="2">
        <f>SUMIFS(DataRegularSeason20242025!$AA$3:$AA$1315,DataRegularSeason20242025!$B$3:$B$1315, "&lt;=" &amp; $A158, DataRegularSeason20242025!$D$3:$D$1315, S$1)+SUMIFS(DataRegularSeason20242025!$AB$3:$AB$1315,DataRegularSeason20242025!$B$3:$B$1315, "&lt;=" &amp; $A158, DataRegularSeason20242025!$E$3:$E$1315, S$1)</f>
        <v>24</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21</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30</v>
      </c>
      <c r="AC158" s="2">
        <f>SUMIFS(DataRegularSeason20242025!$AA$3:$AA$1315,DataRegularSeason20242025!$B$3:$B$1315, "&lt;=" &amp; $A158, DataRegularSeason20242025!$D$3:$D$1315, AC$1)+SUMIFS(DataRegularSeason20242025!$AB$3:$AB$1315,DataRegularSeason20242025!$B$3:$B$1315, "&lt;=" &amp; $A158, DataRegularSeason20242025!$E$3:$E$1315, AC$1)</f>
        <v>22</v>
      </c>
      <c r="AD158" s="2">
        <f>SUMIFS(DataRegularSeason20242025!$AA$3:$AA$1315,DataRegularSeason20242025!$B$3:$B$1315, "&lt;=" &amp; $A158, DataRegularSeason20242025!$D$3:$D$1315, AD$1)+SUMIFS(DataRegularSeason20242025!$AB$3:$AB$1315,DataRegularSeason20242025!$B$3:$B$1315, "&lt;=" &amp; $A158, DataRegularSeason20242025!$E$3:$E$1315, AD$1)</f>
        <v>27</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25</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23</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28</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26</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29</v>
      </c>
      <c r="O159" s="2">
        <f>SUMIFS(DataRegularSeason20242025!$AA$3:$AA$1315,DataRegularSeason20242025!$B$3:$B$1315, "&lt;=" &amp; $A159, DataRegularSeason20242025!$D$3:$D$1315, O$1)+SUMIFS(DataRegularSeason20242025!$AB$3:$AB$1315,DataRegularSeason20242025!$B$3:$B$1315, "&lt;=" &amp; $A159, DataRegularSeason20242025!$E$3:$E$1315, O$1)</f>
        <v>34</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34</v>
      </c>
      <c r="R159" s="2">
        <f>SUMIFS(DataRegularSeason20242025!$AA$3:$AA$1315,DataRegularSeason20242025!$B$3:$B$1315, "&lt;=" &amp; $A159, DataRegularSeason20242025!$D$3:$D$1315, R$1)+SUMIFS(DataRegularSeason20242025!$AB$3:$AB$1315,DataRegularSeason20242025!$B$3:$B$1315, "&lt;=" &amp; $A159, DataRegularSeason20242025!$E$3:$E$1315, R$1)</f>
        <v>19</v>
      </c>
      <c r="S159" s="2">
        <f>SUMIFS(DataRegularSeason20242025!$AA$3:$AA$1315,DataRegularSeason20242025!$B$3:$B$1315, "&lt;=" &amp; $A159, DataRegularSeason20242025!$D$3:$D$1315, S$1)+SUMIFS(DataRegularSeason20242025!$AB$3:$AB$1315,DataRegularSeason20242025!$B$3:$B$1315, "&lt;=" &amp; $A159, DataRegularSeason20242025!$E$3:$E$1315, S$1)</f>
        <v>24</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21</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30</v>
      </c>
      <c r="AC159" s="2">
        <f>SUMIFS(DataRegularSeason20242025!$AA$3:$AA$1315,DataRegularSeason20242025!$B$3:$B$1315, "&lt;=" &amp; $A159, DataRegularSeason20242025!$D$3:$D$1315, AC$1)+SUMIFS(DataRegularSeason20242025!$AB$3:$AB$1315,DataRegularSeason20242025!$B$3:$B$1315, "&lt;=" &amp; $A159, DataRegularSeason20242025!$E$3:$E$1315, AC$1)</f>
        <v>22</v>
      </c>
      <c r="AD159" s="2">
        <f>SUMIFS(DataRegularSeason20242025!$AA$3:$AA$1315,DataRegularSeason20242025!$B$3:$B$1315, "&lt;=" &amp; $A159, DataRegularSeason20242025!$D$3:$D$1315, AD$1)+SUMIFS(DataRegularSeason20242025!$AB$3:$AB$1315,DataRegularSeason20242025!$B$3:$B$1315, "&lt;=" &amp; $A159, DataRegularSeason20242025!$E$3:$E$1315, AD$1)</f>
        <v>27</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25</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23</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28</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26</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29</v>
      </c>
      <c r="O160" s="2">
        <f>SUMIFS(DataRegularSeason20242025!$AA$3:$AA$1315,DataRegularSeason20242025!$B$3:$B$1315, "&lt;=" &amp; $A160, DataRegularSeason20242025!$D$3:$D$1315, O$1)+SUMIFS(DataRegularSeason20242025!$AB$3:$AB$1315,DataRegularSeason20242025!$B$3:$B$1315, "&lt;=" &amp; $A160, DataRegularSeason20242025!$E$3:$E$1315, O$1)</f>
        <v>34</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34</v>
      </c>
      <c r="R160" s="2">
        <f>SUMIFS(DataRegularSeason20242025!$AA$3:$AA$1315,DataRegularSeason20242025!$B$3:$B$1315, "&lt;=" &amp; $A160, DataRegularSeason20242025!$D$3:$D$1315, R$1)+SUMIFS(DataRegularSeason20242025!$AB$3:$AB$1315,DataRegularSeason20242025!$B$3:$B$1315, "&lt;=" &amp; $A160, DataRegularSeason20242025!$E$3:$E$1315, R$1)</f>
        <v>19</v>
      </c>
      <c r="S160" s="2">
        <f>SUMIFS(DataRegularSeason20242025!$AA$3:$AA$1315,DataRegularSeason20242025!$B$3:$B$1315, "&lt;=" &amp; $A160, DataRegularSeason20242025!$D$3:$D$1315, S$1)+SUMIFS(DataRegularSeason20242025!$AB$3:$AB$1315,DataRegularSeason20242025!$B$3:$B$1315, "&lt;=" &amp; $A160, DataRegularSeason20242025!$E$3:$E$1315, S$1)</f>
        <v>24</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21</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30</v>
      </c>
      <c r="AC160" s="2">
        <f>SUMIFS(DataRegularSeason20242025!$AA$3:$AA$1315,DataRegularSeason20242025!$B$3:$B$1315, "&lt;=" &amp; $A160, DataRegularSeason20242025!$D$3:$D$1315, AC$1)+SUMIFS(DataRegularSeason20242025!$AB$3:$AB$1315,DataRegularSeason20242025!$B$3:$B$1315, "&lt;=" &amp; $A160, DataRegularSeason20242025!$E$3:$E$1315, AC$1)</f>
        <v>22</v>
      </c>
      <c r="AD160" s="2">
        <f>SUMIFS(DataRegularSeason20242025!$AA$3:$AA$1315,DataRegularSeason20242025!$B$3:$B$1315, "&lt;=" &amp; $A160, DataRegularSeason20242025!$D$3:$D$1315, AD$1)+SUMIFS(DataRegularSeason20242025!$AB$3:$AB$1315,DataRegularSeason20242025!$B$3:$B$1315, "&lt;=" &amp; $A160, DataRegularSeason20242025!$E$3:$E$1315, AD$1)</f>
        <v>27</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25</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23</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28</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26</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29</v>
      </c>
      <c r="O161" s="2">
        <f>SUMIFS(DataRegularSeason20242025!$AA$3:$AA$1315,DataRegularSeason20242025!$B$3:$B$1315, "&lt;=" &amp; $A161, DataRegularSeason20242025!$D$3:$D$1315, O$1)+SUMIFS(DataRegularSeason20242025!$AB$3:$AB$1315,DataRegularSeason20242025!$B$3:$B$1315, "&lt;=" &amp; $A161, DataRegularSeason20242025!$E$3:$E$1315, O$1)</f>
        <v>34</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34</v>
      </c>
      <c r="R161" s="2">
        <f>SUMIFS(DataRegularSeason20242025!$AA$3:$AA$1315,DataRegularSeason20242025!$B$3:$B$1315, "&lt;=" &amp; $A161, DataRegularSeason20242025!$D$3:$D$1315, R$1)+SUMIFS(DataRegularSeason20242025!$AB$3:$AB$1315,DataRegularSeason20242025!$B$3:$B$1315, "&lt;=" &amp; $A161, DataRegularSeason20242025!$E$3:$E$1315, R$1)</f>
        <v>19</v>
      </c>
      <c r="S161" s="2">
        <f>SUMIFS(DataRegularSeason20242025!$AA$3:$AA$1315,DataRegularSeason20242025!$B$3:$B$1315, "&lt;=" &amp; $A161, DataRegularSeason20242025!$D$3:$D$1315, S$1)+SUMIFS(DataRegularSeason20242025!$AB$3:$AB$1315,DataRegularSeason20242025!$B$3:$B$1315, "&lt;=" &amp; $A161, DataRegularSeason20242025!$E$3:$E$1315, S$1)</f>
        <v>24</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21</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30</v>
      </c>
      <c r="AC161" s="2">
        <f>SUMIFS(DataRegularSeason20242025!$AA$3:$AA$1315,DataRegularSeason20242025!$B$3:$B$1315, "&lt;=" &amp; $A161, DataRegularSeason20242025!$D$3:$D$1315, AC$1)+SUMIFS(DataRegularSeason20242025!$AB$3:$AB$1315,DataRegularSeason20242025!$B$3:$B$1315, "&lt;=" &amp; $A161, DataRegularSeason20242025!$E$3:$E$1315, AC$1)</f>
        <v>22</v>
      </c>
      <c r="AD161" s="2">
        <f>SUMIFS(DataRegularSeason20242025!$AA$3:$AA$1315,DataRegularSeason20242025!$B$3:$B$1315, "&lt;=" &amp; $A161, DataRegularSeason20242025!$D$3:$D$1315, AD$1)+SUMIFS(DataRegularSeason20242025!$AB$3:$AB$1315,DataRegularSeason20242025!$B$3:$B$1315, "&lt;=" &amp; $A161, DataRegularSeason20242025!$E$3:$E$1315, AD$1)</f>
        <v>27</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25</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23</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28</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26</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29</v>
      </c>
      <c r="O162" s="2">
        <f>SUMIFS(DataRegularSeason20242025!$AA$3:$AA$1315,DataRegularSeason20242025!$B$3:$B$1315, "&lt;=" &amp; $A162, DataRegularSeason20242025!$D$3:$D$1315, O$1)+SUMIFS(DataRegularSeason20242025!$AB$3:$AB$1315,DataRegularSeason20242025!$B$3:$B$1315, "&lt;=" &amp; $A162, DataRegularSeason20242025!$E$3:$E$1315, O$1)</f>
        <v>34</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34</v>
      </c>
      <c r="R162" s="2">
        <f>SUMIFS(DataRegularSeason20242025!$AA$3:$AA$1315,DataRegularSeason20242025!$B$3:$B$1315, "&lt;=" &amp; $A162, DataRegularSeason20242025!$D$3:$D$1315, R$1)+SUMIFS(DataRegularSeason20242025!$AB$3:$AB$1315,DataRegularSeason20242025!$B$3:$B$1315, "&lt;=" &amp; $A162, DataRegularSeason20242025!$E$3:$E$1315, R$1)</f>
        <v>19</v>
      </c>
      <c r="S162" s="2">
        <f>SUMIFS(DataRegularSeason20242025!$AA$3:$AA$1315,DataRegularSeason20242025!$B$3:$B$1315, "&lt;=" &amp; $A162, DataRegularSeason20242025!$D$3:$D$1315, S$1)+SUMIFS(DataRegularSeason20242025!$AB$3:$AB$1315,DataRegularSeason20242025!$B$3:$B$1315, "&lt;=" &amp; $A162, DataRegularSeason20242025!$E$3:$E$1315, S$1)</f>
        <v>24</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21</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30</v>
      </c>
      <c r="AC162" s="2">
        <f>SUMIFS(DataRegularSeason20242025!$AA$3:$AA$1315,DataRegularSeason20242025!$B$3:$B$1315, "&lt;=" &amp; $A162, DataRegularSeason20242025!$D$3:$D$1315, AC$1)+SUMIFS(DataRegularSeason20242025!$AB$3:$AB$1315,DataRegularSeason20242025!$B$3:$B$1315, "&lt;=" &amp; $A162, DataRegularSeason20242025!$E$3:$E$1315, AC$1)</f>
        <v>22</v>
      </c>
      <c r="AD162" s="2">
        <f>SUMIFS(DataRegularSeason20242025!$AA$3:$AA$1315,DataRegularSeason20242025!$B$3:$B$1315, "&lt;=" &amp; $A162, DataRegularSeason20242025!$D$3:$D$1315, AD$1)+SUMIFS(DataRegularSeason20242025!$AB$3:$AB$1315,DataRegularSeason20242025!$B$3:$B$1315, "&lt;=" &amp; $A162, DataRegularSeason20242025!$E$3:$E$1315, AD$1)</f>
        <v>27</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25</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23</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28</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26</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29</v>
      </c>
      <c r="O163" s="2">
        <f>SUMIFS(DataRegularSeason20242025!$AA$3:$AA$1315,DataRegularSeason20242025!$B$3:$B$1315, "&lt;=" &amp; $A163, DataRegularSeason20242025!$D$3:$D$1315, O$1)+SUMIFS(DataRegularSeason20242025!$AB$3:$AB$1315,DataRegularSeason20242025!$B$3:$B$1315, "&lt;=" &amp; $A163, DataRegularSeason20242025!$E$3:$E$1315, O$1)</f>
        <v>34</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34</v>
      </c>
      <c r="R163" s="2">
        <f>SUMIFS(DataRegularSeason20242025!$AA$3:$AA$1315,DataRegularSeason20242025!$B$3:$B$1315, "&lt;=" &amp; $A163, DataRegularSeason20242025!$D$3:$D$1315, R$1)+SUMIFS(DataRegularSeason20242025!$AB$3:$AB$1315,DataRegularSeason20242025!$B$3:$B$1315, "&lt;=" &amp; $A163, DataRegularSeason20242025!$E$3:$E$1315, R$1)</f>
        <v>19</v>
      </c>
      <c r="S163" s="2">
        <f>SUMIFS(DataRegularSeason20242025!$AA$3:$AA$1315,DataRegularSeason20242025!$B$3:$B$1315, "&lt;=" &amp; $A163, DataRegularSeason20242025!$D$3:$D$1315, S$1)+SUMIFS(DataRegularSeason20242025!$AB$3:$AB$1315,DataRegularSeason20242025!$B$3:$B$1315, "&lt;=" &amp; $A163, DataRegularSeason20242025!$E$3:$E$1315, S$1)</f>
        <v>24</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21</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30</v>
      </c>
      <c r="AC163" s="2">
        <f>SUMIFS(DataRegularSeason20242025!$AA$3:$AA$1315,DataRegularSeason20242025!$B$3:$B$1315, "&lt;=" &amp; $A163, DataRegularSeason20242025!$D$3:$D$1315, AC$1)+SUMIFS(DataRegularSeason20242025!$AB$3:$AB$1315,DataRegularSeason20242025!$B$3:$B$1315, "&lt;=" &amp; $A163, DataRegularSeason20242025!$E$3:$E$1315, AC$1)</f>
        <v>22</v>
      </c>
      <c r="AD163" s="2">
        <f>SUMIFS(DataRegularSeason20242025!$AA$3:$AA$1315,DataRegularSeason20242025!$B$3:$B$1315, "&lt;=" &amp; $A163, DataRegularSeason20242025!$D$3:$D$1315, AD$1)+SUMIFS(DataRegularSeason20242025!$AB$3:$AB$1315,DataRegularSeason20242025!$B$3:$B$1315, "&lt;=" &amp; $A163, DataRegularSeason20242025!$E$3:$E$1315, AD$1)</f>
        <v>27</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25</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23</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28</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26</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29</v>
      </c>
      <c r="O164" s="2">
        <f>SUMIFS(DataRegularSeason20242025!$AA$3:$AA$1315,DataRegularSeason20242025!$B$3:$B$1315, "&lt;=" &amp; $A164, DataRegularSeason20242025!$D$3:$D$1315, O$1)+SUMIFS(DataRegularSeason20242025!$AB$3:$AB$1315,DataRegularSeason20242025!$B$3:$B$1315, "&lt;=" &amp; $A164, DataRegularSeason20242025!$E$3:$E$1315, O$1)</f>
        <v>34</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34</v>
      </c>
      <c r="R164" s="2">
        <f>SUMIFS(DataRegularSeason20242025!$AA$3:$AA$1315,DataRegularSeason20242025!$B$3:$B$1315, "&lt;=" &amp; $A164, DataRegularSeason20242025!$D$3:$D$1315, R$1)+SUMIFS(DataRegularSeason20242025!$AB$3:$AB$1315,DataRegularSeason20242025!$B$3:$B$1315, "&lt;=" &amp; $A164, DataRegularSeason20242025!$E$3:$E$1315, R$1)</f>
        <v>19</v>
      </c>
      <c r="S164" s="2">
        <f>SUMIFS(DataRegularSeason20242025!$AA$3:$AA$1315,DataRegularSeason20242025!$B$3:$B$1315, "&lt;=" &amp; $A164, DataRegularSeason20242025!$D$3:$D$1315, S$1)+SUMIFS(DataRegularSeason20242025!$AB$3:$AB$1315,DataRegularSeason20242025!$B$3:$B$1315, "&lt;=" &amp; $A164, DataRegularSeason20242025!$E$3:$E$1315, S$1)</f>
        <v>24</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21</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30</v>
      </c>
      <c r="AC164" s="2">
        <f>SUMIFS(DataRegularSeason20242025!$AA$3:$AA$1315,DataRegularSeason20242025!$B$3:$B$1315, "&lt;=" &amp; $A164, DataRegularSeason20242025!$D$3:$D$1315, AC$1)+SUMIFS(DataRegularSeason20242025!$AB$3:$AB$1315,DataRegularSeason20242025!$B$3:$B$1315, "&lt;=" &amp; $A164, DataRegularSeason20242025!$E$3:$E$1315, AC$1)</f>
        <v>22</v>
      </c>
      <c r="AD164" s="2">
        <f>SUMIFS(DataRegularSeason20242025!$AA$3:$AA$1315,DataRegularSeason20242025!$B$3:$B$1315, "&lt;=" &amp; $A164, DataRegularSeason20242025!$D$3:$D$1315, AD$1)+SUMIFS(DataRegularSeason20242025!$AB$3:$AB$1315,DataRegularSeason20242025!$B$3:$B$1315, "&lt;=" &amp; $A164, DataRegularSeason20242025!$E$3:$E$1315, AD$1)</f>
        <v>27</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25</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23</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28</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26</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29</v>
      </c>
      <c r="O165" s="2">
        <f>SUMIFS(DataRegularSeason20242025!$AA$3:$AA$1315,DataRegularSeason20242025!$B$3:$B$1315, "&lt;=" &amp; $A165, DataRegularSeason20242025!$D$3:$D$1315, O$1)+SUMIFS(DataRegularSeason20242025!$AB$3:$AB$1315,DataRegularSeason20242025!$B$3:$B$1315, "&lt;=" &amp; $A165, DataRegularSeason20242025!$E$3:$E$1315, O$1)</f>
        <v>34</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34</v>
      </c>
      <c r="R165" s="2">
        <f>SUMIFS(DataRegularSeason20242025!$AA$3:$AA$1315,DataRegularSeason20242025!$B$3:$B$1315, "&lt;=" &amp; $A165, DataRegularSeason20242025!$D$3:$D$1315, R$1)+SUMIFS(DataRegularSeason20242025!$AB$3:$AB$1315,DataRegularSeason20242025!$B$3:$B$1315, "&lt;=" &amp; $A165, DataRegularSeason20242025!$E$3:$E$1315, R$1)</f>
        <v>19</v>
      </c>
      <c r="S165" s="2">
        <f>SUMIFS(DataRegularSeason20242025!$AA$3:$AA$1315,DataRegularSeason20242025!$B$3:$B$1315, "&lt;=" &amp; $A165, DataRegularSeason20242025!$D$3:$D$1315, S$1)+SUMIFS(DataRegularSeason20242025!$AB$3:$AB$1315,DataRegularSeason20242025!$B$3:$B$1315, "&lt;=" &amp; $A165, DataRegularSeason20242025!$E$3:$E$1315, S$1)</f>
        <v>24</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21</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30</v>
      </c>
      <c r="AC165" s="2">
        <f>SUMIFS(DataRegularSeason20242025!$AA$3:$AA$1315,DataRegularSeason20242025!$B$3:$B$1315, "&lt;=" &amp; $A165, DataRegularSeason20242025!$D$3:$D$1315, AC$1)+SUMIFS(DataRegularSeason20242025!$AB$3:$AB$1315,DataRegularSeason20242025!$B$3:$B$1315, "&lt;=" &amp; $A165, DataRegularSeason20242025!$E$3:$E$1315, AC$1)</f>
        <v>22</v>
      </c>
      <c r="AD165" s="2">
        <f>SUMIFS(DataRegularSeason20242025!$AA$3:$AA$1315,DataRegularSeason20242025!$B$3:$B$1315, "&lt;=" &amp; $A165, DataRegularSeason20242025!$D$3:$D$1315, AD$1)+SUMIFS(DataRegularSeason20242025!$AB$3:$AB$1315,DataRegularSeason20242025!$B$3:$B$1315, "&lt;=" &amp; $A165, DataRegularSeason20242025!$E$3:$E$1315, AD$1)</f>
        <v>27</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25</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23</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28</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26</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29</v>
      </c>
      <c r="O166" s="2">
        <f>SUMIFS(DataRegularSeason20242025!$AA$3:$AA$1315,DataRegularSeason20242025!$B$3:$B$1315, "&lt;=" &amp; $A166, DataRegularSeason20242025!$D$3:$D$1315, O$1)+SUMIFS(DataRegularSeason20242025!$AB$3:$AB$1315,DataRegularSeason20242025!$B$3:$B$1315, "&lt;=" &amp; $A166, DataRegularSeason20242025!$E$3:$E$1315, O$1)</f>
        <v>34</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34</v>
      </c>
      <c r="R166" s="2">
        <f>SUMIFS(DataRegularSeason20242025!$AA$3:$AA$1315,DataRegularSeason20242025!$B$3:$B$1315, "&lt;=" &amp; $A166, DataRegularSeason20242025!$D$3:$D$1315, R$1)+SUMIFS(DataRegularSeason20242025!$AB$3:$AB$1315,DataRegularSeason20242025!$B$3:$B$1315, "&lt;=" &amp; $A166, DataRegularSeason20242025!$E$3:$E$1315, R$1)</f>
        <v>19</v>
      </c>
      <c r="S166" s="2">
        <f>SUMIFS(DataRegularSeason20242025!$AA$3:$AA$1315,DataRegularSeason20242025!$B$3:$B$1315, "&lt;=" &amp; $A166, DataRegularSeason20242025!$D$3:$D$1315, S$1)+SUMIFS(DataRegularSeason20242025!$AB$3:$AB$1315,DataRegularSeason20242025!$B$3:$B$1315, "&lt;=" &amp; $A166, DataRegularSeason20242025!$E$3:$E$1315, S$1)</f>
        <v>24</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21</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30</v>
      </c>
      <c r="AC166" s="2">
        <f>SUMIFS(DataRegularSeason20242025!$AA$3:$AA$1315,DataRegularSeason20242025!$B$3:$B$1315, "&lt;=" &amp; $A166, DataRegularSeason20242025!$D$3:$D$1315, AC$1)+SUMIFS(DataRegularSeason20242025!$AB$3:$AB$1315,DataRegularSeason20242025!$B$3:$B$1315, "&lt;=" &amp; $A166, DataRegularSeason20242025!$E$3:$E$1315, AC$1)</f>
        <v>22</v>
      </c>
      <c r="AD166" s="2">
        <f>SUMIFS(DataRegularSeason20242025!$AA$3:$AA$1315,DataRegularSeason20242025!$B$3:$B$1315, "&lt;=" &amp; $A166, DataRegularSeason20242025!$D$3:$D$1315, AD$1)+SUMIFS(DataRegularSeason20242025!$AB$3:$AB$1315,DataRegularSeason20242025!$B$3:$B$1315, "&lt;=" &amp; $A166, DataRegularSeason20242025!$E$3:$E$1315, AD$1)</f>
        <v>27</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25</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23</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28</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26</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29</v>
      </c>
      <c r="O167" s="2">
        <f>SUMIFS(DataRegularSeason20242025!$AA$3:$AA$1315,DataRegularSeason20242025!$B$3:$B$1315, "&lt;=" &amp; $A167, DataRegularSeason20242025!$D$3:$D$1315, O$1)+SUMIFS(DataRegularSeason20242025!$AB$3:$AB$1315,DataRegularSeason20242025!$B$3:$B$1315, "&lt;=" &amp; $A167, DataRegularSeason20242025!$E$3:$E$1315, O$1)</f>
        <v>34</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34</v>
      </c>
      <c r="R167" s="2">
        <f>SUMIFS(DataRegularSeason20242025!$AA$3:$AA$1315,DataRegularSeason20242025!$B$3:$B$1315, "&lt;=" &amp; $A167, DataRegularSeason20242025!$D$3:$D$1315, R$1)+SUMIFS(DataRegularSeason20242025!$AB$3:$AB$1315,DataRegularSeason20242025!$B$3:$B$1315, "&lt;=" &amp; $A167, DataRegularSeason20242025!$E$3:$E$1315, R$1)</f>
        <v>19</v>
      </c>
      <c r="S167" s="2">
        <f>SUMIFS(DataRegularSeason20242025!$AA$3:$AA$1315,DataRegularSeason20242025!$B$3:$B$1315, "&lt;=" &amp; $A167, DataRegularSeason20242025!$D$3:$D$1315, S$1)+SUMIFS(DataRegularSeason20242025!$AB$3:$AB$1315,DataRegularSeason20242025!$B$3:$B$1315, "&lt;=" &amp; $A167, DataRegularSeason20242025!$E$3:$E$1315, S$1)</f>
        <v>24</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21</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30</v>
      </c>
      <c r="AC167" s="2">
        <f>SUMIFS(DataRegularSeason20242025!$AA$3:$AA$1315,DataRegularSeason20242025!$B$3:$B$1315, "&lt;=" &amp; $A167, DataRegularSeason20242025!$D$3:$D$1315, AC$1)+SUMIFS(DataRegularSeason20242025!$AB$3:$AB$1315,DataRegularSeason20242025!$B$3:$B$1315, "&lt;=" &amp; $A167, DataRegularSeason20242025!$E$3:$E$1315, AC$1)</f>
        <v>22</v>
      </c>
      <c r="AD167" s="2">
        <f>SUMIFS(DataRegularSeason20242025!$AA$3:$AA$1315,DataRegularSeason20242025!$B$3:$B$1315, "&lt;=" &amp; $A167, DataRegularSeason20242025!$D$3:$D$1315, AD$1)+SUMIFS(DataRegularSeason20242025!$AB$3:$AB$1315,DataRegularSeason20242025!$B$3:$B$1315, "&lt;=" &amp; $A167, DataRegularSeason20242025!$E$3:$E$1315, AD$1)</f>
        <v>27</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25</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23</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28</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26</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29</v>
      </c>
      <c r="O168" s="2">
        <f>SUMIFS(DataRegularSeason20242025!$AA$3:$AA$1315,DataRegularSeason20242025!$B$3:$B$1315, "&lt;=" &amp; $A168, DataRegularSeason20242025!$D$3:$D$1315, O$1)+SUMIFS(DataRegularSeason20242025!$AB$3:$AB$1315,DataRegularSeason20242025!$B$3:$B$1315, "&lt;=" &amp; $A168, DataRegularSeason20242025!$E$3:$E$1315, O$1)</f>
        <v>34</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34</v>
      </c>
      <c r="R168" s="2">
        <f>SUMIFS(DataRegularSeason20242025!$AA$3:$AA$1315,DataRegularSeason20242025!$B$3:$B$1315, "&lt;=" &amp; $A168, DataRegularSeason20242025!$D$3:$D$1315, R$1)+SUMIFS(DataRegularSeason20242025!$AB$3:$AB$1315,DataRegularSeason20242025!$B$3:$B$1315, "&lt;=" &amp; $A168, DataRegularSeason20242025!$E$3:$E$1315, R$1)</f>
        <v>19</v>
      </c>
      <c r="S168" s="2">
        <f>SUMIFS(DataRegularSeason20242025!$AA$3:$AA$1315,DataRegularSeason20242025!$B$3:$B$1315, "&lt;=" &amp; $A168, DataRegularSeason20242025!$D$3:$D$1315, S$1)+SUMIFS(DataRegularSeason20242025!$AB$3:$AB$1315,DataRegularSeason20242025!$B$3:$B$1315, "&lt;=" &amp; $A168, DataRegularSeason20242025!$E$3:$E$1315, S$1)</f>
        <v>24</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21</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30</v>
      </c>
      <c r="AC168" s="2">
        <f>SUMIFS(DataRegularSeason20242025!$AA$3:$AA$1315,DataRegularSeason20242025!$B$3:$B$1315, "&lt;=" &amp; $A168, DataRegularSeason20242025!$D$3:$D$1315, AC$1)+SUMIFS(DataRegularSeason20242025!$AB$3:$AB$1315,DataRegularSeason20242025!$B$3:$B$1315, "&lt;=" &amp; $A168, DataRegularSeason20242025!$E$3:$E$1315, AC$1)</f>
        <v>22</v>
      </c>
      <c r="AD168" s="2">
        <f>SUMIFS(DataRegularSeason20242025!$AA$3:$AA$1315,DataRegularSeason20242025!$B$3:$B$1315, "&lt;=" &amp; $A168, DataRegularSeason20242025!$D$3:$D$1315, AD$1)+SUMIFS(DataRegularSeason20242025!$AB$3:$AB$1315,DataRegularSeason20242025!$B$3:$B$1315, "&lt;=" &amp; $A168, DataRegularSeason20242025!$E$3:$E$1315, AD$1)</f>
        <v>27</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25</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23</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28</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26</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29</v>
      </c>
      <c r="O169" s="2">
        <f>SUMIFS(DataRegularSeason20242025!$AA$3:$AA$1315,DataRegularSeason20242025!$B$3:$B$1315, "&lt;=" &amp; $A169, DataRegularSeason20242025!$D$3:$D$1315, O$1)+SUMIFS(DataRegularSeason20242025!$AB$3:$AB$1315,DataRegularSeason20242025!$B$3:$B$1315, "&lt;=" &amp; $A169, DataRegularSeason20242025!$E$3:$E$1315, O$1)</f>
        <v>34</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34</v>
      </c>
      <c r="R169" s="2">
        <f>SUMIFS(DataRegularSeason20242025!$AA$3:$AA$1315,DataRegularSeason20242025!$B$3:$B$1315, "&lt;=" &amp; $A169, DataRegularSeason20242025!$D$3:$D$1315, R$1)+SUMIFS(DataRegularSeason20242025!$AB$3:$AB$1315,DataRegularSeason20242025!$B$3:$B$1315, "&lt;=" &amp; $A169, DataRegularSeason20242025!$E$3:$E$1315, R$1)</f>
        <v>19</v>
      </c>
      <c r="S169" s="2">
        <f>SUMIFS(DataRegularSeason20242025!$AA$3:$AA$1315,DataRegularSeason20242025!$B$3:$B$1315, "&lt;=" &amp; $A169, DataRegularSeason20242025!$D$3:$D$1315, S$1)+SUMIFS(DataRegularSeason20242025!$AB$3:$AB$1315,DataRegularSeason20242025!$B$3:$B$1315, "&lt;=" &amp; $A169, DataRegularSeason20242025!$E$3:$E$1315, S$1)</f>
        <v>24</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21</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30</v>
      </c>
      <c r="AC169" s="2">
        <f>SUMIFS(DataRegularSeason20242025!$AA$3:$AA$1315,DataRegularSeason20242025!$B$3:$B$1315, "&lt;=" &amp; $A169, DataRegularSeason20242025!$D$3:$D$1315, AC$1)+SUMIFS(DataRegularSeason20242025!$AB$3:$AB$1315,DataRegularSeason20242025!$B$3:$B$1315, "&lt;=" &amp; $A169, DataRegularSeason20242025!$E$3:$E$1315, AC$1)</f>
        <v>22</v>
      </c>
      <c r="AD169" s="2">
        <f>SUMIFS(DataRegularSeason20242025!$AA$3:$AA$1315,DataRegularSeason20242025!$B$3:$B$1315, "&lt;=" &amp; $A169, DataRegularSeason20242025!$D$3:$D$1315, AD$1)+SUMIFS(DataRegularSeason20242025!$AB$3:$AB$1315,DataRegularSeason20242025!$B$3:$B$1315, "&lt;=" &amp; $A169, DataRegularSeason20242025!$E$3:$E$1315, AD$1)</f>
        <v>27</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25</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23</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28</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26</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29</v>
      </c>
      <c r="O170" s="2">
        <f>SUMIFS(DataRegularSeason20242025!$AA$3:$AA$1315,DataRegularSeason20242025!$B$3:$B$1315, "&lt;=" &amp; $A170, DataRegularSeason20242025!$D$3:$D$1315, O$1)+SUMIFS(DataRegularSeason20242025!$AB$3:$AB$1315,DataRegularSeason20242025!$B$3:$B$1315, "&lt;=" &amp; $A170, DataRegularSeason20242025!$E$3:$E$1315, O$1)</f>
        <v>34</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34</v>
      </c>
      <c r="R170" s="2">
        <f>SUMIFS(DataRegularSeason20242025!$AA$3:$AA$1315,DataRegularSeason20242025!$B$3:$B$1315, "&lt;=" &amp; $A170, DataRegularSeason20242025!$D$3:$D$1315, R$1)+SUMIFS(DataRegularSeason20242025!$AB$3:$AB$1315,DataRegularSeason20242025!$B$3:$B$1315, "&lt;=" &amp; $A170, DataRegularSeason20242025!$E$3:$E$1315, R$1)</f>
        <v>19</v>
      </c>
      <c r="S170" s="2">
        <f>SUMIFS(DataRegularSeason20242025!$AA$3:$AA$1315,DataRegularSeason20242025!$B$3:$B$1315, "&lt;=" &amp; $A170, DataRegularSeason20242025!$D$3:$D$1315, S$1)+SUMIFS(DataRegularSeason20242025!$AB$3:$AB$1315,DataRegularSeason20242025!$B$3:$B$1315, "&lt;=" &amp; $A170, DataRegularSeason20242025!$E$3:$E$1315, S$1)</f>
        <v>24</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21</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30</v>
      </c>
      <c r="AC170" s="2">
        <f>SUMIFS(DataRegularSeason20242025!$AA$3:$AA$1315,DataRegularSeason20242025!$B$3:$B$1315, "&lt;=" &amp; $A170, DataRegularSeason20242025!$D$3:$D$1315, AC$1)+SUMIFS(DataRegularSeason20242025!$AB$3:$AB$1315,DataRegularSeason20242025!$B$3:$B$1315, "&lt;=" &amp; $A170, DataRegularSeason20242025!$E$3:$E$1315, AC$1)</f>
        <v>22</v>
      </c>
      <c r="AD170" s="2">
        <f>SUMIFS(DataRegularSeason20242025!$AA$3:$AA$1315,DataRegularSeason20242025!$B$3:$B$1315, "&lt;=" &amp; $A170, DataRegularSeason20242025!$D$3:$D$1315, AD$1)+SUMIFS(DataRegularSeason20242025!$AB$3:$AB$1315,DataRegularSeason20242025!$B$3:$B$1315, "&lt;=" &amp; $A170, DataRegularSeason20242025!$E$3:$E$1315, AD$1)</f>
        <v>27</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25</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23</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28</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26</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29</v>
      </c>
      <c r="O171" s="2">
        <f>SUMIFS(DataRegularSeason20242025!$AA$3:$AA$1315,DataRegularSeason20242025!$B$3:$B$1315, "&lt;=" &amp; $A171, DataRegularSeason20242025!$D$3:$D$1315, O$1)+SUMIFS(DataRegularSeason20242025!$AB$3:$AB$1315,DataRegularSeason20242025!$B$3:$B$1315, "&lt;=" &amp; $A171, DataRegularSeason20242025!$E$3:$E$1315, O$1)</f>
        <v>34</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34</v>
      </c>
      <c r="R171" s="2">
        <f>SUMIFS(DataRegularSeason20242025!$AA$3:$AA$1315,DataRegularSeason20242025!$B$3:$B$1315, "&lt;=" &amp; $A171, DataRegularSeason20242025!$D$3:$D$1315, R$1)+SUMIFS(DataRegularSeason20242025!$AB$3:$AB$1315,DataRegularSeason20242025!$B$3:$B$1315, "&lt;=" &amp; $A171, DataRegularSeason20242025!$E$3:$E$1315, R$1)</f>
        <v>19</v>
      </c>
      <c r="S171" s="2">
        <f>SUMIFS(DataRegularSeason20242025!$AA$3:$AA$1315,DataRegularSeason20242025!$B$3:$B$1315, "&lt;=" &amp; $A171, DataRegularSeason20242025!$D$3:$D$1315, S$1)+SUMIFS(DataRegularSeason20242025!$AB$3:$AB$1315,DataRegularSeason20242025!$B$3:$B$1315, "&lt;=" &amp; $A171, DataRegularSeason20242025!$E$3:$E$1315, S$1)</f>
        <v>24</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21</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30</v>
      </c>
      <c r="AC171" s="2">
        <f>SUMIFS(DataRegularSeason20242025!$AA$3:$AA$1315,DataRegularSeason20242025!$B$3:$B$1315, "&lt;=" &amp; $A171, DataRegularSeason20242025!$D$3:$D$1315, AC$1)+SUMIFS(DataRegularSeason20242025!$AB$3:$AB$1315,DataRegularSeason20242025!$B$3:$B$1315, "&lt;=" &amp; $A171, DataRegularSeason20242025!$E$3:$E$1315, AC$1)</f>
        <v>22</v>
      </c>
      <c r="AD171" s="2">
        <f>SUMIFS(DataRegularSeason20242025!$AA$3:$AA$1315,DataRegularSeason20242025!$B$3:$B$1315, "&lt;=" &amp; $A171, DataRegularSeason20242025!$D$3:$D$1315, AD$1)+SUMIFS(DataRegularSeason20242025!$AB$3:$AB$1315,DataRegularSeason20242025!$B$3:$B$1315, "&lt;=" &amp; $A171, DataRegularSeason20242025!$E$3:$E$1315, AD$1)</f>
        <v>27</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25</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23</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28</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26</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29</v>
      </c>
      <c r="O172" s="2">
        <f>SUMIFS(DataRegularSeason20242025!$AA$3:$AA$1315,DataRegularSeason20242025!$B$3:$B$1315, "&lt;=" &amp; $A172, DataRegularSeason20242025!$D$3:$D$1315, O$1)+SUMIFS(DataRegularSeason20242025!$AB$3:$AB$1315,DataRegularSeason20242025!$B$3:$B$1315, "&lt;=" &amp; $A172, DataRegularSeason20242025!$E$3:$E$1315, O$1)</f>
        <v>34</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34</v>
      </c>
      <c r="R172" s="2">
        <f>SUMIFS(DataRegularSeason20242025!$AA$3:$AA$1315,DataRegularSeason20242025!$B$3:$B$1315, "&lt;=" &amp; $A172, DataRegularSeason20242025!$D$3:$D$1315, R$1)+SUMIFS(DataRegularSeason20242025!$AB$3:$AB$1315,DataRegularSeason20242025!$B$3:$B$1315, "&lt;=" &amp; $A172, DataRegularSeason20242025!$E$3:$E$1315, R$1)</f>
        <v>19</v>
      </c>
      <c r="S172" s="2">
        <f>SUMIFS(DataRegularSeason20242025!$AA$3:$AA$1315,DataRegularSeason20242025!$B$3:$B$1315, "&lt;=" &amp; $A172, DataRegularSeason20242025!$D$3:$D$1315, S$1)+SUMIFS(DataRegularSeason20242025!$AB$3:$AB$1315,DataRegularSeason20242025!$B$3:$B$1315, "&lt;=" &amp; $A172, DataRegularSeason20242025!$E$3:$E$1315, S$1)</f>
        <v>24</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21</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30</v>
      </c>
      <c r="AC172" s="2">
        <f>SUMIFS(DataRegularSeason20242025!$AA$3:$AA$1315,DataRegularSeason20242025!$B$3:$B$1315, "&lt;=" &amp; $A172, DataRegularSeason20242025!$D$3:$D$1315, AC$1)+SUMIFS(DataRegularSeason20242025!$AB$3:$AB$1315,DataRegularSeason20242025!$B$3:$B$1315, "&lt;=" &amp; $A172, DataRegularSeason20242025!$E$3:$E$1315, AC$1)</f>
        <v>22</v>
      </c>
      <c r="AD172" s="2">
        <f>SUMIFS(DataRegularSeason20242025!$AA$3:$AA$1315,DataRegularSeason20242025!$B$3:$B$1315, "&lt;=" &amp; $A172, DataRegularSeason20242025!$D$3:$D$1315, AD$1)+SUMIFS(DataRegularSeason20242025!$AB$3:$AB$1315,DataRegularSeason20242025!$B$3:$B$1315, "&lt;=" &amp; $A172, DataRegularSeason20242025!$E$3:$E$1315, AD$1)</f>
        <v>27</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25</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23</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28</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26</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29</v>
      </c>
      <c r="O173" s="2">
        <f>SUMIFS(DataRegularSeason20242025!$AA$3:$AA$1315,DataRegularSeason20242025!$B$3:$B$1315, "&lt;=" &amp; $A173, DataRegularSeason20242025!$D$3:$D$1315, O$1)+SUMIFS(DataRegularSeason20242025!$AB$3:$AB$1315,DataRegularSeason20242025!$B$3:$B$1315, "&lt;=" &amp; $A173, DataRegularSeason20242025!$E$3:$E$1315, O$1)</f>
        <v>34</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34</v>
      </c>
      <c r="R173" s="2">
        <f>SUMIFS(DataRegularSeason20242025!$AA$3:$AA$1315,DataRegularSeason20242025!$B$3:$B$1315, "&lt;=" &amp; $A173, DataRegularSeason20242025!$D$3:$D$1315, R$1)+SUMIFS(DataRegularSeason20242025!$AB$3:$AB$1315,DataRegularSeason20242025!$B$3:$B$1315, "&lt;=" &amp; $A173, DataRegularSeason20242025!$E$3:$E$1315, R$1)</f>
        <v>19</v>
      </c>
      <c r="S173" s="2">
        <f>SUMIFS(DataRegularSeason20242025!$AA$3:$AA$1315,DataRegularSeason20242025!$B$3:$B$1315, "&lt;=" &amp; $A173, DataRegularSeason20242025!$D$3:$D$1315, S$1)+SUMIFS(DataRegularSeason20242025!$AB$3:$AB$1315,DataRegularSeason20242025!$B$3:$B$1315, "&lt;=" &amp; $A173, DataRegularSeason20242025!$E$3:$E$1315, S$1)</f>
        <v>24</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21</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30</v>
      </c>
      <c r="AC173" s="2">
        <f>SUMIFS(DataRegularSeason20242025!$AA$3:$AA$1315,DataRegularSeason20242025!$B$3:$B$1315, "&lt;=" &amp; $A173, DataRegularSeason20242025!$D$3:$D$1315, AC$1)+SUMIFS(DataRegularSeason20242025!$AB$3:$AB$1315,DataRegularSeason20242025!$B$3:$B$1315, "&lt;=" &amp; $A173, DataRegularSeason20242025!$E$3:$E$1315, AC$1)</f>
        <v>22</v>
      </c>
      <c r="AD173" s="2">
        <f>SUMIFS(DataRegularSeason20242025!$AA$3:$AA$1315,DataRegularSeason20242025!$B$3:$B$1315, "&lt;=" &amp; $A173, DataRegularSeason20242025!$D$3:$D$1315, AD$1)+SUMIFS(DataRegularSeason20242025!$AB$3:$AB$1315,DataRegularSeason20242025!$B$3:$B$1315, "&lt;=" &amp; $A173, DataRegularSeason20242025!$E$3:$E$1315, AD$1)</f>
        <v>27</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25</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23</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28</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26</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29</v>
      </c>
      <c r="O174" s="2">
        <f>SUMIFS(DataRegularSeason20242025!$AA$3:$AA$1315,DataRegularSeason20242025!$B$3:$B$1315, "&lt;=" &amp; $A174, DataRegularSeason20242025!$D$3:$D$1315, O$1)+SUMIFS(DataRegularSeason20242025!$AB$3:$AB$1315,DataRegularSeason20242025!$B$3:$B$1315, "&lt;=" &amp; $A174, DataRegularSeason20242025!$E$3:$E$1315, O$1)</f>
        <v>34</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34</v>
      </c>
      <c r="R174" s="2">
        <f>SUMIFS(DataRegularSeason20242025!$AA$3:$AA$1315,DataRegularSeason20242025!$B$3:$B$1315, "&lt;=" &amp; $A174, DataRegularSeason20242025!$D$3:$D$1315, R$1)+SUMIFS(DataRegularSeason20242025!$AB$3:$AB$1315,DataRegularSeason20242025!$B$3:$B$1315, "&lt;=" &amp; $A174, DataRegularSeason20242025!$E$3:$E$1315, R$1)</f>
        <v>19</v>
      </c>
      <c r="S174" s="2">
        <f>SUMIFS(DataRegularSeason20242025!$AA$3:$AA$1315,DataRegularSeason20242025!$B$3:$B$1315, "&lt;=" &amp; $A174, DataRegularSeason20242025!$D$3:$D$1315, S$1)+SUMIFS(DataRegularSeason20242025!$AB$3:$AB$1315,DataRegularSeason20242025!$B$3:$B$1315, "&lt;=" &amp; $A174, DataRegularSeason20242025!$E$3:$E$1315, S$1)</f>
        <v>24</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21</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30</v>
      </c>
      <c r="AC174" s="2">
        <f>SUMIFS(DataRegularSeason20242025!$AA$3:$AA$1315,DataRegularSeason20242025!$B$3:$B$1315, "&lt;=" &amp; $A174, DataRegularSeason20242025!$D$3:$D$1315, AC$1)+SUMIFS(DataRegularSeason20242025!$AB$3:$AB$1315,DataRegularSeason20242025!$B$3:$B$1315, "&lt;=" &amp; $A174, DataRegularSeason20242025!$E$3:$E$1315, AC$1)</f>
        <v>22</v>
      </c>
      <c r="AD174" s="2">
        <f>SUMIFS(DataRegularSeason20242025!$AA$3:$AA$1315,DataRegularSeason20242025!$B$3:$B$1315, "&lt;=" &amp; $A174, DataRegularSeason20242025!$D$3:$D$1315, AD$1)+SUMIFS(DataRegularSeason20242025!$AB$3:$AB$1315,DataRegularSeason20242025!$B$3:$B$1315, "&lt;=" &amp; $A174, DataRegularSeason20242025!$E$3:$E$1315, AD$1)</f>
        <v>27</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25</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23</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28</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26</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29</v>
      </c>
      <c r="O175" s="2">
        <f>SUMIFS(DataRegularSeason20242025!$AA$3:$AA$1315,DataRegularSeason20242025!$B$3:$B$1315, "&lt;=" &amp; $A175, DataRegularSeason20242025!$D$3:$D$1315, O$1)+SUMIFS(DataRegularSeason20242025!$AB$3:$AB$1315,DataRegularSeason20242025!$B$3:$B$1315, "&lt;=" &amp; $A175, DataRegularSeason20242025!$E$3:$E$1315, O$1)</f>
        <v>34</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34</v>
      </c>
      <c r="R175" s="2">
        <f>SUMIFS(DataRegularSeason20242025!$AA$3:$AA$1315,DataRegularSeason20242025!$B$3:$B$1315, "&lt;=" &amp; $A175, DataRegularSeason20242025!$D$3:$D$1315, R$1)+SUMIFS(DataRegularSeason20242025!$AB$3:$AB$1315,DataRegularSeason20242025!$B$3:$B$1315, "&lt;=" &amp; $A175, DataRegularSeason20242025!$E$3:$E$1315, R$1)</f>
        <v>19</v>
      </c>
      <c r="S175" s="2">
        <f>SUMIFS(DataRegularSeason20242025!$AA$3:$AA$1315,DataRegularSeason20242025!$B$3:$B$1315, "&lt;=" &amp; $A175, DataRegularSeason20242025!$D$3:$D$1315, S$1)+SUMIFS(DataRegularSeason20242025!$AB$3:$AB$1315,DataRegularSeason20242025!$B$3:$B$1315, "&lt;=" &amp; $A175, DataRegularSeason20242025!$E$3:$E$1315, S$1)</f>
        <v>24</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21</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30</v>
      </c>
      <c r="AC175" s="2">
        <f>SUMIFS(DataRegularSeason20242025!$AA$3:$AA$1315,DataRegularSeason20242025!$B$3:$B$1315, "&lt;=" &amp; $A175, DataRegularSeason20242025!$D$3:$D$1315, AC$1)+SUMIFS(DataRegularSeason20242025!$AB$3:$AB$1315,DataRegularSeason20242025!$B$3:$B$1315, "&lt;=" &amp; $A175, DataRegularSeason20242025!$E$3:$E$1315, AC$1)</f>
        <v>22</v>
      </c>
      <c r="AD175" s="2">
        <f>SUMIFS(DataRegularSeason20242025!$AA$3:$AA$1315,DataRegularSeason20242025!$B$3:$B$1315, "&lt;=" &amp; $A175, DataRegularSeason20242025!$D$3:$D$1315, AD$1)+SUMIFS(DataRegularSeason20242025!$AB$3:$AB$1315,DataRegularSeason20242025!$B$3:$B$1315, "&lt;=" &amp; $A175, DataRegularSeason20242025!$E$3:$E$1315, AD$1)</f>
        <v>27</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25</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23</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28</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26</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29</v>
      </c>
      <c r="O176" s="2">
        <f>SUMIFS(DataRegularSeason20242025!$AA$3:$AA$1315,DataRegularSeason20242025!$B$3:$B$1315, "&lt;=" &amp; $A176, DataRegularSeason20242025!$D$3:$D$1315, O$1)+SUMIFS(DataRegularSeason20242025!$AB$3:$AB$1315,DataRegularSeason20242025!$B$3:$B$1315, "&lt;=" &amp; $A176, DataRegularSeason20242025!$E$3:$E$1315, O$1)</f>
        <v>34</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34</v>
      </c>
      <c r="R176" s="2">
        <f>SUMIFS(DataRegularSeason20242025!$AA$3:$AA$1315,DataRegularSeason20242025!$B$3:$B$1315, "&lt;=" &amp; $A176, DataRegularSeason20242025!$D$3:$D$1315, R$1)+SUMIFS(DataRegularSeason20242025!$AB$3:$AB$1315,DataRegularSeason20242025!$B$3:$B$1315, "&lt;=" &amp; $A176, DataRegularSeason20242025!$E$3:$E$1315, R$1)</f>
        <v>19</v>
      </c>
      <c r="S176" s="2">
        <f>SUMIFS(DataRegularSeason20242025!$AA$3:$AA$1315,DataRegularSeason20242025!$B$3:$B$1315, "&lt;=" &amp; $A176, DataRegularSeason20242025!$D$3:$D$1315, S$1)+SUMIFS(DataRegularSeason20242025!$AB$3:$AB$1315,DataRegularSeason20242025!$B$3:$B$1315, "&lt;=" &amp; $A176, DataRegularSeason20242025!$E$3:$E$1315, S$1)</f>
        <v>24</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21</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30</v>
      </c>
      <c r="AC176" s="2">
        <f>SUMIFS(DataRegularSeason20242025!$AA$3:$AA$1315,DataRegularSeason20242025!$B$3:$B$1315, "&lt;=" &amp; $A176, DataRegularSeason20242025!$D$3:$D$1315, AC$1)+SUMIFS(DataRegularSeason20242025!$AB$3:$AB$1315,DataRegularSeason20242025!$B$3:$B$1315, "&lt;=" &amp; $A176, DataRegularSeason20242025!$E$3:$E$1315, AC$1)</f>
        <v>22</v>
      </c>
      <c r="AD176" s="2">
        <f>SUMIFS(DataRegularSeason20242025!$AA$3:$AA$1315,DataRegularSeason20242025!$B$3:$B$1315, "&lt;=" &amp; $A176, DataRegularSeason20242025!$D$3:$D$1315, AD$1)+SUMIFS(DataRegularSeason20242025!$AB$3:$AB$1315,DataRegularSeason20242025!$B$3:$B$1315, "&lt;=" &amp; $A176, DataRegularSeason20242025!$E$3:$E$1315, AD$1)</f>
        <v>27</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25</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23</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28</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26</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29</v>
      </c>
      <c r="O177" s="2">
        <f>SUMIFS(DataRegularSeason20242025!$AA$3:$AA$1315,DataRegularSeason20242025!$B$3:$B$1315, "&lt;=" &amp; $A177, DataRegularSeason20242025!$D$3:$D$1315, O$1)+SUMIFS(DataRegularSeason20242025!$AB$3:$AB$1315,DataRegularSeason20242025!$B$3:$B$1315, "&lt;=" &amp; $A177, DataRegularSeason20242025!$E$3:$E$1315, O$1)</f>
        <v>34</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34</v>
      </c>
      <c r="R177" s="2">
        <f>SUMIFS(DataRegularSeason20242025!$AA$3:$AA$1315,DataRegularSeason20242025!$B$3:$B$1315, "&lt;=" &amp; $A177, DataRegularSeason20242025!$D$3:$D$1315, R$1)+SUMIFS(DataRegularSeason20242025!$AB$3:$AB$1315,DataRegularSeason20242025!$B$3:$B$1315, "&lt;=" &amp; $A177, DataRegularSeason20242025!$E$3:$E$1315, R$1)</f>
        <v>19</v>
      </c>
      <c r="S177" s="2">
        <f>SUMIFS(DataRegularSeason20242025!$AA$3:$AA$1315,DataRegularSeason20242025!$B$3:$B$1315, "&lt;=" &amp; $A177, DataRegularSeason20242025!$D$3:$D$1315, S$1)+SUMIFS(DataRegularSeason20242025!$AB$3:$AB$1315,DataRegularSeason20242025!$B$3:$B$1315, "&lt;=" &amp; $A177, DataRegularSeason20242025!$E$3:$E$1315, S$1)</f>
        <v>24</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21</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30</v>
      </c>
      <c r="AC177" s="2">
        <f>SUMIFS(DataRegularSeason20242025!$AA$3:$AA$1315,DataRegularSeason20242025!$B$3:$B$1315, "&lt;=" &amp; $A177, DataRegularSeason20242025!$D$3:$D$1315, AC$1)+SUMIFS(DataRegularSeason20242025!$AB$3:$AB$1315,DataRegularSeason20242025!$B$3:$B$1315, "&lt;=" &amp; $A177, DataRegularSeason20242025!$E$3:$E$1315, AC$1)</f>
        <v>22</v>
      </c>
      <c r="AD177" s="2">
        <f>SUMIFS(DataRegularSeason20242025!$AA$3:$AA$1315,DataRegularSeason20242025!$B$3:$B$1315, "&lt;=" &amp; $A177, DataRegularSeason20242025!$D$3:$D$1315, AD$1)+SUMIFS(DataRegularSeason20242025!$AB$3:$AB$1315,DataRegularSeason20242025!$B$3:$B$1315, "&lt;=" &amp; $A177, DataRegularSeason20242025!$E$3:$E$1315, AD$1)</f>
        <v>27</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25</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23</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28</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26</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29</v>
      </c>
      <c r="O178" s="2">
        <f>SUMIFS(DataRegularSeason20242025!$AA$3:$AA$1315,DataRegularSeason20242025!$B$3:$B$1315, "&lt;=" &amp; $A178, DataRegularSeason20242025!$D$3:$D$1315, O$1)+SUMIFS(DataRegularSeason20242025!$AB$3:$AB$1315,DataRegularSeason20242025!$B$3:$B$1315, "&lt;=" &amp; $A178, DataRegularSeason20242025!$E$3:$E$1315, O$1)</f>
        <v>34</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34</v>
      </c>
      <c r="R178" s="2">
        <f>SUMIFS(DataRegularSeason20242025!$AA$3:$AA$1315,DataRegularSeason20242025!$B$3:$B$1315, "&lt;=" &amp; $A178, DataRegularSeason20242025!$D$3:$D$1315, R$1)+SUMIFS(DataRegularSeason20242025!$AB$3:$AB$1315,DataRegularSeason20242025!$B$3:$B$1315, "&lt;=" &amp; $A178, DataRegularSeason20242025!$E$3:$E$1315, R$1)</f>
        <v>19</v>
      </c>
      <c r="S178" s="2">
        <f>SUMIFS(DataRegularSeason20242025!$AA$3:$AA$1315,DataRegularSeason20242025!$B$3:$B$1315, "&lt;=" &amp; $A178, DataRegularSeason20242025!$D$3:$D$1315, S$1)+SUMIFS(DataRegularSeason20242025!$AB$3:$AB$1315,DataRegularSeason20242025!$B$3:$B$1315, "&lt;=" &amp; $A178, DataRegularSeason20242025!$E$3:$E$1315, S$1)</f>
        <v>24</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21</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30</v>
      </c>
      <c r="AC178" s="2">
        <f>SUMIFS(DataRegularSeason20242025!$AA$3:$AA$1315,DataRegularSeason20242025!$B$3:$B$1315, "&lt;=" &amp; $A178, DataRegularSeason20242025!$D$3:$D$1315, AC$1)+SUMIFS(DataRegularSeason20242025!$AB$3:$AB$1315,DataRegularSeason20242025!$B$3:$B$1315, "&lt;=" &amp; $A178, DataRegularSeason20242025!$E$3:$E$1315, AC$1)</f>
        <v>22</v>
      </c>
      <c r="AD178" s="2">
        <f>SUMIFS(DataRegularSeason20242025!$AA$3:$AA$1315,DataRegularSeason20242025!$B$3:$B$1315, "&lt;=" &amp; $A178, DataRegularSeason20242025!$D$3:$D$1315, AD$1)+SUMIFS(DataRegularSeason20242025!$AB$3:$AB$1315,DataRegularSeason20242025!$B$3:$B$1315, "&lt;=" &amp; $A178, DataRegularSeason20242025!$E$3:$E$1315, AD$1)</f>
        <v>27</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25</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23</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28</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26</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29</v>
      </c>
      <c r="O179" s="2">
        <f>SUMIFS(DataRegularSeason20242025!$AA$3:$AA$1315,DataRegularSeason20242025!$B$3:$B$1315, "&lt;=" &amp; $A179, DataRegularSeason20242025!$D$3:$D$1315, O$1)+SUMIFS(DataRegularSeason20242025!$AB$3:$AB$1315,DataRegularSeason20242025!$B$3:$B$1315, "&lt;=" &amp; $A179, DataRegularSeason20242025!$E$3:$E$1315, O$1)</f>
        <v>34</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34</v>
      </c>
      <c r="R179" s="2">
        <f>SUMIFS(DataRegularSeason20242025!$AA$3:$AA$1315,DataRegularSeason20242025!$B$3:$B$1315, "&lt;=" &amp; $A179, DataRegularSeason20242025!$D$3:$D$1315, R$1)+SUMIFS(DataRegularSeason20242025!$AB$3:$AB$1315,DataRegularSeason20242025!$B$3:$B$1315, "&lt;=" &amp; $A179, DataRegularSeason20242025!$E$3:$E$1315, R$1)</f>
        <v>19</v>
      </c>
      <c r="S179" s="2">
        <f>SUMIFS(DataRegularSeason20242025!$AA$3:$AA$1315,DataRegularSeason20242025!$B$3:$B$1315, "&lt;=" &amp; $A179, DataRegularSeason20242025!$D$3:$D$1315, S$1)+SUMIFS(DataRegularSeason20242025!$AB$3:$AB$1315,DataRegularSeason20242025!$B$3:$B$1315, "&lt;=" &amp; $A179, DataRegularSeason20242025!$E$3:$E$1315, S$1)</f>
        <v>24</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21</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30</v>
      </c>
      <c r="AC179" s="2">
        <f>SUMIFS(DataRegularSeason20242025!$AA$3:$AA$1315,DataRegularSeason20242025!$B$3:$B$1315, "&lt;=" &amp; $A179, DataRegularSeason20242025!$D$3:$D$1315, AC$1)+SUMIFS(DataRegularSeason20242025!$AB$3:$AB$1315,DataRegularSeason20242025!$B$3:$B$1315, "&lt;=" &amp; $A179, DataRegularSeason20242025!$E$3:$E$1315, AC$1)</f>
        <v>22</v>
      </c>
      <c r="AD179" s="2">
        <f>SUMIFS(DataRegularSeason20242025!$AA$3:$AA$1315,DataRegularSeason20242025!$B$3:$B$1315, "&lt;=" &amp; $A179, DataRegularSeason20242025!$D$3:$D$1315, AD$1)+SUMIFS(DataRegularSeason20242025!$AB$3:$AB$1315,DataRegularSeason20242025!$B$3:$B$1315, "&lt;=" &amp; $A179, DataRegularSeason20242025!$E$3:$E$1315, AD$1)</f>
        <v>27</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25</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23</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28</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26</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29</v>
      </c>
      <c r="O180" s="2">
        <f>SUMIFS(DataRegularSeason20242025!$AA$3:$AA$1315,DataRegularSeason20242025!$B$3:$B$1315, "&lt;=" &amp; $A180, DataRegularSeason20242025!$D$3:$D$1315, O$1)+SUMIFS(DataRegularSeason20242025!$AB$3:$AB$1315,DataRegularSeason20242025!$B$3:$B$1315, "&lt;=" &amp; $A180, DataRegularSeason20242025!$E$3:$E$1315, O$1)</f>
        <v>34</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34</v>
      </c>
      <c r="R180" s="2">
        <f>SUMIFS(DataRegularSeason20242025!$AA$3:$AA$1315,DataRegularSeason20242025!$B$3:$B$1315, "&lt;=" &amp; $A180, DataRegularSeason20242025!$D$3:$D$1315, R$1)+SUMIFS(DataRegularSeason20242025!$AB$3:$AB$1315,DataRegularSeason20242025!$B$3:$B$1315, "&lt;=" &amp; $A180, DataRegularSeason20242025!$E$3:$E$1315, R$1)</f>
        <v>19</v>
      </c>
      <c r="S180" s="2">
        <f>SUMIFS(DataRegularSeason20242025!$AA$3:$AA$1315,DataRegularSeason20242025!$B$3:$B$1315, "&lt;=" &amp; $A180, DataRegularSeason20242025!$D$3:$D$1315, S$1)+SUMIFS(DataRegularSeason20242025!$AB$3:$AB$1315,DataRegularSeason20242025!$B$3:$B$1315, "&lt;=" &amp; $A180, DataRegularSeason20242025!$E$3:$E$1315, S$1)</f>
        <v>24</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21</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30</v>
      </c>
      <c r="AC180" s="2">
        <f>SUMIFS(DataRegularSeason20242025!$AA$3:$AA$1315,DataRegularSeason20242025!$B$3:$B$1315, "&lt;=" &amp; $A180, DataRegularSeason20242025!$D$3:$D$1315, AC$1)+SUMIFS(DataRegularSeason20242025!$AB$3:$AB$1315,DataRegularSeason20242025!$B$3:$B$1315, "&lt;=" &amp; $A180, DataRegularSeason20242025!$E$3:$E$1315, AC$1)</f>
        <v>22</v>
      </c>
      <c r="AD180" s="2">
        <f>SUMIFS(DataRegularSeason20242025!$AA$3:$AA$1315,DataRegularSeason20242025!$B$3:$B$1315, "&lt;=" &amp; $A180, DataRegularSeason20242025!$D$3:$D$1315, AD$1)+SUMIFS(DataRegularSeason20242025!$AB$3:$AB$1315,DataRegularSeason20242025!$B$3:$B$1315, "&lt;=" &amp; $A180, DataRegularSeason20242025!$E$3:$E$1315, AD$1)</f>
        <v>27</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25</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23</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28</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26</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29</v>
      </c>
      <c r="O181" s="2">
        <f>SUMIFS(DataRegularSeason20242025!$AA$3:$AA$1315,DataRegularSeason20242025!$B$3:$B$1315, "&lt;=" &amp; $A181, DataRegularSeason20242025!$D$3:$D$1315, O$1)+SUMIFS(DataRegularSeason20242025!$AB$3:$AB$1315,DataRegularSeason20242025!$B$3:$B$1315, "&lt;=" &amp; $A181, DataRegularSeason20242025!$E$3:$E$1315, O$1)</f>
        <v>34</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34</v>
      </c>
      <c r="R181" s="2">
        <f>SUMIFS(DataRegularSeason20242025!$AA$3:$AA$1315,DataRegularSeason20242025!$B$3:$B$1315, "&lt;=" &amp; $A181, DataRegularSeason20242025!$D$3:$D$1315, R$1)+SUMIFS(DataRegularSeason20242025!$AB$3:$AB$1315,DataRegularSeason20242025!$B$3:$B$1315, "&lt;=" &amp; $A181, DataRegularSeason20242025!$E$3:$E$1315, R$1)</f>
        <v>19</v>
      </c>
      <c r="S181" s="2">
        <f>SUMIFS(DataRegularSeason20242025!$AA$3:$AA$1315,DataRegularSeason20242025!$B$3:$B$1315, "&lt;=" &amp; $A181, DataRegularSeason20242025!$D$3:$D$1315, S$1)+SUMIFS(DataRegularSeason20242025!$AB$3:$AB$1315,DataRegularSeason20242025!$B$3:$B$1315, "&lt;=" &amp; $A181, DataRegularSeason20242025!$E$3:$E$1315, S$1)</f>
        <v>24</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21</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30</v>
      </c>
      <c r="AC181" s="2">
        <f>SUMIFS(DataRegularSeason20242025!$AA$3:$AA$1315,DataRegularSeason20242025!$B$3:$B$1315, "&lt;=" &amp; $A181, DataRegularSeason20242025!$D$3:$D$1315, AC$1)+SUMIFS(DataRegularSeason20242025!$AB$3:$AB$1315,DataRegularSeason20242025!$B$3:$B$1315, "&lt;=" &amp; $A181, DataRegularSeason20242025!$E$3:$E$1315, AC$1)</f>
        <v>22</v>
      </c>
      <c r="AD181" s="2">
        <f>SUMIFS(DataRegularSeason20242025!$AA$3:$AA$1315,DataRegularSeason20242025!$B$3:$B$1315, "&lt;=" &amp; $A181, DataRegularSeason20242025!$D$3:$D$1315, AD$1)+SUMIFS(DataRegularSeason20242025!$AB$3:$AB$1315,DataRegularSeason20242025!$B$3:$B$1315, "&lt;=" &amp; $A181, DataRegularSeason20242025!$E$3:$E$1315, AD$1)</f>
        <v>27</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25</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23</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28</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26</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29</v>
      </c>
      <c r="O182" s="2">
        <f>SUMIFS(DataRegularSeason20242025!$AA$3:$AA$1315,DataRegularSeason20242025!$B$3:$B$1315, "&lt;=" &amp; $A182, DataRegularSeason20242025!$D$3:$D$1315, O$1)+SUMIFS(DataRegularSeason20242025!$AB$3:$AB$1315,DataRegularSeason20242025!$B$3:$B$1315, "&lt;=" &amp; $A182, DataRegularSeason20242025!$E$3:$E$1315, O$1)</f>
        <v>34</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34</v>
      </c>
      <c r="R182" s="2">
        <f>SUMIFS(DataRegularSeason20242025!$AA$3:$AA$1315,DataRegularSeason20242025!$B$3:$B$1315, "&lt;=" &amp; $A182, DataRegularSeason20242025!$D$3:$D$1315, R$1)+SUMIFS(DataRegularSeason20242025!$AB$3:$AB$1315,DataRegularSeason20242025!$B$3:$B$1315, "&lt;=" &amp; $A182, DataRegularSeason20242025!$E$3:$E$1315, R$1)</f>
        <v>19</v>
      </c>
      <c r="S182" s="2">
        <f>SUMIFS(DataRegularSeason20242025!$AA$3:$AA$1315,DataRegularSeason20242025!$B$3:$B$1315, "&lt;=" &amp; $A182, DataRegularSeason20242025!$D$3:$D$1315, S$1)+SUMIFS(DataRegularSeason20242025!$AB$3:$AB$1315,DataRegularSeason20242025!$B$3:$B$1315, "&lt;=" &amp; $A182, DataRegularSeason20242025!$E$3:$E$1315, S$1)</f>
        <v>24</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21</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30</v>
      </c>
      <c r="AC182" s="2">
        <f>SUMIFS(DataRegularSeason20242025!$AA$3:$AA$1315,DataRegularSeason20242025!$B$3:$B$1315, "&lt;=" &amp; $A182, DataRegularSeason20242025!$D$3:$D$1315, AC$1)+SUMIFS(DataRegularSeason20242025!$AB$3:$AB$1315,DataRegularSeason20242025!$B$3:$B$1315, "&lt;=" &amp; $A182, DataRegularSeason20242025!$E$3:$E$1315, AC$1)</f>
        <v>22</v>
      </c>
      <c r="AD182" s="2">
        <f>SUMIFS(DataRegularSeason20242025!$AA$3:$AA$1315,DataRegularSeason20242025!$B$3:$B$1315, "&lt;=" &amp; $A182, DataRegularSeason20242025!$D$3:$D$1315, AD$1)+SUMIFS(DataRegularSeason20242025!$AB$3:$AB$1315,DataRegularSeason20242025!$B$3:$B$1315, "&lt;=" &amp; $A182, DataRegularSeason20242025!$E$3:$E$1315, AD$1)</f>
        <v>27</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25</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23</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28</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26</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29</v>
      </c>
      <c r="O183" s="2">
        <f>SUMIFS(DataRegularSeason20242025!$AA$3:$AA$1315,DataRegularSeason20242025!$B$3:$B$1315, "&lt;=" &amp; $A183, DataRegularSeason20242025!$D$3:$D$1315, O$1)+SUMIFS(DataRegularSeason20242025!$AB$3:$AB$1315,DataRegularSeason20242025!$B$3:$B$1315, "&lt;=" &amp; $A183, DataRegularSeason20242025!$E$3:$E$1315, O$1)</f>
        <v>34</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34</v>
      </c>
      <c r="R183" s="2">
        <f>SUMIFS(DataRegularSeason20242025!$AA$3:$AA$1315,DataRegularSeason20242025!$B$3:$B$1315, "&lt;=" &amp; $A183, DataRegularSeason20242025!$D$3:$D$1315, R$1)+SUMIFS(DataRegularSeason20242025!$AB$3:$AB$1315,DataRegularSeason20242025!$B$3:$B$1315, "&lt;=" &amp; $A183, DataRegularSeason20242025!$E$3:$E$1315, R$1)</f>
        <v>19</v>
      </c>
      <c r="S183" s="2">
        <f>SUMIFS(DataRegularSeason20242025!$AA$3:$AA$1315,DataRegularSeason20242025!$B$3:$B$1315, "&lt;=" &amp; $A183, DataRegularSeason20242025!$D$3:$D$1315, S$1)+SUMIFS(DataRegularSeason20242025!$AB$3:$AB$1315,DataRegularSeason20242025!$B$3:$B$1315, "&lt;=" &amp; $A183, DataRegularSeason20242025!$E$3:$E$1315, S$1)</f>
        <v>24</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21</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30</v>
      </c>
      <c r="AC183" s="2">
        <f>SUMIFS(DataRegularSeason20242025!$AA$3:$AA$1315,DataRegularSeason20242025!$B$3:$B$1315, "&lt;=" &amp; $A183, DataRegularSeason20242025!$D$3:$D$1315, AC$1)+SUMIFS(DataRegularSeason20242025!$AB$3:$AB$1315,DataRegularSeason20242025!$B$3:$B$1315, "&lt;=" &amp; $A183, DataRegularSeason20242025!$E$3:$E$1315, AC$1)</f>
        <v>22</v>
      </c>
      <c r="AD183" s="2">
        <f>SUMIFS(DataRegularSeason20242025!$AA$3:$AA$1315,DataRegularSeason20242025!$B$3:$B$1315, "&lt;=" &amp; $A183, DataRegularSeason20242025!$D$3:$D$1315, AD$1)+SUMIFS(DataRegularSeason20242025!$AB$3:$AB$1315,DataRegularSeason20242025!$B$3:$B$1315, "&lt;=" &amp; $A183, DataRegularSeason20242025!$E$3:$E$1315, AD$1)</f>
        <v>27</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25</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23</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28</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26</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29</v>
      </c>
      <c r="O184" s="2">
        <f>SUMIFS(DataRegularSeason20242025!$AA$3:$AA$1315,DataRegularSeason20242025!$B$3:$B$1315, "&lt;=" &amp; $A184, DataRegularSeason20242025!$D$3:$D$1315, O$1)+SUMIFS(DataRegularSeason20242025!$AB$3:$AB$1315,DataRegularSeason20242025!$B$3:$B$1315, "&lt;=" &amp; $A184, DataRegularSeason20242025!$E$3:$E$1315, O$1)</f>
        <v>34</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34</v>
      </c>
      <c r="R184" s="2">
        <f>SUMIFS(DataRegularSeason20242025!$AA$3:$AA$1315,DataRegularSeason20242025!$B$3:$B$1315, "&lt;=" &amp; $A184, DataRegularSeason20242025!$D$3:$D$1315, R$1)+SUMIFS(DataRegularSeason20242025!$AB$3:$AB$1315,DataRegularSeason20242025!$B$3:$B$1315, "&lt;=" &amp; $A184, DataRegularSeason20242025!$E$3:$E$1315, R$1)</f>
        <v>19</v>
      </c>
      <c r="S184" s="2">
        <f>SUMIFS(DataRegularSeason20242025!$AA$3:$AA$1315,DataRegularSeason20242025!$B$3:$B$1315, "&lt;=" &amp; $A184, DataRegularSeason20242025!$D$3:$D$1315, S$1)+SUMIFS(DataRegularSeason20242025!$AB$3:$AB$1315,DataRegularSeason20242025!$B$3:$B$1315, "&lt;=" &amp; $A184, DataRegularSeason20242025!$E$3:$E$1315, S$1)</f>
        <v>24</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21</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30</v>
      </c>
      <c r="AC184" s="2">
        <f>SUMIFS(DataRegularSeason20242025!$AA$3:$AA$1315,DataRegularSeason20242025!$B$3:$B$1315, "&lt;=" &amp; $A184, DataRegularSeason20242025!$D$3:$D$1315, AC$1)+SUMIFS(DataRegularSeason20242025!$AB$3:$AB$1315,DataRegularSeason20242025!$B$3:$B$1315, "&lt;=" &amp; $A184, DataRegularSeason20242025!$E$3:$E$1315, AC$1)</f>
        <v>22</v>
      </c>
      <c r="AD184" s="2">
        <f>SUMIFS(DataRegularSeason20242025!$AA$3:$AA$1315,DataRegularSeason20242025!$B$3:$B$1315, "&lt;=" &amp; $A184, DataRegularSeason20242025!$D$3:$D$1315, AD$1)+SUMIFS(DataRegularSeason20242025!$AB$3:$AB$1315,DataRegularSeason20242025!$B$3:$B$1315, "&lt;=" &amp; $A184, DataRegularSeason20242025!$E$3:$E$1315, AD$1)</f>
        <v>27</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25</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23</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28</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26</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29</v>
      </c>
      <c r="O185" s="2">
        <f>SUMIFS(DataRegularSeason20242025!$AA$3:$AA$1315,DataRegularSeason20242025!$B$3:$B$1315, "&lt;=" &amp; $A185, DataRegularSeason20242025!$D$3:$D$1315, O$1)+SUMIFS(DataRegularSeason20242025!$AB$3:$AB$1315,DataRegularSeason20242025!$B$3:$B$1315, "&lt;=" &amp; $A185, DataRegularSeason20242025!$E$3:$E$1315, O$1)</f>
        <v>34</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34</v>
      </c>
      <c r="R185" s="2">
        <f>SUMIFS(DataRegularSeason20242025!$AA$3:$AA$1315,DataRegularSeason20242025!$B$3:$B$1315, "&lt;=" &amp; $A185, DataRegularSeason20242025!$D$3:$D$1315, R$1)+SUMIFS(DataRegularSeason20242025!$AB$3:$AB$1315,DataRegularSeason20242025!$B$3:$B$1315, "&lt;=" &amp; $A185, DataRegularSeason20242025!$E$3:$E$1315, R$1)</f>
        <v>19</v>
      </c>
      <c r="S185" s="2">
        <f>SUMIFS(DataRegularSeason20242025!$AA$3:$AA$1315,DataRegularSeason20242025!$B$3:$B$1315, "&lt;=" &amp; $A185, DataRegularSeason20242025!$D$3:$D$1315, S$1)+SUMIFS(DataRegularSeason20242025!$AB$3:$AB$1315,DataRegularSeason20242025!$B$3:$B$1315, "&lt;=" &amp; $A185, DataRegularSeason20242025!$E$3:$E$1315, S$1)</f>
        <v>24</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21</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30</v>
      </c>
      <c r="AC185" s="2">
        <f>SUMIFS(DataRegularSeason20242025!$AA$3:$AA$1315,DataRegularSeason20242025!$B$3:$B$1315, "&lt;=" &amp; $A185, DataRegularSeason20242025!$D$3:$D$1315, AC$1)+SUMIFS(DataRegularSeason20242025!$AB$3:$AB$1315,DataRegularSeason20242025!$B$3:$B$1315, "&lt;=" &amp; $A185, DataRegularSeason20242025!$E$3:$E$1315, AC$1)</f>
        <v>22</v>
      </c>
      <c r="AD185" s="2">
        <f>SUMIFS(DataRegularSeason20242025!$AA$3:$AA$1315,DataRegularSeason20242025!$B$3:$B$1315, "&lt;=" &amp; $A185, DataRegularSeason20242025!$D$3:$D$1315, AD$1)+SUMIFS(DataRegularSeason20242025!$AB$3:$AB$1315,DataRegularSeason20242025!$B$3:$B$1315, "&lt;=" &amp; $A185, DataRegularSeason20242025!$E$3:$E$1315, AD$1)</f>
        <v>27</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25</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23</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28</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26</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29</v>
      </c>
      <c r="O186" s="2">
        <f>SUMIFS(DataRegularSeason20242025!$AA$3:$AA$1315,DataRegularSeason20242025!$B$3:$B$1315, "&lt;=" &amp; $A186, DataRegularSeason20242025!$D$3:$D$1315, O$1)+SUMIFS(DataRegularSeason20242025!$AB$3:$AB$1315,DataRegularSeason20242025!$B$3:$B$1315, "&lt;=" &amp; $A186, DataRegularSeason20242025!$E$3:$E$1315, O$1)</f>
        <v>34</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34</v>
      </c>
      <c r="R186" s="2">
        <f>SUMIFS(DataRegularSeason20242025!$AA$3:$AA$1315,DataRegularSeason20242025!$B$3:$B$1315, "&lt;=" &amp; $A186, DataRegularSeason20242025!$D$3:$D$1315, R$1)+SUMIFS(DataRegularSeason20242025!$AB$3:$AB$1315,DataRegularSeason20242025!$B$3:$B$1315, "&lt;=" &amp; $A186, DataRegularSeason20242025!$E$3:$E$1315, R$1)</f>
        <v>19</v>
      </c>
      <c r="S186" s="2">
        <f>SUMIFS(DataRegularSeason20242025!$AA$3:$AA$1315,DataRegularSeason20242025!$B$3:$B$1315, "&lt;=" &amp; $A186, DataRegularSeason20242025!$D$3:$D$1315, S$1)+SUMIFS(DataRegularSeason20242025!$AB$3:$AB$1315,DataRegularSeason20242025!$B$3:$B$1315, "&lt;=" &amp; $A186, DataRegularSeason20242025!$E$3:$E$1315, S$1)</f>
        <v>24</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21</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30</v>
      </c>
      <c r="AC186" s="2">
        <f>SUMIFS(DataRegularSeason20242025!$AA$3:$AA$1315,DataRegularSeason20242025!$B$3:$B$1315, "&lt;=" &amp; $A186, DataRegularSeason20242025!$D$3:$D$1315, AC$1)+SUMIFS(DataRegularSeason20242025!$AB$3:$AB$1315,DataRegularSeason20242025!$B$3:$B$1315, "&lt;=" &amp; $A186, DataRegularSeason20242025!$E$3:$E$1315, AC$1)</f>
        <v>22</v>
      </c>
      <c r="AD186" s="2">
        <f>SUMIFS(DataRegularSeason20242025!$AA$3:$AA$1315,DataRegularSeason20242025!$B$3:$B$1315, "&lt;=" &amp; $A186, DataRegularSeason20242025!$D$3:$D$1315, AD$1)+SUMIFS(DataRegularSeason20242025!$AB$3:$AB$1315,DataRegularSeason20242025!$B$3:$B$1315, "&lt;=" &amp; $A186, DataRegularSeason20242025!$E$3:$E$1315, AD$1)</f>
        <v>27</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25</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23</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28</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26</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29</v>
      </c>
      <c r="O187" s="2">
        <f>SUMIFS(DataRegularSeason20242025!$AA$3:$AA$1315,DataRegularSeason20242025!$B$3:$B$1315, "&lt;=" &amp; $A187, DataRegularSeason20242025!$D$3:$D$1315, O$1)+SUMIFS(DataRegularSeason20242025!$AB$3:$AB$1315,DataRegularSeason20242025!$B$3:$B$1315, "&lt;=" &amp; $A187, DataRegularSeason20242025!$E$3:$E$1315, O$1)</f>
        <v>34</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34</v>
      </c>
      <c r="R187" s="2">
        <f>SUMIFS(DataRegularSeason20242025!$AA$3:$AA$1315,DataRegularSeason20242025!$B$3:$B$1315, "&lt;=" &amp; $A187, DataRegularSeason20242025!$D$3:$D$1315, R$1)+SUMIFS(DataRegularSeason20242025!$AB$3:$AB$1315,DataRegularSeason20242025!$B$3:$B$1315, "&lt;=" &amp; $A187, DataRegularSeason20242025!$E$3:$E$1315, R$1)</f>
        <v>19</v>
      </c>
      <c r="S187" s="2">
        <f>SUMIFS(DataRegularSeason20242025!$AA$3:$AA$1315,DataRegularSeason20242025!$B$3:$B$1315, "&lt;=" &amp; $A187, DataRegularSeason20242025!$D$3:$D$1315, S$1)+SUMIFS(DataRegularSeason20242025!$AB$3:$AB$1315,DataRegularSeason20242025!$B$3:$B$1315, "&lt;=" &amp; $A187, DataRegularSeason20242025!$E$3:$E$1315, S$1)</f>
        <v>24</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21</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30</v>
      </c>
      <c r="AC187" s="2">
        <f>SUMIFS(DataRegularSeason20242025!$AA$3:$AA$1315,DataRegularSeason20242025!$B$3:$B$1315, "&lt;=" &amp; $A187, DataRegularSeason20242025!$D$3:$D$1315, AC$1)+SUMIFS(DataRegularSeason20242025!$AB$3:$AB$1315,DataRegularSeason20242025!$B$3:$B$1315, "&lt;=" &amp; $A187, DataRegularSeason20242025!$E$3:$E$1315, AC$1)</f>
        <v>22</v>
      </c>
      <c r="AD187" s="2">
        <f>SUMIFS(DataRegularSeason20242025!$AA$3:$AA$1315,DataRegularSeason20242025!$B$3:$B$1315, "&lt;=" &amp; $A187, DataRegularSeason20242025!$D$3:$D$1315, AD$1)+SUMIFS(DataRegularSeason20242025!$AB$3:$AB$1315,DataRegularSeason20242025!$B$3:$B$1315, "&lt;=" &amp; $A187, DataRegularSeason20242025!$E$3:$E$1315, AD$1)</f>
        <v>27</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25</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23</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28</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26</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29</v>
      </c>
      <c r="O188" s="2">
        <f>SUMIFS(DataRegularSeason20242025!$AA$3:$AA$1315,DataRegularSeason20242025!$B$3:$B$1315, "&lt;=" &amp; $A188, DataRegularSeason20242025!$D$3:$D$1315, O$1)+SUMIFS(DataRegularSeason20242025!$AB$3:$AB$1315,DataRegularSeason20242025!$B$3:$B$1315, "&lt;=" &amp; $A188, DataRegularSeason20242025!$E$3:$E$1315, O$1)</f>
        <v>34</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34</v>
      </c>
      <c r="R188" s="2">
        <f>SUMIFS(DataRegularSeason20242025!$AA$3:$AA$1315,DataRegularSeason20242025!$B$3:$B$1315, "&lt;=" &amp; $A188, DataRegularSeason20242025!$D$3:$D$1315, R$1)+SUMIFS(DataRegularSeason20242025!$AB$3:$AB$1315,DataRegularSeason20242025!$B$3:$B$1315, "&lt;=" &amp; $A188, DataRegularSeason20242025!$E$3:$E$1315, R$1)</f>
        <v>19</v>
      </c>
      <c r="S188" s="2">
        <f>SUMIFS(DataRegularSeason20242025!$AA$3:$AA$1315,DataRegularSeason20242025!$B$3:$B$1315, "&lt;=" &amp; $A188, DataRegularSeason20242025!$D$3:$D$1315, S$1)+SUMIFS(DataRegularSeason20242025!$AB$3:$AB$1315,DataRegularSeason20242025!$B$3:$B$1315, "&lt;=" &amp; $A188, DataRegularSeason20242025!$E$3:$E$1315, S$1)</f>
        <v>24</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21</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30</v>
      </c>
      <c r="AC188" s="2">
        <f>SUMIFS(DataRegularSeason20242025!$AA$3:$AA$1315,DataRegularSeason20242025!$B$3:$B$1315, "&lt;=" &amp; $A188, DataRegularSeason20242025!$D$3:$D$1315, AC$1)+SUMIFS(DataRegularSeason20242025!$AB$3:$AB$1315,DataRegularSeason20242025!$B$3:$B$1315, "&lt;=" &amp; $A188, DataRegularSeason20242025!$E$3:$E$1315, AC$1)</f>
        <v>22</v>
      </c>
      <c r="AD188" s="2">
        <f>SUMIFS(DataRegularSeason20242025!$AA$3:$AA$1315,DataRegularSeason20242025!$B$3:$B$1315, "&lt;=" &amp; $A188, DataRegularSeason20242025!$D$3:$D$1315, AD$1)+SUMIFS(DataRegularSeason20242025!$AB$3:$AB$1315,DataRegularSeason20242025!$B$3:$B$1315, "&lt;=" &amp; $A188, DataRegularSeason20242025!$E$3:$E$1315, AD$1)</f>
        <v>27</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25</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23</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28</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26</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29</v>
      </c>
      <c r="O189" s="2">
        <f>SUMIFS(DataRegularSeason20242025!$AA$3:$AA$1315,DataRegularSeason20242025!$B$3:$B$1315, "&lt;=" &amp; $A189, DataRegularSeason20242025!$D$3:$D$1315, O$1)+SUMIFS(DataRegularSeason20242025!$AB$3:$AB$1315,DataRegularSeason20242025!$B$3:$B$1315, "&lt;=" &amp; $A189, DataRegularSeason20242025!$E$3:$E$1315, O$1)</f>
        <v>34</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34</v>
      </c>
      <c r="R189" s="2">
        <f>SUMIFS(DataRegularSeason20242025!$AA$3:$AA$1315,DataRegularSeason20242025!$B$3:$B$1315, "&lt;=" &amp; $A189, DataRegularSeason20242025!$D$3:$D$1315, R$1)+SUMIFS(DataRegularSeason20242025!$AB$3:$AB$1315,DataRegularSeason20242025!$B$3:$B$1315, "&lt;=" &amp; $A189, DataRegularSeason20242025!$E$3:$E$1315, R$1)</f>
        <v>19</v>
      </c>
      <c r="S189" s="2">
        <f>SUMIFS(DataRegularSeason20242025!$AA$3:$AA$1315,DataRegularSeason20242025!$B$3:$B$1315, "&lt;=" &amp; $A189, DataRegularSeason20242025!$D$3:$D$1315, S$1)+SUMIFS(DataRegularSeason20242025!$AB$3:$AB$1315,DataRegularSeason20242025!$B$3:$B$1315, "&lt;=" &amp; $A189, DataRegularSeason20242025!$E$3:$E$1315, S$1)</f>
        <v>24</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21</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30</v>
      </c>
      <c r="AC189" s="2">
        <f>SUMIFS(DataRegularSeason20242025!$AA$3:$AA$1315,DataRegularSeason20242025!$B$3:$B$1315, "&lt;=" &amp; $A189, DataRegularSeason20242025!$D$3:$D$1315, AC$1)+SUMIFS(DataRegularSeason20242025!$AB$3:$AB$1315,DataRegularSeason20242025!$B$3:$B$1315, "&lt;=" &amp; $A189, DataRegularSeason20242025!$E$3:$E$1315, AC$1)</f>
        <v>22</v>
      </c>
      <c r="AD189" s="2">
        <f>SUMIFS(DataRegularSeason20242025!$AA$3:$AA$1315,DataRegularSeason20242025!$B$3:$B$1315, "&lt;=" &amp; $A189, DataRegularSeason20242025!$D$3:$D$1315, AD$1)+SUMIFS(DataRegularSeason20242025!$AB$3:$AB$1315,DataRegularSeason20242025!$B$3:$B$1315, "&lt;=" &amp; $A189, DataRegularSeason20242025!$E$3:$E$1315, AD$1)</f>
        <v>27</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25</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23</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28</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26</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29</v>
      </c>
      <c r="O190" s="2">
        <f>SUMIFS(DataRegularSeason20242025!$AA$3:$AA$1315,DataRegularSeason20242025!$B$3:$B$1315, "&lt;=" &amp; $A190, DataRegularSeason20242025!$D$3:$D$1315, O$1)+SUMIFS(DataRegularSeason20242025!$AB$3:$AB$1315,DataRegularSeason20242025!$B$3:$B$1315, "&lt;=" &amp; $A190, DataRegularSeason20242025!$E$3:$E$1315, O$1)</f>
        <v>34</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34</v>
      </c>
      <c r="R190" s="2">
        <f>SUMIFS(DataRegularSeason20242025!$AA$3:$AA$1315,DataRegularSeason20242025!$B$3:$B$1315, "&lt;=" &amp; $A190, DataRegularSeason20242025!$D$3:$D$1315, R$1)+SUMIFS(DataRegularSeason20242025!$AB$3:$AB$1315,DataRegularSeason20242025!$B$3:$B$1315, "&lt;=" &amp; $A190, DataRegularSeason20242025!$E$3:$E$1315, R$1)</f>
        <v>19</v>
      </c>
      <c r="S190" s="2">
        <f>SUMIFS(DataRegularSeason20242025!$AA$3:$AA$1315,DataRegularSeason20242025!$B$3:$B$1315, "&lt;=" &amp; $A190, DataRegularSeason20242025!$D$3:$D$1315, S$1)+SUMIFS(DataRegularSeason20242025!$AB$3:$AB$1315,DataRegularSeason20242025!$B$3:$B$1315, "&lt;=" &amp; $A190, DataRegularSeason20242025!$E$3:$E$1315, S$1)</f>
        <v>24</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21</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30</v>
      </c>
      <c r="AC190" s="2">
        <f>SUMIFS(DataRegularSeason20242025!$AA$3:$AA$1315,DataRegularSeason20242025!$B$3:$B$1315, "&lt;=" &amp; $A190, DataRegularSeason20242025!$D$3:$D$1315, AC$1)+SUMIFS(DataRegularSeason20242025!$AB$3:$AB$1315,DataRegularSeason20242025!$B$3:$B$1315, "&lt;=" &amp; $A190, DataRegularSeason20242025!$E$3:$E$1315, AC$1)</f>
        <v>22</v>
      </c>
      <c r="AD190" s="2">
        <f>SUMIFS(DataRegularSeason20242025!$AA$3:$AA$1315,DataRegularSeason20242025!$B$3:$B$1315, "&lt;=" &amp; $A190, DataRegularSeason20242025!$D$3:$D$1315, AD$1)+SUMIFS(DataRegularSeason20242025!$AB$3:$AB$1315,DataRegularSeason20242025!$B$3:$B$1315, "&lt;=" &amp; $A190, DataRegularSeason20242025!$E$3:$E$1315, AD$1)</f>
        <v>27</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25</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23</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28</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26</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29</v>
      </c>
      <c r="O191" s="2">
        <f>SUMIFS(DataRegularSeason20242025!$AA$3:$AA$1315,DataRegularSeason20242025!$B$3:$B$1315, "&lt;=" &amp; $A191, DataRegularSeason20242025!$D$3:$D$1315, O$1)+SUMIFS(DataRegularSeason20242025!$AB$3:$AB$1315,DataRegularSeason20242025!$B$3:$B$1315, "&lt;=" &amp; $A191, DataRegularSeason20242025!$E$3:$E$1315, O$1)</f>
        <v>34</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34</v>
      </c>
      <c r="R191" s="2">
        <f>SUMIFS(DataRegularSeason20242025!$AA$3:$AA$1315,DataRegularSeason20242025!$B$3:$B$1315, "&lt;=" &amp; $A191, DataRegularSeason20242025!$D$3:$D$1315, R$1)+SUMIFS(DataRegularSeason20242025!$AB$3:$AB$1315,DataRegularSeason20242025!$B$3:$B$1315, "&lt;=" &amp; $A191, DataRegularSeason20242025!$E$3:$E$1315, R$1)</f>
        <v>19</v>
      </c>
      <c r="S191" s="2">
        <f>SUMIFS(DataRegularSeason20242025!$AA$3:$AA$1315,DataRegularSeason20242025!$B$3:$B$1315, "&lt;=" &amp; $A191, DataRegularSeason20242025!$D$3:$D$1315, S$1)+SUMIFS(DataRegularSeason20242025!$AB$3:$AB$1315,DataRegularSeason20242025!$B$3:$B$1315, "&lt;=" &amp; $A191, DataRegularSeason20242025!$E$3:$E$1315, S$1)</f>
        <v>24</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21</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30</v>
      </c>
      <c r="AC191" s="2">
        <f>SUMIFS(DataRegularSeason20242025!$AA$3:$AA$1315,DataRegularSeason20242025!$B$3:$B$1315, "&lt;=" &amp; $A191, DataRegularSeason20242025!$D$3:$D$1315, AC$1)+SUMIFS(DataRegularSeason20242025!$AB$3:$AB$1315,DataRegularSeason20242025!$B$3:$B$1315, "&lt;=" &amp; $A191, DataRegularSeason20242025!$E$3:$E$1315, AC$1)</f>
        <v>22</v>
      </c>
      <c r="AD191" s="2">
        <f>SUMIFS(DataRegularSeason20242025!$AA$3:$AA$1315,DataRegularSeason20242025!$B$3:$B$1315, "&lt;=" &amp; $A191, DataRegularSeason20242025!$D$3:$D$1315, AD$1)+SUMIFS(DataRegularSeason20242025!$AB$3:$AB$1315,DataRegularSeason20242025!$B$3:$B$1315, "&lt;=" &amp; $A191, DataRegularSeason20242025!$E$3:$E$1315, AD$1)</f>
        <v>27</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25</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23</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28</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26</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29</v>
      </c>
      <c r="O192" s="2">
        <f>SUMIFS(DataRegularSeason20242025!$AA$3:$AA$1315,DataRegularSeason20242025!$B$3:$B$1315, "&lt;=" &amp; $A192, DataRegularSeason20242025!$D$3:$D$1315, O$1)+SUMIFS(DataRegularSeason20242025!$AB$3:$AB$1315,DataRegularSeason20242025!$B$3:$B$1315, "&lt;=" &amp; $A192, DataRegularSeason20242025!$E$3:$E$1315, O$1)</f>
        <v>34</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34</v>
      </c>
      <c r="R192" s="2">
        <f>SUMIFS(DataRegularSeason20242025!$AA$3:$AA$1315,DataRegularSeason20242025!$B$3:$B$1315, "&lt;=" &amp; $A192, DataRegularSeason20242025!$D$3:$D$1315, R$1)+SUMIFS(DataRegularSeason20242025!$AB$3:$AB$1315,DataRegularSeason20242025!$B$3:$B$1315, "&lt;=" &amp; $A192, DataRegularSeason20242025!$E$3:$E$1315, R$1)</f>
        <v>19</v>
      </c>
      <c r="S192" s="2">
        <f>SUMIFS(DataRegularSeason20242025!$AA$3:$AA$1315,DataRegularSeason20242025!$B$3:$B$1315, "&lt;=" &amp; $A192, DataRegularSeason20242025!$D$3:$D$1315, S$1)+SUMIFS(DataRegularSeason20242025!$AB$3:$AB$1315,DataRegularSeason20242025!$B$3:$B$1315, "&lt;=" &amp; $A192, DataRegularSeason20242025!$E$3:$E$1315, S$1)</f>
        <v>24</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21</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30</v>
      </c>
      <c r="AC192" s="2">
        <f>SUMIFS(DataRegularSeason20242025!$AA$3:$AA$1315,DataRegularSeason20242025!$B$3:$B$1315, "&lt;=" &amp; $A192, DataRegularSeason20242025!$D$3:$D$1315, AC$1)+SUMIFS(DataRegularSeason20242025!$AB$3:$AB$1315,DataRegularSeason20242025!$B$3:$B$1315, "&lt;=" &amp; $A192, DataRegularSeason20242025!$E$3:$E$1315, AC$1)</f>
        <v>22</v>
      </c>
      <c r="AD192" s="2">
        <f>SUMIFS(DataRegularSeason20242025!$AA$3:$AA$1315,DataRegularSeason20242025!$B$3:$B$1315, "&lt;=" &amp; $A192, DataRegularSeason20242025!$D$3:$D$1315, AD$1)+SUMIFS(DataRegularSeason20242025!$AB$3:$AB$1315,DataRegularSeason20242025!$B$3:$B$1315, "&lt;=" &amp; $A192, DataRegularSeason20242025!$E$3:$E$1315, AD$1)</f>
        <v>27</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25</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23</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28</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26</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29</v>
      </c>
      <c r="O193" s="2">
        <f>SUMIFS(DataRegularSeason20242025!$AA$3:$AA$1315,DataRegularSeason20242025!$B$3:$B$1315, "&lt;=" &amp; $A193, DataRegularSeason20242025!$D$3:$D$1315, O$1)+SUMIFS(DataRegularSeason20242025!$AB$3:$AB$1315,DataRegularSeason20242025!$B$3:$B$1315, "&lt;=" &amp; $A193, DataRegularSeason20242025!$E$3:$E$1315, O$1)</f>
        <v>34</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34</v>
      </c>
      <c r="R193" s="2">
        <f>SUMIFS(DataRegularSeason20242025!$AA$3:$AA$1315,DataRegularSeason20242025!$B$3:$B$1315, "&lt;=" &amp; $A193, DataRegularSeason20242025!$D$3:$D$1315, R$1)+SUMIFS(DataRegularSeason20242025!$AB$3:$AB$1315,DataRegularSeason20242025!$B$3:$B$1315, "&lt;=" &amp; $A193, DataRegularSeason20242025!$E$3:$E$1315, R$1)</f>
        <v>19</v>
      </c>
      <c r="S193" s="2">
        <f>SUMIFS(DataRegularSeason20242025!$AA$3:$AA$1315,DataRegularSeason20242025!$B$3:$B$1315, "&lt;=" &amp; $A193, DataRegularSeason20242025!$D$3:$D$1315, S$1)+SUMIFS(DataRegularSeason20242025!$AB$3:$AB$1315,DataRegularSeason20242025!$B$3:$B$1315, "&lt;=" &amp; $A193, DataRegularSeason20242025!$E$3:$E$1315, S$1)</f>
        <v>24</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21</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30</v>
      </c>
      <c r="AC193" s="2">
        <f>SUMIFS(DataRegularSeason20242025!$AA$3:$AA$1315,DataRegularSeason20242025!$B$3:$B$1315, "&lt;=" &amp; $A193, DataRegularSeason20242025!$D$3:$D$1315, AC$1)+SUMIFS(DataRegularSeason20242025!$AB$3:$AB$1315,DataRegularSeason20242025!$B$3:$B$1315, "&lt;=" &amp; $A193, DataRegularSeason20242025!$E$3:$E$1315, AC$1)</f>
        <v>22</v>
      </c>
      <c r="AD193" s="2">
        <f>SUMIFS(DataRegularSeason20242025!$AA$3:$AA$1315,DataRegularSeason20242025!$B$3:$B$1315, "&lt;=" &amp; $A193, DataRegularSeason20242025!$D$3:$D$1315, AD$1)+SUMIFS(DataRegularSeason20242025!$AB$3:$AB$1315,DataRegularSeason20242025!$B$3:$B$1315, "&lt;=" &amp; $A193, DataRegularSeason20242025!$E$3:$E$1315, AD$1)</f>
        <v>27</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25</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23</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28</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26</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29</v>
      </c>
      <c r="O194" s="2">
        <f>SUMIFS(DataRegularSeason20242025!$AA$3:$AA$1315,DataRegularSeason20242025!$B$3:$B$1315, "&lt;=" &amp; $A194, DataRegularSeason20242025!$D$3:$D$1315, O$1)+SUMIFS(DataRegularSeason20242025!$AB$3:$AB$1315,DataRegularSeason20242025!$B$3:$B$1315, "&lt;=" &amp; $A194, DataRegularSeason20242025!$E$3:$E$1315, O$1)</f>
        <v>34</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34</v>
      </c>
      <c r="R194" s="2">
        <f>SUMIFS(DataRegularSeason20242025!$AA$3:$AA$1315,DataRegularSeason20242025!$B$3:$B$1315, "&lt;=" &amp; $A194, DataRegularSeason20242025!$D$3:$D$1315, R$1)+SUMIFS(DataRegularSeason20242025!$AB$3:$AB$1315,DataRegularSeason20242025!$B$3:$B$1315, "&lt;=" &amp; $A194, DataRegularSeason20242025!$E$3:$E$1315, R$1)</f>
        <v>19</v>
      </c>
      <c r="S194" s="2">
        <f>SUMIFS(DataRegularSeason20242025!$AA$3:$AA$1315,DataRegularSeason20242025!$B$3:$B$1315, "&lt;=" &amp; $A194, DataRegularSeason20242025!$D$3:$D$1315, S$1)+SUMIFS(DataRegularSeason20242025!$AB$3:$AB$1315,DataRegularSeason20242025!$B$3:$B$1315, "&lt;=" &amp; $A194, DataRegularSeason20242025!$E$3:$E$1315, S$1)</f>
        <v>24</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21</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30</v>
      </c>
      <c r="AC194" s="2">
        <f>SUMIFS(DataRegularSeason20242025!$AA$3:$AA$1315,DataRegularSeason20242025!$B$3:$B$1315, "&lt;=" &amp; $A194, DataRegularSeason20242025!$D$3:$D$1315, AC$1)+SUMIFS(DataRegularSeason20242025!$AB$3:$AB$1315,DataRegularSeason20242025!$B$3:$B$1315, "&lt;=" &amp; $A194, DataRegularSeason20242025!$E$3:$E$1315, AC$1)</f>
        <v>22</v>
      </c>
      <c r="AD194" s="2">
        <f>SUMIFS(DataRegularSeason20242025!$AA$3:$AA$1315,DataRegularSeason20242025!$B$3:$B$1315, "&lt;=" &amp; $A194, DataRegularSeason20242025!$D$3:$D$1315, AD$1)+SUMIFS(DataRegularSeason20242025!$AB$3:$AB$1315,DataRegularSeason20242025!$B$3:$B$1315, "&lt;=" &amp; $A194, DataRegularSeason20242025!$E$3:$E$1315, AD$1)</f>
        <v>27</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25</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23</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28</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26</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29</v>
      </c>
      <c r="O195" s="2">
        <f>SUMIFS(DataRegularSeason20242025!$AA$3:$AA$1315,DataRegularSeason20242025!$B$3:$B$1315, "&lt;=" &amp; $A195, DataRegularSeason20242025!$D$3:$D$1315, O$1)+SUMIFS(DataRegularSeason20242025!$AB$3:$AB$1315,DataRegularSeason20242025!$B$3:$B$1315, "&lt;=" &amp; $A195, DataRegularSeason20242025!$E$3:$E$1315, O$1)</f>
        <v>34</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34</v>
      </c>
      <c r="R195" s="2">
        <f>SUMIFS(DataRegularSeason20242025!$AA$3:$AA$1315,DataRegularSeason20242025!$B$3:$B$1315, "&lt;=" &amp; $A195, DataRegularSeason20242025!$D$3:$D$1315, R$1)+SUMIFS(DataRegularSeason20242025!$AB$3:$AB$1315,DataRegularSeason20242025!$B$3:$B$1315, "&lt;=" &amp; $A195, DataRegularSeason20242025!$E$3:$E$1315, R$1)</f>
        <v>19</v>
      </c>
      <c r="S195" s="2">
        <f>SUMIFS(DataRegularSeason20242025!$AA$3:$AA$1315,DataRegularSeason20242025!$B$3:$B$1315, "&lt;=" &amp; $A195, DataRegularSeason20242025!$D$3:$D$1315, S$1)+SUMIFS(DataRegularSeason20242025!$AB$3:$AB$1315,DataRegularSeason20242025!$B$3:$B$1315, "&lt;=" &amp; $A195, DataRegularSeason20242025!$E$3:$E$1315, S$1)</f>
        <v>24</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21</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30</v>
      </c>
      <c r="AC195" s="2">
        <f>SUMIFS(DataRegularSeason20242025!$AA$3:$AA$1315,DataRegularSeason20242025!$B$3:$B$1315, "&lt;=" &amp; $A195, DataRegularSeason20242025!$D$3:$D$1315, AC$1)+SUMIFS(DataRegularSeason20242025!$AB$3:$AB$1315,DataRegularSeason20242025!$B$3:$B$1315, "&lt;=" &amp; $A195, DataRegularSeason20242025!$E$3:$E$1315, AC$1)</f>
        <v>22</v>
      </c>
      <c r="AD195" s="2">
        <f>SUMIFS(DataRegularSeason20242025!$AA$3:$AA$1315,DataRegularSeason20242025!$B$3:$B$1315, "&lt;=" &amp; $A195, DataRegularSeason20242025!$D$3:$D$1315, AD$1)+SUMIFS(DataRegularSeason20242025!$AB$3:$AB$1315,DataRegularSeason20242025!$B$3:$B$1315, "&lt;=" &amp; $A195, DataRegularSeason20242025!$E$3:$E$1315, AD$1)</f>
        <v>27</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25</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23</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28</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26</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29</v>
      </c>
      <c r="O196" s="2">
        <f>SUMIFS(DataRegularSeason20242025!$AA$3:$AA$1315,DataRegularSeason20242025!$B$3:$B$1315, "&lt;=" &amp; $A196, DataRegularSeason20242025!$D$3:$D$1315, O$1)+SUMIFS(DataRegularSeason20242025!$AB$3:$AB$1315,DataRegularSeason20242025!$B$3:$B$1315, "&lt;=" &amp; $A196, DataRegularSeason20242025!$E$3:$E$1315, O$1)</f>
        <v>34</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34</v>
      </c>
      <c r="R196" s="2">
        <f>SUMIFS(DataRegularSeason20242025!$AA$3:$AA$1315,DataRegularSeason20242025!$B$3:$B$1315, "&lt;=" &amp; $A196, DataRegularSeason20242025!$D$3:$D$1315, R$1)+SUMIFS(DataRegularSeason20242025!$AB$3:$AB$1315,DataRegularSeason20242025!$B$3:$B$1315, "&lt;=" &amp; $A196, DataRegularSeason20242025!$E$3:$E$1315, R$1)</f>
        <v>19</v>
      </c>
      <c r="S196" s="2">
        <f>SUMIFS(DataRegularSeason20242025!$AA$3:$AA$1315,DataRegularSeason20242025!$B$3:$B$1315, "&lt;=" &amp; $A196, DataRegularSeason20242025!$D$3:$D$1315, S$1)+SUMIFS(DataRegularSeason20242025!$AB$3:$AB$1315,DataRegularSeason20242025!$B$3:$B$1315, "&lt;=" &amp; $A196, DataRegularSeason20242025!$E$3:$E$1315, S$1)</f>
        <v>24</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21</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30</v>
      </c>
      <c r="AC196" s="2">
        <f>SUMIFS(DataRegularSeason20242025!$AA$3:$AA$1315,DataRegularSeason20242025!$B$3:$B$1315, "&lt;=" &amp; $A196, DataRegularSeason20242025!$D$3:$D$1315, AC$1)+SUMIFS(DataRegularSeason20242025!$AB$3:$AB$1315,DataRegularSeason20242025!$B$3:$B$1315, "&lt;=" &amp; $A196, DataRegularSeason20242025!$E$3:$E$1315, AC$1)</f>
        <v>22</v>
      </c>
      <c r="AD196" s="2">
        <f>SUMIFS(DataRegularSeason20242025!$AA$3:$AA$1315,DataRegularSeason20242025!$B$3:$B$1315, "&lt;=" &amp; $A196, DataRegularSeason20242025!$D$3:$D$1315, AD$1)+SUMIFS(DataRegularSeason20242025!$AB$3:$AB$1315,DataRegularSeason20242025!$B$3:$B$1315, "&lt;=" &amp; $A196, DataRegularSeason20242025!$E$3:$E$1315, AD$1)</f>
        <v>27</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25</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23</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28</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26</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29</v>
      </c>
      <c r="O197" s="2">
        <f>SUMIFS(DataRegularSeason20242025!$AA$3:$AA$1315,DataRegularSeason20242025!$B$3:$B$1315, "&lt;=" &amp; $A197, DataRegularSeason20242025!$D$3:$D$1315, O$1)+SUMIFS(DataRegularSeason20242025!$AB$3:$AB$1315,DataRegularSeason20242025!$B$3:$B$1315, "&lt;=" &amp; $A197, DataRegularSeason20242025!$E$3:$E$1315, O$1)</f>
        <v>34</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34</v>
      </c>
      <c r="R197" s="2">
        <f>SUMIFS(DataRegularSeason20242025!$AA$3:$AA$1315,DataRegularSeason20242025!$B$3:$B$1315, "&lt;=" &amp; $A197, DataRegularSeason20242025!$D$3:$D$1315, R$1)+SUMIFS(DataRegularSeason20242025!$AB$3:$AB$1315,DataRegularSeason20242025!$B$3:$B$1315, "&lt;=" &amp; $A197, DataRegularSeason20242025!$E$3:$E$1315, R$1)</f>
        <v>19</v>
      </c>
      <c r="S197" s="2">
        <f>SUMIFS(DataRegularSeason20242025!$AA$3:$AA$1315,DataRegularSeason20242025!$B$3:$B$1315, "&lt;=" &amp; $A197, DataRegularSeason20242025!$D$3:$D$1315, S$1)+SUMIFS(DataRegularSeason20242025!$AB$3:$AB$1315,DataRegularSeason20242025!$B$3:$B$1315, "&lt;=" &amp; $A197, DataRegularSeason20242025!$E$3:$E$1315, S$1)</f>
        <v>24</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21</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30</v>
      </c>
      <c r="AC197" s="2">
        <f>SUMIFS(DataRegularSeason20242025!$AA$3:$AA$1315,DataRegularSeason20242025!$B$3:$B$1315, "&lt;=" &amp; $A197, DataRegularSeason20242025!$D$3:$D$1315, AC$1)+SUMIFS(DataRegularSeason20242025!$AB$3:$AB$1315,DataRegularSeason20242025!$B$3:$B$1315, "&lt;=" &amp; $A197, DataRegularSeason20242025!$E$3:$E$1315, AC$1)</f>
        <v>22</v>
      </c>
      <c r="AD197" s="2">
        <f>SUMIFS(DataRegularSeason20242025!$AA$3:$AA$1315,DataRegularSeason20242025!$B$3:$B$1315, "&lt;=" &amp; $A197, DataRegularSeason20242025!$D$3:$D$1315, AD$1)+SUMIFS(DataRegularSeason20242025!$AB$3:$AB$1315,DataRegularSeason20242025!$B$3:$B$1315, "&lt;=" &amp; $A197, DataRegularSeason20242025!$E$3:$E$1315, AD$1)</f>
        <v>27</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25</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23</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28</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26</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29</v>
      </c>
      <c r="O198" s="2">
        <f>SUMIFS(DataRegularSeason20242025!$AA$3:$AA$1315,DataRegularSeason20242025!$B$3:$B$1315, "&lt;=" &amp; $A198, DataRegularSeason20242025!$D$3:$D$1315, O$1)+SUMIFS(DataRegularSeason20242025!$AB$3:$AB$1315,DataRegularSeason20242025!$B$3:$B$1315, "&lt;=" &amp; $A198, DataRegularSeason20242025!$E$3:$E$1315, O$1)</f>
        <v>34</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34</v>
      </c>
      <c r="R198" s="2">
        <f>SUMIFS(DataRegularSeason20242025!$AA$3:$AA$1315,DataRegularSeason20242025!$B$3:$B$1315, "&lt;=" &amp; $A198, DataRegularSeason20242025!$D$3:$D$1315, R$1)+SUMIFS(DataRegularSeason20242025!$AB$3:$AB$1315,DataRegularSeason20242025!$B$3:$B$1315, "&lt;=" &amp; $A198, DataRegularSeason20242025!$E$3:$E$1315, R$1)</f>
        <v>19</v>
      </c>
      <c r="S198" s="2">
        <f>SUMIFS(DataRegularSeason20242025!$AA$3:$AA$1315,DataRegularSeason20242025!$B$3:$B$1315, "&lt;=" &amp; $A198, DataRegularSeason20242025!$D$3:$D$1315, S$1)+SUMIFS(DataRegularSeason20242025!$AB$3:$AB$1315,DataRegularSeason20242025!$B$3:$B$1315, "&lt;=" &amp; $A198, DataRegularSeason20242025!$E$3:$E$1315, S$1)</f>
        <v>24</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21</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30</v>
      </c>
      <c r="AC198" s="2">
        <f>SUMIFS(DataRegularSeason20242025!$AA$3:$AA$1315,DataRegularSeason20242025!$B$3:$B$1315, "&lt;=" &amp; $A198, DataRegularSeason20242025!$D$3:$D$1315, AC$1)+SUMIFS(DataRegularSeason20242025!$AB$3:$AB$1315,DataRegularSeason20242025!$B$3:$B$1315, "&lt;=" &amp; $A198, DataRegularSeason20242025!$E$3:$E$1315, AC$1)</f>
        <v>22</v>
      </c>
      <c r="AD198" s="2">
        <f>SUMIFS(DataRegularSeason20242025!$AA$3:$AA$1315,DataRegularSeason20242025!$B$3:$B$1315, "&lt;=" &amp; $A198, DataRegularSeason20242025!$D$3:$D$1315, AD$1)+SUMIFS(DataRegularSeason20242025!$AB$3:$AB$1315,DataRegularSeason20242025!$B$3:$B$1315, "&lt;=" &amp; $A198, DataRegularSeason20242025!$E$3:$E$1315, AD$1)</f>
        <v>27</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25</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23</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28</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26</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29</v>
      </c>
      <c r="O199" s="2">
        <f>SUMIFS(DataRegularSeason20242025!$AA$3:$AA$1315,DataRegularSeason20242025!$B$3:$B$1315, "&lt;=" &amp; $A199, DataRegularSeason20242025!$D$3:$D$1315, O$1)+SUMIFS(DataRegularSeason20242025!$AB$3:$AB$1315,DataRegularSeason20242025!$B$3:$B$1315, "&lt;=" &amp; $A199, DataRegularSeason20242025!$E$3:$E$1315, O$1)</f>
        <v>34</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34</v>
      </c>
      <c r="R199" s="2">
        <f>SUMIFS(DataRegularSeason20242025!$AA$3:$AA$1315,DataRegularSeason20242025!$B$3:$B$1315, "&lt;=" &amp; $A199, DataRegularSeason20242025!$D$3:$D$1315, R$1)+SUMIFS(DataRegularSeason20242025!$AB$3:$AB$1315,DataRegularSeason20242025!$B$3:$B$1315, "&lt;=" &amp; $A199, DataRegularSeason20242025!$E$3:$E$1315, R$1)</f>
        <v>19</v>
      </c>
      <c r="S199" s="2">
        <f>SUMIFS(DataRegularSeason20242025!$AA$3:$AA$1315,DataRegularSeason20242025!$B$3:$B$1315, "&lt;=" &amp; $A199, DataRegularSeason20242025!$D$3:$D$1315, S$1)+SUMIFS(DataRegularSeason20242025!$AB$3:$AB$1315,DataRegularSeason20242025!$B$3:$B$1315, "&lt;=" &amp; $A199, DataRegularSeason20242025!$E$3:$E$1315, S$1)</f>
        <v>24</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21</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30</v>
      </c>
      <c r="AC199" s="2">
        <f>SUMIFS(DataRegularSeason20242025!$AA$3:$AA$1315,DataRegularSeason20242025!$B$3:$B$1315, "&lt;=" &amp; $A199, DataRegularSeason20242025!$D$3:$D$1315, AC$1)+SUMIFS(DataRegularSeason20242025!$AB$3:$AB$1315,DataRegularSeason20242025!$B$3:$B$1315, "&lt;=" &amp; $A199, DataRegularSeason20242025!$E$3:$E$1315, AC$1)</f>
        <v>22</v>
      </c>
      <c r="AD199" s="2">
        <f>SUMIFS(DataRegularSeason20242025!$AA$3:$AA$1315,DataRegularSeason20242025!$B$3:$B$1315, "&lt;=" &amp; $A199, DataRegularSeason20242025!$D$3:$D$1315, AD$1)+SUMIFS(DataRegularSeason20242025!$AB$3:$AB$1315,DataRegularSeason20242025!$B$3:$B$1315, "&lt;=" &amp; $A199, DataRegularSeason20242025!$E$3:$E$1315, AD$1)</f>
        <v>27</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25</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23</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28</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26</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29</v>
      </c>
      <c r="O200" s="2">
        <f>SUMIFS(DataRegularSeason20242025!$AA$3:$AA$1315,DataRegularSeason20242025!$B$3:$B$1315, "&lt;=" &amp; $A200, DataRegularSeason20242025!$D$3:$D$1315, O$1)+SUMIFS(DataRegularSeason20242025!$AB$3:$AB$1315,DataRegularSeason20242025!$B$3:$B$1315, "&lt;=" &amp; $A200, DataRegularSeason20242025!$E$3:$E$1315, O$1)</f>
        <v>34</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34</v>
      </c>
      <c r="R200" s="2">
        <f>SUMIFS(DataRegularSeason20242025!$AA$3:$AA$1315,DataRegularSeason20242025!$B$3:$B$1315, "&lt;=" &amp; $A200, DataRegularSeason20242025!$D$3:$D$1315, R$1)+SUMIFS(DataRegularSeason20242025!$AB$3:$AB$1315,DataRegularSeason20242025!$B$3:$B$1315, "&lt;=" &amp; $A200, DataRegularSeason20242025!$E$3:$E$1315, R$1)</f>
        <v>19</v>
      </c>
      <c r="S200" s="2">
        <f>SUMIFS(DataRegularSeason20242025!$AA$3:$AA$1315,DataRegularSeason20242025!$B$3:$B$1315, "&lt;=" &amp; $A200, DataRegularSeason20242025!$D$3:$D$1315, S$1)+SUMIFS(DataRegularSeason20242025!$AB$3:$AB$1315,DataRegularSeason20242025!$B$3:$B$1315, "&lt;=" &amp; $A200, DataRegularSeason20242025!$E$3:$E$1315, S$1)</f>
        <v>24</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21</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30</v>
      </c>
      <c r="AC200" s="2">
        <f>SUMIFS(DataRegularSeason20242025!$AA$3:$AA$1315,DataRegularSeason20242025!$B$3:$B$1315, "&lt;=" &amp; $A200, DataRegularSeason20242025!$D$3:$D$1315, AC$1)+SUMIFS(DataRegularSeason20242025!$AB$3:$AB$1315,DataRegularSeason20242025!$B$3:$B$1315, "&lt;=" &amp; $A200, DataRegularSeason20242025!$E$3:$E$1315, AC$1)</f>
        <v>22</v>
      </c>
      <c r="AD200" s="2">
        <f>SUMIFS(DataRegularSeason20242025!$AA$3:$AA$1315,DataRegularSeason20242025!$B$3:$B$1315, "&lt;=" &amp; $A200, DataRegularSeason20242025!$D$3:$D$1315, AD$1)+SUMIFS(DataRegularSeason20242025!$AB$3:$AB$1315,DataRegularSeason20242025!$B$3:$B$1315, "&lt;=" &amp; $A200, DataRegularSeason20242025!$E$3:$E$1315, AD$1)</f>
        <v>27</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25</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23</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28</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26</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29</v>
      </c>
      <c r="O201" s="2">
        <f>SUMIFS(DataRegularSeason20242025!$AA$3:$AA$1315,DataRegularSeason20242025!$B$3:$B$1315, "&lt;=" &amp; $A201, DataRegularSeason20242025!$D$3:$D$1315, O$1)+SUMIFS(DataRegularSeason20242025!$AB$3:$AB$1315,DataRegularSeason20242025!$B$3:$B$1315, "&lt;=" &amp; $A201, DataRegularSeason20242025!$E$3:$E$1315, O$1)</f>
        <v>34</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34</v>
      </c>
      <c r="R201" s="2">
        <f>SUMIFS(DataRegularSeason20242025!$AA$3:$AA$1315,DataRegularSeason20242025!$B$3:$B$1315, "&lt;=" &amp; $A201, DataRegularSeason20242025!$D$3:$D$1315, R$1)+SUMIFS(DataRegularSeason20242025!$AB$3:$AB$1315,DataRegularSeason20242025!$B$3:$B$1315, "&lt;=" &amp; $A201, DataRegularSeason20242025!$E$3:$E$1315, R$1)</f>
        <v>19</v>
      </c>
      <c r="S201" s="2">
        <f>SUMIFS(DataRegularSeason20242025!$AA$3:$AA$1315,DataRegularSeason20242025!$B$3:$B$1315, "&lt;=" &amp; $A201, DataRegularSeason20242025!$D$3:$D$1315, S$1)+SUMIFS(DataRegularSeason20242025!$AB$3:$AB$1315,DataRegularSeason20242025!$B$3:$B$1315, "&lt;=" &amp; $A201, DataRegularSeason20242025!$E$3:$E$1315, S$1)</f>
        <v>24</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21</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30</v>
      </c>
      <c r="AC201" s="2">
        <f>SUMIFS(DataRegularSeason20242025!$AA$3:$AA$1315,DataRegularSeason20242025!$B$3:$B$1315, "&lt;=" &amp; $A201, DataRegularSeason20242025!$D$3:$D$1315, AC$1)+SUMIFS(DataRegularSeason20242025!$AB$3:$AB$1315,DataRegularSeason20242025!$B$3:$B$1315, "&lt;=" &amp; $A201, DataRegularSeason20242025!$E$3:$E$1315, AC$1)</f>
        <v>22</v>
      </c>
      <c r="AD201" s="2">
        <f>SUMIFS(DataRegularSeason20242025!$AA$3:$AA$1315,DataRegularSeason20242025!$B$3:$B$1315, "&lt;=" &amp; $A201, DataRegularSeason20242025!$D$3:$D$1315, AD$1)+SUMIFS(DataRegularSeason20242025!$AB$3:$AB$1315,DataRegularSeason20242025!$B$3:$B$1315, "&lt;=" &amp; $A201, DataRegularSeason20242025!$E$3:$E$1315, AD$1)</f>
        <v>27</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S1" activePane="topRight" state="frozen"/>
      <selection pane="topRight" activeCell="BB33" sqref="BB33"/>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30</v>
      </c>
      <c r="BM3">
        <f>SUMIFS(DataRegularSeason20242025!$AA$3:$AA$1315,DataRegularSeason20242025!$B$3:$B$1315, "&lt;=" &amp; BM$1, DataRegularSeason20242025!$D$3:$D$1315, $A3)+SUMIFS(DataRegularSeason20242025!$AB$3:$AB$1315,DataRegularSeason20242025!$B$3:$B$1315, "&lt;=" &amp; BM$1, DataRegularSeason20242025!$E$3:$E$1315, $A3)</f>
        <v>30</v>
      </c>
      <c r="BN3">
        <f>SUMIFS(DataRegularSeason20242025!$AA$3:$AA$1315,DataRegularSeason20242025!$B$3:$B$1315, "&lt;=" &amp; BN$1, DataRegularSeason20242025!$D$3:$D$1315, $A3)+SUMIFS(DataRegularSeason20242025!$AB$3:$AB$1315,DataRegularSeason20242025!$B$3:$B$1315, "&lt;=" &amp; BN$1, DataRegularSeason20242025!$E$3:$E$1315, $A3)</f>
        <v>30</v>
      </c>
      <c r="BO3">
        <f>SUMIFS(DataRegularSeason20242025!$AA$3:$AA$1315,DataRegularSeason20242025!$B$3:$B$1315, "&lt;=" &amp; BO$1, DataRegularSeason20242025!$D$3:$D$1315, $A3)+SUMIFS(DataRegularSeason20242025!$AB$3:$AB$1315,DataRegularSeason20242025!$B$3:$B$1315, "&lt;=" &amp; BO$1, DataRegularSeason20242025!$E$3:$E$1315, $A3)</f>
        <v>30</v>
      </c>
      <c r="BP3">
        <f>SUMIFS(DataRegularSeason20242025!$AA$3:$AA$1315,DataRegularSeason20242025!$B$3:$B$1315, "&lt;=" &amp; BP$1, DataRegularSeason20242025!$D$3:$D$1315, $A3)+SUMIFS(DataRegularSeason20242025!$AB$3:$AB$1315,DataRegularSeason20242025!$B$3:$B$1315, "&lt;=" &amp; BP$1, DataRegularSeason20242025!$E$3:$E$1315, $A3)</f>
        <v>30</v>
      </c>
      <c r="BQ3">
        <f>SUMIFS(DataRegularSeason20242025!$AA$3:$AA$1315,DataRegularSeason20242025!$B$3:$B$1315, "&lt;=" &amp; BQ$1, DataRegularSeason20242025!$D$3:$D$1315, $A3)+SUMIFS(DataRegularSeason20242025!$AB$3:$AB$1315,DataRegularSeason20242025!$B$3:$B$1315, "&lt;=" &amp; BQ$1, DataRegularSeason20242025!$E$3:$E$1315, $A3)</f>
        <v>30</v>
      </c>
      <c r="BR3">
        <f>SUMIFS(DataRegularSeason20242025!$AA$3:$AA$1315,DataRegularSeason20242025!$B$3:$B$1315, "&lt;=" &amp; BR$1, DataRegularSeason20242025!$D$3:$D$1315, $A3)+SUMIFS(DataRegularSeason20242025!$AB$3:$AB$1315,DataRegularSeason20242025!$B$3:$B$1315, "&lt;=" &amp; BR$1, DataRegularSeason20242025!$E$3:$E$1315, $A3)</f>
        <v>30</v>
      </c>
      <c r="BS3">
        <f>SUMIFS(DataRegularSeason20242025!$AA$3:$AA$1315,DataRegularSeason20242025!$B$3:$B$1315, "&lt;=" &amp; BS$1, DataRegularSeason20242025!$D$3:$D$1315, $A3)+SUMIFS(DataRegularSeason20242025!$AB$3:$AB$1315,DataRegularSeason20242025!$B$3:$B$1315, "&lt;=" &amp; BS$1, DataRegularSeason20242025!$E$3:$E$1315, $A3)</f>
        <v>30</v>
      </c>
      <c r="BT3">
        <f>SUMIFS(DataRegularSeason20242025!$AA$3:$AA$1315,DataRegularSeason20242025!$B$3:$B$1315, "&lt;=" &amp; BT$1, DataRegularSeason20242025!$D$3:$D$1315, $A3)+SUMIFS(DataRegularSeason20242025!$AB$3:$AB$1315,DataRegularSeason20242025!$B$3:$B$1315, "&lt;=" &amp; BT$1, DataRegularSeason20242025!$E$3:$E$1315, $A3)</f>
        <v>30</v>
      </c>
      <c r="BU3">
        <f>SUMIFS(DataRegularSeason20242025!$AA$3:$AA$1315,DataRegularSeason20242025!$B$3:$B$1315, "&lt;=" &amp; BU$1, DataRegularSeason20242025!$D$3:$D$1315, $A3)+SUMIFS(DataRegularSeason20242025!$AB$3:$AB$1315,DataRegularSeason20242025!$B$3:$B$1315, "&lt;=" &amp; BU$1, DataRegularSeason20242025!$E$3:$E$1315, $A3)</f>
        <v>30</v>
      </c>
      <c r="BV3">
        <f>SUMIFS(DataRegularSeason20242025!$AA$3:$AA$1315,DataRegularSeason20242025!$B$3:$B$1315, "&lt;=" &amp; BV$1, DataRegularSeason20242025!$D$3:$D$1315, $A3)+SUMIFS(DataRegularSeason20242025!$AB$3:$AB$1315,DataRegularSeason20242025!$B$3:$B$1315, "&lt;=" &amp; BV$1, DataRegularSeason20242025!$E$3:$E$1315, $A3)</f>
        <v>30</v>
      </c>
      <c r="BW3">
        <f>SUMIFS(DataRegularSeason20242025!$AA$3:$AA$1315,DataRegularSeason20242025!$B$3:$B$1315, "&lt;=" &amp; BW$1, DataRegularSeason20242025!$D$3:$D$1315, $A3)+SUMIFS(DataRegularSeason20242025!$AB$3:$AB$1315,DataRegularSeason20242025!$B$3:$B$1315, "&lt;=" &amp; BW$1, DataRegularSeason20242025!$E$3:$E$1315, $A3)</f>
        <v>30</v>
      </c>
      <c r="BX3">
        <f>SUMIFS(DataRegularSeason20242025!$AA$3:$AA$1315,DataRegularSeason20242025!$B$3:$B$1315, "&lt;=" &amp; BX$1, DataRegularSeason20242025!$D$3:$D$1315, $A3)+SUMIFS(DataRegularSeason20242025!$AB$3:$AB$1315,DataRegularSeason20242025!$B$3:$B$1315, "&lt;=" &amp; BX$1, DataRegularSeason20242025!$E$3:$E$1315, $A3)</f>
        <v>30</v>
      </c>
      <c r="BY3">
        <f>SUMIFS(DataRegularSeason20242025!$AA$3:$AA$1315,DataRegularSeason20242025!$B$3:$B$1315, "&lt;=" &amp; BY$1, DataRegularSeason20242025!$D$3:$D$1315, $A3)+SUMIFS(DataRegularSeason20242025!$AB$3:$AB$1315,DataRegularSeason20242025!$B$3:$B$1315, "&lt;=" &amp; BY$1, DataRegularSeason20242025!$E$3:$E$1315, $A3)</f>
        <v>30</v>
      </c>
      <c r="BZ3">
        <f>SUMIFS(DataRegularSeason20242025!$AA$3:$AA$1315,DataRegularSeason20242025!$B$3:$B$1315, "&lt;=" &amp; BZ$1, DataRegularSeason20242025!$D$3:$D$1315, $A3)+SUMIFS(DataRegularSeason20242025!$AB$3:$AB$1315,DataRegularSeason20242025!$B$3:$B$1315, "&lt;=" &amp; BZ$1, DataRegularSeason20242025!$E$3:$E$1315, $A3)</f>
        <v>30</v>
      </c>
      <c r="CA3">
        <f>SUMIFS(DataRegularSeason20242025!$AA$3:$AA$1315,DataRegularSeason20242025!$B$3:$B$1315, "&lt;=" &amp; CA$1, DataRegularSeason20242025!$D$3:$D$1315, $A3)+SUMIFS(DataRegularSeason20242025!$AB$3:$AB$1315,DataRegularSeason20242025!$B$3:$B$1315, "&lt;=" &amp; CA$1, DataRegularSeason20242025!$E$3:$E$1315, $A3)</f>
        <v>30</v>
      </c>
      <c r="CB3">
        <f>SUMIFS(DataRegularSeason20242025!$AA$3:$AA$1315,DataRegularSeason20242025!$B$3:$B$1315, "&lt;=" &amp; CB$1, DataRegularSeason20242025!$D$3:$D$1315, $A3)+SUMIFS(DataRegularSeason20242025!$AB$3:$AB$1315,DataRegularSeason20242025!$B$3:$B$1315, "&lt;=" &amp; CB$1, DataRegularSeason20242025!$E$3:$E$1315, $A3)</f>
        <v>30</v>
      </c>
      <c r="CC3">
        <f>SUMIFS(DataRegularSeason20242025!$AA$3:$AA$1315,DataRegularSeason20242025!$B$3:$B$1315, "&lt;=" &amp; CC$1, DataRegularSeason20242025!$D$3:$D$1315, $A3)+SUMIFS(DataRegularSeason20242025!$AB$3:$AB$1315,DataRegularSeason20242025!$B$3:$B$1315, "&lt;=" &amp; CC$1, DataRegularSeason20242025!$E$3:$E$1315, $A3)</f>
        <v>30</v>
      </c>
      <c r="CD3">
        <f>SUMIFS(DataRegularSeason20242025!$AA$3:$AA$1315,DataRegularSeason20242025!$B$3:$B$1315, "&lt;=" &amp; CD$1, DataRegularSeason20242025!$D$3:$D$1315, $A3)+SUMIFS(DataRegularSeason20242025!$AB$3:$AB$1315,DataRegularSeason20242025!$B$3:$B$1315, "&lt;=" &amp; CD$1, DataRegularSeason20242025!$E$3:$E$1315, $A3)</f>
        <v>30</v>
      </c>
      <c r="CE3">
        <f>SUMIFS(DataRegularSeason20242025!$AA$3:$AA$1315,DataRegularSeason20242025!$B$3:$B$1315, "&lt;=" &amp; CE$1, DataRegularSeason20242025!$D$3:$D$1315, $A3)+SUMIFS(DataRegularSeason20242025!$AB$3:$AB$1315,DataRegularSeason20242025!$B$3:$B$1315, "&lt;=" &amp; CE$1, DataRegularSeason20242025!$E$3:$E$1315, $A3)</f>
        <v>30</v>
      </c>
      <c r="CF3">
        <f>SUMIFS(DataRegularSeason20242025!$AA$3:$AA$1315,DataRegularSeason20242025!$B$3:$B$1315, "&lt;=" &amp; CF$1, DataRegularSeason20242025!$D$3:$D$1315, $A3)+SUMIFS(DataRegularSeason20242025!$AB$3:$AB$1315,DataRegularSeason20242025!$B$3:$B$1315, "&lt;=" &amp; CF$1, DataRegularSeason20242025!$E$3:$E$1315, $A3)</f>
        <v>30</v>
      </c>
      <c r="CG3">
        <f>SUMIFS(DataRegularSeason20242025!$AA$3:$AA$1315,DataRegularSeason20242025!$B$3:$B$1315, "&lt;=" &amp; CG$1, DataRegularSeason20242025!$D$3:$D$1315, $A3)+SUMIFS(DataRegularSeason20242025!$AB$3:$AB$1315,DataRegularSeason20242025!$B$3:$B$1315, "&lt;=" &amp; CG$1, DataRegularSeason20242025!$E$3:$E$1315, $A3)</f>
        <v>30</v>
      </c>
      <c r="CH3">
        <f>SUMIFS(DataRegularSeason20242025!$AA$3:$AA$1315,DataRegularSeason20242025!$B$3:$B$1315, "&lt;=" &amp; CH$1, DataRegularSeason20242025!$D$3:$D$1315, $A3)+SUMIFS(DataRegularSeason20242025!$AB$3:$AB$1315,DataRegularSeason20242025!$B$3:$B$1315, "&lt;=" &amp; CH$1, DataRegularSeason20242025!$E$3:$E$1315, $A3)</f>
        <v>30</v>
      </c>
      <c r="CI3">
        <f>SUMIFS(DataRegularSeason20242025!$AA$3:$AA$1315,DataRegularSeason20242025!$B$3:$B$1315, "&lt;=" &amp; CI$1, DataRegularSeason20242025!$D$3:$D$1315, $A3)+SUMIFS(DataRegularSeason20242025!$AB$3:$AB$1315,DataRegularSeason20242025!$B$3:$B$1315, "&lt;=" &amp; CI$1, DataRegularSeason20242025!$E$3:$E$1315, $A3)</f>
        <v>30</v>
      </c>
      <c r="CJ3">
        <f>SUMIFS(DataRegularSeason20242025!$AA$3:$AA$1315,DataRegularSeason20242025!$B$3:$B$1315, "&lt;=" &amp; CJ$1, DataRegularSeason20242025!$D$3:$D$1315, $A3)+SUMIFS(DataRegularSeason20242025!$AB$3:$AB$1315,DataRegularSeason20242025!$B$3:$B$1315, "&lt;=" &amp; CJ$1, DataRegularSeason20242025!$E$3:$E$1315, $A3)</f>
        <v>30</v>
      </c>
      <c r="CK3">
        <f>SUMIFS(DataRegularSeason20242025!$AA$3:$AA$1315,DataRegularSeason20242025!$B$3:$B$1315, "&lt;=" &amp; CK$1, DataRegularSeason20242025!$D$3:$D$1315, $A3)+SUMIFS(DataRegularSeason20242025!$AB$3:$AB$1315,DataRegularSeason20242025!$B$3:$B$1315, "&lt;=" &amp; CK$1, DataRegularSeason20242025!$E$3:$E$1315, $A3)</f>
        <v>30</v>
      </c>
      <c r="CL3">
        <f>SUMIFS(DataRegularSeason20242025!$AA$3:$AA$1315,DataRegularSeason20242025!$B$3:$B$1315, "&lt;=" &amp; CL$1, DataRegularSeason20242025!$D$3:$D$1315, $A3)+SUMIFS(DataRegularSeason20242025!$AB$3:$AB$1315,DataRegularSeason20242025!$B$3:$B$1315, "&lt;=" &amp; CL$1, DataRegularSeason20242025!$E$3:$E$1315, $A3)</f>
        <v>30</v>
      </c>
      <c r="CM3">
        <f>SUMIFS(DataRegularSeason20242025!$AA$3:$AA$1315,DataRegularSeason20242025!$B$3:$B$1315, "&lt;=" &amp; CM$1, DataRegularSeason20242025!$D$3:$D$1315, $A3)+SUMIFS(DataRegularSeason20242025!$AB$3:$AB$1315,DataRegularSeason20242025!$B$3:$B$1315, "&lt;=" &amp; CM$1, DataRegularSeason20242025!$E$3:$E$1315, $A3)</f>
        <v>30</v>
      </c>
      <c r="CN3">
        <f>SUMIFS(DataRegularSeason20242025!$AA$3:$AA$1315,DataRegularSeason20242025!$B$3:$B$1315, "&lt;=" &amp; CN$1, DataRegularSeason20242025!$D$3:$D$1315, $A3)+SUMIFS(DataRegularSeason20242025!$AB$3:$AB$1315,DataRegularSeason20242025!$B$3:$B$1315, "&lt;=" &amp; CN$1, DataRegularSeason20242025!$E$3:$E$1315, $A3)</f>
        <v>30</v>
      </c>
      <c r="CO3">
        <f>SUMIFS(DataRegularSeason20242025!$AA$3:$AA$1315,DataRegularSeason20242025!$B$3:$B$1315, "&lt;=" &amp; CO$1, DataRegularSeason20242025!$D$3:$D$1315, $A3)+SUMIFS(DataRegularSeason20242025!$AB$3:$AB$1315,DataRegularSeason20242025!$B$3:$B$1315, "&lt;=" &amp; CO$1, DataRegularSeason20242025!$E$3:$E$1315, $A3)</f>
        <v>30</v>
      </c>
      <c r="CP3">
        <f>SUMIFS(DataRegularSeason20242025!$AA$3:$AA$1315,DataRegularSeason20242025!$B$3:$B$1315, "&lt;=" &amp; CP$1, DataRegularSeason20242025!$D$3:$D$1315, $A3)+SUMIFS(DataRegularSeason20242025!$AB$3:$AB$1315,DataRegularSeason20242025!$B$3:$B$1315, "&lt;=" &amp; CP$1, DataRegularSeason20242025!$E$3:$E$1315, $A3)</f>
        <v>30</v>
      </c>
      <c r="CQ3">
        <f>SUMIFS(DataRegularSeason20242025!$AA$3:$AA$1315,DataRegularSeason20242025!$B$3:$B$1315, "&lt;=" &amp; CQ$1, DataRegularSeason20242025!$D$3:$D$1315, $A3)+SUMIFS(DataRegularSeason20242025!$AB$3:$AB$1315,DataRegularSeason20242025!$B$3:$B$1315, "&lt;=" &amp; CQ$1, DataRegularSeason20242025!$E$3:$E$1315, $A3)</f>
        <v>30</v>
      </c>
      <c r="CR3">
        <f>SUMIFS(DataRegularSeason20242025!$AA$3:$AA$1315,DataRegularSeason20242025!$B$3:$B$1315, "&lt;=" &amp; CR$1, DataRegularSeason20242025!$D$3:$D$1315, $A3)+SUMIFS(DataRegularSeason20242025!$AB$3:$AB$1315,DataRegularSeason20242025!$B$3:$B$1315, "&lt;=" &amp; CR$1, DataRegularSeason20242025!$E$3:$E$1315, $A3)</f>
        <v>30</v>
      </c>
      <c r="CS3">
        <f>SUMIFS(DataRegularSeason20242025!$AA$3:$AA$1315,DataRegularSeason20242025!$B$3:$B$1315, "&lt;=" &amp; CS$1, DataRegularSeason20242025!$D$3:$D$1315, $A3)+SUMIFS(DataRegularSeason20242025!$AB$3:$AB$1315,DataRegularSeason20242025!$B$3:$B$1315, "&lt;=" &amp; CS$1, DataRegularSeason20242025!$E$3:$E$1315, $A3)</f>
        <v>30</v>
      </c>
      <c r="CT3">
        <f>SUMIFS(DataRegularSeason20242025!$AA$3:$AA$1315,DataRegularSeason20242025!$B$3:$B$1315, "&lt;=" &amp; CT$1, DataRegularSeason20242025!$D$3:$D$1315, $A3)+SUMIFS(DataRegularSeason20242025!$AB$3:$AB$1315,DataRegularSeason20242025!$B$3:$B$1315, "&lt;=" &amp; CT$1, DataRegularSeason20242025!$E$3:$E$1315, $A3)</f>
        <v>30</v>
      </c>
      <c r="CU3">
        <f>SUMIFS(DataRegularSeason20242025!$AA$3:$AA$1315,DataRegularSeason20242025!$B$3:$B$1315, "&lt;=" &amp; CU$1, DataRegularSeason20242025!$D$3:$D$1315, $A3)+SUMIFS(DataRegularSeason20242025!$AB$3:$AB$1315,DataRegularSeason20242025!$B$3:$B$1315, "&lt;=" &amp; CU$1, DataRegularSeason20242025!$E$3:$E$1315, $A3)</f>
        <v>30</v>
      </c>
      <c r="CV3">
        <f>SUMIFS(DataRegularSeason20242025!$AA$3:$AA$1315,DataRegularSeason20242025!$B$3:$B$1315, "&lt;=" &amp; CV$1, DataRegularSeason20242025!$D$3:$D$1315, $A3)+SUMIFS(DataRegularSeason20242025!$AB$3:$AB$1315,DataRegularSeason20242025!$B$3:$B$1315, "&lt;=" &amp; CV$1, DataRegularSeason20242025!$E$3:$E$1315, $A3)</f>
        <v>30</v>
      </c>
      <c r="CW3">
        <f>SUMIFS(DataRegularSeason20242025!$AA$3:$AA$1315,DataRegularSeason20242025!$B$3:$B$1315, "&lt;=" &amp; CW$1, DataRegularSeason20242025!$D$3:$D$1315, $A3)+SUMIFS(DataRegularSeason20242025!$AB$3:$AB$1315,DataRegularSeason20242025!$B$3:$B$1315, "&lt;=" &amp; CW$1, DataRegularSeason20242025!$E$3:$E$1315, $A3)</f>
        <v>30</v>
      </c>
      <c r="CX3">
        <f>SUMIFS(DataRegularSeason20242025!$AA$3:$AA$1315,DataRegularSeason20242025!$B$3:$B$1315, "&lt;=" &amp; CX$1, DataRegularSeason20242025!$D$3:$D$1315, $A3)+SUMIFS(DataRegularSeason20242025!$AB$3:$AB$1315,DataRegularSeason20242025!$B$3:$B$1315, "&lt;=" &amp; CX$1, DataRegularSeason20242025!$E$3:$E$1315, $A3)</f>
        <v>30</v>
      </c>
      <c r="CY3">
        <f>SUMIFS(DataRegularSeason20242025!$AA$3:$AA$1315,DataRegularSeason20242025!$B$3:$B$1315, "&lt;=" &amp; CY$1, DataRegularSeason20242025!$D$3:$D$1315, $A3)+SUMIFS(DataRegularSeason20242025!$AB$3:$AB$1315,DataRegularSeason20242025!$B$3:$B$1315, "&lt;=" &amp; CY$1, DataRegularSeason20242025!$E$3:$E$1315, $A3)</f>
        <v>30</v>
      </c>
      <c r="CZ3">
        <f>SUMIFS(DataRegularSeason20242025!$AA$3:$AA$1315,DataRegularSeason20242025!$B$3:$B$1315, "&lt;=" &amp; CZ$1, DataRegularSeason20242025!$D$3:$D$1315, $A3)+SUMIFS(DataRegularSeason20242025!$AB$3:$AB$1315,DataRegularSeason20242025!$B$3:$B$1315, "&lt;=" &amp; CZ$1, DataRegularSeason20242025!$E$3:$E$1315, $A3)</f>
        <v>30</v>
      </c>
      <c r="DA3">
        <f>SUMIFS(DataRegularSeason20242025!$AA$3:$AA$1315,DataRegularSeason20242025!$B$3:$B$1315, "&lt;=" &amp; DA$1, DataRegularSeason20242025!$D$3:$D$1315, $A3)+SUMIFS(DataRegularSeason20242025!$AB$3:$AB$1315,DataRegularSeason20242025!$B$3:$B$1315, "&lt;=" &amp; DA$1, DataRegularSeason20242025!$E$3:$E$1315, $A3)</f>
        <v>30</v>
      </c>
      <c r="DB3">
        <f>SUMIFS(DataRegularSeason20242025!$AA$3:$AA$1315,DataRegularSeason20242025!$B$3:$B$1315, "&lt;=" &amp; DB$1, DataRegularSeason20242025!$D$3:$D$1315, $A3)+SUMIFS(DataRegularSeason20242025!$AB$3:$AB$1315,DataRegularSeason20242025!$B$3:$B$1315, "&lt;=" &amp; DB$1, DataRegularSeason20242025!$E$3:$E$1315, $A3)</f>
        <v>30</v>
      </c>
      <c r="DC3">
        <f>SUMIFS(DataRegularSeason20242025!$AA$3:$AA$1315,DataRegularSeason20242025!$B$3:$B$1315, "&lt;=" &amp; DC$1, DataRegularSeason20242025!$D$3:$D$1315, $A3)+SUMIFS(DataRegularSeason20242025!$AB$3:$AB$1315,DataRegularSeason20242025!$B$3:$B$1315, "&lt;=" &amp; DC$1, DataRegularSeason20242025!$E$3:$E$1315, $A3)</f>
        <v>30</v>
      </c>
      <c r="DD3">
        <f>SUMIFS(DataRegularSeason20242025!$AA$3:$AA$1315,DataRegularSeason20242025!$B$3:$B$1315, "&lt;=" &amp; DD$1, DataRegularSeason20242025!$D$3:$D$1315, $A3)+SUMIFS(DataRegularSeason20242025!$AB$3:$AB$1315,DataRegularSeason20242025!$B$3:$B$1315, "&lt;=" &amp; DD$1, DataRegularSeason20242025!$E$3:$E$1315, $A3)</f>
        <v>30</v>
      </c>
      <c r="DE3">
        <f>SUMIFS(DataRegularSeason20242025!$AA$3:$AA$1315,DataRegularSeason20242025!$B$3:$B$1315, "&lt;=" &amp; DE$1, DataRegularSeason20242025!$D$3:$D$1315, $A3)+SUMIFS(DataRegularSeason20242025!$AB$3:$AB$1315,DataRegularSeason20242025!$B$3:$B$1315, "&lt;=" &amp; DE$1, DataRegularSeason20242025!$E$3:$E$1315, $A3)</f>
        <v>30</v>
      </c>
      <c r="DF3">
        <f>SUMIFS(DataRegularSeason20242025!$AA$3:$AA$1315,DataRegularSeason20242025!$B$3:$B$1315, "&lt;=" &amp; DF$1, DataRegularSeason20242025!$D$3:$D$1315, $A3)+SUMIFS(DataRegularSeason20242025!$AB$3:$AB$1315,DataRegularSeason20242025!$B$3:$B$1315, "&lt;=" &amp; DF$1, DataRegularSeason20242025!$E$3:$E$1315, $A3)</f>
        <v>30</v>
      </c>
      <c r="DG3">
        <f>SUMIFS(DataRegularSeason20242025!$AA$3:$AA$1315,DataRegularSeason20242025!$B$3:$B$1315, "&lt;=" &amp; DG$1, DataRegularSeason20242025!$D$3:$D$1315, $A3)+SUMIFS(DataRegularSeason20242025!$AB$3:$AB$1315,DataRegularSeason20242025!$B$3:$B$1315, "&lt;=" &amp; DG$1, DataRegularSeason20242025!$E$3:$E$1315, $A3)</f>
        <v>30</v>
      </c>
      <c r="DH3">
        <f>SUMIFS(DataRegularSeason20242025!$AA$3:$AA$1315,DataRegularSeason20242025!$B$3:$B$1315, "&lt;=" &amp; DH$1, DataRegularSeason20242025!$D$3:$D$1315, $A3)+SUMIFS(DataRegularSeason20242025!$AB$3:$AB$1315,DataRegularSeason20242025!$B$3:$B$1315, "&lt;=" &amp; DH$1, DataRegularSeason20242025!$E$3:$E$1315, $A3)</f>
        <v>30</v>
      </c>
      <c r="DI3">
        <f>SUMIFS(DataRegularSeason20242025!$AA$3:$AA$1315,DataRegularSeason20242025!$B$3:$B$1315, "&lt;=" &amp; DI$1, DataRegularSeason20242025!$D$3:$D$1315, $A3)+SUMIFS(DataRegularSeason20242025!$AB$3:$AB$1315,DataRegularSeason20242025!$B$3:$B$1315, "&lt;=" &amp; DI$1, DataRegularSeason20242025!$E$3:$E$1315, $A3)</f>
        <v>30</v>
      </c>
      <c r="DJ3">
        <f>SUMIFS(DataRegularSeason20242025!$AA$3:$AA$1315,DataRegularSeason20242025!$B$3:$B$1315, "&lt;=" &amp; DJ$1, DataRegularSeason20242025!$D$3:$D$1315, $A3)+SUMIFS(DataRegularSeason20242025!$AB$3:$AB$1315,DataRegularSeason20242025!$B$3:$B$1315, "&lt;=" &amp; DJ$1, DataRegularSeason20242025!$E$3:$E$1315, $A3)</f>
        <v>30</v>
      </c>
      <c r="DK3">
        <f>SUMIFS(DataRegularSeason20242025!$AA$3:$AA$1315,DataRegularSeason20242025!$B$3:$B$1315, "&lt;=" &amp; DK$1, DataRegularSeason20242025!$D$3:$D$1315, $A3)+SUMIFS(DataRegularSeason20242025!$AB$3:$AB$1315,DataRegularSeason20242025!$B$3:$B$1315, "&lt;=" &amp; DK$1, DataRegularSeason20242025!$E$3:$E$1315, $A3)</f>
        <v>30</v>
      </c>
      <c r="DL3">
        <f>SUMIFS(DataRegularSeason20242025!$AA$3:$AA$1315,DataRegularSeason20242025!$B$3:$B$1315, "&lt;=" &amp; DL$1, DataRegularSeason20242025!$D$3:$D$1315, $A3)+SUMIFS(DataRegularSeason20242025!$AB$3:$AB$1315,DataRegularSeason20242025!$B$3:$B$1315, "&lt;=" &amp; DL$1, DataRegularSeason20242025!$E$3:$E$1315, $A3)</f>
        <v>30</v>
      </c>
      <c r="DM3">
        <f>SUMIFS(DataRegularSeason20242025!$AA$3:$AA$1315,DataRegularSeason20242025!$B$3:$B$1315, "&lt;=" &amp; DM$1, DataRegularSeason20242025!$D$3:$D$1315, $A3)+SUMIFS(DataRegularSeason20242025!$AB$3:$AB$1315,DataRegularSeason20242025!$B$3:$B$1315, "&lt;=" &amp; DM$1, DataRegularSeason20242025!$E$3:$E$1315, $A3)</f>
        <v>30</v>
      </c>
      <c r="DN3">
        <f>SUMIFS(DataRegularSeason20242025!$AA$3:$AA$1315,DataRegularSeason20242025!$B$3:$B$1315, "&lt;=" &amp; DN$1, DataRegularSeason20242025!$D$3:$D$1315, $A3)+SUMIFS(DataRegularSeason20242025!$AB$3:$AB$1315,DataRegularSeason20242025!$B$3:$B$1315, "&lt;=" &amp; DN$1, DataRegularSeason20242025!$E$3:$E$1315, $A3)</f>
        <v>30</v>
      </c>
      <c r="DO3">
        <f>SUMIFS(DataRegularSeason20242025!$AA$3:$AA$1315,DataRegularSeason20242025!$B$3:$B$1315, "&lt;=" &amp; DO$1, DataRegularSeason20242025!$D$3:$D$1315, $A3)+SUMIFS(DataRegularSeason20242025!$AB$3:$AB$1315,DataRegularSeason20242025!$B$3:$B$1315, "&lt;=" &amp; DO$1, DataRegularSeason20242025!$E$3:$E$1315, $A3)</f>
        <v>30</v>
      </c>
      <c r="DP3">
        <f>SUMIFS(DataRegularSeason20242025!$AA$3:$AA$1315,DataRegularSeason20242025!$B$3:$B$1315, "&lt;=" &amp; DP$1, DataRegularSeason20242025!$D$3:$D$1315, $A3)+SUMIFS(DataRegularSeason20242025!$AB$3:$AB$1315,DataRegularSeason20242025!$B$3:$B$1315, "&lt;=" &amp; DP$1, DataRegularSeason20242025!$E$3:$E$1315, $A3)</f>
        <v>30</v>
      </c>
      <c r="DQ3">
        <f>SUMIFS(DataRegularSeason20242025!$AA$3:$AA$1315,DataRegularSeason20242025!$B$3:$B$1315, "&lt;=" &amp; DQ$1, DataRegularSeason20242025!$D$3:$D$1315, $A3)+SUMIFS(DataRegularSeason20242025!$AB$3:$AB$1315,DataRegularSeason20242025!$B$3:$B$1315, "&lt;=" &amp; DQ$1, DataRegularSeason20242025!$E$3:$E$1315, $A3)</f>
        <v>30</v>
      </c>
      <c r="DR3">
        <f>SUMIFS(DataRegularSeason20242025!$AA$3:$AA$1315,DataRegularSeason20242025!$B$3:$B$1315, "&lt;=" &amp; DR$1, DataRegularSeason20242025!$D$3:$D$1315, $A3)+SUMIFS(DataRegularSeason20242025!$AB$3:$AB$1315,DataRegularSeason20242025!$B$3:$B$1315, "&lt;=" &amp; DR$1, DataRegularSeason20242025!$E$3:$E$1315, $A3)</f>
        <v>30</v>
      </c>
      <c r="DS3">
        <f>SUMIFS(DataRegularSeason20242025!$AA$3:$AA$1315,DataRegularSeason20242025!$B$3:$B$1315, "&lt;=" &amp; DS$1, DataRegularSeason20242025!$D$3:$D$1315, $A3)+SUMIFS(DataRegularSeason20242025!$AB$3:$AB$1315,DataRegularSeason20242025!$B$3:$B$1315, "&lt;=" &amp; DS$1, DataRegularSeason20242025!$E$3:$E$1315, $A3)</f>
        <v>30</v>
      </c>
      <c r="DT3">
        <f>SUMIFS(DataRegularSeason20242025!$AA$3:$AA$1315,DataRegularSeason20242025!$B$3:$B$1315, "&lt;=" &amp; DT$1, DataRegularSeason20242025!$D$3:$D$1315, $A3)+SUMIFS(DataRegularSeason20242025!$AB$3:$AB$1315,DataRegularSeason20242025!$B$3:$B$1315, "&lt;=" &amp; DT$1, DataRegularSeason20242025!$E$3:$E$1315, $A3)</f>
        <v>30</v>
      </c>
      <c r="DU3">
        <f>SUMIFS(DataRegularSeason20242025!$AA$3:$AA$1315,DataRegularSeason20242025!$B$3:$B$1315, "&lt;=" &amp; DU$1, DataRegularSeason20242025!$D$3:$D$1315, $A3)+SUMIFS(DataRegularSeason20242025!$AB$3:$AB$1315,DataRegularSeason20242025!$B$3:$B$1315, "&lt;=" &amp; DU$1, DataRegularSeason20242025!$E$3:$E$1315, $A3)</f>
        <v>30</v>
      </c>
      <c r="DV3">
        <f>SUMIFS(DataRegularSeason20242025!$AA$3:$AA$1315,DataRegularSeason20242025!$B$3:$B$1315, "&lt;=" &amp; DV$1, DataRegularSeason20242025!$D$3:$D$1315, $A3)+SUMIFS(DataRegularSeason20242025!$AB$3:$AB$1315,DataRegularSeason20242025!$B$3:$B$1315, "&lt;=" &amp; DV$1, DataRegularSeason20242025!$E$3:$E$1315, $A3)</f>
        <v>30</v>
      </c>
      <c r="DW3">
        <f>SUMIFS(DataRegularSeason20242025!$AA$3:$AA$1315,DataRegularSeason20242025!$B$3:$B$1315, "&lt;=" &amp; DW$1, DataRegularSeason20242025!$D$3:$D$1315, $A3)+SUMIFS(DataRegularSeason20242025!$AB$3:$AB$1315,DataRegularSeason20242025!$B$3:$B$1315, "&lt;=" &amp; DW$1, DataRegularSeason20242025!$E$3:$E$1315, $A3)</f>
        <v>30</v>
      </c>
      <c r="DX3">
        <f>SUMIFS(DataRegularSeason20242025!$AA$3:$AA$1315,DataRegularSeason20242025!$B$3:$B$1315, "&lt;=" &amp; DX$1, DataRegularSeason20242025!$D$3:$D$1315, $A3)+SUMIFS(DataRegularSeason20242025!$AB$3:$AB$1315,DataRegularSeason20242025!$B$3:$B$1315, "&lt;=" &amp; DX$1, DataRegularSeason20242025!$E$3:$E$1315, $A3)</f>
        <v>30</v>
      </c>
      <c r="DY3">
        <f>SUMIFS(DataRegularSeason20242025!$AA$3:$AA$1315,DataRegularSeason20242025!$B$3:$B$1315, "&lt;=" &amp; DY$1, DataRegularSeason20242025!$D$3:$D$1315, $A3)+SUMIFS(DataRegularSeason20242025!$AB$3:$AB$1315,DataRegularSeason20242025!$B$3:$B$1315, "&lt;=" &amp; DY$1, DataRegularSeason20242025!$E$3:$E$1315, $A3)</f>
        <v>30</v>
      </c>
      <c r="DZ3">
        <f>SUMIFS(DataRegularSeason20242025!$AA$3:$AA$1315,DataRegularSeason20242025!$B$3:$B$1315, "&lt;=" &amp; DZ$1, DataRegularSeason20242025!$D$3:$D$1315, $A3)+SUMIFS(DataRegularSeason20242025!$AB$3:$AB$1315,DataRegularSeason20242025!$B$3:$B$1315, "&lt;=" &amp; DZ$1, DataRegularSeason20242025!$E$3:$E$1315, $A3)</f>
        <v>30</v>
      </c>
      <c r="EA3">
        <f>SUMIFS(DataRegularSeason20242025!$AA$3:$AA$1315,DataRegularSeason20242025!$B$3:$B$1315, "&lt;=" &amp; EA$1, DataRegularSeason20242025!$D$3:$D$1315, $A3)+SUMIFS(DataRegularSeason20242025!$AB$3:$AB$1315,DataRegularSeason20242025!$B$3:$B$1315, "&lt;=" &amp; EA$1, DataRegularSeason20242025!$E$3:$E$1315, $A3)</f>
        <v>30</v>
      </c>
      <c r="EB3">
        <f>SUMIFS(DataRegularSeason20242025!$AA$3:$AA$1315,DataRegularSeason20242025!$B$3:$B$1315, "&lt;=" &amp; EB$1, DataRegularSeason20242025!$D$3:$D$1315, $A3)+SUMIFS(DataRegularSeason20242025!$AB$3:$AB$1315,DataRegularSeason20242025!$B$3:$B$1315, "&lt;=" &amp; EB$1, DataRegularSeason20242025!$E$3:$E$1315, $A3)</f>
        <v>30</v>
      </c>
      <c r="EC3">
        <f>SUMIFS(DataRegularSeason20242025!$AA$3:$AA$1315,DataRegularSeason20242025!$B$3:$B$1315, "&lt;=" &amp; EC$1, DataRegularSeason20242025!$D$3:$D$1315, $A3)+SUMIFS(DataRegularSeason20242025!$AB$3:$AB$1315,DataRegularSeason20242025!$B$3:$B$1315, "&lt;=" &amp; EC$1, DataRegularSeason20242025!$E$3:$E$1315, $A3)</f>
        <v>30</v>
      </c>
      <c r="ED3">
        <f>SUMIFS(DataRegularSeason20242025!$AA$3:$AA$1315,DataRegularSeason20242025!$B$3:$B$1315, "&lt;=" &amp; ED$1, DataRegularSeason20242025!$D$3:$D$1315, $A3)+SUMIFS(DataRegularSeason20242025!$AB$3:$AB$1315,DataRegularSeason20242025!$B$3:$B$1315, "&lt;=" &amp; ED$1, DataRegularSeason20242025!$E$3:$E$1315, $A3)</f>
        <v>30</v>
      </c>
      <c r="EE3">
        <f>SUMIFS(DataRegularSeason20242025!$AA$3:$AA$1315,DataRegularSeason20242025!$B$3:$B$1315, "&lt;=" &amp; EE$1, DataRegularSeason20242025!$D$3:$D$1315, $A3)+SUMIFS(DataRegularSeason20242025!$AB$3:$AB$1315,DataRegularSeason20242025!$B$3:$B$1315, "&lt;=" &amp; EE$1, DataRegularSeason20242025!$E$3:$E$1315, $A3)</f>
        <v>30</v>
      </c>
      <c r="EF3">
        <f>SUMIFS(DataRegularSeason20242025!$AA$3:$AA$1315,DataRegularSeason20242025!$B$3:$B$1315, "&lt;=" &amp; EF$1, DataRegularSeason20242025!$D$3:$D$1315, $A3)+SUMIFS(DataRegularSeason20242025!$AB$3:$AB$1315,DataRegularSeason20242025!$B$3:$B$1315, "&lt;=" &amp; EF$1, DataRegularSeason20242025!$E$3:$E$1315, $A3)</f>
        <v>30</v>
      </c>
      <c r="EG3">
        <f>SUMIFS(DataRegularSeason20242025!$AA$3:$AA$1315,DataRegularSeason20242025!$B$3:$B$1315, "&lt;=" &amp; EG$1, DataRegularSeason20242025!$D$3:$D$1315, $A3)+SUMIFS(DataRegularSeason20242025!$AB$3:$AB$1315,DataRegularSeason20242025!$B$3:$B$1315, "&lt;=" &amp; EG$1, DataRegularSeason20242025!$E$3:$E$1315, $A3)</f>
        <v>30</v>
      </c>
      <c r="EH3">
        <f>SUMIFS(DataRegularSeason20242025!$AA$3:$AA$1315,DataRegularSeason20242025!$B$3:$B$1315, "&lt;=" &amp; EH$1, DataRegularSeason20242025!$D$3:$D$1315, $A3)+SUMIFS(DataRegularSeason20242025!$AB$3:$AB$1315,DataRegularSeason20242025!$B$3:$B$1315, "&lt;=" &amp; EH$1, DataRegularSeason20242025!$E$3:$E$1315, $A3)</f>
        <v>30</v>
      </c>
      <c r="EI3">
        <f>SUMIFS(DataRegularSeason20242025!$AA$3:$AA$1315,DataRegularSeason20242025!$B$3:$B$1315, "&lt;=" &amp; EI$1, DataRegularSeason20242025!$D$3:$D$1315, $A3)+SUMIFS(DataRegularSeason20242025!$AB$3:$AB$1315,DataRegularSeason20242025!$B$3:$B$1315, "&lt;=" &amp; EI$1, DataRegularSeason20242025!$E$3:$E$1315, $A3)</f>
        <v>30</v>
      </c>
      <c r="EJ3">
        <f>SUMIFS(DataRegularSeason20242025!$AA$3:$AA$1315,DataRegularSeason20242025!$B$3:$B$1315, "&lt;=" &amp; EJ$1, DataRegularSeason20242025!$D$3:$D$1315, $A3)+SUMIFS(DataRegularSeason20242025!$AB$3:$AB$1315,DataRegularSeason20242025!$B$3:$B$1315, "&lt;=" &amp; EJ$1, DataRegularSeason20242025!$E$3:$E$1315, $A3)</f>
        <v>30</v>
      </c>
      <c r="EK3">
        <f>SUMIFS(DataRegularSeason20242025!$AA$3:$AA$1315,DataRegularSeason20242025!$B$3:$B$1315, "&lt;=" &amp; EK$1, DataRegularSeason20242025!$D$3:$D$1315, $A3)+SUMIFS(DataRegularSeason20242025!$AB$3:$AB$1315,DataRegularSeason20242025!$B$3:$B$1315, "&lt;=" &amp; EK$1, DataRegularSeason20242025!$E$3:$E$1315, $A3)</f>
        <v>30</v>
      </c>
      <c r="EL3">
        <f>SUMIFS(DataRegularSeason20242025!$AA$3:$AA$1315,DataRegularSeason20242025!$B$3:$B$1315, "&lt;=" &amp; EL$1, DataRegularSeason20242025!$D$3:$D$1315, $A3)+SUMIFS(DataRegularSeason20242025!$AB$3:$AB$1315,DataRegularSeason20242025!$B$3:$B$1315, "&lt;=" &amp; EL$1, DataRegularSeason20242025!$E$3:$E$1315, $A3)</f>
        <v>30</v>
      </c>
      <c r="EM3">
        <f>SUMIFS(DataRegularSeason20242025!$AA$3:$AA$1315,DataRegularSeason20242025!$B$3:$B$1315, "&lt;=" &amp; EM$1, DataRegularSeason20242025!$D$3:$D$1315, $A3)+SUMIFS(DataRegularSeason20242025!$AB$3:$AB$1315,DataRegularSeason20242025!$B$3:$B$1315, "&lt;=" &amp; EM$1, DataRegularSeason20242025!$E$3:$E$1315, $A3)</f>
        <v>30</v>
      </c>
      <c r="EN3">
        <f>SUMIFS(DataRegularSeason20242025!$AA$3:$AA$1315,DataRegularSeason20242025!$B$3:$B$1315, "&lt;=" &amp; EN$1, DataRegularSeason20242025!$D$3:$D$1315, $A3)+SUMIFS(DataRegularSeason20242025!$AB$3:$AB$1315,DataRegularSeason20242025!$B$3:$B$1315, "&lt;=" &amp; EN$1, DataRegularSeason20242025!$E$3:$E$1315, $A3)</f>
        <v>30</v>
      </c>
      <c r="EO3">
        <f>SUMIFS(DataRegularSeason20242025!$AA$3:$AA$1315,DataRegularSeason20242025!$B$3:$B$1315, "&lt;=" &amp; EO$1, DataRegularSeason20242025!$D$3:$D$1315, $A3)+SUMIFS(DataRegularSeason20242025!$AB$3:$AB$1315,DataRegularSeason20242025!$B$3:$B$1315, "&lt;=" &amp; EO$1, DataRegularSeason20242025!$E$3:$E$1315, $A3)</f>
        <v>30</v>
      </c>
      <c r="EP3">
        <f>SUMIFS(DataRegularSeason20242025!$AA$3:$AA$1315,DataRegularSeason20242025!$B$3:$B$1315, "&lt;=" &amp; EP$1, DataRegularSeason20242025!$D$3:$D$1315, $A3)+SUMIFS(DataRegularSeason20242025!$AB$3:$AB$1315,DataRegularSeason20242025!$B$3:$B$1315, "&lt;=" &amp; EP$1, DataRegularSeason20242025!$E$3:$E$1315, $A3)</f>
        <v>30</v>
      </c>
      <c r="EQ3">
        <f>SUMIFS(DataRegularSeason20242025!$AA$3:$AA$1315,DataRegularSeason20242025!$B$3:$B$1315, "&lt;=" &amp; EQ$1, DataRegularSeason20242025!$D$3:$D$1315, $A3)+SUMIFS(DataRegularSeason20242025!$AB$3:$AB$1315,DataRegularSeason20242025!$B$3:$B$1315, "&lt;=" &amp; EQ$1, DataRegularSeason20242025!$E$3:$E$1315, $A3)</f>
        <v>30</v>
      </c>
      <c r="ER3">
        <f>SUMIFS(DataRegularSeason20242025!$AA$3:$AA$1315,DataRegularSeason20242025!$B$3:$B$1315, "&lt;=" &amp; ER$1, DataRegularSeason20242025!$D$3:$D$1315, $A3)+SUMIFS(DataRegularSeason20242025!$AB$3:$AB$1315,DataRegularSeason20242025!$B$3:$B$1315, "&lt;=" &amp; ER$1, DataRegularSeason20242025!$E$3:$E$1315, $A3)</f>
        <v>30</v>
      </c>
      <c r="ES3">
        <f>SUMIFS(DataRegularSeason20242025!$AA$3:$AA$1315,DataRegularSeason20242025!$B$3:$B$1315, "&lt;=" &amp; ES$1, DataRegularSeason20242025!$D$3:$D$1315, $A3)+SUMIFS(DataRegularSeason20242025!$AB$3:$AB$1315,DataRegularSeason20242025!$B$3:$B$1315, "&lt;=" &amp; ES$1, DataRegularSeason20242025!$E$3:$E$1315, $A3)</f>
        <v>30</v>
      </c>
      <c r="ET3">
        <f>SUMIFS(DataRegularSeason20242025!$AA$3:$AA$1315,DataRegularSeason20242025!$B$3:$B$1315, "&lt;=" &amp; ET$1, DataRegularSeason20242025!$D$3:$D$1315, $A3)+SUMIFS(DataRegularSeason20242025!$AB$3:$AB$1315,DataRegularSeason20242025!$B$3:$B$1315, "&lt;=" &amp; ET$1, DataRegularSeason20242025!$E$3:$E$1315, $A3)</f>
        <v>30</v>
      </c>
      <c r="EU3">
        <f>SUMIFS(DataRegularSeason20242025!$AA$3:$AA$1315,DataRegularSeason20242025!$B$3:$B$1315, "&lt;=" &amp; EU$1, DataRegularSeason20242025!$D$3:$D$1315, $A3)+SUMIFS(DataRegularSeason20242025!$AB$3:$AB$1315,DataRegularSeason20242025!$B$3:$B$1315, "&lt;=" &amp; EU$1, DataRegularSeason20242025!$E$3:$E$1315, $A3)</f>
        <v>30</v>
      </c>
      <c r="EV3">
        <f>SUMIFS(DataRegularSeason20242025!$AA$3:$AA$1315,DataRegularSeason20242025!$B$3:$B$1315, "&lt;=" &amp; EV$1, DataRegularSeason20242025!$D$3:$D$1315, $A3)+SUMIFS(DataRegularSeason20242025!$AB$3:$AB$1315,DataRegularSeason20242025!$B$3:$B$1315, "&lt;=" &amp; EV$1, DataRegularSeason20242025!$E$3:$E$1315, $A3)</f>
        <v>30</v>
      </c>
      <c r="EW3">
        <f>SUMIFS(DataRegularSeason20242025!$AA$3:$AA$1315,DataRegularSeason20242025!$B$3:$B$1315, "&lt;=" &amp; EW$1, DataRegularSeason20242025!$D$3:$D$1315, $A3)+SUMIFS(DataRegularSeason20242025!$AB$3:$AB$1315,DataRegularSeason20242025!$B$3:$B$1315, "&lt;=" &amp; EW$1, DataRegularSeason20242025!$E$3:$E$1315, $A3)</f>
        <v>30</v>
      </c>
      <c r="EX3">
        <f>SUMIFS(DataRegularSeason20242025!$AA$3:$AA$1315,DataRegularSeason20242025!$B$3:$B$1315, "&lt;=" &amp; EX$1, DataRegularSeason20242025!$D$3:$D$1315, $A3)+SUMIFS(DataRegularSeason20242025!$AB$3:$AB$1315,DataRegularSeason20242025!$B$3:$B$1315, "&lt;=" &amp; EX$1, DataRegularSeason20242025!$E$3:$E$1315, $A3)</f>
        <v>30</v>
      </c>
      <c r="EY3">
        <f>SUMIFS(DataRegularSeason20242025!$AA$3:$AA$1315,DataRegularSeason20242025!$B$3:$B$1315, "&lt;=" &amp; EY$1, DataRegularSeason20242025!$D$3:$D$1315, $A3)+SUMIFS(DataRegularSeason20242025!$AB$3:$AB$1315,DataRegularSeason20242025!$B$3:$B$1315, "&lt;=" &amp; EY$1, DataRegularSeason20242025!$E$3:$E$1315, $A3)</f>
        <v>30</v>
      </c>
      <c r="EZ3">
        <f>SUMIFS(DataRegularSeason20242025!$AA$3:$AA$1315,DataRegularSeason20242025!$B$3:$B$1315, "&lt;=" &amp; EZ$1, DataRegularSeason20242025!$D$3:$D$1315, $A3)+SUMIFS(DataRegularSeason20242025!$AB$3:$AB$1315,DataRegularSeason20242025!$B$3:$B$1315, "&lt;=" &amp; EZ$1, DataRegularSeason20242025!$E$3:$E$1315, $A3)</f>
        <v>30</v>
      </c>
      <c r="FA3">
        <f>SUMIFS(DataRegularSeason20242025!$AA$3:$AA$1315,DataRegularSeason20242025!$B$3:$B$1315, "&lt;=" &amp; FA$1, DataRegularSeason20242025!$D$3:$D$1315, $A3)+SUMIFS(DataRegularSeason20242025!$AB$3:$AB$1315,DataRegularSeason20242025!$B$3:$B$1315, "&lt;=" &amp; FA$1, DataRegularSeason20242025!$E$3:$E$1315, $A3)</f>
        <v>30</v>
      </c>
      <c r="FB3">
        <f>SUMIFS(DataRegularSeason20242025!$AA$3:$AA$1315,DataRegularSeason20242025!$B$3:$B$1315, "&lt;=" &amp; FB$1, DataRegularSeason20242025!$D$3:$D$1315, $A3)+SUMIFS(DataRegularSeason20242025!$AB$3:$AB$1315,DataRegularSeason20242025!$B$3:$B$1315, "&lt;=" &amp; FB$1, DataRegularSeason20242025!$E$3:$E$1315, $A3)</f>
        <v>30</v>
      </c>
      <c r="FC3">
        <f>SUMIFS(DataRegularSeason20242025!$AA$3:$AA$1315,DataRegularSeason20242025!$B$3:$B$1315, "&lt;=" &amp; FC$1, DataRegularSeason20242025!$D$3:$D$1315, $A3)+SUMIFS(DataRegularSeason20242025!$AB$3:$AB$1315,DataRegularSeason20242025!$B$3:$B$1315, "&lt;=" &amp; FC$1, DataRegularSeason20242025!$E$3:$E$1315, $A3)</f>
        <v>30</v>
      </c>
      <c r="FD3">
        <f>SUMIFS(DataRegularSeason20242025!$AA$3:$AA$1315,DataRegularSeason20242025!$B$3:$B$1315, "&lt;=" &amp; FD$1, DataRegularSeason20242025!$D$3:$D$1315, $A3)+SUMIFS(DataRegularSeason20242025!$AB$3:$AB$1315,DataRegularSeason20242025!$B$3:$B$1315, "&lt;=" &amp; FD$1, DataRegularSeason20242025!$E$3:$E$1315, $A3)</f>
        <v>30</v>
      </c>
      <c r="FE3">
        <f>SUMIFS(DataRegularSeason20242025!$AA$3:$AA$1315,DataRegularSeason20242025!$B$3:$B$1315, "&lt;=" &amp; FE$1, DataRegularSeason20242025!$D$3:$D$1315, $A3)+SUMIFS(DataRegularSeason20242025!$AB$3:$AB$1315,DataRegularSeason20242025!$B$3:$B$1315, "&lt;=" &amp; FE$1, DataRegularSeason20242025!$E$3:$E$1315, $A3)</f>
        <v>30</v>
      </c>
      <c r="FF3">
        <f>SUMIFS(DataRegularSeason20242025!$AA$3:$AA$1315,DataRegularSeason20242025!$B$3:$B$1315, "&lt;=" &amp; FF$1, DataRegularSeason20242025!$D$3:$D$1315, $A3)+SUMIFS(DataRegularSeason20242025!$AB$3:$AB$1315,DataRegularSeason20242025!$B$3:$B$1315, "&lt;=" &amp; FF$1, DataRegularSeason20242025!$E$3:$E$1315, $A3)</f>
        <v>30</v>
      </c>
      <c r="FG3">
        <f>SUMIFS(DataRegularSeason20242025!$AA$3:$AA$1315,DataRegularSeason20242025!$B$3:$B$1315, "&lt;=" &amp; FG$1, DataRegularSeason20242025!$D$3:$D$1315, $A3)+SUMIFS(DataRegularSeason20242025!$AB$3:$AB$1315,DataRegularSeason20242025!$B$3:$B$1315, "&lt;=" &amp; FG$1, DataRegularSeason20242025!$E$3:$E$1315, $A3)</f>
        <v>30</v>
      </c>
      <c r="FH3">
        <f>SUMIFS(DataRegularSeason20242025!$AA$3:$AA$1315,DataRegularSeason20242025!$B$3:$B$1315, "&lt;=" &amp; FH$1, DataRegularSeason20242025!$D$3:$D$1315, $A3)+SUMIFS(DataRegularSeason20242025!$AB$3:$AB$1315,DataRegularSeason20242025!$B$3:$B$1315, "&lt;=" &amp; FH$1, DataRegularSeason20242025!$E$3:$E$1315, $A3)</f>
        <v>30</v>
      </c>
      <c r="FI3">
        <f>SUMIFS(DataRegularSeason20242025!$AA$3:$AA$1315,DataRegularSeason20242025!$B$3:$B$1315, "&lt;=" &amp; FI$1, DataRegularSeason20242025!$D$3:$D$1315, $A3)+SUMIFS(DataRegularSeason20242025!$AB$3:$AB$1315,DataRegularSeason20242025!$B$3:$B$1315, "&lt;=" &amp; FI$1, DataRegularSeason20242025!$E$3:$E$1315, $A3)</f>
        <v>30</v>
      </c>
      <c r="FJ3">
        <f>SUMIFS(DataRegularSeason20242025!$AA$3:$AA$1315,DataRegularSeason20242025!$B$3:$B$1315, "&lt;=" &amp; FJ$1, DataRegularSeason20242025!$D$3:$D$1315, $A3)+SUMIFS(DataRegularSeason20242025!$AB$3:$AB$1315,DataRegularSeason20242025!$B$3:$B$1315, "&lt;=" &amp; FJ$1, DataRegularSeason20242025!$E$3:$E$1315, $A3)</f>
        <v>30</v>
      </c>
      <c r="FK3">
        <f>SUMIFS(DataRegularSeason20242025!$AA$3:$AA$1315,DataRegularSeason20242025!$B$3:$B$1315, "&lt;=" &amp; FK$1, DataRegularSeason20242025!$D$3:$D$1315, $A3)+SUMIFS(DataRegularSeason20242025!$AB$3:$AB$1315,DataRegularSeason20242025!$B$3:$B$1315, "&lt;=" &amp; FK$1, DataRegularSeason20242025!$E$3:$E$1315, $A3)</f>
        <v>30</v>
      </c>
      <c r="FL3">
        <f>SUMIFS(DataRegularSeason20242025!$AA$3:$AA$1315,DataRegularSeason20242025!$B$3:$B$1315, "&lt;=" &amp; FL$1, DataRegularSeason20242025!$D$3:$D$1315, $A3)+SUMIFS(DataRegularSeason20242025!$AB$3:$AB$1315,DataRegularSeason20242025!$B$3:$B$1315, "&lt;=" &amp; FL$1, DataRegularSeason20242025!$E$3:$E$1315, $A3)</f>
        <v>30</v>
      </c>
      <c r="FM3">
        <f>SUMIFS(DataRegularSeason20242025!$AA$3:$AA$1315,DataRegularSeason20242025!$B$3:$B$1315, "&lt;=" &amp; FM$1, DataRegularSeason20242025!$D$3:$D$1315, $A3)+SUMIFS(DataRegularSeason20242025!$AB$3:$AB$1315,DataRegularSeason20242025!$B$3:$B$1315, "&lt;=" &amp; FM$1, DataRegularSeason20242025!$E$3:$E$1315, $A3)</f>
        <v>30</v>
      </c>
      <c r="FN3">
        <f>SUMIFS(DataRegularSeason20242025!$AA$3:$AA$1315,DataRegularSeason20242025!$B$3:$B$1315, "&lt;=" &amp; FN$1, DataRegularSeason20242025!$D$3:$D$1315, $A3)+SUMIFS(DataRegularSeason20242025!$AB$3:$AB$1315,DataRegularSeason20242025!$B$3:$B$1315, "&lt;=" &amp; FN$1, DataRegularSeason20242025!$E$3:$E$1315, $A3)</f>
        <v>30</v>
      </c>
      <c r="FO3">
        <f>SUMIFS(DataRegularSeason20242025!$AA$3:$AA$1315,DataRegularSeason20242025!$B$3:$B$1315, "&lt;=" &amp; FO$1, DataRegularSeason20242025!$D$3:$D$1315, $A3)+SUMIFS(DataRegularSeason20242025!$AB$3:$AB$1315,DataRegularSeason20242025!$B$3:$B$1315, "&lt;=" &amp; FO$1, DataRegularSeason20242025!$E$3:$E$1315, $A3)</f>
        <v>30</v>
      </c>
      <c r="FP3">
        <f>SUMIFS(DataRegularSeason20242025!$AA$3:$AA$1315,DataRegularSeason20242025!$B$3:$B$1315, "&lt;=" &amp; FP$1, DataRegularSeason20242025!$D$3:$D$1315, $A3)+SUMIFS(DataRegularSeason20242025!$AB$3:$AB$1315,DataRegularSeason20242025!$B$3:$B$1315, "&lt;=" &amp; FP$1, DataRegularSeason20242025!$E$3:$E$1315, $A3)</f>
        <v>30</v>
      </c>
      <c r="FQ3">
        <f>SUMIFS(DataRegularSeason20242025!$AA$3:$AA$1315,DataRegularSeason20242025!$B$3:$B$1315, "&lt;=" &amp; FQ$1, DataRegularSeason20242025!$D$3:$D$1315, $A3)+SUMIFS(DataRegularSeason20242025!$AB$3:$AB$1315,DataRegularSeason20242025!$B$3:$B$1315, "&lt;=" &amp; FQ$1, DataRegularSeason20242025!$E$3:$E$1315, $A3)</f>
        <v>30</v>
      </c>
      <c r="FR3">
        <f>SUMIFS(DataRegularSeason20242025!$AA$3:$AA$1315,DataRegularSeason20242025!$B$3:$B$1315, "&lt;=" &amp; FR$1, DataRegularSeason20242025!$D$3:$D$1315, $A3)+SUMIFS(DataRegularSeason20242025!$AB$3:$AB$1315,DataRegularSeason20242025!$B$3:$B$1315, "&lt;=" &amp; FR$1, DataRegularSeason20242025!$E$3:$E$1315, $A3)</f>
        <v>30</v>
      </c>
      <c r="FS3">
        <f>SUMIFS(DataRegularSeason20242025!$AA$3:$AA$1315,DataRegularSeason20242025!$B$3:$B$1315, "&lt;=" &amp; FS$1, DataRegularSeason20242025!$D$3:$D$1315, $A3)+SUMIFS(DataRegularSeason20242025!$AB$3:$AB$1315,DataRegularSeason20242025!$B$3:$B$1315, "&lt;=" &amp; FS$1, DataRegularSeason20242025!$E$3:$E$1315, $A3)</f>
        <v>30</v>
      </c>
      <c r="FT3">
        <f>SUMIFS(DataRegularSeason20242025!$AA$3:$AA$1315,DataRegularSeason20242025!$B$3:$B$1315, "&lt;=" &amp; FT$1, DataRegularSeason20242025!$D$3:$D$1315, $A3)+SUMIFS(DataRegularSeason20242025!$AB$3:$AB$1315,DataRegularSeason20242025!$B$3:$B$1315, "&lt;=" &amp; FT$1, DataRegularSeason20242025!$E$3:$E$1315, $A3)</f>
        <v>30</v>
      </c>
      <c r="FU3">
        <f>SUMIFS(DataRegularSeason20242025!$AA$3:$AA$1315,DataRegularSeason20242025!$B$3:$B$1315, "&lt;=" &amp; FU$1, DataRegularSeason20242025!$D$3:$D$1315, $A3)+SUMIFS(DataRegularSeason20242025!$AB$3:$AB$1315,DataRegularSeason20242025!$B$3:$B$1315, "&lt;=" &amp; FU$1, DataRegularSeason20242025!$E$3:$E$1315, $A3)</f>
        <v>30</v>
      </c>
      <c r="FV3">
        <f>SUMIFS(DataRegularSeason20242025!$AA$3:$AA$1315,DataRegularSeason20242025!$B$3:$B$1315, "&lt;=" &amp; FV$1, DataRegularSeason20242025!$D$3:$D$1315, $A3)+SUMIFS(DataRegularSeason20242025!$AB$3:$AB$1315,DataRegularSeason20242025!$B$3:$B$1315, "&lt;=" &amp; FV$1, DataRegularSeason20242025!$E$3:$E$1315, $A3)</f>
        <v>30</v>
      </c>
      <c r="FW3">
        <f>SUMIFS(DataRegularSeason20242025!$AA$3:$AA$1315,DataRegularSeason20242025!$B$3:$B$1315, "&lt;=" &amp; FW$1, DataRegularSeason20242025!$D$3:$D$1315, $A3)+SUMIFS(DataRegularSeason20242025!$AB$3:$AB$1315,DataRegularSeason20242025!$B$3:$B$1315, "&lt;=" &amp; FW$1, DataRegularSeason20242025!$E$3:$E$1315, $A3)</f>
        <v>30</v>
      </c>
      <c r="FX3">
        <f>SUMIFS(DataRegularSeason20242025!$AA$3:$AA$1315,DataRegularSeason20242025!$B$3:$B$1315, "&lt;=" &amp; FX$1, DataRegularSeason20242025!$D$3:$D$1315, $A3)+SUMIFS(DataRegularSeason20242025!$AB$3:$AB$1315,DataRegularSeason20242025!$B$3:$B$1315, "&lt;=" &amp; FX$1, DataRegularSeason20242025!$E$3:$E$1315, $A3)</f>
        <v>30</v>
      </c>
      <c r="FY3">
        <f>SUMIFS(DataRegularSeason20242025!$AA$3:$AA$1315,DataRegularSeason20242025!$B$3:$B$1315, "&lt;=" &amp; FY$1, DataRegularSeason20242025!$D$3:$D$1315, $A3)+SUMIFS(DataRegularSeason20242025!$AB$3:$AB$1315,DataRegularSeason20242025!$B$3:$B$1315, "&lt;=" &amp; FY$1, DataRegularSeason20242025!$E$3:$E$1315, $A3)</f>
        <v>30</v>
      </c>
      <c r="FZ3">
        <f>SUMIFS(DataRegularSeason20242025!$AA$3:$AA$1315,DataRegularSeason20242025!$B$3:$B$1315, "&lt;=" &amp; FZ$1, DataRegularSeason20242025!$D$3:$D$1315, $A3)+SUMIFS(DataRegularSeason20242025!$AB$3:$AB$1315,DataRegularSeason20242025!$B$3:$B$1315, "&lt;=" &amp; FZ$1, DataRegularSeason20242025!$E$3:$E$1315, $A3)</f>
        <v>30</v>
      </c>
      <c r="GA3">
        <f>SUMIFS(DataRegularSeason20242025!$AA$3:$AA$1315,DataRegularSeason20242025!$B$3:$B$1315, "&lt;=" &amp; GA$1, DataRegularSeason20242025!$D$3:$D$1315, $A3)+SUMIFS(DataRegularSeason20242025!$AB$3:$AB$1315,DataRegularSeason20242025!$B$3:$B$1315, "&lt;=" &amp; GA$1, DataRegularSeason20242025!$E$3:$E$1315, $A3)</f>
        <v>30</v>
      </c>
      <c r="GB3">
        <f>SUMIFS(DataRegularSeason20242025!$AA$3:$AA$1315,DataRegularSeason20242025!$B$3:$B$1315, "&lt;=" &amp; GB$1, DataRegularSeason20242025!$D$3:$D$1315, $A3)+SUMIFS(DataRegularSeason20242025!$AB$3:$AB$1315,DataRegularSeason20242025!$B$3:$B$1315, "&lt;=" &amp; GB$1, DataRegularSeason20242025!$E$3:$E$1315, $A3)</f>
        <v>30</v>
      </c>
      <c r="GC3">
        <f>SUMIFS(DataRegularSeason20242025!$AA$3:$AA$1315,DataRegularSeason20242025!$B$3:$B$1315, "&lt;=" &amp; GC$1, DataRegularSeason20242025!$D$3:$D$1315, $A3)+SUMIFS(DataRegularSeason20242025!$AB$3:$AB$1315,DataRegularSeason20242025!$B$3:$B$1315, "&lt;=" &amp; GC$1, DataRegularSeason20242025!$E$3:$E$1315, $A3)</f>
        <v>30</v>
      </c>
      <c r="GD3">
        <f>SUMIFS(DataRegularSeason20242025!$AA$3:$AA$1315,DataRegularSeason20242025!$B$3:$B$1315, "&lt;=" &amp; GD$1, DataRegularSeason20242025!$D$3:$D$1315, $A3)+SUMIFS(DataRegularSeason20242025!$AB$3:$AB$1315,DataRegularSeason20242025!$B$3:$B$1315, "&lt;=" &amp; GD$1, DataRegularSeason20242025!$E$3:$E$1315, $A3)</f>
        <v>30</v>
      </c>
      <c r="GE3">
        <f>SUMIFS(DataRegularSeason20242025!$AA$3:$AA$1315,DataRegularSeason20242025!$B$3:$B$1315, "&lt;=" &amp; GE$1, DataRegularSeason20242025!$D$3:$D$1315, $A3)+SUMIFS(DataRegularSeason20242025!$AB$3:$AB$1315,DataRegularSeason20242025!$B$3:$B$1315, "&lt;=" &amp; GE$1, DataRegularSeason20242025!$E$3:$E$1315, $A3)</f>
        <v>30</v>
      </c>
      <c r="GF3">
        <f>SUMIFS(DataRegularSeason20242025!$AA$3:$AA$1315,DataRegularSeason20242025!$B$3:$B$1315, "&lt;=" &amp; GF$1, DataRegularSeason20242025!$D$3:$D$1315, $A3)+SUMIFS(DataRegularSeason20242025!$AB$3:$AB$1315,DataRegularSeason20242025!$B$3:$B$1315, "&lt;=" &amp; GF$1, DataRegularSeason20242025!$E$3:$E$1315, $A3)</f>
        <v>30</v>
      </c>
      <c r="GG3">
        <f>SUMIFS(DataRegularSeason20242025!$AA$3:$AA$1315,DataRegularSeason20242025!$B$3:$B$1315, "&lt;=" &amp; GG$1, DataRegularSeason20242025!$D$3:$D$1315, $A3)+SUMIFS(DataRegularSeason20242025!$AB$3:$AB$1315,DataRegularSeason20242025!$B$3:$B$1315, "&lt;=" &amp; GG$1, DataRegularSeason20242025!$E$3:$E$1315, $A3)</f>
        <v>30</v>
      </c>
      <c r="GH3">
        <f>SUMIFS(DataRegularSeason20242025!$AA$3:$AA$1315,DataRegularSeason20242025!$B$3:$B$1315, "&lt;=" &amp; GH$1, DataRegularSeason20242025!$D$3:$D$1315, $A3)+SUMIFS(DataRegularSeason20242025!$AB$3:$AB$1315,DataRegularSeason20242025!$B$3:$B$1315, "&lt;=" &amp; GH$1, DataRegularSeason20242025!$E$3:$E$1315, $A3)</f>
        <v>30</v>
      </c>
      <c r="GI3">
        <f>SUMIFS(DataRegularSeason20242025!$AA$3:$AA$1315,DataRegularSeason20242025!$B$3:$B$1315, "&lt;=" &amp; GI$1, DataRegularSeason20242025!$D$3:$D$1315, $A3)+SUMIFS(DataRegularSeason20242025!$AB$3:$AB$1315,DataRegularSeason20242025!$B$3:$B$1315, "&lt;=" &amp; GI$1, DataRegularSeason20242025!$E$3:$E$1315, $A3)</f>
        <v>30</v>
      </c>
      <c r="GJ3">
        <f>SUMIFS(DataRegularSeason20242025!$AA$3:$AA$1315,DataRegularSeason20242025!$B$3:$B$1315, "&lt;=" &amp; GJ$1, DataRegularSeason20242025!$D$3:$D$1315, $A3)+SUMIFS(DataRegularSeason20242025!$AB$3:$AB$1315,DataRegularSeason20242025!$B$3:$B$1315, "&lt;=" &amp; GJ$1, DataRegularSeason20242025!$E$3:$E$1315, $A3)</f>
        <v>30</v>
      </c>
      <c r="GK3">
        <f>SUMIFS(DataRegularSeason20242025!$AA$3:$AA$1315,DataRegularSeason20242025!$B$3:$B$1315, "&lt;=" &amp; GK$1, DataRegularSeason20242025!$D$3:$D$1315, $A3)+SUMIFS(DataRegularSeason20242025!$AB$3:$AB$1315,DataRegularSeason20242025!$B$3:$B$1315, "&lt;=" &amp; GK$1, DataRegularSeason20242025!$E$3:$E$1315, $A3)</f>
        <v>30</v>
      </c>
      <c r="GL3">
        <f>SUMIFS(DataRegularSeason20242025!$AA$3:$AA$1315,DataRegularSeason20242025!$B$3:$B$1315, "&lt;=" &amp; GL$1, DataRegularSeason20242025!$D$3:$D$1315, $A3)+SUMIFS(DataRegularSeason20242025!$AB$3:$AB$1315,DataRegularSeason20242025!$B$3:$B$1315, "&lt;=" &amp; GL$1, DataRegularSeason20242025!$E$3:$E$1315, $A3)</f>
        <v>30</v>
      </c>
      <c r="GM3">
        <f>SUMIFS(DataRegularSeason20242025!$AA$3:$AA$1315,DataRegularSeason20242025!$B$3:$B$1315, "&lt;=" &amp; GM$1, DataRegularSeason20242025!$D$3:$D$1315, $A3)+SUMIFS(DataRegularSeason20242025!$AB$3:$AB$1315,DataRegularSeason20242025!$B$3:$B$1315, "&lt;=" &amp; GM$1, DataRegularSeason20242025!$E$3:$E$1315, $A3)</f>
        <v>30</v>
      </c>
      <c r="GN3">
        <f>SUMIFS(DataRegularSeason20242025!$AA$3:$AA$1315,DataRegularSeason20242025!$B$3:$B$1315, "&lt;=" &amp; GN$1, DataRegularSeason20242025!$D$3:$D$1315, $A3)+SUMIFS(DataRegularSeason20242025!$AB$3:$AB$1315,DataRegularSeason20242025!$B$3:$B$1315, "&lt;=" &amp; GN$1, DataRegularSeason20242025!$E$3:$E$1315, $A3)</f>
        <v>30</v>
      </c>
      <c r="GO3">
        <f>SUMIFS(DataRegularSeason20242025!$AA$3:$AA$1315,DataRegularSeason20242025!$B$3:$B$1315, "&lt;=" &amp; GO$1, DataRegularSeason20242025!$D$3:$D$1315, $A3)+SUMIFS(DataRegularSeason20242025!$AB$3:$AB$1315,DataRegularSeason20242025!$B$3:$B$1315, "&lt;=" &amp; GO$1, DataRegularSeason20242025!$E$3:$E$1315, $A3)</f>
        <v>30</v>
      </c>
      <c r="GP3">
        <f>SUMIFS(DataRegularSeason20242025!$AA$3:$AA$1315,DataRegularSeason20242025!$B$3:$B$1315, "&lt;=" &amp; GP$1, DataRegularSeason20242025!$D$3:$D$1315, $A3)+SUMIFS(DataRegularSeason20242025!$AB$3:$AB$1315,DataRegularSeason20242025!$B$3:$B$1315, "&lt;=" &amp; GP$1, DataRegularSeason20242025!$E$3:$E$1315, $A3)</f>
        <v>30</v>
      </c>
      <c r="GQ3">
        <f>SUMIFS(DataRegularSeason20242025!$AA$3:$AA$1315,DataRegularSeason20242025!$B$3:$B$1315, "&lt;=" &amp; GQ$1, DataRegularSeason20242025!$D$3:$D$1315, $A3)+SUMIFS(DataRegularSeason20242025!$AB$3:$AB$1315,DataRegularSeason20242025!$B$3:$B$1315, "&lt;=" &amp; GQ$1, DataRegularSeason20242025!$E$3:$E$1315, $A3)</f>
        <v>30</v>
      </c>
      <c r="GR3">
        <f>SUMIFS(DataRegularSeason20242025!$AA$3:$AA$1315,DataRegularSeason20242025!$B$3:$B$1315, "&lt;=" &amp; GR$1, DataRegularSeason20242025!$D$3:$D$1315, $A3)+SUMIFS(DataRegularSeason20242025!$AB$3:$AB$1315,DataRegularSeason20242025!$B$3:$B$1315, "&lt;=" &amp; GR$1, DataRegularSeason20242025!$E$3:$E$1315, $A3)</f>
        <v>30</v>
      </c>
      <c r="GS3">
        <f>SUMIFS(DataRegularSeason20242025!$AA$3:$AA$1315,DataRegularSeason20242025!$B$3:$B$1315, "&lt;=" &amp; GS$1, DataRegularSeason20242025!$D$3:$D$1315, $A3)+SUMIFS(DataRegularSeason20242025!$AB$3:$AB$1315,DataRegularSeason20242025!$B$3:$B$1315, "&lt;=" &amp; GS$1, DataRegularSeason20242025!$E$3:$E$1315, $A3)</f>
        <v>30</v>
      </c>
      <c r="GT3">
        <f>SUMIFS(DataRegularSeason20242025!$AA$3:$AA$1315,DataRegularSeason20242025!$B$3:$B$1315, "&lt;=" &amp; GT$1, DataRegularSeason20242025!$D$3:$D$1315, $A3)+SUMIFS(DataRegularSeason20242025!$AB$3:$AB$1315,DataRegularSeason20242025!$B$3:$B$1315, "&lt;=" &amp; GT$1, DataRegularSeason20242025!$E$3:$E$1315, $A3)</f>
        <v>30</v>
      </c>
      <c r="GU3">
        <f>SUMIFS(DataRegularSeason20242025!$AA$3:$AA$1315,DataRegularSeason20242025!$B$3:$B$1315, "&lt;=" &amp; GU$1, DataRegularSeason20242025!$D$3:$D$1315, $A3)+SUMIFS(DataRegularSeason20242025!$AB$3:$AB$1315,DataRegularSeason20242025!$B$3:$B$1315, "&lt;=" &amp; GU$1, DataRegularSeason20242025!$E$3:$E$1315, $A3)</f>
        <v>30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26</v>
      </c>
      <c r="BP4">
        <f>SUMIFS(DataRegularSeason20242025!$AA$3:$AA$1315,DataRegularSeason20242025!$B$3:$B$1315, "&lt;=" &amp; BP$1, DataRegularSeason20242025!$D$3:$D$1315, $A4)+SUMIFS(DataRegularSeason20242025!$AB$3:$AB$1315,DataRegularSeason20242025!$B$3:$B$1315, "&lt;=" &amp; BP$1, DataRegularSeason20242025!$E$3:$E$1315, $A4)</f>
        <v>26</v>
      </c>
      <c r="BQ4">
        <f>SUMIFS(DataRegularSeason20242025!$AA$3:$AA$1315,DataRegularSeason20242025!$B$3:$B$1315, "&lt;=" &amp; BQ$1, DataRegularSeason20242025!$D$3:$D$1315, $A4)+SUMIFS(DataRegularSeason20242025!$AB$3:$AB$1315,DataRegularSeason20242025!$B$3:$B$1315, "&lt;=" &amp; BQ$1, DataRegularSeason20242025!$E$3:$E$1315, $A4)</f>
        <v>26</v>
      </c>
      <c r="BR4">
        <f>SUMIFS(DataRegularSeason20242025!$AA$3:$AA$1315,DataRegularSeason20242025!$B$3:$B$1315, "&lt;=" &amp; BR$1, DataRegularSeason20242025!$D$3:$D$1315, $A4)+SUMIFS(DataRegularSeason20242025!$AB$3:$AB$1315,DataRegularSeason20242025!$B$3:$B$1315, "&lt;=" &amp; BR$1, DataRegularSeason20242025!$E$3:$E$1315, $A4)</f>
        <v>26</v>
      </c>
      <c r="BS4">
        <f>SUMIFS(DataRegularSeason20242025!$AA$3:$AA$1315,DataRegularSeason20242025!$B$3:$B$1315, "&lt;=" &amp; BS$1, DataRegularSeason20242025!$D$3:$D$1315, $A4)+SUMIFS(DataRegularSeason20242025!$AB$3:$AB$1315,DataRegularSeason20242025!$B$3:$B$1315, "&lt;=" &amp; BS$1, DataRegularSeason20242025!$E$3:$E$1315, $A4)</f>
        <v>26</v>
      </c>
      <c r="BT4">
        <f>SUMIFS(DataRegularSeason20242025!$AA$3:$AA$1315,DataRegularSeason20242025!$B$3:$B$1315, "&lt;=" &amp; BT$1, DataRegularSeason20242025!$D$3:$D$1315, $A4)+SUMIFS(DataRegularSeason20242025!$AB$3:$AB$1315,DataRegularSeason20242025!$B$3:$B$1315, "&lt;=" &amp; BT$1, DataRegularSeason20242025!$E$3:$E$1315, $A4)</f>
        <v>26</v>
      </c>
      <c r="BU4">
        <f>SUMIFS(DataRegularSeason20242025!$AA$3:$AA$1315,DataRegularSeason20242025!$B$3:$B$1315, "&lt;=" &amp; BU$1, DataRegularSeason20242025!$D$3:$D$1315, $A4)+SUMIFS(DataRegularSeason20242025!$AB$3:$AB$1315,DataRegularSeason20242025!$B$3:$B$1315, "&lt;=" &amp; BU$1, DataRegularSeason20242025!$E$3:$E$1315, $A4)</f>
        <v>26</v>
      </c>
      <c r="BV4">
        <f>SUMIFS(DataRegularSeason20242025!$AA$3:$AA$1315,DataRegularSeason20242025!$B$3:$B$1315, "&lt;=" &amp; BV$1, DataRegularSeason20242025!$D$3:$D$1315, $A4)+SUMIFS(DataRegularSeason20242025!$AB$3:$AB$1315,DataRegularSeason20242025!$B$3:$B$1315, "&lt;=" &amp; BV$1, DataRegularSeason20242025!$E$3:$E$1315, $A4)</f>
        <v>26</v>
      </c>
      <c r="BW4">
        <f>SUMIFS(DataRegularSeason20242025!$AA$3:$AA$1315,DataRegularSeason20242025!$B$3:$B$1315, "&lt;=" &amp; BW$1, DataRegularSeason20242025!$D$3:$D$1315, $A4)+SUMIFS(DataRegularSeason20242025!$AB$3:$AB$1315,DataRegularSeason20242025!$B$3:$B$1315, "&lt;=" &amp; BW$1, DataRegularSeason20242025!$E$3:$E$1315, $A4)</f>
        <v>26</v>
      </c>
      <c r="BX4">
        <f>SUMIFS(DataRegularSeason20242025!$AA$3:$AA$1315,DataRegularSeason20242025!$B$3:$B$1315, "&lt;=" &amp; BX$1, DataRegularSeason20242025!$D$3:$D$1315, $A4)+SUMIFS(DataRegularSeason20242025!$AB$3:$AB$1315,DataRegularSeason20242025!$B$3:$B$1315, "&lt;=" &amp; BX$1, DataRegularSeason20242025!$E$3:$E$1315, $A4)</f>
        <v>26</v>
      </c>
      <c r="BY4">
        <f>SUMIFS(DataRegularSeason20242025!$AA$3:$AA$1315,DataRegularSeason20242025!$B$3:$B$1315, "&lt;=" &amp; BY$1, DataRegularSeason20242025!$D$3:$D$1315, $A4)+SUMIFS(DataRegularSeason20242025!$AB$3:$AB$1315,DataRegularSeason20242025!$B$3:$B$1315, "&lt;=" &amp; BY$1, DataRegularSeason20242025!$E$3:$E$1315, $A4)</f>
        <v>26</v>
      </c>
      <c r="BZ4">
        <f>SUMIFS(DataRegularSeason20242025!$AA$3:$AA$1315,DataRegularSeason20242025!$B$3:$B$1315, "&lt;=" &amp; BZ$1, DataRegularSeason20242025!$D$3:$D$1315, $A4)+SUMIFS(DataRegularSeason20242025!$AB$3:$AB$1315,DataRegularSeason20242025!$B$3:$B$1315, "&lt;=" &amp; BZ$1, DataRegularSeason20242025!$E$3:$E$1315, $A4)</f>
        <v>26</v>
      </c>
      <c r="CA4">
        <f>SUMIFS(DataRegularSeason20242025!$AA$3:$AA$1315,DataRegularSeason20242025!$B$3:$B$1315, "&lt;=" &amp; CA$1, DataRegularSeason20242025!$D$3:$D$1315, $A4)+SUMIFS(DataRegularSeason20242025!$AB$3:$AB$1315,DataRegularSeason20242025!$B$3:$B$1315, "&lt;=" &amp; CA$1, DataRegularSeason20242025!$E$3:$E$1315, $A4)</f>
        <v>26</v>
      </c>
      <c r="CB4">
        <f>SUMIFS(DataRegularSeason20242025!$AA$3:$AA$1315,DataRegularSeason20242025!$B$3:$B$1315, "&lt;=" &amp; CB$1, DataRegularSeason20242025!$D$3:$D$1315, $A4)+SUMIFS(DataRegularSeason20242025!$AB$3:$AB$1315,DataRegularSeason20242025!$B$3:$B$1315, "&lt;=" &amp; CB$1, DataRegularSeason20242025!$E$3:$E$1315, $A4)</f>
        <v>26</v>
      </c>
      <c r="CC4">
        <f>SUMIFS(DataRegularSeason20242025!$AA$3:$AA$1315,DataRegularSeason20242025!$B$3:$B$1315, "&lt;=" &amp; CC$1, DataRegularSeason20242025!$D$3:$D$1315, $A4)+SUMIFS(DataRegularSeason20242025!$AB$3:$AB$1315,DataRegularSeason20242025!$B$3:$B$1315, "&lt;=" &amp; CC$1, DataRegularSeason20242025!$E$3:$E$1315, $A4)</f>
        <v>26</v>
      </c>
      <c r="CD4">
        <f>SUMIFS(DataRegularSeason20242025!$AA$3:$AA$1315,DataRegularSeason20242025!$B$3:$B$1315, "&lt;=" &amp; CD$1, DataRegularSeason20242025!$D$3:$D$1315, $A4)+SUMIFS(DataRegularSeason20242025!$AB$3:$AB$1315,DataRegularSeason20242025!$B$3:$B$1315, "&lt;=" &amp; CD$1, DataRegularSeason20242025!$E$3:$E$1315, $A4)</f>
        <v>26</v>
      </c>
      <c r="CE4">
        <f>SUMIFS(DataRegularSeason20242025!$AA$3:$AA$1315,DataRegularSeason20242025!$B$3:$B$1315, "&lt;=" &amp; CE$1, DataRegularSeason20242025!$D$3:$D$1315, $A4)+SUMIFS(DataRegularSeason20242025!$AB$3:$AB$1315,DataRegularSeason20242025!$B$3:$B$1315, "&lt;=" &amp; CE$1, DataRegularSeason20242025!$E$3:$E$1315, $A4)</f>
        <v>26</v>
      </c>
      <c r="CF4">
        <f>SUMIFS(DataRegularSeason20242025!$AA$3:$AA$1315,DataRegularSeason20242025!$B$3:$B$1315, "&lt;=" &amp; CF$1, DataRegularSeason20242025!$D$3:$D$1315, $A4)+SUMIFS(DataRegularSeason20242025!$AB$3:$AB$1315,DataRegularSeason20242025!$B$3:$B$1315, "&lt;=" &amp; CF$1, DataRegularSeason20242025!$E$3:$E$1315, $A4)</f>
        <v>26</v>
      </c>
      <c r="CG4">
        <f>SUMIFS(DataRegularSeason20242025!$AA$3:$AA$1315,DataRegularSeason20242025!$B$3:$B$1315, "&lt;=" &amp; CG$1, DataRegularSeason20242025!$D$3:$D$1315, $A4)+SUMIFS(DataRegularSeason20242025!$AB$3:$AB$1315,DataRegularSeason20242025!$B$3:$B$1315, "&lt;=" &amp; CG$1, DataRegularSeason20242025!$E$3:$E$1315, $A4)</f>
        <v>26</v>
      </c>
      <c r="CH4">
        <f>SUMIFS(DataRegularSeason20242025!$AA$3:$AA$1315,DataRegularSeason20242025!$B$3:$B$1315, "&lt;=" &amp; CH$1, DataRegularSeason20242025!$D$3:$D$1315, $A4)+SUMIFS(DataRegularSeason20242025!$AB$3:$AB$1315,DataRegularSeason20242025!$B$3:$B$1315, "&lt;=" &amp; CH$1, DataRegularSeason20242025!$E$3:$E$1315, $A4)</f>
        <v>26</v>
      </c>
      <c r="CI4">
        <f>SUMIFS(DataRegularSeason20242025!$AA$3:$AA$1315,DataRegularSeason20242025!$B$3:$B$1315, "&lt;=" &amp; CI$1, DataRegularSeason20242025!$D$3:$D$1315, $A4)+SUMIFS(DataRegularSeason20242025!$AB$3:$AB$1315,DataRegularSeason20242025!$B$3:$B$1315, "&lt;=" &amp; CI$1, DataRegularSeason20242025!$E$3:$E$1315, $A4)</f>
        <v>26</v>
      </c>
      <c r="CJ4">
        <f>SUMIFS(DataRegularSeason20242025!$AA$3:$AA$1315,DataRegularSeason20242025!$B$3:$B$1315, "&lt;=" &amp; CJ$1, DataRegularSeason20242025!$D$3:$D$1315, $A4)+SUMIFS(DataRegularSeason20242025!$AB$3:$AB$1315,DataRegularSeason20242025!$B$3:$B$1315, "&lt;=" &amp; CJ$1, DataRegularSeason20242025!$E$3:$E$1315, $A4)</f>
        <v>26</v>
      </c>
      <c r="CK4">
        <f>SUMIFS(DataRegularSeason20242025!$AA$3:$AA$1315,DataRegularSeason20242025!$B$3:$B$1315, "&lt;=" &amp; CK$1, DataRegularSeason20242025!$D$3:$D$1315, $A4)+SUMIFS(DataRegularSeason20242025!$AB$3:$AB$1315,DataRegularSeason20242025!$B$3:$B$1315, "&lt;=" &amp; CK$1, DataRegularSeason20242025!$E$3:$E$1315, $A4)</f>
        <v>26</v>
      </c>
      <c r="CL4">
        <f>SUMIFS(DataRegularSeason20242025!$AA$3:$AA$1315,DataRegularSeason20242025!$B$3:$B$1315, "&lt;=" &amp; CL$1, DataRegularSeason20242025!$D$3:$D$1315, $A4)+SUMIFS(DataRegularSeason20242025!$AB$3:$AB$1315,DataRegularSeason20242025!$B$3:$B$1315, "&lt;=" &amp; CL$1, DataRegularSeason20242025!$E$3:$E$1315, $A4)</f>
        <v>26</v>
      </c>
      <c r="CM4">
        <f>SUMIFS(DataRegularSeason20242025!$AA$3:$AA$1315,DataRegularSeason20242025!$B$3:$B$1315, "&lt;=" &amp; CM$1, DataRegularSeason20242025!$D$3:$D$1315, $A4)+SUMIFS(DataRegularSeason20242025!$AB$3:$AB$1315,DataRegularSeason20242025!$B$3:$B$1315, "&lt;=" &amp; CM$1, DataRegularSeason20242025!$E$3:$E$1315, $A4)</f>
        <v>26</v>
      </c>
      <c r="CN4">
        <f>SUMIFS(DataRegularSeason20242025!$AA$3:$AA$1315,DataRegularSeason20242025!$B$3:$B$1315, "&lt;=" &amp; CN$1, DataRegularSeason20242025!$D$3:$D$1315, $A4)+SUMIFS(DataRegularSeason20242025!$AB$3:$AB$1315,DataRegularSeason20242025!$B$3:$B$1315, "&lt;=" &amp; CN$1, DataRegularSeason20242025!$E$3:$E$1315, $A4)</f>
        <v>26</v>
      </c>
      <c r="CO4">
        <f>SUMIFS(DataRegularSeason20242025!$AA$3:$AA$1315,DataRegularSeason20242025!$B$3:$B$1315, "&lt;=" &amp; CO$1, DataRegularSeason20242025!$D$3:$D$1315, $A4)+SUMIFS(DataRegularSeason20242025!$AB$3:$AB$1315,DataRegularSeason20242025!$B$3:$B$1315, "&lt;=" &amp; CO$1, DataRegularSeason20242025!$E$3:$E$1315, $A4)</f>
        <v>26</v>
      </c>
      <c r="CP4">
        <f>SUMIFS(DataRegularSeason20242025!$AA$3:$AA$1315,DataRegularSeason20242025!$B$3:$B$1315, "&lt;=" &amp; CP$1, DataRegularSeason20242025!$D$3:$D$1315, $A4)+SUMIFS(DataRegularSeason20242025!$AB$3:$AB$1315,DataRegularSeason20242025!$B$3:$B$1315, "&lt;=" &amp; CP$1, DataRegularSeason20242025!$E$3:$E$1315, $A4)</f>
        <v>26</v>
      </c>
      <c r="CQ4">
        <f>SUMIFS(DataRegularSeason20242025!$AA$3:$AA$1315,DataRegularSeason20242025!$B$3:$B$1315, "&lt;=" &amp; CQ$1, DataRegularSeason20242025!$D$3:$D$1315, $A4)+SUMIFS(DataRegularSeason20242025!$AB$3:$AB$1315,DataRegularSeason20242025!$B$3:$B$1315, "&lt;=" &amp; CQ$1, DataRegularSeason20242025!$E$3:$E$1315, $A4)</f>
        <v>26</v>
      </c>
      <c r="CR4">
        <f>SUMIFS(DataRegularSeason20242025!$AA$3:$AA$1315,DataRegularSeason20242025!$B$3:$B$1315, "&lt;=" &amp; CR$1, DataRegularSeason20242025!$D$3:$D$1315, $A4)+SUMIFS(DataRegularSeason20242025!$AB$3:$AB$1315,DataRegularSeason20242025!$B$3:$B$1315, "&lt;=" &amp; CR$1, DataRegularSeason20242025!$E$3:$E$1315, $A4)</f>
        <v>26</v>
      </c>
      <c r="CS4">
        <f>SUMIFS(DataRegularSeason20242025!$AA$3:$AA$1315,DataRegularSeason20242025!$B$3:$B$1315, "&lt;=" &amp; CS$1, DataRegularSeason20242025!$D$3:$D$1315, $A4)+SUMIFS(DataRegularSeason20242025!$AB$3:$AB$1315,DataRegularSeason20242025!$B$3:$B$1315, "&lt;=" &amp; CS$1, DataRegularSeason20242025!$E$3:$E$1315, $A4)</f>
        <v>26</v>
      </c>
      <c r="CT4">
        <f>SUMIFS(DataRegularSeason20242025!$AA$3:$AA$1315,DataRegularSeason20242025!$B$3:$B$1315, "&lt;=" &amp; CT$1, DataRegularSeason20242025!$D$3:$D$1315, $A4)+SUMIFS(DataRegularSeason20242025!$AB$3:$AB$1315,DataRegularSeason20242025!$B$3:$B$1315, "&lt;=" &amp; CT$1, DataRegularSeason20242025!$E$3:$E$1315, $A4)</f>
        <v>26</v>
      </c>
      <c r="CU4">
        <f>SUMIFS(DataRegularSeason20242025!$AA$3:$AA$1315,DataRegularSeason20242025!$B$3:$B$1315, "&lt;=" &amp; CU$1, DataRegularSeason20242025!$D$3:$D$1315, $A4)+SUMIFS(DataRegularSeason20242025!$AB$3:$AB$1315,DataRegularSeason20242025!$B$3:$B$1315, "&lt;=" &amp; CU$1, DataRegularSeason20242025!$E$3:$E$1315, $A4)</f>
        <v>26</v>
      </c>
      <c r="CV4">
        <f>SUMIFS(DataRegularSeason20242025!$AA$3:$AA$1315,DataRegularSeason20242025!$B$3:$B$1315, "&lt;=" &amp; CV$1, DataRegularSeason20242025!$D$3:$D$1315, $A4)+SUMIFS(DataRegularSeason20242025!$AB$3:$AB$1315,DataRegularSeason20242025!$B$3:$B$1315, "&lt;=" &amp; CV$1, DataRegularSeason20242025!$E$3:$E$1315, $A4)</f>
        <v>26</v>
      </c>
      <c r="CW4">
        <f>SUMIFS(DataRegularSeason20242025!$AA$3:$AA$1315,DataRegularSeason20242025!$B$3:$B$1315, "&lt;=" &amp; CW$1, DataRegularSeason20242025!$D$3:$D$1315, $A4)+SUMIFS(DataRegularSeason20242025!$AB$3:$AB$1315,DataRegularSeason20242025!$B$3:$B$1315, "&lt;=" &amp; CW$1, DataRegularSeason20242025!$E$3:$E$1315, $A4)</f>
        <v>26</v>
      </c>
      <c r="CX4">
        <f>SUMIFS(DataRegularSeason20242025!$AA$3:$AA$1315,DataRegularSeason20242025!$B$3:$B$1315, "&lt;=" &amp; CX$1, DataRegularSeason20242025!$D$3:$D$1315, $A4)+SUMIFS(DataRegularSeason20242025!$AB$3:$AB$1315,DataRegularSeason20242025!$B$3:$B$1315, "&lt;=" &amp; CX$1, DataRegularSeason20242025!$E$3:$E$1315, $A4)</f>
        <v>26</v>
      </c>
      <c r="CY4">
        <f>SUMIFS(DataRegularSeason20242025!$AA$3:$AA$1315,DataRegularSeason20242025!$B$3:$B$1315, "&lt;=" &amp; CY$1, DataRegularSeason20242025!$D$3:$D$1315, $A4)+SUMIFS(DataRegularSeason20242025!$AB$3:$AB$1315,DataRegularSeason20242025!$B$3:$B$1315, "&lt;=" &amp; CY$1, DataRegularSeason20242025!$E$3:$E$1315, $A4)</f>
        <v>26</v>
      </c>
      <c r="CZ4">
        <f>SUMIFS(DataRegularSeason20242025!$AA$3:$AA$1315,DataRegularSeason20242025!$B$3:$B$1315, "&lt;=" &amp; CZ$1, DataRegularSeason20242025!$D$3:$D$1315, $A4)+SUMIFS(DataRegularSeason20242025!$AB$3:$AB$1315,DataRegularSeason20242025!$B$3:$B$1315, "&lt;=" &amp; CZ$1, DataRegularSeason20242025!$E$3:$E$1315, $A4)</f>
        <v>26</v>
      </c>
      <c r="DA4">
        <f>SUMIFS(DataRegularSeason20242025!$AA$3:$AA$1315,DataRegularSeason20242025!$B$3:$B$1315, "&lt;=" &amp; DA$1, DataRegularSeason20242025!$D$3:$D$1315, $A4)+SUMIFS(DataRegularSeason20242025!$AB$3:$AB$1315,DataRegularSeason20242025!$B$3:$B$1315, "&lt;=" &amp; DA$1, DataRegularSeason20242025!$E$3:$E$1315, $A4)</f>
        <v>26</v>
      </c>
      <c r="DB4">
        <f>SUMIFS(DataRegularSeason20242025!$AA$3:$AA$1315,DataRegularSeason20242025!$B$3:$B$1315, "&lt;=" &amp; DB$1, DataRegularSeason20242025!$D$3:$D$1315, $A4)+SUMIFS(DataRegularSeason20242025!$AB$3:$AB$1315,DataRegularSeason20242025!$B$3:$B$1315, "&lt;=" &amp; DB$1, DataRegularSeason20242025!$E$3:$E$1315, $A4)</f>
        <v>26</v>
      </c>
      <c r="DC4">
        <f>SUMIFS(DataRegularSeason20242025!$AA$3:$AA$1315,DataRegularSeason20242025!$B$3:$B$1315, "&lt;=" &amp; DC$1, DataRegularSeason20242025!$D$3:$D$1315, $A4)+SUMIFS(DataRegularSeason20242025!$AB$3:$AB$1315,DataRegularSeason20242025!$B$3:$B$1315, "&lt;=" &amp; DC$1, DataRegularSeason20242025!$E$3:$E$1315, $A4)</f>
        <v>26</v>
      </c>
      <c r="DD4">
        <f>SUMIFS(DataRegularSeason20242025!$AA$3:$AA$1315,DataRegularSeason20242025!$B$3:$B$1315, "&lt;=" &amp; DD$1, DataRegularSeason20242025!$D$3:$D$1315, $A4)+SUMIFS(DataRegularSeason20242025!$AB$3:$AB$1315,DataRegularSeason20242025!$B$3:$B$1315, "&lt;=" &amp; DD$1, DataRegularSeason20242025!$E$3:$E$1315, $A4)</f>
        <v>26</v>
      </c>
      <c r="DE4">
        <f>SUMIFS(DataRegularSeason20242025!$AA$3:$AA$1315,DataRegularSeason20242025!$B$3:$B$1315, "&lt;=" &amp; DE$1, DataRegularSeason20242025!$D$3:$D$1315, $A4)+SUMIFS(DataRegularSeason20242025!$AB$3:$AB$1315,DataRegularSeason20242025!$B$3:$B$1315, "&lt;=" &amp; DE$1, DataRegularSeason20242025!$E$3:$E$1315, $A4)</f>
        <v>26</v>
      </c>
      <c r="DF4">
        <f>SUMIFS(DataRegularSeason20242025!$AA$3:$AA$1315,DataRegularSeason20242025!$B$3:$B$1315, "&lt;=" &amp; DF$1, DataRegularSeason20242025!$D$3:$D$1315, $A4)+SUMIFS(DataRegularSeason20242025!$AB$3:$AB$1315,DataRegularSeason20242025!$B$3:$B$1315, "&lt;=" &amp; DF$1, DataRegularSeason20242025!$E$3:$E$1315, $A4)</f>
        <v>26</v>
      </c>
      <c r="DG4">
        <f>SUMIFS(DataRegularSeason20242025!$AA$3:$AA$1315,DataRegularSeason20242025!$B$3:$B$1315, "&lt;=" &amp; DG$1, DataRegularSeason20242025!$D$3:$D$1315, $A4)+SUMIFS(DataRegularSeason20242025!$AB$3:$AB$1315,DataRegularSeason20242025!$B$3:$B$1315, "&lt;=" &amp; DG$1, DataRegularSeason20242025!$E$3:$E$1315, $A4)</f>
        <v>26</v>
      </c>
      <c r="DH4">
        <f>SUMIFS(DataRegularSeason20242025!$AA$3:$AA$1315,DataRegularSeason20242025!$B$3:$B$1315, "&lt;=" &amp; DH$1, DataRegularSeason20242025!$D$3:$D$1315, $A4)+SUMIFS(DataRegularSeason20242025!$AB$3:$AB$1315,DataRegularSeason20242025!$B$3:$B$1315, "&lt;=" &amp; DH$1, DataRegularSeason20242025!$E$3:$E$1315, $A4)</f>
        <v>26</v>
      </c>
      <c r="DI4">
        <f>SUMIFS(DataRegularSeason20242025!$AA$3:$AA$1315,DataRegularSeason20242025!$B$3:$B$1315, "&lt;=" &amp; DI$1, DataRegularSeason20242025!$D$3:$D$1315, $A4)+SUMIFS(DataRegularSeason20242025!$AB$3:$AB$1315,DataRegularSeason20242025!$B$3:$B$1315, "&lt;=" &amp; DI$1, DataRegularSeason20242025!$E$3:$E$1315, $A4)</f>
        <v>26</v>
      </c>
      <c r="DJ4">
        <f>SUMIFS(DataRegularSeason20242025!$AA$3:$AA$1315,DataRegularSeason20242025!$B$3:$B$1315, "&lt;=" &amp; DJ$1, DataRegularSeason20242025!$D$3:$D$1315, $A4)+SUMIFS(DataRegularSeason20242025!$AB$3:$AB$1315,DataRegularSeason20242025!$B$3:$B$1315, "&lt;=" &amp; DJ$1, DataRegularSeason20242025!$E$3:$E$1315, $A4)</f>
        <v>26</v>
      </c>
      <c r="DK4">
        <f>SUMIFS(DataRegularSeason20242025!$AA$3:$AA$1315,DataRegularSeason20242025!$B$3:$B$1315, "&lt;=" &amp; DK$1, DataRegularSeason20242025!$D$3:$D$1315, $A4)+SUMIFS(DataRegularSeason20242025!$AB$3:$AB$1315,DataRegularSeason20242025!$B$3:$B$1315, "&lt;=" &amp; DK$1, DataRegularSeason20242025!$E$3:$E$1315, $A4)</f>
        <v>26</v>
      </c>
      <c r="DL4">
        <f>SUMIFS(DataRegularSeason20242025!$AA$3:$AA$1315,DataRegularSeason20242025!$B$3:$B$1315, "&lt;=" &amp; DL$1, DataRegularSeason20242025!$D$3:$D$1315, $A4)+SUMIFS(DataRegularSeason20242025!$AB$3:$AB$1315,DataRegularSeason20242025!$B$3:$B$1315, "&lt;=" &amp; DL$1, DataRegularSeason20242025!$E$3:$E$1315, $A4)</f>
        <v>26</v>
      </c>
      <c r="DM4">
        <f>SUMIFS(DataRegularSeason20242025!$AA$3:$AA$1315,DataRegularSeason20242025!$B$3:$B$1315, "&lt;=" &amp; DM$1, DataRegularSeason20242025!$D$3:$D$1315, $A4)+SUMIFS(DataRegularSeason20242025!$AB$3:$AB$1315,DataRegularSeason20242025!$B$3:$B$1315, "&lt;=" &amp; DM$1, DataRegularSeason20242025!$E$3:$E$1315, $A4)</f>
        <v>26</v>
      </c>
      <c r="DN4">
        <f>SUMIFS(DataRegularSeason20242025!$AA$3:$AA$1315,DataRegularSeason20242025!$B$3:$B$1315, "&lt;=" &amp; DN$1, DataRegularSeason20242025!$D$3:$D$1315, $A4)+SUMIFS(DataRegularSeason20242025!$AB$3:$AB$1315,DataRegularSeason20242025!$B$3:$B$1315, "&lt;=" &amp; DN$1, DataRegularSeason20242025!$E$3:$E$1315, $A4)</f>
        <v>26</v>
      </c>
      <c r="DO4">
        <f>SUMIFS(DataRegularSeason20242025!$AA$3:$AA$1315,DataRegularSeason20242025!$B$3:$B$1315, "&lt;=" &amp; DO$1, DataRegularSeason20242025!$D$3:$D$1315, $A4)+SUMIFS(DataRegularSeason20242025!$AB$3:$AB$1315,DataRegularSeason20242025!$B$3:$B$1315, "&lt;=" &amp; DO$1, DataRegularSeason20242025!$E$3:$E$1315, $A4)</f>
        <v>26</v>
      </c>
      <c r="DP4">
        <f>SUMIFS(DataRegularSeason20242025!$AA$3:$AA$1315,DataRegularSeason20242025!$B$3:$B$1315, "&lt;=" &amp; DP$1, DataRegularSeason20242025!$D$3:$D$1315, $A4)+SUMIFS(DataRegularSeason20242025!$AB$3:$AB$1315,DataRegularSeason20242025!$B$3:$B$1315, "&lt;=" &amp; DP$1, DataRegularSeason20242025!$E$3:$E$1315, $A4)</f>
        <v>26</v>
      </c>
      <c r="DQ4">
        <f>SUMIFS(DataRegularSeason20242025!$AA$3:$AA$1315,DataRegularSeason20242025!$B$3:$B$1315, "&lt;=" &amp; DQ$1, DataRegularSeason20242025!$D$3:$D$1315, $A4)+SUMIFS(DataRegularSeason20242025!$AB$3:$AB$1315,DataRegularSeason20242025!$B$3:$B$1315, "&lt;=" &amp; DQ$1, DataRegularSeason20242025!$E$3:$E$1315, $A4)</f>
        <v>26</v>
      </c>
      <c r="DR4">
        <f>SUMIFS(DataRegularSeason20242025!$AA$3:$AA$1315,DataRegularSeason20242025!$B$3:$B$1315, "&lt;=" &amp; DR$1, DataRegularSeason20242025!$D$3:$D$1315, $A4)+SUMIFS(DataRegularSeason20242025!$AB$3:$AB$1315,DataRegularSeason20242025!$B$3:$B$1315, "&lt;=" &amp; DR$1, DataRegularSeason20242025!$E$3:$E$1315, $A4)</f>
        <v>26</v>
      </c>
      <c r="DS4">
        <f>SUMIFS(DataRegularSeason20242025!$AA$3:$AA$1315,DataRegularSeason20242025!$B$3:$B$1315, "&lt;=" &amp; DS$1, DataRegularSeason20242025!$D$3:$D$1315, $A4)+SUMIFS(DataRegularSeason20242025!$AB$3:$AB$1315,DataRegularSeason20242025!$B$3:$B$1315, "&lt;=" &amp; DS$1, DataRegularSeason20242025!$E$3:$E$1315, $A4)</f>
        <v>26</v>
      </c>
      <c r="DT4">
        <f>SUMIFS(DataRegularSeason20242025!$AA$3:$AA$1315,DataRegularSeason20242025!$B$3:$B$1315, "&lt;=" &amp; DT$1, DataRegularSeason20242025!$D$3:$D$1315, $A4)+SUMIFS(DataRegularSeason20242025!$AB$3:$AB$1315,DataRegularSeason20242025!$B$3:$B$1315, "&lt;=" &amp; DT$1, DataRegularSeason20242025!$E$3:$E$1315, $A4)</f>
        <v>26</v>
      </c>
      <c r="DU4">
        <f>SUMIFS(DataRegularSeason20242025!$AA$3:$AA$1315,DataRegularSeason20242025!$B$3:$B$1315, "&lt;=" &amp; DU$1, DataRegularSeason20242025!$D$3:$D$1315, $A4)+SUMIFS(DataRegularSeason20242025!$AB$3:$AB$1315,DataRegularSeason20242025!$B$3:$B$1315, "&lt;=" &amp; DU$1, DataRegularSeason20242025!$E$3:$E$1315, $A4)</f>
        <v>26</v>
      </c>
      <c r="DV4">
        <f>SUMIFS(DataRegularSeason20242025!$AA$3:$AA$1315,DataRegularSeason20242025!$B$3:$B$1315, "&lt;=" &amp; DV$1, DataRegularSeason20242025!$D$3:$D$1315, $A4)+SUMIFS(DataRegularSeason20242025!$AB$3:$AB$1315,DataRegularSeason20242025!$B$3:$B$1315, "&lt;=" &amp; DV$1, DataRegularSeason20242025!$E$3:$E$1315, $A4)</f>
        <v>26</v>
      </c>
      <c r="DW4">
        <f>SUMIFS(DataRegularSeason20242025!$AA$3:$AA$1315,DataRegularSeason20242025!$B$3:$B$1315, "&lt;=" &amp; DW$1, DataRegularSeason20242025!$D$3:$D$1315, $A4)+SUMIFS(DataRegularSeason20242025!$AB$3:$AB$1315,DataRegularSeason20242025!$B$3:$B$1315, "&lt;=" &amp; DW$1, DataRegularSeason20242025!$E$3:$E$1315, $A4)</f>
        <v>26</v>
      </c>
      <c r="DX4">
        <f>SUMIFS(DataRegularSeason20242025!$AA$3:$AA$1315,DataRegularSeason20242025!$B$3:$B$1315, "&lt;=" &amp; DX$1, DataRegularSeason20242025!$D$3:$D$1315, $A4)+SUMIFS(DataRegularSeason20242025!$AB$3:$AB$1315,DataRegularSeason20242025!$B$3:$B$1315, "&lt;=" &amp; DX$1, DataRegularSeason20242025!$E$3:$E$1315, $A4)</f>
        <v>26</v>
      </c>
      <c r="DY4">
        <f>SUMIFS(DataRegularSeason20242025!$AA$3:$AA$1315,DataRegularSeason20242025!$B$3:$B$1315, "&lt;=" &amp; DY$1, DataRegularSeason20242025!$D$3:$D$1315, $A4)+SUMIFS(DataRegularSeason20242025!$AB$3:$AB$1315,DataRegularSeason20242025!$B$3:$B$1315, "&lt;=" &amp; DY$1, DataRegularSeason20242025!$E$3:$E$1315, $A4)</f>
        <v>26</v>
      </c>
      <c r="DZ4">
        <f>SUMIFS(DataRegularSeason20242025!$AA$3:$AA$1315,DataRegularSeason20242025!$B$3:$B$1315, "&lt;=" &amp; DZ$1, DataRegularSeason20242025!$D$3:$D$1315, $A4)+SUMIFS(DataRegularSeason20242025!$AB$3:$AB$1315,DataRegularSeason20242025!$B$3:$B$1315, "&lt;=" &amp; DZ$1, DataRegularSeason20242025!$E$3:$E$1315, $A4)</f>
        <v>26</v>
      </c>
      <c r="EA4">
        <f>SUMIFS(DataRegularSeason20242025!$AA$3:$AA$1315,DataRegularSeason20242025!$B$3:$B$1315, "&lt;=" &amp; EA$1, DataRegularSeason20242025!$D$3:$D$1315, $A4)+SUMIFS(DataRegularSeason20242025!$AB$3:$AB$1315,DataRegularSeason20242025!$B$3:$B$1315, "&lt;=" &amp; EA$1, DataRegularSeason20242025!$E$3:$E$1315, $A4)</f>
        <v>26</v>
      </c>
      <c r="EB4">
        <f>SUMIFS(DataRegularSeason20242025!$AA$3:$AA$1315,DataRegularSeason20242025!$B$3:$B$1315, "&lt;=" &amp; EB$1, DataRegularSeason20242025!$D$3:$D$1315, $A4)+SUMIFS(DataRegularSeason20242025!$AB$3:$AB$1315,DataRegularSeason20242025!$B$3:$B$1315, "&lt;=" &amp; EB$1, DataRegularSeason20242025!$E$3:$E$1315, $A4)</f>
        <v>26</v>
      </c>
      <c r="EC4">
        <f>SUMIFS(DataRegularSeason20242025!$AA$3:$AA$1315,DataRegularSeason20242025!$B$3:$B$1315, "&lt;=" &amp; EC$1, DataRegularSeason20242025!$D$3:$D$1315, $A4)+SUMIFS(DataRegularSeason20242025!$AB$3:$AB$1315,DataRegularSeason20242025!$B$3:$B$1315, "&lt;=" &amp; EC$1, DataRegularSeason20242025!$E$3:$E$1315, $A4)</f>
        <v>26</v>
      </c>
      <c r="ED4">
        <f>SUMIFS(DataRegularSeason20242025!$AA$3:$AA$1315,DataRegularSeason20242025!$B$3:$B$1315, "&lt;=" &amp; ED$1, DataRegularSeason20242025!$D$3:$D$1315, $A4)+SUMIFS(DataRegularSeason20242025!$AB$3:$AB$1315,DataRegularSeason20242025!$B$3:$B$1315, "&lt;=" &amp; ED$1, DataRegularSeason20242025!$E$3:$E$1315, $A4)</f>
        <v>26</v>
      </c>
      <c r="EE4">
        <f>SUMIFS(DataRegularSeason20242025!$AA$3:$AA$1315,DataRegularSeason20242025!$B$3:$B$1315, "&lt;=" &amp; EE$1, DataRegularSeason20242025!$D$3:$D$1315, $A4)+SUMIFS(DataRegularSeason20242025!$AB$3:$AB$1315,DataRegularSeason20242025!$B$3:$B$1315, "&lt;=" &amp; EE$1, DataRegularSeason20242025!$E$3:$E$1315, $A4)</f>
        <v>26</v>
      </c>
      <c r="EF4">
        <f>SUMIFS(DataRegularSeason20242025!$AA$3:$AA$1315,DataRegularSeason20242025!$B$3:$B$1315, "&lt;=" &amp; EF$1, DataRegularSeason20242025!$D$3:$D$1315, $A4)+SUMIFS(DataRegularSeason20242025!$AB$3:$AB$1315,DataRegularSeason20242025!$B$3:$B$1315, "&lt;=" &amp; EF$1, DataRegularSeason20242025!$E$3:$E$1315, $A4)</f>
        <v>26</v>
      </c>
      <c r="EG4">
        <f>SUMIFS(DataRegularSeason20242025!$AA$3:$AA$1315,DataRegularSeason20242025!$B$3:$B$1315, "&lt;=" &amp; EG$1, DataRegularSeason20242025!$D$3:$D$1315, $A4)+SUMIFS(DataRegularSeason20242025!$AB$3:$AB$1315,DataRegularSeason20242025!$B$3:$B$1315, "&lt;=" &amp; EG$1, DataRegularSeason20242025!$E$3:$E$1315, $A4)</f>
        <v>26</v>
      </c>
      <c r="EH4">
        <f>SUMIFS(DataRegularSeason20242025!$AA$3:$AA$1315,DataRegularSeason20242025!$B$3:$B$1315, "&lt;=" &amp; EH$1, DataRegularSeason20242025!$D$3:$D$1315, $A4)+SUMIFS(DataRegularSeason20242025!$AB$3:$AB$1315,DataRegularSeason20242025!$B$3:$B$1315, "&lt;=" &amp; EH$1, DataRegularSeason20242025!$E$3:$E$1315, $A4)</f>
        <v>26</v>
      </c>
      <c r="EI4">
        <f>SUMIFS(DataRegularSeason20242025!$AA$3:$AA$1315,DataRegularSeason20242025!$B$3:$B$1315, "&lt;=" &amp; EI$1, DataRegularSeason20242025!$D$3:$D$1315, $A4)+SUMIFS(DataRegularSeason20242025!$AB$3:$AB$1315,DataRegularSeason20242025!$B$3:$B$1315, "&lt;=" &amp; EI$1, DataRegularSeason20242025!$E$3:$E$1315, $A4)</f>
        <v>26</v>
      </c>
      <c r="EJ4">
        <f>SUMIFS(DataRegularSeason20242025!$AA$3:$AA$1315,DataRegularSeason20242025!$B$3:$B$1315, "&lt;=" &amp; EJ$1, DataRegularSeason20242025!$D$3:$D$1315, $A4)+SUMIFS(DataRegularSeason20242025!$AB$3:$AB$1315,DataRegularSeason20242025!$B$3:$B$1315, "&lt;=" &amp; EJ$1, DataRegularSeason20242025!$E$3:$E$1315, $A4)</f>
        <v>26</v>
      </c>
      <c r="EK4">
        <f>SUMIFS(DataRegularSeason20242025!$AA$3:$AA$1315,DataRegularSeason20242025!$B$3:$B$1315, "&lt;=" &amp; EK$1, DataRegularSeason20242025!$D$3:$D$1315, $A4)+SUMIFS(DataRegularSeason20242025!$AB$3:$AB$1315,DataRegularSeason20242025!$B$3:$B$1315, "&lt;=" &amp; EK$1, DataRegularSeason20242025!$E$3:$E$1315, $A4)</f>
        <v>26</v>
      </c>
      <c r="EL4">
        <f>SUMIFS(DataRegularSeason20242025!$AA$3:$AA$1315,DataRegularSeason20242025!$B$3:$B$1315, "&lt;=" &amp; EL$1, DataRegularSeason20242025!$D$3:$D$1315, $A4)+SUMIFS(DataRegularSeason20242025!$AB$3:$AB$1315,DataRegularSeason20242025!$B$3:$B$1315, "&lt;=" &amp; EL$1, DataRegularSeason20242025!$E$3:$E$1315, $A4)</f>
        <v>26</v>
      </c>
      <c r="EM4">
        <f>SUMIFS(DataRegularSeason20242025!$AA$3:$AA$1315,DataRegularSeason20242025!$B$3:$B$1315, "&lt;=" &amp; EM$1, DataRegularSeason20242025!$D$3:$D$1315, $A4)+SUMIFS(DataRegularSeason20242025!$AB$3:$AB$1315,DataRegularSeason20242025!$B$3:$B$1315, "&lt;=" &amp; EM$1, DataRegularSeason20242025!$E$3:$E$1315, $A4)</f>
        <v>26</v>
      </c>
      <c r="EN4">
        <f>SUMIFS(DataRegularSeason20242025!$AA$3:$AA$1315,DataRegularSeason20242025!$B$3:$B$1315, "&lt;=" &amp; EN$1, DataRegularSeason20242025!$D$3:$D$1315, $A4)+SUMIFS(DataRegularSeason20242025!$AB$3:$AB$1315,DataRegularSeason20242025!$B$3:$B$1315, "&lt;=" &amp; EN$1, DataRegularSeason20242025!$E$3:$E$1315, $A4)</f>
        <v>26</v>
      </c>
      <c r="EO4">
        <f>SUMIFS(DataRegularSeason20242025!$AA$3:$AA$1315,DataRegularSeason20242025!$B$3:$B$1315, "&lt;=" &amp; EO$1, DataRegularSeason20242025!$D$3:$D$1315, $A4)+SUMIFS(DataRegularSeason20242025!$AB$3:$AB$1315,DataRegularSeason20242025!$B$3:$B$1315, "&lt;=" &amp; EO$1, DataRegularSeason20242025!$E$3:$E$1315, $A4)</f>
        <v>26</v>
      </c>
      <c r="EP4">
        <f>SUMIFS(DataRegularSeason20242025!$AA$3:$AA$1315,DataRegularSeason20242025!$B$3:$B$1315, "&lt;=" &amp; EP$1, DataRegularSeason20242025!$D$3:$D$1315, $A4)+SUMIFS(DataRegularSeason20242025!$AB$3:$AB$1315,DataRegularSeason20242025!$B$3:$B$1315, "&lt;=" &amp; EP$1, DataRegularSeason20242025!$E$3:$E$1315, $A4)</f>
        <v>26</v>
      </c>
      <c r="EQ4">
        <f>SUMIFS(DataRegularSeason20242025!$AA$3:$AA$1315,DataRegularSeason20242025!$B$3:$B$1315, "&lt;=" &amp; EQ$1, DataRegularSeason20242025!$D$3:$D$1315, $A4)+SUMIFS(DataRegularSeason20242025!$AB$3:$AB$1315,DataRegularSeason20242025!$B$3:$B$1315, "&lt;=" &amp; EQ$1, DataRegularSeason20242025!$E$3:$E$1315, $A4)</f>
        <v>26</v>
      </c>
      <c r="ER4">
        <f>SUMIFS(DataRegularSeason20242025!$AA$3:$AA$1315,DataRegularSeason20242025!$B$3:$B$1315, "&lt;=" &amp; ER$1, DataRegularSeason20242025!$D$3:$D$1315, $A4)+SUMIFS(DataRegularSeason20242025!$AB$3:$AB$1315,DataRegularSeason20242025!$B$3:$B$1315, "&lt;=" &amp; ER$1, DataRegularSeason20242025!$E$3:$E$1315, $A4)</f>
        <v>26</v>
      </c>
      <c r="ES4">
        <f>SUMIFS(DataRegularSeason20242025!$AA$3:$AA$1315,DataRegularSeason20242025!$B$3:$B$1315, "&lt;=" &amp; ES$1, DataRegularSeason20242025!$D$3:$D$1315, $A4)+SUMIFS(DataRegularSeason20242025!$AB$3:$AB$1315,DataRegularSeason20242025!$B$3:$B$1315, "&lt;=" &amp; ES$1, DataRegularSeason20242025!$E$3:$E$1315, $A4)</f>
        <v>26</v>
      </c>
      <c r="ET4">
        <f>SUMIFS(DataRegularSeason20242025!$AA$3:$AA$1315,DataRegularSeason20242025!$B$3:$B$1315, "&lt;=" &amp; ET$1, DataRegularSeason20242025!$D$3:$D$1315, $A4)+SUMIFS(DataRegularSeason20242025!$AB$3:$AB$1315,DataRegularSeason20242025!$B$3:$B$1315, "&lt;=" &amp; ET$1, DataRegularSeason20242025!$E$3:$E$1315, $A4)</f>
        <v>26</v>
      </c>
      <c r="EU4">
        <f>SUMIFS(DataRegularSeason20242025!$AA$3:$AA$1315,DataRegularSeason20242025!$B$3:$B$1315, "&lt;=" &amp; EU$1, DataRegularSeason20242025!$D$3:$D$1315, $A4)+SUMIFS(DataRegularSeason20242025!$AB$3:$AB$1315,DataRegularSeason20242025!$B$3:$B$1315, "&lt;=" &amp; EU$1, DataRegularSeason20242025!$E$3:$E$1315, $A4)</f>
        <v>26</v>
      </c>
      <c r="EV4">
        <f>SUMIFS(DataRegularSeason20242025!$AA$3:$AA$1315,DataRegularSeason20242025!$B$3:$B$1315, "&lt;=" &amp; EV$1, DataRegularSeason20242025!$D$3:$D$1315, $A4)+SUMIFS(DataRegularSeason20242025!$AB$3:$AB$1315,DataRegularSeason20242025!$B$3:$B$1315, "&lt;=" &amp; EV$1, DataRegularSeason20242025!$E$3:$E$1315, $A4)</f>
        <v>26</v>
      </c>
      <c r="EW4">
        <f>SUMIFS(DataRegularSeason20242025!$AA$3:$AA$1315,DataRegularSeason20242025!$B$3:$B$1315, "&lt;=" &amp; EW$1, DataRegularSeason20242025!$D$3:$D$1315, $A4)+SUMIFS(DataRegularSeason20242025!$AB$3:$AB$1315,DataRegularSeason20242025!$B$3:$B$1315, "&lt;=" &amp; EW$1, DataRegularSeason20242025!$E$3:$E$1315, $A4)</f>
        <v>26</v>
      </c>
      <c r="EX4">
        <f>SUMIFS(DataRegularSeason20242025!$AA$3:$AA$1315,DataRegularSeason20242025!$B$3:$B$1315, "&lt;=" &amp; EX$1, DataRegularSeason20242025!$D$3:$D$1315, $A4)+SUMIFS(DataRegularSeason20242025!$AB$3:$AB$1315,DataRegularSeason20242025!$B$3:$B$1315, "&lt;=" &amp; EX$1, DataRegularSeason20242025!$E$3:$E$1315, $A4)</f>
        <v>26</v>
      </c>
      <c r="EY4">
        <f>SUMIFS(DataRegularSeason20242025!$AA$3:$AA$1315,DataRegularSeason20242025!$B$3:$B$1315, "&lt;=" &amp; EY$1, DataRegularSeason20242025!$D$3:$D$1315, $A4)+SUMIFS(DataRegularSeason20242025!$AB$3:$AB$1315,DataRegularSeason20242025!$B$3:$B$1315, "&lt;=" &amp; EY$1, DataRegularSeason20242025!$E$3:$E$1315, $A4)</f>
        <v>26</v>
      </c>
      <c r="EZ4">
        <f>SUMIFS(DataRegularSeason20242025!$AA$3:$AA$1315,DataRegularSeason20242025!$B$3:$B$1315, "&lt;=" &amp; EZ$1, DataRegularSeason20242025!$D$3:$D$1315, $A4)+SUMIFS(DataRegularSeason20242025!$AB$3:$AB$1315,DataRegularSeason20242025!$B$3:$B$1315, "&lt;=" &amp; EZ$1, DataRegularSeason20242025!$E$3:$E$1315, $A4)</f>
        <v>26</v>
      </c>
      <c r="FA4">
        <f>SUMIFS(DataRegularSeason20242025!$AA$3:$AA$1315,DataRegularSeason20242025!$B$3:$B$1315, "&lt;=" &amp; FA$1, DataRegularSeason20242025!$D$3:$D$1315, $A4)+SUMIFS(DataRegularSeason20242025!$AB$3:$AB$1315,DataRegularSeason20242025!$B$3:$B$1315, "&lt;=" &amp; FA$1, DataRegularSeason20242025!$E$3:$E$1315, $A4)</f>
        <v>26</v>
      </c>
      <c r="FB4">
        <f>SUMIFS(DataRegularSeason20242025!$AA$3:$AA$1315,DataRegularSeason20242025!$B$3:$B$1315, "&lt;=" &amp; FB$1, DataRegularSeason20242025!$D$3:$D$1315, $A4)+SUMIFS(DataRegularSeason20242025!$AB$3:$AB$1315,DataRegularSeason20242025!$B$3:$B$1315, "&lt;=" &amp; FB$1, DataRegularSeason20242025!$E$3:$E$1315, $A4)</f>
        <v>26</v>
      </c>
      <c r="FC4">
        <f>SUMIFS(DataRegularSeason20242025!$AA$3:$AA$1315,DataRegularSeason20242025!$B$3:$B$1315, "&lt;=" &amp; FC$1, DataRegularSeason20242025!$D$3:$D$1315, $A4)+SUMIFS(DataRegularSeason20242025!$AB$3:$AB$1315,DataRegularSeason20242025!$B$3:$B$1315, "&lt;=" &amp; FC$1, DataRegularSeason20242025!$E$3:$E$1315, $A4)</f>
        <v>26</v>
      </c>
      <c r="FD4">
        <f>SUMIFS(DataRegularSeason20242025!$AA$3:$AA$1315,DataRegularSeason20242025!$B$3:$B$1315, "&lt;=" &amp; FD$1, DataRegularSeason20242025!$D$3:$D$1315, $A4)+SUMIFS(DataRegularSeason20242025!$AB$3:$AB$1315,DataRegularSeason20242025!$B$3:$B$1315, "&lt;=" &amp; FD$1, DataRegularSeason20242025!$E$3:$E$1315, $A4)</f>
        <v>26</v>
      </c>
      <c r="FE4">
        <f>SUMIFS(DataRegularSeason20242025!$AA$3:$AA$1315,DataRegularSeason20242025!$B$3:$B$1315, "&lt;=" &amp; FE$1, DataRegularSeason20242025!$D$3:$D$1315, $A4)+SUMIFS(DataRegularSeason20242025!$AB$3:$AB$1315,DataRegularSeason20242025!$B$3:$B$1315, "&lt;=" &amp; FE$1, DataRegularSeason20242025!$E$3:$E$1315, $A4)</f>
        <v>26</v>
      </c>
      <c r="FF4">
        <f>SUMIFS(DataRegularSeason20242025!$AA$3:$AA$1315,DataRegularSeason20242025!$B$3:$B$1315, "&lt;=" &amp; FF$1, DataRegularSeason20242025!$D$3:$D$1315, $A4)+SUMIFS(DataRegularSeason20242025!$AB$3:$AB$1315,DataRegularSeason20242025!$B$3:$B$1315, "&lt;=" &amp; FF$1, DataRegularSeason20242025!$E$3:$E$1315, $A4)</f>
        <v>26</v>
      </c>
      <c r="FG4">
        <f>SUMIFS(DataRegularSeason20242025!$AA$3:$AA$1315,DataRegularSeason20242025!$B$3:$B$1315, "&lt;=" &amp; FG$1, DataRegularSeason20242025!$D$3:$D$1315, $A4)+SUMIFS(DataRegularSeason20242025!$AB$3:$AB$1315,DataRegularSeason20242025!$B$3:$B$1315, "&lt;=" &amp; FG$1, DataRegularSeason20242025!$E$3:$E$1315, $A4)</f>
        <v>26</v>
      </c>
      <c r="FH4">
        <f>SUMIFS(DataRegularSeason20242025!$AA$3:$AA$1315,DataRegularSeason20242025!$B$3:$B$1315, "&lt;=" &amp; FH$1, DataRegularSeason20242025!$D$3:$D$1315, $A4)+SUMIFS(DataRegularSeason20242025!$AB$3:$AB$1315,DataRegularSeason20242025!$B$3:$B$1315, "&lt;=" &amp; FH$1, DataRegularSeason20242025!$E$3:$E$1315, $A4)</f>
        <v>26</v>
      </c>
      <c r="FI4">
        <f>SUMIFS(DataRegularSeason20242025!$AA$3:$AA$1315,DataRegularSeason20242025!$B$3:$B$1315, "&lt;=" &amp; FI$1, DataRegularSeason20242025!$D$3:$D$1315, $A4)+SUMIFS(DataRegularSeason20242025!$AB$3:$AB$1315,DataRegularSeason20242025!$B$3:$B$1315, "&lt;=" &amp; FI$1, DataRegularSeason20242025!$E$3:$E$1315, $A4)</f>
        <v>26</v>
      </c>
      <c r="FJ4">
        <f>SUMIFS(DataRegularSeason20242025!$AA$3:$AA$1315,DataRegularSeason20242025!$B$3:$B$1315, "&lt;=" &amp; FJ$1, DataRegularSeason20242025!$D$3:$D$1315, $A4)+SUMIFS(DataRegularSeason20242025!$AB$3:$AB$1315,DataRegularSeason20242025!$B$3:$B$1315, "&lt;=" &amp; FJ$1, DataRegularSeason20242025!$E$3:$E$1315, $A4)</f>
        <v>26</v>
      </c>
      <c r="FK4">
        <f>SUMIFS(DataRegularSeason20242025!$AA$3:$AA$1315,DataRegularSeason20242025!$B$3:$B$1315, "&lt;=" &amp; FK$1, DataRegularSeason20242025!$D$3:$D$1315, $A4)+SUMIFS(DataRegularSeason20242025!$AB$3:$AB$1315,DataRegularSeason20242025!$B$3:$B$1315, "&lt;=" &amp; FK$1, DataRegularSeason20242025!$E$3:$E$1315, $A4)</f>
        <v>26</v>
      </c>
      <c r="FL4">
        <f>SUMIFS(DataRegularSeason20242025!$AA$3:$AA$1315,DataRegularSeason20242025!$B$3:$B$1315, "&lt;=" &amp; FL$1, DataRegularSeason20242025!$D$3:$D$1315, $A4)+SUMIFS(DataRegularSeason20242025!$AB$3:$AB$1315,DataRegularSeason20242025!$B$3:$B$1315, "&lt;=" &amp; FL$1, DataRegularSeason20242025!$E$3:$E$1315, $A4)</f>
        <v>26</v>
      </c>
      <c r="FM4">
        <f>SUMIFS(DataRegularSeason20242025!$AA$3:$AA$1315,DataRegularSeason20242025!$B$3:$B$1315, "&lt;=" &amp; FM$1, DataRegularSeason20242025!$D$3:$D$1315, $A4)+SUMIFS(DataRegularSeason20242025!$AB$3:$AB$1315,DataRegularSeason20242025!$B$3:$B$1315, "&lt;=" &amp; FM$1, DataRegularSeason20242025!$E$3:$E$1315, $A4)</f>
        <v>26</v>
      </c>
      <c r="FN4">
        <f>SUMIFS(DataRegularSeason20242025!$AA$3:$AA$1315,DataRegularSeason20242025!$B$3:$B$1315, "&lt;=" &amp; FN$1, DataRegularSeason20242025!$D$3:$D$1315, $A4)+SUMIFS(DataRegularSeason20242025!$AB$3:$AB$1315,DataRegularSeason20242025!$B$3:$B$1315, "&lt;=" &amp; FN$1, DataRegularSeason20242025!$E$3:$E$1315, $A4)</f>
        <v>26</v>
      </c>
      <c r="FO4">
        <f>SUMIFS(DataRegularSeason20242025!$AA$3:$AA$1315,DataRegularSeason20242025!$B$3:$B$1315, "&lt;=" &amp; FO$1, DataRegularSeason20242025!$D$3:$D$1315, $A4)+SUMIFS(DataRegularSeason20242025!$AB$3:$AB$1315,DataRegularSeason20242025!$B$3:$B$1315, "&lt;=" &amp; FO$1, DataRegularSeason20242025!$E$3:$E$1315, $A4)</f>
        <v>26</v>
      </c>
      <c r="FP4">
        <f>SUMIFS(DataRegularSeason20242025!$AA$3:$AA$1315,DataRegularSeason20242025!$B$3:$B$1315, "&lt;=" &amp; FP$1, DataRegularSeason20242025!$D$3:$D$1315, $A4)+SUMIFS(DataRegularSeason20242025!$AB$3:$AB$1315,DataRegularSeason20242025!$B$3:$B$1315, "&lt;=" &amp; FP$1, DataRegularSeason20242025!$E$3:$E$1315, $A4)</f>
        <v>26</v>
      </c>
      <c r="FQ4">
        <f>SUMIFS(DataRegularSeason20242025!$AA$3:$AA$1315,DataRegularSeason20242025!$B$3:$B$1315, "&lt;=" &amp; FQ$1, DataRegularSeason20242025!$D$3:$D$1315, $A4)+SUMIFS(DataRegularSeason20242025!$AB$3:$AB$1315,DataRegularSeason20242025!$B$3:$B$1315, "&lt;=" &amp; FQ$1, DataRegularSeason20242025!$E$3:$E$1315, $A4)</f>
        <v>26</v>
      </c>
      <c r="FR4">
        <f>SUMIFS(DataRegularSeason20242025!$AA$3:$AA$1315,DataRegularSeason20242025!$B$3:$B$1315, "&lt;=" &amp; FR$1, DataRegularSeason20242025!$D$3:$D$1315, $A4)+SUMIFS(DataRegularSeason20242025!$AB$3:$AB$1315,DataRegularSeason20242025!$B$3:$B$1315, "&lt;=" &amp; FR$1, DataRegularSeason20242025!$E$3:$E$1315, $A4)</f>
        <v>26</v>
      </c>
      <c r="FS4">
        <f>SUMIFS(DataRegularSeason20242025!$AA$3:$AA$1315,DataRegularSeason20242025!$B$3:$B$1315, "&lt;=" &amp; FS$1, DataRegularSeason20242025!$D$3:$D$1315, $A4)+SUMIFS(DataRegularSeason20242025!$AB$3:$AB$1315,DataRegularSeason20242025!$B$3:$B$1315, "&lt;=" &amp; FS$1, DataRegularSeason20242025!$E$3:$E$1315, $A4)</f>
        <v>26</v>
      </c>
      <c r="FT4">
        <f>SUMIFS(DataRegularSeason20242025!$AA$3:$AA$1315,DataRegularSeason20242025!$B$3:$B$1315, "&lt;=" &amp; FT$1, DataRegularSeason20242025!$D$3:$D$1315, $A4)+SUMIFS(DataRegularSeason20242025!$AB$3:$AB$1315,DataRegularSeason20242025!$B$3:$B$1315, "&lt;=" &amp; FT$1, DataRegularSeason20242025!$E$3:$E$1315, $A4)</f>
        <v>26</v>
      </c>
      <c r="FU4">
        <f>SUMIFS(DataRegularSeason20242025!$AA$3:$AA$1315,DataRegularSeason20242025!$B$3:$B$1315, "&lt;=" &amp; FU$1, DataRegularSeason20242025!$D$3:$D$1315, $A4)+SUMIFS(DataRegularSeason20242025!$AB$3:$AB$1315,DataRegularSeason20242025!$B$3:$B$1315, "&lt;=" &amp; FU$1, DataRegularSeason20242025!$E$3:$E$1315, $A4)</f>
        <v>26</v>
      </c>
      <c r="FV4">
        <f>SUMIFS(DataRegularSeason20242025!$AA$3:$AA$1315,DataRegularSeason20242025!$B$3:$B$1315, "&lt;=" &amp; FV$1, DataRegularSeason20242025!$D$3:$D$1315, $A4)+SUMIFS(DataRegularSeason20242025!$AB$3:$AB$1315,DataRegularSeason20242025!$B$3:$B$1315, "&lt;=" &amp; FV$1, DataRegularSeason20242025!$E$3:$E$1315, $A4)</f>
        <v>26</v>
      </c>
      <c r="FW4">
        <f>SUMIFS(DataRegularSeason20242025!$AA$3:$AA$1315,DataRegularSeason20242025!$B$3:$B$1315, "&lt;=" &amp; FW$1, DataRegularSeason20242025!$D$3:$D$1315, $A4)+SUMIFS(DataRegularSeason20242025!$AB$3:$AB$1315,DataRegularSeason20242025!$B$3:$B$1315, "&lt;=" &amp; FW$1, DataRegularSeason20242025!$E$3:$E$1315, $A4)</f>
        <v>26</v>
      </c>
      <c r="FX4">
        <f>SUMIFS(DataRegularSeason20242025!$AA$3:$AA$1315,DataRegularSeason20242025!$B$3:$B$1315, "&lt;=" &amp; FX$1, DataRegularSeason20242025!$D$3:$D$1315, $A4)+SUMIFS(DataRegularSeason20242025!$AB$3:$AB$1315,DataRegularSeason20242025!$B$3:$B$1315, "&lt;=" &amp; FX$1, DataRegularSeason20242025!$E$3:$E$1315, $A4)</f>
        <v>26</v>
      </c>
      <c r="FY4">
        <f>SUMIFS(DataRegularSeason20242025!$AA$3:$AA$1315,DataRegularSeason20242025!$B$3:$B$1315, "&lt;=" &amp; FY$1, DataRegularSeason20242025!$D$3:$D$1315, $A4)+SUMIFS(DataRegularSeason20242025!$AB$3:$AB$1315,DataRegularSeason20242025!$B$3:$B$1315, "&lt;=" &amp; FY$1, DataRegularSeason20242025!$E$3:$E$1315, $A4)</f>
        <v>26</v>
      </c>
      <c r="FZ4">
        <f>SUMIFS(DataRegularSeason20242025!$AA$3:$AA$1315,DataRegularSeason20242025!$B$3:$B$1315, "&lt;=" &amp; FZ$1, DataRegularSeason20242025!$D$3:$D$1315, $A4)+SUMIFS(DataRegularSeason20242025!$AB$3:$AB$1315,DataRegularSeason20242025!$B$3:$B$1315, "&lt;=" &amp; FZ$1, DataRegularSeason20242025!$E$3:$E$1315, $A4)</f>
        <v>26</v>
      </c>
      <c r="GA4">
        <f>SUMIFS(DataRegularSeason20242025!$AA$3:$AA$1315,DataRegularSeason20242025!$B$3:$B$1315, "&lt;=" &amp; GA$1, DataRegularSeason20242025!$D$3:$D$1315, $A4)+SUMIFS(DataRegularSeason20242025!$AB$3:$AB$1315,DataRegularSeason20242025!$B$3:$B$1315, "&lt;=" &amp; GA$1, DataRegularSeason20242025!$E$3:$E$1315, $A4)</f>
        <v>26</v>
      </c>
      <c r="GB4">
        <f>SUMIFS(DataRegularSeason20242025!$AA$3:$AA$1315,DataRegularSeason20242025!$B$3:$B$1315, "&lt;=" &amp; GB$1, DataRegularSeason20242025!$D$3:$D$1315, $A4)+SUMIFS(DataRegularSeason20242025!$AB$3:$AB$1315,DataRegularSeason20242025!$B$3:$B$1315, "&lt;=" &amp; GB$1, DataRegularSeason20242025!$E$3:$E$1315, $A4)</f>
        <v>26</v>
      </c>
      <c r="GC4">
        <f>SUMIFS(DataRegularSeason20242025!$AA$3:$AA$1315,DataRegularSeason20242025!$B$3:$B$1315, "&lt;=" &amp; GC$1, DataRegularSeason20242025!$D$3:$D$1315, $A4)+SUMIFS(DataRegularSeason20242025!$AB$3:$AB$1315,DataRegularSeason20242025!$B$3:$B$1315, "&lt;=" &amp; GC$1, DataRegularSeason20242025!$E$3:$E$1315, $A4)</f>
        <v>26</v>
      </c>
      <c r="GD4">
        <f>SUMIFS(DataRegularSeason20242025!$AA$3:$AA$1315,DataRegularSeason20242025!$B$3:$B$1315, "&lt;=" &amp; GD$1, DataRegularSeason20242025!$D$3:$D$1315, $A4)+SUMIFS(DataRegularSeason20242025!$AB$3:$AB$1315,DataRegularSeason20242025!$B$3:$B$1315, "&lt;=" &amp; GD$1, DataRegularSeason20242025!$E$3:$E$1315, $A4)</f>
        <v>26</v>
      </c>
      <c r="GE4">
        <f>SUMIFS(DataRegularSeason20242025!$AA$3:$AA$1315,DataRegularSeason20242025!$B$3:$B$1315, "&lt;=" &amp; GE$1, DataRegularSeason20242025!$D$3:$D$1315, $A4)+SUMIFS(DataRegularSeason20242025!$AB$3:$AB$1315,DataRegularSeason20242025!$B$3:$B$1315, "&lt;=" &amp; GE$1, DataRegularSeason20242025!$E$3:$E$1315, $A4)</f>
        <v>26</v>
      </c>
      <c r="GF4">
        <f>SUMIFS(DataRegularSeason20242025!$AA$3:$AA$1315,DataRegularSeason20242025!$B$3:$B$1315, "&lt;=" &amp; GF$1, DataRegularSeason20242025!$D$3:$D$1315, $A4)+SUMIFS(DataRegularSeason20242025!$AB$3:$AB$1315,DataRegularSeason20242025!$B$3:$B$1315, "&lt;=" &amp; GF$1, DataRegularSeason20242025!$E$3:$E$1315, $A4)</f>
        <v>26</v>
      </c>
      <c r="GG4">
        <f>SUMIFS(DataRegularSeason20242025!$AA$3:$AA$1315,DataRegularSeason20242025!$B$3:$B$1315, "&lt;=" &amp; GG$1, DataRegularSeason20242025!$D$3:$D$1315, $A4)+SUMIFS(DataRegularSeason20242025!$AB$3:$AB$1315,DataRegularSeason20242025!$B$3:$B$1315, "&lt;=" &amp; GG$1, DataRegularSeason20242025!$E$3:$E$1315, $A4)</f>
        <v>26</v>
      </c>
      <c r="GH4">
        <f>SUMIFS(DataRegularSeason20242025!$AA$3:$AA$1315,DataRegularSeason20242025!$B$3:$B$1315, "&lt;=" &amp; GH$1, DataRegularSeason20242025!$D$3:$D$1315, $A4)+SUMIFS(DataRegularSeason20242025!$AB$3:$AB$1315,DataRegularSeason20242025!$B$3:$B$1315, "&lt;=" &amp; GH$1, DataRegularSeason20242025!$E$3:$E$1315, $A4)</f>
        <v>26</v>
      </c>
      <c r="GI4">
        <f>SUMIFS(DataRegularSeason20242025!$AA$3:$AA$1315,DataRegularSeason20242025!$B$3:$B$1315, "&lt;=" &amp; GI$1, DataRegularSeason20242025!$D$3:$D$1315, $A4)+SUMIFS(DataRegularSeason20242025!$AB$3:$AB$1315,DataRegularSeason20242025!$B$3:$B$1315, "&lt;=" &amp; GI$1, DataRegularSeason20242025!$E$3:$E$1315, $A4)</f>
        <v>26</v>
      </c>
      <c r="GJ4">
        <f>SUMIFS(DataRegularSeason20242025!$AA$3:$AA$1315,DataRegularSeason20242025!$B$3:$B$1315, "&lt;=" &amp; GJ$1, DataRegularSeason20242025!$D$3:$D$1315, $A4)+SUMIFS(DataRegularSeason20242025!$AB$3:$AB$1315,DataRegularSeason20242025!$B$3:$B$1315, "&lt;=" &amp; GJ$1, DataRegularSeason20242025!$E$3:$E$1315, $A4)</f>
        <v>26</v>
      </c>
      <c r="GK4">
        <f>SUMIFS(DataRegularSeason20242025!$AA$3:$AA$1315,DataRegularSeason20242025!$B$3:$B$1315, "&lt;=" &amp; GK$1, DataRegularSeason20242025!$D$3:$D$1315, $A4)+SUMIFS(DataRegularSeason20242025!$AB$3:$AB$1315,DataRegularSeason20242025!$B$3:$B$1315, "&lt;=" &amp; GK$1, DataRegularSeason20242025!$E$3:$E$1315, $A4)</f>
        <v>26</v>
      </c>
      <c r="GL4">
        <f>SUMIFS(DataRegularSeason20242025!$AA$3:$AA$1315,DataRegularSeason20242025!$B$3:$B$1315, "&lt;=" &amp; GL$1, DataRegularSeason20242025!$D$3:$D$1315, $A4)+SUMIFS(DataRegularSeason20242025!$AB$3:$AB$1315,DataRegularSeason20242025!$B$3:$B$1315, "&lt;=" &amp; GL$1, DataRegularSeason20242025!$E$3:$E$1315, $A4)</f>
        <v>26</v>
      </c>
      <c r="GM4">
        <f>SUMIFS(DataRegularSeason20242025!$AA$3:$AA$1315,DataRegularSeason20242025!$B$3:$B$1315, "&lt;=" &amp; GM$1, DataRegularSeason20242025!$D$3:$D$1315, $A4)+SUMIFS(DataRegularSeason20242025!$AB$3:$AB$1315,DataRegularSeason20242025!$B$3:$B$1315, "&lt;=" &amp; GM$1, DataRegularSeason20242025!$E$3:$E$1315, $A4)</f>
        <v>26</v>
      </c>
      <c r="GN4">
        <f>SUMIFS(DataRegularSeason20242025!$AA$3:$AA$1315,DataRegularSeason20242025!$B$3:$B$1315, "&lt;=" &amp; GN$1, DataRegularSeason20242025!$D$3:$D$1315, $A4)+SUMIFS(DataRegularSeason20242025!$AB$3:$AB$1315,DataRegularSeason20242025!$B$3:$B$1315, "&lt;=" &amp; GN$1, DataRegularSeason20242025!$E$3:$E$1315, $A4)</f>
        <v>26</v>
      </c>
      <c r="GO4">
        <f>SUMIFS(DataRegularSeason20242025!$AA$3:$AA$1315,DataRegularSeason20242025!$B$3:$B$1315, "&lt;=" &amp; GO$1, DataRegularSeason20242025!$D$3:$D$1315, $A4)+SUMIFS(DataRegularSeason20242025!$AB$3:$AB$1315,DataRegularSeason20242025!$B$3:$B$1315, "&lt;=" &amp; GO$1, DataRegularSeason20242025!$E$3:$E$1315, $A4)</f>
        <v>26</v>
      </c>
      <c r="GP4">
        <f>SUMIFS(DataRegularSeason20242025!$AA$3:$AA$1315,DataRegularSeason20242025!$B$3:$B$1315, "&lt;=" &amp; GP$1, DataRegularSeason20242025!$D$3:$D$1315, $A4)+SUMIFS(DataRegularSeason20242025!$AB$3:$AB$1315,DataRegularSeason20242025!$B$3:$B$1315, "&lt;=" &amp; GP$1, DataRegularSeason20242025!$E$3:$E$1315, $A4)</f>
        <v>26</v>
      </c>
      <c r="GQ4">
        <f>SUMIFS(DataRegularSeason20242025!$AA$3:$AA$1315,DataRegularSeason20242025!$B$3:$B$1315, "&lt;=" &amp; GQ$1, DataRegularSeason20242025!$D$3:$D$1315, $A4)+SUMIFS(DataRegularSeason20242025!$AB$3:$AB$1315,DataRegularSeason20242025!$B$3:$B$1315, "&lt;=" &amp; GQ$1, DataRegularSeason20242025!$E$3:$E$1315, $A4)</f>
        <v>26</v>
      </c>
      <c r="GR4">
        <f>SUMIFS(DataRegularSeason20242025!$AA$3:$AA$1315,DataRegularSeason20242025!$B$3:$B$1315, "&lt;=" &amp; GR$1, DataRegularSeason20242025!$D$3:$D$1315, $A4)+SUMIFS(DataRegularSeason20242025!$AB$3:$AB$1315,DataRegularSeason20242025!$B$3:$B$1315, "&lt;=" &amp; GR$1, DataRegularSeason20242025!$E$3:$E$1315, $A4)</f>
        <v>26</v>
      </c>
      <c r="GS4">
        <f>SUMIFS(DataRegularSeason20242025!$AA$3:$AA$1315,DataRegularSeason20242025!$B$3:$B$1315, "&lt;=" &amp; GS$1, DataRegularSeason20242025!$D$3:$D$1315, $A4)+SUMIFS(DataRegularSeason20242025!$AB$3:$AB$1315,DataRegularSeason20242025!$B$3:$B$1315, "&lt;=" &amp; GS$1, DataRegularSeason20242025!$E$3:$E$1315, $A4)</f>
        <v>26</v>
      </c>
      <c r="GT4">
        <f>SUMIFS(DataRegularSeason20242025!$AA$3:$AA$1315,DataRegularSeason20242025!$B$3:$B$1315, "&lt;=" &amp; GT$1, DataRegularSeason20242025!$D$3:$D$1315, $A4)+SUMIFS(DataRegularSeason20242025!$AB$3:$AB$1315,DataRegularSeason20242025!$B$3:$B$1315, "&lt;=" &amp; GT$1, DataRegularSeason20242025!$E$3:$E$1315, $A4)</f>
        <v>26</v>
      </c>
      <c r="GU4">
        <f>SUMIFS(DataRegularSeason20242025!$AA$3:$AA$1315,DataRegularSeason20242025!$B$3:$B$1315, "&lt;=" &amp; GU$1, DataRegularSeason20242025!$D$3:$D$1315, $A4)+SUMIFS(DataRegularSeason20242025!$AB$3:$AB$1315,DataRegularSeason20242025!$B$3:$B$1315, "&lt;=" &amp; GU$1, DataRegularSeason20242025!$E$3:$E$1315, $A4)</f>
        <v>26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25</v>
      </c>
      <c r="BL5">
        <f>SUMIFS(DataRegularSeason20242025!$AA$3:$AA$1315,DataRegularSeason20242025!$B$3:$B$1315, "&lt;=" &amp; BL$1, DataRegularSeason20242025!$D$3:$D$1315, $A5)+SUMIFS(DataRegularSeason20242025!$AB$3:$AB$1315,DataRegularSeason20242025!$B$3:$B$1315, "&lt;=" &amp; BL$1, DataRegularSeason20242025!$E$3:$E$1315, $A5)</f>
        <v>25</v>
      </c>
      <c r="BM5">
        <f>SUMIFS(DataRegularSeason20242025!$AA$3:$AA$1315,DataRegularSeason20242025!$B$3:$B$1315, "&lt;=" &amp; BM$1, DataRegularSeason20242025!$D$3:$D$1315, $A5)+SUMIFS(DataRegularSeason20242025!$AB$3:$AB$1315,DataRegularSeason20242025!$B$3:$B$1315, "&lt;=" &amp; BM$1, DataRegularSeason20242025!$E$3:$E$1315, $A5)</f>
        <v>25</v>
      </c>
      <c r="BN5">
        <f>SUMIFS(DataRegularSeason20242025!$AA$3:$AA$1315,DataRegularSeason20242025!$B$3:$B$1315, "&lt;=" &amp; BN$1, DataRegularSeason20242025!$D$3:$D$1315, $A5)+SUMIFS(DataRegularSeason20242025!$AB$3:$AB$1315,DataRegularSeason20242025!$B$3:$B$1315, "&lt;=" &amp; BN$1, DataRegularSeason20242025!$E$3:$E$1315, $A5)</f>
        <v>25</v>
      </c>
      <c r="BO5">
        <f>SUMIFS(DataRegularSeason20242025!$AA$3:$AA$1315,DataRegularSeason20242025!$B$3:$B$1315, "&lt;=" &amp; BO$1, DataRegularSeason20242025!$D$3:$D$1315, $A5)+SUMIFS(DataRegularSeason20242025!$AB$3:$AB$1315,DataRegularSeason20242025!$B$3:$B$1315, "&lt;=" &amp; BO$1, DataRegularSeason20242025!$E$3:$E$1315, $A5)</f>
        <v>25</v>
      </c>
      <c r="BP5">
        <f>SUMIFS(DataRegularSeason20242025!$AA$3:$AA$1315,DataRegularSeason20242025!$B$3:$B$1315, "&lt;=" &amp; BP$1, DataRegularSeason20242025!$D$3:$D$1315, $A5)+SUMIFS(DataRegularSeason20242025!$AB$3:$AB$1315,DataRegularSeason20242025!$B$3:$B$1315, "&lt;=" &amp; BP$1, DataRegularSeason20242025!$E$3:$E$1315, $A5)</f>
        <v>25</v>
      </c>
      <c r="BQ5">
        <f>SUMIFS(DataRegularSeason20242025!$AA$3:$AA$1315,DataRegularSeason20242025!$B$3:$B$1315, "&lt;=" &amp; BQ$1, DataRegularSeason20242025!$D$3:$D$1315, $A5)+SUMIFS(DataRegularSeason20242025!$AB$3:$AB$1315,DataRegularSeason20242025!$B$3:$B$1315, "&lt;=" &amp; BQ$1, DataRegularSeason20242025!$E$3:$E$1315, $A5)</f>
        <v>25</v>
      </c>
      <c r="BR5">
        <f>SUMIFS(DataRegularSeason20242025!$AA$3:$AA$1315,DataRegularSeason20242025!$B$3:$B$1315, "&lt;=" &amp; BR$1, DataRegularSeason20242025!$D$3:$D$1315, $A5)+SUMIFS(DataRegularSeason20242025!$AB$3:$AB$1315,DataRegularSeason20242025!$B$3:$B$1315, "&lt;=" &amp; BR$1, DataRegularSeason20242025!$E$3:$E$1315, $A5)</f>
        <v>25</v>
      </c>
      <c r="BS5">
        <f>SUMIFS(DataRegularSeason20242025!$AA$3:$AA$1315,DataRegularSeason20242025!$B$3:$B$1315, "&lt;=" &amp; BS$1, DataRegularSeason20242025!$D$3:$D$1315, $A5)+SUMIFS(DataRegularSeason20242025!$AB$3:$AB$1315,DataRegularSeason20242025!$B$3:$B$1315, "&lt;=" &amp; BS$1, DataRegularSeason20242025!$E$3:$E$1315, $A5)</f>
        <v>25</v>
      </c>
      <c r="BT5">
        <f>SUMIFS(DataRegularSeason20242025!$AA$3:$AA$1315,DataRegularSeason20242025!$B$3:$B$1315, "&lt;=" &amp; BT$1, DataRegularSeason20242025!$D$3:$D$1315, $A5)+SUMIFS(DataRegularSeason20242025!$AB$3:$AB$1315,DataRegularSeason20242025!$B$3:$B$1315, "&lt;=" &amp; BT$1, DataRegularSeason20242025!$E$3:$E$1315, $A5)</f>
        <v>25</v>
      </c>
      <c r="BU5">
        <f>SUMIFS(DataRegularSeason20242025!$AA$3:$AA$1315,DataRegularSeason20242025!$B$3:$B$1315, "&lt;=" &amp; BU$1, DataRegularSeason20242025!$D$3:$D$1315, $A5)+SUMIFS(DataRegularSeason20242025!$AB$3:$AB$1315,DataRegularSeason20242025!$B$3:$B$1315, "&lt;=" &amp; BU$1, DataRegularSeason20242025!$E$3:$E$1315, $A5)</f>
        <v>25</v>
      </c>
      <c r="BV5">
        <f>SUMIFS(DataRegularSeason20242025!$AA$3:$AA$1315,DataRegularSeason20242025!$B$3:$B$1315, "&lt;=" &amp; BV$1, DataRegularSeason20242025!$D$3:$D$1315, $A5)+SUMIFS(DataRegularSeason20242025!$AB$3:$AB$1315,DataRegularSeason20242025!$B$3:$B$1315, "&lt;=" &amp; BV$1, DataRegularSeason20242025!$E$3:$E$1315, $A5)</f>
        <v>25</v>
      </c>
      <c r="BW5">
        <f>SUMIFS(DataRegularSeason20242025!$AA$3:$AA$1315,DataRegularSeason20242025!$B$3:$B$1315, "&lt;=" &amp; BW$1, DataRegularSeason20242025!$D$3:$D$1315, $A5)+SUMIFS(DataRegularSeason20242025!$AB$3:$AB$1315,DataRegularSeason20242025!$B$3:$B$1315, "&lt;=" &amp; BW$1, DataRegularSeason20242025!$E$3:$E$1315, $A5)</f>
        <v>25</v>
      </c>
      <c r="BX5">
        <f>SUMIFS(DataRegularSeason20242025!$AA$3:$AA$1315,DataRegularSeason20242025!$B$3:$B$1315, "&lt;=" &amp; BX$1, DataRegularSeason20242025!$D$3:$D$1315, $A5)+SUMIFS(DataRegularSeason20242025!$AB$3:$AB$1315,DataRegularSeason20242025!$B$3:$B$1315, "&lt;=" &amp; BX$1, DataRegularSeason20242025!$E$3:$E$1315, $A5)</f>
        <v>25</v>
      </c>
      <c r="BY5">
        <f>SUMIFS(DataRegularSeason20242025!$AA$3:$AA$1315,DataRegularSeason20242025!$B$3:$B$1315, "&lt;=" &amp; BY$1, DataRegularSeason20242025!$D$3:$D$1315, $A5)+SUMIFS(DataRegularSeason20242025!$AB$3:$AB$1315,DataRegularSeason20242025!$B$3:$B$1315, "&lt;=" &amp; BY$1, DataRegularSeason20242025!$E$3:$E$1315, $A5)</f>
        <v>25</v>
      </c>
      <c r="BZ5">
        <f>SUMIFS(DataRegularSeason20242025!$AA$3:$AA$1315,DataRegularSeason20242025!$B$3:$B$1315, "&lt;=" &amp; BZ$1, DataRegularSeason20242025!$D$3:$D$1315, $A5)+SUMIFS(DataRegularSeason20242025!$AB$3:$AB$1315,DataRegularSeason20242025!$B$3:$B$1315, "&lt;=" &amp; BZ$1, DataRegularSeason20242025!$E$3:$E$1315, $A5)</f>
        <v>25</v>
      </c>
      <c r="CA5">
        <f>SUMIFS(DataRegularSeason20242025!$AA$3:$AA$1315,DataRegularSeason20242025!$B$3:$B$1315, "&lt;=" &amp; CA$1, DataRegularSeason20242025!$D$3:$D$1315, $A5)+SUMIFS(DataRegularSeason20242025!$AB$3:$AB$1315,DataRegularSeason20242025!$B$3:$B$1315, "&lt;=" &amp; CA$1, DataRegularSeason20242025!$E$3:$E$1315, $A5)</f>
        <v>25</v>
      </c>
      <c r="CB5">
        <f>SUMIFS(DataRegularSeason20242025!$AA$3:$AA$1315,DataRegularSeason20242025!$B$3:$B$1315, "&lt;=" &amp; CB$1, DataRegularSeason20242025!$D$3:$D$1315, $A5)+SUMIFS(DataRegularSeason20242025!$AB$3:$AB$1315,DataRegularSeason20242025!$B$3:$B$1315, "&lt;=" &amp; CB$1, DataRegularSeason20242025!$E$3:$E$1315, $A5)</f>
        <v>25</v>
      </c>
      <c r="CC5">
        <f>SUMIFS(DataRegularSeason20242025!$AA$3:$AA$1315,DataRegularSeason20242025!$B$3:$B$1315, "&lt;=" &amp; CC$1, DataRegularSeason20242025!$D$3:$D$1315, $A5)+SUMIFS(DataRegularSeason20242025!$AB$3:$AB$1315,DataRegularSeason20242025!$B$3:$B$1315, "&lt;=" &amp; CC$1, DataRegularSeason20242025!$E$3:$E$1315, $A5)</f>
        <v>25</v>
      </c>
      <c r="CD5">
        <f>SUMIFS(DataRegularSeason20242025!$AA$3:$AA$1315,DataRegularSeason20242025!$B$3:$B$1315, "&lt;=" &amp; CD$1, DataRegularSeason20242025!$D$3:$D$1315, $A5)+SUMIFS(DataRegularSeason20242025!$AB$3:$AB$1315,DataRegularSeason20242025!$B$3:$B$1315, "&lt;=" &amp; CD$1, DataRegularSeason20242025!$E$3:$E$1315, $A5)</f>
        <v>25</v>
      </c>
      <c r="CE5">
        <f>SUMIFS(DataRegularSeason20242025!$AA$3:$AA$1315,DataRegularSeason20242025!$B$3:$B$1315, "&lt;=" &amp; CE$1, DataRegularSeason20242025!$D$3:$D$1315, $A5)+SUMIFS(DataRegularSeason20242025!$AB$3:$AB$1315,DataRegularSeason20242025!$B$3:$B$1315, "&lt;=" &amp; CE$1, DataRegularSeason20242025!$E$3:$E$1315, $A5)</f>
        <v>25</v>
      </c>
      <c r="CF5">
        <f>SUMIFS(DataRegularSeason20242025!$AA$3:$AA$1315,DataRegularSeason20242025!$B$3:$B$1315, "&lt;=" &amp; CF$1, DataRegularSeason20242025!$D$3:$D$1315, $A5)+SUMIFS(DataRegularSeason20242025!$AB$3:$AB$1315,DataRegularSeason20242025!$B$3:$B$1315, "&lt;=" &amp; CF$1, DataRegularSeason20242025!$E$3:$E$1315, $A5)</f>
        <v>25</v>
      </c>
      <c r="CG5">
        <f>SUMIFS(DataRegularSeason20242025!$AA$3:$AA$1315,DataRegularSeason20242025!$B$3:$B$1315, "&lt;=" &amp; CG$1, DataRegularSeason20242025!$D$3:$D$1315, $A5)+SUMIFS(DataRegularSeason20242025!$AB$3:$AB$1315,DataRegularSeason20242025!$B$3:$B$1315, "&lt;=" &amp; CG$1, DataRegularSeason20242025!$E$3:$E$1315, $A5)</f>
        <v>25</v>
      </c>
      <c r="CH5">
        <f>SUMIFS(DataRegularSeason20242025!$AA$3:$AA$1315,DataRegularSeason20242025!$B$3:$B$1315, "&lt;=" &amp; CH$1, DataRegularSeason20242025!$D$3:$D$1315, $A5)+SUMIFS(DataRegularSeason20242025!$AB$3:$AB$1315,DataRegularSeason20242025!$B$3:$B$1315, "&lt;=" &amp; CH$1, DataRegularSeason20242025!$E$3:$E$1315, $A5)</f>
        <v>25</v>
      </c>
      <c r="CI5">
        <f>SUMIFS(DataRegularSeason20242025!$AA$3:$AA$1315,DataRegularSeason20242025!$B$3:$B$1315, "&lt;=" &amp; CI$1, DataRegularSeason20242025!$D$3:$D$1315, $A5)+SUMIFS(DataRegularSeason20242025!$AB$3:$AB$1315,DataRegularSeason20242025!$B$3:$B$1315, "&lt;=" &amp; CI$1, DataRegularSeason20242025!$E$3:$E$1315, $A5)</f>
        <v>25</v>
      </c>
      <c r="CJ5">
        <f>SUMIFS(DataRegularSeason20242025!$AA$3:$AA$1315,DataRegularSeason20242025!$B$3:$B$1315, "&lt;=" &amp; CJ$1, DataRegularSeason20242025!$D$3:$D$1315, $A5)+SUMIFS(DataRegularSeason20242025!$AB$3:$AB$1315,DataRegularSeason20242025!$B$3:$B$1315, "&lt;=" &amp; CJ$1, DataRegularSeason20242025!$E$3:$E$1315, $A5)</f>
        <v>25</v>
      </c>
      <c r="CK5">
        <f>SUMIFS(DataRegularSeason20242025!$AA$3:$AA$1315,DataRegularSeason20242025!$B$3:$B$1315, "&lt;=" &amp; CK$1, DataRegularSeason20242025!$D$3:$D$1315, $A5)+SUMIFS(DataRegularSeason20242025!$AB$3:$AB$1315,DataRegularSeason20242025!$B$3:$B$1315, "&lt;=" &amp; CK$1, DataRegularSeason20242025!$E$3:$E$1315, $A5)</f>
        <v>25</v>
      </c>
      <c r="CL5">
        <f>SUMIFS(DataRegularSeason20242025!$AA$3:$AA$1315,DataRegularSeason20242025!$B$3:$B$1315, "&lt;=" &amp; CL$1, DataRegularSeason20242025!$D$3:$D$1315, $A5)+SUMIFS(DataRegularSeason20242025!$AB$3:$AB$1315,DataRegularSeason20242025!$B$3:$B$1315, "&lt;=" &amp; CL$1, DataRegularSeason20242025!$E$3:$E$1315, $A5)</f>
        <v>25</v>
      </c>
      <c r="CM5">
        <f>SUMIFS(DataRegularSeason20242025!$AA$3:$AA$1315,DataRegularSeason20242025!$B$3:$B$1315, "&lt;=" &amp; CM$1, DataRegularSeason20242025!$D$3:$D$1315, $A5)+SUMIFS(DataRegularSeason20242025!$AB$3:$AB$1315,DataRegularSeason20242025!$B$3:$B$1315, "&lt;=" &amp; CM$1, DataRegularSeason20242025!$E$3:$E$1315, $A5)</f>
        <v>25</v>
      </c>
      <c r="CN5">
        <f>SUMIFS(DataRegularSeason20242025!$AA$3:$AA$1315,DataRegularSeason20242025!$B$3:$B$1315, "&lt;=" &amp; CN$1, DataRegularSeason20242025!$D$3:$D$1315, $A5)+SUMIFS(DataRegularSeason20242025!$AB$3:$AB$1315,DataRegularSeason20242025!$B$3:$B$1315, "&lt;=" &amp; CN$1, DataRegularSeason20242025!$E$3:$E$1315, $A5)</f>
        <v>25</v>
      </c>
      <c r="CO5">
        <f>SUMIFS(DataRegularSeason20242025!$AA$3:$AA$1315,DataRegularSeason20242025!$B$3:$B$1315, "&lt;=" &amp; CO$1, DataRegularSeason20242025!$D$3:$D$1315, $A5)+SUMIFS(DataRegularSeason20242025!$AB$3:$AB$1315,DataRegularSeason20242025!$B$3:$B$1315, "&lt;=" &amp; CO$1, DataRegularSeason20242025!$E$3:$E$1315, $A5)</f>
        <v>25</v>
      </c>
      <c r="CP5">
        <f>SUMIFS(DataRegularSeason20242025!$AA$3:$AA$1315,DataRegularSeason20242025!$B$3:$B$1315, "&lt;=" &amp; CP$1, DataRegularSeason20242025!$D$3:$D$1315, $A5)+SUMIFS(DataRegularSeason20242025!$AB$3:$AB$1315,DataRegularSeason20242025!$B$3:$B$1315, "&lt;=" &amp; CP$1, DataRegularSeason20242025!$E$3:$E$1315, $A5)</f>
        <v>25</v>
      </c>
      <c r="CQ5">
        <f>SUMIFS(DataRegularSeason20242025!$AA$3:$AA$1315,DataRegularSeason20242025!$B$3:$B$1315, "&lt;=" &amp; CQ$1, DataRegularSeason20242025!$D$3:$D$1315, $A5)+SUMIFS(DataRegularSeason20242025!$AB$3:$AB$1315,DataRegularSeason20242025!$B$3:$B$1315, "&lt;=" &amp; CQ$1, DataRegularSeason20242025!$E$3:$E$1315, $A5)</f>
        <v>25</v>
      </c>
      <c r="CR5">
        <f>SUMIFS(DataRegularSeason20242025!$AA$3:$AA$1315,DataRegularSeason20242025!$B$3:$B$1315, "&lt;=" &amp; CR$1, DataRegularSeason20242025!$D$3:$D$1315, $A5)+SUMIFS(DataRegularSeason20242025!$AB$3:$AB$1315,DataRegularSeason20242025!$B$3:$B$1315, "&lt;=" &amp; CR$1, DataRegularSeason20242025!$E$3:$E$1315, $A5)</f>
        <v>25</v>
      </c>
      <c r="CS5">
        <f>SUMIFS(DataRegularSeason20242025!$AA$3:$AA$1315,DataRegularSeason20242025!$B$3:$B$1315, "&lt;=" &amp; CS$1, DataRegularSeason20242025!$D$3:$D$1315, $A5)+SUMIFS(DataRegularSeason20242025!$AB$3:$AB$1315,DataRegularSeason20242025!$B$3:$B$1315, "&lt;=" &amp; CS$1, DataRegularSeason20242025!$E$3:$E$1315, $A5)</f>
        <v>25</v>
      </c>
      <c r="CT5">
        <f>SUMIFS(DataRegularSeason20242025!$AA$3:$AA$1315,DataRegularSeason20242025!$B$3:$B$1315, "&lt;=" &amp; CT$1, DataRegularSeason20242025!$D$3:$D$1315, $A5)+SUMIFS(DataRegularSeason20242025!$AB$3:$AB$1315,DataRegularSeason20242025!$B$3:$B$1315, "&lt;=" &amp; CT$1, DataRegularSeason20242025!$E$3:$E$1315, $A5)</f>
        <v>25</v>
      </c>
      <c r="CU5">
        <f>SUMIFS(DataRegularSeason20242025!$AA$3:$AA$1315,DataRegularSeason20242025!$B$3:$B$1315, "&lt;=" &amp; CU$1, DataRegularSeason20242025!$D$3:$D$1315, $A5)+SUMIFS(DataRegularSeason20242025!$AB$3:$AB$1315,DataRegularSeason20242025!$B$3:$B$1315, "&lt;=" &amp; CU$1, DataRegularSeason20242025!$E$3:$E$1315, $A5)</f>
        <v>25</v>
      </c>
      <c r="CV5">
        <f>SUMIFS(DataRegularSeason20242025!$AA$3:$AA$1315,DataRegularSeason20242025!$B$3:$B$1315, "&lt;=" &amp; CV$1, DataRegularSeason20242025!$D$3:$D$1315, $A5)+SUMIFS(DataRegularSeason20242025!$AB$3:$AB$1315,DataRegularSeason20242025!$B$3:$B$1315, "&lt;=" &amp; CV$1, DataRegularSeason20242025!$E$3:$E$1315, $A5)</f>
        <v>25</v>
      </c>
      <c r="CW5">
        <f>SUMIFS(DataRegularSeason20242025!$AA$3:$AA$1315,DataRegularSeason20242025!$B$3:$B$1315, "&lt;=" &amp; CW$1, DataRegularSeason20242025!$D$3:$D$1315, $A5)+SUMIFS(DataRegularSeason20242025!$AB$3:$AB$1315,DataRegularSeason20242025!$B$3:$B$1315, "&lt;=" &amp; CW$1, DataRegularSeason20242025!$E$3:$E$1315, $A5)</f>
        <v>25</v>
      </c>
      <c r="CX5">
        <f>SUMIFS(DataRegularSeason20242025!$AA$3:$AA$1315,DataRegularSeason20242025!$B$3:$B$1315, "&lt;=" &amp; CX$1, DataRegularSeason20242025!$D$3:$D$1315, $A5)+SUMIFS(DataRegularSeason20242025!$AB$3:$AB$1315,DataRegularSeason20242025!$B$3:$B$1315, "&lt;=" &amp; CX$1, DataRegularSeason20242025!$E$3:$E$1315, $A5)</f>
        <v>25</v>
      </c>
      <c r="CY5">
        <f>SUMIFS(DataRegularSeason20242025!$AA$3:$AA$1315,DataRegularSeason20242025!$B$3:$B$1315, "&lt;=" &amp; CY$1, DataRegularSeason20242025!$D$3:$D$1315, $A5)+SUMIFS(DataRegularSeason20242025!$AB$3:$AB$1315,DataRegularSeason20242025!$B$3:$B$1315, "&lt;=" &amp; CY$1, DataRegularSeason20242025!$E$3:$E$1315, $A5)</f>
        <v>25</v>
      </c>
      <c r="CZ5">
        <f>SUMIFS(DataRegularSeason20242025!$AA$3:$AA$1315,DataRegularSeason20242025!$B$3:$B$1315, "&lt;=" &amp; CZ$1, DataRegularSeason20242025!$D$3:$D$1315, $A5)+SUMIFS(DataRegularSeason20242025!$AB$3:$AB$1315,DataRegularSeason20242025!$B$3:$B$1315, "&lt;=" &amp; CZ$1, DataRegularSeason20242025!$E$3:$E$1315, $A5)</f>
        <v>25</v>
      </c>
      <c r="DA5">
        <f>SUMIFS(DataRegularSeason20242025!$AA$3:$AA$1315,DataRegularSeason20242025!$B$3:$B$1315, "&lt;=" &amp; DA$1, DataRegularSeason20242025!$D$3:$D$1315, $A5)+SUMIFS(DataRegularSeason20242025!$AB$3:$AB$1315,DataRegularSeason20242025!$B$3:$B$1315, "&lt;=" &amp; DA$1, DataRegularSeason20242025!$E$3:$E$1315, $A5)</f>
        <v>25</v>
      </c>
      <c r="DB5">
        <f>SUMIFS(DataRegularSeason20242025!$AA$3:$AA$1315,DataRegularSeason20242025!$B$3:$B$1315, "&lt;=" &amp; DB$1, DataRegularSeason20242025!$D$3:$D$1315, $A5)+SUMIFS(DataRegularSeason20242025!$AB$3:$AB$1315,DataRegularSeason20242025!$B$3:$B$1315, "&lt;=" &amp; DB$1, DataRegularSeason20242025!$E$3:$E$1315, $A5)</f>
        <v>25</v>
      </c>
      <c r="DC5">
        <f>SUMIFS(DataRegularSeason20242025!$AA$3:$AA$1315,DataRegularSeason20242025!$B$3:$B$1315, "&lt;=" &amp; DC$1, DataRegularSeason20242025!$D$3:$D$1315, $A5)+SUMIFS(DataRegularSeason20242025!$AB$3:$AB$1315,DataRegularSeason20242025!$B$3:$B$1315, "&lt;=" &amp; DC$1, DataRegularSeason20242025!$E$3:$E$1315, $A5)</f>
        <v>25</v>
      </c>
      <c r="DD5">
        <f>SUMIFS(DataRegularSeason20242025!$AA$3:$AA$1315,DataRegularSeason20242025!$B$3:$B$1315, "&lt;=" &amp; DD$1, DataRegularSeason20242025!$D$3:$D$1315, $A5)+SUMIFS(DataRegularSeason20242025!$AB$3:$AB$1315,DataRegularSeason20242025!$B$3:$B$1315, "&lt;=" &amp; DD$1, DataRegularSeason20242025!$E$3:$E$1315, $A5)</f>
        <v>25</v>
      </c>
      <c r="DE5">
        <f>SUMIFS(DataRegularSeason20242025!$AA$3:$AA$1315,DataRegularSeason20242025!$B$3:$B$1315, "&lt;=" &amp; DE$1, DataRegularSeason20242025!$D$3:$D$1315, $A5)+SUMIFS(DataRegularSeason20242025!$AB$3:$AB$1315,DataRegularSeason20242025!$B$3:$B$1315, "&lt;=" &amp; DE$1, DataRegularSeason20242025!$E$3:$E$1315, $A5)</f>
        <v>25</v>
      </c>
      <c r="DF5">
        <f>SUMIFS(DataRegularSeason20242025!$AA$3:$AA$1315,DataRegularSeason20242025!$B$3:$B$1315, "&lt;=" &amp; DF$1, DataRegularSeason20242025!$D$3:$D$1315, $A5)+SUMIFS(DataRegularSeason20242025!$AB$3:$AB$1315,DataRegularSeason20242025!$B$3:$B$1315, "&lt;=" &amp; DF$1, DataRegularSeason20242025!$E$3:$E$1315, $A5)</f>
        <v>25</v>
      </c>
      <c r="DG5">
        <f>SUMIFS(DataRegularSeason20242025!$AA$3:$AA$1315,DataRegularSeason20242025!$B$3:$B$1315, "&lt;=" &amp; DG$1, DataRegularSeason20242025!$D$3:$D$1315, $A5)+SUMIFS(DataRegularSeason20242025!$AB$3:$AB$1315,DataRegularSeason20242025!$B$3:$B$1315, "&lt;=" &amp; DG$1, DataRegularSeason20242025!$E$3:$E$1315, $A5)</f>
        <v>25</v>
      </c>
      <c r="DH5">
        <f>SUMIFS(DataRegularSeason20242025!$AA$3:$AA$1315,DataRegularSeason20242025!$B$3:$B$1315, "&lt;=" &amp; DH$1, DataRegularSeason20242025!$D$3:$D$1315, $A5)+SUMIFS(DataRegularSeason20242025!$AB$3:$AB$1315,DataRegularSeason20242025!$B$3:$B$1315, "&lt;=" &amp; DH$1, DataRegularSeason20242025!$E$3:$E$1315, $A5)</f>
        <v>25</v>
      </c>
      <c r="DI5">
        <f>SUMIFS(DataRegularSeason20242025!$AA$3:$AA$1315,DataRegularSeason20242025!$B$3:$B$1315, "&lt;=" &amp; DI$1, DataRegularSeason20242025!$D$3:$D$1315, $A5)+SUMIFS(DataRegularSeason20242025!$AB$3:$AB$1315,DataRegularSeason20242025!$B$3:$B$1315, "&lt;=" &amp; DI$1, DataRegularSeason20242025!$E$3:$E$1315, $A5)</f>
        <v>25</v>
      </c>
      <c r="DJ5">
        <f>SUMIFS(DataRegularSeason20242025!$AA$3:$AA$1315,DataRegularSeason20242025!$B$3:$B$1315, "&lt;=" &amp; DJ$1, DataRegularSeason20242025!$D$3:$D$1315, $A5)+SUMIFS(DataRegularSeason20242025!$AB$3:$AB$1315,DataRegularSeason20242025!$B$3:$B$1315, "&lt;=" &amp; DJ$1, DataRegularSeason20242025!$E$3:$E$1315, $A5)</f>
        <v>25</v>
      </c>
      <c r="DK5">
        <f>SUMIFS(DataRegularSeason20242025!$AA$3:$AA$1315,DataRegularSeason20242025!$B$3:$B$1315, "&lt;=" &amp; DK$1, DataRegularSeason20242025!$D$3:$D$1315, $A5)+SUMIFS(DataRegularSeason20242025!$AB$3:$AB$1315,DataRegularSeason20242025!$B$3:$B$1315, "&lt;=" &amp; DK$1, DataRegularSeason20242025!$E$3:$E$1315, $A5)</f>
        <v>25</v>
      </c>
      <c r="DL5">
        <f>SUMIFS(DataRegularSeason20242025!$AA$3:$AA$1315,DataRegularSeason20242025!$B$3:$B$1315, "&lt;=" &amp; DL$1, DataRegularSeason20242025!$D$3:$D$1315, $A5)+SUMIFS(DataRegularSeason20242025!$AB$3:$AB$1315,DataRegularSeason20242025!$B$3:$B$1315, "&lt;=" &amp; DL$1, DataRegularSeason20242025!$E$3:$E$1315, $A5)</f>
        <v>25</v>
      </c>
      <c r="DM5">
        <f>SUMIFS(DataRegularSeason20242025!$AA$3:$AA$1315,DataRegularSeason20242025!$B$3:$B$1315, "&lt;=" &amp; DM$1, DataRegularSeason20242025!$D$3:$D$1315, $A5)+SUMIFS(DataRegularSeason20242025!$AB$3:$AB$1315,DataRegularSeason20242025!$B$3:$B$1315, "&lt;=" &amp; DM$1, DataRegularSeason20242025!$E$3:$E$1315, $A5)</f>
        <v>25</v>
      </c>
      <c r="DN5">
        <f>SUMIFS(DataRegularSeason20242025!$AA$3:$AA$1315,DataRegularSeason20242025!$B$3:$B$1315, "&lt;=" &amp; DN$1, DataRegularSeason20242025!$D$3:$D$1315, $A5)+SUMIFS(DataRegularSeason20242025!$AB$3:$AB$1315,DataRegularSeason20242025!$B$3:$B$1315, "&lt;=" &amp; DN$1, DataRegularSeason20242025!$E$3:$E$1315, $A5)</f>
        <v>25</v>
      </c>
      <c r="DO5">
        <f>SUMIFS(DataRegularSeason20242025!$AA$3:$AA$1315,DataRegularSeason20242025!$B$3:$B$1315, "&lt;=" &amp; DO$1, DataRegularSeason20242025!$D$3:$D$1315, $A5)+SUMIFS(DataRegularSeason20242025!$AB$3:$AB$1315,DataRegularSeason20242025!$B$3:$B$1315, "&lt;=" &amp; DO$1, DataRegularSeason20242025!$E$3:$E$1315, $A5)</f>
        <v>25</v>
      </c>
      <c r="DP5">
        <f>SUMIFS(DataRegularSeason20242025!$AA$3:$AA$1315,DataRegularSeason20242025!$B$3:$B$1315, "&lt;=" &amp; DP$1, DataRegularSeason20242025!$D$3:$D$1315, $A5)+SUMIFS(DataRegularSeason20242025!$AB$3:$AB$1315,DataRegularSeason20242025!$B$3:$B$1315, "&lt;=" &amp; DP$1, DataRegularSeason20242025!$E$3:$E$1315, $A5)</f>
        <v>25</v>
      </c>
      <c r="DQ5">
        <f>SUMIFS(DataRegularSeason20242025!$AA$3:$AA$1315,DataRegularSeason20242025!$B$3:$B$1315, "&lt;=" &amp; DQ$1, DataRegularSeason20242025!$D$3:$D$1315, $A5)+SUMIFS(DataRegularSeason20242025!$AB$3:$AB$1315,DataRegularSeason20242025!$B$3:$B$1315, "&lt;=" &amp; DQ$1, DataRegularSeason20242025!$E$3:$E$1315, $A5)</f>
        <v>25</v>
      </c>
      <c r="DR5">
        <f>SUMIFS(DataRegularSeason20242025!$AA$3:$AA$1315,DataRegularSeason20242025!$B$3:$B$1315, "&lt;=" &amp; DR$1, DataRegularSeason20242025!$D$3:$D$1315, $A5)+SUMIFS(DataRegularSeason20242025!$AB$3:$AB$1315,DataRegularSeason20242025!$B$3:$B$1315, "&lt;=" &amp; DR$1, DataRegularSeason20242025!$E$3:$E$1315, $A5)</f>
        <v>25</v>
      </c>
      <c r="DS5">
        <f>SUMIFS(DataRegularSeason20242025!$AA$3:$AA$1315,DataRegularSeason20242025!$B$3:$B$1315, "&lt;=" &amp; DS$1, DataRegularSeason20242025!$D$3:$D$1315, $A5)+SUMIFS(DataRegularSeason20242025!$AB$3:$AB$1315,DataRegularSeason20242025!$B$3:$B$1315, "&lt;=" &amp; DS$1, DataRegularSeason20242025!$E$3:$E$1315, $A5)</f>
        <v>25</v>
      </c>
      <c r="DT5">
        <f>SUMIFS(DataRegularSeason20242025!$AA$3:$AA$1315,DataRegularSeason20242025!$B$3:$B$1315, "&lt;=" &amp; DT$1, DataRegularSeason20242025!$D$3:$D$1315, $A5)+SUMIFS(DataRegularSeason20242025!$AB$3:$AB$1315,DataRegularSeason20242025!$B$3:$B$1315, "&lt;=" &amp; DT$1, DataRegularSeason20242025!$E$3:$E$1315, $A5)</f>
        <v>25</v>
      </c>
      <c r="DU5">
        <f>SUMIFS(DataRegularSeason20242025!$AA$3:$AA$1315,DataRegularSeason20242025!$B$3:$B$1315, "&lt;=" &amp; DU$1, DataRegularSeason20242025!$D$3:$D$1315, $A5)+SUMIFS(DataRegularSeason20242025!$AB$3:$AB$1315,DataRegularSeason20242025!$B$3:$B$1315, "&lt;=" &amp; DU$1, DataRegularSeason20242025!$E$3:$E$1315, $A5)</f>
        <v>25</v>
      </c>
      <c r="DV5">
        <f>SUMIFS(DataRegularSeason20242025!$AA$3:$AA$1315,DataRegularSeason20242025!$B$3:$B$1315, "&lt;=" &amp; DV$1, DataRegularSeason20242025!$D$3:$D$1315, $A5)+SUMIFS(DataRegularSeason20242025!$AB$3:$AB$1315,DataRegularSeason20242025!$B$3:$B$1315, "&lt;=" &amp; DV$1, DataRegularSeason20242025!$E$3:$E$1315, $A5)</f>
        <v>25</v>
      </c>
      <c r="DW5">
        <f>SUMIFS(DataRegularSeason20242025!$AA$3:$AA$1315,DataRegularSeason20242025!$B$3:$B$1315, "&lt;=" &amp; DW$1, DataRegularSeason20242025!$D$3:$D$1315, $A5)+SUMIFS(DataRegularSeason20242025!$AB$3:$AB$1315,DataRegularSeason20242025!$B$3:$B$1315, "&lt;=" &amp; DW$1, DataRegularSeason20242025!$E$3:$E$1315, $A5)</f>
        <v>25</v>
      </c>
      <c r="DX5">
        <f>SUMIFS(DataRegularSeason20242025!$AA$3:$AA$1315,DataRegularSeason20242025!$B$3:$B$1315, "&lt;=" &amp; DX$1, DataRegularSeason20242025!$D$3:$D$1315, $A5)+SUMIFS(DataRegularSeason20242025!$AB$3:$AB$1315,DataRegularSeason20242025!$B$3:$B$1315, "&lt;=" &amp; DX$1, DataRegularSeason20242025!$E$3:$E$1315, $A5)</f>
        <v>25</v>
      </c>
      <c r="DY5">
        <f>SUMIFS(DataRegularSeason20242025!$AA$3:$AA$1315,DataRegularSeason20242025!$B$3:$B$1315, "&lt;=" &amp; DY$1, DataRegularSeason20242025!$D$3:$D$1315, $A5)+SUMIFS(DataRegularSeason20242025!$AB$3:$AB$1315,DataRegularSeason20242025!$B$3:$B$1315, "&lt;=" &amp; DY$1, DataRegularSeason20242025!$E$3:$E$1315, $A5)</f>
        <v>25</v>
      </c>
      <c r="DZ5">
        <f>SUMIFS(DataRegularSeason20242025!$AA$3:$AA$1315,DataRegularSeason20242025!$B$3:$B$1315, "&lt;=" &amp; DZ$1, DataRegularSeason20242025!$D$3:$D$1315, $A5)+SUMIFS(DataRegularSeason20242025!$AB$3:$AB$1315,DataRegularSeason20242025!$B$3:$B$1315, "&lt;=" &amp; DZ$1, DataRegularSeason20242025!$E$3:$E$1315, $A5)</f>
        <v>25</v>
      </c>
      <c r="EA5">
        <f>SUMIFS(DataRegularSeason20242025!$AA$3:$AA$1315,DataRegularSeason20242025!$B$3:$B$1315, "&lt;=" &amp; EA$1, DataRegularSeason20242025!$D$3:$D$1315, $A5)+SUMIFS(DataRegularSeason20242025!$AB$3:$AB$1315,DataRegularSeason20242025!$B$3:$B$1315, "&lt;=" &amp; EA$1, DataRegularSeason20242025!$E$3:$E$1315, $A5)</f>
        <v>25</v>
      </c>
      <c r="EB5">
        <f>SUMIFS(DataRegularSeason20242025!$AA$3:$AA$1315,DataRegularSeason20242025!$B$3:$B$1315, "&lt;=" &amp; EB$1, DataRegularSeason20242025!$D$3:$D$1315, $A5)+SUMIFS(DataRegularSeason20242025!$AB$3:$AB$1315,DataRegularSeason20242025!$B$3:$B$1315, "&lt;=" &amp; EB$1, DataRegularSeason20242025!$E$3:$E$1315, $A5)</f>
        <v>25</v>
      </c>
      <c r="EC5">
        <f>SUMIFS(DataRegularSeason20242025!$AA$3:$AA$1315,DataRegularSeason20242025!$B$3:$B$1315, "&lt;=" &amp; EC$1, DataRegularSeason20242025!$D$3:$D$1315, $A5)+SUMIFS(DataRegularSeason20242025!$AB$3:$AB$1315,DataRegularSeason20242025!$B$3:$B$1315, "&lt;=" &amp; EC$1, DataRegularSeason20242025!$E$3:$E$1315, $A5)</f>
        <v>25</v>
      </c>
      <c r="ED5">
        <f>SUMIFS(DataRegularSeason20242025!$AA$3:$AA$1315,DataRegularSeason20242025!$B$3:$B$1315, "&lt;=" &amp; ED$1, DataRegularSeason20242025!$D$3:$D$1315, $A5)+SUMIFS(DataRegularSeason20242025!$AB$3:$AB$1315,DataRegularSeason20242025!$B$3:$B$1315, "&lt;=" &amp; ED$1, DataRegularSeason20242025!$E$3:$E$1315, $A5)</f>
        <v>25</v>
      </c>
      <c r="EE5">
        <f>SUMIFS(DataRegularSeason20242025!$AA$3:$AA$1315,DataRegularSeason20242025!$B$3:$B$1315, "&lt;=" &amp; EE$1, DataRegularSeason20242025!$D$3:$D$1315, $A5)+SUMIFS(DataRegularSeason20242025!$AB$3:$AB$1315,DataRegularSeason20242025!$B$3:$B$1315, "&lt;=" &amp; EE$1, DataRegularSeason20242025!$E$3:$E$1315, $A5)</f>
        <v>25</v>
      </c>
      <c r="EF5">
        <f>SUMIFS(DataRegularSeason20242025!$AA$3:$AA$1315,DataRegularSeason20242025!$B$3:$B$1315, "&lt;=" &amp; EF$1, DataRegularSeason20242025!$D$3:$D$1315, $A5)+SUMIFS(DataRegularSeason20242025!$AB$3:$AB$1315,DataRegularSeason20242025!$B$3:$B$1315, "&lt;=" &amp; EF$1, DataRegularSeason20242025!$E$3:$E$1315, $A5)</f>
        <v>25</v>
      </c>
      <c r="EG5">
        <f>SUMIFS(DataRegularSeason20242025!$AA$3:$AA$1315,DataRegularSeason20242025!$B$3:$B$1315, "&lt;=" &amp; EG$1, DataRegularSeason20242025!$D$3:$D$1315, $A5)+SUMIFS(DataRegularSeason20242025!$AB$3:$AB$1315,DataRegularSeason20242025!$B$3:$B$1315, "&lt;=" &amp; EG$1, DataRegularSeason20242025!$E$3:$E$1315, $A5)</f>
        <v>25</v>
      </c>
      <c r="EH5">
        <f>SUMIFS(DataRegularSeason20242025!$AA$3:$AA$1315,DataRegularSeason20242025!$B$3:$B$1315, "&lt;=" &amp; EH$1, DataRegularSeason20242025!$D$3:$D$1315, $A5)+SUMIFS(DataRegularSeason20242025!$AB$3:$AB$1315,DataRegularSeason20242025!$B$3:$B$1315, "&lt;=" &amp; EH$1, DataRegularSeason20242025!$E$3:$E$1315, $A5)</f>
        <v>25</v>
      </c>
      <c r="EI5">
        <f>SUMIFS(DataRegularSeason20242025!$AA$3:$AA$1315,DataRegularSeason20242025!$B$3:$B$1315, "&lt;=" &amp; EI$1, DataRegularSeason20242025!$D$3:$D$1315, $A5)+SUMIFS(DataRegularSeason20242025!$AB$3:$AB$1315,DataRegularSeason20242025!$B$3:$B$1315, "&lt;=" &amp; EI$1, DataRegularSeason20242025!$E$3:$E$1315, $A5)</f>
        <v>25</v>
      </c>
      <c r="EJ5">
        <f>SUMIFS(DataRegularSeason20242025!$AA$3:$AA$1315,DataRegularSeason20242025!$B$3:$B$1315, "&lt;=" &amp; EJ$1, DataRegularSeason20242025!$D$3:$D$1315, $A5)+SUMIFS(DataRegularSeason20242025!$AB$3:$AB$1315,DataRegularSeason20242025!$B$3:$B$1315, "&lt;=" &amp; EJ$1, DataRegularSeason20242025!$E$3:$E$1315, $A5)</f>
        <v>25</v>
      </c>
      <c r="EK5">
        <f>SUMIFS(DataRegularSeason20242025!$AA$3:$AA$1315,DataRegularSeason20242025!$B$3:$B$1315, "&lt;=" &amp; EK$1, DataRegularSeason20242025!$D$3:$D$1315, $A5)+SUMIFS(DataRegularSeason20242025!$AB$3:$AB$1315,DataRegularSeason20242025!$B$3:$B$1315, "&lt;=" &amp; EK$1, DataRegularSeason20242025!$E$3:$E$1315, $A5)</f>
        <v>25</v>
      </c>
      <c r="EL5">
        <f>SUMIFS(DataRegularSeason20242025!$AA$3:$AA$1315,DataRegularSeason20242025!$B$3:$B$1315, "&lt;=" &amp; EL$1, DataRegularSeason20242025!$D$3:$D$1315, $A5)+SUMIFS(DataRegularSeason20242025!$AB$3:$AB$1315,DataRegularSeason20242025!$B$3:$B$1315, "&lt;=" &amp; EL$1, DataRegularSeason20242025!$E$3:$E$1315, $A5)</f>
        <v>25</v>
      </c>
      <c r="EM5">
        <f>SUMIFS(DataRegularSeason20242025!$AA$3:$AA$1315,DataRegularSeason20242025!$B$3:$B$1315, "&lt;=" &amp; EM$1, DataRegularSeason20242025!$D$3:$D$1315, $A5)+SUMIFS(DataRegularSeason20242025!$AB$3:$AB$1315,DataRegularSeason20242025!$B$3:$B$1315, "&lt;=" &amp; EM$1, DataRegularSeason20242025!$E$3:$E$1315, $A5)</f>
        <v>25</v>
      </c>
      <c r="EN5">
        <f>SUMIFS(DataRegularSeason20242025!$AA$3:$AA$1315,DataRegularSeason20242025!$B$3:$B$1315, "&lt;=" &amp; EN$1, DataRegularSeason20242025!$D$3:$D$1315, $A5)+SUMIFS(DataRegularSeason20242025!$AB$3:$AB$1315,DataRegularSeason20242025!$B$3:$B$1315, "&lt;=" &amp; EN$1, DataRegularSeason20242025!$E$3:$E$1315, $A5)</f>
        <v>25</v>
      </c>
      <c r="EO5">
        <f>SUMIFS(DataRegularSeason20242025!$AA$3:$AA$1315,DataRegularSeason20242025!$B$3:$B$1315, "&lt;=" &amp; EO$1, DataRegularSeason20242025!$D$3:$D$1315, $A5)+SUMIFS(DataRegularSeason20242025!$AB$3:$AB$1315,DataRegularSeason20242025!$B$3:$B$1315, "&lt;=" &amp; EO$1, DataRegularSeason20242025!$E$3:$E$1315, $A5)</f>
        <v>25</v>
      </c>
      <c r="EP5">
        <f>SUMIFS(DataRegularSeason20242025!$AA$3:$AA$1315,DataRegularSeason20242025!$B$3:$B$1315, "&lt;=" &amp; EP$1, DataRegularSeason20242025!$D$3:$D$1315, $A5)+SUMIFS(DataRegularSeason20242025!$AB$3:$AB$1315,DataRegularSeason20242025!$B$3:$B$1315, "&lt;=" &amp; EP$1, DataRegularSeason20242025!$E$3:$E$1315, $A5)</f>
        <v>25</v>
      </c>
      <c r="EQ5">
        <f>SUMIFS(DataRegularSeason20242025!$AA$3:$AA$1315,DataRegularSeason20242025!$B$3:$B$1315, "&lt;=" &amp; EQ$1, DataRegularSeason20242025!$D$3:$D$1315, $A5)+SUMIFS(DataRegularSeason20242025!$AB$3:$AB$1315,DataRegularSeason20242025!$B$3:$B$1315, "&lt;=" &amp; EQ$1, DataRegularSeason20242025!$E$3:$E$1315, $A5)</f>
        <v>25</v>
      </c>
      <c r="ER5">
        <f>SUMIFS(DataRegularSeason20242025!$AA$3:$AA$1315,DataRegularSeason20242025!$B$3:$B$1315, "&lt;=" &amp; ER$1, DataRegularSeason20242025!$D$3:$D$1315, $A5)+SUMIFS(DataRegularSeason20242025!$AB$3:$AB$1315,DataRegularSeason20242025!$B$3:$B$1315, "&lt;=" &amp; ER$1, DataRegularSeason20242025!$E$3:$E$1315, $A5)</f>
        <v>25</v>
      </c>
      <c r="ES5">
        <f>SUMIFS(DataRegularSeason20242025!$AA$3:$AA$1315,DataRegularSeason20242025!$B$3:$B$1315, "&lt;=" &amp; ES$1, DataRegularSeason20242025!$D$3:$D$1315, $A5)+SUMIFS(DataRegularSeason20242025!$AB$3:$AB$1315,DataRegularSeason20242025!$B$3:$B$1315, "&lt;=" &amp; ES$1, DataRegularSeason20242025!$E$3:$E$1315, $A5)</f>
        <v>25</v>
      </c>
      <c r="ET5">
        <f>SUMIFS(DataRegularSeason20242025!$AA$3:$AA$1315,DataRegularSeason20242025!$B$3:$B$1315, "&lt;=" &amp; ET$1, DataRegularSeason20242025!$D$3:$D$1315, $A5)+SUMIFS(DataRegularSeason20242025!$AB$3:$AB$1315,DataRegularSeason20242025!$B$3:$B$1315, "&lt;=" &amp; ET$1, DataRegularSeason20242025!$E$3:$E$1315, $A5)</f>
        <v>25</v>
      </c>
      <c r="EU5">
        <f>SUMIFS(DataRegularSeason20242025!$AA$3:$AA$1315,DataRegularSeason20242025!$B$3:$B$1315, "&lt;=" &amp; EU$1, DataRegularSeason20242025!$D$3:$D$1315, $A5)+SUMIFS(DataRegularSeason20242025!$AB$3:$AB$1315,DataRegularSeason20242025!$B$3:$B$1315, "&lt;=" &amp; EU$1, DataRegularSeason20242025!$E$3:$E$1315, $A5)</f>
        <v>25</v>
      </c>
      <c r="EV5">
        <f>SUMIFS(DataRegularSeason20242025!$AA$3:$AA$1315,DataRegularSeason20242025!$B$3:$B$1315, "&lt;=" &amp; EV$1, DataRegularSeason20242025!$D$3:$D$1315, $A5)+SUMIFS(DataRegularSeason20242025!$AB$3:$AB$1315,DataRegularSeason20242025!$B$3:$B$1315, "&lt;=" &amp; EV$1, DataRegularSeason20242025!$E$3:$E$1315, $A5)</f>
        <v>25</v>
      </c>
      <c r="EW5">
        <f>SUMIFS(DataRegularSeason20242025!$AA$3:$AA$1315,DataRegularSeason20242025!$B$3:$B$1315, "&lt;=" &amp; EW$1, DataRegularSeason20242025!$D$3:$D$1315, $A5)+SUMIFS(DataRegularSeason20242025!$AB$3:$AB$1315,DataRegularSeason20242025!$B$3:$B$1315, "&lt;=" &amp; EW$1, DataRegularSeason20242025!$E$3:$E$1315, $A5)</f>
        <v>25</v>
      </c>
      <c r="EX5">
        <f>SUMIFS(DataRegularSeason20242025!$AA$3:$AA$1315,DataRegularSeason20242025!$B$3:$B$1315, "&lt;=" &amp; EX$1, DataRegularSeason20242025!$D$3:$D$1315, $A5)+SUMIFS(DataRegularSeason20242025!$AB$3:$AB$1315,DataRegularSeason20242025!$B$3:$B$1315, "&lt;=" &amp; EX$1, DataRegularSeason20242025!$E$3:$E$1315, $A5)</f>
        <v>25</v>
      </c>
      <c r="EY5">
        <f>SUMIFS(DataRegularSeason20242025!$AA$3:$AA$1315,DataRegularSeason20242025!$B$3:$B$1315, "&lt;=" &amp; EY$1, DataRegularSeason20242025!$D$3:$D$1315, $A5)+SUMIFS(DataRegularSeason20242025!$AB$3:$AB$1315,DataRegularSeason20242025!$B$3:$B$1315, "&lt;=" &amp; EY$1, DataRegularSeason20242025!$E$3:$E$1315, $A5)</f>
        <v>25</v>
      </c>
      <c r="EZ5">
        <f>SUMIFS(DataRegularSeason20242025!$AA$3:$AA$1315,DataRegularSeason20242025!$B$3:$B$1315, "&lt;=" &amp; EZ$1, DataRegularSeason20242025!$D$3:$D$1315, $A5)+SUMIFS(DataRegularSeason20242025!$AB$3:$AB$1315,DataRegularSeason20242025!$B$3:$B$1315, "&lt;=" &amp; EZ$1, DataRegularSeason20242025!$E$3:$E$1315, $A5)</f>
        <v>25</v>
      </c>
      <c r="FA5">
        <f>SUMIFS(DataRegularSeason20242025!$AA$3:$AA$1315,DataRegularSeason20242025!$B$3:$B$1315, "&lt;=" &amp; FA$1, DataRegularSeason20242025!$D$3:$D$1315, $A5)+SUMIFS(DataRegularSeason20242025!$AB$3:$AB$1315,DataRegularSeason20242025!$B$3:$B$1315, "&lt;=" &amp; FA$1, DataRegularSeason20242025!$E$3:$E$1315, $A5)</f>
        <v>25</v>
      </c>
      <c r="FB5">
        <f>SUMIFS(DataRegularSeason20242025!$AA$3:$AA$1315,DataRegularSeason20242025!$B$3:$B$1315, "&lt;=" &amp; FB$1, DataRegularSeason20242025!$D$3:$D$1315, $A5)+SUMIFS(DataRegularSeason20242025!$AB$3:$AB$1315,DataRegularSeason20242025!$B$3:$B$1315, "&lt;=" &amp; FB$1, DataRegularSeason20242025!$E$3:$E$1315, $A5)</f>
        <v>25</v>
      </c>
      <c r="FC5">
        <f>SUMIFS(DataRegularSeason20242025!$AA$3:$AA$1315,DataRegularSeason20242025!$B$3:$B$1315, "&lt;=" &amp; FC$1, DataRegularSeason20242025!$D$3:$D$1315, $A5)+SUMIFS(DataRegularSeason20242025!$AB$3:$AB$1315,DataRegularSeason20242025!$B$3:$B$1315, "&lt;=" &amp; FC$1, DataRegularSeason20242025!$E$3:$E$1315, $A5)</f>
        <v>25</v>
      </c>
      <c r="FD5">
        <f>SUMIFS(DataRegularSeason20242025!$AA$3:$AA$1315,DataRegularSeason20242025!$B$3:$B$1315, "&lt;=" &amp; FD$1, DataRegularSeason20242025!$D$3:$D$1315, $A5)+SUMIFS(DataRegularSeason20242025!$AB$3:$AB$1315,DataRegularSeason20242025!$B$3:$B$1315, "&lt;=" &amp; FD$1, DataRegularSeason20242025!$E$3:$E$1315, $A5)</f>
        <v>25</v>
      </c>
      <c r="FE5">
        <f>SUMIFS(DataRegularSeason20242025!$AA$3:$AA$1315,DataRegularSeason20242025!$B$3:$B$1315, "&lt;=" &amp; FE$1, DataRegularSeason20242025!$D$3:$D$1315, $A5)+SUMIFS(DataRegularSeason20242025!$AB$3:$AB$1315,DataRegularSeason20242025!$B$3:$B$1315, "&lt;=" &amp; FE$1, DataRegularSeason20242025!$E$3:$E$1315, $A5)</f>
        <v>25</v>
      </c>
      <c r="FF5">
        <f>SUMIFS(DataRegularSeason20242025!$AA$3:$AA$1315,DataRegularSeason20242025!$B$3:$B$1315, "&lt;=" &amp; FF$1, DataRegularSeason20242025!$D$3:$D$1315, $A5)+SUMIFS(DataRegularSeason20242025!$AB$3:$AB$1315,DataRegularSeason20242025!$B$3:$B$1315, "&lt;=" &amp; FF$1, DataRegularSeason20242025!$E$3:$E$1315, $A5)</f>
        <v>25</v>
      </c>
      <c r="FG5">
        <f>SUMIFS(DataRegularSeason20242025!$AA$3:$AA$1315,DataRegularSeason20242025!$B$3:$B$1315, "&lt;=" &amp; FG$1, DataRegularSeason20242025!$D$3:$D$1315, $A5)+SUMIFS(DataRegularSeason20242025!$AB$3:$AB$1315,DataRegularSeason20242025!$B$3:$B$1315, "&lt;=" &amp; FG$1, DataRegularSeason20242025!$E$3:$E$1315, $A5)</f>
        <v>25</v>
      </c>
      <c r="FH5">
        <f>SUMIFS(DataRegularSeason20242025!$AA$3:$AA$1315,DataRegularSeason20242025!$B$3:$B$1315, "&lt;=" &amp; FH$1, DataRegularSeason20242025!$D$3:$D$1315, $A5)+SUMIFS(DataRegularSeason20242025!$AB$3:$AB$1315,DataRegularSeason20242025!$B$3:$B$1315, "&lt;=" &amp; FH$1, DataRegularSeason20242025!$E$3:$E$1315, $A5)</f>
        <v>25</v>
      </c>
      <c r="FI5">
        <f>SUMIFS(DataRegularSeason20242025!$AA$3:$AA$1315,DataRegularSeason20242025!$B$3:$B$1315, "&lt;=" &amp; FI$1, DataRegularSeason20242025!$D$3:$D$1315, $A5)+SUMIFS(DataRegularSeason20242025!$AB$3:$AB$1315,DataRegularSeason20242025!$B$3:$B$1315, "&lt;=" &amp; FI$1, DataRegularSeason20242025!$E$3:$E$1315, $A5)</f>
        <v>25</v>
      </c>
      <c r="FJ5">
        <f>SUMIFS(DataRegularSeason20242025!$AA$3:$AA$1315,DataRegularSeason20242025!$B$3:$B$1315, "&lt;=" &amp; FJ$1, DataRegularSeason20242025!$D$3:$D$1315, $A5)+SUMIFS(DataRegularSeason20242025!$AB$3:$AB$1315,DataRegularSeason20242025!$B$3:$B$1315, "&lt;=" &amp; FJ$1, DataRegularSeason20242025!$E$3:$E$1315, $A5)</f>
        <v>25</v>
      </c>
      <c r="FK5">
        <f>SUMIFS(DataRegularSeason20242025!$AA$3:$AA$1315,DataRegularSeason20242025!$B$3:$B$1315, "&lt;=" &amp; FK$1, DataRegularSeason20242025!$D$3:$D$1315, $A5)+SUMIFS(DataRegularSeason20242025!$AB$3:$AB$1315,DataRegularSeason20242025!$B$3:$B$1315, "&lt;=" &amp; FK$1, DataRegularSeason20242025!$E$3:$E$1315, $A5)</f>
        <v>25</v>
      </c>
      <c r="FL5">
        <f>SUMIFS(DataRegularSeason20242025!$AA$3:$AA$1315,DataRegularSeason20242025!$B$3:$B$1315, "&lt;=" &amp; FL$1, DataRegularSeason20242025!$D$3:$D$1315, $A5)+SUMIFS(DataRegularSeason20242025!$AB$3:$AB$1315,DataRegularSeason20242025!$B$3:$B$1315, "&lt;=" &amp; FL$1, DataRegularSeason20242025!$E$3:$E$1315, $A5)</f>
        <v>25</v>
      </c>
      <c r="FM5">
        <f>SUMIFS(DataRegularSeason20242025!$AA$3:$AA$1315,DataRegularSeason20242025!$B$3:$B$1315, "&lt;=" &amp; FM$1, DataRegularSeason20242025!$D$3:$D$1315, $A5)+SUMIFS(DataRegularSeason20242025!$AB$3:$AB$1315,DataRegularSeason20242025!$B$3:$B$1315, "&lt;=" &amp; FM$1, DataRegularSeason20242025!$E$3:$E$1315, $A5)</f>
        <v>25</v>
      </c>
      <c r="FN5">
        <f>SUMIFS(DataRegularSeason20242025!$AA$3:$AA$1315,DataRegularSeason20242025!$B$3:$B$1315, "&lt;=" &amp; FN$1, DataRegularSeason20242025!$D$3:$D$1315, $A5)+SUMIFS(DataRegularSeason20242025!$AB$3:$AB$1315,DataRegularSeason20242025!$B$3:$B$1315, "&lt;=" &amp; FN$1, DataRegularSeason20242025!$E$3:$E$1315, $A5)</f>
        <v>25</v>
      </c>
      <c r="FO5">
        <f>SUMIFS(DataRegularSeason20242025!$AA$3:$AA$1315,DataRegularSeason20242025!$B$3:$B$1315, "&lt;=" &amp; FO$1, DataRegularSeason20242025!$D$3:$D$1315, $A5)+SUMIFS(DataRegularSeason20242025!$AB$3:$AB$1315,DataRegularSeason20242025!$B$3:$B$1315, "&lt;=" &amp; FO$1, DataRegularSeason20242025!$E$3:$E$1315, $A5)</f>
        <v>25</v>
      </c>
      <c r="FP5">
        <f>SUMIFS(DataRegularSeason20242025!$AA$3:$AA$1315,DataRegularSeason20242025!$B$3:$B$1315, "&lt;=" &amp; FP$1, DataRegularSeason20242025!$D$3:$D$1315, $A5)+SUMIFS(DataRegularSeason20242025!$AB$3:$AB$1315,DataRegularSeason20242025!$B$3:$B$1315, "&lt;=" &amp; FP$1, DataRegularSeason20242025!$E$3:$E$1315, $A5)</f>
        <v>25</v>
      </c>
      <c r="FQ5">
        <f>SUMIFS(DataRegularSeason20242025!$AA$3:$AA$1315,DataRegularSeason20242025!$B$3:$B$1315, "&lt;=" &amp; FQ$1, DataRegularSeason20242025!$D$3:$D$1315, $A5)+SUMIFS(DataRegularSeason20242025!$AB$3:$AB$1315,DataRegularSeason20242025!$B$3:$B$1315, "&lt;=" &amp; FQ$1, DataRegularSeason20242025!$E$3:$E$1315, $A5)</f>
        <v>25</v>
      </c>
      <c r="FR5">
        <f>SUMIFS(DataRegularSeason20242025!$AA$3:$AA$1315,DataRegularSeason20242025!$B$3:$B$1315, "&lt;=" &amp; FR$1, DataRegularSeason20242025!$D$3:$D$1315, $A5)+SUMIFS(DataRegularSeason20242025!$AB$3:$AB$1315,DataRegularSeason20242025!$B$3:$B$1315, "&lt;=" &amp; FR$1, DataRegularSeason20242025!$E$3:$E$1315, $A5)</f>
        <v>25</v>
      </c>
      <c r="FS5">
        <f>SUMIFS(DataRegularSeason20242025!$AA$3:$AA$1315,DataRegularSeason20242025!$B$3:$B$1315, "&lt;=" &amp; FS$1, DataRegularSeason20242025!$D$3:$D$1315, $A5)+SUMIFS(DataRegularSeason20242025!$AB$3:$AB$1315,DataRegularSeason20242025!$B$3:$B$1315, "&lt;=" &amp; FS$1, DataRegularSeason20242025!$E$3:$E$1315, $A5)</f>
        <v>25</v>
      </c>
      <c r="FT5">
        <f>SUMIFS(DataRegularSeason20242025!$AA$3:$AA$1315,DataRegularSeason20242025!$B$3:$B$1315, "&lt;=" &amp; FT$1, DataRegularSeason20242025!$D$3:$D$1315, $A5)+SUMIFS(DataRegularSeason20242025!$AB$3:$AB$1315,DataRegularSeason20242025!$B$3:$B$1315, "&lt;=" &amp; FT$1, DataRegularSeason20242025!$E$3:$E$1315, $A5)</f>
        <v>25</v>
      </c>
      <c r="FU5">
        <f>SUMIFS(DataRegularSeason20242025!$AA$3:$AA$1315,DataRegularSeason20242025!$B$3:$B$1315, "&lt;=" &amp; FU$1, DataRegularSeason20242025!$D$3:$D$1315, $A5)+SUMIFS(DataRegularSeason20242025!$AB$3:$AB$1315,DataRegularSeason20242025!$B$3:$B$1315, "&lt;=" &amp; FU$1, DataRegularSeason20242025!$E$3:$E$1315, $A5)</f>
        <v>25</v>
      </c>
      <c r="FV5">
        <f>SUMIFS(DataRegularSeason20242025!$AA$3:$AA$1315,DataRegularSeason20242025!$B$3:$B$1315, "&lt;=" &amp; FV$1, DataRegularSeason20242025!$D$3:$D$1315, $A5)+SUMIFS(DataRegularSeason20242025!$AB$3:$AB$1315,DataRegularSeason20242025!$B$3:$B$1315, "&lt;=" &amp; FV$1, DataRegularSeason20242025!$E$3:$E$1315, $A5)</f>
        <v>25</v>
      </c>
      <c r="FW5">
        <f>SUMIFS(DataRegularSeason20242025!$AA$3:$AA$1315,DataRegularSeason20242025!$B$3:$B$1315, "&lt;=" &amp; FW$1, DataRegularSeason20242025!$D$3:$D$1315, $A5)+SUMIFS(DataRegularSeason20242025!$AB$3:$AB$1315,DataRegularSeason20242025!$B$3:$B$1315, "&lt;=" &amp; FW$1, DataRegularSeason20242025!$E$3:$E$1315, $A5)</f>
        <v>25</v>
      </c>
      <c r="FX5">
        <f>SUMIFS(DataRegularSeason20242025!$AA$3:$AA$1315,DataRegularSeason20242025!$B$3:$B$1315, "&lt;=" &amp; FX$1, DataRegularSeason20242025!$D$3:$D$1315, $A5)+SUMIFS(DataRegularSeason20242025!$AB$3:$AB$1315,DataRegularSeason20242025!$B$3:$B$1315, "&lt;=" &amp; FX$1, DataRegularSeason20242025!$E$3:$E$1315, $A5)</f>
        <v>25</v>
      </c>
      <c r="FY5">
        <f>SUMIFS(DataRegularSeason20242025!$AA$3:$AA$1315,DataRegularSeason20242025!$B$3:$B$1315, "&lt;=" &amp; FY$1, DataRegularSeason20242025!$D$3:$D$1315, $A5)+SUMIFS(DataRegularSeason20242025!$AB$3:$AB$1315,DataRegularSeason20242025!$B$3:$B$1315, "&lt;=" &amp; FY$1, DataRegularSeason20242025!$E$3:$E$1315, $A5)</f>
        <v>25</v>
      </c>
      <c r="FZ5">
        <f>SUMIFS(DataRegularSeason20242025!$AA$3:$AA$1315,DataRegularSeason20242025!$B$3:$B$1315, "&lt;=" &amp; FZ$1, DataRegularSeason20242025!$D$3:$D$1315, $A5)+SUMIFS(DataRegularSeason20242025!$AB$3:$AB$1315,DataRegularSeason20242025!$B$3:$B$1315, "&lt;=" &amp; FZ$1, DataRegularSeason20242025!$E$3:$E$1315, $A5)</f>
        <v>25</v>
      </c>
      <c r="GA5">
        <f>SUMIFS(DataRegularSeason20242025!$AA$3:$AA$1315,DataRegularSeason20242025!$B$3:$B$1315, "&lt;=" &amp; GA$1, DataRegularSeason20242025!$D$3:$D$1315, $A5)+SUMIFS(DataRegularSeason20242025!$AB$3:$AB$1315,DataRegularSeason20242025!$B$3:$B$1315, "&lt;=" &amp; GA$1, DataRegularSeason20242025!$E$3:$E$1315, $A5)</f>
        <v>25</v>
      </c>
      <c r="GB5">
        <f>SUMIFS(DataRegularSeason20242025!$AA$3:$AA$1315,DataRegularSeason20242025!$B$3:$B$1315, "&lt;=" &amp; GB$1, DataRegularSeason20242025!$D$3:$D$1315, $A5)+SUMIFS(DataRegularSeason20242025!$AB$3:$AB$1315,DataRegularSeason20242025!$B$3:$B$1315, "&lt;=" &amp; GB$1, DataRegularSeason20242025!$E$3:$E$1315, $A5)</f>
        <v>25</v>
      </c>
      <c r="GC5">
        <f>SUMIFS(DataRegularSeason20242025!$AA$3:$AA$1315,DataRegularSeason20242025!$B$3:$B$1315, "&lt;=" &amp; GC$1, DataRegularSeason20242025!$D$3:$D$1315, $A5)+SUMIFS(DataRegularSeason20242025!$AB$3:$AB$1315,DataRegularSeason20242025!$B$3:$B$1315, "&lt;=" &amp; GC$1, DataRegularSeason20242025!$E$3:$E$1315, $A5)</f>
        <v>25</v>
      </c>
      <c r="GD5">
        <f>SUMIFS(DataRegularSeason20242025!$AA$3:$AA$1315,DataRegularSeason20242025!$B$3:$B$1315, "&lt;=" &amp; GD$1, DataRegularSeason20242025!$D$3:$D$1315, $A5)+SUMIFS(DataRegularSeason20242025!$AB$3:$AB$1315,DataRegularSeason20242025!$B$3:$B$1315, "&lt;=" &amp; GD$1, DataRegularSeason20242025!$E$3:$E$1315, $A5)</f>
        <v>25</v>
      </c>
      <c r="GE5">
        <f>SUMIFS(DataRegularSeason20242025!$AA$3:$AA$1315,DataRegularSeason20242025!$B$3:$B$1315, "&lt;=" &amp; GE$1, DataRegularSeason20242025!$D$3:$D$1315, $A5)+SUMIFS(DataRegularSeason20242025!$AB$3:$AB$1315,DataRegularSeason20242025!$B$3:$B$1315, "&lt;=" &amp; GE$1, DataRegularSeason20242025!$E$3:$E$1315, $A5)</f>
        <v>25</v>
      </c>
      <c r="GF5">
        <f>SUMIFS(DataRegularSeason20242025!$AA$3:$AA$1315,DataRegularSeason20242025!$B$3:$B$1315, "&lt;=" &amp; GF$1, DataRegularSeason20242025!$D$3:$D$1315, $A5)+SUMIFS(DataRegularSeason20242025!$AB$3:$AB$1315,DataRegularSeason20242025!$B$3:$B$1315, "&lt;=" &amp; GF$1, DataRegularSeason20242025!$E$3:$E$1315, $A5)</f>
        <v>25</v>
      </c>
      <c r="GG5">
        <f>SUMIFS(DataRegularSeason20242025!$AA$3:$AA$1315,DataRegularSeason20242025!$B$3:$B$1315, "&lt;=" &amp; GG$1, DataRegularSeason20242025!$D$3:$D$1315, $A5)+SUMIFS(DataRegularSeason20242025!$AB$3:$AB$1315,DataRegularSeason20242025!$B$3:$B$1315, "&lt;=" &amp; GG$1, DataRegularSeason20242025!$E$3:$E$1315, $A5)</f>
        <v>25</v>
      </c>
      <c r="GH5">
        <f>SUMIFS(DataRegularSeason20242025!$AA$3:$AA$1315,DataRegularSeason20242025!$B$3:$B$1315, "&lt;=" &amp; GH$1, DataRegularSeason20242025!$D$3:$D$1315, $A5)+SUMIFS(DataRegularSeason20242025!$AB$3:$AB$1315,DataRegularSeason20242025!$B$3:$B$1315, "&lt;=" &amp; GH$1, DataRegularSeason20242025!$E$3:$E$1315, $A5)</f>
        <v>25</v>
      </c>
      <c r="GI5">
        <f>SUMIFS(DataRegularSeason20242025!$AA$3:$AA$1315,DataRegularSeason20242025!$B$3:$B$1315, "&lt;=" &amp; GI$1, DataRegularSeason20242025!$D$3:$D$1315, $A5)+SUMIFS(DataRegularSeason20242025!$AB$3:$AB$1315,DataRegularSeason20242025!$B$3:$B$1315, "&lt;=" &amp; GI$1, DataRegularSeason20242025!$E$3:$E$1315, $A5)</f>
        <v>25</v>
      </c>
      <c r="GJ5">
        <f>SUMIFS(DataRegularSeason20242025!$AA$3:$AA$1315,DataRegularSeason20242025!$B$3:$B$1315, "&lt;=" &amp; GJ$1, DataRegularSeason20242025!$D$3:$D$1315, $A5)+SUMIFS(DataRegularSeason20242025!$AB$3:$AB$1315,DataRegularSeason20242025!$B$3:$B$1315, "&lt;=" &amp; GJ$1, DataRegularSeason20242025!$E$3:$E$1315, $A5)</f>
        <v>25</v>
      </c>
      <c r="GK5">
        <f>SUMIFS(DataRegularSeason20242025!$AA$3:$AA$1315,DataRegularSeason20242025!$B$3:$B$1315, "&lt;=" &amp; GK$1, DataRegularSeason20242025!$D$3:$D$1315, $A5)+SUMIFS(DataRegularSeason20242025!$AB$3:$AB$1315,DataRegularSeason20242025!$B$3:$B$1315, "&lt;=" &amp; GK$1, DataRegularSeason20242025!$E$3:$E$1315, $A5)</f>
        <v>25</v>
      </c>
      <c r="GL5">
        <f>SUMIFS(DataRegularSeason20242025!$AA$3:$AA$1315,DataRegularSeason20242025!$B$3:$B$1315, "&lt;=" &amp; GL$1, DataRegularSeason20242025!$D$3:$D$1315, $A5)+SUMIFS(DataRegularSeason20242025!$AB$3:$AB$1315,DataRegularSeason20242025!$B$3:$B$1315, "&lt;=" &amp; GL$1, DataRegularSeason20242025!$E$3:$E$1315, $A5)</f>
        <v>25</v>
      </c>
      <c r="GM5">
        <f>SUMIFS(DataRegularSeason20242025!$AA$3:$AA$1315,DataRegularSeason20242025!$B$3:$B$1315, "&lt;=" &amp; GM$1, DataRegularSeason20242025!$D$3:$D$1315, $A5)+SUMIFS(DataRegularSeason20242025!$AB$3:$AB$1315,DataRegularSeason20242025!$B$3:$B$1315, "&lt;=" &amp; GM$1, DataRegularSeason20242025!$E$3:$E$1315, $A5)</f>
        <v>25</v>
      </c>
      <c r="GN5">
        <f>SUMIFS(DataRegularSeason20242025!$AA$3:$AA$1315,DataRegularSeason20242025!$B$3:$B$1315, "&lt;=" &amp; GN$1, DataRegularSeason20242025!$D$3:$D$1315, $A5)+SUMIFS(DataRegularSeason20242025!$AB$3:$AB$1315,DataRegularSeason20242025!$B$3:$B$1315, "&lt;=" &amp; GN$1, DataRegularSeason20242025!$E$3:$E$1315, $A5)</f>
        <v>25</v>
      </c>
      <c r="GO5">
        <f>SUMIFS(DataRegularSeason20242025!$AA$3:$AA$1315,DataRegularSeason20242025!$B$3:$B$1315, "&lt;=" &amp; GO$1, DataRegularSeason20242025!$D$3:$D$1315, $A5)+SUMIFS(DataRegularSeason20242025!$AB$3:$AB$1315,DataRegularSeason20242025!$B$3:$B$1315, "&lt;=" &amp; GO$1, DataRegularSeason20242025!$E$3:$E$1315, $A5)</f>
        <v>25</v>
      </c>
      <c r="GP5">
        <f>SUMIFS(DataRegularSeason20242025!$AA$3:$AA$1315,DataRegularSeason20242025!$B$3:$B$1315, "&lt;=" &amp; GP$1, DataRegularSeason20242025!$D$3:$D$1315, $A5)+SUMIFS(DataRegularSeason20242025!$AB$3:$AB$1315,DataRegularSeason20242025!$B$3:$B$1315, "&lt;=" &amp; GP$1, DataRegularSeason20242025!$E$3:$E$1315, $A5)</f>
        <v>25</v>
      </c>
      <c r="GQ5">
        <f>SUMIFS(DataRegularSeason20242025!$AA$3:$AA$1315,DataRegularSeason20242025!$B$3:$B$1315, "&lt;=" &amp; GQ$1, DataRegularSeason20242025!$D$3:$D$1315, $A5)+SUMIFS(DataRegularSeason20242025!$AB$3:$AB$1315,DataRegularSeason20242025!$B$3:$B$1315, "&lt;=" &amp; GQ$1, DataRegularSeason20242025!$E$3:$E$1315, $A5)</f>
        <v>25</v>
      </c>
      <c r="GR5">
        <f>SUMIFS(DataRegularSeason20242025!$AA$3:$AA$1315,DataRegularSeason20242025!$B$3:$B$1315, "&lt;=" &amp; GR$1, DataRegularSeason20242025!$D$3:$D$1315, $A5)+SUMIFS(DataRegularSeason20242025!$AB$3:$AB$1315,DataRegularSeason20242025!$B$3:$B$1315, "&lt;=" &amp; GR$1, DataRegularSeason20242025!$E$3:$E$1315, $A5)</f>
        <v>25</v>
      </c>
      <c r="GS5">
        <f>SUMIFS(DataRegularSeason20242025!$AA$3:$AA$1315,DataRegularSeason20242025!$B$3:$B$1315, "&lt;=" &amp; GS$1, DataRegularSeason20242025!$D$3:$D$1315, $A5)+SUMIFS(DataRegularSeason20242025!$AB$3:$AB$1315,DataRegularSeason20242025!$B$3:$B$1315, "&lt;=" &amp; GS$1, DataRegularSeason20242025!$E$3:$E$1315, $A5)</f>
        <v>25</v>
      </c>
      <c r="GT5">
        <f>SUMIFS(DataRegularSeason20242025!$AA$3:$AA$1315,DataRegularSeason20242025!$B$3:$B$1315, "&lt;=" &amp; GT$1, DataRegularSeason20242025!$D$3:$D$1315, $A5)+SUMIFS(DataRegularSeason20242025!$AB$3:$AB$1315,DataRegularSeason20242025!$B$3:$B$1315, "&lt;=" &amp; GT$1, DataRegularSeason20242025!$E$3:$E$1315, $A5)</f>
        <v>25</v>
      </c>
      <c r="GU5">
        <f>SUMIFS(DataRegularSeason20242025!$AA$3:$AA$1315,DataRegularSeason20242025!$B$3:$B$1315, "&lt;=" &amp; GU$1, DataRegularSeason20242025!$D$3:$D$1315, $A5)+SUMIFS(DataRegularSeason20242025!$AB$3:$AB$1315,DataRegularSeason20242025!$B$3:$B$1315, "&lt;=" &amp; GU$1, DataRegularSeason20242025!$E$3:$E$1315, $A5)</f>
        <v>25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35</v>
      </c>
      <c r="BN10">
        <f>SUMIFS(DataRegularSeason20242025!$AA$3:$AA$1315,DataRegularSeason20242025!$B$3:$B$1315, "&lt;=" &amp; BN$1, DataRegularSeason20242025!$D$3:$D$1315, $A10)+SUMIFS(DataRegularSeason20242025!$AB$3:$AB$1315,DataRegularSeason20242025!$B$3:$B$1315, "&lt;=" &amp; BN$1, DataRegularSeason20242025!$E$3:$E$1315, $A10)</f>
        <v>35</v>
      </c>
      <c r="BO10">
        <f>SUMIFS(DataRegularSeason20242025!$AA$3:$AA$1315,DataRegularSeason20242025!$B$3:$B$1315, "&lt;=" &amp; BO$1, DataRegularSeason20242025!$D$3:$D$1315, $A10)+SUMIFS(DataRegularSeason20242025!$AB$3:$AB$1315,DataRegularSeason20242025!$B$3:$B$1315, "&lt;=" &amp; BO$1, DataRegularSeason20242025!$E$3:$E$1315, $A10)</f>
        <v>35</v>
      </c>
      <c r="BP10">
        <f>SUMIFS(DataRegularSeason20242025!$AA$3:$AA$1315,DataRegularSeason20242025!$B$3:$B$1315, "&lt;=" &amp; BP$1, DataRegularSeason20242025!$D$3:$D$1315, $A10)+SUMIFS(DataRegularSeason20242025!$AB$3:$AB$1315,DataRegularSeason20242025!$B$3:$B$1315, "&lt;=" &amp; BP$1, DataRegularSeason20242025!$E$3:$E$1315, $A10)</f>
        <v>35</v>
      </c>
      <c r="BQ10">
        <f>SUMIFS(DataRegularSeason20242025!$AA$3:$AA$1315,DataRegularSeason20242025!$B$3:$B$1315, "&lt;=" &amp; BQ$1, DataRegularSeason20242025!$D$3:$D$1315, $A10)+SUMIFS(DataRegularSeason20242025!$AB$3:$AB$1315,DataRegularSeason20242025!$B$3:$B$1315, "&lt;=" &amp; BQ$1, DataRegularSeason20242025!$E$3:$E$1315, $A10)</f>
        <v>35</v>
      </c>
      <c r="BR10">
        <f>SUMIFS(DataRegularSeason20242025!$AA$3:$AA$1315,DataRegularSeason20242025!$B$3:$B$1315, "&lt;=" &amp; BR$1, DataRegularSeason20242025!$D$3:$D$1315, $A10)+SUMIFS(DataRegularSeason20242025!$AB$3:$AB$1315,DataRegularSeason20242025!$B$3:$B$1315, "&lt;=" &amp; BR$1, DataRegularSeason20242025!$E$3:$E$1315, $A10)</f>
        <v>35</v>
      </c>
      <c r="BS10">
        <f>SUMIFS(DataRegularSeason20242025!$AA$3:$AA$1315,DataRegularSeason20242025!$B$3:$B$1315, "&lt;=" &amp; BS$1, DataRegularSeason20242025!$D$3:$D$1315, $A10)+SUMIFS(DataRegularSeason20242025!$AB$3:$AB$1315,DataRegularSeason20242025!$B$3:$B$1315, "&lt;=" &amp; BS$1, DataRegularSeason20242025!$E$3:$E$1315, $A10)</f>
        <v>35</v>
      </c>
      <c r="BT10">
        <f>SUMIFS(DataRegularSeason20242025!$AA$3:$AA$1315,DataRegularSeason20242025!$B$3:$B$1315, "&lt;=" &amp; BT$1, DataRegularSeason20242025!$D$3:$D$1315, $A10)+SUMIFS(DataRegularSeason20242025!$AB$3:$AB$1315,DataRegularSeason20242025!$B$3:$B$1315, "&lt;=" &amp; BT$1, DataRegularSeason20242025!$E$3:$E$1315, $A10)</f>
        <v>35</v>
      </c>
      <c r="BU10">
        <f>SUMIFS(DataRegularSeason20242025!$AA$3:$AA$1315,DataRegularSeason20242025!$B$3:$B$1315, "&lt;=" &amp; BU$1, DataRegularSeason20242025!$D$3:$D$1315, $A10)+SUMIFS(DataRegularSeason20242025!$AB$3:$AB$1315,DataRegularSeason20242025!$B$3:$B$1315, "&lt;=" &amp; BU$1, DataRegularSeason20242025!$E$3:$E$1315, $A10)</f>
        <v>35</v>
      </c>
      <c r="BV10">
        <f>SUMIFS(DataRegularSeason20242025!$AA$3:$AA$1315,DataRegularSeason20242025!$B$3:$B$1315, "&lt;=" &amp; BV$1, DataRegularSeason20242025!$D$3:$D$1315, $A10)+SUMIFS(DataRegularSeason20242025!$AB$3:$AB$1315,DataRegularSeason20242025!$B$3:$B$1315, "&lt;=" &amp; BV$1, DataRegularSeason20242025!$E$3:$E$1315, $A10)</f>
        <v>35</v>
      </c>
      <c r="BW10">
        <f>SUMIFS(DataRegularSeason20242025!$AA$3:$AA$1315,DataRegularSeason20242025!$B$3:$B$1315, "&lt;=" &amp; BW$1, DataRegularSeason20242025!$D$3:$D$1315, $A10)+SUMIFS(DataRegularSeason20242025!$AB$3:$AB$1315,DataRegularSeason20242025!$B$3:$B$1315, "&lt;=" &amp; BW$1, DataRegularSeason20242025!$E$3:$E$1315, $A10)</f>
        <v>35</v>
      </c>
      <c r="BX10">
        <f>SUMIFS(DataRegularSeason20242025!$AA$3:$AA$1315,DataRegularSeason20242025!$B$3:$B$1315, "&lt;=" &amp; BX$1, DataRegularSeason20242025!$D$3:$D$1315, $A10)+SUMIFS(DataRegularSeason20242025!$AB$3:$AB$1315,DataRegularSeason20242025!$B$3:$B$1315, "&lt;=" &amp; BX$1, DataRegularSeason20242025!$E$3:$E$1315, $A10)</f>
        <v>35</v>
      </c>
      <c r="BY10">
        <f>SUMIFS(DataRegularSeason20242025!$AA$3:$AA$1315,DataRegularSeason20242025!$B$3:$B$1315, "&lt;=" &amp; BY$1, DataRegularSeason20242025!$D$3:$D$1315, $A10)+SUMIFS(DataRegularSeason20242025!$AB$3:$AB$1315,DataRegularSeason20242025!$B$3:$B$1315, "&lt;=" &amp; BY$1, DataRegularSeason20242025!$E$3:$E$1315, $A10)</f>
        <v>35</v>
      </c>
      <c r="BZ10">
        <f>SUMIFS(DataRegularSeason20242025!$AA$3:$AA$1315,DataRegularSeason20242025!$B$3:$B$1315, "&lt;=" &amp; BZ$1, DataRegularSeason20242025!$D$3:$D$1315, $A10)+SUMIFS(DataRegularSeason20242025!$AB$3:$AB$1315,DataRegularSeason20242025!$B$3:$B$1315, "&lt;=" &amp; BZ$1, DataRegularSeason20242025!$E$3:$E$1315, $A10)</f>
        <v>35</v>
      </c>
      <c r="CA10">
        <f>SUMIFS(DataRegularSeason20242025!$AA$3:$AA$1315,DataRegularSeason20242025!$B$3:$B$1315, "&lt;=" &amp; CA$1, DataRegularSeason20242025!$D$3:$D$1315, $A10)+SUMIFS(DataRegularSeason20242025!$AB$3:$AB$1315,DataRegularSeason20242025!$B$3:$B$1315, "&lt;=" &amp; CA$1, DataRegularSeason20242025!$E$3:$E$1315, $A10)</f>
        <v>35</v>
      </c>
      <c r="CB10">
        <f>SUMIFS(DataRegularSeason20242025!$AA$3:$AA$1315,DataRegularSeason20242025!$B$3:$B$1315, "&lt;=" &amp; CB$1, DataRegularSeason20242025!$D$3:$D$1315, $A10)+SUMIFS(DataRegularSeason20242025!$AB$3:$AB$1315,DataRegularSeason20242025!$B$3:$B$1315, "&lt;=" &amp; CB$1, DataRegularSeason20242025!$E$3:$E$1315, $A10)</f>
        <v>35</v>
      </c>
      <c r="CC10">
        <f>SUMIFS(DataRegularSeason20242025!$AA$3:$AA$1315,DataRegularSeason20242025!$B$3:$B$1315, "&lt;=" &amp; CC$1, DataRegularSeason20242025!$D$3:$D$1315, $A10)+SUMIFS(DataRegularSeason20242025!$AB$3:$AB$1315,DataRegularSeason20242025!$B$3:$B$1315, "&lt;=" &amp; CC$1, DataRegularSeason20242025!$E$3:$E$1315, $A10)</f>
        <v>35</v>
      </c>
      <c r="CD10">
        <f>SUMIFS(DataRegularSeason20242025!$AA$3:$AA$1315,DataRegularSeason20242025!$B$3:$B$1315, "&lt;=" &amp; CD$1, DataRegularSeason20242025!$D$3:$D$1315, $A10)+SUMIFS(DataRegularSeason20242025!$AB$3:$AB$1315,DataRegularSeason20242025!$B$3:$B$1315, "&lt;=" &amp; CD$1, DataRegularSeason20242025!$E$3:$E$1315, $A10)</f>
        <v>35</v>
      </c>
      <c r="CE10">
        <f>SUMIFS(DataRegularSeason20242025!$AA$3:$AA$1315,DataRegularSeason20242025!$B$3:$B$1315, "&lt;=" &amp; CE$1, DataRegularSeason20242025!$D$3:$D$1315, $A10)+SUMIFS(DataRegularSeason20242025!$AB$3:$AB$1315,DataRegularSeason20242025!$B$3:$B$1315, "&lt;=" &amp; CE$1, DataRegularSeason20242025!$E$3:$E$1315, $A10)</f>
        <v>35</v>
      </c>
      <c r="CF10">
        <f>SUMIFS(DataRegularSeason20242025!$AA$3:$AA$1315,DataRegularSeason20242025!$B$3:$B$1315, "&lt;=" &amp; CF$1, DataRegularSeason20242025!$D$3:$D$1315, $A10)+SUMIFS(DataRegularSeason20242025!$AB$3:$AB$1315,DataRegularSeason20242025!$B$3:$B$1315, "&lt;=" &amp; CF$1, DataRegularSeason20242025!$E$3:$E$1315, $A10)</f>
        <v>35</v>
      </c>
      <c r="CG10">
        <f>SUMIFS(DataRegularSeason20242025!$AA$3:$AA$1315,DataRegularSeason20242025!$B$3:$B$1315, "&lt;=" &amp; CG$1, DataRegularSeason20242025!$D$3:$D$1315, $A10)+SUMIFS(DataRegularSeason20242025!$AB$3:$AB$1315,DataRegularSeason20242025!$B$3:$B$1315, "&lt;=" &amp; CG$1, DataRegularSeason20242025!$E$3:$E$1315, $A10)</f>
        <v>35</v>
      </c>
      <c r="CH10">
        <f>SUMIFS(DataRegularSeason20242025!$AA$3:$AA$1315,DataRegularSeason20242025!$B$3:$B$1315, "&lt;=" &amp; CH$1, DataRegularSeason20242025!$D$3:$D$1315, $A10)+SUMIFS(DataRegularSeason20242025!$AB$3:$AB$1315,DataRegularSeason20242025!$B$3:$B$1315, "&lt;=" &amp; CH$1, DataRegularSeason20242025!$E$3:$E$1315, $A10)</f>
        <v>35</v>
      </c>
      <c r="CI10">
        <f>SUMIFS(DataRegularSeason20242025!$AA$3:$AA$1315,DataRegularSeason20242025!$B$3:$B$1315, "&lt;=" &amp; CI$1, DataRegularSeason20242025!$D$3:$D$1315, $A10)+SUMIFS(DataRegularSeason20242025!$AB$3:$AB$1315,DataRegularSeason20242025!$B$3:$B$1315, "&lt;=" &amp; CI$1, DataRegularSeason20242025!$E$3:$E$1315, $A10)</f>
        <v>35</v>
      </c>
      <c r="CJ10">
        <f>SUMIFS(DataRegularSeason20242025!$AA$3:$AA$1315,DataRegularSeason20242025!$B$3:$B$1315, "&lt;=" &amp; CJ$1, DataRegularSeason20242025!$D$3:$D$1315, $A10)+SUMIFS(DataRegularSeason20242025!$AB$3:$AB$1315,DataRegularSeason20242025!$B$3:$B$1315, "&lt;=" &amp; CJ$1, DataRegularSeason20242025!$E$3:$E$1315, $A10)</f>
        <v>35</v>
      </c>
      <c r="CK10">
        <f>SUMIFS(DataRegularSeason20242025!$AA$3:$AA$1315,DataRegularSeason20242025!$B$3:$B$1315, "&lt;=" &amp; CK$1, DataRegularSeason20242025!$D$3:$D$1315, $A10)+SUMIFS(DataRegularSeason20242025!$AB$3:$AB$1315,DataRegularSeason20242025!$B$3:$B$1315, "&lt;=" &amp; CK$1, DataRegularSeason20242025!$E$3:$E$1315, $A10)</f>
        <v>35</v>
      </c>
      <c r="CL10">
        <f>SUMIFS(DataRegularSeason20242025!$AA$3:$AA$1315,DataRegularSeason20242025!$B$3:$B$1315, "&lt;=" &amp; CL$1, DataRegularSeason20242025!$D$3:$D$1315, $A10)+SUMIFS(DataRegularSeason20242025!$AB$3:$AB$1315,DataRegularSeason20242025!$B$3:$B$1315, "&lt;=" &amp; CL$1, DataRegularSeason20242025!$E$3:$E$1315, $A10)</f>
        <v>35</v>
      </c>
      <c r="CM10">
        <f>SUMIFS(DataRegularSeason20242025!$AA$3:$AA$1315,DataRegularSeason20242025!$B$3:$B$1315, "&lt;=" &amp; CM$1, DataRegularSeason20242025!$D$3:$D$1315, $A10)+SUMIFS(DataRegularSeason20242025!$AB$3:$AB$1315,DataRegularSeason20242025!$B$3:$B$1315, "&lt;=" &amp; CM$1, DataRegularSeason20242025!$E$3:$E$1315, $A10)</f>
        <v>35</v>
      </c>
      <c r="CN10">
        <f>SUMIFS(DataRegularSeason20242025!$AA$3:$AA$1315,DataRegularSeason20242025!$B$3:$B$1315, "&lt;=" &amp; CN$1, DataRegularSeason20242025!$D$3:$D$1315, $A10)+SUMIFS(DataRegularSeason20242025!$AB$3:$AB$1315,DataRegularSeason20242025!$B$3:$B$1315, "&lt;=" &amp; CN$1, DataRegularSeason20242025!$E$3:$E$1315, $A10)</f>
        <v>35</v>
      </c>
      <c r="CO10">
        <f>SUMIFS(DataRegularSeason20242025!$AA$3:$AA$1315,DataRegularSeason20242025!$B$3:$B$1315, "&lt;=" &amp; CO$1, DataRegularSeason20242025!$D$3:$D$1315, $A10)+SUMIFS(DataRegularSeason20242025!$AB$3:$AB$1315,DataRegularSeason20242025!$B$3:$B$1315, "&lt;=" &amp; CO$1, DataRegularSeason20242025!$E$3:$E$1315, $A10)</f>
        <v>35</v>
      </c>
      <c r="CP10">
        <f>SUMIFS(DataRegularSeason20242025!$AA$3:$AA$1315,DataRegularSeason20242025!$B$3:$B$1315, "&lt;=" &amp; CP$1, DataRegularSeason20242025!$D$3:$D$1315, $A10)+SUMIFS(DataRegularSeason20242025!$AB$3:$AB$1315,DataRegularSeason20242025!$B$3:$B$1315, "&lt;=" &amp; CP$1, DataRegularSeason20242025!$E$3:$E$1315, $A10)</f>
        <v>35</v>
      </c>
      <c r="CQ10">
        <f>SUMIFS(DataRegularSeason20242025!$AA$3:$AA$1315,DataRegularSeason20242025!$B$3:$B$1315, "&lt;=" &amp; CQ$1, DataRegularSeason20242025!$D$3:$D$1315, $A10)+SUMIFS(DataRegularSeason20242025!$AB$3:$AB$1315,DataRegularSeason20242025!$B$3:$B$1315, "&lt;=" &amp; CQ$1, DataRegularSeason20242025!$E$3:$E$1315, $A10)</f>
        <v>35</v>
      </c>
      <c r="CR10">
        <f>SUMIFS(DataRegularSeason20242025!$AA$3:$AA$1315,DataRegularSeason20242025!$B$3:$B$1315, "&lt;=" &amp; CR$1, DataRegularSeason20242025!$D$3:$D$1315, $A10)+SUMIFS(DataRegularSeason20242025!$AB$3:$AB$1315,DataRegularSeason20242025!$B$3:$B$1315, "&lt;=" &amp; CR$1, DataRegularSeason20242025!$E$3:$E$1315, $A10)</f>
        <v>35</v>
      </c>
      <c r="CS10">
        <f>SUMIFS(DataRegularSeason20242025!$AA$3:$AA$1315,DataRegularSeason20242025!$B$3:$B$1315, "&lt;=" &amp; CS$1, DataRegularSeason20242025!$D$3:$D$1315, $A10)+SUMIFS(DataRegularSeason20242025!$AB$3:$AB$1315,DataRegularSeason20242025!$B$3:$B$1315, "&lt;=" &amp; CS$1, DataRegularSeason20242025!$E$3:$E$1315, $A10)</f>
        <v>35</v>
      </c>
      <c r="CT10">
        <f>SUMIFS(DataRegularSeason20242025!$AA$3:$AA$1315,DataRegularSeason20242025!$B$3:$B$1315, "&lt;=" &amp; CT$1, DataRegularSeason20242025!$D$3:$D$1315, $A10)+SUMIFS(DataRegularSeason20242025!$AB$3:$AB$1315,DataRegularSeason20242025!$B$3:$B$1315, "&lt;=" &amp; CT$1, DataRegularSeason20242025!$E$3:$E$1315, $A10)</f>
        <v>35</v>
      </c>
      <c r="CU10">
        <f>SUMIFS(DataRegularSeason20242025!$AA$3:$AA$1315,DataRegularSeason20242025!$B$3:$B$1315, "&lt;=" &amp; CU$1, DataRegularSeason20242025!$D$3:$D$1315, $A10)+SUMIFS(DataRegularSeason20242025!$AB$3:$AB$1315,DataRegularSeason20242025!$B$3:$B$1315, "&lt;=" &amp; CU$1, DataRegularSeason20242025!$E$3:$E$1315, $A10)</f>
        <v>35</v>
      </c>
      <c r="CV10">
        <f>SUMIFS(DataRegularSeason20242025!$AA$3:$AA$1315,DataRegularSeason20242025!$B$3:$B$1315, "&lt;=" &amp; CV$1, DataRegularSeason20242025!$D$3:$D$1315, $A10)+SUMIFS(DataRegularSeason20242025!$AB$3:$AB$1315,DataRegularSeason20242025!$B$3:$B$1315, "&lt;=" &amp; CV$1, DataRegularSeason20242025!$E$3:$E$1315, $A10)</f>
        <v>35</v>
      </c>
      <c r="CW10">
        <f>SUMIFS(DataRegularSeason20242025!$AA$3:$AA$1315,DataRegularSeason20242025!$B$3:$B$1315, "&lt;=" &amp; CW$1, DataRegularSeason20242025!$D$3:$D$1315, $A10)+SUMIFS(DataRegularSeason20242025!$AB$3:$AB$1315,DataRegularSeason20242025!$B$3:$B$1315, "&lt;=" &amp; CW$1, DataRegularSeason20242025!$E$3:$E$1315, $A10)</f>
        <v>35</v>
      </c>
      <c r="CX10">
        <f>SUMIFS(DataRegularSeason20242025!$AA$3:$AA$1315,DataRegularSeason20242025!$B$3:$B$1315, "&lt;=" &amp; CX$1, DataRegularSeason20242025!$D$3:$D$1315, $A10)+SUMIFS(DataRegularSeason20242025!$AB$3:$AB$1315,DataRegularSeason20242025!$B$3:$B$1315, "&lt;=" &amp; CX$1, DataRegularSeason20242025!$E$3:$E$1315, $A10)</f>
        <v>35</v>
      </c>
      <c r="CY10">
        <f>SUMIFS(DataRegularSeason20242025!$AA$3:$AA$1315,DataRegularSeason20242025!$B$3:$B$1315, "&lt;=" &amp; CY$1, DataRegularSeason20242025!$D$3:$D$1315, $A10)+SUMIFS(DataRegularSeason20242025!$AB$3:$AB$1315,DataRegularSeason20242025!$B$3:$B$1315, "&lt;=" &amp; CY$1, DataRegularSeason20242025!$E$3:$E$1315, $A10)</f>
        <v>35</v>
      </c>
      <c r="CZ10">
        <f>SUMIFS(DataRegularSeason20242025!$AA$3:$AA$1315,DataRegularSeason20242025!$B$3:$B$1315, "&lt;=" &amp; CZ$1, DataRegularSeason20242025!$D$3:$D$1315, $A10)+SUMIFS(DataRegularSeason20242025!$AB$3:$AB$1315,DataRegularSeason20242025!$B$3:$B$1315, "&lt;=" &amp; CZ$1, DataRegularSeason20242025!$E$3:$E$1315, $A10)</f>
        <v>35</v>
      </c>
      <c r="DA10">
        <f>SUMIFS(DataRegularSeason20242025!$AA$3:$AA$1315,DataRegularSeason20242025!$B$3:$B$1315, "&lt;=" &amp; DA$1, DataRegularSeason20242025!$D$3:$D$1315, $A10)+SUMIFS(DataRegularSeason20242025!$AB$3:$AB$1315,DataRegularSeason20242025!$B$3:$B$1315, "&lt;=" &amp; DA$1, DataRegularSeason20242025!$E$3:$E$1315, $A10)</f>
        <v>35</v>
      </c>
      <c r="DB10">
        <f>SUMIFS(DataRegularSeason20242025!$AA$3:$AA$1315,DataRegularSeason20242025!$B$3:$B$1315, "&lt;=" &amp; DB$1, DataRegularSeason20242025!$D$3:$D$1315, $A10)+SUMIFS(DataRegularSeason20242025!$AB$3:$AB$1315,DataRegularSeason20242025!$B$3:$B$1315, "&lt;=" &amp; DB$1, DataRegularSeason20242025!$E$3:$E$1315, $A10)</f>
        <v>35</v>
      </c>
      <c r="DC10">
        <f>SUMIFS(DataRegularSeason20242025!$AA$3:$AA$1315,DataRegularSeason20242025!$B$3:$B$1315, "&lt;=" &amp; DC$1, DataRegularSeason20242025!$D$3:$D$1315, $A10)+SUMIFS(DataRegularSeason20242025!$AB$3:$AB$1315,DataRegularSeason20242025!$B$3:$B$1315, "&lt;=" &amp; DC$1, DataRegularSeason20242025!$E$3:$E$1315, $A10)</f>
        <v>35</v>
      </c>
      <c r="DD10">
        <f>SUMIFS(DataRegularSeason20242025!$AA$3:$AA$1315,DataRegularSeason20242025!$B$3:$B$1315, "&lt;=" &amp; DD$1, DataRegularSeason20242025!$D$3:$D$1315, $A10)+SUMIFS(DataRegularSeason20242025!$AB$3:$AB$1315,DataRegularSeason20242025!$B$3:$B$1315, "&lt;=" &amp; DD$1, DataRegularSeason20242025!$E$3:$E$1315, $A10)</f>
        <v>35</v>
      </c>
      <c r="DE10">
        <f>SUMIFS(DataRegularSeason20242025!$AA$3:$AA$1315,DataRegularSeason20242025!$B$3:$B$1315, "&lt;=" &amp; DE$1, DataRegularSeason20242025!$D$3:$D$1315, $A10)+SUMIFS(DataRegularSeason20242025!$AB$3:$AB$1315,DataRegularSeason20242025!$B$3:$B$1315, "&lt;=" &amp; DE$1, DataRegularSeason20242025!$E$3:$E$1315, $A10)</f>
        <v>35</v>
      </c>
      <c r="DF10">
        <f>SUMIFS(DataRegularSeason20242025!$AA$3:$AA$1315,DataRegularSeason20242025!$B$3:$B$1315, "&lt;=" &amp; DF$1, DataRegularSeason20242025!$D$3:$D$1315, $A10)+SUMIFS(DataRegularSeason20242025!$AB$3:$AB$1315,DataRegularSeason20242025!$B$3:$B$1315, "&lt;=" &amp; DF$1, DataRegularSeason20242025!$E$3:$E$1315, $A10)</f>
        <v>35</v>
      </c>
      <c r="DG10">
        <f>SUMIFS(DataRegularSeason20242025!$AA$3:$AA$1315,DataRegularSeason20242025!$B$3:$B$1315, "&lt;=" &amp; DG$1, DataRegularSeason20242025!$D$3:$D$1315, $A10)+SUMIFS(DataRegularSeason20242025!$AB$3:$AB$1315,DataRegularSeason20242025!$B$3:$B$1315, "&lt;=" &amp; DG$1, DataRegularSeason20242025!$E$3:$E$1315, $A10)</f>
        <v>35</v>
      </c>
      <c r="DH10">
        <f>SUMIFS(DataRegularSeason20242025!$AA$3:$AA$1315,DataRegularSeason20242025!$B$3:$B$1315, "&lt;=" &amp; DH$1, DataRegularSeason20242025!$D$3:$D$1315, $A10)+SUMIFS(DataRegularSeason20242025!$AB$3:$AB$1315,DataRegularSeason20242025!$B$3:$B$1315, "&lt;=" &amp; DH$1, DataRegularSeason20242025!$E$3:$E$1315, $A10)</f>
        <v>35</v>
      </c>
      <c r="DI10">
        <f>SUMIFS(DataRegularSeason20242025!$AA$3:$AA$1315,DataRegularSeason20242025!$B$3:$B$1315, "&lt;=" &amp; DI$1, DataRegularSeason20242025!$D$3:$D$1315, $A10)+SUMIFS(DataRegularSeason20242025!$AB$3:$AB$1315,DataRegularSeason20242025!$B$3:$B$1315, "&lt;=" &amp; DI$1, DataRegularSeason20242025!$E$3:$E$1315, $A10)</f>
        <v>35</v>
      </c>
      <c r="DJ10">
        <f>SUMIFS(DataRegularSeason20242025!$AA$3:$AA$1315,DataRegularSeason20242025!$B$3:$B$1315, "&lt;=" &amp; DJ$1, DataRegularSeason20242025!$D$3:$D$1315, $A10)+SUMIFS(DataRegularSeason20242025!$AB$3:$AB$1315,DataRegularSeason20242025!$B$3:$B$1315, "&lt;=" &amp; DJ$1, DataRegularSeason20242025!$E$3:$E$1315, $A10)</f>
        <v>35</v>
      </c>
      <c r="DK10">
        <f>SUMIFS(DataRegularSeason20242025!$AA$3:$AA$1315,DataRegularSeason20242025!$B$3:$B$1315, "&lt;=" &amp; DK$1, DataRegularSeason20242025!$D$3:$D$1315, $A10)+SUMIFS(DataRegularSeason20242025!$AB$3:$AB$1315,DataRegularSeason20242025!$B$3:$B$1315, "&lt;=" &amp; DK$1, DataRegularSeason20242025!$E$3:$E$1315, $A10)</f>
        <v>35</v>
      </c>
      <c r="DL10">
        <f>SUMIFS(DataRegularSeason20242025!$AA$3:$AA$1315,DataRegularSeason20242025!$B$3:$B$1315, "&lt;=" &amp; DL$1, DataRegularSeason20242025!$D$3:$D$1315, $A10)+SUMIFS(DataRegularSeason20242025!$AB$3:$AB$1315,DataRegularSeason20242025!$B$3:$B$1315, "&lt;=" &amp; DL$1, DataRegularSeason20242025!$E$3:$E$1315, $A10)</f>
        <v>35</v>
      </c>
      <c r="DM10">
        <f>SUMIFS(DataRegularSeason20242025!$AA$3:$AA$1315,DataRegularSeason20242025!$B$3:$B$1315, "&lt;=" &amp; DM$1, DataRegularSeason20242025!$D$3:$D$1315, $A10)+SUMIFS(DataRegularSeason20242025!$AB$3:$AB$1315,DataRegularSeason20242025!$B$3:$B$1315, "&lt;=" &amp; DM$1, DataRegularSeason20242025!$E$3:$E$1315, $A10)</f>
        <v>35</v>
      </c>
      <c r="DN10">
        <f>SUMIFS(DataRegularSeason20242025!$AA$3:$AA$1315,DataRegularSeason20242025!$B$3:$B$1315, "&lt;=" &amp; DN$1, DataRegularSeason20242025!$D$3:$D$1315, $A10)+SUMIFS(DataRegularSeason20242025!$AB$3:$AB$1315,DataRegularSeason20242025!$B$3:$B$1315, "&lt;=" &amp; DN$1, DataRegularSeason20242025!$E$3:$E$1315, $A10)</f>
        <v>35</v>
      </c>
      <c r="DO10">
        <f>SUMIFS(DataRegularSeason20242025!$AA$3:$AA$1315,DataRegularSeason20242025!$B$3:$B$1315, "&lt;=" &amp; DO$1, DataRegularSeason20242025!$D$3:$D$1315, $A10)+SUMIFS(DataRegularSeason20242025!$AB$3:$AB$1315,DataRegularSeason20242025!$B$3:$B$1315, "&lt;=" &amp; DO$1, DataRegularSeason20242025!$E$3:$E$1315, $A10)</f>
        <v>35</v>
      </c>
      <c r="DP10">
        <f>SUMIFS(DataRegularSeason20242025!$AA$3:$AA$1315,DataRegularSeason20242025!$B$3:$B$1315, "&lt;=" &amp; DP$1, DataRegularSeason20242025!$D$3:$D$1315, $A10)+SUMIFS(DataRegularSeason20242025!$AB$3:$AB$1315,DataRegularSeason20242025!$B$3:$B$1315, "&lt;=" &amp; DP$1, DataRegularSeason20242025!$E$3:$E$1315, $A10)</f>
        <v>35</v>
      </c>
      <c r="DQ10">
        <f>SUMIFS(DataRegularSeason20242025!$AA$3:$AA$1315,DataRegularSeason20242025!$B$3:$B$1315, "&lt;=" &amp; DQ$1, DataRegularSeason20242025!$D$3:$D$1315, $A10)+SUMIFS(DataRegularSeason20242025!$AB$3:$AB$1315,DataRegularSeason20242025!$B$3:$B$1315, "&lt;=" &amp; DQ$1, DataRegularSeason20242025!$E$3:$E$1315, $A10)</f>
        <v>35</v>
      </c>
      <c r="DR10">
        <f>SUMIFS(DataRegularSeason20242025!$AA$3:$AA$1315,DataRegularSeason20242025!$B$3:$B$1315, "&lt;=" &amp; DR$1, DataRegularSeason20242025!$D$3:$D$1315, $A10)+SUMIFS(DataRegularSeason20242025!$AB$3:$AB$1315,DataRegularSeason20242025!$B$3:$B$1315, "&lt;=" &amp; DR$1, DataRegularSeason20242025!$E$3:$E$1315, $A10)</f>
        <v>35</v>
      </c>
      <c r="DS10">
        <f>SUMIFS(DataRegularSeason20242025!$AA$3:$AA$1315,DataRegularSeason20242025!$B$3:$B$1315, "&lt;=" &amp; DS$1, DataRegularSeason20242025!$D$3:$D$1315, $A10)+SUMIFS(DataRegularSeason20242025!$AB$3:$AB$1315,DataRegularSeason20242025!$B$3:$B$1315, "&lt;=" &amp; DS$1, DataRegularSeason20242025!$E$3:$E$1315, $A10)</f>
        <v>35</v>
      </c>
      <c r="DT10">
        <f>SUMIFS(DataRegularSeason20242025!$AA$3:$AA$1315,DataRegularSeason20242025!$B$3:$B$1315, "&lt;=" &amp; DT$1, DataRegularSeason20242025!$D$3:$D$1315, $A10)+SUMIFS(DataRegularSeason20242025!$AB$3:$AB$1315,DataRegularSeason20242025!$B$3:$B$1315, "&lt;=" &amp; DT$1, DataRegularSeason20242025!$E$3:$E$1315, $A10)</f>
        <v>35</v>
      </c>
      <c r="DU10">
        <f>SUMIFS(DataRegularSeason20242025!$AA$3:$AA$1315,DataRegularSeason20242025!$B$3:$B$1315, "&lt;=" &amp; DU$1, DataRegularSeason20242025!$D$3:$D$1315, $A10)+SUMIFS(DataRegularSeason20242025!$AB$3:$AB$1315,DataRegularSeason20242025!$B$3:$B$1315, "&lt;=" &amp; DU$1, DataRegularSeason20242025!$E$3:$E$1315, $A10)</f>
        <v>35</v>
      </c>
      <c r="DV10">
        <f>SUMIFS(DataRegularSeason20242025!$AA$3:$AA$1315,DataRegularSeason20242025!$B$3:$B$1315, "&lt;=" &amp; DV$1, DataRegularSeason20242025!$D$3:$D$1315, $A10)+SUMIFS(DataRegularSeason20242025!$AB$3:$AB$1315,DataRegularSeason20242025!$B$3:$B$1315, "&lt;=" &amp; DV$1, DataRegularSeason20242025!$E$3:$E$1315, $A10)</f>
        <v>35</v>
      </c>
      <c r="DW10">
        <f>SUMIFS(DataRegularSeason20242025!$AA$3:$AA$1315,DataRegularSeason20242025!$B$3:$B$1315, "&lt;=" &amp; DW$1, DataRegularSeason20242025!$D$3:$D$1315, $A10)+SUMIFS(DataRegularSeason20242025!$AB$3:$AB$1315,DataRegularSeason20242025!$B$3:$B$1315, "&lt;=" &amp; DW$1, DataRegularSeason20242025!$E$3:$E$1315, $A10)</f>
        <v>35</v>
      </c>
      <c r="DX10">
        <f>SUMIFS(DataRegularSeason20242025!$AA$3:$AA$1315,DataRegularSeason20242025!$B$3:$B$1315, "&lt;=" &amp; DX$1, DataRegularSeason20242025!$D$3:$D$1315, $A10)+SUMIFS(DataRegularSeason20242025!$AB$3:$AB$1315,DataRegularSeason20242025!$B$3:$B$1315, "&lt;=" &amp; DX$1, DataRegularSeason20242025!$E$3:$E$1315, $A10)</f>
        <v>35</v>
      </c>
      <c r="DY10">
        <f>SUMIFS(DataRegularSeason20242025!$AA$3:$AA$1315,DataRegularSeason20242025!$B$3:$B$1315, "&lt;=" &amp; DY$1, DataRegularSeason20242025!$D$3:$D$1315, $A10)+SUMIFS(DataRegularSeason20242025!$AB$3:$AB$1315,DataRegularSeason20242025!$B$3:$B$1315, "&lt;=" &amp; DY$1, DataRegularSeason20242025!$E$3:$E$1315, $A10)</f>
        <v>35</v>
      </c>
      <c r="DZ10">
        <f>SUMIFS(DataRegularSeason20242025!$AA$3:$AA$1315,DataRegularSeason20242025!$B$3:$B$1315, "&lt;=" &amp; DZ$1, DataRegularSeason20242025!$D$3:$D$1315, $A10)+SUMIFS(DataRegularSeason20242025!$AB$3:$AB$1315,DataRegularSeason20242025!$B$3:$B$1315, "&lt;=" &amp; DZ$1, DataRegularSeason20242025!$E$3:$E$1315, $A10)</f>
        <v>35</v>
      </c>
      <c r="EA10">
        <f>SUMIFS(DataRegularSeason20242025!$AA$3:$AA$1315,DataRegularSeason20242025!$B$3:$B$1315, "&lt;=" &amp; EA$1, DataRegularSeason20242025!$D$3:$D$1315, $A10)+SUMIFS(DataRegularSeason20242025!$AB$3:$AB$1315,DataRegularSeason20242025!$B$3:$B$1315, "&lt;=" &amp; EA$1, DataRegularSeason20242025!$E$3:$E$1315, $A10)</f>
        <v>35</v>
      </c>
      <c r="EB10">
        <f>SUMIFS(DataRegularSeason20242025!$AA$3:$AA$1315,DataRegularSeason20242025!$B$3:$B$1315, "&lt;=" &amp; EB$1, DataRegularSeason20242025!$D$3:$D$1315, $A10)+SUMIFS(DataRegularSeason20242025!$AB$3:$AB$1315,DataRegularSeason20242025!$B$3:$B$1315, "&lt;=" &amp; EB$1, DataRegularSeason20242025!$E$3:$E$1315, $A10)</f>
        <v>35</v>
      </c>
      <c r="EC10">
        <f>SUMIFS(DataRegularSeason20242025!$AA$3:$AA$1315,DataRegularSeason20242025!$B$3:$B$1315, "&lt;=" &amp; EC$1, DataRegularSeason20242025!$D$3:$D$1315, $A10)+SUMIFS(DataRegularSeason20242025!$AB$3:$AB$1315,DataRegularSeason20242025!$B$3:$B$1315, "&lt;=" &amp; EC$1, DataRegularSeason20242025!$E$3:$E$1315, $A10)</f>
        <v>35</v>
      </c>
      <c r="ED10">
        <f>SUMIFS(DataRegularSeason20242025!$AA$3:$AA$1315,DataRegularSeason20242025!$B$3:$B$1315, "&lt;=" &amp; ED$1, DataRegularSeason20242025!$D$3:$D$1315, $A10)+SUMIFS(DataRegularSeason20242025!$AB$3:$AB$1315,DataRegularSeason20242025!$B$3:$B$1315, "&lt;=" &amp; ED$1, DataRegularSeason20242025!$E$3:$E$1315, $A10)</f>
        <v>35</v>
      </c>
      <c r="EE10">
        <f>SUMIFS(DataRegularSeason20242025!$AA$3:$AA$1315,DataRegularSeason20242025!$B$3:$B$1315, "&lt;=" &amp; EE$1, DataRegularSeason20242025!$D$3:$D$1315, $A10)+SUMIFS(DataRegularSeason20242025!$AB$3:$AB$1315,DataRegularSeason20242025!$B$3:$B$1315, "&lt;=" &amp; EE$1, DataRegularSeason20242025!$E$3:$E$1315, $A10)</f>
        <v>35</v>
      </c>
      <c r="EF10">
        <f>SUMIFS(DataRegularSeason20242025!$AA$3:$AA$1315,DataRegularSeason20242025!$B$3:$B$1315, "&lt;=" &amp; EF$1, DataRegularSeason20242025!$D$3:$D$1315, $A10)+SUMIFS(DataRegularSeason20242025!$AB$3:$AB$1315,DataRegularSeason20242025!$B$3:$B$1315, "&lt;=" &amp; EF$1, DataRegularSeason20242025!$E$3:$E$1315, $A10)</f>
        <v>35</v>
      </c>
      <c r="EG10">
        <f>SUMIFS(DataRegularSeason20242025!$AA$3:$AA$1315,DataRegularSeason20242025!$B$3:$B$1315, "&lt;=" &amp; EG$1, DataRegularSeason20242025!$D$3:$D$1315, $A10)+SUMIFS(DataRegularSeason20242025!$AB$3:$AB$1315,DataRegularSeason20242025!$B$3:$B$1315, "&lt;=" &amp; EG$1, DataRegularSeason20242025!$E$3:$E$1315, $A10)</f>
        <v>35</v>
      </c>
      <c r="EH10">
        <f>SUMIFS(DataRegularSeason20242025!$AA$3:$AA$1315,DataRegularSeason20242025!$B$3:$B$1315, "&lt;=" &amp; EH$1, DataRegularSeason20242025!$D$3:$D$1315, $A10)+SUMIFS(DataRegularSeason20242025!$AB$3:$AB$1315,DataRegularSeason20242025!$B$3:$B$1315, "&lt;=" &amp; EH$1, DataRegularSeason20242025!$E$3:$E$1315, $A10)</f>
        <v>35</v>
      </c>
      <c r="EI10">
        <f>SUMIFS(DataRegularSeason20242025!$AA$3:$AA$1315,DataRegularSeason20242025!$B$3:$B$1315, "&lt;=" &amp; EI$1, DataRegularSeason20242025!$D$3:$D$1315, $A10)+SUMIFS(DataRegularSeason20242025!$AB$3:$AB$1315,DataRegularSeason20242025!$B$3:$B$1315, "&lt;=" &amp; EI$1, DataRegularSeason20242025!$E$3:$E$1315, $A10)</f>
        <v>35</v>
      </c>
      <c r="EJ10">
        <f>SUMIFS(DataRegularSeason20242025!$AA$3:$AA$1315,DataRegularSeason20242025!$B$3:$B$1315, "&lt;=" &amp; EJ$1, DataRegularSeason20242025!$D$3:$D$1315, $A10)+SUMIFS(DataRegularSeason20242025!$AB$3:$AB$1315,DataRegularSeason20242025!$B$3:$B$1315, "&lt;=" &amp; EJ$1, DataRegularSeason20242025!$E$3:$E$1315, $A10)</f>
        <v>35</v>
      </c>
      <c r="EK10">
        <f>SUMIFS(DataRegularSeason20242025!$AA$3:$AA$1315,DataRegularSeason20242025!$B$3:$B$1315, "&lt;=" &amp; EK$1, DataRegularSeason20242025!$D$3:$D$1315, $A10)+SUMIFS(DataRegularSeason20242025!$AB$3:$AB$1315,DataRegularSeason20242025!$B$3:$B$1315, "&lt;=" &amp; EK$1, DataRegularSeason20242025!$E$3:$E$1315, $A10)</f>
        <v>35</v>
      </c>
      <c r="EL10">
        <f>SUMIFS(DataRegularSeason20242025!$AA$3:$AA$1315,DataRegularSeason20242025!$B$3:$B$1315, "&lt;=" &amp; EL$1, DataRegularSeason20242025!$D$3:$D$1315, $A10)+SUMIFS(DataRegularSeason20242025!$AB$3:$AB$1315,DataRegularSeason20242025!$B$3:$B$1315, "&lt;=" &amp; EL$1, DataRegularSeason20242025!$E$3:$E$1315, $A10)</f>
        <v>35</v>
      </c>
      <c r="EM10">
        <f>SUMIFS(DataRegularSeason20242025!$AA$3:$AA$1315,DataRegularSeason20242025!$B$3:$B$1315, "&lt;=" &amp; EM$1, DataRegularSeason20242025!$D$3:$D$1315, $A10)+SUMIFS(DataRegularSeason20242025!$AB$3:$AB$1315,DataRegularSeason20242025!$B$3:$B$1315, "&lt;=" &amp; EM$1, DataRegularSeason20242025!$E$3:$E$1315, $A10)</f>
        <v>35</v>
      </c>
      <c r="EN10">
        <f>SUMIFS(DataRegularSeason20242025!$AA$3:$AA$1315,DataRegularSeason20242025!$B$3:$B$1315, "&lt;=" &amp; EN$1, DataRegularSeason20242025!$D$3:$D$1315, $A10)+SUMIFS(DataRegularSeason20242025!$AB$3:$AB$1315,DataRegularSeason20242025!$B$3:$B$1315, "&lt;=" &amp; EN$1, DataRegularSeason20242025!$E$3:$E$1315, $A10)</f>
        <v>35</v>
      </c>
      <c r="EO10">
        <f>SUMIFS(DataRegularSeason20242025!$AA$3:$AA$1315,DataRegularSeason20242025!$B$3:$B$1315, "&lt;=" &amp; EO$1, DataRegularSeason20242025!$D$3:$D$1315, $A10)+SUMIFS(DataRegularSeason20242025!$AB$3:$AB$1315,DataRegularSeason20242025!$B$3:$B$1315, "&lt;=" &amp; EO$1, DataRegularSeason20242025!$E$3:$E$1315, $A10)</f>
        <v>35</v>
      </c>
      <c r="EP10">
        <f>SUMIFS(DataRegularSeason20242025!$AA$3:$AA$1315,DataRegularSeason20242025!$B$3:$B$1315, "&lt;=" &amp; EP$1, DataRegularSeason20242025!$D$3:$D$1315, $A10)+SUMIFS(DataRegularSeason20242025!$AB$3:$AB$1315,DataRegularSeason20242025!$B$3:$B$1315, "&lt;=" &amp; EP$1, DataRegularSeason20242025!$E$3:$E$1315, $A10)</f>
        <v>35</v>
      </c>
      <c r="EQ10">
        <f>SUMIFS(DataRegularSeason20242025!$AA$3:$AA$1315,DataRegularSeason20242025!$B$3:$B$1315, "&lt;=" &amp; EQ$1, DataRegularSeason20242025!$D$3:$D$1315, $A10)+SUMIFS(DataRegularSeason20242025!$AB$3:$AB$1315,DataRegularSeason20242025!$B$3:$B$1315, "&lt;=" &amp; EQ$1, DataRegularSeason20242025!$E$3:$E$1315, $A10)</f>
        <v>35</v>
      </c>
      <c r="ER10">
        <f>SUMIFS(DataRegularSeason20242025!$AA$3:$AA$1315,DataRegularSeason20242025!$B$3:$B$1315, "&lt;=" &amp; ER$1, DataRegularSeason20242025!$D$3:$D$1315, $A10)+SUMIFS(DataRegularSeason20242025!$AB$3:$AB$1315,DataRegularSeason20242025!$B$3:$B$1315, "&lt;=" &amp; ER$1, DataRegularSeason20242025!$E$3:$E$1315, $A10)</f>
        <v>35</v>
      </c>
      <c r="ES10">
        <f>SUMIFS(DataRegularSeason20242025!$AA$3:$AA$1315,DataRegularSeason20242025!$B$3:$B$1315, "&lt;=" &amp; ES$1, DataRegularSeason20242025!$D$3:$D$1315, $A10)+SUMIFS(DataRegularSeason20242025!$AB$3:$AB$1315,DataRegularSeason20242025!$B$3:$B$1315, "&lt;=" &amp; ES$1, DataRegularSeason20242025!$E$3:$E$1315, $A10)</f>
        <v>35</v>
      </c>
      <c r="ET10">
        <f>SUMIFS(DataRegularSeason20242025!$AA$3:$AA$1315,DataRegularSeason20242025!$B$3:$B$1315, "&lt;=" &amp; ET$1, DataRegularSeason20242025!$D$3:$D$1315, $A10)+SUMIFS(DataRegularSeason20242025!$AB$3:$AB$1315,DataRegularSeason20242025!$B$3:$B$1315, "&lt;=" &amp; ET$1, DataRegularSeason20242025!$E$3:$E$1315, $A10)</f>
        <v>35</v>
      </c>
      <c r="EU10">
        <f>SUMIFS(DataRegularSeason20242025!$AA$3:$AA$1315,DataRegularSeason20242025!$B$3:$B$1315, "&lt;=" &amp; EU$1, DataRegularSeason20242025!$D$3:$D$1315, $A10)+SUMIFS(DataRegularSeason20242025!$AB$3:$AB$1315,DataRegularSeason20242025!$B$3:$B$1315, "&lt;=" &amp; EU$1, DataRegularSeason20242025!$E$3:$E$1315, $A10)</f>
        <v>35</v>
      </c>
      <c r="EV10">
        <f>SUMIFS(DataRegularSeason20242025!$AA$3:$AA$1315,DataRegularSeason20242025!$B$3:$B$1315, "&lt;=" &amp; EV$1, DataRegularSeason20242025!$D$3:$D$1315, $A10)+SUMIFS(DataRegularSeason20242025!$AB$3:$AB$1315,DataRegularSeason20242025!$B$3:$B$1315, "&lt;=" &amp; EV$1, DataRegularSeason20242025!$E$3:$E$1315, $A10)</f>
        <v>35</v>
      </c>
      <c r="EW10">
        <f>SUMIFS(DataRegularSeason20242025!$AA$3:$AA$1315,DataRegularSeason20242025!$B$3:$B$1315, "&lt;=" &amp; EW$1, DataRegularSeason20242025!$D$3:$D$1315, $A10)+SUMIFS(DataRegularSeason20242025!$AB$3:$AB$1315,DataRegularSeason20242025!$B$3:$B$1315, "&lt;=" &amp; EW$1, DataRegularSeason20242025!$E$3:$E$1315, $A10)</f>
        <v>35</v>
      </c>
      <c r="EX10">
        <f>SUMIFS(DataRegularSeason20242025!$AA$3:$AA$1315,DataRegularSeason20242025!$B$3:$B$1315, "&lt;=" &amp; EX$1, DataRegularSeason20242025!$D$3:$D$1315, $A10)+SUMIFS(DataRegularSeason20242025!$AB$3:$AB$1315,DataRegularSeason20242025!$B$3:$B$1315, "&lt;=" &amp; EX$1, DataRegularSeason20242025!$E$3:$E$1315, $A10)</f>
        <v>35</v>
      </c>
      <c r="EY10">
        <f>SUMIFS(DataRegularSeason20242025!$AA$3:$AA$1315,DataRegularSeason20242025!$B$3:$B$1315, "&lt;=" &amp; EY$1, DataRegularSeason20242025!$D$3:$D$1315, $A10)+SUMIFS(DataRegularSeason20242025!$AB$3:$AB$1315,DataRegularSeason20242025!$B$3:$B$1315, "&lt;=" &amp; EY$1, DataRegularSeason20242025!$E$3:$E$1315, $A10)</f>
        <v>35</v>
      </c>
      <c r="EZ10">
        <f>SUMIFS(DataRegularSeason20242025!$AA$3:$AA$1315,DataRegularSeason20242025!$B$3:$B$1315, "&lt;=" &amp; EZ$1, DataRegularSeason20242025!$D$3:$D$1315, $A10)+SUMIFS(DataRegularSeason20242025!$AB$3:$AB$1315,DataRegularSeason20242025!$B$3:$B$1315, "&lt;=" &amp; EZ$1, DataRegularSeason20242025!$E$3:$E$1315, $A10)</f>
        <v>35</v>
      </c>
      <c r="FA10">
        <f>SUMIFS(DataRegularSeason20242025!$AA$3:$AA$1315,DataRegularSeason20242025!$B$3:$B$1315, "&lt;=" &amp; FA$1, DataRegularSeason20242025!$D$3:$D$1315, $A10)+SUMIFS(DataRegularSeason20242025!$AB$3:$AB$1315,DataRegularSeason20242025!$B$3:$B$1315, "&lt;=" &amp; FA$1, DataRegularSeason20242025!$E$3:$E$1315, $A10)</f>
        <v>35</v>
      </c>
      <c r="FB10">
        <f>SUMIFS(DataRegularSeason20242025!$AA$3:$AA$1315,DataRegularSeason20242025!$B$3:$B$1315, "&lt;=" &amp; FB$1, DataRegularSeason20242025!$D$3:$D$1315, $A10)+SUMIFS(DataRegularSeason20242025!$AB$3:$AB$1315,DataRegularSeason20242025!$B$3:$B$1315, "&lt;=" &amp; FB$1, DataRegularSeason20242025!$E$3:$E$1315, $A10)</f>
        <v>35</v>
      </c>
      <c r="FC10">
        <f>SUMIFS(DataRegularSeason20242025!$AA$3:$AA$1315,DataRegularSeason20242025!$B$3:$B$1315, "&lt;=" &amp; FC$1, DataRegularSeason20242025!$D$3:$D$1315, $A10)+SUMIFS(DataRegularSeason20242025!$AB$3:$AB$1315,DataRegularSeason20242025!$B$3:$B$1315, "&lt;=" &amp; FC$1, DataRegularSeason20242025!$E$3:$E$1315, $A10)</f>
        <v>35</v>
      </c>
      <c r="FD10">
        <f>SUMIFS(DataRegularSeason20242025!$AA$3:$AA$1315,DataRegularSeason20242025!$B$3:$B$1315, "&lt;=" &amp; FD$1, DataRegularSeason20242025!$D$3:$D$1315, $A10)+SUMIFS(DataRegularSeason20242025!$AB$3:$AB$1315,DataRegularSeason20242025!$B$3:$B$1315, "&lt;=" &amp; FD$1, DataRegularSeason20242025!$E$3:$E$1315, $A10)</f>
        <v>35</v>
      </c>
      <c r="FE10">
        <f>SUMIFS(DataRegularSeason20242025!$AA$3:$AA$1315,DataRegularSeason20242025!$B$3:$B$1315, "&lt;=" &amp; FE$1, DataRegularSeason20242025!$D$3:$D$1315, $A10)+SUMIFS(DataRegularSeason20242025!$AB$3:$AB$1315,DataRegularSeason20242025!$B$3:$B$1315, "&lt;=" &amp; FE$1, DataRegularSeason20242025!$E$3:$E$1315, $A10)</f>
        <v>35</v>
      </c>
      <c r="FF10">
        <f>SUMIFS(DataRegularSeason20242025!$AA$3:$AA$1315,DataRegularSeason20242025!$B$3:$B$1315, "&lt;=" &amp; FF$1, DataRegularSeason20242025!$D$3:$D$1315, $A10)+SUMIFS(DataRegularSeason20242025!$AB$3:$AB$1315,DataRegularSeason20242025!$B$3:$B$1315, "&lt;=" &amp; FF$1, DataRegularSeason20242025!$E$3:$E$1315, $A10)</f>
        <v>35</v>
      </c>
      <c r="FG10">
        <f>SUMIFS(DataRegularSeason20242025!$AA$3:$AA$1315,DataRegularSeason20242025!$B$3:$B$1315, "&lt;=" &amp; FG$1, DataRegularSeason20242025!$D$3:$D$1315, $A10)+SUMIFS(DataRegularSeason20242025!$AB$3:$AB$1315,DataRegularSeason20242025!$B$3:$B$1315, "&lt;=" &amp; FG$1, DataRegularSeason20242025!$E$3:$E$1315, $A10)</f>
        <v>35</v>
      </c>
      <c r="FH10">
        <f>SUMIFS(DataRegularSeason20242025!$AA$3:$AA$1315,DataRegularSeason20242025!$B$3:$B$1315, "&lt;=" &amp; FH$1, DataRegularSeason20242025!$D$3:$D$1315, $A10)+SUMIFS(DataRegularSeason20242025!$AB$3:$AB$1315,DataRegularSeason20242025!$B$3:$B$1315, "&lt;=" &amp; FH$1, DataRegularSeason20242025!$E$3:$E$1315, $A10)</f>
        <v>35</v>
      </c>
      <c r="FI10">
        <f>SUMIFS(DataRegularSeason20242025!$AA$3:$AA$1315,DataRegularSeason20242025!$B$3:$B$1315, "&lt;=" &amp; FI$1, DataRegularSeason20242025!$D$3:$D$1315, $A10)+SUMIFS(DataRegularSeason20242025!$AB$3:$AB$1315,DataRegularSeason20242025!$B$3:$B$1315, "&lt;=" &amp; FI$1, DataRegularSeason20242025!$E$3:$E$1315, $A10)</f>
        <v>35</v>
      </c>
      <c r="FJ10">
        <f>SUMIFS(DataRegularSeason20242025!$AA$3:$AA$1315,DataRegularSeason20242025!$B$3:$B$1315, "&lt;=" &amp; FJ$1, DataRegularSeason20242025!$D$3:$D$1315, $A10)+SUMIFS(DataRegularSeason20242025!$AB$3:$AB$1315,DataRegularSeason20242025!$B$3:$B$1315, "&lt;=" &amp; FJ$1, DataRegularSeason20242025!$E$3:$E$1315, $A10)</f>
        <v>35</v>
      </c>
      <c r="FK10">
        <f>SUMIFS(DataRegularSeason20242025!$AA$3:$AA$1315,DataRegularSeason20242025!$B$3:$B$1315, "&lt;=" &amp; FK$1, DataRegularSeason20242025!$D$3:$D$1315, $A10)+SUMIFS(DataRegularSeason20242025!$AB$3:$AB$1315,DataRegularSeason20242025!$B$3:$B$1315, "&lt;=" &amp; FK$1, DataRegularSeason20242025!$E$3:$E$1315, $A10)</f>
        <v>35</v>
      </c>
      <c r="FL10">
        <f>SUMIFS(DataRegularSeason20242025!$AA$3:$AA$1315,DataRegularSeason20242025!$B$3:$B$1315, "&lt;=" &amp; FL$1, DataRegularSeason20242025!$D$3:$D$1315, $A10)+SUMIFS(DataRegularSeason20242025!$AB$3:$AB$1315,DataRegularSeason20242025!$B$3:$B$1315, "&lt;=" &amp; FL$1, DataRegularSeason20242025!$E$3:$E$1315, $A10)</f>
        <v>35</v>
      </c>
      <c r="FM10">
        <f>SUMIFS(DataRegularSeason20242025!$AA$3:$AA$1315,DataRegularSeason20242025!$B$3:$B$1315, "&lt;=" &amp; FM$1, DataRegularSeason20242025!$D$3:$D$1315, $A10)+SUMIFS(DataRegularSeason20242025!$AB$3:$AB$1315,DataRegularSeason20242025!$B$3:$B$1315, "&lt;=" &amp; FM$1, DataRegularSeason20242025!$E$3:$E$1315, $A10)</f>
        <v>35</v>
      </c>
      <c r="FN10">
        <f>SUMIFS(DataRegularSeason20242025!$AA$3:$AA$1315,DataRegularSeason20242025!$B$3:$B$1315, "&lt;=" &amp; FN$1, DataRegularSeason20242025!$D$3:$D$1315, $A10)+SUMIFS(DataRegularSeason20242025!$AB$3:$AB$1315,DataRegularSeason20242025!$B$3:$B$1315, "&lt;=" &amp; FN$1, DataRegularSeason20242025!$E$3:$E$1315, $A10)</f>
        <v>35</v>
      </c>
      <c r="FO10">
        <f>SUMIFS(DataRegularSeason20242025!$AA$3:$AA$1315,DataRegularSeason20242025!$B$3:$B$1315, "&lt;=" &amp; FO$1, DataRegularSeason20242025!$D$3:$D$1315, $A10)+SUMIFS(DataRegularSeason20242025!$AB$3:$AB$1315,DataRegularSeason20242025!$B$3:$B$1315, "&lt;=" &amp; FO$1, DataRegularSeason20242025!$E$3:$E$1315, $A10)</f>
        <v>35</v>
      </c>
      <c r="FP10">
        <f>SUMIFS(DataRegularSeason20242025!$AA$3:$AA$1315,DataRegularSeason20242025!$B$3:$B$1315, "&lt;=" &amp; FP$1, DataRegularSeason20242025!$D$3:$D$1315, $A10)+SUMIFS(DataRegularSeason20242025!$AB$3:$AB$1315,DataRegularSeason20242025!$B$3:$B$1315, "&lt;=" &amp; FP$1, DataRegularSeason20242025!$E$3:$E$1315, $A10)</f>
        <v>35</v>
      </c>
      <c r="FQ10">
        <f>SUMIFS(DataRegularSeason20242025!$AA$3:$AA$1315,DataRegularSeason20242025!$B$3:$B$1315, "&lt;=" &amp; FQ$1, DataRegularSeason20242025!$D$3:$D$1315, $A10)+SUMIFS(DataRegularSeason20242025!$AB$3:$AB$1315,DataRegularSeason20242025!$B$3:$B$1315, "&lt;=" &amp; FQ$1, DataRegularSeason20242025!$E$3:$E$1315, $A10)</f>
        <v>35</v>
      </c>
      <c r="FR10">
        <f>SUMIFS(DataRegularSeason20242025!$AA$3:$AA$1315,DataRegularSeason20242025!$B$3:$B$1315, "&lt;=" &amp; FR$1, DataRegularSeason20242025!$D$3:$D$1315, $A10)+SUMIFS(DataRegularSeason20242025!$AB$3:$AB$1315,DataRegularSeason20242025!$B$3:$B$1315, "&lt;=" &amp; FR$1, DataRegularSeason20242025!$E$3:$E$1315, $A10)</f>
        <v>35</v>
      </c>
      <c r="FS10">
        <f>SUMIFS(DataRegularSeason20242025!$AA$3:$AA$1315,DataRegularSeason20242025!$B$3:$B$1315, "&lt;=" &amp; FS$1, DataRegularSeason20242025!$D$3:$D$1315, $A10)+SUMIFS(DataRegularSeason20242025!$AB$3:$AB$1315,DataRegularSeason20242025!$B$3:$B$1315, "&lt;=" &amp; FS$1, DataRegularSeason20242025!$E$3:$E$1315, $A10)</f>
        <v>35</v>
      </c>
      <c r="FT10">
        <f>SUMIFS(DataRegularSeason20242025!$AA$3:$AA$1315,DataRegularSeason20242025!$B$3:$B$1315, "&lt;=" &amp; FT$1, DataRegularSeason20242025!$D$3:$D$1315, $A10)+SUMIFS(DataRegularSeason20242025!$AB$3:$AB$1315,DataRegularSeason20242025!$B$3:$B$1315, "&lt;=" &amp; FT$1, DataRegularSeason20242025!$E$3:$E$1315, $A10)</f>
        <v>35</v>
      </c>
      <c r="FU10">
        <f>SUMIFS(DataRegularSeason20242025!$AA$3:$AA$1315,DataRegularSeason20242025!$B$3:$B$1315, "&lt;=" &amp; FU$1, DataRegularSeason20242025!$D$3:$D$1315, $A10)+SUMIFS(DataRegularSeason20242025!$AB$3:$AB$1315,DataRegularSeason20242025!$B$3:$B$1315, "&lt;=" &amp; FU$1, DataRegularSeason20242025!$E$3:$E$1315, $A10)</f>
        <v>35</v>
      </c>
      <c r="FV10">
        <f>SUMIFS(DataRegularSeason20242025!$AA$3:$AA$1315,DataRegularSeason20242025!$B$3:$B$1315, "&lt;=" &amp; FV$1, DataRegularSeason20242025!$D$3:$D$1315, $A10)+SUMIFS(DataRegularSeason20242025!$AB$3:$AB$1315,DataRegularSeason20242025!$B$3:$B$1315, "&lt;=" &amp; FV$1, DataRegularSeason20242025!$E$3:$E$1315, $A10)</f>
        <v>35</v>
      </c>
      <c r="FW10">
        <f>SUMIFS(DataRegularSeason20242025!$AA$3:$AA$1315,DataRegularSeason20242025!$B$3:$B$1315, "&lt;=" &amp; FW$1, DataRegularSeason20242025!$D$3:$D$1315, $A10)+SUMIFS(DataRegularSeason20242025!$AB$3:$AB$1315,DataRegularSeason20242025!$B$3:$B$1315, "&lt;=" &amp; FW$1, DataRegularSeason20242025!$E$3:$E$1315, $A10)</f>
        <v>35</v>
      </c>
      <c r="FX10">
        <f>SUMIFS(DataRegularSeason20242025!$AA$3:$AA$1315,DataRegularSeason20242025!$B$3:$B$1315, "&lt;=" &amp; FX$1, DataRegularSeason20242025!$D$3:$D$1315, $A10)+SUMIFS(DataRegularSeason20242025!$AB$3:$AB$1315,DataRegularSeason20242025!$B$3:$B$1315, "&lt;=" &amp; FX$1, DataRegularSeason20242025!$E$3:$E$1315, $A10)</f>
        <v>35</v>
      </c>
      <c r="FY10">
        <f>SUMIFS(DataRegularSeason20242025!$AA$3:$AA$1315,DataRegularSeason20242025!$B$3:$B$1315, "&lt;=" &amp; FY$1, DataRegularSeason20242025!$D$3:$D$1315, $A10)+SUMIFS(DataRegularSeason20242025!$AB$3:$AB$1315,DataRegularSeason20242025!$B$3:$B$1315, "&lt;=" &amp; FY$1, DataRegularSeason20242025!$E$3:$E$1315, $A10)</f>
        <v>35</v>
      </c>
      <c r="FZ10">
        <f>SUMIFS(DataRegularSeason20242025!$AA$3:$AA$1315,DataRegularSeason20242025!$B$3:$B$1315, "&lt;=" &amp; FZ$1, DataRegularSeason20242025!$D$3:$D$1315, $A10)+SUMIFS(DataRegularSeason20242025!$AB$3:$AB$1315,DataRegularSeason20242025!$B$3:$B$1315, "&lt;=" &amp; FZ$1, DataRegularSeason20242025!$E$3:$E$1315, $A10)</f>
        <v>35</v>
      </c>
      <c r="GA10">
        <f>SUMIFS(DataRegularSeason20242025!$AA$3:$AA$1315,DataRegularSeason20242025!$B$3:$B$1315, "&lt;=" &amp; GA$1, DataRegularSeason20242025!$D$3:$D$1315, $A10)+SUMIFS(DataRegularSeason20242025!$AB$3:$AB$1315,DataRegularSeason20242025!$B$3:$B$1315, "&lt;=" &amp; GA$1, DataRegularSeason20242025!$E$3:$E$1315, $A10)</f>
        <v>35</v>
      </c>
      <c r="GB10">
        <f>SUMIFS(DataRegularSeason20242025!$AA$3:$AA$1315,DataRegularSeason20242025!$B$3:$B$1315, "&lt;=" &amp; GB$1, DataRegularSeason20242025!$D$3:$D$1315, $A10)+SUMIFS(DataRegularSeason20242025!$AB$3:$AB$1315,DataRegularSeason20242025!$B$3:$B$1315, "&lt;=" &amp; GB$1, DataRegularSeason20242025!$E$3:$E$1315, $A10)</f>
        <v>35</v>
      </c>
      <c r="GC10">
        <f>SUMIFS(DataRegularSeason20242025!$AA$3:$AA$1315,DataRegularSeason20242025!$B$3:$B$1315, "&lt;=" &amp; GC$1, DataRegularSeason20242025!$D$3:$D$1315, $A10)+SUMIFS(DataRegularSeason20242025!$AB$3:$AB$1315,DataRegularSeason20242025!$B$3:$B$1315, "&lt;=" &amp; GC$1, DataRegularSeason20242025!$E$3:$E$1315, $A10)</f>
        <v>35</v>
      </c>
      <c r="GD10">
        <f>SUMIFS(DataRegularSeason20242025!$AA$3:$AA$1315,DataRegularSeason20242025!$B$3:$B$1315, "&lt;=" &amp; GD$1, DataRegularSeason20242025!$D$3:$D$1315, $A10)+SUMIFS(DataRegularSeason20242025!$AB$3:$AB$1315,DataRegularSeason20242025!$B$3:$B$1315, "&lt;=" &amp; GD$1, DataRegularSeason20242025!$E$3:$E$1315, $A10)</f>
        <v>35</v>
      </c>
      <c r="GE10">
        <f>SUMIFS(DataRegularSeason20242025!$AA$3:$AA$1315,DataRegularSeason20242025!$B$3:$B$1315, "&lt;=" &amp; GE$1, DataRegularSeason20242025!$D$3:$D$1315, $A10)+SUMIFS(DataRegularSeason20242025!$AB$3:$AB$1315,DataRegularSeason20242025!$B$3:$B$1315, "&lt;=" &amp; GE$1, DataRegularSeason20242025!$E$3:$E$1315, $A10)</f>
        <v>35</v>
      </c>
      <c r="GF10">
        <f>SUMIFS(DataRegularSeason20242025!$AA$3:$AA$1315,DataRegularSeason20242025!$B$3:$B$1315, "&lt;=" &amp; GF$1, DataRegularSeason20242025!$D$3:$D$1315, $A10)+SUMIFS(DataRegularSeason20242025!$AB$3:$AB$1315,DataRegularSeason20242025!$B$3:$B$1315, "&lt;=" &amp; GF$1, DataRegularSeason20242025!$E$3:$E$1315, $A10)</f>
        <v>35</v>
      </c>
      <c r="GG10">
        <f>SUMIFS(DataRegularSeason20242025!$AA$3:$AA$1315,DataRegularSeason20242025!$B$3:$B$1315, "&lt;=" &amp; GG$1, DataRegularSeason20242025!$D$3:$D$1315, $A10)+SUMIFS(DataRegularSeason20242025!$AB$3:$AB$1315,DataRegularSeason20242025!$B$3:$B$1315, "&lt;=" &amp; GG$1, DataRegularSeason20242025!$E$3:$E$1315, $A10)</f>
        <v>35</v>
      </c>
      <c r="GH10">
        <f>SUMIFS(DataRegularSeason20242025!$AA$3:$AA$1315,DataRegularSeason20242025!$B$3:$B$1315, "&lt;=" &amp; GH$1, DataRegularSeason20242025!$D$3:$D$1315, $A10)+SUMIFS(DataRegularSeason20242025!$AB$3:$AB$1315,DataRegularSeason20242025!$B$3:$B$1315, "&lt;=" &amp; GH$1, DataRegularSeason20242025!$E$3:$E$1315, $A10)</f>
        <v>35</v>
      </c>
      <c r="GI10">
        <f>SUMIFS(DataRegularSeason20242025!$AA$3:$AA$1315,DataRegularSeason20242025!$B$3:$B$1315, "&lt;=" &amp; GI$1, DataRegularSeason20242025!$D$3:$D$1315, $A10)+SUMIFS(DataRegularSeason20242025!$AB$3:$AB$1315,DataRegularSeason20242025!$B$3:$B$1315, "&lt;=" &amp; GI$1, DataRegularSeason20242025!$E$3:$E$1315, $A10)</f>
        <v>35</v>
      </c>
      <c r="GJ10">
        <f>SUMIFS(DataRegularSeason20242025!$AA$3:$AA$1315,DataRegularSeason20242025!$B$3:$B$1315, "&lt;=" &amp; GJ$1, DataRegularSeason20242025!$D$3:$D$1315, $A10)+SUMIFS(DataRegularSeason20242025!$AB$3:$AB$1315,DataRegularSeason20242025!$B$3:$B$1315, "&lt;=" &amp; GJ$1, DataRegularSeason20242025!$E$3:$E$1315, $A10)</f>
        <v>35</v>
      </c>
      <c r="GK10">
        <f>SUMIFS(DataRegularSeason20242025!$AA$3:$AA$1315,DataRegularSeason20242025!$B$3:$B$1315, "&lt;=" &amp; GK$1, DataRegularSeason20242025!$D$3:$D$1315, $A10)+SUMIFS(DataRegularSeason20242025!$AB$3:$AB$1315,DataRegularSeason20242025!$B$3:$B$1315, "&lt;=" &amp; GK$1, DataRegularSeason20242025!$E$3:$E$1315, $A10)</f>
        <v>35</v>
      </c>
      <c r="GL10">
        <f>SUMIFS(DataRegularSeason20242025!$AA$3:$AA$1315,DataRegularSeason20242025!$B$3:$B$1315, "&lt;=" &amp; GL$1, DataRegularSeason20242025!$D$3:$D$1315, $A10)+SUMIFS(DataRegularSeason20242025!$AB$3:$AB$1315,DataRegularSeason20242025!$B$3:$B$1315, "&lt;=" &amp; GL$1, DataRegularSeason20242025!$E$3:$E$1315, $A10)</f>
        <v>35</v>
      </c>
      <c r="GM10">
        <f>SUMIFS(DataRegularSeason20242025!$AA$3:$AA$1315,DataRegularSeason20242025!$B$3:$B$1315, "&lt;=" &amp; GM$1, DataRegularSeason20242025!$D$3:$D$1315, $A10)+SUMIFS(DataRegularSeason20242025!$AB$3:$AB$1315,DataRegularSeason20242025!$B$3:$B$1315, "&lt;=" &amp; GM$1, DataRegularSeason20242025!$E$3:$E$1315, $A10)</f>
        <v>35</v>
      </c>
      <c r="GN10">
        <f>SUMIFS(DataRegularSeason20242025!$AA$3:$AA$1315,DataRegularSeason20242025!$B$3:$B$1315, "&lt;=" &amp; GN$1, DataRegularSeason20242025!$D$3:$D$1315, $A10)+SUMIFS(DataRegularSeason20242025!$AB$3:$AB$1315,DataRegularSeason20242025!$B$3:$B$1315, "&lt;=" &amp; GN$1, DataRegularSeason20242025!$E$3:$E$1315, $A10)</f>
        <v>35</v>
      </c>
      <c r="GO10">
        <f>SUMIFS(DataRegularSeason20242025!$AA$3:$AA$1315,DataRegularSeason20242025!$B$3:$B$1315, "&lt;=" &amp; GO$1, DataRegularSeason20242025!$D$3:$D$1315, $A10)+SUMIFS(DataRegularSeason20242025!$AB$3:$AB$1315,DataRegularSeason20242025!$B$3:$B$1315, "&lt;=" &amp; GO$1, DataRegularSeason20242025!$E$3:$E$1315, $A10)</f>
        <v>35</v>
      </c>
      <c r="GP10">
        <f>SUMIFS(DataRegularSeason20242025!$AA$3:$AA$1315,DataRegularSeason20242025!$B$3:$B$1315, "&lt;=" &amp; GP$1, DataRegularSeason20242025!$D$3:$D$1315, $A10)+SUMIFS(DataRegularSeason20242025!$AB$3:$AB$1315,DataRegularSeason20242025!$B$3:$B$1315, "&lt;=" &amp; GP$1, DataRegularSeason20242025!$E$3:$E$1315, $A10)</f>
        <v>35</v>
      </c>
      <c r="GQ10">
        <f>SUMIFS(DataRegularSeason20242025!$AA$3:$AA$1315,DataRegularSeason20242025!$B$3:$B$1315, "&lt;=" &amp; GQ$1, DataRegularSeason20242025!$D$3:$D$1315, $A10)+SUMIFS(DataRegularSeason20242025!$AB$3:$AB$1315,DataRegularSeason20242025!$B$3:$B$1315, "&lt;=" &amp; GQ$1, DataRegularSeason20242025!$E$3:$E$1315, $A10)</f>
        <v>35</v>
      </c>
      <c r="GR10">
        <f>SUMIFS(DataRegularSeason20242025!$AA$3:$AA$1315,DataRegularSeason20242025!$B$3:$B$1315, "&lt;=" &amp; GR$1, DataRegularSeason20242025!$D$3:$D$1315, $A10)+SUMIFS(DataRegularSeason20242025!$AB$3:$AB$1315,DataRegularSeason20242025!$B$3:$B$1315, "&lt;=" &amp; GR$1, DataRegularSeason20242025!$E$3:$E$1315, $A10)</f>
        <v>35</v>
      </c>
      <c r="GS10">
        <f>SUMIFS(DataRegularSeason20242025!$AA$3:$AA$1315,DataRegularSeason20242025!$B$3:$B$1315, "&lt;=" &amp; GS$1, DataRegularSeason20242025!$D$3:$D$1315, $A10)+SUMIFS(DataRegularSeason20242025!$AB$3:$AB$1315,DataRegularSeason20242025!$B$3:$B$1315, "&lt;=" &amp; GS$1, DataRegularSeason20242025!$E$3:$E$1315, $A10)</f>
        <v>35</v>
      </c>
      <c r="GT10">
        <f>SUMIFS(DataRegularSeason20242025!$AA$3:$AA$1315,DataRegularSeason20242025!$B$3:$B$1315, "&lt;=" &amp; GT$1, DataRegularSeason20242025!$D$3:$D$1315, $A10)+SUMIFS(DataRegularSeason20242025!$AB$3:$AB$1315,DataRegularSeason20242025!$B$3:$B$1315, "&lt;=" &amp; GT$1, DataRegularSeason20242025!$E$3:$E$1315, $A10)</f>
        <v>35</v>
      </c>
      <c r="GU10">
        <f>SUMIFS(DataRegularSeason20242025!$AA$3:$AA$1315,DataRegularSeason20242025!$B$3:$B$1315, "&lt;=" &amp; GU$1, DataRegularSeason20242025!$D$3:$D$1315, $A10)+SUMIFS(DataRegularSeason20242025!$AB$3:$AB$1315,DataRegularSeason20242025!$B$3:$B$1315, "&lt;=" &amp; GU$1, DataRegularSeason20242025!$E$3:$E$1315, $A10)</f>
        <v>35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34</v>
      </c>
      <c r="BM11">
        <f>SUMIFS(DataRegularSeason20242025!$AA$3:$AA$1315,DataRegularSeason20242025!$B$3:$B$1315, "&lt;=" &amp; BM$1, DataRegularSeason20242025!$D$3:$D$1315, $A11)+SUMIFS(DataRegularSeason20242025!$AB$3:$AB$1315,DataRegularSeason20242025!$B$3:$B$1315, "&lt;=" &amp; BM$1, DataRegularSeason20242025!$E$3:$E$1315, $A11)</f>
        <v>34</v>
      </c>
      <c r="BN11">
        <f>SUMIFS(DataRegularSeason20242025!$AA$3:$AA$1315,DataRegularSeason20242025!$B$3:$B$1315, "&lt;=" &amp; BN$1, DataRegularSeason20242025!$D$3:$D$1315, $A11)+SUMIFS(DataRegularSeason20242025!$AB$3:$AB$1315,DataRegularSeason20242025!$B$3:$B$1315, "&lt;=" &amp; BN$1, DataRegularSeason20242025!$E$3:$E$1315, $A11)</f>
        <v>34</v>
      </c>
      <c r="BO11">
        <f>SUMIFS(DataRegularSeason20242025!$AA$3:$AA$1315,DataRegularSeason20242025!$B$3:$B$1315, "&lt;=" &amp; BO$1, DataRegularSeason20242025!$D$3:$D$1315, $A11)+SUMIFS(DataRegularSeason20242025!$AB$3:$AB$1315,DataRegularSeason20242025!$B$3:$B$1315, "&lt;=" &amp; BO$1, DataRegularSeason20242025!$E$3:$E$1315, $A11)</f>
        <v>34</v>
      </c>
      <c r="BP11">
        <f>SUMIFS(DataRegularSeason20242025!$AA$3:$AA$1315,DataRegularSeason20242025!$B$3:$B$1315, "&lt;=" &amp; BP$1, DataRegularSeason20242025!$D$3:$D$1315, $A11)+SUMIFS(DataRegularSeason20242025!$AB$3:$AB$1315,DataRegularSeason20242025!$B$3:$B$1315, "&lt;=" &amp; BP$1, DataRegularSeason20242025!$E$3:$E$1315, $A11)</f>
        <v>34</v>
      </c>
      <c r="BQ11">
        <f>SUMIFS(DataRegularSeason20242025!$AA$3:$AA$1315,DataRegularSeason20242025!$B$3:$B$1315, "&lt;=" &amp; BQ$1, DataRegularSeason20242025!$D$3:$D$1315, $A11)+SUMIFS(DataRegularSeason20242025!$AB$3:$AB$1315,DataRegularSeason20242025!$B$3:$B$1315, "&lt;=" &amp; BQ$1, DataRegularSeason20242025!$E$3:$E$1315, $A11)</f>
        <v>34</v>
      </c>
      <c r="BR11">
        <f>SUMIFS(DataRegularSeason20242025!$AA$3:$AA$1315,DataRegularSeason20242025!$B$3:$B$1315, "&lt;=" &amp; BR$1, DataRegularSeason20242025!$D$3:$D$1315, $A11)+SUMIFS(DataRegularSeason20242025!$AB$3:$AB$1315,DataRegularSeason20242025!$B$3:$B$1315, "&lt;=" &amp; BR$1, DataRegularSeason20242025!$E$3:$E$1315, $A11)</f>
        <v>34</v>
      </c>
      <c r="BS11">
        <f>SUMIFS(DataRegularSeason20242025!$AA$3:$AA$1315,DataRegularSeason20242025!$B$3:$B$1315, "&lt;=" &amp; BS$1, DataRegularSeason20242025!$D$3:$D$1315, $A11)+SUMIFS(DataRegularSeason20242025!$AB$3:$AB$1315,DataRegularSeason20242025!$B$3:$B$1315, "&lt;=" &amp; BS$1, DataRegularSeason20242025!$E$3:$E$1315, $A11)</f>
        <v>34</v>
      </c>
      <c r="BT11">
        <f>SUMIFS(DataRegularSeason20242025!$AA$3:$AA$1315,DataRegularSeason20242025!$B$3:$B$1315, "&lt;=" &amp; BT$1, DataRegularSeason20242025!$D$3:$D$1315, $A11)+SUMIFS(DataRegularSeason20242025!$AB$3:$AB$1315,DataRegularSeason20242025!$B$3:$B$1315, "&lt;=" &amp; BT$1, DataRegularSeason20242025!$E$3:$E$1315, $A11)</f>
        <v>34</v>
      </c>
      <c r="BU11">
        <f>SUMIFS(DataRegularSeason20242025!$AA$3:$AA$1315,DataRegularSeason20242025!$B$3:$B$1315, "&lt;=" &amp; BU$1, DataRegularSeason20242025!$D$3:$D$1315, $A11)+SUMIFS(DataRegularSeason20242025!$AB$3:$AB$1315,DataRegularSeason20242025!$B$3:$B$1315, "&lt;=" &amp; BU$1, DataRegularSeason20242025!$E$3:$E$1315, $A11)</f>
        <v>34</v>
      </c>
      <c r="BV11">
        <f>SUMIFS(DataRegularSeason20242025!$AA$3:$AA$1315,DataRegularSeason20242025!$B$3:$B$1315, "&lt;=" &amp; BV$1, DataRegularSeason20242025!$D$3:$D$1315, $A11)+SUMIFS(DataRegularSeason20242025!$AB$3:$AB$1315,DataRegularSeason20242025!$B$3:$B$1315, "&lt;=" &amp; BV$1, DataRegularSeason20242025!$E$3:$E$1315, $A11)</f>
        <v>34</v>
      </c>
      <c r="BW11">
        <f>SUMIFS(DataRegularSeason20242025!$AA$3:$AA$1315,DataRegularSeason20242025!$B$3:$B$1315, "&lt;=" &amp; BW$1, DataRegularSeason20242025!$D$3:$D$1315, $A11)+SUMIFS(DataRegularSeason20242025!$AB$3:$AB$1315,DataRegularSeason20242025!$B$3:$B$1315, "&lt;=" &amp; BW$1, DataRegularSeason20242025!$E$3:$E$1315, $A11)</f>
        <v>34</v>
      </c>
      <c r="BX11">
        <f>SUMIFS(DataRegularSeason20242025!$AA$3:$AA$1315,DataRegularSeason20242025!$B$3:$B$1315, "&lt;=" &amp; BX$1, DataRegularSeason20242025!$D$3:$D$1315, $A11)+SUMIFS(DataRegularSeason20242025!$AB$3:$AB$1315,DataRegularSeason20242025!$B$3:$B$1315, "&lt;=" &amp; BX$1, DataRegularSeason20242025!$E$3:$E$1315, $A11)</f>
        <v>34</v>
      </c>
      <c r="BY11">
        <f>SUMIFS(DataRegularSeason20242025!$AA$3:$AA$1315,DataRegularSeason20242025!$B$3:$B$1315, "&lt;=" &amp; BY$1, DataRegularSeason20242025!$D$3:$D$1315, $A11)+SUMIFS(DataRegularSeason20242025!$AB$3:$AB$1315,DataRegularSeason20242025!$B$3:$B$1315, "&lt;=" &amp; BY$1, DataRegularSeason20242025!$E$3:$E$1315, $A11)</f>
        <v>34</v>
      </c>
      <c r="BZ11">
        <f>SUMIFS(DataRegularSeason20242025!$AA$3:$AA$1315,DataRegularSeason20242025!$B$3:$B$1315, "&lt;=" &amp; BZ$1, DataRegularSeason20242025!$D$3:$D$1315, $A11)+SUMIFS(DataRegularSeason20242025!$AB$3:$AB$1315,DataRegularSeason20242025!$B$3:$B$1315, "&lt;=" &amp; BZ$1, DataRegularSeason20242025!$E$3:$E$1315, $A11)</f>
        <v>34</v>
      </c>
      <c r="CA11">
        <f>SUMIFS(DataRegularSeason20242025!$AA$3:$AA$1315,DataRegularSeason20242025!$B$3:$B$1315, "&lt;=" &amp; CA$1, DataRegularSeason20242025!$D$3:$D$1315, $A11)+SUMIFS(DataRegularSeason20242025!$AB$3:$AB$1315,DataRegularSeason20242025!$B$3:$B$1315, "&lt;=" &amp; CA$1, DataRegularSeason20242025!$E$3:$E$1315, $A11)</f>
        <v>34</v>
      </c>
      <c r="CB11">
        <f>SUMIFS(DataRegularSeason20242025!$AA$3:$AA$1315,DataRegularSeason20242025!$B$3:$B$1315, "&lt;=" &amp; CB$1, DataRegularSeason20242025!$D$3:$D$1315, $A11)+SUMIFS(DataRegularSeason20242025!$AB$3:$AB$1315,DataRegularSeason20242025!$B$3:$B$1315, "&lt;=" &amp; CB$1, DataRegularSeason20242025!$E$3:$E$1315, $A11)</f>
        <v>34</v>
      </c>
      <c r="CC11">
        <f>SUMIFS(DataRegularSeason20242025!$AA$3:$AA$1315,DataRegularSeason20242025!$B$3:$B$1315, "&lt;=" &amp; CC$1, DataRegularSeason20242025!$D$3:$D$1315, $A11)+SUMIFS(DataRegularSeason20242025!$AB$3:$AB$1315,DataRegularSeason20242025!$B$3:$B$1315, "&lt;=" &amp; CC$1, DataRegularSeason20242025!$E$3:$E$1315, $A11)</f>
        <v>34</v>
      </c>
      <c r="CD11">
        <f>SUMIFS(DataRegularSeason20242025!$AA$3:$AA$1315,DataRegularSeason20242025!$B$3:$B$1315, "&lt;=" &amp; CD$1, DataRegularSeason20242025!$D$3:$D$1315, $A11)+SUMIFS(DataRegularSeason20242025!$AB$3:$AB$1315,DataRegularSeason20242025!$B$3:$B$1315, "&lt;=" &amp; CD$1, DataRegularSeason20242025!$E$3:$E$1315, $A11)</f>
        <v>34</v>
      </c>
      <c r="CE11">
        <f>SUMIFS(DataRegularSeason20242025!$AA$3:$AA$1315,DataRegularSeason20242025!$B$3:$B$1315, "&lt;=" &amp; CE$1, DataRegularSeason20242025!$D$3:$D$1315, $A11)+SUMIFS(DataRegularSeason20242025!$AB$3:$AB$1315,DataRegularSeason20242025!$B$3:$B$1315, "&lt;=" &amp; CE$1, DataRegularSeason20242025!$E$3:$E$1315, $A11)</f>
        <v>34</v>
      </c>
      <c r="CF11">
        <f>SUMIFS(DataRegularSeason20242025!$AA$3:$AA$1315,DataRegularSeason20242025!$B$3:$B$1315, "&lt;=" &amp; CF$1, DataRegularSeason20242025!$D$3:$D$1315, $A11)+SUMIFS(DataRegularSeason20242025!$AB$3:$AB$1315,DataRegularSeason20242025!$B$3:$B$1315, "&lt;=" &amp; CF$1, DataRegularSeason20242025!$E$3:$E$1315, $A11)</f>
        <v>34</v>
      </c>
      <c r="CG11">
        <f>SUMIFS(DataRegularSeason20242025!$AA$3:$AA$1315,DataRegularSeason20242025!$B$3:$B$1315, "&lt;=" &amp; CG$1, DataRegularSeason20242025!$D$3:$D$1315, $A11)+SUMIFS(DataRegularSeason20242025!$AB$3:$AB$1315,DataRegularSeason20242025!$B$3:$B$1315, "&lt;=" &amp; CG$1, DataRegularSeason20242025!$E$3:$E$1315, $A11)</f>
        <v>34</v>
      </c>
      <c r="CH11">
        <f>SUMIFS(DataRegularSeason20242025!$AA$3:$AA$1315,DataRegularSeason20242025!$B$3:$B$1315, "&lt;=" &amp; CH$1, DataRegularSeason20242025!$D$3:$D$1315, $A11)+SUMIFS(DataRegularSeason20242025!$AB$3:$AB$1315,DataRegularSeason20242025!$B$3:$B$1315, "&lt;=" &amp; CH$1, DataRegularSeason20242025!$E$3:$E$1315, $A11)</f>
        <v>34</v>
      </c>
      <c r="CI11">
        <f>SUMIFS(DataRegularSeason20242025!$AA$3:$AA$1315,DataRegularSeason20242025!$B$3:$B$1315, "&lt;=" &amp; CI$1, DataRegularSeason20242025!$D$3:$D$1315, $A11)+SUMIFS(DataRegularSeason20242025!$AB$3:$AB$1315,DataRegularSeason20242025!$B$3:$B$1315, "&lt;=" &amp; CI$1, DataRegularSeason20242025!$E$3:$E$1315, $A11)</f>
        <v>34</v>
      </c>
      <c r="CJ11">
        <f>SUMIFS(DataRegularSeason20242025!$AA$3:$AA$1315,DataRegularSeason20242025!$B$3:$B$1315, "&lt;=" &amp; CJ$1, DataRegularSeason20242025!$D$3:$D$1315, $A11)+SUMIFS(DataRegularSeason20242025!$AB$3:$AB$1315,DataRegularSeason20242025!$B$3:$B$1315, "&lt;=" &amp; CJ$1, DataRegularSeason20242025!$E$3:$E$1315, $A11)</f>
        <v>34</v>
      </c>
      <c r="CK11">
        <f>SUMIFS(DataRegularSeason20242025!$AA$3:$AA$1315,DataRegularSeason20242025!$B$3:$B$1315, "&lt;=" &amp; CK$1, DataRegularSeason20242025!$D$3:$D$1315, $A11)+SUMIFS(DataRegularSeason20242025!$AB$3:$AB$1315,DataRegularSeason20242025!$B$3:$B$1315, "&lt;=" &amp; CK$1, DataRegularSeason20242025!$E$3:$E$1315, $A11)</f>
        <v>34</v>
      </c>
      <c r="CL11">
        <f>SUMIFS(DataRegularSeason20242025!$AA$3:$AA$1315,DataRegularSeason20242025!$B$3:$B$1315, "&lt;=" &amp; CL$1, DataRegularSeason20242025!$D$3:$D$1315, $A11)+SUMIFS(DataRegularSeason20242025!$AB$3:$AB$1315,DataRegularSeason20242025!$B$3:$B$1315, "&lt;=" &amp; CL$1, DataRegularSeason20242025!$E$3:$E$1315, $A11)</f>
        <v>34</v>
      </c>
      <c r="CM11">
        <f>SUMIFS(DataRegularSeason20242025!$AA$3:$AA$1315,DataRegularSeason20242025!$B$3:$B$1315, "&lt;=" &amp; CM$1, DataRegularSeason20242025!$D$3:$D$1315, $A11)+SUMIFS(DataRegularSeason20242025!$AB$3:$AB$1315,DataRegularSeason20242025!$B$3:$B$1315, "&lt;=" &amp; CM$1, DataRegularSeason20242025!$E$3:$E$1315, $A11)</f>
        <v>34</v>
      </c>
      <c r="CN11">
        <f>SUMIFS(DataRegularSeason20242025!$AA$3:$AA$1315,DataRegularSeason20242025!$B$3:$B$1315, "&lt;=" &amp; CN$1, DataRegularSeason20242025!$D$3:$D$1315, $A11)+SUMIFS(DataRegularSeason20242025!$AB$3:$AB$1315,DataRegularSeason20242025!$B$3:$B$1315, "&lt;=" &amp; CN$1, DataRegularSeason20242025!$E$3:$E$1315, $A11)</f>
        <v>34</v>
      </c>
      <c r="CO11">
        <f>SUMIFS(DataRegularSeason20242025!$AA$3:$AA$1315,DataRegularSeason20242025!$B$3:$B$1315, "&lt;=" &amp; CO$1, DataRegularSeason20242025!$D$3:$D$1315, $A11)+SUMIFS(DataRegularSeason20242025!$AB$3:$AB$1315,DataRegularSeason20242025!$B$3:$B$1315, "&lt;=" &amp; CO$1, DataRegularSeason20242025!$E$3:$E$1315, $A11)</f>
        <v>34</v>
      </c>
      <c r="CP11">
        <f>SUMIFS(DataRegularSeason20242025!$AA$3:$AA$1315,DataRegularSeason20242025!$B$3:$B$1315, "&lt;=" &amp; CP$1, DataRegularSeason20242025!$D$3:$D$1315, $A11)+SUMIFS(DataRegularSeason20242025!$AB$3:$AB$1315,DataRegularSeason20242025!$B$3:$B$1315, "&lt;=" &amp; CP$1, DataRegularSeason20242025!$E$3:$E$1315, $A11)</f>
        <v>34</v>
      </c>
      <c r="CQ11">
        <f>SUMIFS(DataRegularSeason20242025!$AA$3:$AA$1315,DataRegularSeason20242025!$B$3:$B$1315, "&lt;=" &amp; CQ$1, DataRegularSeason20242025!$D$3:$D$1315, $A11)+SUMIFS(DataRegularSeason20242025!$AB$3:$AB$1315,DataRegularSeason20242025!$B$3:$B$1315, "&lt;=" &amp; CQ$1, DataRegularSeason20242025!$E$3:$E$1315, $A11)</f>
        <v>34</v>
      </c>
      <c r="CR11">
        <f>SUMIFS(DataRegularSeason20242025!$AA$3:$AA$1315,DataRegularSeason20242025!$B$3:$B$1315, "&lt;=" &amp; CR$1, DataRegularSeason20242025!$D$3:$D$1315, $A11)+SUMIFS(DataRegularSeason20242025!$AB$3:$AB$1315,DataRegularSeason20242025!$B$3:$B$1315, "&lt;=" &amp; CR$1, DataRegularSeason20242025!$E$3:$E$1315, $A11)</f>
        <v>34</v>
      </c>
      <c r="CS11">
        <f>SUMIFS(DataRegularSeason20242025!$AA$3:$AA$1315,DataRegularSeason20242025!$B$3:$B$1315, "&lt;=" &amp; CS$1, DataRegularSeason20242025!$D$3:$D$1315, $A11)+SUMIFS(DataRegularSeason20242025!$AB$3:$AB$1315,DataRegularSeason20242025!$B$3:$B$1315, "&lt;=" &amp; CS$1, DataRegularSeason20242025!$E$3:$E$1315, $A11)</f>
        <v>34</v>
      </c>
      <c r="CT11">
        <f>SUMIFS(DataRegularSeason20242025!$AA$3:$AA$1315,DataRegularSeason20242025!$B$3:$B$1315, "&lt;=" &amp; CT$1, DataRegularSeason20242025!$D$3:$D$1315, $A11)+SUMIFS(DataRegularSeason20242025!$AB$3:$AB$1315,DataRegularSeason20242025!$B$3:$B$1315, "&lt;=" &amp; CT$1, DataRegularSeason20242025!$E$3:$E$1315, $A11)</f>
        <v>34</v>
      </c>
      <c r="CU11">
        <f>SUMIFS(DataRegularSeason20242025!$AA$3:$AA$1315,DataRegularSeason20242025!$B$3:$B$1315, "&lt;=" &amp; CU$1, DataRegularSeason20242025!$D$3:$D$1315, $A11)+SUMIFS(DataRegularSeason20242025!$AB$3:$AB$1315,DataRegularSeason20242025!$B$3:$B$1315, "&lt;=" &amp; CU$1, DataRegularSeason20242025!$E$3:$E$1315, $A11)</f>
        <v>34</v>
      </c>
      <c r="CV11">
        <f>SUMIFS(DataRegularSeason20242025!$AA$3:$AA$1315,DataRegularSeason20242025!$B$3:$B$1315, "&lt;=" &amp; CV$1, DataRegularSeason20242025!$D$3:$D$1315, $A11)+SUMIFS(DataRegularSeason20242025!$AB$3:$AB$1315,DataRegularSeason20242025!$B$3:$B$1315, "&lt;=" &amp; CV$1, DataRegularSeason20242025!$E$3:$E$1315, $A11)</f>
        <v>34</v>
      </c>
      <c r="CW11">
        <f>SUMIFS(DataRegularSeason20242025!$AA$3:$AA$1315,DataRegularSeason20242025!$B$3:$B$1315, "&lt;=" &amp; CW$1, DataRegularSeason20242025!$D$3:$D$1315, $A11)+SUMIFS(DataRegularSeason20242025!$AB$3:$AB$1315,DataRegularSeason20242025!$B$3:$B$1315, "&lt;=" &amp; CW$1, DataRegularSeason20242025!$E$3:$E$1315, $A11)</f>
        <v>34</v>
      </c>
      <c r="CX11">
        <f>SUMIFS(DataRegularSeason20242025!$AA$3:$AA$1315,DataRegularSeason20242025!$B$3:$B$1315, "&lt;=" &amp; CX$1, DataRegularSeason20242025!$D$3:$D$1315, $A11)+SUMIFS(DataRegularSeason20242025!$AB$3:$AB$1315,DataRegularSeason20242025!$B$3:$B$1315, "&lt;=" &amp; CX$1, DataRegularSeason20242025!$E$3:$E$1315, $A11)</f>
        <v>34</v>
      </c>
      <c r="CY11">
        <f>SUMIFS(DataRegularSeason20242025!$AA$3:$AA$1315,DataRegularSeason20242025!$B$3:$B$1315, "&lt;=" &amp; CY$1, DataRegularSeason20242025!$D$3:$D$1315, $A11)+SUMIFS(DataRegularSeason20242025!$AB$3:$AB$1315,DataRegularSeason20242025!$B$3:$B$1315, "&lt;=" &amp; CY$1, DataRegularSeason20242025!$E$3:$E$1315, $A11)</f>
        <v>34</v>
      </c>
      <c r="CZ11">
        <f>SUMIFS(DataRegularSeason20242025!$AA$3:$AA$1315,DataRegularSeason20242025!$B$3:$B$1315, "&lt;=" &amp; CZ$1, DataRegularSeason20242025!$D$3:$D$1315, $A11)+SUMIFS(DataRegularSeason20242025!$AB$3:$AB$1315,DataRegularSeason20242025!$B$3:$B$1315, "&lt;=" &amp; CZ$1, DataRegularSeason20242025!$E$3:$E$1315, $A11)</f>
        <v>34</v>
      </c>
      <c r="DA11">
        <f>SUMIFS(DataRegularSeason20242025!$AA$3:$AA$1315,DataRegularSeason20242025!$B$3:$B$1315, "&lt;=" &amp; DA$1, DataRegularSeason20242025!$D$3:$D$1315, $A11)+SUMIFS(DataRegularSeason20242025!$AB$3:$AB$1315,DataRegularSeason20242025!$B$3:$B$1315, "&lt;=" &amp; DA$1, DataRegularSeason20242025!$E$3:$E$1315, $A11)</f>
        <v>34</v>
      </c>
      <c r="DB11">
        <f>SUMIFS(DataRegularSeason20242025!$AA$3:$AA$1315,DataRegularSeason20242025!$B$3:$B$1315, "&lt;=" &amp; DB$1, DataRegularSeason20242025!$D$3:$D$1315, $A11)+SUMIFS(DataRegularSeason20242025!$AB$3:$AB$1315,DataRegularSeason20242025!$B$3:$B$1315, "&lt;=" &amp; DB$1, DataRegularSeason20242025!$E$3:$E$1315, $A11)</f>
        <v>34</v>
      </c>
      <c r="DC11">
        <f>SUMIFS(DataRegularSeason20242025!$AA$3:$AA$1315,DataRegularSeason20242025!$B$3:$B$1315, "&lt;=" &amp; DC$1, DataRegularSeason20242025!$D$3:$D$1315, $A11)+SUMIFS(DataRegularSeason20242025!$AB$3:$AB$1315,DataRegularSeason20242025!$B$3:$B$1315, "&lt;=" &amp; DC$1, DataRegularSeason20242025!$E$3:$E$1315, $A11)</f>
        <v>34</v>
      </c>
      <c r="DD11">
        <f>SUMIFS(DataRegularSeason20242025!$AA$3:$AA$1315,DataRegularSeason20242025!$B$3:$B$1315, "&lt;=" &amp; DD$1, DataRegularSeason20242025!$D$3:$D$1315, $A11)+SUMIFS(DataRegularSeason20242025!$AB$3:$AB$1315,DataRegularSeason20242025!$B$3:$B$1315, "&lt;=" &amp; DD$1, DataRegularSeason20242025!$E$3:$E$1315, $A11)</f>
        <v>34</v>
      </c>
      <c r="DE11">
        <f>SUMIFS(DataRegularSeason20242025!$AA$3:$AA$1315,DataRegularSeason20242025!$B$3:$B$1315, "&lt;=" &amp; DE$1, DataRegularSeason20242025!$D$3:$D$1315, $A11)+SUMIFS(DataRegularSeason20242025!$AB$3:$AB$1315,DataRegularSeason20242025!$B$3:$B$1315, "&lt;=" &amp; DE$1, DataRegularSeason20242025!$E$3:$E$1315, $A11)</f>
        <v>34</v>
      </c>
      <c r="DF11">
        <f>SUMIFS(DataRegularSeason20242025!$AA$3:$AA$1315,DataRegularSeason20242025!$B$3:$B$1315, "&lt;=" &amp; DF$1, DataRegularSeason20242025!$D$3:$D$1315, $A11)+SUMIFS(DataRegularSeason20242025!$AB$3:$AB$1315,DataRegularSeason20242025!$B$3:$B$1315, "&lt;=" &amp; DF$1, DataRegularSeason20242025!$E$3:$E$1315, $A11)</f>
        <v>34</v>
      </c>
      <c r="DG11">
        <f>SUMIFS(DataRegularSeason20242025!$AA$3:$AA$1315,DataRegularSeason20242025!$B$3:$B$1315, "&lt;=" &amp; DG$1, DataRegularSeason20242025!$D$3:$D$1315, $A11)+SUMIFS(DataRegularSeason20242025!$AB$3:$AB$1315,DataRegularSeason20242025!$B$3:$B$1315, "&lt;=" &amp; DG$1, DataRegularSeason20242025!$E$3:$E$1315, $A11)</f>
        <v>34</v>
      </c>
      <c r="DH11">
        <f>SUMIFS(DataRegularSeason20242025!$AA$3:$AA$1315,DataRegularSeason20242025!$B$3:$B$1315, "&lt;=" &amp; DH$1, DataRegularSeason20242025!$D$3:$D$1315, $A11)+SUMIFS(DataRegularSeason20242025!$AB$3:$AB$1315,DataRegularSeason20242025!$B$3:$B$1315, "&lt;=" &amp; DH$1, DataRegularSeason20242025!$E$3:$E$1315, $A11)</f>
        <v>34</v>
      </c>
      <c r="DI11">
        <f>SUMIFS(DataRegularSeason20242025!$AA$3:$AA$1315,DataRegularSeason20242025!$B$3:$B$1315, "&lt;=" &amp; DI$1, DataRegularSeason20242025!$D$3:$D$1315, $A11)+SUMIFS(DataRegularSeason20242025!$AB$3:$AB$1315,DataRegularSeason20242025!$B$3:$B$1315, "&lt;=" &amp; DI$1, DataRegularSeason20242025!$E$3:$E$1315, $A11)</f>
        <v>34</v>
      </c>
      <c r="DJ11">
        <f>SUMIFS(DataRegularSeason20242025!$AA$3:$AA$1315,DataRegularSeason20242025!$B$3:$B$1315, "&lt;=" &amp; DJ$1, DataRegularSeason20242025!$D$3:$D$1315, $A11)+SUMIFS(DataRegularSeason20242025!$AB$3:$AB$1315,DataRegularSeason20242025!$B$3:$B$1315, "&lt;=" &amp; DJ$1, DataRegularSeason20242025!$E$3:$E$1315, $A11)</f>
        <v>34</v>
      </c>
      <c r="DK11">
        <f>SUMIFS(DataRegularSeason20242025!$AA$3:$AA$1315,DataRegularSeason20242025!$B$3:$B$1315, "&lt;=" &amp; DK$1, DataRegularSeason20242025!$D$3:$D$1315, $A11)+SUMIFS(DataRegularSeason20242025!$AB$3:$AB$1315,DataRegularSeason20242025!$B$3:$B$1315, "&lt;=" &amp; DK$1, DataRegularSeason20242025!$E$3:$E$1315, $A11)</f>
        <v>34</v>
      </c>
      <c r="DL11">
        <f>SUMIFS(DataRegularSeason20242025!$AA$3:$AA$1315,DataRegularSeason20242025!$B$3:$B$1315, "&lt;=" &amp; DL$1, DataRegularSeason20242025!$D$3:$D$1315, $A11)+SUMIFS(DataRegularSeason20242025!$AB$3:$AB$1315,DataRegularSeason20242025!$B$3:$B$1315, "&lt;=" &amp; DL$1, DataRegularSeason20242025!$E$3:$E$1315, $A11)</f>
        <v>34</v>
      </c>
      <c r="DM11">
        <f>SUMIFS(DataRegularSeason20242025!$AA$3:$AA$1315,DataRegularSeason20242025!$B$3:$B$1315, "&lt;=" &amp; DM$1, DataRegularSeason20242025!$D$3:$D$1315, $A11)+SUMIFS(DataRegularSeason20242025!$AB$3:$AB$1315,DataRegularSeason20242025!$B$3:$B$1315, "&lt;=" &amp; DM$1, DataRegularSeason20242025!$E$3:$E$1315, $A11)</f>
        <v>34</v>
      </c>
      <c r="DN11">
        <f>SUMIFS(DataRegularSeason20242025!$AA$3:$AA$1315,DataRegularSeason20242025!$B$3:$B$1315, "&lt;=" &amp; DN$1, DataRegularSeason20242025!$D$3:$D$1315, $A11)+SUMIFS(DataRegularSeason20242025!$AB$3:$AB$1315,DataRegularSeason20242025!$B$3:$B$1315, "&lt;=" &amp; DN$1, DataRegularSeason20242025!$E$3:$E$1315, $A11)</f>
        <v>34</v>
      </c>
      <c r="DO11">
        <f>SUMIFS(DataRegularSeason20242025!$AA$3:$AA$1315,DataRegularSeason20242025!$B$3:$B$1315, "&lt;=" &amp; DO$1, DataRegularSeason20242025!$D$3:$D$1315, $A11)+SUMIFS(DataRegularSeason20242025!$AB$3:$AB$1315,DataRegularSeason20242025!$B$3:$B$1315, "&lt;=" &amp; DO$1, DataRegularSeason20242025!$E$3:$E$1315, $A11)</f>
        <v>34</v>
      </c>
      <c r="DP11">
        <f>SUMIFS(DataRegularSeason20242025!$AA$3:$AA$1315,DataRegularSeason20242025!$B$3:$B$1315, "&lt;=" &amp; DP$1, DataRegularSeason20242025!$D$3:$D$1315, $A11)+SUMIFS(DataRegularSeason20242025!$AB$3:$AB$1315,DataRegularSeason20242025!$B$3:$B$1315, "&lt;=" &amp; DP$1, DataRegularSeason20242025!$E$3:$E$1315, $A11)</f>
        <v>34</v>
      </c>
      <c r="DQ11">
        <f>SUMIFS(DataRegularSeason20242025!$AA$3:$AA$1315,DataRegularSeason20242025!$B$3:$B$1315, "&lt;=" &amp; DQ$1, DataRegularSeason20242025!$D$3:$D$1315, $A11)+SUMIFS(DataRegularSeason20242025!$AB$3:$AB$1315,DataRegularSeason20242025!$B$3:$B$1315, "&lt;=" &amp; DQ$1, DataRegularSeason20242025!$E$3:$E$1315, $A11)</f>
        <v>34</v>
      </c>
      <c r="DR11">
        <f>SUMIFS(DataRegularSeason20242025!$AA$3:$AA$1315,DataRegularSeason20242025!$B$3:$B$1315, "&lt;=" &amp; DR$1, DataRegularSeason20242025!$D$3:$D$1315, $A11)+SUMIFS(DataRegularSeason20242025!$AB$3:$AB$1315,DataRegularSeason20242025!$B$3:$B$1315, "&lt;=" &amp; DR$1, DataRegularSeason20242025!$E$3:$E$1315, $A11)</f>
        <v>34</v>
      </c>
      <c r="DS11">
        <f>SUMIFS(DataRegularSeason20242025!$AA$3:$AA$1315,DataRegularSeason20242025!$B$3:$B$1315, "&lt;=" &amp; DS$1, DataRegularSeason20242025!$D$3:$D$1315, $A11)+SUMIFS(DataRegularSeason20242025!$AB$3:$AB$1315,DataRegularSeason20242025!$B$3:$B$1315, "&lt;=" &amp; DS$1, DataRegularSeason20242025!$E$3:$E$1315, $A11)</f>
        <v>34</v>
      </c>
      <c r="DT11">
        <f>SUMIFS(DataRegularSeason20242025!$AA$3:$AA$1315,DataRegularSeason20242025!$B$3:$B$1315, "&lt;=" &amp; DT$1, DataRegularSeason20242025!$D$3:$D$1315, $A11)+SUMIFS(DataRegularSeason20242025!$AB$3:$AB$1315,DataRegularSeason20242025!$B$3:$B$1315, "&lt;=" &amp; DT$1, DataRegularSeason20242025!$E$3:$E$1315, $A11)</f>
        <v>34</v>
      </c>
      <c r="DU11">
        <f>SUMIFS(DataRegularSeason20242025!$AA$3:$AA$1315,DataRegularSeason20242025!$B$3:$B$1315, "&lt;=" &amp; DU$1, DataRegularSeason20242025!$D$3:$D$1315, $A11)+SUMIFS(DataRegularSeason20242025!$AB$3:$AB$1315,DataRegularSeason20242025!$B$3:$B$1315, "&lt;=" &amp; DU$1, DataRegularSeason20242025!$E$3:$E$1315, $A11)</f>
        <v>34</v>
      </c>
      <c r="DV11">
        <f>SUMIFS(DataRegularSeason20242025!$AA$3:$AA$1315,DataRegularSeason20242025!$B$3:$B$1315, "&lt;=" &amp; DV$1, DataRegularSeason20242025!$D$3:$D$1315, $A11)+SUMIFS(DataRegularSeason20242025!$AB$3:$AB$1315,DataRegularSeason20242025!$B$3:$B$1315, "&lt;=" &amp; DV$1, DataRegularSeason20242025!$E$3:$E$1315, $A11)</f>
        <v>34</v>
      </c>
      <c r="DW11">
        <f>SUMIFS(DataRegularSeason20242025!$AA$3:$AA$1315,DataRegularSeason20242025!$B$3:$B$1315, "&lt;=" &amp; DW$1, DataRegularSeason20242025!$D$3:$D$1315, $A11)+SUMIFS(DataRegularSeason20242025!$AB$3:$AB$1315,DataRegularSeason20242025!$B$3:$B$1315, "&lt;=" &amp; DW$1, DataRegularSeason20242025!$E$3:$E$1315, $A11)</f>
        <v>34</v>
      </c>
      <c r="DX11">
        <f>SUMIFS(DataRegularSeason20242025!$AA$3:$AA$1315,DataRegularSeason20242025!$B$3:$B$1315, "&lt;=" &amp; DX$1, DataRegularSeason20242025!$D$3:$D$1315, $A11)+SUMIFS(DataRegularSeason20242025!$AB$3:$AB$1315,DataRegularSeason20242025!$B$3:$B$1315, "&lt;=" &amp; DX$1, DataRegularSeason20242025!$E$3:$E$1315, $A11)</f>
        <v>34</v>
      </c>
      <c r="DY11">
        <f>SUMIFS(DataRegularSeason20242025!$AA$3:$AA$1315,DataRegularSeason20242025!$B$3:$B$1315, "&lt;=" &amp; DY$1, DataRegularSeason20242025!$D$3:$D$1315, $A11)+SUMIFS(DataRegularSeason20242025!$AB$3:$AB$1315,DataRegularSeason20242025!$B$3:$B$1315, "&lt;=" &amp; DY$1, DataRegularSeason20242025!$E$3:$E$1315, $A11)</f>
        <v>34</v>
      </c>
      <c r="DZ11">
        <f>SUMIFS(DataRegularSeason20242025!$AA$3:$AA$1315,DataRegularSeason20242025!$B$3:$B$1315, "&lt;=" &amp; DZ$1, DataRegularSeason20242025!$D$3:$D$1315, $A11)+SUMIFS(DataRegularSeason20242025!$AB$3:$AB$1315,DataRegularSeason20242025!$B$3:$B$1315, "&lt;=" &amp; DZ$1, DataRegularSeason20242025!$E$3:$E$1315, $A11)</f>
        <v>34</v>
      </c>
      <c r="EA11">
        <f>SUMIFS(DataRegularSeason20242025!$AA$3:$AA$1315,DataRegularSeason20242025!$B$3:$B$1315, "&lt;=" &amp; EA$1, DataRegularSeason20242025!$D$3:$D$1315, $A11)+SUMIFS(DataRegularSeason20242025!$AB$3:$AB$1315,DataRegularSeason20242025!$B$3:$B$1315, "&lt;=" &amp; EA$1, DataRegularSeason20242025!$E$3:$E$1315, $A11)</f>
        <v>34</v>
      </c>
      <c r="EB11">
        <f>SUMIFS(DataRegularSeason20242025!$AA$3:$AA$1315,DataRegularSeason20242025!$B$3:$B$1315, "&lt;=" &amp; EB$1, DataRegularSeason20242025!$D$3:$D$1315, $A11)+SUMIFS(DataRegularSeason20242025!$AB$3:$AB$1315,DataRegularSeason20242025!$B$3:$B$1315, "&lt;=" &amp; EB$1, DataRegularSeason20242025!$E$3:$E$1315, $A11)</f>
        <v>34</v>
      </c>
      <c r="EC11">
        <f>SUMIFS(DataRegularSeason20242025!$AA$3:$AA$1315,DataRegularSeason20242025!$B$3:$B$1315, "&lt;=" &amp; EC$1, DataRegularSeason20242025!$D$3:$D$1315, $A11)+SUMIFS(DataRegularSeason20242025!$AB$3:$AB$1315,DataRegularSeason20242025!$B$3:$B$1315, "&lt;=" &amp; EC$1, DataRegularSeason20242025!$E$3:$E$1315, $A11)</f>
        <v>34</v>
      </c>
      <c r="ED11">
        <f>SUMIFS(DataRegularSeason20242025!$AA$3:$AA$1315,DataRegularSeason20242025!$B$3:$B$1315, "&lt;=" &amp; ED$1, DataRegularSeason20242025!$D$3:$D$1315, $A11)+SUMIFS(DataRegularSeason20242025!$AB$3:$AB$1315,DataRegularSeason20242025!$B$3:$B$1315, "&lt;=" &amp; ED$1, DataRegularSeason20242025!$E$3:$E$1315, $A11)</f>
        <v>34</v>
      </c>
      <c r="EE11">
        <f>SUMIFS(DataRegularSeason20242025!$AA$3:$AA$1315,DataRegularSeason20242025!$B$3:$B$1315, "&lt;=" &amp; EE$1, DataRegularSeason20242025!$D$3:$D$1315, $A11)+SUMIFS(DataRegularSeason20242025!$AB$3:$AB$1315,DataRegularSeason20242025!$B$3:$B$1315, "&lt;=" &amp; EE$1, DataRegularSeason20242025!$E$3:$E$1315, $A11)</f>
        <v>34</v>
      </c>
      <c r="EF11">
        <f>SUMIFS(DataRegularSeason20242025!$AA$3:$AA$1315,DataRegularSeason20242025!$B$3:$B$1315, "&lt;=" &amp; EF$1, DataRegularSeason20242025!$D$3:$D$1315, $A11)+SUMIFS(DataRegularSeason20242025!$AB$3:$AB$1315,DataRegularSeason20242025!$B$3:$B$1315, "&lt;=" &amp; EF$1, DataRegularSeason20242025!$E$3:$E$1315, $A11)</f>
        <v>34</v>
      </c>
      <c r="EG11">
        <f>SUMIFS(DataRegularSeason20242025!$AA$3:$AA$1315,DataRegularSeason20242025!$B$3:$B$1315, "&lt;=" &amp; EG$1, DataRegularSeason20242025!$D$3:$D$1315, $A11)+SUMIFS(DataRegularSeason20242025!$AB$3:$AB$1315,DataRegularSeason20242025!$B$3:$B$1315, "&lt;=" &amp; EG$1, DataRegularSeason20242025!$E$3:$E$1315, $A11)</f>
        <v>34</v>
      </c>
      <c r="EH11">
        <f>SUMIFS(DataRegularSeason20242025!$AA$3:$AA$1315,DataRegularSeason20242025!$B$3:$B$1315, "&lt;=" &amp; EH$1, DataRegularSeason20242025!$D$3:$D$1315, $A11)+SUMIFS(DataRegularSeason20242025!$AB$3:$AB$1315,DataRegularSeason20242025!$B$3:$B$1315, "&lt;=" &amp; EH$1, DataRegularSeason20242025!$E$3:$E$1315, $A11)</f>
        <v>34</v>
      </c>
      <c r="EI11">
        <f>SUMIFS(DataRegularSeason20242025!$AA$3:$AA$1315,DataRegularSeason20242025!$B$3:$B$1315, "&lt;=" &amp; EI$1, DataRegularSeason20242025!$D$3:$D$1315, $A11)+SUMIFS(DataRegularSeason20242025!$AB$3:$AB$1315,DataRegularSeason20242025!$B$3:$B$1315, "&lt;=" &amp; EI$1, DataRegularSeason20242025!$E$3:$E$1315, $A11)</f>
        <v>34</v>
      </c>
      <c r="EJ11">
        <f>SUMIFS(DataRegularSeason20242025!$AA$3:$AA$1315,DataRegularSeason20242025!$B$3:$B$1315, "&lt;=" &amp; EJ$1, DataRegularSeason20242025!$D$3:$D$1315, $A11)+SUMIFS(DataRegularSeason20242025!$AB$3:$AB$1315,DataRegularSeason20242025!$B$3:$B$1315, "&lt;=" &amp; EJ$1, DataRegularSeason20242025!$E$3:$E$1315, $A11)</f>
        <v>34</v>
      </c>
      <c r="EK11">
        <f>SUMIFS(DataRegularSeason20242025!$AA$3:$AA$1315,DataRegularSeason20242025!$B$3:$B$1315, "&lt;=" &amp; EK$1, DataRegularSeason20242025!$D$3:$D$1315, $A11)+SUMIFS(DataRegularSeason20242025!$AB$3:$AB$1315,DataRegularSeason20242025!$B$3:$B$1315, "&lt;=" &amp; EK$1, DataRegularSeason20242025!$E$3:$E$1315, $A11)</f>
        <v>34</v>
      </c>
      <c r="EL11">
        <f>SUMIFS(DataRegularSeason20242025!$AA$3:$AA$1315,DataRegularSeason20242025!$B$3:$B$1315, "&lt;=" &amp; EL$1, DataRegularSeason20242025!$D$3:$D$1315, $A11)+SUMIFS(DataRegularSeason20242025!$AB$3:$AB$1315,DataRegularSeason20242025!$B$3:$B$1315, "&lt;=" &amp; EL$1, DataRegularSeason20242025!$E$3:$E$1315, $A11)</f>
        <v>34</v>
      </c>
      <c r="EM11">
        <f>SUMIFS(DataRegularSeason20242025!$AA$3:$AA$1315,DataRegularSeason20242025!$B$3:$B$1315, "&lt;=" &amp; EM$1, DataRegularSeason20242025!$D$3:$D$1315, $A11)+SUMIFS(DataRegularSeason20242025!$AB$3:$AB$1315,DataRegularSeason20242025!$B$3:$B$1315, "&lt;=" &amp; EM$1, DataRegularSeason20242025!$E$3:$E$1315, $A11)</f>
        <v>34</v>
      </c>
      <c r="EN11">
        <f>SUMIFS(DataRegularSeason20242025!$AA$3:$AA$1315,DataRegularSeason20242025!$B$3:$B$1315, "&lt;=" &amp; EN$1, DataRegularSeason20242025!$D$3:$D$1315, $A11)+SUMIFS(DataRegularSeason20242025!$AB$3:$AB$1315,DataRegularSeason20242025!$B$3:$B$1315, "&lt;=" &amp; EN$1, DataRegularSeason20242025!$E$3:$E$1315, $A11)</f>
        <v>34</v>
      </c>
      <c r="EO11">
        <f>SUMIFS(DataRegularSeason20242025!$AA$3:$AA$1315,DataRegularSeason20242025!$B$3:$B$1315, "&lt;=" &amp; EO$1, DataRegularSeason20242025!$D$3:$D$1315, $A11)+SUMIFS(DataRegularSeason20242025!$AB$3:$AB$1315,DataRegularSeason20242025!$B$3:$B$1315, "&lt;=" &amp; EO$1, DataRegularSeason20242025!$E$3:$E$1315, $A11)</f>
        <v>34</v>
      </c>
      <c r="EP11">
        <f>SUMIFS(DataRegularSeason20242025!$AA$3:$AA$1315,DataRegularSeason20242025!$B$3:$B$1315, "&lt;=" &amp; EP$1, DataRegularSeason20242025!$D$3:$D$1315, $A11)+SUMIFS(DataRegularSeason20242025!$AB$3:$AB$1315,DataRegularSeason20242025!$B$3:$B$1315, "&lt;=" &amp; EP$1, DataRegularSeason20242025!$E$3:$E$1315, $A11)</f>
        <v>34</v>
      </c>
      <c r="EQ11">
        <f>SUMIFS(DataRegularSeason20242025!$AA$3:$AA$1315,DataRegularSeason20242025!$B$3:$B$1315, "&lt;=" &amp; EQ$1, DataRegularSeason20242025!$D$3:$D$1315, $A11)+SUMIFS(DataRegularSeason20242025!$AB$3:$AB$1315,DataRegularSeason20242025!$B$3:$B$1315, "&lt;=" &amp; EQ$1, DataRegularSeason20242025!$E$3:$E$1315, $A11)</f>
        <v>34</v>
      </c>
      <c r="ER11">
        <f>SUMIFS(DataRegularSeason20242025!$AA$3:$AA$1315,DataRegularSeason20242025!$B$3:$B$1315, "&lt;=" &amp; ER$1, DataRegularSeason20242025!$D$3:$D$1315, $A11)+SUMIFS(DataRegularSeason20242025!$AB$3:$AB$1315,DataRegularSeason20242025!$B$3:$B$1315, "&lt;=" &amp; ER$1, DataRegularSeason20242025!$E$3:$E$1315, $A11)</f>
        <v>34</v>
      </c>
      <c r="ES11">
        <f>SUMIFS(DataRegularSeason20242025!$AA$3:$AA$1315,DataRegularSeason20242025!$B$3:$B$1315, "&lt;=" &amp; ES$1, DataRegularSeason20242025!$D$3:$D$1315, $A11)+SUMIFS(DataRegularSeason20242025!$AB$3:$AB$1315,DataRegularSeason20242025!$B$3:$B$1315, "&lt;=" &amp; ES$1, DataRegularSeason20242025!$E$3:$E$1315, $A11)</f>
        <v>34</v>
      </c>
      <c r="ET11">
        <f>SUMIFS(DataRegularSeason20242025!$AA$3:$AA$1315,DataRegularSeason20242025!$B$3:$B$1315, "&lt;=" &amp; ET$1, DataRegularSeason20242025!$D$3:$D$1315, $A11)+SUMIFS(DataRegularSeason20242025!$AB$3:$AB$1315,DataRegularSeason20242025!$B$3:$B$1315, "&lt;=" &amp; ET$1, DataRegularSeason20242025!$E$3:$E$1315, $A11)</f>
        <v>34</v>
      </c>
      <c r="EU11">
        <f>SUMIFS(DataRegularSeason20242025!$AA$3:$AA$1315,DataRegularSeason20242025!$B$3:$B$1315, "&lt;=" &amp; EU$1, DataRegularSeason20242025!$D$3:$D$1315, $A11)+SUMIFS(DataRegularSeason20242025!$AB$3:$AB$1315,DataRegularSeason20242025!$B$3:$B$1315, "&lt;=" &amp; EU$1, DataRegularSeason20242025!$E$3:$E$1315, $A11)</f>
        <v>34</v>
      </c>
      <c r="EV11">
        <f>SUMIFS(DataRegularSeason20242025!$AA$3:$AA$1315,DataRegularSeason20242025!$B$3:$B$1315, "&lt;=" &amp; EV$1, DataRegularSeason20242025!$D$3:$D$1315, $A11)+SUMIFS(DataRegularSeason20242025!$AB$3:$AB$1315,DataRegularSeason20242025!$B$3:$B$1315, "&lt;=" &amp; EV$1, DataRegularSeason20242025!$E$3:$E$1315, $A11)</f>
        <v>34</v>
      </c>
      <c r="EW11">
        <f>SUMIFS(DataRegularSeason20242025!$AA$3:$AA$1315,DataRegularSeason20242025!$B$3:$B$1315, "&lt;=" &amp; EW$1, DataRegularSeason20242025!$D$3:$D$1315, $A11)+SUMIFS(DataRegularSeason20242025!$AB$3:$AB$1315,DataRegularSeason20242025!$B$3:$B$1315, "&lt;=" &amp; EW$1, DataRegularSeason20242025!$E$3:$E$1315, $A11)</f>
        <v>34</v>
      </c>
      <c r="EX11">
        <f>SUMIFS(DataRegularSeason20242025!$AA$3:$AA$1315,DataRegularSeason20242025!$B$3:$B$1315, "&lt;=" &amp; EX$1, DataRegularSeason20242025!$D$3:$D$1315, $A11)+SUMIFS(DataRegularSeason20242025!$AB$3:$AB$1315,DataRegularSeason20242025!$B$3:$B$1315, "&lt;=" &amp; EX$1, DataRegularSeason20242025!$E$3:$E$1315, $A11)</f>
        <v>34</v>
      </c>
      <c r="EY11">
        <f>SUMIFS(DataRegularSeason20242025!$AA$3:$AA$1315,DataRegularSeason20242025!$B$3:$B$1315, "&lt;=" &amp; EY$1, DataRegularSeason20242025!$D$3:$D$1315, $A11)+SUMIFS(DataRegularSeason20242025!$AB$3:$AB$1315,DataRegularSeason20242025!$B$3:$B$1315, "&lt;=" &amp; EY$1, DataRegularSeason20242025!$E$3:$E$1315, $A11)</f>
        <v>34</v>
      </c>
      <c r="EZ11">
        <f>SUMIFS(DataRegularSeason20242025!$AA$3:$AA$1315,DataRegularSeason20242025!$B$3:$B$1315, "&lt;=" &amp; EZ$1, DataRegularSeason20242025!$D$3:$D$1315, $A11)+SUMIFS(DataRegularSeason20242025!$AB$3:$AB$1315,DataRegularSeason20242025!$B$3:$B$1315, "&lt;=" &amp; EZ$1, DataRegularSeason20242025!$E$3:$E$1315, $A11)</f>
        <v>34</v>
      </c>
      <c r="FA11">
        <f>SUMIFS(DataRegularSeason20242025!$AA$3:$AA$1315,DataRegularSeason20242025!$B$3:$B$1315, "&lt;=" &amp; FA$1, DataRegularSeason20242025!$D$3:$D$1315, $A11)+SUMIFS(DataRegularSeason20242025!$AB$3:$AB$1315,DataRegularSeason20242025!$B$3:$B$1315, "&lt;=" &amp; FA$1, DataRegularSeason20242025!$E$3:$E$1315, $A11)</f>
        <v>34</v>
      </c>
      <c r="FB11">
        <f>SUMIFS(DataRegularSeason20242025!$AA$3:$AA$1315,DataRegularSeason20242025!$B$3:$B$1315, "&lt;=" &amp; FB$1, DataRegularSeason20242025!$D$3:$D$1315, $A11)+SUMIFS(DataRegularSeason20242025!$AB$3:$AB$1315,DataRegularSeason20242025!$B$3:$B$1315, "&lt;=" &amp; FB$1, DataRegularSeason20242025!$E$3:$E$1315, $A11)</f>
        <v>34</v>
      </c>
      <c r="FC11">
        <f>SUMIFS(DataRegularSeason20242025!$AA$3:$AA$1315,DataRegularSeason20242025!$B$3:$B$1315, "&lt;=" &amp; FC$1, DataRegularSeason20242025!$D$3:$D$1315, $A11)+SUMIFS(DataRegularSeason20242025!$AB$3:$AB$1315,DataRegularSeason20242025!$B$3:$B$1315, "&lt;=" &amp; FC$1, DataRegularSeason20242025!$E$3:$E$1315, $A11)</f>
        <v>34</v>
      </c>
      <c r="FD11">
        <f>SUMIFS(DataRegularSeason20242025!$AA$3:$AA$1315,DataRegularSeason20242025!$B$3:$B$1315, "&lt;=" &amp; FD$1, DataRegularSeason20242025!$D$3:$D$1315, $A11)+SUMIFS(DataRegularSeason20242025!$AB$3:$AB$1315,DataRegularSeason20242025!$B$3:$B$1315, "&lt;=" &amp; FD$1, DataRegularSeason20242025!$E$3:$E$1315, $A11)</f>
        <v>34</v>
      </c>
      <c r="FE11">
        <f>SUMIFS(DataRegularSeason20242025!$AA$3:$AA$1315,DataRegularSeason20242025!$B$3:$B$1315, "&lt;=" &amp; FE$1, DataRegularSeason20242025!$D$3:$D$1315, $A11)+SUMIFS(DataRegularSeason20242025!$AB$3:$AB$1315,DataRegularSeason20242025!$B$3:$B$1315, "&lt;=" &amp; FE$1, DataRegularSeason20242025!$E$3:$E$1315, $A11)</f>
        <v>34</v>
      </c>
      <c r="FF11">
        <f>SUMIFS(DataRegularSeason20242025!$AA$3:$AA$1315,DataRegularSeason20242025!$B$3:$B$1315, "&lt;=" &amp; FF$1, DataRegularSeason20242025!$D$3:$D$1315, $A11)+SUMIFS(DataRegularSeason20242025!$AB$3:$AB$1315,DataRegularSeason20242025!$B$3:$B$1315, "&lt;=" &amp; FF$1, DataRegularSeason20242025!$E$3:$E$1315, $A11)</f>
        <v>34</v>
      </c>
      <c r="FG11">
        <f>SUMIFS(DataRegularSeason20242025!$AA$3:$AA$1315,DataRegularSeason20242025!$B$3:$B$1315, "&lt;=" &amp; FG$1, DataRegularSeason20242025!$D$3:$D$1315, $A11)+SUMIFS(DataRegularSeason20242025!$AB$3:$AB$1315,DataRegularSeason20242025!$B$3:$B$1315, "&lt;=" &amp; FG$1, DataRegularSeason20242025!$E$3:$E$1315, $A11)</f>
        <v>34</v>
      </c>
      <c r="FH11">
        <f>SUMIFS(DataRegularSeason20242025!$AA$3:$AA$1315,DataRegularSeason20242025!$B$3:$B$1315, "&lt;=" &amp; FH$1, DataRegularSeason20242025!$D$3:$D$1315, $A11)+SUMIFS(DataRegularSeason20242025!$AB$3:$AB$1315,DataRegularSeason20242025!$B$3:$B$1315, "&lt;=" &amp; FH$1, DataRegularSeason20242025!$E$3:$E$1315, $A11)</f>
        <v>34</v>
      </c>
      <c r="FI11">
        <f>SUMIFS(DataRegularSeason20242025!$AA$3:$AA$1315,DataRegularSeason20242025!$B$3:$B$1315, "&lt;=" &amp; FI$1, DataRegularSeason20242025!$D$3:$D$1315, $A11)+SUMIFS(DataRegularSeason20242025!$AB$3:$AB$1315,DataRegularSeason20242025!$B$3:$B$1315, "&lt;=" &amp; FI$1, DataRegularSeason20242025!$E$3:$E$1315, $A11)</f>
        <v>34</v>
      </c>
      <c r="FJ11">
        <f>SUMIFS(DataRegularSeason20242025!$AA$3:$AA$1315,DataRegularSeason20242025!$B$3:$B$1315, "&lt;=" &amp; FJ$1, DataRegularSeason20242025!$D$3:$D$1315, $A11)+SUMIFS(DataRegularSeason20242025!$AB$3:$AB$1315,DataRegularSeason20242025!$B$3:$B$1315, "&lt;=" &amp; FJ$1, DataRegularSeason20242025!$E$3:$E$1315, $A11)</f>
        <v>34</v>
      </c>
      <c r="FK11">
        <f>SUMIFS(DataRegularSeason20242025!$AA$3:$AA$1315,DataRegularSeason20242025!$B$3:$B$1315, "&lt;=" &amp; FK$1, DataRegularSeason20242025!$D$3:$D$1315, $A11)+SUMIFS(DataRegularSeason20242025!$AB$3:$AB$1315,DataRegularSeason20242025!$B$3:$B$1315, "&lt;=" &amp; FK$1, DataRegularSeason20242025!$E$3:$E$1315, $A11)</f>
        <v>34</v>
      </c>
      <c r="FL11">
        <f>SUMIFS(DataRegularSeason20242025!$AA$3:$AA$1315,DataRegularSeason20242025!$B$3:$B$1315, "&lt;=" &amp; FL$1, DataRegularSeason20242025!$D$3:$D$1315, $A11)+SUMIFS(DataRegularSeason20242025!$AB$3:$AB$1315,DataRegularSeason20242025!$B$3:$B$1315, "&lt;=" &amp; FL$1, DataRegularSeason20242025!$E$3:$E$1315, $A11)</f>
        <v>34</v>
      </c>
      <c r="FM11">
        <f>SUMIFS(DataRegularSeason20242025!$AA$3:$AA$1315,DataRegularSeason20242025!$B$3:$B$1315, "&lt;=" &amp; FM$1, DataRegularSeason20242025!$D$3:$D$1315, $A11)+SUMIFS(DataRegularSeason20242025!$AB$3:$AB$1315,DataRegularSeason20242025!$B$3:$B$1315, "&lt;=" &amp; FM$1, DataRegularSeason20242025!$E$3:$E$1315, $A11)</f>
        <v>34</v>
      </c>
      <c r="FN11">
        <f>SUMIFS(DataRegularSeason20242025!$AA$3:$AA$1315,DataRegularSeason20242025!$B$3:$B$1315, "&lt;=" &amp; FN$1, DataRegularSeason20242025!$D$3:$D$1315, $A11)+SUMIFS(DataRegularSeason20242025!$AB$3:$AB$1315,DataRegularSeason20242025!$B$3:$B$1315, "&lt;=" &amp; FN$1, DataRegularSeason20242025!$E$3:$E$1315, $A11)</f>
        <v>34</v>
      </c>
      <c r="FO11">
        <f>SUMIFS(DataRegularSeason20242025!$AA$3:$AA$1315,DataRegularSeason20242025!$B$3:$B$1315, "&lt;=" &amp; FO$1, DataRegularSeason20242025!$D$3:$D$1315, $A11)+SUMIFS(DataRegularSeason20242025!$AB$3:$AB$1315,DataRegularSeason20242025!$B$3:$B$1315, "&lt;=" &amp; FO$1, DataRegularSeason20242025!$E$3:$E$1315, $A11)</f>
        <v>34</v>
      </c>
      <c r="FP11">
        <f>SUMIFS(DataRegularSeason20242025!$AA$3:$AA$1315,DataRegularSeason20242025!$B$3:$B$1315, "&lt;=" &amp; FP$1, DataRegularSeason20242025!$D$3:$D$1315, $A11)+SUMIFS(DataRegularSeason20242025!$AB$3:$AB$1315,DataRegularSeason20242025!$B$3:$B$1315, "&lt;=" &amp; FP$1, DataRegularSeason20242025!$E$3:$E$1315, $A11)</f>
        <v>34</v>
      </c>
      <c r="FQ11">
        <f>SUMIFS(DataRegularSeason20242025!$AA$3:$AA$1315,DataRegularSeason20242025!$B$3:$B$1315, "&lt;=" &amp; FQ$1, DataRegularSeason20242025!$D$3:$D$1315, $A11)+SUMIFS(DataRegularSeason20242025!$AB$3:$AB$1315,DataRegularSeason20242025!$B$3:$B$1315, "&lt;=" &amp; FQ$1, DataRegularSeason20242025!$E$3:$E$1315, $A11)</f>
        <v>34</v>
      </c>
      <c r="FR11">
        <f>SUMIFS(DataRegularSeason20242025!$AA$3:$AA$1315,DataRegularSeason20242025!$B$3:$B$1315, "&lt;=" &amp; FR$1, DataRegularSeason20242025!$D$3:$D$1315, $A11)+SUMIFS(DataRegularSeason20242025!$AB$3:$AB$1315,DataRegularSeason20242025!$B$3:$B$1315, "&lt;=" &amp; FR$1, DataRegularSeason20242025!$E$3:$E$1315, $A11)</f>
        <v>34</v>
      </c>
      <c r="FS11">
        <f>SUMIFS(DataRegularSeason20242025!$AA$3:$AA$1315,DataRegularSeason20242025!$B$3:$B$1315, "&lt;=" &amp; FS$1, DataRegularSeason20242025!$D$3:$D$1315, $A11)+SUMIFS(DataRegularSeason20242025!$AB$3:$AB$1315,DataRegularSeason20242025!$B$3:$B$1315, "&lt;=" &amp; FS$1, DataRegularSeason20242025!$E$3:$E$1315, $A11)</f>
        <v>34</v>
      </c>
      <c r="FT11">
        <f>SUMIFS(DataRegularSeason20242025!$AA$3:$AA$1315,DataRegularSeason20242025!$B$3:$B$1315, "&lt;=" &amp; FT$1, DataRegularSeason20242025!$D$3:$D$1315, $A11)+SUMIFS(DataRegularSeason20242025!$AB$3:$AB$1315,DataRegularSeason20242025!$B$3:$B$1315, "&lt;=" &amp; FT$1, DataRegularSeason20242025!$E$3:$E$1315, $A11)</f>
        <v>34</v>
      </c>
      <c r="FU11">
        <f>SUMIFS(DataRegularSeason20242025!$AA$3:$AA$1315,DataRegularSeason20242025!$B$3:$B$1315, "&lt;=" &amp; FU$1, DataRegularSeason20242025!$D$3:$D$1315, $A11)+SUMIFS(DataRegularSeason20242025!$AB$3:$AB$1315,DataRegularSeason20242025!$B$3:$B$1315, "&lt;=" &amp; FU$1, DataRegularSeason20242025!$E$3:$E$1315, $A11)</f>
        <v>34</v>
      </c>
      <c r="FV11">
        <f>SUMIFS(DataRegularSeason20242025!$AA$3:$AA$1315,DataRegularSeason20242025!$B$3:$B$1315, "&lt;=" &amp; FV$1, DataRegularSeason20242025!$D$3:$D$1315, $A11)+SUMIFS(DataRegularSeason20242025!$AB$3:$AB$1315,DataRegularSeason20242025!$B$3:$B$1315, "&lt;=" &amp; FV$1, DataRegularSeason20242025!$E$3:$E$1315, $A11)</f>
        <v>34</v>
      </c>
      <c r="FW11">
        <f>SUMIFS(DataRegularSeason20242025!$AA$3:$AA$1315,DataRegularSeason20242025!$B$3:$B$1315, "&lt;=" &amp; FW$1, DataRegularSeason20242025!$D$3:$D$1315, $A11)+SUMIFS(DataRegularSeason20242025!$AB$3:$AB$1315,DataRegularSeason20242025!$B$3:$B$1315, "&lt;=" &amp; FW$1, DataRegularSeason20242025!$E$3:$E$1315, $A11)</f>
        <v>34</v>
      </c>
      <c r="FX11">
        <f>SUMIFS(DataRegularSeason20242025!$AA$3:$AA$1315,DataRegularSeason20242025!$B$3:$B$1315, "&lt;=" &amp; FX$1, DataRegularSeason20242025!$D$3:$D$1315, $A11)+SUMIFS(DataRegularSeason20242025!$AB$3:$AB$1315,DataRegularSeason20242025!$B$3:$B$1315, "&lt;=" &amp; FX$1, DataRegularSeason20242025!$E$3:$E$1315, $A11)</f>
        <v>34</v>
      </c>
      <c r="FY11">
        <f>SUMIFS(DataRegularSeason20242025!$AA$3:$AA$1315,DataRegularSeason20242025!$B$3:$B$1315, "&lt;=" &amp; FY$1, DataRegularSeason20242025!$D$3:$D$1315, $A11)+SUMIFS(DataRegularSeason20242025!$AB$3:$AB$1315,DataRegularSeason20242025!$B$3:$B$1315, "&lt;=" &amp; FY$1, DataRegularSeason20242025!$E$3:$E$1315, $A11)</f>
        <v>34</v>
      </c>
      <c r="FZ11">
        <f>SUMIFS(DataRegularSeason20242025!$AA$3:$AA$1315,DataRegularSeason20242025!$B$3:$B$1315, "&lt;=" &amp; FZ$1, DataRegularSeason20242025!$D$3:$D$1315, $A11)+SUMIFS(DataRegularSeason20242025!$AB$3:$AB$1315,DataRegularSeason20242025!$B$3:$B$1315, "&lt;=" &amp; FZ$1, DataRegularSeason20242025!$E$3:$E$1315, $A11)</f>
        <v>34</v>
      </c>
      <c r="GA11">
        <f>SUMIFS(DataRegularSeason20242025!$AA$3:$AA$1315,DataRegularSeason20242025!$B$3:$B$1315, "&lt;=" &amp; GA$1, DataRegularSeason20242025!$D$3:$D$1315, $A11)+SUMIFS(DataRegularSeason20242025!$AB$3:$AB$1315,DataRegularSeason20242025!$B$3:$B$1315, "&lt;=" &amp; GA$1, DataRegularSeason20242025!$E$3:$E$1315, $A11)</f>
        <v>34</v>
      </c>
      <c r="GB11">
        <f>SUMIFS(DataRegularSeason20242025!$AA$3:$AA$1315,DataRegularSeason20242025!$B$3:$B$1315, "&lt;=" &amp; GB$1, DataRegularSeason20242025!$D$3:$D$1315, $A11)+SUMIFS(DataRegularSeason20242025!$AB$3:$AB$1315,DataRegularSeason20242025!$B$3:$B$1315, "&lt;=" &amp; GB$1, DataRegularSeason20242025!$E$3:$E$1315, $A11)</f>
        <v>34</v>
      </c>
      <c r="GC11">
        <f>SUMIFS(DataRegularSeason20242025!$AA$3:$AA$1315,DataRegularSeason20242025!$B$3:$B$1315, "&lt;=" &amp; GC$1, DataRegularSeason20242025!$D$3:$D$1315, $A11)+SUMIFS(DataRegularSeason20242025!$AB$3:$AB$1315,DataRegularSeason20242025!$B$3:$B$1315, "&lt;=" &amp; GC$1, DataRegularSeason20242025!$E$3:$E$1315, $A11)</f>
        <v>34</v>
      </c>
      <c r="GD11">
        <f>SUMIFS(DataRegularSeason20242025!$AA$3:$AA$1315,DataRegularSeason20242025!$B$3:$B$1315, "&lt;=" &amp; GD$1, DataRegularSeason20242025!$D$3:$D$1315, $A11)+SUMIFS(DataRegularSeason20242025!$AB$3:$AB$1315,DataRegularSeason20242025!$B$3:$B$1315, "&lt;=" &amp; GD$1, DataRegularSeason20242025!$E$3:$E$1315, $A11)</f>
        <v>34</v>
      </c>
      <c r="GE11">
        <f>SUMIFS(DataRegularSeason20242025!$AA$3:$AA$1315,DataRegularSeason20242025!$B$3:$B$1315, "&lt;=" &amp; GE$1, DataRegularSeason20242025!$D$3:$D$1315, $A11)+SUMIFS(DataRegularSeason20242025!$AB$3:$AB$1315,DataRegularSeason20242025!$B$3:$B$1315, "&lt;=" &amp; GE$1, DataRegularSeason20242025!$E$3:$E$1315, $A11)</f>
        <v>34</v>
      </c>
      <c r="GF11">
        <f>SUMIFS(DataRegularSeason20242025!$AA$3:$AA$1315,DataRegularSeason20242025!$B$3:$B$1315, "&lt;=" &amp; GF$1, DataRegularSeason20242025!$D$3:$D$1315, $A11)+SUMIFS(DataRegularSeason20242025!$AB$3:$AB$1315,DataRegularSeason20242025!$B$3:$B$1315, "&lt;=" &amp; GF$1, DataRegularSeason20242025!$E$3:$E$1315, $A11)</f>
        <v>34</v>
      </c>
      <c r="GG11">
        <f>SUMIFS(DataRegularSeason20242025!$AA$3:$AA$1315,DataRegularSeason20242025!$B$3:$B$1315, "&lt;=" &amp; GG$1, DataRegularSeason20242025!$D$3:$D$1315, $A11)+SUMIFS(DataRegularSeason20242025!$AB$3:$AB$1315,DataRegularSeason20242025!$B$3:$B$1315, "&lt;=" &amp; GG$1, DataRegularSeason20242025!$E$3:$E$1315, $A11)</f>
        <v>34</v>
      </c>
      <c r="GH11">
        <f>SUMIFS(DataRegularSeason20242025!$AA$3:$AA$1315,DataRegularSeason20242025!$B$3:$B$1315, "&lt;=" &amp; GH$1, DataRegularSeason20242025!$D$3:$D$1315, $A11)+SUMIFS(DataRegularSeason20242025!$AB$3:$AB$1315,DataRegularSeason20242025!$B$3:$B$1315, "&lt;=" &amp; GH$1, DataRegularSeason20242025!$E$3:$E$1315, $A11)</f>
        <v>34</v>
      </c>
      <c r="GI11">
        <f>SUMIFS(DataRegularSeason20242025!$AA$3:$AA$1315,DataRegularSeason20242025!$B$3:$B$1315, "&lt;=" &amp; GI$1, DataRegularSeason20242025!$D$3:$D$1315, $A11)+SUMIFS(DataRegularSeason20242025!$AB$3:$AB$1315,DataRegularSeason20242025!$B$3:$B$1315, "&lt;=" &amp; GI$1, DataRegularSeason20242025!$E$3:$E$1315, $A11)</f>
        <v>34</v>
      </c>
      <c r="GJ11">
        <f>SUMIFS(DataRegularSeason20242025!$AA$3:$AA$1315,DataRegularSeason20242025!$B$3:$B$1315, "&lt;=" &amp; GJ$1, DataRegularSeason20242025!$D$3:$D$1315, $A11)+SUMIFS(DataRegularSeason20242025!$AB$3:$AB$1315,DataRegularSeason20242025!$B$3:$B$1315, "&lt;=" &amp; GJ$1, DataRegularSeason20242025!$E$3:$E$1315, $A11)</f>
        <v>34</v>
      </c>
      <c r="GK11">
        <f>SUMIFS(DataRegularSeason20242025!$AA$3:$AA$1315,DataRegularSeason20242025!$B$3:$B$1315, "&lt;=" &amp; GK$1, DataRegularSeason20242025!$D$3:$D$1315, $A11)+SUMIFS(DataRegularSeason20242025!$AB$3:$AB$1315,DataRegularSeason20242025!$B$3:$B$1315, "&lt;=" &amp; GK$1, DataRegularSeason20242025!$E$3:$E$1315, $A11)</f>
        <v>34</v>
      </c>
      <c r="GL11">
        <f>SUMIFS(DataRegularSeason20242025!$AA$3:$AA$1315,DataRegularSeason20242025!$B$3:$B$1315, "&lt;=" &amp; GL$1, DataRegularSeason20242025!$D$3:$D$1315, $A11)+SUMIFS(DataRegularSeason20242025!$AB$3:$AB$1315,DataRegularSeason20242025!$B$3:$B$1315, "&lt;=" &amp; GL$1, DataRegularSeason20242025!$E$3:$E$1315, $A11)</f>
        <v>34</v>
      </c>
      <c r="GM11">
        <f>SUMIFS(DataRegularSeason20242025!$AA$3:$AA$1315,DataRegularSeason20242025!$B$3:$B$1315, "&lt;=" &amp; GM$1, DataRegularSeason20242025!$D$3:$D$1315, $A11)+SUMIFS(DataRegularSeason20242025!$AB$3:$AB$1315,DataRegularSeason20242025!$B$3:$B$1315, "&lt;=" &amp; GM$1, DataRegularSeason20242025!$E$3:$E$1315, $A11)</f>
        <v>34</v>
      </c>
      <c r="GN11">
        <f>SUMIFS(DataRegularSeason20242025!$AA$3:$AA$1315,DataRegularSeason20242025!$B$3:$B$1315, "&lt;=" &amp; GN$1, DataRegularSeason20242025!$D$3:$D$1315, $A11)+SUMIFS(DataRegularSeason20242025!$AB$3:$AB$1315,DataRegularSeason20242025!$B$3:$B$1315, "&lt;=" &amp; GN$1, DataRegularSeason20242025!$E$3:$E$1315, $A11)</f>
        <v>34</v>
      </c>
      <c r="GO11">
        <f>SUMIFS(DataRegularSeason20242025!$AA$3:$AA$1315,DataRegularSeason20242025!$B$3:$B$1315, "&lt;=" &amp; GO$1, DataRegularSeason20242025!$D$3:$D$1315, $A11)+SUMIFS(DataRegularSeason20242025!$AB$3:$AB$1315,DataRegularSeason20242025!$B$3:$B$1315, "&lt;=" &amp; GO$1, DataRegularSeason20242025!$E$3:$E$1315, $A11)</f>
        <v>34</v>
      </c>
      <c r="GP11">
        <f>SUMIFS(DataRegularSeason20242025!$AA$3:$AA$1315,DataRegularSeason20242025!$B$3:$B$1315, "&lt;=" &amp; GP$1, DataRegularSeason20242025!$D$3:$D$1315, $A11)+SUMIFS(DataRegularSeason20242025!$AB$3:$AB$1315,DataRegularSeason20242025!$B$3:$B$1315, "&lt;=" &amp; GP$1, DataRegularSeason20242025!$E$3:$E$1315, $A11)</f>
        <v>34</v>
      </c>
      <c r="GQ11">
        <f>SUMIFS(DataRegularSeason20242025!$AA$3:$AA$1315,DataRegularSeason20242025!$B$3:$B$1315, "&lt;=" &amp; GQ$1, DataRegularSeason20242025!$D$3:$D$1315, $A11)+SUMIFS(DataRegularSeason20242025!$AB$3:$AB$1315,DataRegularSeason20242025!$B$3:$B$1315, "&lt;=" &amp; GQ$1, DataRegularSeason20242025!$E$3:$E$1315, $A11)</f>
        <v>34</v>
      </c>
      <c r="GR11">
        <f>SUMIFS(DataRegularSeason20242025!$AA$3:$AA$1315,DataRegularSeason20242025!$B$3:$B$1315, "&lt;=" &amp; GR$1, DataRegularSeason20242025!$D$3:$D$1315, $A11)+SUMIFS(DataRegularSeason20242025!$AB$3:$AB$1315,DataRegularSeason20242025!$B$3:$B$1315, "&lt;=" &amp; GR$1, DataRegularSeason20242025!$E$3:$E$1315, $A11)</f>
        <v>34</v>
      </c>
      <c r="GS11">
        <f>SUMIFS(DataRegularSeason20242025!$AA$3:$AA$1315,DataRegularSeason20242025!$B$3:$B$1315, "&lt;=" &amp; GS$1, DataRegularSeason20242025!$D$3:$D$1315, $A11)+SUMIFS(DataRegularSeason20242025!$AB$3:$AB$1315,DataRegularSeason20242025!$B$3:$B$1315, "&lt;=" &amp; GS$1, DataRegularSeason20242025!$E$3:$E$1315, $A11)</f>
        <v>34</v>
      </c>
      <c r="GT11">
        <f>SUMIFS(DataRegularSeason20242025!$AA$3:$AA$1315,DataRegularSeason20242025!$B$3:$B$1315, "&lt;=" &amp; GT$1, DataRegularSeason20242025!$D$3:$D$1315, $A11)+SUMIFS(DataRegularSeason20242025!$AB$3:$AB$1315,DataRegularSeason20242025!$B$3:$B$1315, "&lt;=" &amp; GT$1, DataRegularSeason20242025!$E$3:$E$1315, $A11)</f>
        <v>34</v>
      </c>
      <c r="GU11">
        <f>SUMIFS(DataRegularSeason20242025!$AA$3:$AA$1315,DataRegularSeason20242025!$B$3:$B$1315, "&lt;=" &amp; GU$1, DataRegularSeason20242025!$D$3:$D$1315, $A11)+SUMIFS(DataRegularSeason20242025!$AB$3:$AB$1315,DataRegularSeason20242025!$B$3:$B$1315, "&lt;=" &amp; GU$1, DataRegularSeason20242025!$E$3:$E$1315, $A11)</f>
        <v>34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24</v>
      </c>
      <c r="BN15">
        <f>SUMIFS(DataRegularSeason20242025!$AA$3:$AA$1315,DataRegularSeason20242025!$B$3:$B$1315, "&lt;=" &amp; BN$1, DataRegularSeason20242025!$D$3:$D$1315, $A15)+SUMIFS(DataRegularSeason20242025!$AB$3:$AB$1315,DataRegularSeason20242025!$B$3:$B$1315, "&lt;=" &amp; BN$1, DataRegularSeason20242025!$E$3:$E$1315, $A15)</f>
        <v>24</v>
      </c>
      <c r="BO15">
        <f>SUMIFS(DataRegularSeason20242025!$AA$3:$AA$1315,DataRegularSeason20242025!$B$3:$B$1315, "&lt;=" &amp; BO$1, DataRegularSeason20242025!$D$3:$D$1315, $A15)+SUMIFS(DataRegularSeason20242025!$AB$3:$AB$1315,DataRegularSeason20242025!$B$3:$B$1315, "&lt;=" &amp; BO$1, DataRegularSeason20242025!$E$3:$E$1315, $A15)</f>
        <v>24</v>
      </c>
      <c r="BP15">
        <f>SUMIFS(DataRegularSeason20242025!$AA$3:$AA$1315,DataRegularSeason20242025!$B$3:$B$1315, "&lt;=" &amp; BP$1, DataRegularSeason20242025!$D$3:$D$1315, $A15)+SUMIFS(DataRegularSeason20242025!$AB$3:$AB$1315,DataRegularSeason20242025!$B$3:$B$1315, "&lt;=" &amp; BP$1, DataRegularSeason20242025!$E$3:$E$1315, $A15)</f>
        <v>24</v>
      </c>
      <c r="BQ15">
        <f>SUMIFS(DataRegularSeason20242025!$AA$3:$AA$1315,DataRegularSeason20242025!$B$3:$B$1315, "&lt;=" &amp; BQ$1, DataRegularSeason20242025!$D$3:$D$1315, $A15)+SUMIFS(DataRegularSeason20242025!$AB$3:$AB$1315,DataRegularSeason20242025!$B$3:$B$1315, "&lt;=" &amp; BQ$1, DataRegularSeason20242025!$E$3:$E$1315, $A15)</f>
        <v>24</v>
      </c>
      <c r="BR15">
        <f>SUMIFS(DataRegularSeason20242025!$AA$3:$AA$1315,DataRegularSeason20242025!$B$3:$B$1315, "&lt;=" &amp; BR$1, DataRegularSeason20242025!$D$3:$D$1315, $A15)+SUMIFS(DataRegularSeason20242025!$AB$3:$AB$1315,DataRegularSeason20242025!$B$3:$B$1315, "&lt;=" &amp; BR$1, DataRegularSeason20242025!$E$3:$E$1315, $A15)</f>
        <v>24</v>
      </c>
      <c r="BS15">
        <f>SUMIFS(DataRegularSeason20242025!$AA$3:$AA$1315,DataRegularSeason20242025!$B$3:$B$1315, "&lt;=" &amp; BS$1, DataRegularSeason20242025!$D$3:$D$1315, $A15)+SUMIFS(DataRegularSeason20242025!$AB$3:$AB$1315,DataRegularSeason20242025!$B$3:$B$1315, "&lt;=" &amp; BS$1, DataRegularSeason20242025!$E$3:$E$1315, $A15)</f>
        <v>24</v>
      </c>
      <c r="BT15">
        <f>SUMIFS(DataRegularSeason20242025!$AA$3:$AA$1315,DataRegularSeason20242025!$B$3:$B$1315, "&lt;=" &amp; BT$1, DataRegularSeason20242025!$D$3:$D$1315, $A15)+SUMIFS(DataRegularSeason20242025!$AB$3:$AB$1315,DataRegularSeason20242025!$B$3:$B$1315, "&lt;=" &amp; BT$1, DataRegularSeason20242025!$E$3:$E$1315, $A15)</f>
        <v>24</v>
      </c>
      <c r="BU15">
        <f>SUMIFS(DataRegularSeason20242025!$AA$3:$AA$1315,DataRegularSeason20242025!$B$3:$B$1315, "&lt;=" &amp; BU$1, DataRegularSeason20242025!$D$3:$D$1315, $A15)+SUMIFS(DataRegularSeason20242025!$AB$3:$AB$1315,DataRegularSeason20242025!$B$3:$B$1315, "&lt;=" &amp; BU$1, DataRegularSeason20242025!$E$3:$E$1315, $A15)</f>
        <v>24</v>
      </c>
      <c r="BV15">
        <f>SUMIFS(DataRegularSeason20242025!$AA$3:$AA$1315,DataRegularSeason20242025!$B$3:$B$1315, "&lt;=" &amp; BV$1, DataRegularSeason20242025!$D$3:$D$1315, $A15)+SUMIFS(DataRegularSeason20242025!$AB$3:$AB$1315,DataRegularSeason20242025!$B$3:$B$1315, "&lt;=" &amp; BV$1, DataRegularSeason20242025!$E$3:$E$1315, $A15)</f>
        <v>24</v>
      </c>
      <c r="BW15">
        <f>SUMIFS(DataRegularSeason20242025!$AA$3:$AA$1315,DataRegularSeason20242025!$B$3:$B$1315, "&lt;=" &amp; BW$1, DataRegularSeason20242025!$D$3:$D$1315, $A15)+SUMIFS(DataRegularSeason20242025!$AB$3:$AB$1315,DataRegularSeason20242025!$B$3:$B$1315, "&lt;=" &amp; BW$1, DataRegularSeason20242025!$E$3:$E$1315, $A15)</f>
        <v>24</v>
      </c>
      <c r="BX15">
        <f>SUMIFS(DataRegularSeason20242025!$AA$3:$AA$1315,DataRegularSeason20242025!$B$3:$B$1315, "&lt;=" &amp; BX$1, DataRegularSeason20242025!$D$3:$D$1315, $A15)+SUMIFS(DataRegularSeason20242025!$AB$3:$AB$1315,DataRegularSeason20242025!$B$3:$B$1315, "&lt;=" &amp; BX$1, DataRegularSeason20242025!$E$3:$E$1315, $A15)</f>
        <v>24</v>
      </c>
      <c r="BY15">
        <f>SUMIFS(DataRegularSeason20242025!$AA$3:$AA$1315,DataRegularSeason20242025!$B$3:$B$1315, "&lt;=" &amp; BY$1, DataRegularSeason20242025!$D$3:$D$1315, $A15)+SUMIFS(DataRegularSeason20242025!$AB$3:$AB$1315,DataRegularSeason20242025!$B$3:$B$1315, "&lt;=" &amp; BY$1, DataRegularSeason20242025!$E$3:$E$1315, $A15)</f>
        <v>24</v>
      </c>
      <c r="BZ15">
        <f>SUMIFS(DataRegularSeason20242025!$AA$3:$AA$1315,DataRegularSeason20242025!$B$3:$B$1315, "&lt;=" &amp; BZ$1, DataRegularSeason20242025!$D$3:$D$1315, $A15)+SUMIFS(DataRegularSeason20242025!$AB$3:$AB$1315,DataRegularSeason20242025!$B$3:$B$1315, "&lt;=" &amp; BZ$1, DataRegularSeason20242025!$E$3:$E$1315, $A15)</f>
        <v>24</v>
      </c>
      <c r="CA15">
        <f>SUMIFS(DataRegularSeason20242025!$AA$3:$AA$1315,DataRegularSeason20242025!$B$3:$B$1315, "&lt;=" &amp; CA$1, DataRegularSeason20242025!$D$3:$D$1315, $A15)+SUMIFS(DataRegularSeason20242025!$AB$3:$AB$1315,DataRegularSeason20242025!$B$3:$B$1315, "&lt;=" &amp; CA$1, DataRegularSeason20242025!$E$3:$E$1315, $A15)</f>
        <v>24</v>
      </c>
      <c r="CB15">
        <f>SUMIFS(DataRegularSeason20242025!$AA$3:$AA$1315,DataRegularSeason20242025!$B$3:$B$1315, "&lt;=" &amp; CB$1, DataRegularSeason20242025!$D$3:$D$1315, $A15)+SUMIFS(DataRegularSeason20242025!$AB$3:$AB$1315,DataRegularSeason20242025!$B$3:$B$1315, "&lt;=" &amp; CB$1, DataRegularSeason20242025!$E$3:$E$1315, $A15)</f>
        <v>24</v>
      </c>
      <c r="CC15">
        <f>SUMIFS(DataRegularSeason20242025!$AA$3:$AA$1315,DataRegularSeason20242025!$B$3:$B$1315, "&lt;=" &amp; CC$1, DataRegularSeason20242025!$D$3:$D$1315, $A15)+SUMIFS(DataRegularSeason20242025!$AB$3:$AB$1315,DataRegularSeason20242025!$B$3:$B$1315, "&lt;=" &amp; CC$1, DataRegularSeason20242025!$E$3:$E$1315, $A15)</f>
        <v>24</v>
      </c>
      <c r="CD15">
        <f>SUMIFS(DataRegularSeason20242025!$AA$3:$AA$1315,DataRegularSeason20242025!$B$3:$B$1315, "&lt;=" &amp; CD$1, DataRegularSeason20242025!$D$3:$D$1315, $A15)+SUMIFS(DataRegularSeason20242025!$AB$3:$AB$1315,DataRegularSeason20242025!$B$3:$B$1315, "&lt;=" &amp; CD$1, DataRegularSeason20242025!$E$3:$E$1315, $A15)</f>
        <v>24</v>
      </c>
      <c r="CE15">
        <f>SUMIFS(DataRegularSeason20242025!$AA$3:$AA$1315,DataRegularSeason20242025!$B$3:$B$1315, "&lt;=" &amp; CE$1, DataRegularSeason20242025!$D$3:$D$1315, $A15)+SUMIFS(DataRegularSeason20242025!$AB$3:$AB$1315,DataRegularSeason20242025!$B$3:$B$1315, "&lt;=" &amp; CE$1, DataRegularSeason20242025!$E$3:$E$1315, $A15)</f>
        <v>24</v>
      </c>
      <c r="CF15">
        <f>SUMIFS(DataRegularSeason20242025!$AA$3:$AA$1315,DataRegularSeason20242025!$B$3:$B$1315, "&lt;=" &amp; CF$1, DataRegularSeason20242025!$D$3:$D$1315, $A15)+SUMIFS(DataRegularSeason20242025!$AB$3:$AB$1315,DataRegularSeason20242025!$B$3:$B$1315, "&lt;=" &amp; CF$1, DataRegularSeason20242025!$E$3:$E$1315, $A15)</f>
        <v>24</v>
      </c>
      <c r="CG15">
        <f>SUMIFS(DataRegularSeason20242025!$AA$3:$AA$1315,DataRegularSeason20242025!$B$3:$B$1315, "&lt;=" &amp; CG$1, DataRegularSeason20242025!$D$3:$D$1315, $A15)+SUMIFS(DataRegularSeason20242025!$AB$3:$AB$1315,DataRegularSeason20242025!$B$3:$B$1315, "&lt;=" &amp; CG$1, DataRegularSeason20242025!$E$3:$E$1315, $A15)</f>
        <v>24</v>
      </c>
      <c r="CH15">
        <f>SUMIFS(DataRegularSeason20242025!$AA$3:$AA$1315,DataRegularSeason20242025!$B$3:$B$1315, "&lt;=" &amp; CH$1, DataRegularSeason20242025!$D$3:$D$1315, $A15)+SUMIFS(DataRegularSeason20242025!$AB$3:$AB$1315,DataRegularSeason20242025!$B$3:$B$1315, "&lt;=" &amp; CH$1, DataRegularSeason20242025!$E$3:$E$1315, $A15)</f>
        <v>24</v>
      </c>
      <c r="CI15">
        <f>SUMIFS(DataRegularSeason20242025!$AA$3:$AA$1315,DataRegularSeason20242025!$B$3:$B$1315, "&lt;=" &amp; CI$1, DataRegularSeason20242025!$D$3:$D$1315, $A15)+SUMIFS(DataRegularSeason20242025!$AB$3:$AB$1315,DataRegularSeason20242025!$B$3:$B$1315, "&lt;=" &amp; CI$1, DataRegularSeason20242025!$E$3:$E$1315, $A15)</f>
        <v>24</v>
      </c>
      <c r="CJ15">
        <f>SUMIFS(DataRegularSeason20242025!$AA$3:$AA$1315,DataRegularSeason20242025!$B$3:$B$1315, "&lt;=" &amp; CJ$1, DataRegularSeason20242025!$D$3:$D$1315, $A15)+SUMIFS(DataRegularSeason20242025!$AB$3:$AB$1315,DataRegularSeason20242025!$B$3:$B$1315, "&lt;=" &amp; CJ$1, DataRegularSeason20242025!$E$3:$E$1315, $A15)</f>
        <v>24</v>
      </c>
      <c r="CK15">
        <f>SUMIFS(DataRegularSeason20242025!$AA$3:$AA$1315,DataRegularSeason20242025!$B$3:$B$1315, "&lt;=" &amp; CK$1, DataRegularSeason20242025!$D$3:$D$1315, $A15)+SUMIFS(DataRegularSeason20242025!$AB$3:$AB$1315,DataRegularSeason20242025!$B$3:$B$1315, "&lt;=" &amp; CK$1, DataRegularSeason20242025!$E$3:$E$1315, $A15)</f>
        <v>24</v>
      </c>
      <c r="CL15">
        <f>SUMIFS(DataRegularSeason20242025!$AA$3:$AA$1315,DataRegularSeason20242025!$B$3:$B$1315, "&lt;=" &amp; CL$1, DataRegularSeason20242025!$D$3:$D$1315, $A15)+SUMIFS(DataRegularSeason20242025!$AB$3:$AB$1315,DataRegularSeason20242025!$B$3:$B$1315, "&lt;=" &amp; CL$1, DataRegularSeason20242025!$E$3:$E$1315, $A15)</f>
        <v>24</v>
      </c>
      <c r="CM15">
        <f>SUMIFS(DataRegularSeason20242025!$AA$3:$AA$1315,DataRegularSeason20242025!$B$3:$B$1315, "&lt;=" &amp; CM$1, DataRegularSeason20242025!$D$3:$D$1315, $A15)+SUMIFS(DataRegularSeason20242025!$AB$3:$AB$1315,DataRegularSeason20242025!$B$3:$B$1315, "&lt;=" &amp; CM$1, DataRegularSeason20242025!$E$3:$E$1315, $A15)</f>
        <v>24</v>
      </c>
      <c r="CN15">
        <f>SUMIFS(DataRegularSeason20242025!$AA$3:$AA$1315,DataRegularSeason20242025!$B$3:$B$1315, "&lt;=" &amp; CN$1, DataRegularSeason20242025!$D$3:$D$1315, $A15)+SUMIFS(DataRegularSeason20242025!$AB$3:$AB$1315,DataRegularSeason20242025!$B$3:$B$1315, "&lt;=" &amp; CN$1, DataRegularSeason20242025!$E$3:$E$1315, $A15)</f>
        <v>24</v>
      </c>
      <c r="CO15">
        <f>SUMIFS(DataRegularSeason20242025!$AA$3:$AA$1315,DataRegularSeason20242025!$B$3:$B$1315, "&lt;=" &amp; CO$1, DataRegularSeason20242025!$D$3:$D$1315, $A15)+SUMIFS(DataRegularSeason20242025!$AB$3:$AB$1315,DataRegularSeason20242025!$B$3:$B$1315, "&lt;=" &amp; CO$1, DataRegularSeason20242025!$E$3:$E$1315, $A15)</f>
        <v>24</v>
      </c>
      <c r="CP15">
        <f>SUMIFS(DataRegularSeason20242025!$AA$3:$AA$1315,DataRegularSeason20242025!$B$3:$B$1315, "&lt;=" &amp; CP$1, DataRegularSeason20242025!$D$3:$D$1315, $A15)+SUMIFS(DataRegularSeason20242025!$AB$3:$AB$1315,DataRegularSeason20242025!$B$3:$B$1315, "&lt;=" &amp; CP$1, DataRegularSeason20242025!$E$3:$E$1315, $A15)</f>
        <v>24</v>
      </c>
      <c r="CQ15">
        <f>SUMIFS(DataRegularSeason20242025!$AA$3:$AA$1315,DataRegularSeason20242025!$B$3:$B$1315, "&lt;=" &amp; CQ$1, DataRegularSeason20242025!$D$3:$D$1315, $A15)+SUMIFS(DataRegularSeason20242025!$AB$3:$AB$1315,DataRegularSeason20242025!$B$3:$B$1315, "&lt;=" &amp; CQ$1, DataRegularSeason20242025!$E$3:$E$1315, $A15)</f>
        <v>24</v>
      </c>
      <c r="CR15">
        <f>SUMIFS(DataRegularSeason20242025!$AA$3:$AA$1315,DataRegularSeason20242025!$B$3:$B$1315, "&lt;=" &amp; CR$1, DataRegularSeason20242025!$D$3:$D$1315, $A15)+SUMIFS(DataRegularSeason20242025!$AB$3:$AB$1315,DataRegularSeason20242025!$B$3:$B$1315, "&lt;=" &amp; CR$1, DataRegularSeason20242025!$E$3:$E$1315, $A15)</f>
        <v>24</v>
      </c>
      <c r="CS15">
        <f>SUMIFS(DataRegularSeason20242025!$AA$3:$AA$1315,DataRegularSeason20242025!$B$3:$B$1315, "&lt;=" &amp; CS$1, DataRegularSeason20242025!$D$3:$D$1315, $A15)+SUMIFS(DataRegularSeason20242025!$AB$3:$AB$1315,DataRegularSeason20242025!$B$3:$B$1315, "&lt;=" &amp; CS$1, DataRegularSeason20242025!$E$3:$E$1315, $A15)</f>
        <v>24</v>
      </c>
      <c r="CT15">
        <f>SUMIFS(DataRegularSeason20242025!$AA$3:$AA$1315,DataRegularSeason20242025!$B$3:$B$1315, "&lt;=" &amp; CT$1, DataRegularSeason20242025!$D$3:$D$1315, $A15)+SUMIFS(DataRegularSeason20242025!$AB$3:$AB$1315,DataRegularSeason20242025!$B$3:$B$1315, "&lt;=" &amp; CT$1, DataRegularSeason20242025!$E$3:$E$1315, $A15)</f>
        <v>24</v>
      </c>
      <c r="CU15">
        <f>SUMIFS(DataRegularSeason20242025!$AA$3:$AA$1315,DataRegularSeason20242025!$B$3:$B$1315, "&lt;=" &amp; CU$1, DataRegularSeason20242025!$D$3:$D$1315, $A15)+SUMIFS(DataRegularSeason20242025!$AB$3:$AB$1315,DataRegularSeason20242025!$B$3:$B$1315, "&lt;=" &amp; CU$1, DataRegularSeason20242025!$E$3:$E$1315, $A15)</f>
        <v>24</v>
      </c>
      <c r="CV15">
        <f>SUMIFS(DataRegularSeason20242025!$AA$3:$AA$1315,DataRegularSeason20242025!$B$3:$B$1315, "&lt;=" &amp; CV$1, DataRegularSeason20242025!$D$3:$D$1315, $A15)+SUMIFS(DataRegularSeason20242025!$AB$3:$AB$1315,DataRegularSeason20242025!$B$3:$B$1315, "&lt;=" &amp; CV$1, DataRegularSeason20242025!$E$3:$E$1315, $A15)</f>
        <v>24</v>
      </c>
      <c r="CW15">
        <f>SUMIFS(DataRegularSeason20242025!$AA$3:$AA$1315,DataRegularSeason20242025!$B$3:$B$1315, "&lt;=" &amp; CW$1, DataRegularSeason20242025!$D$3:$D$1315, $A15)+SUMIFS(DataRegularSeason20242025!$AB$3:$AB$1315,DataRegularSeason20242025!$B$3:$B$1315, "&lt;=" &amp; CW$1, DataRegularSeason20242025!$E$3:$E$1315, $A15)</f>
        <v>24</v>
      </c>
      <c r="CX15">
        <f>SUMIFS(DataRegularSeason20242025!$AA$3:$AA$1315,DataRegularSeason20242025!$B$3:$B$1315, "&lt;=" &amp; CX$1, DataRegularSeason20242025!$D$3:$D$1315, $A15)+SUMIFS(DataRegularSeason20242025!$AB$3:$AB$1315,DataRegularSeason20242025!$B$3:$B$1315, "&lt;=" &amp; CX$1, DataRegularSeason20242025!$E$3:$E$1315, $A15)</f>
        <v>24</v>
      </c>
      <c r="CY15">
        <f>SUMIFS(DataRegularSeason20242025!$AA$3:$AA$1315,DataRegularSeason20242025!$B$3:$B$1315, "&lt;=" &amp; CY$1, DataRegularSeason20242025!$D$3:$D$1315, $A15)+SUMIFS(DataRegularSeason20242025!$AB$3:$AB$1315,DataRegularSeason20242025!$B$3:$B$1315, "&lt;=" &amp; CY$1, DataRegularSeason20242025!$E$3:$E$1315, $A15)</f>
        <v>24</v>
      </c>
      <c r="CZ15">
        <f>SUMIFS(DataRegularSeason20242025!$AA$3:$AA$1315,DataRegularSeason20242025!$B$3:$B$1315, "&lt;=" &amp; CZ$1, DataRegularSeason20242025!$D$3:$D$1315, $A15)+SUMIFS(DataRegularSeason20242025!$AB$3:$AB$1315,DataRegularSeason20242025!$B$3:$B$1315, "&lt;=" &amp; CZ$1, DataRegularSeason20242025!$E$3:$E$1315, $A15)</f>
        <v>24</v>
      </c>
      <c r="DA15">
        <f>SUMIFS(DataRegularSeason20242025!$AA$3:$AA$1315,DataRegularSeason20242025!$B$3:$B$1315, "&lt;=" &amp; DA$1, DataRegularSeason20242025!$D$3:$D$1315, $A15)+SUMIFS(DataRegularSeason20242025!$AB$3:$AB$1315,DataRegularSeason20242025!$B$3:$B$1315, "&lt;=" &amp; DA$1, DataRegularSeason20242025!$E$3:$E$1315, $A15)</f>
        <v>24</v>
      </c>
      <c r="DB15">
        <f>SUMIFS(DataRegularSeason20242025!$AA$3:$AA$1315,DataRegularSeason20242025!$B$3:$B$1315, "&lt;=" &amp; DB$1, DataRegularSeason20242025!$D$3:$D$1315, $A15)+SUMIFS(DataRegularSeason20242025!$AB$3:$AB$1315,DataRegularSeason20242025!$B$3:$B$1315, "&lt;=" &amp; DB$1, DataRegularSeason20242025!$E$3:$E$1315, $A15)</f>
        <v>24</v>
      </c>
      <c r="DC15">
        <f>SUMIFS(DataRegularSeason20242025!$AA$3:$AA$1315,DataRegularSeason20242025!$B$3:$B$1315, "&lt;=" &amp; DC$1, DataRegularSeason20242025!$D$3:$D$1315, $A15)+SUMIFS(DataRegularSeason20242025!$AB$3:$AB$1315,DataRegularSeason20242025!$B$3:$B$1315, "&lt;=" &amp; DC$1, DataRegularSeason20242025!$E$3:$E$1315, $A15)</f>
        <v>24</v>
      </c>
      <c r="DD15">
        <f>SUMIFS(DataRegularSeason20242025!$AA$3:$AA$1315,DataRegularSeason20242025!$B$3:$B$1315, "&lt;=" &amp; DD$1, DataRegularSeason20242025!$D$3:$D$1315, $A15)+SUMIFS(DataRegularSeason20242025!$AB$3:$AB$1315,DataRegularSeason20242025!$B$3:$B$1315, "&lt;=" &amp; DD$1, DataRegularSeason20242025!$E$3:$E$1315, $A15)</f>
        <v>24</v>
      </c>
      <c r="DE15">
        <f>SUMIFS(DataRegularSeason20242025!$AA$3:$AA$1315,DataRegularSeason20242025!$B$3:$B$1315, "&lt;=" &amp; DE$1, DataRegularSeason20242025!$D$3:$D$1315, $A15)+SUMIFS(DataRegularSeason20242025!$AB$3:$AB$1315,DataRegularSeason20242025!$B$3:$B$1315, "&lt;=" &amp; DE$1, DataRegularSeason20242025!$E$3:$E$1315, $A15)</f>
        <v>24</v>
      </c>
      <c r="DF15">
        <f>SUMIFS(DataRegularSeason20242025!$AA$3:$AA$1315,DataRegularSeason20242025!$B$3:$B$1315, "&lt;=" &amp; DF$1, DataRegularSeason20242025!$D$3:$D$1315, $A15)+SUMIFS(DataRegularSeason20242025!$AB$3:$AB$1315,DataRegularSeason20242025!$B$3:$B$1315, "&lt;=" &amp; DF$1, DataRegularSeason20242025!$E$3:$E$1315, $A15)</f>
        <v>24</v>
      </c>
      <c r="DG15">
        <f>SUMIFS(DataRegularSeason20242025!$AA$3:$AA$1315,DataRegularSeason20242025!$B$3:$B$1315, "&lt;=" &amp; DG$1, DataRegularSeason20242025!$D$3:$D$1315, $A15)+SUMIFS(DataRegularSeason20242025!$AB$3:$AB$1315,DataRegularSeason20242025!$B$3:$B$1315, "&lt;=" &amp; DG$1, DataRegularSeason20242025!$E$3:$E$1315, $A15)</f>
        <v>24</v>
      </c>
      <c r="DH15">
        <f>SUMIFS(DataRegularSeason20242025!$AA$3:$AA$1315,DataRegularSeason20242025!$B$3:$B$1315, "&lt;=" &amp; DH$1, DataRegularSeason20242025!$D$3:$D$1315, $A15)+SUMIFS(DataRegularSeason20242025!$AB$3:$AB$1315,DataRegularSeason20242025!$B$3:$B$1315, "&lt;=" &amp; DH$1, DataRegularSeason20242025!$E$3:$E$1315, $A15)</f>
        <v>24</v>
      </c>
      <c r="DI15">
        <f>SUMIFS(DataRegularSeason20242025!$AA$3:$AA$1315,DataRegularSeason20242025!$B$3:$B$1315, "&lt;=" &amp; DI$1, DataRegularSeason20242025!$D$3:$D$1315, $A15)+SUMIFS(DataRegularSeason20242025!$AB$3:$AB$1315,DataRegularSeason20242025!$B$3:$B$1315, "&lt;=" &amp; DI$1, DataRegularSeason20242025!$E$3:$E$1315, $A15)</f>
        <v>24</v>
      </c>
      <c r="DJ15">
        <f>SUMIFS(DataRegularSeason20242025!$AA$3:$AA$1315,DataRegularSeason20242025!$B$3:$B$1315, "&lt;=" &amp; DJ$1, DataRegularSeason20242025!$D$3:$D$1315, $A15)+SUMIFS(DataRegularSeason20242025!$AB$3:$AB$1315,DataRegularSeason20242025!$B$3:$B$1315, "&lt;=" &amp; DJ$1, DataRegularSeason20242025!$E$3:$E$1315, $A15)</f>
        <v>24</v>
      </c>
      <c r="DK15">
        <f>SUMIFS(DataRegularSeason20242025!$AA$3:$AA$1315,DataRegularSeason20242025!$B$3:$B$1315, "&lt;=" &amp; DK$1, DataRegularSeason20242025!$D$3:$D$1315, $A15)+SUMIFS(DataRegularSeason20242025!$AB$3:$AB$1315,DataRegularSeason20242025!$B$3:$B$1315, "&lt;=" &amp; DK$1, DataRegularSeason20242025!$E$3:$E$1315, $A15)</f>
        <v>24</v>
      </c>
      <c r="DL15">
        <f>SUMIFS(DataRegularSeason20242025!$AA$3:$AA$1315,DataRegularSeason20242025!$B$3:$B$1315, "&lt;=" &amp; DL$1, DataRegularSeason20242025!$D$3:$D$1315, $A15)+SUMIFS(DataRegularSeason20242025!$AB$3:$AB$1315,DataRegularSeason20242025!$B$3:$B$1315, "&lt;=" &amp; DL$1, DataRegularSeason20242025!$E$3:$E$1315, $A15)</f>
        <v>24</v>
      </c>
      <c r="DM15">
        <f>SUMIFS(DataRegularSeason20242025!$AA$3:$AA$1315,DataRegularSeason20242025!$B$3:$B$1315, "&lt;=" &amp; DM$1, DataRegularSeason20242025!$D$3:$D$1315, $A15)+SUMIFS(DataRegularSeason20242025!$AB$3:$AB$1315,DataRegularSeason20242025!$B$3:$B$1315, "&lt;=" &amp; DM$1, DataRegularSeason20242025!$E$3:$E$1315, $A15)</f>
        <v>24</v>
      </c>
      <c r="DN15">
        <f>SUMIFS(DataRegularSeason20242025!$AA$3:$AA$1315,DataRegularSeason20242025!$B$3:$B$1315, "&lt;=" &amp; DN$1, DataRegularSeason20242025!$D$3:$D$1315, $A15)+SUMIFS(DataRegularSeason20242025!$AB$3:$AB$1315,DataRegularSeason20242025!$B$3:$B$1315, "&lt;=" &amp; DN$1, DataRegularSeason20242025!$E$3:$E$1315, $A15)</f>
        <v>24</v>
      </c>
      <c r="DO15">
        <f>SUMIFS(DataRegularSeason20242025!$AA$3:$AA$1315,DataRegularSeason20242025!$B$3:$B$1315, "&lt;=" &amp; DO$1, DataRegularSeason20242025!$D$3:$D$1315, $A15)+SUMIFS(DataRegularSeason20242025!$AB$3:$AB$1315,DataRegularSeason20242025!$B$3:$B$1315, "&lt;=" &amp; DO$1, DataRegularSeason20242025!$E$3:$E$1315, $A15)</f>
        <v>24</v>
      </c>
      <c r="DP15">
        <f>SUMIFS(DataRegularSeason20242025!$AA$3:$AA$1315,DataRegularSeason20242025!$B$3:$B$1315, "&lt;=" &amp; DP$1, DataRegularSeason20242025!$D$3:$D$1315, $A15)+SUMIFS(DataRegularSeason20242025!$AB$3:$AB$1315,DataRegularSeason20242025!$B$3:$B$1315, "&lt;=" &amp; DP$1, DataRegularSeason20242025!$E$3:$E$1315, $A15)</f>
        <v>24</v>
      </c>
      <c r="DQ15">
        <f>SUMIFS(DataRegularSeason20242025!$AA$3:$AA$1315,DataRegularSeason20242025!$B$3:$B$1315, "&lt;=" &amp; DQ$1, DataRegularSeason20242025!$D$3:$D$1315, $A15)+SUMIFS(DataRegularSeason20242025!$AB$3:$AB$1315,DataRegularSeason20242025!$B$3:$B$1315, "&lt;=" &amp; DQ$1, DataRegularSeason20242025!$E$3:$E$1315, $A15)</f>
        <v>24</v>
      </c>
      <c r="DR15">
        <f>SUMIFS(DataRegularSeason20242025!$AA$3:$AA$1315,DataRegularSeason20242025!$B$3:$B$1315, "&lt;=" &amp; DR$1, DataRegularSeason20242025!$D$3:$D$1315, $A15)+SUMIFS(DataRegularSeason20242025!$AB$3:$AB$1315,DataRegularSeason20242025!$B$3:$B$1315, "&lt;=" &amp; DR$1, DataRegularSeason20242025!$E$3:$E$1315, $A15)</f>
        <v>24</v>
      </c>
      <c r="DS15">
        <f>SUMIFS(DataRegularSeason20242025!$AA$3:$AA$1315,DataRegularSeason20242025!$B$3:$B$1315, "&lt;=" &amp; DS$1, DataRegularSeason20242025!$D$3:$D$1315, $A15)+SUMIFS(DataRegularSeason20242025!$AB$3:$AB$1315,DataRegularSeason20242025!$B$3:$B$1315, "&lt;=" &amp; DS$1, DataRegularSeason20242025!$E$3:$E$1315, $A15)</f>
        <v>24</v>
      </c>
      <c r="DT15">
        <f>SUMIFS(DataRegularSeason20242025!$AA$3:$AA$1315,DataRegularSeason20242025!$B$3:$B$1315, "&lt;=" &amp; DT$1, DataRegularSeason20242025!$D$3:$D$1315, $A15)+SUMIFS(DataRegularSeason20242025!$AB$3:$AB$1315,DataRegularSeason20242025!$B$3:$B$1315, "&lt;=" &amp; DT$1, DataRegularSeason20242025!$E$3:$E$1315, $A15)</f>
        <v>24</v>
      </c>
      <c r="DU15">
        <f>SUMIFS(DataRegularSeason20242025!$AA$3:$AA$1315,DataRegularSeason20242025!$B$3:$B$1315, "&lt;=" &amp; DU$1, DataRegularSeason20242025!$D$3:$D$1315, $A15)+SUMIFS(DataRegularSeason20242025!$AB$3:$AB$1315,DataRegularSeason20242025!$B$3:$B$1315, "&lt;=" &amp; DU$1, DataRegularSeason20242025!$E$3:$E$1315, $A15)</f>
        <v>24</v>
      </c>
      <c r="DV15">
        <f>SUMIFS(DataRegularSeason20242025!$AA$3:$AA$1315,DataRegularSeason20242025!$B$3:$B$1315, "&lt;=" &amp; DV$1, DataRegularSeason20242025!$D$3:$D$1315, $A15)+SUMIFS(DataRegularSeason20242025!$AB$3:$AB$1315,DataRegularSeason20242025!$B$3:$B$1315, "&lt;=" &amp; DV$1, DataRegularSeason20242025!$E$3:$E$1315, $A15)</f>
        <v>24</v>
      </c>
      <c r="DW15">
        <f>SUMIFS(DataRegularSeason20242025!$AA$3:$AA$1315,DataRegularSeason20242025!$B$3:$B$1315, "&lt;=" &amp; DW$1, DataRegularSeason20242025!$D$3:$D$1315, $A15)+SUMIFS(DataRegularSeason20242025!$AB$3:$AB$1315,DataRegularSeason20242025!$B$3:$B$1315, "&lt;=" &amp; DW$1, DataRegularSeason20242025!$E$3:$E$1315, $A15)</f>
        <v>24</v>
      </c>
      <c r="DX15">
        <f>SUMIFS(DataRegularSeason20242025!$AA$3:$AA$1315,DataRegularSeason20242025!$B$3:$B$1315, "&lt;=" &amp; DX$1, DataRegularSeason20242025!$D$3:$D$1315, $A15)+SUMIFS(DataRegularSeason20242025!$AB$3:$AB$1315,DataRegularSeason20242025!$B$3:$B$1315, "&lt;=" &amp; DX$1, DataRegularSeason20242025!$E$3:$E$1315, $A15)</f>
        <v>24</v>
      </c>
      <c r="DY15">
        <f>SUMIFS(DataRegularSeason20242025!$AA$3:$AA$1315,DataRegularSeason20242025!$B$3:$B$1315, "&lt;=" &amp; DY$1, DataRegularSeason20242025!$D$3:$D$1315, $A15)+SUMIFS(DataRegularSeason20242025!$AB$3:$AB$1315,DataRegularSeason20242025!$B$3:$B$1315, "&lt;=" &amp; DY$1, DataRegularSeason20242025!$E$3:$E$1315, $A15)</f>
        <v>24</v>
      </c>
      <c r="DZ15">
        <f>SUMIFS(DataRegularSeason20242025!$AA$3:$AA$1315,DataRegularSeason20242025!$B$3:$B$1315, "&lt;=" &amp; DZ$1, DataRegularSeason20242025!$D$3:$D$1315, $A15)+SUMIFS(DataRegularSeason20242025!$AB$3:$AB$1315,DataRegularSeason20242025!$B$3:$B$1315, "&lt;=" &amp; DZ$1, DataRegularSeason20242025!$E$3:$E$1315, $A15)</f>
        <v>24</v>
      </c>
      <c r="EA15">
        <f>SUMIFS(DataRegularSeason20242025!$AA$3:$AA$1315,DataRegularSeason20242025!$B$3:$B$1315, "&lt;=" &amp; EA$1, DataRegularSeason20242025!$D$3:$D$1315, $A15)+SUMIFS(DataRegularSeason20242025!$AB$3:$AB$1315,DataRegularSeason20242025!$B$3:$B$1315, "&lt;=" &amp; EA$1, DataRegularSeason20242025!$E$3:$E$1315, $A15)</f>
        <v>24</v>
      </c>
      <c r="EB15">
        <f>SUMIFS(DataRegularSeason20242025!$AA$3:$AA$1315,DataRegularSeason20242025!$B$3:$B$1315, "&lt;=" &amp; EB$1, DataRegularSeason20242025!$D$3:$D$1315, $A15)+SUMIFS(DataRegularSeason20242025!$AB$3:$AB$1315,DataRegularSeason20242025!$B$3:$B$1315, "&lt;=" &amp; EB$1, DataRegularSeason20242025!$E$3:$E$1315, $A15)</f>
        <v>24</v>
      </c>
      <c r="EC15">
        <f>SUMIFS(DataRegularSeason20242025!$AA$3:$AA$1315,DataRegularSeason20242025!$B$3:$B$1315, "&lt;=" &amp; EC$1, DataRegularSeason20242025!$D$3:$D$1315, $A15)+SUMIFS(DataRegularSeason20242025!$AB$3:$AB$1315,DataRegularSeason20242025!$B$3:$B$1315, "&lt;=" &amp; EC$1, DataRegularSeason20242025!$E$3:$E$1315, $A15)</f>
        <v>24</v>
      </c>
      <c r="ED15">
        <f>SUMIFS(DataRegularSeason20242025!$AA$3:$AA$1315,DataRegularSeason20242025!$B$3:$B$1315, "&lt;=" &amp; ED$1, DataRegularSeason20242025!$D$3:$D$1315, $A15)+SUMIFS(DataRegularSeason20242025!$AB$3:$AB$1315,DataRegularSeason20242025!$B$3:$B$1315, "&lt;=" &amp; ED$1, DataRegularSeason20242025!$E$3:$E$1315, $A15)</f>
        <v>24</v>
      </c>
      <c r="EE15">
        <f>SUMIFS(DataRegularSeason20242025!$AA$3:$AA$1315,DataRegularSeason20242025!$B$3:$B$1315, "&lt;=" &amp; EE$1, DataRegularSeason20242025!$D$3:$D$1315, $A15)+SUMIFS(DataRegularSeason20242025!$AB$3:$AB$1315,DataRegularSeason20242025!$B$3:$B$1315, "&lt;=" &amp; EE$1, DataRegularSeason20242025!$E$3:$E$1315, $A15)</f>
        <v>24</v>
      </c>
      <c r="EF15">
        <f>SUMIFS(DataRegularSeason20242025!$AA$3:$AA$1315,DataRegularSeason20242025!$B$3:$B$1315, "&lt;=" &amp; EF$1, DataRegularSeason20242025!$D$3:$D$1315, $A15)+SUMIFS(DataRegularSeason20242025!$AB$3:$AB$1315,DataRegularSeason20242025!$B$3:$B$1315, "&lt;=" &amp; EF$1, DataRegularSeason20242025!$E$3:$E$1315, $A15)</f>
        <v>24</v>
      </c>
      <c r="EG15">
        <f>SUMIFS(DataRegularSeason20242025!$AA$3:$AA$1315,DataRegularSeason20242025!$B$3:$B$1315, "&lt;=" &amp; EG$1, DataRegularSeason20242025!$D$3:$D$1315, $A15)+SUMIFS(DataRegularSeason20242025!$AB$3:$AB$1315,DataRegularSeason20242025!$B$3:$B$1315, "&lt;=" &amp; EG$1, DataRegularSeason20242025!$E$3:$E$1315, $A15)</f>
        <v>24</v>
      </c>
      <c r="EH15">
        <f>SUMIFS(DataRegularSeason20242025!$AA$3:$AA$1315,DataRegularSeason20242025!$B$3:$B$1315, "&lt;=" &amp; EH$1, DataRegularSeason20242025!$D$3:$D$1315, $A15)+SUMIFS(DataRegularSeason20242025!$AB$3:$AB$1315,DataRegularSeason20242025!$B$3:$B$1315, "&lt;=" &amp; EH$1, DataRegularSeason20242025!$E$3:$E$1315, $A15)</f>
        <v>24</v>
      </c>
      <c r="EI15">
        <f>SUMIFS(DataRegularSeason20242025!$AA$3:$AA$1315,DataRegularSeason20242025!$B$3:$B$1315, "&lt;=" &amp; EI$1, DataRegularSeason20242025!$D$3:$D$1315, $A15)+SUMIFS(DataRegularSeason20242025!$AB$3:$AB$1315,DataRegularSeason20242025!$B$3:$B$1315, "&lt;=" &amp; EI$1, DataRegularSeason20242025!$E$3:$E$1315, $A15)</f>
        <v>24</v>
      </c>
      <c r="EJ15">
        <f>SUMIFS(DataRegularSeason20242025!$AA$3:$AA$1315,DataRegularSeason20242025!$B$3:$B$1315, "&lt;=" &amp; EJ$1, DataRegularSeason20242025!$D$3:$D$1315, $A15)+SUMIFS(DataRegularSeason20242025!$AB$3:$AB$1315,DataRegularSeason20242025!$B$3:$B$1315, "&lt;=" &amp; EJ$1, DataRegularSeason20242025!$E$3:$E$1315, $A15)</f>
        <v>24</v>
      </c>
      <c r="EK15">
        <f>SUMIFS(DataRegularSeason20242025!$AA$3:$AA$1315,DataRegularSeason20242025!$B$3:$B$1315, "&lt;=" &amp; EK$1, DataRegularSeason20242025!$D$3:$D$1315, $A15)+SUMIFS(DataRegularSeason20242025!$AB$3:$AB$1315,DataRegularSeason20242025!$B$3:$B$1315, "&lt;=" &amp; EK$1, DataRegularSeason20242025!$E$3:$E$1315, $A15)</f>
        <v>24</v>
      </c>
      <c r="EL15">
        <f>SUMIFS(DataRegularSeason20242025!$AA$3:$AA$1315,DataRegularSeason20242025!$B$3:$B$1315, "&lt;=" &amp; EL$1, DataRegularSeason20242025!$D$3:$D$1315, $A15)+SUMIFS(DataRegularSeason20242025!$AB$3:$AB$1315,DataRegularSeason20242025!$B$3:$B$1315, "&lt;=" &amp; EL$1, DataRegularSeason20242025!$E$3:$E$1315, $A15)</f>
        <v>24</v>
      </c>
      <c r="EM15">
        <f>SUMIFS(DataRegularSeason20242025!$AA$3:$AA$1315,DataRegularSeason20242025!$B$3:$B$1315, "&lt;=" &amp; EM$1, DataRegularSeason20242025!$D$3:$D$1315, $A15)+SUMIFS(DataRegularSeason20242025!$AB$3:$AB$1315,DataRegularSeason20242025!$B$3:$B$1315, "&lt;=" &amp; EM$1, DataRegularSeason20242025!$E$3:$E$1315, $A15)</f>
        <v>24</v>
      </c>
      <c r="EN15">
        <f>SUMIFS(DataRegularSeason20242025!$AA$3:$AA$1315,DataRegularSeason20242025!$B$3:$B$1315, "&lt;=" &amp; EN$1, DataRegularSeason20242025!$D$3:$D$1315, $A15)+SUMIFS(DataRegularSeason20242025!$AB$3:$AB$1315,DataRegularSeason20242025!$B$3:$B$1315, "&lt;=" &amp; EN$1, DataRegularSeason20242025!$E$3:$E$1315, $A15)</f>
        <v>24</v>
      </c>
      <c r="EO15">
        <f>SUMIFS(DataRegularSeason20242025!$AA$3:$AA$1315,DataRegularSeason20242025!$B$3:$B$1315, "&lt;=" &amp; EO$1, DataRegularSeason20242025!$D$3:$D$1315, $A15)+SUMIFS(DataRegularSeason20242025!$AB$3:$AB$1315,DataRegularSeason20242025!$B$3:$B$1315, "&lt;=" &amp; EO$1, DataRegularSeason20242025!$E$3:$E$1315, $A15)</f>
        <v>24</v>
      </c>
      <c r="EP15">
        <f>SUMIFS(DataRegularSeason20242025!$AA$3:$AA$1315,DataRegularSeason20242025!$B$3:$B$1315, "&lt;=" &amp; EP$1, DataRegularSeason20242025!$D$3:$D$1315, $A15)+SUMIFS(DataRegularSeason20242025!$AB$3:$AB$1315,DataRegularSeason20242025!$B$3:$B$1315, "&lt;=" &amp; EP$1, DataRegularSeason20242025!$E$3:$E$1315, $A15)</f>
        <v>24</v>
      </c>
      <c r="EQ15">
        <f>SUMIFS(DataRegularSeason20242025!$AA$3:$AA$1315,DataRegularSeason20242025!$B$3:$B$1315, "&lt;=" &amp; EQ$1, DataRegularSeason20242025!$D$3:$D$1315, $A15)+SUMIFS(DataRegularSeason20242025!$AB$3:$AB$1315,DataRegularSeason20242025!$B$3:$B$1315, "&lt;=" &amp; EQ$1, DataRegularSeason20242025!$E$3:$E$1315, $A15)</f>
        <v>24</v>
      </c>
      <c r="ER15">
        <f>SUMIFS(DataRegularSeason20242025!$AA$3:$AA$1315,DataRegularSeason20242025!$B$3:$B$1315, "&lt;=" &amp; ER$1, DataRegularSeason20242025!$D$3:$D$1315, $A15)+SUMIFS(DataRegularSeason20242025!$AB$3:$AB$1315,DataRegularSeason20242025!$B$3:$B$1315, "&lt;=" &amp; ER$1, DataRegularSeason20242025!$E$3:$E$1315, $A15)</f>
        <v>24</v>
      </c>
      <c r="ES15">
        <f>SUMIFS(DataRegularSeason20242025!$AA$3:$AA$1315,DataRegularSeason20242025!$B$3:$B$1315, "&lt;=" &amp; ES$1, DataRegularSeason20242025!$D$3:$D$1315, $A15)+SUMIFS(DataRegularSeason20242025!$AB$3:$AB$1315,DataRegularSeason20242025!$B$3:$B$1315, "&lt;=" &amp; ES$1, DataRegularSeason20242025!$E$3:$E$1315, $A15)</f>
        <v>24</v>
      </c>
      <c r="ET15">
        <f>SUMIFS(DataRegularSeason20242025!$AA$3:$AA$1315,DataRegularSeason20242025!$B$3:$B$1315, "&lt;=" &amp; ET$1, DataRegularSeason20242025!$D$3:$D$1315, $A15)+SUMIFS(DataRegularSeason20242025!$AB$3:$AB$1315,DataRegularSeason20242025!$B$3:$B$1315, "&lt;=" &amp; ET$1, DataRegularSeason20242025!$E$3:$E$1315, $A15)</f>
        <v>24</v>
      </c>
      <c r="EU15">
        <f>SUMIFS(DataRegularSeason20242025!$AA$3:$AA$1315,DataRegularSeason20242025!$B$3:$B$1315, "&lt;=" &amp; EU$1, DataRegularSeason20242025!$D$3:$D$1315, $A15)+SUMIFS(DataRegularSeason20242025!$AB$3:$AB$1315,DataRegularSeason20242025!$B$3:$B$1315, "&lt;=" &amp; EU$1, DataRegularSeason20242025!$E$3:$E$1315, $A15)</f>
        <v>24</v>
      </c>
      <c r="EV15">
        <f>SUMIFS(DataRegularSeason20242025!$AA$3:$AA$1315,DataRegularSeason20242025!$B$3:$B$1315, "&lt;=" &amp; EV$1, DataRegularSeason20242025!$D$3:$D$1315, $A15)+SUMIFS(DataRegularSeason20242025!$AB$3:$AB$1315,DataRegularSeason20242025!$B$3:$B$1315, "&lt;=" &amp; EV$1, DataRegularSeason20242025!$E$3:$E$1315, $A15)</f>
        <v>24</v>
      </c>
      <c r="EW15">
        <f>SUMIFS(DataRegularSeason20242025!$AA$3:$AA$1315,DataRegularSeason20242025!$B$3:$B$1315, "&lt;=" &amp; EW$1, DataRegularSeason20242025!$D$3:$D$1315, $A15)+SUMIFS(DataRegularSeason20242025!$AB$3:$AB$1315,DataRegularSeason20242025!$B$3:$B$1315, "&lt;=" &amp; EW$1, DataRegularSeason20242025!$E$3:$E$1315, $A15)</f>
        <v>24</v>
      </c>
      <c r="EX15">
        <f>SUMIFS(DataRegularSeason20242025!$AA$3:$AA$1315,DataRegularSeason20242025!$B$3:$B$1315, "&lt;=" &amp; EX$1, DataRegularSeason20242025!$D$3:$D$1315, $A15)+SUMIFS(DataRegularSeason20242025!$AB$3:$AB$1315,DataRegularSeason20242025!$B$3:$B$1315, "&lt;=" &amp; EX$1, DataRegularSeason20242025!$E$3:$E$1315, $A15)</f>
        <v>24</v>
      </c>
      <c r="EY15">
        <f>SUMIFS(DataRegularSeason20242025!$AA$3:$AA$1315,DataRegularSeason20242025!$B$3:$B$1315, "&lt;=" &amp; EY$1, DataRegularSeason20242025!$D$3:$D$1315, $A15)+SUMIFS(DataRegularSeason20242025!$AB$3:$AB$1315,DataRegularSeason20242025!$B$3:$B$1315, "&lt;=" &amp; EY$1, DataRegularSeason20242025!$E$3:$E$1315, $A15)</f>
        <v>24</v>
      </c>
      <c r="EZ15">
        <f>SUMIFS(DataRegularSeason20242025!$AA$3:$AA$1315,DataRegularSeason20242025!$B$3:$B$1315, "&lt;=" &amp; EZ$1, DataRegularSeason20242025!$D$3:$D$1315, $A15)+SUMIFS(DataRegularSeason20242025!$AB$3:$AB$1315,DataRegularSeason20242025!$B$3:$B$1315, "&lt;=" &amp; EZ$1, DataRegularSeason20242025!$E$3:$E$1315, $A15)</f>
        <v>24</v>
      </c>
      <c r="FA15">
        <f>SUMIFS(DataRegularSeason20242025!$AA$3:$AA$1315,DataRegularSeason20242025!$B$3:$B$1315, "&lt;=" &amp; FA$1, DataRegularSeason20242025!$D$3:$D$1315, $A15)+SUMIFS(DataRegularSeason20242025!$AB$3:$AB$1315,DataRegularSeason20242025!$B$3:$B$1315, "&lt;=" &amp; FA$1, DataRegularSeason20242025!$E$3:$E$1315, $A15)</f>
        <v>24</v>
      </c>
      <c r="FB15">
        <f>SUMIFS(DataRegularSeason20242025!$AA$3:$AA$1315,DataRegularSeason20242025!$B$3:$B$1315, "&lt;=" &amp; FB$1, DataRegularSeason20242025!$D$3:$D$1315, $A15)+SUMIFS(DataRegularSeason20242025!$AB$3:$AB$1315,DataRegularSeason20242025!$B$3:$B$1315, "&lt;=" &amp; FB$1, DataRegularSeason20242025!$E$3:$E$1315, $A15)</f>
        <v>24</v>
      </c>
      <c r="FC15">
        <f>SUMIFS(DataRegularSeason20242025!$AA$3:$AA$1315,DataRegularSeason20242025!$B$3:$B$1315, "&lt;=" &amp; FC$1, DataRegularSeason20242025!$D$3:$D$1315, $A15)+SUMIFS(DataRegularSeason20242025!$AB$3:$AB$1315,DataRegularSeason20242025!$B$3:$B$1315, "&lt;=" &amp; FC$1, DataRegularSeason20242025!$E$3:$E$1315, $A15)</f>
        <v>24</v>
      </c>
      <c r="FD15">
        <f>SUMIFS(DataRegularSeason20242025!$AA$3:$AA$1315,DataRegularSeason20242025!$B$3:$B$1315, "&lt;=" &amp; FD$1, DataRegularSeason20242025!$D$3:$D$1315, $A15)+SUMIFS(DataRegularSeason20242025!$AB$3:$AB$1315,DataRegularSeason20242025!$B$3:$B$1315, "&lt;=" &amp; FD$1, DataRegularSeason20242025!$E$3:$E$1315, $A15)</f>
        <v>24</v>
      </c>
      <c r="FE15">
        <f>SUMIFS(DataRegularSeason20242025!$AA$3:$AA$1315,DataRegularSeason20242025!$B$3:$B$1315, "&lt;=" &amp; FE$1, DataRegularSeason20242025!$D$3:$D$1315, $A15)+SUMIFS(DataRegularSeason20242025!$AB$3:$AB$1315,DataRegularSeason20242025!$B$3:$B$1315, "&lt;=" &amp; FE$1, DataRegularSeason20242025!$E$3:$E$1315, $A15)</f>
        <v>24</v>
      </c>
      <c r="FF15">
        <f>SUMIFS(DataRegularSeason20242025!$AA$3:$AA$1315,DataRegularSeason20242025!$B$3:$B$1315, "&lt;=" &amp; FF$1, DataRegularSeason20242025!$D$3:$D$1315, $A15)+SUMIFS(DataRegularSeason20242025!$AB$3:$AB$1315,DataRegularSeason20242025!$B$3:$B$1315, "&lt;=" &amp; FF$1, DataRegularSeason20242025!$E$3:$E$1315, $A15)</f>
        <v>24</v>
      </c>
      <c r="FG15">
        <f>SUMIFS(DataRegularSeason20242025!$AA$3:$AA$1315,DataRegularSeason20242025!$B$3:$B$1315, "&lt;=" &amp; FG$1, DataRegularSeason20242025!$D$3:$D$1315, $A15)+SUMIFS(DataRegularSeason20242025!$AB$3:$AB$1315,DataRegularSeason20242025!$B$3:$B$1315, "&lt;=" &amp; FG$1, DataRegularSeason20242025!$E$3:$E$1315, $A15)</f>
        <v>24</v>
      </c>
      <c r="FH15">
        <f>SUMIFS(DataRegularSeason20242025!$AA$3:$AA$1315,DataRegularSeason20242025!$B$3:$B$1315, "&lt;=" &amp; FH$1, DataRegularSeason20242025!$D$3:$D$1315, $A15)+SUMIFS(DataRegularSeason20242025!$AB$3:$AB$1315,DataRegularSeason20242025!$B$3:$B$1315, "&lt;=" &amp; FH$1, DataRegularSeason20242025!$E$3:$E$1315, $A15)</f>
        <v>24</v>
      </c>
      <c r="FI15">
        <f>SUMIFS(DataRegularSeason20242025!$AA$3:$AA$1315,DataRegularSeason20242025!$B$3:$B$1315, "&lt;=" &amp; FI$1, DataRegularSeason20242025!$D$3:$D$1315, $A15)+SUMIFS(DataRegularSeason20242025!$AB$3:$AB$1315,DataRegularSeason20242025!$B$3:$B$1315, "&lt;=" &amp; FI$1, DataRegularSeason20242025!$E$3:$E$1315, $A15)</f>
        <v>24</v>
      </c>
      <c r="FJ15">
        <f>SUMIFS(DataRegularSeason20242025!$AA$3:$AA$1315,DataRegularSeason20242025!$B$3:$B$1315, "&lt;=" &amp; FJ$1, DataRegularSeason20242025!$D$3:$D$1315, $A15)+SUMIFS(DataRegularSeason20242025!$AB$3:$AB$1315,DataRegularSeason20242025!$B$3:$B$1315, "&lt;=" &amp; FJ$1, DataRegularSeason20242025!$E$3:$E$1315, $A15)</f>
        <v>24</v>
      </c>
      <c r="FK15">
        <f>SUMIFS(DataRegularSeason20242025!$AA$3:$AA$1315,DataRegularSeason20242025!$B$3:$B$1315, "&lt;=" &amp; FK$1, DataRegularSeason20242025!$D$3:$D$1315, $A15)+SUMIFS(DataRegularSeason20242025!$AB$3:$AB$1315,DataRegularSeason20242025!$B$3:$B$1315, "&lt;=" &amp; FK$1, DataRegularSeason20242025!$E$3:$E$1315, $A15)</f>
        <v>24</v>
      </c>
      <c r="FL15">
        <f>SUMIFS(DataRegularSeason20242025!$AA$3:$AA$1315,DataRegularSeason20242025!$B$3:$B$1315, "&lt;=" &amp; FL$1, DataRegularSeason20242025!$D$3:$D$1315, $A15)+SUMIFS(DataRegularSeason20242025!$AB$3:$AB$1315,DataRegularSeason20242025!$B$3:$B$1315, "&lt;=" &amp; FL$1, DataRegularSeason20242025!$E$3:$E$1315, $A15)</f>
        <v>24</v>
      </c>
      <c r="FM15">
        <f>SUMIFS(DataRegularSeason20242025!$AA$3:$AA$1315,DataRegularSeason20242025!$B$3:$B$1315, "&lt;=" &amp; FM$1, DataRegularSeason20242025!$D$3:$D$1315, $A15)+SUMIFS(DataRegularSeason20242025!$AB$3:$AB$1315,DataRegularSeason20242025!$B$3:$B$1315, "&lt;=" &amp; FM$1, DataRegularSeason20242025!$E$3:$E$1315, $A15)</f>
        <v>24</v>
      </c>
      <c r="FN15">
        <f>SUMIFS(DataRegularSeason20242025!$AA$3:$AA$1315,DataRegularSeason20242025!$B$3:$B$1315, "&lt;=" &amp; FN$1, DataRegularSeason20242025!$D$3:$D$1315, $A15)+SUMIFS(DataRegularSeason20242025!$AB$3:$AB$1315,DataRegularSeason20242025!$B$3:$B$1315, "&lt;=" &amp; FN$1, DataRegularSeason20242025!$E$3:$E$1315, $A15)</f>
        <v>24</v>
      </c>
      <c r="FO15">
        <f>SUMIFS(DataRegularSeason20242025!$AA$3:$AA$1315,DataRegularSeason20242025!$B$3:$B$1315, "&lt;=" &amp; FO$1, DataRegularSeason20242025!$D$3:$D$1315, $A15)+SUMIFS(DataRegularSeason20242025!$AB$3:$AB$1315,DataRegularSeason20242025!$B$3:$B$1315, "&lt;=" &amp; FO$1, DataRegularSeason20242025!$E$3:$E$1315, $A15)</f>
        <v>24</v>
      </c>
      <c r="FP15">
        <f>SUMIFS(DataRegularSeason20242025!$AA$3:$AA$1315,DataRegularSeason20242025!$B$3:$B$1315, "&lt;=" &amp; FP$1, DataRegularSeason20242025!$D$3:$D$1315, $A15)+SUMIFS(DataRegularSeason20242025!$AB$3:$AB$1315,DataRegularSeason20242025!$B$3:$B$1315, "&lt;=" &amp; FP$1, DataRegularSeason20242025!$E$3:$E$1315, $A15)</f>
        <v>24</v>
      </c>
      <c r="FQ15">
        <f>SUMIFS(DataRegularSeason20242025!$AA$3:$AA$1315,DataRegularSeason20242025!$B$3:$B$1315, "&lt;=" &amp; FQ$1, DataRegularSeason20242025!$D$3:$D$1315, $A15)+SUMIFS(DataRegularSeason20242025!$AB$3:$AB$1315,DataRegularSeason20242025!$B$3:$B$1315, "&lt;=" &amp; FQ$1, DataRegularSeason20242025!$E$3:$E$1315, $A15)</f>
        <v>24</v>
      </c>
      <c r="FR15">
        <f>SUMIFS(DataRegularSeason20242025!$AA$3:$AA$1315,DataRegularSeason20242025!$B$3:$B$1315, "&lt;=" &amp; FR$1, DataRegularSeason20242025!$D$3:$D$1315, $A15)+SUMIFS(DataRegularSeason20242025!$AB$3:$AB$1315,DataRegularSeason20242025!$B$3:$B$1315, "&lt;=" &amp; FR$1, DataRegularSeason20242025!$E$3:$E$1315, $A15)</f>
        <v>24</v>
      </c>
      <c r="FS15">
        <f>SUMIFS(DataRegularSeason20242025!$AA$3:$AA$1315,DataRegularSeason20242025!$B$3:$B$1315, "&lt;=" &amp; FS$1, DataRegularSeason20242025!$D$3:$D$1315, $A15)+SUMIFS(DataRegularSeason20242025!$AB$3:$AB$1315,DataRegularSeason20242025!$B$3:$B$1315, "&lt;=" &amp; FS$1, DataRegularSeason20242025!$E$3:$E$1315, $A15)</f>
        <v>24</v>
      </c>
      <c r="FT15">
        <f>SUMIFS(DataRegularSeason20242025!$AA$3:$AA$1315,DataRegularSeason20242025!$B$3:$B$1315, "&lt;=" &amp; FT$1, DataRegularSeason20242025!$D$3:$D$1315, $A15)+SUMIFS(DataRegularSeason20242025!$AB$3:$AB$1315,DataRegularSeason20242025!$B$3:$B$1315, "&lt;=" &amp; FT$1, DataRegularSeason20242025!$E$3:$E$1315, $A15)</f>
        <v>24</v>
      </c>
      <c r="FU15">
        <f>SUMIFS(DataRegularSeason20242025!$AA$3:$AA$1315,DataRegularSeason20242025!$B$3:$B$1315, "&lt;=" &amp; FU$1, DataRegularSeason20242025!$D$3:$D$1315, $A15)+SUMIFS(DataRegularSeason20242025!$AB$3:$AB$1315,DataRegularSeason20242025!$B$3:$B$1315, "&lt;=" &amp; FU$1, DataRegularSeason20242025!$E$3:$E$1315, $A15)</f>
        <v>24</v>
      </c>
      <c r="FV15">
        <f>SUMIFS(DataRegularSeason20242025!$AA$3:$AA$1315,DataRegularSeason20242025!$B$3:$B$1315, "&lt;=" &amp; FV$1, DataRegularSeason20242025!$D$3:$D$1315, $A15)+SUMIFS(DataRegularSeason20242025!$AB$3:$AB$1315,DataRegularSeason20242025!$B$3:$B$1315, "&lt;=" &amp; FV$1, DataRegularSeason20242025!$E$3:$E$1315, $A15)</f>
        <v>24</v>
      </c>
      <c r="FW15">
        <f>SUMIFS(DataRegularSeason20242025!$AA$3:$AA$1315,DataRegularSeason20242025!$B$3:$B$1315, "&lt;=" &amp; FW$1, DataRegularSeason20242025!$D$3:$D$1315, $A15)+SUMIFS(DataRegularSeason20242025!$AB$3:$AB$1315,DataRegularSeason20242025!$B$3:$B$1315, "&lt;=" &amp; FW$1, DataRegularSeason20242025!$E$3:$E$1315, $A15)</f>
        <v>24</v>
      </c>
      <c r="FX15">
        <f>SUMIFS(DataRegularSeason20242025!$AA$3:$AA$1315,DataRegularSeason20242025!$B$3:$B$1315, "&lt;=" &amp; FX$1, DataRegularSeason20242025!$D$3:$D$1315, $A15)+SUMIFS(DataRegularSeason20242025!$AB$3:$AB$1315,DataRegularSeason20242025!$B$3:$B$1315, "&lt;=" &amp; FX$1, DataRegularSeason20242025!$E$3:$E$1315, $A15)</f>
        <v>24</v>
      </c>
      <c r="FY15">
        <f>SUMIFS(DataRegularSeason20242025!$AA$3:$AA$1315,DataRegularSeason20242025!$B$3:$B$1315, "&lt;=" &amp; FY$1, DataRegularSeason20242025!$D$3:$D$1315, $A15)+SUMIFS(DataRegularSeason20242025!$AB$3:$AB$1315,DataRegularSeason20242025!$B$3:$B$1315, "&lt;=" &amp; FY$1, DataRegularSeason20242025!$E$3:$E$1315, $A15)</f>
        <v>24</v>
      </c>
      <c r="FZ15">
        <f>SUMIFS(DataRegularSeason20242025!$AA$3:$AA$1315,DataRegularSeason20242025!$B$3:$B$1315, "&lt;=" &amp; FZ$1, DataRegularSeason20242025!$D$3:$D$1315, $A15)+SUMIFS(DataRegularSeason20242025!$AB$3:$AB$1315,DataRegularSeason20242025!$B$3:$B$1315, "&lt;=" &amp; FZ$1, DataRegularSeason20242025!$E$3:$E$1315, $A15)</f>
        <v>24</v>
      </c>
      <c r="GA15">
        <f>SUMIFS(DataRegularSeason20242025!$AA$3:$AA$1315,DataRegularSeason20242025!$B$3:$B$1315, "&lt;=" &amp; GA$1, DataRegularSeason20242025!$D$3:$D$1315, $A15)+SUMIFS(DataRegularSeason20242025!$AB$3:$AB$1315,DataRegularSeason20242025!$B$3:$B$1315, "&lt;=" &amp; GA$1, DataRegularSeason20242025!$E$3:$E$1315, $A15)</f>
        <v>24</v>
      </c>
      <c r="GB15">
        <f>SUMIFS(DataRegularSeason20242025!$AA$3:$AA$1315,DataRegularSeason20242025!$B$3:$B$1315, "&lt;=" &amp; GB$1, DataRegularSeason20242025!$D$3:$D$1315, $A15)+SUMIFS(DataRegularSeason20242025!$AB$3:$AB$1315,DataRegularSeason20242025!$B$3:$B$1315, "&lt;=" &amp; GB$1, DataRegularSeason20242025!$E$3:$E$1315, $A15)</f>
        <v>24</v>
      </c>
      <c r="GC15">
        <f>SUMIFS(DataRegularSeason20242025!$AA$3:$AA$1315,DataRegularSeason20242025!$B$3:$B$1315, "&lt;=" &amp; GC$1, DataRegularSeason20242025!$D$3:$D$1315, $A15)+SUMIFS(DataRegularSeason20242025!$AB$3:$AB$1315,DataRegularSeason20242025!$B$3:$B$1315, "&lt;=" &amp; GC$1, DataRegularSeason20242025!$E$3:$E$1315, $A15)</f>
        <v>24</v>
      </c>
      <c r="GD15">
        <f>SUMIFS(DataRegularSeason20242025!$AA$3:$AA$1315,DataRegularSeason20242025!$B$3:$B$1315, "&lt;=" &amp; GD$1, DataRegularSeason20242025!$D$3:$D$1315, $A15)+SUMIFS(DataRegularSeason20242025!$AB$3:$AB$1315,DataRegularSeason20242025!$B$3:$B$1315, "&lt;=" &amp; GD$1, DataRegularSeason20242025!$E$3:$E$1315, $A15)</f>
        <v>24</v>
      </c>
      <c r="GE15">
        <f>SUMIFS(DataRegularSeason20242025!$AA$3:$AA$1315,DataRegularSeason20242025!$B$3:$B$1315, "&lt;=" &amp; GE$1, DataRegularSeason20242025!$D$3:$D$1315, $A15)+SUMIFS(DataRegularSeason20242025!$AB$3:$AB$1315,DataRegularSeason20242025!$B$3:$B$1315, "&lt;=" &amp; GE$1, DataRegularSeason20242025!$E$3:$E$1315, $A15)</f>
        <v>24</v>
      </c>
      <c r="GF15">
        <f>SUMIFS(DataRegularSeason20242025!$AA$3:$AA$1315,DataRegularSeason20242025!$B$3:$B$1315, "&lt;=" &amp; GF$1, DataRegularSeason20242025!$D$3:$D$1315, $A15)+SUMIFS(DataRegularSeason20242025!$AB$3:$AB$1315,DataRegularSeason20242025!$B$3:$B$1315, "&lt;=" &amp; GF$1, DataRegularSeason20242025!$E$3:$E$1315, $A15)</f>
        <v>24</v>
      </c>
      <c r="GG15">
        <f>SUMIFS(DataRegularSeason20242025!$AA$3:$AA$1315,DataRegularSeason20242025!$B$3:$B$1315, "&lt;=" &amp; GG$1, DataRegularSeason20242025!$D$3:$D$1315, $A15)+SUMIFS(DataRegularSeason20242025!$AB$3:$AB$1315,DataRegularSeason20242025!$B$3:$B$1315, "&lt;=" &amp; GG$1, DataRegularSeason20242025!$E$3:$E$1315, $A15)</f>
        <v>24</v>
      </c>
      <c r="GH15">
        <f>SUMIFS(DataRegularSeason20242025!$AA$3:$AA$1315,DataRegularSeason20242025!$B$3:$B$1315, "&lt;=" &amp; GH$1, DataRegularSeason20242025!$D$3:$D$1315, $A15)+SUMIFS(DataRegularSeason20242025!$AB$3:$AB$1315,DataRegularSeason20242025!$B$3:$B$1315, "&lt;=" &amp; GH$1, DataRegularSeason20242025!$E$3:$E$1315, $A15)</f>
        <v>24</v>
      </c>
      <c r="GI15">
        <f>SUMIFS(DataRegularSeason20242025!$AA$3:$AA$1315,DataRegularSeason20242025!$B$3:$B$1315, "&lt;=" &amp; GI$1, DataRegularSeason20242025!$D$3:$D$1315, $A15)+SUMIFS(DataRegularSeason20242025!$AB$3:$AB$1315,DataRegularSeason20242025!$B$3:$B$1315, "&lt;=" &amp; GI$1, DataRegularSeason20242025!$E$3:$E$1315, $A15)</f>
        <v>24</v>
      </c>
      <c r="GJ15">
        <f>SUMIFS(DataRegularSeason20242025!$AA$3:$AA$1315,DataRegularSeason20242025!$B$3:$B$1315, "&lt;=" &amp; GJ$1, DataRegularSeason20242025!$D$3:$D$1315, $A15)+SUMIFS(DataRegularSeason20242025!$AB$3:$AB$1315,DataRegularSeason20242025!$B$3:$B$1315, "&lt;=" &amp; GJ$1, DataRegularSeason20242025!$E$3:$E$1315, $A15)</f>
        <v>24</v>
      </c>
      <c r="GK15">
        <f>SUMIFS(DataRegularSeason20242025!$AA$3:$AA$1315,DataRegularSeason20242025!$B$3:$B$1315, "&lt;=" &amp; GK$1, DataRegularSeason20242025!$D$3:$D$1315, $A15)+SUMIFS(DataRegularSeason20242025!$AB$3:$AB$1315,DataRegularSeason20242025!$B$3:$B$1315, "&lt;=" &amp; GK$1, DataRegularSeason20242025!$E$3:$E$1315, $A15)</f>
        <v>24</v>
      </c>
      <c r="GL15">
        <f>SUMIFS(DataRegularSeason20242025!$AA$3:$AA$1315,DataRegularSeason20242025!$B$3:$B$1315, "&lt;=" &amp; GL$1, DataRegularSeason20242025!$D$3:$D$1315, $A15)+SUMIFS(DataRegularSeason20242025!$AB$3:$AB$1315,DataRegularSeason20242025!$B$3:$B$1315, "&lt;=" &amp; GL$1, DataRegularSeason20242025!$E$3:$E$1315, $A15)</f>
        <v>24</v>
      </c>
      <c r="GM15">
        <f>SUMIFS(DataRegularSeason20242025!$AA$3:$AA$1315,DataRegularSeason20242025!$B$3:$B$1315, "&lt;=" &amp; GM$1, DataRegularSeason20242025!$D$3:$D$1315, $A15)+SUMIFS(DataRegularSeason20242025!$AB$3:$AB$1315,DataRegularSeason20242025!$B$3:$B$1315, "&lt;=" &amp; GM$1, DataRegularSeason20242025!$E$3:$E$1315, $A15)</f>
        <v>24</v>
      </c>
      <c r="GN15">
        <f>SUMIFS(DataRegularSeason20242025!$AA$3:$AA$1315,DataRegularSeason20242025!$B$3:$B$1315, "&lt;=" &amp; GN$1, DataRegularSeason20242025!$D$3:$D$1315, $A15)+SUMIFS(DataRegularSeason20242025!$AB$3:$AB$1315,DataRegularSeason20242025!$B$3:$B$1315, "&lt;=" &amp; GN$1, DataRegularSeason20242025!$E$3:$E$1315, $A15)</f>
        <v>24</v>
      </c>
      <c r="GO15">
        <f>SUMIFS(DataRegularSeason20242025!$AA$3:$AA$1315,DataRegularSeason20242025!$B$3:$B$1315, "&lt;=" &amp; GO$1, DataRegularSeason20242025!$D$3:$D$1315, $A15)+SUMIFS(DataRegularSeason20242025!$AB$3:$AB$1315,DataRegularSeason20242025!$B$3:$B$1315, "&lt;=" &amp; GO$1, DataRegularSeason20242025!$E$3:$E$1315, $A15)</f>
        <v>24</v>
      </c>
      <c r="GP15">
        <f>SUMIFS(DataRegularSeason20242025!$AA$3:$AA$1315,DataRegularSeason20242025!$B$3:$B$1315, "&lt;=" &amp; GP$1, DataRegularSeason20242025!$D$3:$D$1315, $A15)+SUMIFS(DataRegularSeason20242025!$AB$3:$AB$1315,DataRegularSeason20242025!$B$3:$B$1315, "&lt;=" &amp; GP$1, DataRegularSeason20242025!$E$3:$E$1315, $A15)</f>
        <v>24</v>
      </c>
      <c r="GQ15">
        <f>SUMIFS(DataRegularSeason20242025!$AA$3:$AA$1315,DataRegularSeason20242025!$B$3:$B$1315, "&lt;=" &amp; GQ$1, DataRegularSeason20242025!$D$3:$D$1315, $A15)+SUMIFS(DataRegularSeason20242025!$AB$3:$AB$1315,DataRegularSeason20242025!$B$3:$B$1315, "&lt;=" &amp; GQ$1, DataRegularSeason20242025!$E$3:$E$1315, $A15)</f>
        <v>24</v>
      </c>
      <c r="GR15">
        <f>SUMIFS(DataRegularSeason20242025!$AA$3:$AA$1315,DataRegularSeason20242025!$B$3:$B$1315, "&lt;=" &amp; GR$1, DataRegularSeason20242025!$D$3:$D$1315, $A15)+SUMIFS(DataRegularSeason20242025!$AB$3:$AB$1315,DataRegularSeason20242025!$B$3:$B$1315, "&lt;=" &amp; GR$1, DataRegularSeason20242025!$E$3:$E$1315, $A15)</f>
        <v>24</v>
      </c>
      <c r="GS15">
        <f>SUMIFS(DataRegularSeason20242025!$AA$3:$AA$1315,DataRegularSeason20242025!$B$3:$B$1315, "&lt;=" &amp; GS$1, DataRegularSeason20242025!$D$3:$D$1315, $A15)+SUMIFS(DataRegularSeason20242025!$AB$3:$AB$1315,DataRegularSeason20242025!$B$3:$B$1315, "&lt;=" &amp; GS$1, DataRegularSeason20242025!$E$3:$E$1315, $A15)</f>
        <v>24</v>
      </c>
      <c r="GT15">
        <f>SUMIFS(DataRegularSeason20242025!$AA$3:$AA$1315,DataRegularSeason20242025!$B$3:$B$1315, "&lt;=" &amp; GT$1, DataRegularSeason20242025!$D$3:$D$1315, $A15)+SUMIFS(DataRegularSeason20242025!$AB$3:$AB$1315,DataRegularSeason20242025!$B$3:$B$1315, "&lt;=" &amp; GT$1, DataRegularSeason20242025!$E$3:$E$1315, $A15)</f>
        <v>24</v>
      </c>
      <c r="GU15">
        <f>SUMIFS(DataRegularSeason20242025!$AA$3:$AA$1315,DataRegularSeason20242025!$B$3:$B$1315, "&lt;=" &amp; GU$1, DataRegularSeason20242025!$D$3:$D$1315, $A15)+SUMIFS(DataRegularSeason20242025!$AB$3:$AB$1315,DataRegularSeason20242025!$B$3:$B$1315, "&lt;=" &amp; GU$1, DataRegularSeason20242025!$E$3:$E$1315, $A15)</f>
        <v>24</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23</v>
      </c>
      <c r="BJ16">
        <f>SUMIFS(DataRegularSeason20242025!$AA$3:$AA$1315,DataRegularSeason20242025!$B$3:$B$1315, "&lt;=" &amp; BJ$1, DataRegularSeason20242025!$D$3:$D$1315, $A16)+SUMIFS(DataRegularSeason20242025!$AB$3:$AB$1315,DataRegularSeason20242025!$B$3:$B$1315, "&lt;=" &amp; BJ$1, DataRegularSeason20242025!$E$3:$E$1315, $A16)</f>
        <v>23</v>
      </c>
      <c r="BK16">
        <f>SUMIFS(DataRegularSeason20242025!$AA$3:$AA$1315,DataRegularSeason20242025!$B$3:$B$1315, "&lt;=" &amp; BK$1, DataRegularSeason20242025!$D$3:$D$1315, $A16)+SUMIFS(DataRegularSeason20242025!$AB$3:$AB$1315,DataRegularSeason20242025!$B$3:$B$1315, "&lt;=" &amp; BK$1, DataRegularSeason20242025!$E$3:$E$1315, $A16)</f>
        <v>23</v>
      </c>
      <c r="BL16">
        <f>SUMIFS(DataRegularSeason20242025!$AA$3:$AA$1315,DataRegularSeason20242025!$B$3:$B$1315, "&lt;=" &amp; BL$1, DataRegularSeason20242025!$D$3:$D$1315, $A16)+SUMIFS(DataRegularSeason20242025!$AB$3:$AB$1315,DataRegularSeason20242025!$B$3:$B$1315, "&lt;=" &amp; BL$1, DataRegularSeason20242025!$E$3:$E$1315, $A16)</f>
        <v>23</v>
      </c>
      <c r="BM16">
        <f>SUMIFS(DataRegularSeason20242025!$AA$3:$AA$1315,DataRegularSeason20242025!$B$3:$B$1315, "&lt;=" &amp; BM$1, DataRegularSeason20242025!$D$3:$D$1315, $A16)+SUMIFS(DataRegularSeason20242025!$AB$3:$AB$1315,DataRegularSeason20242025!$B$3:$B$1315, "&lt;=" &amp; BM$1, DataRegularSeason20242025!$E$3:$E$1315, $A16)</f>
        <v>23</v>
      </c>
      <c r="BN16">
        <f>SUMIFS(DataRegularSeason20242025!$AA$3:$AA$1315,DataRegularSeason20242025!$B$3:$B$1315, "&lt;=" &amp; BN$1, DataRegularSeason20242025!$D$3:$D$1315, $A16)+SUMIFS(DataRegularSeason20242025!$AB$3:$AB$1315,DataRegularSeason20242025!$B$3:$B$1315, "&lt;=" &amp; BN$1, DataRegularSeason20242025!$E$3:$E$1315, $A16)</f>
        <v>23</v>
      </c>
      <c r="BO16">
        <f>SUMIFS(DataRegularSeason20242025!$AA$3:$AA$1315,DataRegularSeason20242025!$B$3:$B$1315, "&lt;=" &amp; BO$1, DataRegularSeason20242025!$D$3:$D$1315, $A16)+SUMIFS(DataRegularSeason20242025!$AB$3:$AB$1315,DataRegularSeason20242025!$B$3:$B$1315, "&lt;=" &amp; BO$1, DataRegularSeason20242025!$E$3:$E$1315, $A16)</f>
        <v>23</v>
      </c>
      <c r="BP16">
        <f>SUMIFS(DataRegularSeason20242025!$AA$3:$AA$1315,DataRegularSeason20242025!$B$3:$B$1315, "&lt;=" &amp; BP$1, DataRegularSeason20242025!$D$3:$D$1315, $A16)+SUMIFS(DataRegularSeason20242025!$AB$3:$AB$1315,DataRegularSeason20242025!$B$3:$B$1315, "&lt;=" &amp; BP$1, DataRegularSeason20242025!$E$3:$E$1315, $A16)</f>
        <v>23</v>
      </c>
      <c r="BQ16">
        <f>SUMIFS(DataRegularSeason20242025!$AA$3:$AA$1315,DataRegularSeason20242025!$B$3:$B$1315, "&lt;=" &amp; BQ$1, DataRegularSeason20242025!$D$3:$D$1315, $A16)+SUMIFS(DataRegularSeason20242025!$AB$3:$AB$1315,DataRegularSeason20242025!$B$3:$B$1315, "&lt;=" &amp; BQ$1, DataRegularSeason20242025!$E$3:$E$1315, $A16)</f>
        <v>23</v>
      </c>
      <c r="BR16">
        <f>SUMIFS(DataRegularSeason20242025!$AA$3:$AA$1315,DataRegularSeason20242025!$B$3:$B$1315, "&lt;=" &amp; BR$1, DataRegularSeason20242025!$D$3:$D$1315, $A16)+SUMIFS(DataRegularSeason20242025!$AB$3:$AB$1315,DataRegularSeason20242025!$B$3:$B$1315, "&lt;=" &amp; BR$1, DataRegularSeason20242025!$E$3:$E$1315, $A16)</f>
        <v>23</v>
      </c>
      <c r="BS16">
        <f>SUMIFS(DataRegularSeason20242025!$AA$3:$AA$1315,DataRegularSeason20242025!$B$3:$B$1315, "&lt;=" &amp; BS$1, DataRegularSeason20242025!$D$3:$D$1315, $A16)+SUMIFS(DataRegularSeason20242025!$AB$3:$AB$1315,DataRegularSeason20242025!$B$3:$B$1315, "&lt;=" &amp; BS$1, DataRegularSeason20242025!$E$3:$E$1315, $A16)</f>
        <v>23</v>
      </c>
      <c r="BT16">
        <f>SUMIFS(DataRegularSeason20242025!$AA$3:$AA$1315,DataRegularSeason20242025!$B$3:$B$1315, "&lt;=" &amp; BT$1, DataRegularSeason20242025!$D$3:$D$1315, $A16)+SUMIFS(DataRegularSeason20242025!$AB$3:$AB$1315,DataRegularSeason20242025!$B$3:$B$1315, "&lt;=" &amp; BT$1, DataRegularSeason20242025!$E$3:$E$1315, $A16)</f>
        <v>23</v>
      </c>
      <c r="BU16">
        <f>SUMIFS(DataRegularSeason20242025!$AA$3:$AA$1315,DataRegularSeason20242025!$B$3:$B$1315, "&lt;=" &amp; BU$1, DataRegularSeason20242025!$D$3:$D$1315, $A16)+SUMIFS(DataRegularSeason20242025!$AB$3:$AB$1315,DataRegularSeason20242025!$B$3:$B$1315, "&lt;=" &amp; BU$1, DataRegularSeason20242025!$E$3:$E$1315, $A16)</f>
        <v>23</v>
      </c>
      <c r="BV16">
        <f>SUMIFS(DataRegularSeason20242025!$AA$3:$AA$1315,DataRegularSeason20242025!$B$3:$B$1315, "&lt;=" &amp; BV$1, DataRegularSeason20242025!$D$3:$D$1315, $A16)+SUMIFS(DataRegularSeason20242025!$AB$3:$AB$1315,DataRegularSeason20242025!$B$3:$B$1315, "&lt;=" &amp; BV$1, DataRegularSeason20242025!$E$3:$E$1315, $A16)</f>
        <v>23</v>
      </c>
      <c r="BW16">
        <f>SUMIFS(DataRegularSeason20242025!$AA$3:$AA$1315,DataRegularSeason20242025!$B$3:$B$1315, "&lt;=" &amp; BW$1, DataRegularSeason20242025!$D$3:$D$1315, $A16)+SUMIFS(DataRegularSeason20242025!$AB$3:$AB$1315,DataRegularSeason20242025!$B$3:$B$1315, "&lt;=" &amp; BW$1, DataRegularSeason20242025!$E$3:$E$1315, $A16)</f>
        <v>23</v>
      </c>
      <c r="BX16">
        <f>SUMIFS(DataRegularSeason20242025!$AA$3:$AA$1315,DataRegularSeason20242025!$B$3:$B$1315, "&lt;=" &amp; BX$1, DataRegularSeason20242025!$D$3:$D$1315, $A16)+SUMIFS(DataRegularSeason20242025!$AB$3:$AB$1315,DataRegularSeason20242025!$B$3:$B$1315, "&lt;=" &amp; BX$1, DataRegularSeason20242025!$E$3:$E$1315, $A16)</f>
        <v>23</v>
      </c>
      <c r="BY16">
        <f>SUMIFS(DataRegularSeason20242025!$AA$3:$AA$1315,DataRegularSeason20242025!$B$3:$B$1315, "&lt;=" &amp; BY$1, DataRegularSeason20242025!$D$3:$D$1315, $A16)+SUMIFS(DataRegularSeason20242025!$AB$3:$AB$1315,DataRegularSeason20242025!$B$3:$B$1315, "&lt;=" &amp; BY$1, DataRegularSeason20242025!$E$3:$E$1315, $A16)</f>
        <v>23</v>
      </c>
      <c r="BZ16">
        <f>SUMIFS(DataRegularSeason20242025!$AA$3:$AA$1315,DataRegularSeason20242025!$B$3:$B$1315, "&lt;=" &amp; BZ$1, DataRegularSeason20242025!$D$3:$D$1315, $A16)+SUMIFS(DataRegularSeason20242025!$AB$3:$AB$1315,DataRegularSeason20242025!$B$3:$B$1315, "&lt;=" &amp; BZ$1, DataRegularSeason20242025!$E$3:$E$1315, $A16)</f>
        <v>23</v>
      </c>
      <c r="CA16">
        <f>SUMIFS(DataRegularSeason20242025!$AA$3:$AA$1315,DataRegularSeason20242025!$B$3:$B$1315, "&lt;=" &amp; CA$1, DataRegularSeason20242025!$D$3:$D$1315, $A16)+SUMIFS(DataRegularSeason20242025!$AB$3:$AB$1315,DataRegularSeason20242025!$B$3:$B$1315, "&lt;=" &amp; CA$1, DataRegularSeason20242025!$E$3:$E$1315, $A16)</f>
        <v>23</v>
      </c>
      <c r="CB16">
        <f>SUMIFS(DataRegularSeason20242025!$AA$3:$AA$1315,DataRegularSeason20242025!$B$3:$B$1315, "&lt;=" &amp; CB$1, DataRegularSeason20242025!$D$3:$D$1315, $A16)+SUMIFS(DataRegularSeason20242025!$AB$3:$AB$1315,DataRegularSeason20242025!$B$3:$B$1315, "&lt;=" &amp; CB$1, DataRegularSeason20242025!$E$3:$E$1315, $A16)</f>
        <v>23</v>
      </c>
      <c r="CC16">
        <f>SUMIFS(DataRegularSeason20242025!$AA$3:$AA$1315,DataRegularSeason20242025!$B$3:$B$1315, "&lt;=" &amp; CC$1, DataRegularSeason20242025!$D$3:$D$1315, $A16)+SUMIFS(DataRegularSeason20242025!$AB$3:$AB$1315,DataRegularSeason20242025!$B$3:$B$1315, "&lt;=" &amp; CC$1, DataRegularSeason20242025!$E$3:$E$1315, $A16)</f>
        <v>23</v>
      </c>
      <c r="CD16">
        <f>SUMIFS(DataRegularSeason20242025!$AA$3:$AA$1315,DataRegularSeason20242025!$B$3:$B$1315, "&lt;=" &amp; CD$1, DataRegularSeason20242025!$D$3:$D$1315, $A16)+SUMIFS(DataRegularSeason20242025!$AB$3:$AB$1315,DataRegularSeason20242025!$B$3:$B$1315, "&lt;=" &amp; CD$1, DataRegularSeason20242025!$E$3:$E$1315, $A16)</f>
        <v>23</v>
      </c>
      <c r="CE16">
        <f>SUMIFS(DataRegularSeason20242025!$AA$3:$AA$1315,DataRegularSeason20242025!$B$3:$B$1315, "&lt;=" &amp; CE$1, DataRegularSeason20242025!$D$3:$D$1315, $A16)+SUMIFS(DataRegularSeason20242025!$AB$3:$AB$1315,DataRegularSeason20242025!$B$3:$B$1315, "&lt;=" &amp; CE$1, DataRegularSeason20242025!$E$3:$E$1315, $A16)</f>
        <v>23</v>
      </c>
      <c r="CF16">
        <f>SUMIFS(DataRegularSeason20242025!$AA$3:$AA$1315,DataRegularSeason20242025!$B$3:$B$1315, "&lt;=" &amp; CF$1, DataRegularSeason20242025!$D$3:$D$1315, $A16)+SUMIFS(DataRegularSeason20242025!$AB$3:$AB$1315,DataRegularSeason20242025!$B$3:$B$1315, "&lt;=" &amp; CF$1, DataRegularSeason20242025!$E$3:$E$1315, $A16)</f>
        <v>23</v>
      </c>
      <c r="CG16">
        <f>SUMIFS(DataRegularSeason20242025!$AA$3:$AA$1315,DataRegularSeason20242025!$B$3:$B$1315, "&lt;=" &amp; CG$1, DataRegularSeason20242025!$D$3:$D$1315, $A16)+SUMIFS(DataRegularSeason20242025!$AB$3:$AB$1315,DataRegularSeason20242025!$B$3:$B$1315, "&lt;=" &amp; CG$1, DataRegularSeason20242025!$E$3:$E$1315, $A16)</f>
        <v>23</v>
      </c>
      <c r="CH16">
        <f>SUMIFS(DataRegularSeason20242025!$AA$3:$AA$1315,DataRegularSeason20242025!$B$3:$B$1315, "&lt;=" &amp; CH$1, DataRegularSeason20242025!$D$3:$D$1315, $A16)+SUMIFS(DataRegularSeason20242025!$AB$3:$AB$1315,DataRegularSeason20242025!$B$3:$B$1315, "&lt;=" &amp; CH$1, DataRegularSeason20242025!$E$3:$E$1315, $A16)</f>
        <v>23</v>
      </c>
      <c r="CI16">
        <f>SUMIFS(DataRegularSeason20242025!$AA$3:$AA$1315,DataRegularSeason20242025!$B$3:$B$1315, "&lt;=" &amp; CI$1, DataRegularSeason20242025!$D$3:$D$1315, $A16)+SUMIFS(DataRegularSeason20242025!$AB$3:$AB$1315,DataRegularSeason20242025!$B$3:$B$1315, "&lt;=" &amp; CI$1, DataRegularSeason20242025!$E$3:$E$1315, $A16)</f>
        <v>23</v>
      </c>
      <c r="CJ16">
        <f>SUMIFS(DataRegularSeason20242025!$AA$3:$AA$1315,DataRegularSeason20242025!$B$3:$B$1315, "&lt;=" &amp; CJ$1, DataRegularSeason20242025!$D$3:$D$1315, $A16)+SUMIFS(DataRegularSeason20242025!$AB$3:$AB$1315,DataRegularSeason20242025!$B$3:$B$1315, "&lt;=" &amp; CJ$1, DataRegularSeason20242025!$E$3:$E$1315, $A16)</f>
        <v>23</v>
      </c>
      <c r="CK16">
        <f>SUMIFS(DataRegularSeason20242025!$AA$3:$AA$1315,DataRegularSeason20242025!$B$3:$B$1315, "&lt;=" &amp; CK$1, DataRegularSeason20242025!$D$3:$D$1315, $A16)+SUMIFS(DataRegularSeason20242025!$AB$3:$AB$1315,DataRegularSeason20242025!$B$3:$B$1315, "&lt;=" &amp; CK$1, DataRegularSeason20242025!$E$3:$E$1315, $A16)</f>
        <v>23</v>
      </c>
      <c r="CL16">
        <f>SUMIFS(DataRegularSeason20242025!$AA$3:$AA$1315,DataRegularSeason20242025!$B$3:$B$1315, "&lt;=" &amp; CL$1, DataRegularSeason20242025!$D$3:$D$1315, $A16)+SUMIFS(DataRegularSeason20242025!$AB$3:$AB$1315,DataRegularSeason20242025!$B$3:$B$1315, "&lt;=" &amp; CL$1, DataRegularSeason20242025!$E$3:$E$1315, $A16)</f>
        <v>23</v>
      </c>
      <c r="CM16">
        <f>SUMIFS(DataRegularSeason20242025!$AA$3:$AA$1315,DataRegularSeason20242025!$B$3:$B$1315, "&lt;=" &amp; CM$1, DataRegularSeason20242025!$D$3:$D$1315, $A16)+SUMIFS(DataRegularSeason20242025!$AB$3:$AB$1315,DataRegularSeason20242025!$B$3:$B$1315, "&lt;=" &amp; CM$1, DataRegularSeason20242025!$E$3:$E$1315, $A16)</f>
        <v>23</v>
      </c>
      <c r="CN16">
        <f>SUMIFS(DataRegularSeason20242025!$AA$3:$AA$1315,DataRegularSeason20242025!$B$3:$B$1315, "&lt;=" &amp; CN$1, DataRegularSeason20242025!$D$3:$D$1315, $A16)+SUMIFS(DataRegularSeason20242025!$AB$3:$AB$1315,DataRegularSeason20242025!$B$3:$B$1315, "&lt;=" &amp; CN$1, DataRegularSeason20242025!$E$3:$E$1315, $A16)</f>
        <v>23</v>
      </c>
      <c r="CO16">
        <f>SUMIFS(DataRegularSeason20242025!$AA$3:$AA$1315,DataRegularSeason20242025!$B$3:$B$1315, "&lt;=" &amp; CO$1, DataRegularSeason20242025!$D$3:$D$1315, $A16)+SUMIFS(DataRegularSeason20242025!$AB$3:$AB$1315,DataRegularSeason20242025!$B$3:$B$1315, "&lt;=" &amp; CO$1, DataRegularSeason20242025!$E$3:$E$1315, $A16)</f>
        <v>23</v>
      </c>
      <c r="CP16">
        <f>SUMIFS(DataRegularSeason20242025!$AA$3:$AA$1315,DataRegularSeason20242025!$B$3:$B$1315, "&lt;=" &amp; CP$1, DataRegularSeason20242025!$D$3:$D$1315, $A16)+SUMIFS(DataRegularSeason20242025!$AB$3:$AB$1315,DataRegularSeason20242025!$B$3:$B$1315, "&lt;=" &amp; CP$1, DataRegularSeason20242025!$E$3:$E$1315, $A16)</f>
        <v>23</v>
      </c>
      <c r="CQ16">
        <f>SUMIFS(DataRegularSeason20242025!$AA$3:$AA$1315,DataRegularSeason20242025!$B$3:$B$1315, "&lt;=" &amp; CQ$1, DataRegularSeason20242025!$D$3:$D$1315, $A16)+SUMIFS(DataRegularSeason20242025!$AB$3:$AB$1315,DataRegularSeason20242025!$B$3:$B$1315, "&lt;=" &amp; CQ$1, DataRegularSeason20242025!$E$3:$E$1315, $A16)</f>
        <v>23</v>
      </c>
      <c r="CR16">
        <f>SUMIFS(DataRegularSeason20242025!$AA$3:$AA$1315,DataRegularSeason20242025!$B$3:$B$1315, "&lt;=" &amp; CR$1, DataRegularSeason20242025!$D$3:$D$1315, $A16)+SUMIFS(DataRegularSeason20242025!$AB$3:$AB$1315,DataRegularSeason20242025!$B$3:$B$1315, "&lt;=" &amp; CR$1, DataRegularSeason20242025!$E$3:$E$1315, $A16)</f>
        <v>23</v>
      </c>
      <c r="CS16">
        <f>SUMIFS(DataRegularSeason20242025!$AA$3:$AA$1315,DataRegularSeason20242025!$B$3:$B$1315, "&lt;=" &amp; CS$1, DataRegularSeason20242025!$D$3:$D$1315, $A16)+SUMIFS(DataRegularSeason20242025!$AB$3:$AB$1315,DataRegularSeason20242025!$B$3:$B$1315, "&lt;=" &amp; CS$1, DataRegularSeason20242025!$E$3:$E$1315, $A16)</f>
        <v>23</v>
      </c>
      <c r="CT16">
        <f>SUMIFS(DataRegularSeason20242025!$AA$3:$AA$1315,DataRegularSeason20242025!$B$3:$B$1315, "&lt;=" &amp; CT$1, DataRegularSeason20242025!$D$3:$D$1315, $A16)+SUMIFS(DataRegularSeason20242025!$AB$3:$AB$1315,DataRegularSeason20242025!$B$3:$B$1315, "&lt;=" &amp; CT$1, DataRegularSeason20242025!$E$3:$E$1315, $A16)</f>
        <v>23</v>
      </c>
      <c r="CU16">
        <f>SUMIFS(DataRegularSeason20242025!$AA$3:$AA$1315,DataRegularSeason20242025!$B$3:$B$1315, "&lt;=" &amp; CU$1, DataRegularSeason20242025!$D$3:$D$1315, $A16)+SUMIFS(DataRegularSeason20242025!$AB$3:$AB$1315,DataRegularSeason20242025!$B$3:$B$1315, "&lt;=" &amp; CU$1, DataRegularSeason20242025!$E$3:$E$1315, $A16)</f>
        <v>23</v>
      </c>
      <c r="CV16">
        <f>SUMIFS(DataRegularSeason20242025!$AA$3:$AA$1315,DataRegularSeason20242025!$B$3:$B$1315, "&lt;=" &amp; CV$1, DataRegularSeason20242025!$D$3:$D$1315, $A16)+SUMIFS(DataRegularSeason20242025!$AB$3:$AB$1315,DataRegularSeason20242025!$B$3:$B$1315, "&lt;=" &amp; CV$1, DataRegularSeason20242025!$E$3:$E$1315, $A16)</f>
        <v>23</v>
      </c>
      <c r="CW16">
        <f>SUMIFS(DataRegularSeason20242025!$AA$3:$AA$1315,DataRegularSeason20242025!$B$3:$B$1315, "&lt;=" &amp; CW$1, DataRegularSeason20242025!$D$3:$D$1315, $A16)+SUMIFS(DataRegularSeason20242025!$AB$3:$AB$1315,DataRegularSeason20242025!$B$3:$B$1315, "&lt;=" &amp; CW$1, DataRegularSeason20242025!$E$3:$E$1315, $A16)</f>
        <v>23</v>
      </c>
      <c r="CX16">
        <f>SUMIFS(DataRegularSeason20242025!$AA$3:$AA$1315,DataRegularSeason20242025!$B$3:$B$1315, "&lt;=" &amp; CX$1, DataRegularSeason20242025!$D$3:$D$1315, $A16)+SUMIFS(DataRegularSeason20242025!$AB$3:$AB$1315,DataRegularSeason20242025!$B$3:$B$1315, "&lt;=" &amp; CX$1, DataRegularSeason20242025!$E$3:$E$1315, $A16)</f>
        <v>23</v>
      </c>
      <c r="CY16">
        <f>SUMIFS(DataRegularSeason20242025!$AA$3:$AA$1315,DataRegularSeason20242025!$B$3:$B$1315, "&lt;=" &amp; CY$1, DataRegularSeason20242025!$D$3:$D$1315, $A16)+SUMIFS(DataRegularSeason20242025!$AB$3:$AB$1315,DataRegularSeason20242025!$B$3:$B$1315, "&lt;=" &amp; CY$1, DataRegularSeason20242025!$E$3:$E$1315, $A16)</f>
        <v>23</v>
      </c>
      <c r="CZ16">
        <f>SUMIFS(DataRegularSeason20242025!$AA$3:$AA$1315,DataRegularSeason20242025!$B$3:$B$1315, "&lt;=" &amp; CZ$1, DataRegularSeason20242025!$D$3:$D$1315, $A16)+SUMIFS(DataRegularSeason20242025!$AB$3:$AB$1315,DataRegularSeason20242025!$B$3:$B$1315, "&lt;=" &amp; CZ$1, DataRegularSeason20242025!$E$3:$E$1315, $A16)</f>
        <v>23</v>
      </c>
      <c r="DA16">
        <f>SUMIFS(DataRegularSeason20242025!$AA$3:$AA$1315,DataRegularSeason20242025!$B$3:$B$1315, "&lt;=" &amp; DA$1, DataRegularSeason20242025!$D$3:$D$1315, $A16)+SUMIFS(DataRegularSeason20242025!$AB$3:$AB$1315,DataRegularSeason20242025!$B$3:$B$1315, "&lt;=" &amp; DA$1, DataRegularSeason20242025!$E$3:$E$1315, $A16)</f>
        <v>23</v>
      </c>
      <c r="DB16">
        <f>SUMIFS(DataRegularSeason20242025!$AA$3:$AA$1315,DataRegularSeason20242025!$B$3:$B$1315, "&lt;=" &amp; DB$1, DataRegularSeason20242025!$D$3:$D$1315, $A16)+SUMIFS(DataRegularSeason20242025!$AB$3:$AB$1315,DataRegularSeason20242025!$B$3:$B$1315, "&lt;=" &amp; DB$1, DataRegularSeason20242025!$E$3:$E$1315, $A16)</f>
        <v>23</v>
      </c>
      <c r="DC16">
        <f>SUMIFS(DataRegularSeason20242025!$AA$3:$AA$1315,DataRegularSeason20242025!$B$3:$B$1315, "&lt;=" &amp; DC$1, DataRegularSeason20242025!$D$3:$D$1315, $A16)+SUMIFS(DataRegularSeason20242025!$AB$3:$AB$1315,DataRegularSeason20242025!$B$3:$B$1315, "&lt;=" &amp; DC$1, DataRegularSeason20242025!$E$3:$E$1315, $A16)</f>
        <v>23</v>
      </c>
      <c r="DD16">
        <f>SUMIFS(DataRegularSeason20242025!$AA$3:$AA$1315,DataRegularSeason20242025!$B$3:$B$1315, "&lt;=" &amp; DD$1, DataRegularSeason20242025!$D$3:$D$1315, $A16)+SUMIFS(DataRegularSeason20242025!$AB$3:$AB$1315,DataRegularSeason20242025!$B$3:$B$1315, "&lt;=" &amp; DD$1, DataRegularSeason20242025!$E$3:$E$1315, $A16)</f>
        <v>23</v>
      </c>
      <c r="DE16">
        <f>SUMIFS(DataRegularSeason20242025!$AA$3:$AA$1315,DataRegularSeason20242025!$B$3:$B$1315, "&lt;=" &amp; DE$1, DataRegularSeason20242025!$D$3:$D$1315, $A16)+SUMIFS(DataRegularSeason20242025!$AB$3:$AB$1315,DataRegularSeason20242025!$B$3:$B$1315, "&lt;=" &amp; DE$1, DataRegularSeason20242025!$E$3:$E$1315, $A16)</f>
        <v>23</v>
      </c>
      <c r="DF16">
        <f>SUMIFS(DataRegularSeason20242025!$AA$3:$AA$1315,DataRegularSeason20242025!$B$3:$B$1315, "&lt;=" &amp; DF$1, DataRegularSeason20242025!$D$3:$D$1315, $A16)+SUMIFS(DataRegularSeason20242025!$AB$3:$AB$1315,DataRegularSeason20242025!$B$3:$B$1315, "&lt;=" &amp; DF$1, DataRegularSeason20242025!$E$3:$E$1315, $A16)</f>
        <v>23</v>
      </c>
      <c r="DG16">
        <f>SUMIFS(DataRegularSeason20242025!$AA$3:$AA$1315,DataRegularSeason20242025!$B$3:$B$1315, "&lt;=" &amp; DG$1, DataRegularSeason20242025!$D$3:$D$1315, $A16)+SUMIFS(DataRegularSeason20242025!$AB$3:$AB$1315,DataRegularSeason20242025!$B$3:$B$1315, "&lt;=" &amp; DG$1, DataRegularSeason20242025!$E$3:$E$1315, $A16)</f>
        <v>23</v>
      </c>
      <c r="DH16">
        <f>SUMIFS(DataRegularSeason20242025!$AA$3:$AA$1315,DataRegularSeason20242025!$B$3:$B$1315, "&lt;=" &amp; DH$1, DataRegularSeason20242025!$D$3:$D$1315, $A16)+SUMIFS(DataRegularSeason20242025!$AB$3:$AB$1315,DataRegularSeason20242025!$B$3:$B$1315, "&lt;=" &amp; DH$1, DataRegularSeason20242025!$E$3:$E$1315, $A16)</f>
        <v>23</v>
      </c>
      <c r="DI16">
        <f>SUMIFS(DataRegularSeason20242025!$AA$3:$AA$1315,DataRegularSeason20242025!$B$3:$B$1315, "&lt;=" &amp; DI$1, DataRegularSeason20242025!$D$3:$D$1315, $A16)+SUMIFS(DataRegularSeason20242025!$AB$3:$AB$1315,DataRegularSeason20242025!$B$3:$B$1315, "&lt;=" &amp; DI$1, DataRegularSeason20242025!$E$3:$E$1315, $A16)</f>
        <v>23</v>
      </c>
      <c r="DJ16">
        <f>SUMIFS(DataRegularSeason20242025!$AA$3:$AA$1315,DataRegularSeason20242025!$B$3:$B$1315, "&lt;=" &amp; DJ$1, DataRegularSeason20242025!$D$3:$D$1315, $A16)+SUMIFS(DataRegularSeason20242025!$AB$3:$AB$1315,DataRegularSeason20242025!$B$3:$B$1315, "&lt;=" &amp; DJ$1, DataRegularSeason20242025!$E$3:$E$1315, $A16)</f>
        <v>23</v>
      </c>
      <c r="DK16">
        <f>SUMIFS(DataRegularSeason20242025!$AA$3:$AA$1315,DataRegularSeason20242025!$B$3:$B$1315, "&lt;=" &amp; DK$1, DataRegularSeason20242025!$D$3:$D$1315, $A16)+SUMIFS(DataRegularSeason20242025!$AB$3:$AB$1315,DataRegularSeason20242025!$B$3:$B$1315, "&lt;=" &amp; DK$1, DataRegularSeason20242025!$E$3:$E$1315, $A16)</f>
        <v>23</v>
      </c>
      <c r="DL16">
        <f>SUMIFS(DataRegularSeason20242025!$AA$3:$AA$1315,DataRegularSeason20242025!$B$3:$B$1315, "&lt;=" &amp; DL$1, DataRegularSeason20242025!$D$3:$D$1315, $A16)+SUMIFS(DataRegularSeason20242025!$AB$3:$AB$1315,DataRegularSeason20242025!$B$3:$B$1315, "&lt;=" &amp; DL$1, DataRegularSeason20242025!$E$3:$E$1315, $A16)</f>
        <v>23</v>
      </c>
      <c r="DM16">
        <f>SUMIFS(DataRegularSeason20242025!$AA$3:$AA$1315,DataRegularSeason20242025!$B$3:$B$1315, "&lt;=" &amp; DM$1, DataRegularSeason20242025!$D$3:$D$1315, $A16)+SUMIFS(DataRegularSeason20242025!$AB$3:$AB$1315,DataRegularSeason20242025!$B$3:$B$1315, "&lt;=" &amp; DM$1, DataRegularSeason20242025!$E$3:$E$1315, $A16)</f>
        <v>23</v>
      </c>
      <c r="DN16">
        <f>SUMIFS(DataRegularSeason20242025!$AA$3:$AA$1315,DataRegularSeason20242025!$B$3:$B$1315, "&lt;=" &amp; DN$1, DataRegularSeason20242025!$D$3:$D$1315, $A16)+SUMIFS(DataRegularSeason20242025!$AB$3:$AB$1315,DataRegularSeason20242025!$B$3:$B$1315, "&lt;=" &amp; DN$1, DataRegularSeason20242025!$E$3:$E$1315, $A16)</f>
        <v>23</v>
      </c>
      <c r="DO16">
        <f>SUMIFS(DataRegularSeason20242025!$AA$3:$AA$1315,DataRegularSeason20242025!$B$3:$B$1315, "&lt;=" &amp; DO$1, DataRegularSeason20242025!$D$3:$D$1315, $A16)+SUMIFS(DataRegularSeason20242025!$AB$3:$AB$1315,DataRegularSeason20242025!$B$3:$B$1315, "&lt;=" &amp; DO$1, DataRegularSeason20242025!$E$3:$E$1315, $A16)</f>
        <v>23</v>
      </c>
      <c r="DP16">
        <f>SUMIFS(DataRegularSeason20242025!$AA$3:$AA$1315,DataRegularSeason20242025!$B$3:$B$1315, "&lt;=" &amp; DP$1, DataRegularSeason20242025!$D$3:$D$1315, $A16)+SUMIFS(DataRegularSeason20242025!$AB$3:$AB$1315,DataRegularSeason20242025!$B$3:$B$1315, "&lt;=" &amp; DP$1, DataRegularSeason20242025!$E$3:$E$1315, $A16)</f>
        <v>23</v>
      </c>
      <c r="DQ16">
        <f>SUMIFS(DataRegularSeason20242025!$AA$3:$AA$1315,DataRegularSeason20242025!$B$3:$B$1315, "&lt;=" &amp; DQ$1, DataRegularSeason20242025!$D$3:$D$1315, $A16)+SUMIFS(DataRegularSeason20242025!$AB$3:$AB$1315,DataRegularSeason20242025!$B$3:$B$1315, "&lt;=" &amp; DQ$1, DataRegularSeason20242025!$E$3:$E$1315, $A16)</f>
        <v>23</v>
      </c>
      <c r="DR16">
        <f>SUMIFS(DataRegularSeason20242025!$AA$3:$AA$1315,DataRegularSeason20242025!$B$3:$B$1315, "&lt;=" &amp; DR$1, DataRegularSeason20242025!$D$3:$D$1315, $A16)+SUMIFS(DataRegularSeason20242025!$AB$3:$AB$1315,DataRegularSeason20242025!$B$3:$B$1315, "&lt;=" &amp; DR$1, DataRegularSeason20242025!$E$3:$E$1315, $A16)</f>
        <v>23</v>
      </c>
      <c r="DS16">
        <f>SUMIFS(DataRegularSeason20242025!$AA$3:$AA$1315,DataRegularSeason20242025!$B$3:$B$1315, "&lt;=" &amp; DS$1, DataRegularSeason20242025!$D$3:$D$1315, $A16)+SUMIFS(DataRegularSeason20242025!$AB$3:$AB$1315,DataRegularSeason20242025!$B$3:$B$1315, "&lt;=" &amp; DS$1, DataRegularSeason20242025!$E$3:$E$1315, $A16)</f>
        <v>23</v>
      </c>
      <c r="DT16">
        <f>SUMIFS(DataRegularSeason20242025!$AA$3:$AA$1315,DataRegularSeason20242025!$B$3:$B$1315, "&lt;=" &amp; DT$1, DataRegularSeason20242025!$D$3:$D$1315, $A16)+SUMIFS(DataRegularSeason20242025!$AB$3:$AB$1315,DataRegularSeason20242025!$B$3:$B$1315, "&lt;=" &amp; DT$1, DataRegularSeason20242025!$E$3:$E$1315, $A16)</f>
        <v>23</v>
      </c>
      <c r="DU16">
        <f>SUMIFS(DataRegularSeason20242025!$AA$3:$AA$1315,DataRegularSeason20242025!$B$3:$B$1315, "&lt;=" &amp; DU$1, DataRegularSeason20242025!$D$3:$D$1315, $A16)+SUMIFS(DataRegularSeason20242025!$AB$3:$AB$1315,DataRegularSeason20242025!$B$3:$B$1315, "&lt;=" &amp; DU$1, DataRegularSeason20242025!$E$3:$E$1315, $A16)</f>
        <v>23</v>
      </c>
      <c r="DV16">
        <f>SUMIFS(DataRegularSeason20242025!$AA$3:$AA$1315,DataRegularSeason20242025!$B$3:$B$1315, "&lt;=" &amp; DV$1, DataRegularSeason20242025!$D$3:$D$1315, $A16)+SUMIFS(DataRegularSeason20242025!$AB$3:$AB$1315,DataRegularSeason20242025!$B$3:$B$1315, "&lt;=" &amp; DV$1, DataRegularSeason20242025!$E$3:$E$1315, $A16)</f>
        <v>23</v>
      </c>
      <c r="DW16">
        <f>SUMIFS(DataRegularSeason20242025!$AA$3:$AA$1315,DataRegularSeason20242025!$B$3:$B$1315, "&lt;=" &amp; DW$1, DataRegularSeason20242025!$D$3:$D$1315, $A16)+SUMIFS(DataRegularSeason20242025!$AB$3:$AB$1315,DataRegularSeason20242025!$B$3:$B$1315, "&lt;=" &amp; DW$1, DataRegularSeason20242025!$E$3:$E$1315, $A16)</f>
        <v>23</v>
      </c>
      <c r="DX16">
        <f>SUMIFS(DataRegularSeason20242025!$AA$3:$AA$1315,DataRegularSeason20242025!$B$3:$B$1315, "&lt;=" &amp; DX$1, DataRegularSeason20242025!$D$3:$D$1315, $A16)+SUMIFS(DataRegularSeason20242025!$AB$3:$AB$1315,DataRegularSeason20242025!$B$3:$B$1315, "&lt;=" &amp; DX$1, DataRegularSeason20242025!$E$3:$E$1315, $A16)</f>
        <v>23</v>
      </c>
      <c r="DY16">
        <f>SUMIFS(DataRegularSeason20242025!$AA$3:$AA$1315,DataRegularSeason20242025!$B$3:$B$1315, "&lt;=" &amp; DY$1, DataRegularSeason20242025!$D$3:$D$1315, $A16)+SUMIFS(DataRegularSeason20242025!$AB$3:$AB$1315,DataRegularSeason20242025!$B$3:$B$1315, "&lt;=" &amp; DY$1, DataRegularSeason20242025!$E$3:$E$1315, $A16)</f>
        <v>23</v>
      </c>
      <c r="DZ16">
        <f>SUMIFS(DataRegularSeason20242025!$AA$3:$AA$1315,DataRegularSeason20242025!$B$3:$B$1315, "&lt;=" &amp; DZ$1, DataRegularSeason20242025!$D$3:$D$1315, $A16)+SUMIFS(DataRegularSeason20242025!$AB$3:$AB$1315,DataRegularSeason20242025!$B$3:$B$1315, "&lt;=" &amp; DZ$1, DataRegularSeason20242025!$E$3:$E$1315, $A16)</f>
        <v>23</v>
      </c>
      <c r="EA16">
        <f>SUMIFS(DataRegularSeason20242025!$AA$3:$AA$1315,DataRegularSeason20242025!$B$3:$B$1315, "&lt;=" &amp; EA$1, DataRegularSeason20242025!$D$3:$D$1315, $A16)+SUMIFS(DataRegularSeason20242025!$AB$3:$AB$1315,DataRegularSeason20242025!$B$3:$B$1315, "&lt;=" &amp; EA$1, DataRegularSeason20242025!$E$3:$E$1315, $A16)</f>
        <v>23</v>
      </c>
      <c r="EB16">
        <f>SUMIFS(DataRegularSeason20242025!$AA$3:$AA$1315,DataRegularSeason20242025!$B$3:$B$1315, "&lt;=" &amp; EB$1, DataRegularSeason20242025!$D$3:$D$1315, $A16)+SUMIFS(DataRegularSeason20242025!$AB$3:$AB$1315,DataRegularSeason20242025!$B$3:$B$1315, "&lt;=" &amp; EB$1, DataRegularSeason20242025!$E$3:$E$1315, $A16)</f>
        <v>23</v>
      </c>
      <c r="EC16">
        <f>SUMIFS(DataRegularSeason20242025!$AA$3:$AA$1315,DataRegularSeason20242025!$B$3:$B$1315, "&lt;=" &amp; EC$1, DataRegularSeason20242025!$D$3:$D$1315, $A16)+SUMIFS(DataRegularSeason20242025!$AB$3:$AB$1315,DataRegularSeason20242025!$B$3:$B$1315, "&lt;=" &amp; EC$1, DataRegularSeason20242025!$E$3:$E$1315, $A16)</f>
        <v>23</v>
      </c>
      <c r="ED16">
        <f>SUMIFS(DataRegularSeason20242025!$AA$3:$AA$1315,DataRegularSeason20242025!$B$3:$B$1315, "&lt;=" &amp; ED$1, DataRegularSeason20242025!$D$3:$D$1315, $A16)+SUMIFS(DataRegularSeason20242025!$AB$3:$AB$1315,DataRegularSeason20242025!$B$3:$B$1315, "&lt;=" &amp; ED$1, DataRegularSeason20242025!$E$3:$E$1315, $A16)</f>
        <v>23</v>
      </c>
      <c r="EE16">
        <f>SUMIFS(DataRegularSeason20242025!$AA$3:$AA$1315,DataRegularSeason20242025!$B$3:$B$1315, "&lt;=" &amp; EE$1, DataRegularSeason20242025!$D$3:$D$1315, $A16)+SUMIFS(DataRegularSeason20242025!$AB$3:$AB$1315,DataRegularSeason20242025!$B$3:$B$1315, "&lt;=" &amp; EE$1, DataRegularSeason20242025!$E$3:$E$1315, $A16)</f>
        <v>23</v>
      </c>
      <c r="EF16">
        <f>SUMIFS(DataRegularSeason20242025!$AA$3:$AA$1315,DataRegularSeason20242025!$B$3:$B$1315, "&lt;=" &amp; EF$1, DataRegularSeason20242025!$D$3:$D$1315, $A16)+SUMIFS(DataRegularSeason20242025!$AB$3:$AB$1315,DataRegularSeason20242025!$B$3:$B$1315, "&lt;=" &amp; EF$1, DataRegularSeason20242025!$E$3:$E$1315, $A16)</f>
        <v>23</v>
      </c>
      <c r="EG16">
        <f>SUMIFS(DataRegularSeason20242025!$AA$3:$AA$1315,DataRegularSeason20242025!$B$3:$B$1315, "&lt;=" &amp; EG$1, DataRegularSeason20242025!$D$3:$D$1315, $A16)+SUMIFS(DataRegularSeason20242025!$AB$3:$AB$1315,DataRegularSeason20242025!$B$3:$B$1315, "&lt;=" &amp; EG$1, DataRegularSeason20242025!$E$3:$E$1315, $A16)</f>
        <v>23</v>
      </c>
      <c r="EH16">
        <f>SUMIFS(DataRegularSeason20242025!$AA$3:$AA$1315,DataRegularSeason20242025!$B$3:$B$1315, "&lt;=" &amp; EH$1, DataRegularSeason20242025!$D$3:$D$1315, $A16)+SUMIFS(DataRegularSeason20242025!$AB$3:$AB$1315,DataRegularSeason20242025!$B$3:$B$1315, "&lt;=" &amp; EH$1, DataRegularSeason20242025!$E$3:$E$1315, $A16)</f>
        <v>23</v>
      </c>
      <c r="EI16">
        <f>SUMIFS(DataRegularSeason20242025!$AA$3:$AA$1315,DataRegularSeason20242025!$B$3:$B$1315, "&lt;=" &amp; EI$1, DataRegularSeason20242025!$D$3:$D$1315, $A16)+SUMIFS(DataRegularSeason20242025!$AB$3:$AB$1315,DataRegularSeason20242025!$B$3:$B$1315, "&lt;=" &amp; EI$1, DataRegularSeason20242025!$E$3:$E$1315, $A16)</f>
        <v>23</v>
      </c>
      <c r="EJ16">
        <f>SUMIFS(DataRegularSeason20242025!$AA$3:$AA$1315,DataRegularSeason20242025!$B$3:$B$1315, "&lt;=" &amp; EJ$1, DataRegularSeason20242025!$D$3:$D$1315, $A16)+SUMIFS(DataRegularSeason20242025!$AB$3:$AB$1315,DataRegularSeason20242025!$B$3:$B$1315, "&lt;=" &amp; EJ$1, DataRegularSeason20242025!$E$3:$E$1315, $A16)</f>
        <v>23</v>
      </c>
      <c r="EK16">
        <f>SUMIFS(DataRegularSeason20242025!$AA$3:$AA$1315,DataRegularSeason20242025!$B$3:$B$1315, "&lt;=" &amp; EK$1, DataRegularSeason20242025!$D$3:$D$1315, $A16)+SUMIFS(DataRegularSeason20242025!$AB$3:$AB$1315,DataRegularSeason20242025!$B$3:$B$1315, "&lt;=" &amp; EK$1, DataRegularSeason20242025!$E$3:$E$1315, $A16)</f>
        <v>23</v>
      </c>
      <c r="EL16">
        <f>SUMIFS(DataRegularSeason20242025!$AA$3:$AA$1315,DataRegularSeason20242025!$B$3:$B$1315, "&lt;=" &amp; EL$1, DataRegularSeason20242025!$D$3:$D$1315, $A16)+SUMIFS(DataRegularSeason20242025!$AB$3:$AB$1315,DataRegularSeason20242025!$B$3:$B$1315, "&lt;=" &amp; EL$1, DataRegularSeason20242025!$E$3:$E$1315, $A16)</f>
        <v>23</v>
      </c>
      <c r="EM16">
        <f>SUMIFS(DataRegularSeason20242025!$AA$3:$AA$1315,DataRegularSeason20242025!$B$3:$B$1315, "&lt;=" &amp; EM$1, DataRegularSeason20242025!$D$3:$D$1315, $A16)+SUMIFS(DataRegularSeason20242025!$AB$3:$AB$1315,DataRegularSeason20242025!$B$3:$B$1315, "&lt;=" &amp; EM$1, DataRegularSeason20242025!$E$3:$E$1315, $A16)</f>
        <v>23</v>
      </c>
      <c r="EN16">
        <f>SUMIFS(DataRegularSeason20242025!$AA$3:$AA$1315,DataRegularSeason20242025!$B$3:$B$1315, "&lt;=" &amp; EN$1, DataRegularSeason20242025!$D$3:$D$1315, $A16)+SUMIFS(DataRegularSeason20242025!$AB$3:$AB$1315,DataRegularSeason20242025!$B$3:$B$1315, "&lt;=" &amp; EN$1, DataRegularSeason20242025!$E$3:$E$1315, $A16)</f>
        <v>23</v>
      </c>
      <c r="EO16">
        <f>SUMIFS(DataRegularSeason20242025!$AA$3:$AA$1315,DataRegularSeason20242025!$B$3:$B$1315, "&lt;=" &amp; EO$1, DataRegularSeason20242025!$D$3:$D$1315, $A16)+SUMIFS(DataRegularSeason20242025!$AB$3:$AB$1315,DataRegularSeason20242025!$B$3:$B$1315, "&lt;=" &amp; EO$1, DataRegularSeason20242025!$E$3:$E$1315, $A16)</f>
        <v>23</v>
      </c>
      <c r="EP16">
        <f>SUMIFS(DataRegularSeason20242025!$AA$3:$AA$1315,DataRegularSeason20242025!$B$3:$B$1315, "&lt;=" &amp; EP$1, DataRegularSeason20242025!$D$3:$D$1315, $A16)+SUMIFS(DataRegularSeason20242025!$AB$3:$AB$1315,DataRegularSeason20242025!$B$3:$B$1315, "&lt;=" &amp; EP$1, DataRegularSeason20242025!$E$3:$E$1315, $A16)</f>
        <v>23</v>
      </c>
      <c r="EQ16">
        <f>SUMIFS(DataRegularSeason20242025!$AA$3:$AA$1315,DataRegularSeason20242025!$B$3:$B$1315, "&lt;=" &amp; EQ$1, DataRegularSeason20242025!$D$3:$D$1315, $A16)+SUMIFS(DataRegularSeason20242025!$AB$3:$AB$1315,DataRegularSeason20242025!$B$3:$B$1315, "&lt;=" &amp; EQ$1, DataRegularSeason20242025!$E$3:$E$1315, $A16)</f>
        <v>23</v>
      </c>
      <c r="ER16">
        <f>SUMIFS(DataRegularSeason20242025!$AA$3:$AA$1315,DataRegularSeason20242025!$B$3:$B$1315, "&lt;=" &amp; ER$1, DataRegularSeason20242025!$D$3:$D$1315, $A16)+SUMIFS(DataRegularSeason20242025!$AB$3:$AB$1315,DataRegularSeason20242025!$B$3:$B$1315, "&lt;=" &amp; ER$1, DataRegularSeason20242025!$E$3:$E$1315, $A16)</f>
        <v>23</v>
      </c>
      <c r="ES16">
        <f>SUMIFS(DataRegularSeason20242025!$AA$3:$AA$1315,DataRegularSeason20242025!$B$3:$B$1315, "&lt;=" &amp; ES$1, DataRegularSeason20242025!$D$3:$D$1315, $A16)+SUMIFS(DataRegularSeason20242025!$AB$3:$AB$1315,DataRegularSeason20242025!$B$3:$B$1315, "&lt;=" &amp; ES$1, DataRegularSeason20242025!$E$3:$E$1315, $A16)</f>
        <v>23</v>
      </c>
      <c r="ET16">
        <f>SUMIFS(DataRegularSeason20242025!$AA$3:$AA$1315,DataRegularSeason20242025!$B$3:$B$1315, "&lt;=" &amp; ET$1, DataRegularSeason20242025!$D$3:$D$1315, $A16)+SUMIFS(DataRegularSeason20242025!$AB$3:$AB$1315,DataRegularSeason20242025!$B$3:$B$1315, "&lt;=" &amp; ET$1, DataRegularSeason20242025!$E$3:$E$1315, $A16)</f>
        <v>23</v>
      </c>
      <c r="EU16">
        <f>SUMIFS(DataRegularSeason20242025!$AA$3:$AA$1315,DataRegularSeason20242025!$B$3:$B$1315, "&lt;=" &amp; EU$1, DataRegularSeason20242025!$D$3:$D$1315, $A16)+SUMIFS(DataRegularSeason20242025!$AB$3:$AB$1315,DataRegularSeason20242025!$B$3:$B$1315, "&lt;=" &amp; EU$1, DataRegularSeason20242025!$E$3:$E$1315, $A16)</f>
        <v>23</v>
      </c>
      <c r="EV16">
        <f>SUMIFS(DataRegularSeason20242025!$AA$3:$AA$1315,DataRegularSeason20242025!$B$3:$B$1315, "&lt;=" &amp; EV$1, DataRegularSeason20242025!$D$3:$D$1315, $A16)+SUMIFS(DataRegularSeason20242025!$AB$3:$AB$1315,DataRegularSeason20242025!$B$3:$B$1315, "&lt;=" &amp; EV$1, DataRegularSeason20242025!$E$3:$E$1315, $A16)</f>
        <v>23</v>
      </c>
      <c r="EW16">
        <f>SUMIFS(DataRegularSeason20242025!$AA$3:$AA$1315,DataRegularSeason20242025!$B$3:$B$1315, "&lt;=" &amp; EW$1, DataRegularSeason20242025!$D$3:$D$1315, $A16)+SUMIFS(DataRegularSeason20242025!$AB$3:$AB$1315,DataRegularSeason20242025!$B$3:$B$1315, "&lt;=" &amp; EW$1, DataRegularSeason20242025!$E$3:$E$1315, $A16)</f>
        <v>23</v>
      </c>
      <c r="EX16">
        <f>SUMIFS(DataRegularSeason20242025!$AA$3:$AA$1315,DataRegularSeason20242025!$B$3:$B$1315, "&lt;=" &amp; EX$1, DataRegularSeason20242025!$D$3:$D$1315, $A16)+SUMIFS(DataRegularSeason20242025!$AB$3:$AB$1315,DataRegularSeason20242025!$B$3:$B$1315, "&lt;=" &amp; EX$1, DataRegularSeason20242025!$E$3:$E$1315, $A16)</f>
        <v>23</v>
      </c>
      <c r="EY16">
        <f>SUMIFS(DataRegularSeason20242025!$AA$3:$AA$1315,DataRegularSeason20242025!$B$3:$B$1315, "&lt;=" &amp; EY$1, DataRegularSeason20242025!$D$3:$D$1315, $A16)+SUMIFS(DataRegularSeason20242025!$AB$3:$AB$1315,DataRegularSeason20242025!$B$3:$B$1315, "&lt;=" &amp; EY$1, DataRegularSeason20242025!$E$3:$E$1315, $A16)</f>
        <v>23</v>
      </c>
      <c r="EZ16">
        <f>SUMIFS(DataRegularSeason20242025!$AA$3:$AA$1315,DataRegularSeason20242025!$B$3:$B$1315, "&lt;=" &amp; EZ$1, DataRegularSeason20242025!$D$3:$D$1315, $A16)+SUMIFS(DataRegularSeason20242025!$AB$3:$AB$1315,DataRegularSeason20242025!$B$3:$B$1315, "&lt;=" &amp; EZ$1, DataRegularSeason20242025!$E$3:$E$1315, $A16)</f>
        <v>23</v>
      </c>
      <c r="FA16">
        <f>SUMIFS(DataRegularSeason20242025!$AA$3:$AA$1315,DataRegularSeason20242025!$B$3:$B$1315, "&lt;=" &amp; FA$1, DataRegularSeason20242025!$D$3:$D$1315, $A16)+SUMIFS(DataRegularSeason20242025!$AB$3:$AB$1315,DataRegularSeason20242025!$B$3:$B$1315, "&lt;=" &amp; FA$1, DataRegularSeason20242025!$E$3:$E$1315, $A16)</f>
        <v>23</v>
      </c>
      <c r="FB16">
        <f>SUMIFS(DataRegularSeason20242025!$AA$3:$AA$1315,DataRegularSeason20242025!$B$3:$B$1315, "&lt;=" &amp; FB$1, DataRegularSeason20242025!$D$3:$D$1315, $A16)+SUMIFS(DataRegularSeason20242025!$AB$3:$AB$1315,DataRegularSeason20242025!$B$3:$B$1315, "&lt;=" &amp; FB$1, DataRegularSeason20242025!$E$3:$E$1315, $A16)</f>
        <v>23</v>
      </c>
      <c r="FC16">
        <f>SUMIFS(DataRegularSeason20242025!$AA$3:$AA$1315,DataRegularSeason20242025!$B$3:$B$1315, "&lt;=" &amp; FC$1, DataRegularSeason20242025!$D$3:$D$1315, $A16)+SUMIFS(DataRegularSeason20242025!$AB$3:$AB$1315,DataRegularSeason20242025!$B$3:$B$1315, "&lt;=" &amp; FC$1, DataRegularSeason20242025!$E$3:$E$1315, $A16)</f>
        <v>23</v>
      </c>
      <c r="FD16">
        <f>SUMIFS(DataRegularSeason20242025!$AA$3:$AA$1315,DataRegularSeason20242025!$B$3:$B$1315, "&lt;=" &amp; FD$1, DataRegularSeason20242025!$D$3:$D$1315, $A16)+SUMIFS(DataRegularSeason20242025!$AB$3:$AB$1315,DataRegularSeason20242025!$B$3:$B$1315, "&lt;=" &amp; FD$1, DataRegularSeason20242025!$E$3:$E$1315, $A16)</f>
        <v>23</v>
      </c>
      <c r="FE16">
        <f>SUMIFS(DataRegularSeason20242025!$AA$3:$AA$1315,DataRegularSeason20242025!$B$3:$B$1315, "&lt;=" &amp; FE$1, DataRegularSeason20242025!$D$3:$D$1315, $A16)+SUMIFS(DataRegularSeason20242025!$AB$3:$AB$1315,DataRegularSeason20242025!$B$3:$B$1315, "&lt;=" &amp; FE$1, DataRegularSeason20242025!$E$3:$E$1315, $A16)</f>
        <v>23</v>
      </c>
      <c r="FF16">
        <f>SUMIFS(DataRegularSeason20242025!$AA$3:$AA$1315,DataRegularSeason20242025!$B$3:$B$1315, "&lt;=" &amp; FF$1, DataRegularSeason20242025!$D$3:$D$1315, $A16)+SUMIFS(DataRegularSeason20242025!$AB$3:$AB$1315,DataRegularSeason20242025!$B$3:$B$1315, "&lt;=" &amp; FF$1, DataRegularSeason20242025!$E$3:$E$1315, $A16)</f>
        <v>23</v>
      </c>
      <c r="FG16">
        <f>SUMIFS(DataRegularSeason20242025!$AA$3:$AA$1315,DataRegularSeason20242025!$B$3:$B$1315, "&lt;=" &amp; FG$1, DataRegularSeason20242025!$D$3:$D$1315, $A16)+SUMIFS(DataRegularSeason20242025!$AB$3:$AB$1315,DataRegularSeason20242025!$B$3:$B$1315, "&lt;=" &amp; FG$1, DataRegularSeason20242025!$E$3:$E$1315, $A16)</f>
        <v>23</v>
      </c>
      <c r="FH16">
        <f>SUMIFS(DataRegularSeason20242025!$AA$3:$AA$1315,DataRegularSeason20242025!$B$3:$B$1315, "&lt;=" &amp; FH$1, DataRegularSeason20242025!$D$3:$D$1315, $A16)+SUMIFS(DataRegularSeason20242025!$AB$3:$AB$1315,DataRegularSeason20242025!$B$3:$B$1315, "&lt;=" &amp; FH$1, DataRegularSeason20242025!$E$3:$E$1315, $A16)</f>
        <v>23</v>
      </c>
      <c r="FI16">
        <f>SUMIFS(DataRegularSeason20242025!$AA$3:$AA$1315,DataRegularSeason20242025!$B$3:$B$1315, "&lt;=" &amp; FI$1, DataRegularSeason20242025!$D$3:$D$1315, $A16)+SUMIFS(DataRegularSeason20242025!$AB$3:$AB$1315,DataRegularSeason20242025!$B$3:$B$1315, "&lt;=" &amp; FI$1, DataRegularSeason20242025!$E$3:$E$1315, $A16)</f>
        <v>23</v>
      </c>
      <c r="FJ16">
        <f>SUMIFS(DataRegularSeason20242025!$AA$3:$AA$1315,DataRegularSeason20242025!$B$3:$B$1315, "&lt;=" &amp; FJ$1, DataRegularSeason20242025!$D$3:$D$1315, $A16)+SUMIFS(DataRegularSeason20242025!$AB$3:$AB$1315,DataRegularSeason20242025!$B$3:$B$1315, "&lt;=" &amp; FJ$1, DataRegularSeason20242025!$E$3:$E$1315, $A16)</f>
        <v>23</v>
      </c>
      <c r="FK16">
        <f>SUMIFS(DataRegularSeason20242025!$AA$3:$AA$1315,DataRegularSeason20242025!$B$3:$B$1315, "&lt;=" &amp; FK$1, DataRegularSeason20242025!$D$3:$D$1315, $A16)+SUMIFS(DataRegularSeason20242025!$AB$3:$AB$1315,DataRegularSeason20242025!$B$3:$B$1315, "&lt;=" &amp; FK$1, DataRegularSeason20242025!$E$3:$E$1315, $A16)</f>
        <v>23</v>
      </c>
      <c r="FL16">
        <f>SUMIFS(DataRegularSeason20242025!$AA$3:$AA$1315,DataRegularSeason20242025!$B$3:$B$1315, "&lt;=" &amp; FL$1, DataRegularSeason20242025!$D$3:$D$1315, $A16)+SUMIFS(DataRegularSeason20242025!$AB$3:$AB$1315,DataRegularSeason20242025!$B$3:$B$1315, "&lt;=" &amp; FL$1, DataRegularSeason20242025!$E$3:$E$1315, $A16)</f>
        <v>23</v>
      </c>
      <c r="FM16">
        <f>SUMIFS(DataRegularSeason20242025!$AA$3:$AA$1315,DataRegularSeason20242025!$B$3:$B$1315, "&lt;=" &amp; FM$1, DataRegularSeason20242025!$D$3:$D$1315, $A16)+SUMIFS(DataRegularSeason20242025!$AB$3:$AB$1315,DataRegularSeason20242025!$B$3:$B$1315, "&lt;=" &amp; FM$1, DataRegularSeason20242025!$E$3:$E$1315, $A16)</f>
        <v>23</v>
      </c>
      <c r="FN16">
        <f>SUMIFS(DataRegularSeason20242025!$AA$3:$AA$1315,DataRegularSeason20242025!$B$3:$B$1315, "&lt;=" &amp; FN$1, DataRegularSeason20242025!$D$3:$D$1315, $A16)+SUMIFS(DataRegularSeason20242025!$AB$3:$AB$1315,DataRegularSeason20242025!$B$3:$B$1315, "&lt;=" &amp; FN$1, DataRegularSeason20242025!$E$3:$E$1315, $A16)</f>
        <v>23</v>
      </c>
      <c r="FO16">
        <f>SUMIFS(DataRegularSeason20242025!$AA$3:$AA$1315,DataRegularSeason20242025!$B$3:$B$1315, "&lt;=" &amp; FO$1, DataRegularSeason20242025!$D$3:$D$1315, $A16)+SUMIFS(DataRegularSeason20242025!$AB$3:$AB$1315,DataRegularSeason20242025!$B$3:$B$1315, "&lt;=" &amp; FO$1, DataRegularSeason20242025!$E$3:$E$1315, $A16)</f>
        <v>23</v>
      </c>
      <c r="FP16">
        <f>SUMIFS(DataRegularSeason20242025!$AA$3:$AA$1315,DataRegularSeason20242025!$B$3:$B$1315, "&lt;=" &amp; FP$1, DataRegularSeason20242025!$D$3:$D$1315, $A16)+SUMIFS(DataRegularSeason20242025!$AB$3:$AB$1315,DataRegularSeason20242025!$B$3:$B$1315, "&lt;=" &amp; FP$1, DataRegularSeason20242025!$E$3:$E$1315, $A16)</f>
        <v>23</v>
      </c>
      <c r="FQ16">
        <f>SUMIFS(DataRegularSeason20242025!$AA$3:$AA$1315,DataRegularSeason20242025!$B$3:$B$1315, "&lt;=" &amp; FQ$1, DataRegularSeason20242025!$D$3:$D$1315, $A16)+SUMIFS(DataRegularSeason20242025!$AB$3:$AB$1315,DataRegularSeason20242025!$B$3:$B$1315, "&lt;=" &amp; FQ$1, DataRegularSeason20242025!$E$3:$E$1315, $A16)</f>
        <v>23</v>
      </c>
      <c r="FR16">
        <f>SUMIFS(DataRegularSeason20242025!$AA$3:$AA$1315,DataRegularSeason20242025!$B$3:$B$1315, "&lt;=" &amp; FR$1, DataRegularSeason20242025!$D$3:$D$1315, $A16)+SUMIFS(DataRegularSeason20242025!$AB$3:$AB$1315,DataRegularSeason20242025!$B$3:$B$1315, "&lt;=" &amp; FR$1, DataRegularSeason20242025!$E$3:$E$1315, $A16)</f>
        <v>23</v>
      </c>
      <c r="FS16">
        <f>SUMIFS(DataRegularSeason20242025!$AA$3:$AA$1315,DataRegularSeason20242025!$B$3:$B$1315, "&lt;=" &amp; FS$1, DataRegularSeason20242025!$D$3:$D$1315, $A16)+SUMIFS(DataRegularSeason20242025!$AB$3:$AB$1315,DataRegularSeason20242025!$B$3:$B$1315, "&lt;=" &amp; FS$1, DataRegularSeason20242025!$E$3:$E$1315, $A16)</f>
        <v>23</v>
      </c>
      <c r="FT16">
        <f>SUMIFS(DataRegularSeason20242025!$AA$3:$AA$1315,DataRegularSeason20242025!$B$3:$B$1315, "&lt;=" &amp; FT$1, DataRegularSeason20242025!$D$3:$D$1315, $A16)+SUMIFS(DataRegularSeason20242025!$AB$3:$AB$1315,DataRegularSeason20242025!$B$3:$B$1315, "&lt;=" &amp; FT$1, DataRegularSeason20242025!$E$3:$E$1315, $A16)</f>
        <v>23</v>
      </c>
      <c r="FU16">
        <f>SUMIFS(DataRegularSeason20242025!$AA$3:$AA$1315,DataRegularSeason20242025!$B$3:$B$1315, "&lt;=" &amp; FU$1, DataRegularSeason20242025!$D$3:$D$1315, $A16)+SUMIFS(DataRegularSeason20242025!$AB$3:$AB$1315,DataRegularSeason20242025!$B$3:$B$1315, "&lt;=" &amp; FU$1, DataRegularSeason20242025!$E$3:$E$1315, $A16)</f>
        <v>23</v>
      </c>
      <c r="FV16">
        <f>SUMIFS(DataRegularSeason20242025!$AA$3:$AA$1315,DataRegularSeason20242025!$B$3:$B$1315, "&lt;=" &amp; FV$1, DataRegularSeason20242025!$D$3:$D$1315, $A16)+SUMIFS(DataRegularSeason20242025!$AB$3:$AB$1315,DataRegularSeason20242025!$B$3:$B$1315, "&lt;=" &amp; FV$1, DataRegularSeason20242025!$E$3:$E$1315, $A16)</f>
        <v>23</v>
      </c>
      <c r="FW16">
        <f>SUMIFS(DataRegularSeason20242025!$AA$3:$AA$1315,DataRegularSeason20242025!$B$3:$B$1315, "&lt;=" &amp; FW$1, DataRegularSeason20242025!$D$3:$D$1315, $A16)+SUMIFS(DataRegularSeason20242025!$AB$3:$AB$1315,DataRegularSeason20242025!$B$3:$B$1315, "&lt;=" &amp; FW$1, DataRegularSeason20242025!$E$3:$E$1315, $A16)</f>
        <v>23</v>
      </c>
      <c r="FX16">
        <f>SUMIFS(DataRegularSeason20242025!$AA$3:$AA$1315,DataRegularSeason20242025!$B$3:$B$1315, "&lt;=" &amp; FX$1, DataRegularSeason20242025!$D$3:$D$1315, $A16)+SUMIFS(DataRegularSeason20242025!$AB$3:$AB$1315,DataRegularSeason20242025!$B$3:$B$1315, "&lt;=" &amp; FX$1, DataRegularSeason20242025!$E$3:$E$1315, $A16)</f>
        <v>23</v>
      </c>
      <c r="FY16">
        <f>SUMIFS(DataRegularSeason20242025!$AA$3:$AA$1315,DataRegularSeason20242025!$B$3:$B$1315, "&lt;=" &amp; FY$1, DataRegularSeason20242025!$D$3:$D$1315, $A16)+SUMIFS(DataRegularSeason20242025!$AB$3:$AB$1315,DataRegularSeason20242025!$B$3:$B$1315, "&lt;=" &amp; FY$1, DataRegularSeason20242025!$E$3:$E$1315, $A16)</f>
        <v>23</v>
      </c>
      <c r="FZ16">
        <f>SUMIFS(DataRegularSeason20242025!$AA$3:$AA$1315,DataRegularSeason20242025!$B$3:$B$1315, "&lt;=" &amp; FZ$1, DataRegularSeason20242025!$D$3:$D$1315, $A16)+SUMIFS(DataRegularSeason20242025!$AB$3:$AB$1315,DataRegularSeason20242025!$B$3:$B$1315, "&lt;=" &amp; FZ$1, DataRegularSeason20242025!$E$3:$E$1315, $A16)</f>
        <v>23</v>
      </c>
      <c r="GA16">
        <f>SUMIFS(DataRegularSeason20242025!$AA$3:$AA$1315,DataRegularSeason20242025!$B$3:$B$1315, "&lt;=" &amp; GA$1, DataRegularSeason20242025!$D$3:$D$1315, $A16)+SUMIFS(DataRegularSeason20242025!$AB$3:$AB$1315,DataRegularSeason20242025!$B$3:$B$1315, "&lt;=" &amp; GA$1, DataRegularSeason20242025!$E$3:$E$1315, $A16)</f>
        <v>23</v>
      </c>
      <c r="GB16">
        <f>SUMIFS(DataRegularSeason20242025!$AA$3:$AA$1315,DataRegularSeason20242025!$B$3:$B$1315, "&lt;=" &amp; GB$1, DataRegularSeason20242025!$D$3:$D$1315, $A16)+SUMIFS(DataRegularSeason20242025!$AB$3:$AB$1315,DataRegularSeason20242025!$B$3:$B$1315, "&lt;=" &amp; GB$1, DataRegularSeason20242025!$E$3:$E$1315, $A16)</f>
        <v>23</v>
      </c>
      <c r="GC16">
        <f>SUMIFS(DataRegularSeason20242025!$AA$3:$AA$1315,DataRegularSeason20242025!$B$3:$B$1315, "&lt;=" &amp; GC$1, DataRegularSeason20242025!$D$3:$D$1315, $A16)+SUMIFS(DataRegularSeason20242025!$AB$3:$AB$1315,DataRegularSeason20242025!$B$3:$B$1315, "&lt;=" &amp; GC$1, DataRegularSeason20242025!$E$3:$E$1315, $A16)</f>
        <v>23</v>
      </c>
      <c r="GD16">
        <f>SUMIFS(DataRegularSeason20242025!$AA$3:$AA$1315,DataRegularSeason20242025!$B$3:$B$1315, "&lt;=" &amp; GD$1, DataRegularSeason20242025!$D$3:$D$1315, $A16)+SUMIFS(DataRegularSeason20242025!$AB$3:$AB$1315,DataRegularSeason20242025!$B$3:$B$1315, "&lt;=" &amp; GD$1, DataRegularSeason20242025!$E$3:$E$1315, $A16)</f>
        <v>23</v>
      </c>
      <c r="GE16">
        <f>SUMIFS(DataRegularSeason20242025!$AA$3:$AA$1315,DataRegularSeason20242025!$B$3:$B$1315, "&lt;=" &amp; GE$1, DataRegularSeason20242025!$D$3:$D$1315, $A16)+SUMIFS(DataRegularSeason20242025!$AB$3:$AB$1315,DataRegularSeason20242025!$B$3:$B$1315, "&lt;=" &amp; GE$1, DataRegularSeason20242025!$E$3:$E$1315, $A16)</f>
        <v>23</v>
      </c>
      <c r="GF16">
        <f>SUMIFS(DataRegularSeason20242025!$AA$3:$AA$1315,DataRegularSeason20242025!$B$3:$B$1315, "&lt;=" &amp; GF$1, DataRegularSeason20242025!$D$3:$D$1315, $A16)+SUMIFS(DataRegularSeason20242025!$AB$3:$AB$1315,DataRegularSeason20242025!$B$3:$B$1315, "&lt;=" &amp; GF$1, DataRegularSeason20242025!$E$3:$E$1315, $A16)</f>
        <v>23</v>
      </c>
      <c r="GG16">
        <f>SUMIFS(DataRegularSeason20242025!$AA$3:$AA$1315,DataRegularSeason20242025!$B$3:$B$1315, "&lt;=" &amp; GG$1, DataRegularSeason20242025!$D$3:$D$1315, $A16)+SUMIFS(DataRegularSeason20242025!$AB$3:$AB$1315,DataRegularSeason20242025!$B$3:$B$1315, "&lt;=" &amp; GG$1, DataRegularSeason20242025!$E$3:$E$1315, $A16)</f>
        <v>23</v>
      </c>
      <c r="GH16">
        <f>SUMIFS(DataRegularSeason20242025!$AA$3:$AA$1315,DataRegularSeason20242025!$B$3:$B$1315, "&lt;=" &amp; GH$1, DataRegularSeason20242025!$D$3:$D$1315, $A16)+SUMIFS(DataRegularSeason20242025!$AB$3:$AB$1315,DataRegularSeason20242025!$B$3:$B$1315, "&lt;=" &amp; GH$1, DataRegularSeason20242025!$E$3:$E$1315, $A16)</f>
        <v>23</v>
      </c>
      <c r="GI16">
        <f>SUMIFS(DataRegularSeason20242025!$AA$3:$AA$1315,DataRegularSeason20242025!$B$3:$B$1315, "&lt;=" &amp; GI$1, DataRegularSeason20242025!$D$3:$D$1315, $A16)+SUMIFS(DataRegularSeason20242025!$AB$3:$AB$1315,DataRegularSeason20242025!$B$3:$B$1315, "&lt;=" &amp; GI$1, DataRegularSeason20242025!$E$3:$E$1315, $A16)</f>
        <v>23</v>
      </c>
      <c r="GJ16">
        <f>SUMIFS(DataRegularSeason20242025!$AA$3:$AA$1315,DataRegularSeason20242025!$B$3:$B$1315, "&lt;=" &amp; GJ$1, DataRegularSeason20242025!$D$3:$D$1315, $A16)+SUMIFS(DataRegularSeason20242025!$AB$3:$AB$1315,DataRegularSeason20242025!$B$3:$B$1315, "&lt;=" &amp; GJ$1, DataRegularSeason20242025!$E$3:$E$1315, $A16)</f>
        <v>23</v>
      </c>
      <c r="GK16">
        <f>SUMIFS(DataRegularSeason20242025!$AA$3:$AA$1315,DataRegularSeason20242025!$B$3:$B$1315, "&lt;=" &amp; GK$1, DataRegularSeason20242025!$D$3:$D$1315, $A16)+SUMIFS(DataRegularSeason20242025!$AB$3:$AB$1315,DataRegularSeason20242025!$B$3:$B$1315, "&lt;=" &amp; GK$1, DataRegularSeason20242025!$E$3:$E$1315, $A16)</f>
        <v>23</v>
      </c>
      <c r="GL16">
        <f>SUMIFS(DataRegularSeason20242025!$AA$3:$AA$1315,DataRegularSeason20242025!$B$3:$B$1315, "&lt;=" &amp; GL$1, DataRegularSeason20242025!$D$3:$D$1315, $A16)+SUMIFS(DataRegularSeason20242025!$AB$3:$AB$1315,DataRegularSeason20242025!$B$3:$B$1315, "&lt;=" &amp; GL$1, DataRegularSeason20242025!$E$3:$E$1315, $A16)</f>
        <v>23</v>
      </c>
      <c r="GM16">
        <f>SUMIFS(DataRegularSeason20242025!$AA$3:$AA$1315,DataRegularSeason20242025!$B$3:$B$1315, "&lt;=" &amp; GM$1, DataRegularSeason20242025!$D$3:$D$1315, $A16)+SUMIFS(DataRegularSeason20242025!$AB$3:$AB$1315,DataRegularSeason20242025!$B$3:$B$1315, "&lt;=" &amp; GM$1, DataRegularSeason20242025!$E$3:$E$1315, $A16)</f>
        <v>23</v>
      </c>
      <c r="GN16">
        <f>SUMIFS(DataRegularSeason20242025!$AA$3:$AA$1315,DataRegularSeason20242025!$B$3:$B$1315, "&lt;=" &amp; GN$1, DataRegularSeason20242025!$D$3:$D$1315, $A16)+SUMIFS(DataRegularSeason20242025!$AB$3:$AB$1315,DataRegularSeason20242025!$B$3:$B$1315, "&lt;=" &amp; GN$1, DataRegularSeason20242025!$E$3:$E$1315, $A16)</f>
        <v>23</v>
      </c>
      <c r="GO16">
        <f>SUMIFS(DataRegularSeason20242025!$AA$3:$AA$1315,DataRegularSeason20242025!$B$3:$B$1315, "&lt;=" &amp; GO$1, DataRegularSeason20242025!$D$3:$D$1315, $A16)+SUMIFS(DataRegularSeason20242025!$AB$3:$AB$1315,DataRegularSeason20242025!$B$3:$B$1315, "&lt;=" &amp; GO$1, DataRegularSeason20242025!$E$3:$E$1315, $A16)</f>
        <v>23</v>
      </c>
      <c r="GP16">
        <f>SUMIFS(DataRegularSeason20242025!$AA$3:$AA$1315,DataRegularSeason20242025!$B$3:$B$1315, "&lt;=" &amp; GP$1, DataRegularSeason20242025!$D$3:$D$1315, $A16)+SUMIFS(DataRegularSeason20242025!$AB$3:$AB$1315,DataRegularSeason20242025!$B$3:$B$1315, "&lt;=" &amp; GP$1, DataRegularSeason20242025!$E$3:$E$1315, $A16)</f>
        <v>23</v>
      </c>
      <c r="GQ16">
        <f>SUMIFS(DataRegularSeason20242025!$AA$3:$AA$1315,DataRegularSeason20242025!$B$3:$B$1315, "&lt;=" &amp; GQ$1, DataRegularSeason20242025!$D$3:$D$1315, $A16)+SUMIFS(DataRegularSeason20242025!$AB$3:$AB$1315,DataRegularSeason20242025!$B$3:$B$1315, "&lt;=" &amp; GQ$1, DataRegularSeason20242025!$E$3:$E$1315, $A16)</f>
        <v>23</v>
      </c>
      <c r="GR16">
        <f>SUMIFS(DataRegularSeason20242025!$AA$3:$AA$1315,DataRegularSeason20242025!$B$3:$B$1315, "&lt;=" &amp; GR$1, DataRegularSeason20242025!$D$3:$D$1315, $A16)+SUMIFS(DataRegularSeason20242025!$AB$3:$AB$1315,DataRegularSeason20242025!$B$3:$B$1315, "&lt;=" &amp; GR$1, DataRegularSeason20242025!$E$3:$E$1315, $A16)</f>
        <v>23</v>
      </c>
      <c r="GS16">
        <f>SUMIFS(DataRegularSeason20242025!$AA$3:$AA$1315,DataRegularSeason20242025!$B$3:$B$1315, "&lt;=" &amp; GS$1, DataRegularSeason20242025!$D$3:$D$1315, $A16)+SUMIFS(DataRegularSeason20242025!$AB$3:$AB$1315,DataRegularSeason20242025!$B$3:$B$1315, "&lt;=" &amp; GS$1, DataRegularSeason20242025!$E$3:$E$1315, $A16)</f>
        <v>23</v>
      </c>
      <c r="GT16">
        <f>SUMIFS(DataRegularSeason20242025!$AA$3:$AA$1315,DataRegularSeason20242025!$B$3:$B$1315, "&lt;=" &amp; GT$1, DataRegularSeason20242025!$D$3:$D$1315, $A16)+SUMIFS(DataRegularSeason20242025!$AB$3:$AB$1315,DataRegularSeason20242025!$B$3:$B$1315, "&lt;=" &amp; GT$1, DataRegularSeason20242025!$E$3:$E$1315, $A16)</f>
        <v>23</v>
      </c>
      <c r="GU16">
        <f>SUMIFS(DataRegularSeason20242025!$AA$3:$AA$1315,DataRegularSeason20242025!$B$3:$B$1315, "&lt;=" &amp; GU$1, DataRegularSeason20242025!$D$3:$D$1315, $A16)+SUMIFS(DataRegularSeason20242025!$AB$3:$AB$1315,DataRegularSeason20242025!$B$3:$B$1315, "&lt;=" &amp; GU$1, DataRegularSeason20242025!$E$3:$E$1315, $A16)</f>
        <v>23</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24</v>
      </c>
      <c r="BN17">
        <f>SUMIFS(DataRegularSeason20242025!$AA$3:$AA$1315,DataRegularSeason20242025!$B$3:$B$1315, "&lt;=" &amp; BN$1, DataRegularSeason20242025!$D$3:$D$1315, $A17)+SUMIFS(DataRegularSeason20242025!$AB$3:$AB$1315,DataRegularSeason20242025!$B$3:$B$1315, "&lt;=" &amp; BN$1, DataRegularSeason20242025!$E$3:$E$1315, $A17)</f>
        <v>24</v>
      </c>
      <c r="BO17">
        <f>SUMIFS(DataRegularSeason20242025!$AA$3:$AA$1315,DataRegularSeason20242025!$B$3:$B$1315, "&lt;=" &amp; BO$1, DataRegularSeason20242025!$D$3:$D$1315, $A17)+SUMIFS(DataRegularSeason20242025!$AB$3:$AB$1315,DataRegularSeason20242025!$B$3:$B$1315, "&lt;=" &amp; BO$1, DataRegularSeason20242025!$E$3:$E$1315, $A17)</f>
        <v>24</v>
      </c>
      <c r="BP17">
        <f>SUMIFS(DataRegularSeason20242025!$AA$3:$AA$1315,DataRegularSeason20242025!$B$3:$B$1315, "&lt;=" &amp; BP$1, DataRegularSeason20242025!$D$3:$D$1315, $A17)+SUMIFS(DataRegularSeason20242025!$AB$3:$AB$1315,DataRegularSeason20242025!$B$3:$B$1315, "&lt;=" &amp; BP$1, DataRegularSeason20242025!$E$3:$E$1315, $A17)</f>
        <v>24</v>
      </c>
      <c r="BQ17">
        <f>SUMIFS(DataRegularSeason20242025!$AA$3:$AA$1315,DataRegularSeason20242025!$B$3:$B$1315, "&lt;=" &amp; BQ$1, DataRegularSeason20242025!$D$3:$D$1315, $A17)+SUMIFS(DataRegularSeason20242025!$AB$3:$AB$1315,DataRegularSeason20242025!$B$3:$B$1315, "&lt;=" &amp; BQ$1, DataRegularSeason20242025!$E$3:$E$1315, $A17)</f>
        <v>24</v>
      </c>
      <c r="BR17">
        <f>SUMIFS(DataRegularSeason20242025!$AA$3:$AA$1315,DataRegularSeason20242025!$B$3:$B$1315, "&lt;=" &amp; BR$1, DataRegularSeason20242025!$D$3:$D$1315, $A17)+SUMIFS(DataRegularSeason20242025!$AB$3:$AB$1315,DataRegularSeason20242025!$B$3:$B$1315, "&lt;=" &amp; BR$1, DataRegularSeason20242025!$E$3:$E$1315, $A17)</f>
        <v>24</v>
      </c>
      <c r="BS17">
        <f>SUMIFS(DataRegularSeason20242025!$AA$3:$AA$1315,DataRegularSeason20242025!$B$3:$B$1315, "&lt;=" &amp; BS$1, DataRegularSeason20242025!$D$3:$D$1315, $A17)+SUMIFS(DataRegularSeason20242025!$AB$3:$AB$1315,DataRegularSeason20242025!$B$3:$B$1315, "&lt;=" &amp; BS$1, DataRegularSeason20242025!$E$3:$E$1315, $A17)</f>
        <v>24</v>
      </c>
      <c r="BT17">
        <f>SUMIFS(DataRegularSeason20242025!$AA$3:$AA$1315,DataRegularSeason20242025!$B$3:$B$1315, "&lt;=" &amp; BT$1, DataRegularSeason20242025!$D$3:$D$1315, $A17)+SUMIFS(DataRegularSeason20242025!$AB$3:$AB$1315,DataRegularSeason20242025!$B$3:$B$1315, "&lt;=" &amp; BT$1, DataRegularSeason20242025!$E$3:$E$1315, $A17)</f>
        <v>24</v>
      </c>
      <c r="BU17">
        <f>SUMIFS(DataRegularSeason20242025!$AA$3:$AA$1315,DataRegularSeason20242025!$B$3:$B$1315, "&lt;=" &amp; BU$1, DataRegularSeason20242025!$D$3:$D$1315, $A17)+SUMIFS(DataRegularSeason20242025!$AB$3:$AB$1315,DataRegularSeason20242025!$B$3:$B$1315, "&lt;=" &amp; BU$1, DataRegularSeason20242025!$E$3:$E$1315, $A17)</f>
        <v>24</v>
      </c>
      <c r="BV17">
        <f>SUMIFS(DataRegularSeason20242025!$AA$3:$AA$1315,DataRegularSeason20242025!$B$3:$B$1315, "&lt;=" &amp; BV$1, DataRegularSeason20242025!$D$3:$D$1315, $A17)+SUMIFS(DataRegularSeason20242025!$AB$3:$AB$1315,DataRegularSeason20242025!$B$3:$B$1315, "&lt;=" &amp; BV$1, DataRegularSeason20242025!$E$3:$E$1315, $A17)</f>
        <v>24</v>
      </c>
      <c r="BW17">
        <f>SUMIFS(DataRegularSeason20242025!$AA$3:$AA$1315,DataRegularSeason20242025!$B$3:$B$1315, "&lt;=" &amp; BW$1, DataRegularSeason20242025!$D$3:$D$1315, $A17)+SUMIFS(DataRegularSeason20242025!$AB$3:$AB$1315,DataRegularSeason20242025!$B$3:$B$1315, "&lt;=" &amp; BW$1, DataRegularSeason20242025!$E$3:$E$1315, $A17)</f>
        <v>24</v>
      </c>
      <c r="BX17">
        <f>SUMIFS(DataRegularSeason20242025!$AA$3:$AA$1315,DataRegularSeason20242025!$B$3:$B$1315, "&lt;=" &amp; BX$1, DataRegularSeason20242025!$D$3:$D$1315, $A17)+SUMIFS(DataRegularSeason20242025!$AB$3:$AB$1315,DataRegularSeason20242025!$B$3:$B$1315, "&lt;=" &amp; BX$1, DataRegularSeason20242025!$E$3:$E$1315, $A17)</f>
        <v>24</v>
      </c>
      <c r="BY17">
        <f>SUMIFS(DataRegularSeason20242025!$AA$3:$AA$1315,DataRegularSeason20242025!$B$3:$B$1315, "&lt;=" &amp; BY$1, DataRegularSeason20242025!$D$3:$D$1315, $A17)+SUMIFS(DataRegularSeason20242025!$AB$3:$AB$1315,DataRegularSeason20242025!$B$3:$B$1315, "&lt;=" &amp; BY$1, DataRegularSeason20242025!$E$3:$E$1315, $A17)</f>
        <v>24</v>
      </c>
      <c r="BZ17">
        <f>SUMIFS(DataRegularSeason20242025!$AA$3:$AA$1315,DataRegularSeason20242025!$B$3:$B$1315, "&lt;=" &amp; BZ$1, DataRegularSeason20242025!$D$3:$D$1315, $A17)+SUMIFS(DataRegularSeason20242025!$AB$3:$AB$1315,DataRegularSeason20242025!$B$3:$B$1315, "&lt;=" &amp; BZ$1, DataRegularSeason20242025!$E$3:$E$1315, $A17)</f>
        <v>24</v>
      </c>
      <c r="CA17">
        <f>SUMIFS(DataRegularSeason20242025!$AA$3:$AA$1315,DataRegularSeason20242025!$B$3:$B$1315, "&lt;=" &amp; CA$1, DataRegularSeason20242025!$D$3:$D$1315, $A17)+SUMIFS(DataRegularSeason20242025!$AB$3:$AB$1315,DataRegularSeason20242025!$B$3:$B$1315, "&lt;=" &amp; CA$1, DataRegularSeason20242025!$E$3:$E$1315, $A17)</f>
        <v>24</v>
      </c>
      <c r="CB17">
        <f>SUMIFS(DataRegularSeason20242025!$AA$3:$AA$1315,DataRegularSeason20242025!$B$3:$B$1315, "&lt;=" &amp; CB$1, DataRegularSeason20242025!$D$3:$D$1315, $A17)+SUMIFS(DataRegularSeason20242025!$AB$3:$AB$1315,DataRegularSeason20242025!$B$3:$B$1315, "&lt;=" &amp; CB$1, DataRegularSeason20242025!$E$3:$E$1315, $A17)</f>
        <v>24</v>
      </c>
      <c r="CC17">
        <f>SUMIFS(DataRegularSeason20242025!$AA$3:$AA$1315,DataRegularSeason20242025!$B$3:$B$1315, "&lt;=" &amp; CC$1, DataRegularSeason20242025!$D$3:$D$1315, $A17)+SUMIFS(DataRegularSeason20242025!$AB$3:$AB$1315,DataRegularSeason20242025!$B$3:$B$1315, "&lt;=" &amp; CC$1, DataRegularSeason20242025!$E$3:$E$1315, $A17)</f>
        <v>24</v>
      </c>
      <c r="CD17">
        <f>SUMIFS(DataRegularSeason20242025!$AA$3:$AA$1315,DataRegularSeason20242025!$B$3:$B$1315, "&lt;=" &amp; CD$1, DataRegularSeason20242025!$D$3:$D$1315, $A17)+SUMIFS(DataRegularSeason20242025!$AB$3:$AB$1315,DataRegularSeason20242025!$B$3:$B$1315, "&lt;=" &amp; CD$1, DataRegularSeason20242025!$E$3:$E$1315, $A17)</f>
        <v>24</v>
      </c>
      <c r="CE17">
        <f>SUMIFS(DataRegularSeason20242025!$AA$3:$AA$1315,DataRegularSeason20242025!$B$3:$B$1315, "&lt;=" &amp; CE$1, DataRegularSeason20242025!$D$3:$D$1315, $A17)+SUMIFS(DataRegularSeason20242025!$AB$3:$AB$1315,DataRegularSeason20242025!$B$3:$B$1315, "&lt;=" &amp; CE$1, DataRegularSeason20242025!$E$3:$E$1315, $A17)</f>
        <v>24</v>
      </c>
      <c r="CF17">
        <f>SUMIFS(DataRegularSeason20242025!$AA$3:$AA$1315,DataRegularSeason20242025!$B$3:$B$1315, "&lt;=" &amp; CF$1, DataRegularSeason20242025!$D$3:$D$1315, $A17)+SUMIFS(DataRegularSeason20242025!$AB$3:$AB$1315,DataRegularSeason20242025!$B$3:$B$1315, "&lt;=" &amp; CF$1, DataRegularSeason20242025!$E$3:$E$1315, $A17)</f>
        <v>24</v>
      </c>
      <c r="CG17">
        <f>SUMIFS(DataRegularSeason20242025!$AA$3:$AA$1315,DataRegularSeason20242025!$B$3:$B$1315, "&lt;=" &amp; CG$1, DataRegularSeason20242025!$D$3:$D$1315, $A17)+SUMIFS(DataRegularSeason20242025!$AB$3:$AB$1315,DataRegularSeason20242025!$B$3:$B$1315, "&lt;=" &amp; CG$1, DataRegularSeason20242025!$E$3:$E$1315, $A17)</f>
        <v>24</v>
      </c>
      <c r="CH17">
        <f>SUMIFS(DataRegularSeason20242025!$AA$3:$AA$1315,DataRegularSeason20242025!$B$3:$B$1315, "&lt;=" &amp; CH$1, DataRegularSeason20242025!$D$3:$D$1315, $A17)+SUMIFS(DataRegularSeason20242025!$AB$3:$AB$1315,DataRegularSeason20242025!$B$3:$B$1315, "&lt;=" &amp; CH$1, DataRegularSeason20242025!$E$3:$E$1315, $A17)</f>
        <v>24</v>
      </c>
      <c r="CI17">
        <f>SUMIFS(DataRegularSeason20242025!$AA$3:$AA$1315,DataRegularSeason20242025!$B$3:$B$1315, "&lt;=" &amp; CI$1, DataRegularSeason20242025!$D$3:$D$1315, $A17)+SUMIFS(DataRegularSeason20242025!$AB$3:$AB$1315,DataRegularSeason20242025!$B$3:$B$1315, "&lt;=" &amp; CI$1, DataRegularSeason20242025!$E$3:$E$1315, $A17)</f>
        <v>24</v>
      </c>
      <c r="CJ17">
        <f>SUMIFS(DataRegularSeason20242025!$AA$3:$AA$1315,DataRegularSeason20242025!$B$3:$B$1315, "&lt;=" &amp; CJ$1, DataRegularSeason20242025!$D$3:$D$1315, $A17)+SUMIFS(DataRegularSeason20242025!$AB$3:$AB$1315,DataRegularSeason20242025!$B$3:$B$1315, "&lt;=" &amp; CJ$1, DataRegularSeason20242025!$E$3:$E$1315, $A17)</f>
        <v>24</v>
      </c>
      <c r="CK17">
        <f>SUMIFS(DataRegularSeason20242025!$AA$3:$AA$1315,DataRegularSeason20242025!$B$3:$B$1315, "&lt;=" &amp; CK$1, DataRegularSeason20242025!$D$3:$D$1315, $A17)+SUMIFS(DataRegularSeason20242025!$AB$3:$AB$1315,DataRegularSeason20242025!$B$3:$B$1315, "&lt;=" &amp; CK$1, DataRegularSeason20242025!$E$3:$E$1315, $A17)</f>
        <v>24</v>
      </c>
      <c r="CL17">
        <f>SUMIFS(DataRegularSeason20242025!$AA$3:$AA$1315,DataRegularSeason20242025!$B$3:$B$1315, "&lt;=" &amp; CL$1, DataRegularSeason20242025!$D$3:$D$1315, $A17)+SUMIFS(DataRegularSeason20242025!$AB$3:$AB$1315,DataRegularSeason20242025!$B$3:$B$1315, "&lt;=" &amp; CL$1, DataRegularSeason20242025!$E$3:$E$1315, $A17)</f>
        <v>24</v>
      </c>
      <c r="CM17">
        <f>SUMIFS(DataRegularSeason20242025!$AA$3:$AA$1315,DataRegularSeason20242025!$B$3:$B$1315, "&lt;=" &amp; CM$1, DataRegularSeason20242025!$D$3:$D$1315, $A17)+SUMIFS(DataRegularSeason20242025!$AB$3:$AB$1315,DataRegularSeason20242025!$B$3:$B$1315, "&lt;=" &amp; CM$1, DataRegularSeason20242025!$E$3:$E$1315, $A17)</f>
        <v>24</v>
      </c>
      <c r="CN17">
        <f>SUMIFS(DataRegularSeason20242025!$AA$3:$AA$1315,DataRegularSeason20242025!$B$3:$B$1315, "&lt;=" &amp; CN$1, DataRegularSeason20242025!$D$3:$D$1315, $A17)+SUMIFS(DataRegularSeason20242025!$AB$3:$AB$1315,DataRegularSeason20242025!$B$3:$B$1315, "&lt;=" &amp; CN$1, DataRegularSeason20242025!$E$3:$E$1315, $A17)</f>
        <v>24</v>
      </c>
      <c r="CO17">
        <f>SUMIFS(DataRegularSeason20242025!$AA$3:$AA$1315,DataRegularSeason20242025!$B$3:$B$1315, "&lt;=" &amp; CO$1, DataRegularSeason20242025!$D$3:$D$1315, $A17)+SUMIFS(DataRegularSeason20242025!$AB$3:$AB$1315,DataRegularSeason20242025!$B$3:$B$1315, "&lt;=" &amp; CO$1, DataRegularSeason20242025!$E$3:$E$1315, $A17)</f>
        <v>24</v>
      </c>
      <c r="CP17">
        <f>SUMIFS(DataRegularSeason20242025!$AA$3:$AA$1315,DataRegularSeason20242025!$B$3:$B$1315, "&lt;=" &amp; CP$1, DataRegularSeason20242025!$D$3:$D$1315, $A17)+SUMIFS(DataRegularSeason20242025!$AB$3:$AB$1315,DataRegularSeason20242025!$B$3:$B$1315, "&lt;=" &amp; CP$1, DataRegularSeason20242025!$E$3:$E$1315, $A17)</f>
        <v>24</v>
      </c>
      <c r="CQ17">
        <f>SUMIFS(DataRegularSeason20242025!$AA$3:$AA$1315,DataRegularSeason20242025!$B$3:$B$1315, "&lt;=" &amp; CQ$1, DataRegularSeason20242025!$D$3:$D$1315, $A17)+SUMIFS(DataRegularSeason20242025!$AB$3:$AB$1315,DataRegularSeason20242025!$B$3:$B$1315, "&lt;=" &amp; CQ$1, DataRegularSeason20242025!$E$3:$E$1315, $A17)</f>
        <v>24</v>
      </c>
      <c r="CR17">
        <f>SUMIFS(DataRegularSeason20242025!$AA$3:$AA$1315,DataRegularSeason20242025!$B$3:$B$1315, "&lt;=" &amp; CR$1, DataRegularSeason20242025!$D$3:$D$1315, $A17)+SUMIFS(DataRegularSeason20242025!$AB$3:$AB$1315,DataRegularSeason20242025!$B$3:$B$1315, "&lt;=" &amp; CR$1, DataRegularSeason20242025!$E$3:$E$1315, $A17)</f>
        <v>24</v>
      </c>
      <c r="CS17">
        <f>SUMIFS(DataRegularSeason20242025!$AA$3:$AA$1315,DataRegularSeason20242025!$B$3:$B$1315, "&lt;=" &amp; CS$1, DataRegularSeason20242025!$D$3:$D$1315, $A17)+SUMIFS(DataRegularSeason20242025!$AB$3:$AB$1315,DataRegularSeason20242025!$B$3:$B$1315, "&lt;=" &amp; CS$1, DataRegularSeason20242025!$E$3:$E$1315, $A17)</f>
        <v>24</v>
      </c>
      <c r="CT17">
        <f>SUMIFS(DataRegularSeason20242025!$AA$3:$AA$1315,DataRegularSeason20242025!$B$3:$B$1315, "&lt;=" &amp; CT$1, DataRegularSeason20242025!$D$3:$D$1315, $A17)+SUMIFS(DataRegularSeason20242025!$AB$3:$AB$1315,DataRegularSeason20242025!$B$3:$B$1315, "&lt;=" &amp; CT$1, DataRegularSeason20242025!$E$3:$E$1315, $A17)</f>
        <v>24</v>
      </c>
      <c r="CU17">
        <f>SUMIFS(DataRegularSeason20242025!$AA$3:$AA$1315,DataRegularSeason20242025!$B$3:$B$1315, "&lt;=" &amp; CU$1, DataRegularSeason20242025!$D$3:$D$1315, $A17)+SUMIFS(DataRegularSeason20242025!$AB$3:$AB$1315,DataRegularSeason20242025!$B$3:$B$1315, "&lt;=" &amp; CU$1, DataRegularSeason20242025!$E$3:$E$1315, $A17)</f>
        <v>24</v>
      </c>
      <c r="CV17">
        <f>SUMIFS(DataRegularSeason20242025!$AA$3:$AA$1315,DataRegularSeason20242025!$B$3:$B$1315, "&lt;=" &amp; CV$1, DataRegularSeason20242025!$D$3:$D$1315, $A17)+SUMIFS(DataRegularSeason20242025!$AB$3:$AB$1315,DataRegularSeason20242025!$B$3:$B$1315, "&lt;=" &amp; CV$1, DataRegularSeason20242025!$E$3:$E$1315, $A17)</f>
        <v>24</v>
      </c>
      <c r="CW17">
        <f>SUMIFS(DataRegularSeason20242025!$AA$3:$AA$1315,DataRegularSeason20242025!$B$3:$B$1315, "&lt;=" &amp; CW$1, DataRegularSeason20242025!$D$3:$D$1315, $A17)+SUMIFS(DataRegularSeason20242025!$AB$3:$AB$1315,DataRegularSeason20242025!$B$3:$B$1315, "&lt;=" &amp; CW$1, DataRegularSeason20242025!$E$3:$E$1315, $A17)</f>
        <v>24</v>
      </c>
      <c r="CX17">
        <f>SUMIFS(DataRegularSeason20242025!$AA$3:$AA$1315,DataRegularSeason20242025!$B$3:$B$1315, "&lt;=" &amp; CX$1, DataRegularSeason20242025!$D$3:$D$1315, $A17)+SUMIFS(DataRegularSeason20242025!$AB$3:$AB$1315,DataRegularSeason20242025!$B$3:$B$1315, "&lt;=" &amp; CX$1, DataRegularSeason20242025!$E$3:$E$1315, $A17)</f>
        <v>24</v>
      </c>
      <c r="CY17">
        <f>SUMIFS(DataRegularSeason20242025!$AA$3:$AA$1315,DataRegularSeason20242025!$B$3:$B$1315, "&lt;=" &amp; CY$1, DataRegularSeason20242025!$D$3:$D$1315, $A17)+SUMIFS(DataRegularSeason20242025!$AB$3:$AB$1315,DataRegularSeason20242025!$B$3:$B$1315, "&lt;=" &amp; CY$1, DataRegularSeason20242025!$E$3:$E$1315, $A17)</f>
        <v>24</v>
      </c>
      <c r="CZ17">
        <f>SUMIFS(DataRegularSeason20242025!$AA$3:$AA$1315,DataRegularSeason20242025!$B$3:$B$1315, "&lt;=" &amp; CZ$1, DataRegularSeason20242025!$D$3:$D$1315, $A17)+SUMIFS(DataRegularSeason20242025!$AB$3:$AB$1315,DataRegularSeason20242025!$B$3:$B$1315, "&lt;=" &amp; CZ$1, DataRegularSeason20242025!$E$3:$E$1315, $A17)</f>
        <v>24</v>
      </c>
      <c r="DA17">
        <f>SUMIFS(DataRegularSeason20242025!$AA$3:$AA$1315,DataRegularSeason20242025!$B$3:$B$1315, "&lt;=" &amp; DA$1, DataRegularSeason20242025!$D$3:$D$1315, $A17)+SUMIFS(DataRegularSeason20242025!$AB$3:$AB$1315,DataRegularSeason20242025!$B$3:$B$1315, "&lt;=" &amp; DA$1, DataRegularSeason20242025!$E$3:$E$1315, $A17)</f>
        <v>24</v>
      </c>
      <c r="DB17">
        <f>SUMIFS(DataRegularSeason20242025!$AA$3:$AA$1315,DataRegularSeason20242025!$B$3:$B$1315, "&lt;=" &amp; DB$1, DataRegularSeason20242025!$D$3:$D$1315, $A17)+SUMIFS(DataRegularSeason20242025!$AB$3:$AB$1315,DataRegularSeason20242025!$B$3:$B$1315, "&lt;=" &amp; DB$1, DataRegularSeason20242025!$E$3:$E$1315, $A17)</f>
        <v>24</v>
      </c>
      <c r="DC17">
        <f>SUMIFS(DataRegularSeason20242025!$AA$3:$AA$1315,DataRegularSeason20242025!$B$3:$B$1315, "&lt;=" &amp; DC$1, DataRegularSeason20242025!$D$3:$D$1315, $A17)+SUMIFS(DataRegularSeason20242025!$AB$3:$AB$1315,DataRegularSeason20242025!$B$3:$B$1315, "&lt;=" &amp; DC$1, DataRegularSeason20242025!$E$3:$E$1315, $A17)</f>
        <v>24</v>
      </c>
      <c r="DD17">
        <f>SUMIFS(DataRegularSeason20242025!$AA$3:$AA$1315,DataRegularSeason20242025!$B$3:$B$1315, "&lt;=" &amp; DD$1, DataRegularSeason20242025!$D$3:$D$1315, $A17)+SUMIFS(DataRegularSeason20242025!$AB$3:$AB$1315,DataRegularSeason20242025!$B$3:$B$1315, "&lt;=" &amp; DD$1, DataRegularSeason20242025!$E$3:$E$1315, $A17)</f>
        <v>24</v>
      </c>
      <c r="DE17">
        <f>SUMIFS(DataRegularSeason20242025!$AA$3:$AA$1315,DataRegularSeason20242025!$B$3:$B$1315, "&lt;=" &amp; DE$1, DataRegularSeason20242025!$D$3:$D$1315, $A17)+SUMIFS(DataRegularSeason20242025!$AB$3:$AB$1315,DataRegularSeason20242025!$B$3:$B$1315, "&lt;=" &amp; DE$1, DataRegularSeason20242025!$E$3:$E$1315, $A17)</f>
        <v>24</v>
      </c>
      <c r="DF17">
        <f>SUMIFS(DataRegularSeason20242025!$AA$3:$AA$1315,DataRegularSeason20242025!$B$3:$B$1315, "&lt;=" &amp; DF$1, DataRegularSeason20242025!$D$3:$D$1315, $A17)+SUMIFS(DataRegularSeason20242025!$AB$3:$AB$1315,DataRegularSeason20242025!$B$3:$B$1315, "&lt;=" &amp; DF$1, DataRegularSeason20242025!$E$3:$E$1315, $A17)</f>
        <v>24</v>
      </c>
      <c r="DG17">
        <f>SUMIFS(DataRegularSeason20242025!$AA$3:$AA$1315,DataRegularSeason20242025!$B$3:$B$1315, "&lt;=" &amp; DG$1, DataRegularSeason20242025!$D$3:$D$1315, $A17)+SUMIFS(DataRegularSeason20242025!$AB$3:$AB$1315,DataRegularSeason20242025!$B$3:$B$1315, "&lt;=" &amp; DG$1, DataRegularSeason20242025!$E$3:$E$1315, $A17)</f>
        <v>24</v>
      </c>
      <c r="DH17">
        <f>SUMIFS(DataRegularSeason20242025!$AA$3:$AA$1315,DataRegularSeason20242025!$B$3:$B$1315, "&lt;=" &amp; DH$1, DataRegularSeason20242025!$D$3:$D$1315, $A17)+SUMIFS(DataRegularSeason20242025!$AB$3:$AB$1315,DataRegularSeason20242025!$B$3:$B$1315, "&lt;=" &amp; DH$1, DataRegularSeason20242025!$E$3:$E$1315, $A17)</f>
        <v>24</v>
      </c>
      <c r="DI17">
        <f>SUMIFS(DataRegularSeason20242025!$AA$3:$AA$1315,DataRegularSeason20242025!$B$3:$B$1315, "&lt;=" &amp; DI$1, DataRegularSeason20242025!$D$3:$D$1315, $A17)+SUMIFS(DataRegularSeason20242025!$AB$3:$AB$1315,DataRegularSeason20242025!$B$3:$B$1315, "&lt;=" &amp; DI$1, DataRegularSeason20242025!$E$3:$E$1315, $A17)</f>
        <v>24</v>
      </c>
      <c r="DJ17">
        <f>SUMIFS(DataRegularSeason20242025!$AA$3:$AA$1315,DataRegularSeason20242025!$B$3:$B$1315, "&lt;=" &amp; DJ$1, DataRegularSeason20242025!$D$3:$D$1315, $A17)+SUMIFS(DataRegularSeason20242025!$AB$3:$AB$1315,DataRegularSeason20242025!$B$3:$B$1315, "&lt;=" &amp; DJ$1, DataRegularSeason20242025!$E$3:$E$1315, $A17)</f>
        <v>24</v>
      </c>
      <c r="DK17">
        <f>SUMIFS(DataRegularSeason20242025!$AA$3:$AA$1315,DataRegularSeason20242025!$B$3:$B$1315, "&lt;=" &amp; DK$1, DataRegularSeason20242025!$D$3:$D$1315, $A17)+SUMIFS(DataRegularSeason20242025!$AB$3:$AB$1315,DataRegularSeason20242025!$B$3:$B$1315, "&lt;=" &amp; DK$1, DataRegularSeason20242025!$E$3:$E$1315, $A17)</f>
        <v>24</v>
      </c>
      <c r="DL17">
        <f>SUMIFS(DataRegularSeason20242025!$AA$3:$AA$1315,DataRegularSeason20242025!$B$3:$B$1315, "&lt;=" &amp; DL$1, DataRegularSeason20242025!$D$3:$D$1315, $A17)+SUMIFS(DataRegularSeason20242025!$AB$3:$AB$1315,DataRegularSeason20242025!$B$3:$B$1315, "&lt;=" &amp; DL$1, DataRegularSeason20242025!$E$3:$E$1315, $A17)</f>
        <v>24</v>
      </c>
      <c r="DM17">
        <f>SUMIFS(DataRegularSeason20242025!$AA$3:$AA$1315,DataRegularSeason20242025!$B$3:$B$1315, "&lt;=" &amp; DM$1, DataRegularSeason20242025!$D$3:$D$1315, $A17)+SUMIFS(DataRegularSeason20242025!$AB$3:$AB$1315,DataRegularSeason20242025!$B$3:$B$1315, "&lt;=" &amp; DM$1, DataRegularSeason20242025!$E$3:$E$1315, $A17)</f>
        <v>24</v>
      </c>
      <c r="DN17">
        <f>SUMIFS(DataRegularSeason20242025!$AA$3:$AA$1315,DataRegularSeason20242025!$B$3:$B$1315, "&lt;=" &amp; DN$1, DataRegularSeason20242025!$D$3:$D$1315, $A17)+SUMIFS(DataRegularSeason20242025!$AB$3:$AB$1315,DataRegularSeason20242025!$B$3:$B$1315, "&lt;=" &amp; DN$1, DataRegularSeason20242025!$E$3:$E$1315, $A17)</f>
        <v>24</v>
      </c>
      <c r="DO17">
        <f>SUMIFS(DataRegularSeason20242025!$AA$3:$AA$1315,DataRegularSeason20242025!$B$3:$B$1315, "&lt;=" &amp; DO$1, DataRegularSeason20242025!$D$3:$D$1315, $A17)+SUMIFS(DataRegularSeason20242025!$AB$3:$AB$1315,DataRegularSeason20242025!$B$3:$B$1315, "&lt;=" &amp; DO$1, DataRegularSeason20242025!$E$3:$E$1315, $A17)</f>
        <v>24</v>
      </c>
      <c r="DP17">
        <f>SUMIFS(DataRegularSeason20242025!$AA$3:$AA$1315,DataRegularSeason20242025!$B$3:$B$1315, "&lt;=" &amp; DP$1, DataRegularSeason20242025!$D$3:$D$1315, $A17)+SUMIFS(DataRegularSeason20242025!$AB$3:$AB$1315,DataRegularSeason20242025!$B$3:$B$1315, "&lt;=" &amp; DP$1, DataRegularSeason20242025!$E$3:$E$1315, $A17)</f>
        <v>24</v>
      </c>
      <c r="DQ17">
        <f>SUMIFS(DataRegularSeason20242025!$AA$3:$AA$1315,DataRegularSeason20242025!$B$3:$B$1315, "&lt;=" &amp; DQ$1, DataRegularSeason20242025!$D$3:$D$1315, $A17)+SUMIFS(DataRegularSeason20242025!$AB$3:$AB$1315,DataRegularSeason20242025!$B$3:$B$1315, "&lt;=" &amp; DQ$1, DataRegularSeason20242025!$E$3:$E$1315, $A17)</f>
        <v>24</v>
      </c>
      <c r="DR17">
        <f>SUMIFS(DataRegularSeason20242025!$AA$3:$AA$1315,DataRegularSeason20242025!$B$3:$B$1315, "&lt;=" &amp; DR$1, DataRegularSeason20242025!$D$3:$D$1315, $A17)+SUMIFS(DataRegularSeason20242025!$AB$3:$AB$1315,DataRegularSeason20242025!$B$3:$B$1315, "&lt;=" &amp; DR$1, DataRegularSeason20242025!$E$3:$E$1315, $A17)</f>
        <v>24</v>
      </c>
      <c r="DS17">
        <f>SUMIFS(DataRegularSeason20242025!$AA$3:$AA$1315,DataRegularSeason20242025!$B$3:$B$1315, "&lt;=" &amp; DS$1, DataRegularSeason20242025!$D$3:$D$1315, $A17)+SUMIFS(DataRegularSeason20242025!$AB$3:$AB$1315,DataRegularSeason20242025!$B$3:$B$1315, "&lt;=" &amp; DS$1, DataRegularSeason20242025!$E$3:$E$1315, $A17)</f>
        <v>24</v>
      </c>
      <c r="DT17">
        <f>SUMIFS(DataRegularSeason20242025!$AA$3:$AA$1315,DataRegularSeason20242025!$B$3:$B$1315, "&lt;=" &amp; DT$1, DataRegularSeason20242025!$D$3:$D$1315, $A17)+SUMIFS(DataRegularSeason20242025!$AB$3:$AB$1315,DataRegularSeason20242025!$B$3:$B$1315, "&lt;=" &amp; DT$1, DataRegularSeason20242025!$E$3:$E$1315, $A17)</f>
        <v>24</v>
      </c>
      <c r="DU17">
        <f>SUMIFS(DataRegularSeason20242025!$AA$3:$AA$1315,DataRegularSeason20242025!$B$3:$B$1315, "&lt;=" &amp; DU$1, DataRegularSeason20242025!$D$3:$D$1315, $A17)+SUMIFS(DataRegularSeason20242025!$AB$3:$AB$1315,DataRegularSeason20242025!$B$3:$B$1315, "&lt;=" &amp; DU$1, DataRegularSeason20242025!$E$3:$E$1315, $A17)</f>
        <v>24</v>
      </c>
      <c r="DV17">
        <f>SUMIFS(DataRegularSeason20242025!$AA$3:$AA$1315,DataRegularSeason20242025!$B$3:$B$1315, "&lt;=" &amp; DV$1, DataRegularSeason20242025!$D$3:$D$1315, $A17)+SUMIFS(DataRegularSeason20242025!$AB$3:$AB$1315,DataRegularSeason20242025!$B$3:$B$1315, "&lt;=" &amp; DV$1, DataRegularSeason20242025!$E$3:$E$1315, $A17)</f>
        <v>24</v>
      </c>
      <c r="DW17">
        <f>SUMIFS(DataRegularSeason20242025!$AA$3:$AA$1315,DataRegularSeason20242025!$B$3:$B$1315, "&lt;=" &amp; DW$1, DataRegularSeason20242025!$D$3:$D$1315, $A17)+SUMIFS(DataRegularSeason20242025!$AB$3:$AB$1315,DataRegularSeason20242025!$B$3:$B$1315, "&lt;=" &amp; DW$1, DataRegularSeason20242025!$E$3:$E$1315, $A17)</f>
        <v>24</v>
      </c>
      <c r="DX17">
        <f>SUMIFS(DataRegularSeason20242025!$AA$3:$AA$1315,DataRegularSeason20242025!$B$3:$B$1315, "&lt;=" &amp; DX$1, DataRegularSeason20242025!$D$3:$D$1315, $A17)+SUMIFS(DataRegularSeason20242025!$AB$3:$AB$1315,DataRegularSeason20242025!$B$3:$B$1315, "&lt;=" &amp; DX$1, DataRegularSeason20242025!$E$3:$E$1315, $A17)</f>
        <v>24</v>
      </c>
      <c r="DY17">
        <f>SUMIFS(DataRegularSeason20242025!$AA$3:$AA$1315,DataRegularSeason20242025!$B$3:$B$1315, "&lt;=" &amp; DY$1, DataRegularSeason20242025!$D$3:$D$1315, $A17)+SUMIFS(DataRegularSeason20242025!$AB$3:$AB$1315,DataRegularSeason20242025!$B$3:$B$1315, "&lt;=" &amp; DY$1, DataRegularSeason20242025!$E$3:$E$1315, $A17)</f>
        <v>24</v>
      </c>
      <c r="DZ17">
        <f>SUMIFS(DataRegularSeason20242025!$AA$3:$AA$1315,DataRegularSeason20242025!$B$3:$B$1315, "&lt;=" &amp; DZ$1, DataRegularSeason20242025!$D$3:$D$1315, $A17)+SUMIFS(DataRegularSeason20242025!$AB$3:$AB$1315,DataRegularSeason20242025!$B$3:$B$1315, "&lt;=" &amp; DZ$1, DataRegularSeason20242025!$E$3:$E$1315, $A17)</f>
        <v>24</v>
      </c>
      <c r="EA17">
        <f>SUMIFS(DataRegularSeason20242025!$AA$3:$AA$1315,DataRegularSeason20242025!$B$3:$B$1315, "&lt;=" &amp; EA$1, DataRegularSeason20242025!$D$3:$D$1315, $A17)+SUMIFS(DataRegularSeason20242025!$AB$3:$AB$1315,DataRegularSeason20242025!$B$3:$B$1315, "&lt;=" &amp; EA$1, DataRegularSeason20242025!$E$3:$E$1315, $A17)</f>
        <v>24</v>
      </c>
      <c r="EB17">
        <f>SUMIFS(DataRegularSeason20242025!$AA$3:$AA$1315,DataRegularSeason20242025!$B$3:$B$1315, "&lt;=" &amp; EB$1, DataRegularSeason20242025!$D$3:$D$1315, $A17)+SUMIFS(DataRegularSeason20242025!$AB$3:$AB$1315,DataRegularSeason20242025!$B$3:$B$1315, "&lt;=" &amp; EB$1, DataRegularSeason20242025!$E$3:$E$1315, $A17)</f>
        <v>24</v>
      </c>
      <c r="EC17">
        <f>SUMIFS(DataRegularSeason20242025!$AA$3:$AA$1315,DataRegularSeason20242025!$B$3:$B$1315, "&lt;=" &amp; EC$1, DataRegularSeason20242025!$D$3:$D$1315, $A17)+SUMIFS(DataRegularSeason20242025!$AB$3:$AB$1315,DataRegularSeason20242025!$B$3:$B$1315, "&lt;=" &amp; EC$1, DataRegularSeason20242025!$E$3:$E$1315, $A17)</f>
        <v>24</v>
      </c>
      <c r="ED17">
        <f>SUMIFS(DataRegularSeason20242025!$AA$3:$AA$1315,DataRegularSeason20242025!$B$3:$B$1315, "&lt;=" &amp; ED$1, DataRegularSeason20242025!$D$3:$D$1315, $A17)+SUMIFS(DataRegularSeason20242025!$AB$3:$AB$1315,DataRegularSeason20242025!$B$3:$B$1315, "&lt;=" &amp; ED$1, DataRegularSeason20242025!$E$3:$E$1315, $A17)</f>
        <v>24</v>
      </c>
      <c r="EE17">
        <f>SUMIFS(DataRegularSeason20242025!$AA$3:$AA$1315,DataRegularSeason20242025!$B$3:$B$1315, "&lt;=" &amp; EE$1, DataRegularSeason20242025!$D$3:$D$1315, $A17)+SUMIFS(DataRegularSeason20242025!$AB$3:$AB$1315,DataRegularSeason20242025!$B$3:$B$1315, "&lt;=" &amp; EE$1, DataRegularSeason20242025!$E$3:$E$1315, $A17)</f>
        <v>24</v>
      </c>
      <c r="EF17">
        <f>SUMIFS(DataRegularSeason20242025!$AA$3:$AA$1315,DataRegularSeason20242025!$B$3:$B$1315, "&lt;=" &amp; EF$1, DataRegularSeason20242025!$D$3:$D$1315, $A17)+SUMIFS(DataRegularSeason20242025!$AB$3:$AB$1315,DataRegularSeason20242025!$B$3:$B$1315, "&lt;=" &amp; EF$1, DataRegularSeason20242025!$E$3:$E$1315, $A17)</f>
        <v>24</v>
      </c>
      <c r="EG17">
        <f>SUMIFS(DataRegularSeason20242025!$AA$3:$AA$1315,DataRegularSeason20242025!$B$3:$B$1315, "&lt;=" &amp; EG$1, DataRegularSeason20242025!$D$3:$D$1315, $A17)+SUMIFS(DataRegularSeason20242025!$AB$3:$AB$1315,DataRegularSeason20242025!$B$3:$B$1315, "&lt;=" &amp; EG$1, DataRegularSeason20242025!$E$3:$E$1315, $A17)</f>
        <v>24</v>
      </c>
      <c r="EH17">
        <f>SUMIFS(DataRegularSeason20242025!$AA$3:$AA$1315,DataRegularSeason20242025!$B$3:$B$1315, "&lt;=" &amp; EH$1, DataRegularSeason20242025!$D$3:$D$1315, $A17)+SUMIFS(DataRegularSeason20242025!$AB$3:$AB$1315,DataRegularSeason20242025!$B$3:$B$1315, "&lt;=" &amp; EH$1, DataRegularSeason20242025!$E$3:$E$1315, $A17)</f>
        <v>24</v>
      </c>
      <c r="EI17">
        <f>SUMIFS(DataRegularSeason20242025!$AA$3:$AA$1315,DataRegularSeason20242025!$B$3:$B$1315, "&lt;=" &amp; EI$1, DataRegularSeason20242025!$D$3:$D$1315, $A17)+SUMIFS(DataRegularSeason20242025!$AB$3:$AB$1315,DataRegularSeason20242025!$B$3:$B$1315, "&lt;=" &amp; EI$1, DataRegularSeason20242025!$E$3:$E$1315, $A17)</f>
        <v>24</v>
      </c>
      <c r="EJ17">
        <f>SUMIFS(DataRegularSeason20242025!$AA$3:$AA$1315,DataRegularSeason20242025!$B$3:$B$1315, "&lt;=" &amp; EJ$1, DataRegularSeason20242025!$D$3:$D$1315, $A17)+SUMIFS(DataRegularSeason20242025!$AB$3:$AB$1315,DataRegularSeason20242025!$B$3:$B$1315, "&lt;=" &amp; EJ$1, DataRegularSeason20242025!$E$3:$E$1315, $A17)</f>
        <v>24</v>
      </c>
      <c r="EK17">
        <f>SUMIFS(DataRegularSeason20242025!$AA$3:$AA$1315,DataRegularSeason20242025!$B$3:$B$1315, "&lt;=" &amp; EK$1, DataRegularSeason20242025!$D$3:$D$1315, $A17)+SUMIFS(DataRegularSeason20242025!$AB$3:$AB$1315,DataRegularSeason20242025!$B$3:$B$1315, "&lt;=" &amp; EK$1, DataRegularSeason20242025!$E$3:$E$1315, $A17)</f>
        <v>24</v>
      </c>
      <c r="EL17">
        <f>SUMIFS(DataRegularSeason20242025!$AA$3:$AA$1315,DataRegularSeason20242025!$B$3:$B$1315, "&lt;=" &amp; EL$1, DataRegularSeason20242025!$D$3:$D$1315, $A17)+SUMIFS(DataRegularSeason20242025!$AB$3:$AB$1315,DataRegularSeason20242025!$B$3:$B$1315, "&lt;=" &amp; EL$1, DataRegularSeason20242025!$E$3:$E$1315, $A17)</f>
        <v>24</v>
      </c>
      <c r="EM17">
        <f>SUMIFS(DataRegularSeason20242025!$AA$3:$AA$1315,DataRegularSeason20242025!$B$3:$B$1315, "&lt;=" &amp; EM$1, DataRegularSeason20242025!$D$3:$D$1315, $A17)+SUMIFS(DataRegularSeason20242025!$AB$3:$AB$1315,DataRegularSeason20242025!$B$3:$B$1315, "&lt;=" &amp; EM$1, DataRegularSeason20242025!$E$3:$E$1315, $A17)</f>
        <v>24</v>
      </c>
      <c r="EN17">
        <f>SUMIFS(DataRegularSeason20242025!$AA$3:$AA$1315,DataRegularSeason20242025!$B$3:$B$1315, "&lt;=" &amp; EN$1, DataRegularSeason20242025!$D$3:$D$1315, $A17)+SUMIFS(DataRegularSeason20242025!$AB$3:$AB$1315,DataRegularSeason20242025!$B$3:$B$1315, "&lt;=" &amp; EN$1, DataRegularSeason20242025!$E$3:$E$1315, $A17)</f>
        <v>24</v>
      </c>
      <c r="EO17">
        <f>SUMIFS(DataRegularSeason20242025!$AA$3:$AA$1315,DataRegularSeason20242025!$B$3:$B$1315, "&lt;=" &amp; EO$1, DataRegularSeason20242025!$D$3:$D$1315, $A17)+SUMIFS(DataRegularSeason20242025!$AB$3:$AB$1315,DataRegularSeason20242025!$B$3:$B$1315, "&lt;=" &amp; EO$1, DataRegularSeason20242025!$E$3:$E$1315, $A17)</f>
        <v>24</v>
      </c>
      <c r="EP17">
        <f>SUMIFS(DataRegularSeason20242025!$AA$3:$AA$1315,DataRegularSeason20242025!$B$3:$B$1315, "&lt;=" &amp; EP$1, DataRegularSeason20242025!$D$3:$D$1315, $A17)+SUMIFS(DataRegularSeason20242025!$AB$3:$AB$1315,DataRegularSeason20242025!$B$3:$B$1315, "&lt;=" &amp; EP$1, DataRegularSeason20242025!$E$3:$E$1315, $A17)</f>
        <v>24</v>
      </c>
      <c r="EQ17">
        <f>SUMIFS(DataRegularSeason20242025!$AA$3:$AA$1315,DataRegularSeason20242025!$B$3:$B$1315, "&lt;=" &amp; EQ$1, DataRegularSeason20242025!$D$3:$D$1315, $A17)+SUMIFS(DataRegularSeason20242025!$AB$3:$AB$1315,DataRegularSeason20242025!$B$3:$B$1315, "&lt;=" &amp; EQ$1, DataRegularSeason20242025!$E$3:$E$1315, $A17)</f>
        <v>24</v>
      </c>
      <c r="ER17">
        <f>SUMIFS(DataRegularSeason20242025!$AA$3:$AA$1315,DataRegularSeason20242025!$B$3:$B$1315, "&lt;=" &amp; ER$1, DataRegularSeason20242025!$D$3:$D$1315, $A17)+SUMIFS(DataRegularSeason20242025!$AB$3:$AB$1315,DataRegularSeason20242025!$B$3:$B$1315, "&lt;=" &amp; ER$1, DataRegularSeason20242025!$E$3:$E$1315, $A17)</f>
        <v>24</v>
      </c>
      <c r="ES17">
        <f>SUMIFS(DataRegularSeason20242025!$AA$3:$AA$1315,DataRegularSeason20242025!$B$3:$B$1315, "&lt;=" &amp; ES$1, DataRegularSeason20242025!$D$3:$D$1315, $A17)+SUMIFS(DataRegularSeason20242025!$AB$3:$AB$1315,DataRegularSeason20242025!$B$3:$B$1315, "&lt;=" &amp; ES$1, DataRegularSeason20242025!$E$3:$E$1315, $A17)</f>
        <v>24</v>
      </c>
      <c r="ET17">
        <f>SUMIFS(DataRegularSeason20242025!$AA$3:$AA$1315,DataRegularSeason20242025!$B$3:$B$1315, "&lt;=" &amp; ET$1, DataRegularSeason20242025!$D$3:$D$1315, $A17)+SUMIFS(DataRegularSeason20242025!$AB$3:$AB$1315,DataRegularSeason20242025!$B$3:$B$1315, "&lt;=" &amp; ET$1, DataRegularSeason20242025!$E$3:$E$1315, $A17)</f>
        <v>24</v>
      </c>
      <c r="EU17">
        <f>SUMIFS(DataRegularSeason20242025!$AA$3:$AA$1315,DataRegularSeason20242025!$B$3:$B$1315, "&lt;=" &amp; EU$1, DataRegularSeason20242025!$D$3:$D$1315, $A17)+SUMIFS(DataRegularSeason20242025!$AB$3:$AB$1315,DataRegularSeason20242025!$B$3:$B$1315, "&lt;=" &amp; EU$1, DataRegularSeason20242025!$E$3:$E$1315, $A17)</f>
        <v>24</v>
      </c>
      <c r="EV17">
        <f>SUMIFS(DataRegularSeason20242025!$AA$3:$AA$1315,DataRegularSeason20242025!$B$3:$B$1315, "&lt;=" &amp; EV$1, DataRegularSeason20242025!$D$3:$D$1315, $A17)+SUMIFS(DataRegularSeason20242025!$AB$3:$AB$1315,DataRegularSeason20242025!$B$3:$B$1315, "&lt;=" &amp; EV$1, DataRegularSeason20242025!$E$3:$E$1315, $A17)</f>
        <v>24</v>
      </c>
      <c r="EW17">
        <f>SUMIFS(DataRegularSeason20242025!$AA$3:$AA$1315,DataRegularSeason20242025!$B$3:$B$1315, "&lt;=" &amp; EW$1, DataRegularSeason20242025!$D$3:$D$1315, $A17)+SUMIFS(DataRegularSeason20242025!$AB$3:$AB$1315,DataRegularSeason20242025!$B$3:$B$1315, "&lt;=" &amp; EW$1, DataRegularSeason20242025!$E$3:$E$1315, $A17)</f>
        <v>24</v>
      </c>
      <c r="EX17">
        <f>SUMIFS(DataRegularSeason20242025!$AA$3:$AA$1315,DataRegularSeason20242025!$B$3:$B$1315, "&lt;=" &amp; EX$1, DataRegularSeason20242025!$D$3:$D$1315, $A17)+SUMIFS(DataRegularSeason20242025!$AB$3:$AB$1315,DataRegularSeason20242025!$B$3:$B$1315, "&lt;=" &amp; EX$1, DataRegularSeason20242025!$E$3:$E$1315, $A17)</f>
        <v>24</v>
      </c>
      <c r="EY17">
        <f>SUMIFS(DataRegularSeason20242025!$AA$3:$AA$1315,DataRegularSeason20242025!$B$3:$B$1315, "&lt;=" &amp; EY$1, DataRegularSeason20242025!$D$3:$D$1315, $A17)+SUMIFS(DataRegularSeason20242025!$AB$3:$AB$1315,DataRegularSeason20242025!$B$3:$B$1315, "&lt;=" &amp; EY$1, DataRegularSeason20242025!$E$3:$E$1315, $A17)</f>
        <v>24</v>
      </c>
      <c r="EZ17">
        <f>SUMIFS(DataRegularSeason20242025!$AA$3:$AA$1315,DataRegularSeason20242025!$B$3:$B$1315, "&lt;=" &amp; EZ$1, DataRegularSeason20242025!$D$3:$D$1315, $A17)+SUMIFS(DataRegularSeason20242025!$AB$3:$AB$1315,DataRegularSeason20242025!$B$3:$B$1315, "&lt;=" &amp; EZ$1, DataRegularSeason20242025!$E$3:$E$1315, $A17)</f>
        <v>24</v>
      </c>
      <c r="FA17">
        <f>SUMIFS(DataRegularSeason20242025!$AA$3:$AA$1315,DataRegularSeason20242025!$B$3:$B$1315, "&lt;=" &amp; FA$1, DataRegularSeason20242025!$D$3:$D$1315, $A17)+SUMIFS(DataRegularSeason20242025!$AB$3:$AB$1315,DataRegularSeason20242025!$B$3:$B$1315, "&lt;=" &amp; FA$1, DataRegularSeason20242025!$E$3:$E$1315, $A17)</f>
        <v>24</v>
      </c>
      <c r="FB17">
        <f>SUMIFS(DataRegularSeason20242025!$AA$3:$AA$1315,DataRegularSeason20242025!$B$3:$B$1315, "&lt;=" &amp; FB$1, DataRegularSeason20242025!$D$3:$D$1315, $A17)+SUMIFS(DataRegularSeason20242025!$AB$3:$AB$1315,DataRegularSeason20242025!$B$3:$B$1315, "&lt;=" &amp; FB$1, DataRegularSeason20242025!$E$3:$E$1315, $A17)</f>
        <v>24</v>
      </c>
      <c r="FC17">
        <f>SUMIFS(DataRegularSeason20242025!$AA$3:$AA$1315,DataRegularSeason20242025!$B$3:$B$1315, "&lt;=" &amp; FC$1, DataRegularSeason20242025!$D$3:$D$1315, $A17)+SUMIFS(DataRegularSeason20242025!$AB$3:$AB$1315,DataRegularSeason20242025!$B$3:$B$1315, "&lt;=" &amp; FC$1, DataRegularSeason20242025!$E$3:$E$1315, $A17)</f>
        <v>24</v>
      </c>
      <c r="FD17">
        <f>SUMIFS(DataRegularSeason20242025!$AA$3:$AA$1315,DataRegularSeason20242025!$B$3:$B$1315, "&lt;=" &amp; FD$1, DataRegularSeason20242025!$D$3:$D$1315, $A17)+SUMIFS(DataRegularSeason20242025!$AB$3:$AB$1315,DataRegularSeason20242025!$B$3:$B$1315, "&lt;=" &amp; FD$1, DataRegularSeason20242025!$E$3:$E$1315, $A17)</f>
        <v>24</v>
      </c>
      <c r="FE17">
        <f>SUMIFS(DataRegularSeason20242025!$AA$3:$AA$1315,DataRegularSeason20242025!$B$3:$B$1315, "&lt;=" &amp; FE$1, DataRegularSeason20242025!$D$3:$D$1315, $A17)+SUMIFS(DataRegularSeason20242025!$AB$3:$AB$1315,DataRegularSeason20242025!$B$3:$B$1315, "&lt;=" &amp; FE$1, DataRegularSeason20242025!$E$3:$E$1315, $A17)</f>
        <v>24</v>
      </c>
      <c r="FF17">
        <f>SUMIFS(DataRegularSeason20242025!$AA$3:$AA$1315,DataRegularSeason20242025!$B$3:$B$1315, "&lt;=" &amp; FF$1, DataRegularSeason20242025!$D$3:$D$1315, $A17)+SUMIFS(DataRegularSeason20242025!$AB$3:$AB$1315,DataRegularSeason20242025!$B$3:$B$1315, "&lt;=" &amp; FF$1, DataRegularSeason20242025!$E$3:$E$1315, $A17)</f>
        <v>24</v>
      </c>
      <c r="FG17">
        <f>SUMIFS(DataRegularSeason20242025!$AA$3:$AA$1315,DataRegularSeason20242025!$B$3:$B$1315, "&lt;=" &amp; FG$1, DataRegularSeason20242025!$D$3:$D$1315, $A17)+SUMIFS(DataRegularSeason20242025!$AB$3:$AB$1315,DataRegularSeason20242025!$B$3:$B$1315, "&lt;=" &amp; FG$1, DataRegularSeason20242025!$E$3:$E$1315, $A17)</f>
        <v>24</v>
      </c>
      <c r="FH17">
        <f>SUMIFS(DataRegularSeason20242025!$AA$3:$AA$1315,DataRegularSeason20242025!$B$3:$B$1315, "&lt;=" &amp; FH$1, DataRegularSeason20242025!$D$3:$D$1315, $A17)+SUMIFS(DataRegularSeason20242025!$AB$3:$AB$1315,DataRegularSeason20242025!$B$3:$B$1315, "&lt;=" &amp; FH$1, DataRegularSeason20242025!$E$3:$E$1315, $A17)</f>
        <v>24</v>
      </c>
      <c r="FI17">
        <f>SUMIFS(DataRegularSeason20242025!$AA$3:$AA$1315,DataRegularSeason20242025!$B$3:$B$1315, "&lt;=" &amp; FI$1, DataRegularSeason20242025!$D$3:$D$1315, $A17)+SUMIFS(DataRegularSeason20242025!$AB$3:$AB$1315,DataRegularSeason20242025!$B$3:$B$1315, "&lt;=" &amp; FI$1, DataRegularSeason20242025!$E$3:$E$1315, $A17)</f>
        <v>24</v>
      </c>
      <c r="FJ17">
        <f>SUMIFS(DataRegularSeason20242025!$AA$3:$AA$1315,DataRegularSeason20242025!$B$3:$B$1315, "&lt;=" &amp; FJ$1, DataRegularSeason20242025!$D$3:$D$1315, $A17)+SUMIFS(DataRegularSeason20242025!$AB$3:$AB$1315,DataRegularSeason20242025!$B$3:$B$1315, "&lt;=" &amp; FJ$1, DataRegularSeason20242025!$E$3:$E$1315, $A17)</f>
        <v>24</v>
      </c>
      <c r="FK17">
        <f>SUMIFS(DataRegularSeason20242025!$AA$3:$AA$1315,DataRegularSeason20242025!$B$3:$B$1315, "&lt;=" &amp; FK$1, DataRegularSeason20242025!$D$3:$D$1315, $A17)+SUMIFS(DataRegularSeason20242025!$AB$3:$AB$1315,DataRegularSeason20242025!$B$3:$B$1315, "&lt;=" &amp; FK$1, DataRegularSeason20242025!$E$3:$E$1315, $A17)</f>
        <v>24</v>
      </c>
      <c r="FL17">
        <f>SUMIFS(DataRegularSeason20242025!$AA$3:$AA$1315,DataRegularSeason20242025!$B$3:$B$1315, "&lt;=" &amp; FL$1, DataRegularSeason20242025!$D$3:$D$1315, $A17)+SUMIFS(DataRegularSeason20242025!$AB$3:$AB$1315,DataRegularSeason20242025!$B$3:$B$1315, "&lt;=" &amp; FL$1, DataRegularSeason20242025!$E$3:$E$1315, $A17)</f>
        <v>24</v>
      </c>
      <c r="FM17">
        <f>SUMIFS(DataRegularSeason20242025!$AA$3:$AA$1315,DataRegularSeason20242025!$B$3:$B$1315, "&lt;=" &amp; FM$1, DataRegularSeason20242025!$D$3:$D$1315, $A17)+SUMIFS(DataRegularSeason20242025!$AB$3:$AB$1315,DataRegularSeason20242025!$B$3:$B$1315, "&lt;=" &amp; FM$1, DataRegularSeason20242025!$E$3:$E$1315, $A17)</f>
        <v>24</v>
      </c>
      <c r="FN17">
        <f>SUMIFS(DataRegularSeason20242025!$AA$3:$AA$1315,DataRegularSeason20242025!$B$3:$B$1315, "&lt;=" &amp; FN$1, DataRegularSeason20242025!$D$3:$D$1315, $A17)+SUMIFS(DataRegularSeason20242025!$AB$3:$AB$1315,DataRegularSeason20242025!$B$3:$B$1315, "&lt;=" &amp; FN$1, DataRegularSeason20242025!$E$3:$E$1315, $A17)</f>
        <v>24</v>
      </c>
      <c r="FO17">
        <f>SUMIFS(DataRegularSeason20242025!$AA$3:$AA$1315,DataRegularSeason20242025!$B$3:$B$1315, "&lt;=" &amp; FO$1, DataRegularSeason20242025!$D$3:$D$1315, $A17)+SUMIFS(DataRegularSeason20242025!$AB$3:$AB$1315,DataRegularSeason20242025!$B$3:$B$1315, "&lt;=" &amp; FO$1, DataRegularSeason20242025!$E$3:$E$1315, $A17)</f>
        <v>24</v>
      </c>
      <c r="FP17">
        <f>SUMIFS(DataRegularSeason20242025!$AA$3:$AA$1315,DataRegularSeason20242025!$B$3:$B$1315, "&lt;=" &amp; FP$1, DataRegularSeason20242025!$D$3:$D$1315, $A17)+SUMIFS(DataRegularSeason20242025!$AB$3:$AB$1315,DataRegularSeason20242025!$B$3:$B$1315, "&lt;=" &amp; FP$1, DataRegularSeason20242025!$E$3:$E$1315, $A17)</f>
        <v>24</v>
      </c>
      <c r="FQ17">
        <f>SUMIFS(DataRegularSeason20242025!$AA$3:$AA$1315,DataRegularSeason20242025!$B$3:$B$1315, "&lt;=" &amp; FQ$1, DataRegularSeason20242025!$D$3:$D$1315, $A17)+SUMIFS(DataRegularSeason20242025!$AB$3:$AB$1315,DataRegularSeason20242025!$B$3:$B$1315, "&lt;=" &amp; FQ$1, DataRegularSeason20242025!$E$3:$E$1315, $A17)</f>
        <v>24</v>
      </c>
      <c r="FR17">
        <f>SUMIFS(DataRegularSeason20242025!$AA$3:$AA$1315,DataRegularSeason20242025!$B$3:$B$1315, "&lt;=" &amp; FR$1, DataRegularSeason20242025!$D$3:$D$1315, $A17)+SUMIFS(DataRegularSeason20242025!$AB$3:$AB$1315,DataRegularSeason20242025!$B$3:$B$1315, "&lt;=" &amp; FR$1, DataRegularSeason20242025!$E$3:$E$1315, $A17)</f>
        <v>24</v>
      </c>
      <c r="FS17">
        <f>SUMIFS(DataRegularSeason20242025!$AA$3:$AA$1315,DataRegularSeason20242025!$B$3:$B$1315, "&lt;=" &amp; FS$1, DataRegularSeason20242025!$D$3:$D$1315, $A17)+SUMIFS(DataRegularSeason20242025!$AB$3:$AB$1315,DataRegularSeason20242025!$B$3:$B$1315, "&lt;=" &amp; FS$1, DataRegularSeason20242025!$E$3:$E$1315, $A17)</f>
        <v>24</v>
      </c>
      <c r="FT17">
        <f>SUMIFS(DataRegularSeason20242025!$AA$3:$AA$1315,DataRegularSeason20242025!$B$3:$B$1315, "&lt;=" &amp; FT$1, DataRegularSeason20242025!$D$3:$D$1315, $A17)+SUMIFS(DataRegularSeason20242025!$AB$3:$AB$1315,DataRegularSeason20242025!$B$3:$B$1315, "&lt;=" &amp; FT$1, DataRegularSeason20242025!$E$3:$E$1315, $A17)</f>
        <v>24</v>
      </c>
      <c r="FU17">
        <f>SUMIFS(DataRegularSeason20242025!$AA$3:$AA$1315,DataRegularSeason20242025!$B$3:$B$1315, "&lt;=" &amp; FU$1, DataRegularSeason20242025!$D$3:$D$1315, $A17)+SUMIFS(DataRegularSeason20242025!$AB$3:$AB$1315,DataRegularSeason20242025!$B$3:$B$1315, "&lt;=" &amp; FU$1, DataRegularSeason20242025!$E$3:$E$1315, $A17)</f>
        <v>24</v>
      </c>
      <c r="FV17">
        <f>SUMIFS(DataRegularSeason20242025!$AA$3:$AA$1315,DataRegularSeason20242025!$B$3:$B$1315, "&lt;=" &amp; FV$1, DataRegularSeason20242025!$D$3:$D$1315, $A17)+SUMIFS(DataRegularSeason20242025!$AB$3:$AB$1315,DataRegularSeason20242025!$B$3:$B$1315, "&lt;=" &amp; FV$1, DataRegularSeason20242025!$E$3:$E$1315, $A17)</f>
        <v>24</v>
      </c>
      <c r="FW17">
        <f>SUMIFS(DataRegularSeason20242025!$AA$3:$AA$1315,DataRegularSeason20242025!$B$3:$B$1315, "&lt;=" &amp; FW$1, DataRegularSeason20242025!$D$3:$D$1315, $A17)+SUMIFS(DataRegularSeason20242025!$AB$3:$AB$1315,DataRegularSeason20242025!$B$3:$B$1315, "&lt;=" &amp; FW$1, DataRegularSeason20242025!$E$3:$E$1315, $A17)</f>
        <v>24</v>
      </c>
      <c r="FX17">
        <f>SUMIFS(DataRegularSeason20242025!$AA$3:$AA$1315,DataRegularSeason20242025!$B$3:$B$1315, "&lt;=" &amp; FX$1, DataRegularSeason20242025!$D$3:$D$1315, $A17)+SUMIFS(DataRegularSeason20242025!$AB$3:$AB$1315,DataRegularSeason20242025!$B$3:$B$1315, "&lt;=" &amp; FX$1, DataRegularSeason20242025!$E$3:$E$1315, $A17)</f>
        <v>24</v>
      </c>
      <c r="FY17">
        <f>SUMIFS(DataRegularSeason20242025!$AA$3:$AA$1315,DataRegularSeason20242025!$B$3:$B$1315, "&lt;=" &amp; FY$1, DataRegularSeason20242025!$D$3:$D$1315, $A17)+SUMIFS(DataRegularSeason20242025!$AB$3:$AB$1315,DataRegularSeason20242025!$B$3:$B$1315, "&lt;=" &amp; FY$1, DataRegularSeason20242025!$E$3:$E$1315, $A17)</f>
        <v>24</v>
      </c>
      <c r="FZ17">
        <f>SUMIFS(DataRegularSeason20242025!$AA$3:$AA$1315,DataRegularSeason20242025!$B$3:$B$1315, "&lt;=" &amp; FZ$1, DataRegularSeason20242025!$D$3:$D$1315, $A17)+SUMIFS(DataRegularSeason20242025!$AB$3:$AB$1315,DataRegularSeason20242025!$B$3:$B$1315, "&lt;=" &amp; FZ$1, DataRegularSeason20242025!$E$3:$E$1315, $A17)</f>
        <v>24</v>
      </c>
      <c r="GA17">
        <f>SUMIFS(DataRegularSeason20242025!$AA$3:$AA$1315,DataRegularSeason20242025!$B$3:$B$1315, "&lt;=" &amp; GA$1, DataRegularSeason20242025!$D$3:$D$1315, $A17)+SUMIFS(DataRegularSeason20242025!$AB$3:$AB$1315,DataRegularSeason20242025!$B$3:$B$1315, "&lt;=" &amp; GA$1, DataRegularSeason20242025!$E$3:$E$1315, $A17)</f>
        <v>24</v>
      </c>
      <c r="GB17">
        <f>SUMIFS(DataRegularSeason20242025!$AA$3:$AA$1315,DataRegularSeason20242025!$B$3:$B$1315, "&lt;=" &amp; GB$1, DataRegularSeason20242025!$D$3:$D$1315, $A17)+SUMIFS(DataRegularSeason20242025!$AB$3:$AB$1315,DataRegularSeason20242025!$B$3:$B$1315, "&lt;=" &amp; GB$1, DataRegularSeason20242025!$E$3:$E$1315, $A17)</f>
        <v>24</v>
      </c>
      <c r="GC17">
        <f>SUMIFS(DataRegularSeason20242025!$AA$3:$AA$1315,DataRegularSeason20242025!$B$3:$B$1315, "&lt;=" &amp; GC$1, DataRegularSeason20242025!$D$3:$D$1315, $A17)+SUMIFS(DataRegularSeason20242025!$AB$3:$AB$1315,DataRegularSeason20242025!$B$3:$B$1315, "&lt;=" &amp; GC$1, DataRegularSeason20242025!$E$3:$E$1315, $A17)</f>
        <v>24</v>
      </c>
      <c r="GD17">
        <f>SUMIFS(DataRegularSeason20242025!$AA$3:$AA$1315,DataRegularSeason20242025!$B$3:$B$1315, "&lt;=" &amp; GD$1, DataRegularSeason20242025!$D$3:$D$1315, $A17)+SUMIFS(DataRegularSeason20242025!$AB$3:$AB$1315,DataRegularSeason20242025!$B$3:$B$1315, "&lt;=" &amp; GD$1, DataRegularSeason20242025!$E$3:$E$1315, $A17)</f>
        <v>24</v>
      </c>
      <c r="GE17">
        <f>SUMIFS(DataRegularSeason20242025!$AA$3:$AA$1315,DataRegularSeason20242025!$B$3:$B$1315, "&lt;=" &amp; GE$1, DataRegularSeason20242025!$D$3:$D$1315, $A17)+SUMIFS(DataRegularSeason20242025!$AB$3:$AB$1315,DataRegularSeason20242025!$B$3:$B$1315, "&lt;=" &amp; GE$1, DataRegularSeason20242025!$E$3:$E$1315, $A17)</f>
        <v>24</v>
      </c>
      <c r="GF17">
        <f>SUMIFS(DataRegularSeason20242025!$AA$3:$AA$1315,DataRegularSeason20242025!$B$3:$B$1315, "&lt;=" &amp; GF$1, DataRegularSeason20242025!$D$3:$D$1315, $A17)+SUMIFS(DataRegularSeason20242025!$AB$3:$AB$1315,DataRegularSeason20242025!$B$3:$B$1315, "&lt;=" &amp; GF$1, DataRegularSeason20242025!$E$3:$E$1315, $A17)</f>
        <v>24</v>
      </c>
      <c r="GG17">
        <f>SUMIFS(DataRegularSeason20242025!$AA$3:$AA$1315,DataRegularSeason20242025!$B$3:$B$1315, "&lt;=" &amp; GG$1, DataRegularSeason20242025!$D$3:$D$1315, $A17)+SUMIFS(DataRegularSeason20242025!$AB$3:$AB$1315,DataRegularSeason20242025!$B$3:$B$1315, "&lt;=" &amp; GG$1, DataRegularSeason20242025!$E$3:$E$1315, $A17)</f>
        <v>24</v>
      </c>
      <c r="GH17">
        <f>SUMIFS(DataRegularSeason20242025!$AA$3:$AA$1315,DataRegularSeason20242025!$B$3:$B$1315, "&lt;=" &amp; GH$1, DataRegularSeason20242025!$D$3:$D$1315, $A17)+SUMIFS(DataRegularSeason20242025!$AB$3:$AB$1315,DataRegularSeason20242025!$B$3:$B$1315, "&lt;=" &amp; GH$1, DataRegularSeason20242025!$E$3:$E$1315, $A17)</f>
        <v>24</v>
      </c>
      <c r="GI17">
        <f>SUMIFS(DataRegularSeason20242025!$AA$3:$AA$1315,DataRegularSeason20242025!$B$3:$B$1315, "&lt;=" &amp; GI$1, DataRegularSeason20242025!$D$3:$D$1315, $A17)+SUMIFS(DataRegularSeason20242025!$AB$3:$AB$1315,DataRegularSeason20242025!$B$3:$B$1315, "&lt;=" &amp; GI$1, DataRegularSeason20242025!$E$3:$E$1315, $A17)</f>
        <v>24</v>
      </c>
      <c r="GJ17">
        <f>SUMIFS(DataRegularSeason20242025!$AA$3:$AA$1315,DataRegularSeason20242025!$B$3:$B$1315, "&lt;=" &amp; GJ$1, DataRegularSeason20242025!$D$3:$D$1315, $A17)+SUMIFS(DataRegularSeason20242025!$AB$3:$AB$1315,DataRegularSeason20242025!$B$3:$B$1315, "&lt;=" &amp; GJ$1, DataRegularSeason20242025!$E$3:$E$1315, $A17)</f>
        <v>24</v>
      </c>
      <c r="GK17">
        <f>SUMIFS(DataRegularSeason20242025!$AA$3:$AA$1315,DataRegularSeason20242025!$B$3:$B$1315, "&lt;=" &amp; GK$1, DataRegularSeason20242025!$D$3:$D$1315, $A17)+SUMIFS(DataRegularSeason20242025!$AB$3:$AB$1315,DataRegularSeason20242025!$B$3:$B$1315, "&lt;=" &amp; GK$1, DataRegularSeason20242025!$E$3:$E$1315, $A17)</f>
        <v>24</v>
      </c>
      <c r="GL17">
        <f>SUMIFS(DataRegularSeason20242025!$AA$3:$AA$1315,DataRegularSeason20242025!$B$3:$B$1315, "&lt;=" &amp; GL$1, DataRegularSeason20242025!$D$3:$D$1315, $A17)+SUMIFS(DataRegularSeason20242025!$AB$3:$AB$1315,DataRegularSeason20242025!$B$3:$B$1315, "&lt;=" &amp; GL$1, DataRegularSeason20242025!$E$3:$E$1315, $A17)</f>
        <v>24</v>
      </c>
      <c r="GM17">
        <f>SUMIFS(DataRegularSeason20242025!$AA$3:$AA$1315,DataRegularSeason20242025!$B$3:$B$1315, "&lt;=" &amp; GM$1, DataRegularSeason20242025!$D$3:$D$1315, $A17)+SUMIFS(DataRegularSeason20242025!$AB$3:$AB$1315,DataRegularSeason20242025!$B$3:$B$1315, "&lt;=" &amp; GM$1, DataRegularSeason20242025!$E$3:$E$1315, $A17)</f>
        <v>24</v>
      </c>
      <c r="GN17">
        <f>SUMIFS(DataRegularSeason20242025!$AA$3:$AA$1315,DataRegularSeason20242025!$B$3:$B$1315, "&lt;=" &amp; GN$1, DataRegularSeason20242025!$D$3:$D$1315, $A17)+SUMIFS(DataRegularSeason20242025!$AB$3:$AB$1315,DataRegularSeason20242025!$B$3:$B$1315, "&lt;=" &amp; GN$1, DataRegularSeason20242025!$E$3:$E$1315, $A17)</f>
        <v>24</v>
      </c>
      <c r="GO17">
        <f>SUMIFS(DataRegularSeason20242025!$AA$3:$AA$1315,DataRegularSeason20242025!$B$3:$B$1315, "&lt;=" &amp; GO$1, DataRegularSeason20242025!$D$3:$D$1315, $A17)+SUMIFS(DataRegularSeason20242025!$AB$3:$AB$1315,DataRegularSeason20242025!$B$3:$B$1315, "&lt;=" &amp; GO$1, DataRegularSeason20242025!$E$3:$E$1315, $A17)</f>
        <v>24</v>
      </c>
      <c r="GP17">
        <f>SUMIFS(DataRegularSeason20242025!$AA$3:$AA$1315,DataRegularSeason20242025!$B$3:$B$1315, "&lt;=" &amp; GP$1, DataRegularSeason20242025!$D$3:$D$1315, $A17)+SUMIFS(DataRegularSeason20242025!$AB$3:$AB$1315,DataRegularSeason20242025!$B$3:$B$1315, "&lt;=" &amp; GP$1, DataRegularSeason20242025!$E$3:$E$1315, $A17)</f>
        <v>24</v>
      </c>
      <c r="GQ17">
        <f>SUMIFS(DataRegularSeason20242025!$AA$3:$AA$1315,DataRegularSeason20242025!$B$3:$B$1315, "&lt;=" &amp; GQ$1, DataRegularSeason20242025!$D$3:$D$1315, $A17)+SUMIFS(DataRegularSeason20242025!$AB$3:$AB$1315,DataRegularSeason20242025!$B$3:$B$1315, "&lt;=" &amp; GQ$1, DataRegularSeason20242025!$E$3:$E$1315, $A17)</f>
        <v>24</v>
      </c>
      <c r="GR17">
        <f>SUMIFS(DataRegularSeason20242025!$AA$3:$AA$1315,DataRegularSeason20242025!$B$3:$B$1315, "&lt;=" &amp; GR$1, DataRegularSeason20242025!$D$3:$D$1315, $A17)+SUMIFS(DataRegularSeason20242025!$AB$3:$AB$1315,DataRegularSeason20242025!$B$3:$B$1315, "&lt;=" &amp; GR$1, DataRegularSeason20242025!$E$3:$E$1315, $A17)</f>
        <v>24</v>
      </c>
      <c r="GS17">
        <f>SUMIFS(DataRegularSeason20242025!$AA$3:$AA$1315,DataRegularSeason20242025!$B$3:$B$1315, "&lt;=" &amp; GS$1, DataRegularSeason20242025!$D$3:$D$1315, $A17)+SUMIFS(DataRegularSeason20242025!$AB$3:$AB$1315,DataRegularSeason20242025!$B$3:$B$1315, "&lt;=" &amp; GS$1, DataRegularSeason20242025!$E$3:$E$1315, $A17)</f>
        <v>24</v>
      </c>
      <c r="GT17">
        <f>SUMIFS(DataRegularSeason20242025!$AA$3:$AA$1315,DataRegularSeason20242025!$B$3:$B$1315, "&lt;=" &amp; GT$1, DataRegularSeason20242025!$D$3:$D$1315, $A17)+SUMIFS(DataRegularSeason20242025!$AB$3:$AB$1315,DataRegularSeason20242025!$B$3:$B$1315, "&lt;=" &amp; GT$1, DataRegularSeason20242025!$E$3:$E$1315, $A17)</f>
        <v>24</v>
      </c>
      <c r="GU17">
        <f>SUMIFS(DataRegularSeason20242025!$AA$3:$AA$1315,DataRegularSeason20242025!$B$3:$B$1315, "&lt;=" &amp; GU$1, DataRegularSeason20242025!$D$3:$D$1315, $A17)+SUMIFS(DataRegularSeason20242025!$AB$3:$AB$1315,DataRegularSeason20242025!$B$3:$B$1315, "&lt;=" &amp; GU$1, DataRegularSeason20242025!$E$3:$E$1315, $A17)</f>
        <v>24</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34</v>
      </c>
      <c r="BK19">
        <f>SUMIFS(DataRegularSeason20242025!$AA$3:$AA$1315,DataRegularSeason20242025!$B$3:$B$1315, "&lt;=" &amp; BK$1, DataRegularSeason20242025!$D$3:$D$1315, $A19)+SUMIFS(DataRegularSeason20242025!$AB$3:$AB$1315,DataRegularSeason20242025!$B$3:$B$1315, "&lt;=" &amp; BK$1, DataRegularSeason20242025!$E$3:$E$1315, $A19)</f>
        <v>34</v>
      </c>
      <c r="BL19">
        <f>SUMIFS(DataRegularSeason20242025!$AA$3:$AA$1315,DataRegularSeason20242025!$B$3:$B$1315, "&lt;=" &amp; BL$1, DataRegularSeason20242025!$D$3:$D$1315, $A19)+SUMIFS(DataRegularSeason20242025!$AB$3:$AB$1315,DataRegularSeason20242025!$B$3:$B$1315, "&lt;=" &amp; BL$1, DataRegularSeason20242025!$E$3:$E$1315, $A19)</f>
        <v>34</v>
      </c>
      <c r="BM19">
        <f>SUMIFS(DataRegularSeason20242025!$AA$3:$AA$1315,DataRegularSeason20242025!$B$3:$B$1315, "&lt;=" &amp; BM$1, DataRegularSeason20242025!$D$3:$D$1315, $A19)+SUMIFS(DataRegularSeason20242025!$AB$3:$AB$1315,DataRegularSeason20242025!$B$3:$B$1315, "&lt;=" &amp; BM$1, DataRegularSeason20242025!$E$3:$E$1315, $A19)</f>
        <v>34</v>
      </c>
      <c r="BN19">
        <f>SUMIFS(DataRegularSeason20242025!$AA$3:$AA$1315,DataRegularSeason20242025!$B$3:$B$1315, "&lt;=" &amp; BN$1, DataRegularSeason20242025!$D$3:$D$1315, $A19)+SUMIFS(DataRegularSeason20242025!$AB$3:$AB$1315,DataRegularSeason20242025!$B$3:$B$1315, "&lt;=" &amp; BN$1, DataRegularSeason20242025!$E$3:$E$1315, $A19)</f>
        <v>34</v>
      </c>
      <c r="BO19">
        <f>SUMIFS(DataRegularSeason20242025!$AA$3:$AA$1315,DataRegularSeason20242025!$B$3:$B$1315, "&lt;=" &amp; BO$1, DataRegularSeason20242025!$D$3:$D$1315, $A19)+SUMIFS(DataRegularSeason20242025!$AB$3:$AB$1315,DataRegularSeason20242025!$B$3:$B$1315, "&lt;=" &amp; BO$1, DataRegularSeason20242025!$E$3:$E$1315, $A19)</f>
        <v>34</v>
      </c>
      <c r="BP19">
        <f>SUMIFS(DataRegularSeason20242025!$AA$3:$AA$1315,DataRegularSeason20242025!$B$3:$B$1315, "&lt;=" &amp; BP$1, DataRegularSeason20242025!$D$3:$D$1315, $A19)+SUMIFS(DataRegularSeason20242025!$AB$3:$AB$1315,DataRegularSeason20242025!$B$3:$B$1315, "&lt;=" &amp; BP$1, DataRegularSeason20242025!$E$3:$E$1315, $A19)</f>
        <v>34</v>
      </c>
      <c r="BQ19">
        <f>SUMIFS(DataRegularSeason20242025!$AA$3:$AA$1315,DataRegularSeason20242025!$B$3:$B$1315, "&lt;=" &amp; BQ$1, DataRegularSeason20242025!$D$3:$D$1315, $A19)+SUMIFS(DataRegularSeason20242025!$AB$3:$AB$1315,DataRegularSeason20242025!$B$3:$B$1315, "&lt;=" &amp; BQ$1, DataRegularSeason20242025!$E$3:$E$1315, $A19)</f>
        <v>34</v>
      </c>
      <c r="BR19">
        <f>SUMIFS(DataRegularSeason20242025!$AA$3:$AA$1315,DataRegularSeason20242025!$B$3:$B$1315, "&lt;=" &amp; BR$1, DataRegularSeason20242025!$D$3:$D$1315, $A19)+SUMIFS(DataRegularSeason20242025!$AB$3:$AB$1315,DataRegularSeason20242025!$B$3:$B$1315, "&lt;=" &amp; BR$1, DataRegularSeason20242025!$E$3:$E$1315, $A19)</f>
        <v>34</v>
      </c>
      <c r="BS19">
        <f>SUMIFS(DataRegularSeason20242025!$AA$3:$AA$1315,DataRegularSeason20242025!$B$3:$B$1315, "&lt;=" &amp; BS$1, DataRegularSeason20242025!$D$3:$D$1315, $A19)+SUMIFS(DataRegularSeason20242025!$AB$3:$AB$1315,DataRegularSeason20242025!$B$3:$B$1315, "&lt;=" &amp; BS$1, DataRegularSeason20242025!$E$3:$E$1315, $A19)</f>
        <v>34</v>
      </c>
      <c r="BT19">
        <f>SUMIFS(DataRegularSeason20242025!$AA$3:$AA$1315,DataRegularSeason20242025!$B$3:$B$1315, "&lt;=" &amp; BT$1, DataRegularSeason20242025!$D$3:$D$1315, $A19)+SUMIFS(DataRegularSeason20242025!$AB$3:$AB$1315,DataRegularSeason20242025!$B$3:$B$1315, "&lt;=" &amp; BT$1, DataRegularSeason20242025!$E$3:$E$1315, $A19)</f>
        <v>34</v>
      </c>
      <c r="BU19">
        <f>SUMIFS(DataRegularSeason20242025!$AA$3:$AA$1315,DataRegularSeason20242025!$B$3:$B$1315, "&lt;=" &amp; BU$1, DataRegularSeason20242025!$D$3:$D$1315, $A19)+SUMIFS(DataRegularSeason20242025!$AB$3:$AB$1315,DataRegularSeason20242025!$B$3:$B$1315, "&lt;=" &amp; BU$1, DataRegularSeason20242025!$E$3:$E$1315, $A19)</f>
        <v>34</v>
      </c>
      <c r="BV19">
        <f>SUMIFS(DataRegularSeason20242025!$AA$3:$AA$1315,DataRegularSeason20242025!$B$3:$B$1315, "&lt;=" &amp; BV$1, DataRegularSeason20242025!$D$3:$D$1315, $A19)+SUMIFS(DataRegularSeason20242025!$AB$3:$AB$1315,DataRegularSeason20242025!$B$3:$B$1315, "&lt;=" &amp; BV$1, DataRegularSeason20242025!$E$3:$E$1315, $A19)</f>
        <v>34</v>
      </c>
      <c r="BW19">
        <f>SUMIFS(DataRegularSeason20242025!$AA$3:$AA$1315,DataRegularSeason20242025!$B$3:$B$1315, "&lt;=" &amp; BW$1, DataRegularSeason20242025!$D$3:$D$1315, $A19)+SUMIFS(DataRegularSeason20242025!$AB$3:$AB$1315,DataRegularSeason20242025!$B$3:$B$1315, "&lt;=" &amp; BW$1, DataRegularSeason20242025!$E$3:$E$1315, $A19)</f>
        <v>34</v>
      </c>
      <c r="BX19">
        <f>SUMIFS(DataRegularSeason20242025!$AA$3:$AA$1315,DataRegularSeason20242025!$B$3:$B$1315, "&lt;=" &amp; BX$1, DataRegularSeason20242025!$D$3:$D$1315, $A19)+SUMIFS(DataRegularSeason20242025!$AB$3:$AB$1315,DataRegularSeason20242025!$B$3:$B$1315, "&lt;=" &amp; BX$1, DataRegularSeason20242025!$E$3:$E$1315, $A19)</f>
        <v>34</v>
      </c>
      <c r="BY19">
        <f>SUMIFS(DataRegularSeason20242025!$AA$3:$AA$1315,DataRegularSeason20242025!$B$3:$B$1315, "&lt;=" &amp; BY$1, DataRegularSeason20242025!$D$3:$D$1315, $A19)+SUMIFS(DataRegularSeason20242025!$AB$3:$AB$1315,DataRegularSeason20242025!$B$3:$B$1315, "&lt;=" &amp; BY$1, DataRegularSeason20242025!$E$3:$E$1315, $A19)</f>
        <v>34</v>
      </c>
      <c r="BZ19">
        <f>SUMIFS(DataRegularSeason20242025!$AA$3:$AA$1315,DataRegularSeason20242025!$B$3:$B$1315, "&lt;=" &amp; BZ$1, DataRegularSeason20242025!$D$3:$D$1315, $A19)+SUMIFS(DataRegularSeason20242025!$AB$3:$AB$1315,DataRegularSeason20242025!$B$3:$B$1315, "&lt;=" &amp; BZ$1, DataRegularSeason20242025!$E$3:$E$1315, $A19)</f>
        <v>34</v>
      </c>
      <c r="CA19">
        <f>SUMIFS(DataRegularSeason20242025!$AA$3:$AA$1315,DataRegularSeason20242025!$B$3:$B$1315, "&lt;=" &amp; CA$1, DataRegularSeason20242025!$D$3:$D$1315, $A19)+SUMIFS(DataRegularSeason20242025!$AB$3:$AB$1315,DataRegularSeason20242025!$B$3:$B$1315, "&lt;=" &amp; CA$1, DataRegularSeason20242025!$E$3:$E$1315, $A19)</f>
        <v>34</v>
      </c>
      <c r="CB19">
        <f>SUMIFS(DataRegularSeason20242025!$AA$3:$AA$1315,DataRegularSeason20242025!$B$3:$B$1315, "&lt;=" &amp; CB$1, DataRegularSeason20242025!$D$3:$D$1315, $A19)+SUMIFS(DataRegularSeason20242025!$AB$3:$AB$1315,DataRegularSeason20242025!$B$3:$B$1315, "&lt;=" &amp; CB$1, DataRegularSeason20242025!$E$3:$E$1315, $A19)</f>
        <v>34</v>
      </c>
      <c r="CC19">
        <f>SUMIFS(DataRegularSeason20242025!$AA$3:$AA$1315,DataRegularSeason20242025!$B$3:$B$1315, "&lt;=" &amp; CC$1, DataRegularSeason20242025!$D$3:$D$1315, $A19)+SUMIFS(DataRegularSeason20242025!$AB$3:$AB$1315,DataRegularSeason20242025!$B$3:$B$1315, "&lt;=" &amp; CC$1, DataRegularSeason20242025!$E$3:$E$1315, $A19)</f>
        <v>34</v>
      </c>
      <c r="CD19">
        <f>SUMIFS(DataRegularSeason20242025!$AA$3:$AA$1315,DataRegularSeason20242025!$B$3:$B$1315, "&lt;=" &amp; CD$1, DataRegularSeason20242025!$D$3:$D$1315, $A19)+SUMIFS(DataRegularSeason20242025!$AB$3:$AB$1315,DataRegularSeason20242025!$B$3:$B$1315, "&lt;=" &amp; CD$1, DataRegularSeason20242025!$E$3:$E$1315, $A19)</f>
        <v>34</v>
      </c>
      <c r="CE19">
        <f>SUMIFS(DataRegularSeason20242025!$AA$3:$AA$1315,DataRegularSeason20242025!$B$3:$B$1315, "&lt;=" &amp; CE$1, DataRegularSeason20242025!$D$3:$D$1315, $A19)+SUMIFS(DataRegularSeason20242025!$AB$3:$AB$1315,DataRegularSeason20242025!$B$3:$B$1315, "&lt;=" &amp; CE$1, DataRegularSeason20242025!$E$3:$E$1315, $A19)</f>
        <v>34</v>
      </c>
      <c r="CF19">
        <f>SUMIFS(DataRegularSeason20242025!$AA$3:$AA$1315,DataRegularSeason20242025!$B$3:$B$1315, "&lt;=" &amp; CF$1, DataRegularSeason20242025!$D$3:$D$1315, $A19)+SUMIFS(DataRegularSeason20242025!$AB$3:$AB$1315,DataRegularSeason20242025!$B$3:$B$1315, "&lt;=" &amp; CF$1, DataRegularSeason20242025!$E$3:$E$1315, $A19)</f>
        <v>34</v>
      </c>
      <c r="CG19">
        <f>SUMIFS(DataRegularSeason20242025!$AA$3:$AA$1315,DataRegularSeason20242025!$B$3:$B$1315, "&lt;=" &amp; CG$1, DataRegularSeason20242025!$D$3:$D$1315, $A19)+SUMIFS(DataRegularSeason20242025!$AB$3:$AB$1315,DataRegularSeason20242025!$B$3:$B$1315, "&lt;=" &amp; CG$1, DataRegularSeason20242025!$E$3:$E$1315, $A19)</f>
        <v>34</v>
      </c>
      <c r="CH19">
        <f>SUMIFS(DataRegularSeason20242025!$AA$3:$AA$1315,DataRegularSeason20242025!$B$3:$B$1315, "&lt;=" &amp; CH$1, DataRegularSeason20242025!$D$3:$D$1315, $A19)+SUMIFS(DataRegularSeason20242025!$AB$3:$AB$1315,DataRegularSeason20242025!$B$3:$B$1315, "&lt;=" &amp; CH$1, DataRegularSeason20242025!$E$3:$E$1315, $A19)</f>
        <v>34</v>
      </c>
      <c r="CI19">
        <f>SUMIFS(DataRegularSeason20242025!$AA$3:$AA$1315,DataRegularSeason20242025!$B$3:$B$1315, "&lt;=" &amp; CI$1, DataRegularSeason20242025!$D$3:$D$1315, $A19)+SUMIFS(DataRegularSeason20242025!$AB$3:$AB$1315,DataRegularSeason20242025!$B$3:$B$1315, "&lt;=" &amp; CI$1, DataRegularSeason20242025!$E$3:$E$1315, $A19)</f>
        <v>34</v>
      </c>
      <c r="CJ19">
        <f>SUMIFS(DataRegularSeason20242025!$AA$3:$AA$1315,DataRegularSeason20242025!$B$3:$B$1315, "&lt;=" &amp; CJ$1, DataRegularSeason20242025!$D$3:$D$1315, $A19)+SUMIFS(DataRegularSeason20242025!$AB$3:$AB$1315,DataRegularSeason20242025!$B$3:$B$1315, "&lt;=" &amp; CJ$1, DataRegularSeason20242025!$E$3:$E$1315, $A19)</f>
        <v>34</v>
      </c>
      <c r="CK19">
        <f>SUMIFS(DataRegularSeason20242025!$AA$3:$AA$1315,DataRegularSeason20242025!$B$3:$B$1315, "&lt;=" &amp; CK$1, DataRegularSeason20242025!$D$3:$D$1315, $A19)+SUMIFS(DataRegularSeason20242025!$AB$3:$AB$1315,DataRegularSeason20242025!$B$3:$B$1315, "&lt;=" &amp; CK$1, DataRegularSeason20242025!$E$3:$E$1315, $A19)</f>
        <v>34</v>
      </c>
      <c r="CL19">
        <f>SUMIFS(DataRegularSeason20242025!$AA$3:$AA$1315,DataRegularSeason20242025!$B$3:$B$1315, "&lt;=" &amp; CL$1, DataRegularSeason20242025!$D$3:$D$1315, $A19)+SUMIFS(DataRegularSeason20242025!$AB$3:$AB$1315,DataRegularSeason20242025!$B$3:$B$1315, "&lt;=" &amp; CL$1, DataRegularSeason20242025!$E$3:$E$1315, $A19)</f>
        <v>34</v>
      </c>
      <c r="CM19">
        <f>SUMIFS(DataRegularSeason20242025!$AA$3:$AA$1315,DataRegularSeason20242025!$B$3:$B$1315, "&lt;=" &amp; CM$1, DataRegularSeason20242025!$D$3:$D$1315, $A19)+SUMIFS(DataRegularSeason20242025!$AB$3:$AB$1315,DataRegularSeason20242025!$B$3:$B$1315, "&lt;=" &amp; CM$1, DataRegularSeason20242025!$E$3:$E$1315, $A19)</f>
        <v>34</v>
      </c>
      <c r="CN19">
        <f>SUMIFS(DataRegularSeason20242025!$AA$3:$AA$1315,DataRegularSeason20242025!$B$3:$B$1315, "&lt;=" &amp; CN$1, DataRegularSeason20242025!$D$3:$D$1315, $A19)+SUMIFS(DataRegularSeason20242025!$AB$3:$AB$1315,DataRegularSeason20242025!$B$3:$B$1315, "&lt;=" &amp; CN$1, DataRegularSeason20242025!$E$3:$E$1315, $A19)</f>
        <v>34</v>
      </c>
      <c r="CO19">
        <f>SUMIFS(DataRegularSeason20242025!$AA$3:$AA$1315,DataRegularSeason20242025!$B$3:$B$1315, "&lt;=" &amp; CO$1, DataRegularSeason20242025!$D$3:$D$1315, $A19)+SUMIFS(DataRegularSeason20242025!$AB$3:$AB$1315,DataRegularSeason20242025!$B$3:$B$1315, "&lt;=" &amp; CO$1, DataRegularSeason20242025!$E$3:$E$1315, $A19)</f>
        <v>34</v>
      </c>
      <c r="CP19">
        <f>SUMIFS(DataRegularSeason20242025!$AA$3:$AA$1315,DataRegularSeason20242025!$B$3:$B$1315, "&lt;=" &amp; CP$1, DataRegularSeason20242025!$D$3:$D$1315, $A19)+SUMIFS(DataRegularSeason20242025!$AB$3:$AB$1315,DataRegularSeason20242025!$B$3:$B$1315, "&lt;=" &amp; CP$1, DataRegularSeason20242025!$E$3:$E$1315, $A19)</f>
        <v>34</v>
      </c>
      <c r="CQ19">
        <f>SUMIFS(DataRegularSeason20242025!$AA$3:$AA$1315,DataRegularSeason20242025!$B$3:$B$1315, "&lt;=" &amp; CQ$1, DataRegularSeason20242025!$D$3:$D$1315, $A19)+SUMIFS(DataRegularSeason20242025!$AB$3:$AB$1315,DataRegularSeason20242025!$B$3:$B$1315, "&lt;=" &amp; CQ$1, DataRegularSeason20242025!$E$3:$E$1315, $A19)</f>
        <v>34</v>
      </c>
      <c r="CR19">
        <f>SUMIFS(DataRegularSeason20242025!$AA$3:$AA$1315,DataRegularSeason20242025!$B$3:$B$1315, "&lt;=" &amp; CR$1, DataRegularSeason20242025!$D$3:$D$1315, $A19)+SUMIFS(DataRegularSeason20242025!$AB$3:$AB$1315,DataRegularSeason20242025!$B$3:$B$1315, "&lt;=" &amp; CR$1, DataRegularSeason20242025!$E$3:$E$1315, $A19)</f>
        <v>34</v>
      </c>
      <c r="CS19">
        <f>SUMIFS(DataRegularSeason20242025!$AA$3:$AA$1315,DataRegularSeason20242025!$B$3:$B$1315, "&lt;=" &amp; CS$1, DataRegularSeason20242025!$D$3:$D$1315, $A19)+SUMIFS(DataRegularSeason20242025!$AB$3:$AB$1315,DataRegularSeason20242025!$B$3:$B$1315, "&lt;=" &amp; CS$1, DataRegularSeason20242025!$E$3:$E$1315, $A19)</f>
        <v>34</v>
      </c>
      <c r="CT19">
        <f>SUMIFS(DataRegularSeason20242025!$AA$3:$AA$1315,DataRegularSeason20242025!$B$3:$B$1315, "&lt;=" &amp; CT$1, DataRegularSeason20242025!$D$3:$D$1315, $A19)+SUMIFS(DataRegularSeason20242025!$AB$3:$AB$1315,DataRegularSeason20242025!$B$3:$B$1315, "&lt;=" &amp; CT$1, DataRegularSeason20242025!$E$3:$E$1315, $A19)</f>
        <v>34</v>
      </c>
      <c r="CU19">
        <f>SUMIFS(DataRegularSeason20242025!$AA$3:$AA$1315,DataRegularSeason20242025!$B$3:$B$1315, "&lt;=" &amp; CU$1, DataRegularSeason20242025!$D$3:$D$1315, $A19)+SUMIFS(DataRegularSeason20242025!$AB$3:$AB$1315,DataRegularSeason20242025!$B$3:$B$1315, "&lt;=" &amp; CU$1, DataRegularSeason20242025!$E$3:$E$1315, $A19)</f>
        <v>34</v>
      </c>
      <c r="CV19">
        <f>SUMIFS(DataRegularSeason20242025!$AA$3:$AA$1315,DataRegularSeason20242025!$B$3:$B$1315, "&lt;=" &amp; CV$1, DataRegularSeason20242025!$D$3:$D$1315, $A19)+SUMIFS(DataRegularSeason20242025!$AB$3:$AB$1315,DataRegularSeason20242025!$B$3:$B$1315, "&lt;=" &amp; CV$1, DataRegularSeason20242025!$E$3:$E$1315, $A19)</f>
        <v>34</v>
      </c>
      <c r="CW19">
        <f>SUMIFS(DataRegularSeason20242025!$AA$3:$AA$1315,DataRegularSeason20242025!$B$3:$B$1315, "&lt;=" &amp; CW$1, DataRegularSeason20242025!$D$3:$D$1315, $A19)+SUMIFS(DataRegularSeason20242025!$AB$3:$AB$1315,DataRegularSeason20242025!$B$3:$B$1315, "&lt;=" &amp; CW$1, DataRegularSeason20242025!$E$3:$E$1315, $A19)</f>
        <v>34</v>
      </c>
      <c r="CX19">
        <f>SUMIFS(DataRegularSeason20242025!$AA$3:$AA$1315,DataRegularSeason20242025!$B$3:$B$1315, "&lt;=" &amp; CX$1, DataRegularSeason20242025!$D$3:$D$1315, $A19)+SUMIFS(DataRegularSeason20242025!$AB$3:$AB$1315,DataRegularSeason20242025!$B$3:$B$1315, "&lt;=" &amp; CX$1, DataRegularSeason20242025!$E$3:$E$1315, $A19)</f>
        <v>34</v>
      </c>
      <c r="CY19">
        <f>SUMIFS(DataRegularSeason20242025!$AA$3:$AA$1315,DataRegularSeason20242025!$B$3:$B$1315, "&lt;=" &amp; CY$1, DataRegularSeason20242025!$D$3:$D$1315, $A19)+SUMIFS(DataRegularSeason20242025!$AB$3:$AB$1315,DataRegularSeason20242025!$B$3:$B$1315, "&lt;=" &amp; CY$1, DataRegularSeason20242025!$E$3:$E$1315, $A19)</f>
        <v>34</v>
      </c>
      <c r="CZ19">
        <f>SUMIFS(DataRegularSeason20242025!$AA$3:$AA$1315,DataRegularSeason20242025!$B$3:$B$1315, "&lt;=" &amp; CZ$1, DataRegularSeason20242025!$D$3:$D$1315, $A19)+SUMIFS(DataRegularSeason20242025!$AB$3:$AB$1315,DataRegularSeason20242025!$B$3:$B$1315, "&lt;=" &amp; CZ$1, DataRegularSeason20242025!$E$3:$E$1315, $A19)</f>
        <v>34</v>
      </c>
      <c r="DA19">
        <f>SUMIFS(DataRegularSeason20242025!$AA$3:$AA$1315,DataRegularSeason20242025!$B$3:$B$1315, "&lt;=" &amp; DA$1, DataRegularSeason20242025!$D$3:$D$1315, $A19)+SUMIFS(DataRegularSeason20242025!$AB$3:$AB$1315,DataRegularSeason20242025!$B$3:$B$1315, "&lt;=" &amp; DA$1, DataRegularSeason20242025!$E$3:$E$1315, $A19)</f>
        <v>34</v>
      </c>
      <c r="DB19">
        <f>SUMIFS(DataRegularSeason20242025!$AA$3:$AA$1315,DataRegularSeason20242025!$B$3:$B$1315, "&lt;=" &amp; DB$1, DataRegularSeason20242025!$D$3:$D$1315, $A19)+SUMIFS(DataRegularSeason20242025!$AB$3:$AB$1315,DataRegularSeason20242025!$B$3:$B$1315, "&lt;=" &amp; DB$1, DataRegularSeason20242025!$E$3:$E$1315, $A19)</f>
        <v>34</v>
      </c>
      <c r="DC19">
        <f>SUMIFS(DataRegularSeason20242025!$AA$3:$AA$1315,DataRegularSeason20242025!$B$3:$B$1315, "&lt;=" &amp; DC$1, DataRegularSeason20242025!$D$3:$D$1315, $A19)+SUMIFS(DataRegularSeason20242025!$AB$3:$AB$1315,DataRegularSeason20242025!$B$3:$B$1315, "&lt;=" &amp; DC$1, DataRegularSeason20242025!$E$3:$E$1315, $A19)</f>
        <v>34</v>
      </c>
      <c r="DD19">
        <f>SUMIFS(DataRegularSeason20242025!$AA$3:$AA$1315,DataRegularSeason20242025!$B$3:$B$1315, "&lt;=" &amp; DD$1, DataRegularSeason20242025!$D$3:$D$1315, $A19)+SUMIFS(DataRegularSeason20242025!$AB$3:$AB$1315,DataRegularSeason20242025!$B$3:$B$1315, "&lt;=" &amp; DD$1, DataRegularSeason20242025!$E$3:$E$1315, $A19)</f>
        <v>34</v>
      </c>
      <c r="DE19">
        <f>SUMIFS(DataRegularSeason20242025!$AA$3:$AA$1315,DataRegularSeason20242025!$B$3:$B$1315, "&lt;=" &amp; DE$1, DataRegularSeason20242025!$D$3:$D$1315, $A19)+SUMIFS(DataRegularSeason20242025!$AB$3:$AB$1315,DataRegularSeason20242025!$B$3:$B$1315, "&lt;=" &amp; DE$1, DataRegularSeason20242025!$E$3:$E$1315, $A19)</f>
        <v>34</v>
      </c>
      <c r="DF19">
        <f>SUMIFS(DataRegularSeason20242025!$AA$3:$AA$1315,DataRegularSeason20242025!$B$3:$B$1315, "&lt;=" &amp; DF$1, DataRegularSeason20242025!$D$3:$D$1315, $A19)+SUMIFS(DataRegularSeason20242025!$AB$3:$AB$1315,DataRegularSeason20242025!$B$3:$B$1315, "&lt;=" &amp; DF$1, DataRegularSeason20242025!$E$3:$E$1315, $A19)</f>
        <v>34</v>
      </c>
      <c r="DG19">
        <f>SUMIFS(DataRegularSeason20242025!$AA$3:$AA$1315,DataRegularSeason20242025!$B$3:$B$1315, "&lt;=" &amp; DG$1, DataRegularSeason20242025!$D$3:$D$1315, $A19)+SUMIFS(DataRegularSeason20242025!$AB$3:$AB$1315,DataRegularSeason20242025!$B$3:$B$1315, "&lt;=" &amp; DG$1, DataRegularSeason20242025!$E$3:$E$1315, $A19)</f>
        <v>34</v>
      </c>
      <c r="DH19">
        <f>SUMIFS(DataRegularSeason20242025!$AA$3:$AA$1315,DataRegularSeason20242025!$B$3:$B$1315, "&lt;=" &amp; DH$1, DataRegularSeason20242025!$D$3:$D$1315, $A19)+SUMIFS(DataRegularSeason20242025!$AB$3:$AB$1315,DataRegularSeason20242025!$B$3:$B$1315, "&lt;=" &amp; DH$1, DataRegularSeason20242025!$E$3:$E$1315, $A19)</f>
        <v>34</v>
      </c>
      <c r="DI19">
        <f>SUMIFS(DataRegularSeason20242025!$AA$3:$AA$1315,DataRegularSeason20242025!$B$3:$B$1315, "&lt;=" &amp; DI$1, DataRegularSeason20242025!$D$3:$D$1315, $A19)+SUMIFS(DataRegularSeason20242025!$AB$3:$AB$1315,DataRegularSeason20242025!$B$3:$B$1315, "&lt;=" &amp; DI$1, DataRegularSeason20242025!$E$3:$E$1315, $A19)</f>
        <v>34</v>
      </c>
      <c r="DJ19">
        <f>SUMIFS(DataRegularSeason20242025!$AA$3:$AA$1315,DataRegularSeason20242025!$B$3:$B$1315, "&lt;=" &amp; DJ$1, DataRegularSeason20242025!$D$3:$D$1315, $A19)+SUMIFS(DataRegularSeason20242025!$AB$3:$AB$1315,DataRegularSeason20242025!$B$3:$B$1315, "&lt;=" &amp; DJ$1, DataRegularSeason20242025!$E$3:$E$1315, $A19)</f>
        <v>34</v>
      </c>
      <c r="DK19">
        <f>SUMIFS(DataRegularSeason20242025!$AA$3:$AA$1315,DataRegularSeason20242025!$B$3:$B$1315, "&lt;=" &amp; DK$1, DataRegularSeason20242025!$D$3:$D$1315, $A19)+SUMIFS(DataRegularSeason20242025!$AB$3:$AB$1315,DataRegularSeason20242025!$B$3:$B$1315, "&lt;=" &amp; DK$1, DataRegularSeason20242025!$E$3:$E$1315, $A19)</f>
        <v>34</v>
      </c>
      <c r="DL19">
        <f>SUMIFS(DataRegularSeason20242025!$AA$3:$AA$1315,DataRegularSeason20242025!$B$3:$B$1315, "&lt;=" &amp; DL$1, DataRegularSeason20242025!$D$3:$D$1315, $A19)+SUMIFS(DataRegularSeason20242025!$AB$3:$AB$1315,DataRegularSeason20242025!$B$3:$B$1315, "&lt;=" &amp; DL$1, DataRegularSeason20242025!$E$3:$E$1315, $A19)</f>
        <v>34</v>
      </c>
      <c r="DM19">
        <f>SUMIFS(DataRegularSeason20242025!$AA$3:$AA$1315,DataRegularSeason20242025!$B$3:$B$1315, "&lt;=" &amp; DM$1, DataRegularSeason20242025!$D$3:$D$1315, $A19)+SUMIFS(DataRegularSeason20242025!$AB$3:$AB$1315,DataRegularSeason20242025!$B$3:$B$1315, "&lt;=" &amp; DM$1, DataRegularSeason20242025!$E$3:$E$1315, $A19)</f>
        <v>34</v>
      </c>
      <c r="DN19">
        <f>SUMIFS(DataRegularSeason20242025!$AA$3:$AA$1315,DataRegularSeason20242025!$B$3:$B$1315, "&lt;=" &amp; DN$1, DataRegularSeason20242025!$D$3:$D$1315, $A19)+SUMIFS(DataRegularSeason20242025!$AB$3:$AB$1315,DataRegularSeason20242025!$B$3:$B$1315, "&lt;=" &amp; DN$1, DataRegularSeason20242025!$E$3:$E$1315, $A19)</f>
        <v>34</v>
      </c>
      <c r="DO19">
        <f>SUMIFS(DataRegularSeason20242025!$AA$3:$AA$1315,DataRegularSeason20242025!$B$3:$B$1315, "&lt;=" &amp; DO$1, DataRegularSeason20242025!$D$3:$D$1315, $A19)+SUMIFS(DataRegularSeason20242025!$AB$3:$AB$1315,DataRegularSeason20242025!$B$3:$B$1315, "&lt;=" &amp; DO$1, DataRegularSeason20242025!$E$3:$E$1315, $A19)</f>
        <v>34</v>
      </c>
      <c r="DP19">
        <f>SUMIFS(DataRegularSeason20242025!$AA$3:$AA$1315,DataRegularSeason20242025!$B$3:$B$1315, "&lt;=" &amp; DP$1, DataRegularSeason20242025!$D$3:$D$1315, $A19)+SUMIFS(DataRegularSeason20242025!$AB$3:$AB$1315,DataRegularSeason20242025!$B$3:$B$1315, "&lt;=" &amp; DP$1, DataRegularSeason20242025!$E$3:$E$1315, $A19)</f>
        <v>34</v>
      </c>
      <c r="DQ19">
        <f>SUMIFS(DataRegularSeason20242025!$AA$3:$AA$1315,DataRegularSeason20242025!$B$3:$B$1315, "&lt;=" &amp; DQ$1, DataRegularSeason20242025!$D$3:$D$1315, $A19)+SUMIFS(DataRegularSeason20242025!$AB$3:$AB$1315,DataRegularSeason20242025!$B$3:$B$1315, "&lt;=" &amp; DQ$1, DataRegularSeason20242025!$E$3:$E$1315, $A19)</f>
        <v>34</v>
      </c>
      <c r="DR19">
        <f>SUMIFS(DataRegularSeason20242025!$AA$3:$AA$1315,DataRegularSeason20242025!$B$3:$B$1315, "&lt;=" &amp; DR$1, DataRegularSeason20242025!$D$3:$D$1315, $A19)+SUMIFS(DataRegularSeason20242025!$AB$3:$AB$1315,DataRegularSeason20242025!$B$3:$B$1315, "&lt;=" &amp; DR$1, DataRegularSeason20242025!$E$3:$E$1315, $A19)</f>
        <v>34</v>
      </c>
      <c r="DS19">
        <f>SUMIFS(DataRegularSeason20242025!$AA$3:$AA$1315,DataRegularSeason20242025!$B$3:$B$1315, "&lt;=" &amp; DS$1, DataRegularSeason20242025!$D$3:$D$1315, $A19)+SUMIFS(DataRegularSeason20242025!$AB$3:$AB$1315,DataRegularSeason20242025!$B$3:$B$1315, "&lt;=" &amp; DS$1, DataRegularSeason20242025!$E$3:$E$1315, $A19)</f>
        <v>34</v>
      </c>
      <c r="DT19">
        <f>SUMIFS(DataRegularSeason20242025!$AA$3:$AA$1315,DataRegularSeason20242025!$B$3:$B$1315, "&lt;=" &amp; DT$1, DataRegularSeason20242025!$D$3:$D$1315, $A19)+SUMIFS(DataRegularSeason20242025!$AB$3:$AB$1315,DataRegularSeason20242025!$B$3:$B$1315, "&lt;=" &amp; DT$1, DataRegularSeason20242025!$E$3:$E$1315, $A19)</f>
        <v>34</v>
      </c>
      <c r="DU19">
        <f>SUMIFS(DataRegularSeason20242025!$AA$3:$AA$1315,DataRegularSeason20242025!$B$3:$B$1315, "&lt;=" &amp; DU$1, DataRegularSeason20242025!$D$3:$D$1315, $A19)+SUMIFS(DataRegularSeason20242025!$AB$3:$AB$1315,DataRegularSeason20242025!$B$3:$B$1315, "&lt;=" &amp; DU$1, DataRegularSeason20242025!$E$3:$E$1315, $A19)</f>
        <v>34</v>
      </c>
      <c r="DV19">
        <f>SUMIFS(DataRegularSeason20242025!$AA$3:$AA$1315,DataRegularSeason20242025!$B$3:$B$1315, "&lt;=" &amp; DV$1, DataRegularSeason20242025!$D$3:$D$1315, $A19)+SUMIFS(DataRegularSeason20242025!$AB$3:$AB$1315,DataRegularSeason20242025!$B$3:$B$1315, "&lt;=" &amp; DV$1, DataRegularSeason20242025!$E$3:$E$1315, $A19)</f>
        <v>34</v>
      </c>
      <c r="DW19">
        <f>SUMIFS(DataRegularSeason20242025!$AA$3:$AA$1315,DataRegularSeason20242025!$B$3:$B$1315, "&lt;=" &amp; DW$1, DataRegularSeason20242025!$D$3:$D$1315, $A19)+SUMIFS(DataRegularSeason20242025!$AB$3:$AB$1315,DataRegularSeason20242025!$B$3:$B$1315, "&lt;=" &amp; DW$1, DataRegularSeason20242025!$E$3:$E$1315, $A19)</f>
        <v>34</v>
      </c>
      <c r="DX19">
        <f>SUMIFS(DataRegularSeason20242025!$AA$3:$AA$1315,DataRegularSeason20242025!$B$3:$B$1315, "&lt;=" &amp; DX$1, DataRegularSeason20242025!$D$3:$D$1315, $A19)+SUMIFS(DataRegularSeason20242025!$AB$3:$AB$1315,DataRegularSeason20242025!$B$3:$B$1315, "&lt;=" &amp; DX$1, DataRegularSeason20242025!$E$3:$E$1315, $A19)</f>
        <v>34</v>
      </c>
      <c r="DY19">
        <f>SUMIFS(DataRegularSeason20242025!$AA$3:$AA$1315,DataRegularSeason20242025!$B$3:$B$1315, "&lt;=" &amp; DY$1, DataRegularSeason20242025!$D$3:$D$1315, $A19)+SUMIFS(DataRegularSeason20242025!$AB$3:$AB$1315,DataRegularSeason20242025!$B$3:$B$1315, "&lt;=" &amp; DY$1, DataRegularSeason20242025!$E$3:$E$1315, $A19)</f>
        <v>34</v>
      </c>
      <c r="DZ19">
        <f>SUMIFS(DataRegularSeason20242025!$AA$3:$AA$1315,DataRegularSeason20242025!$B$3:$B$1315, "&lt;=" &amp; DZ$1, DataRegularSeason20242025!$D$3:$D$1315, $A19)+SUMIFS(DataRegularSeason20242025!$AB$3:$AB$1315,DataRegularSeason20242025!$B$3:$B$1315, "&lt;=" &amp; DZ$1, DataRegularSeason20242025!$E$3:$E$1315, $A19)</f>
        <v>34</v>
      </c>
      <c r="EA19">
        <f>SUMIFS(DataRegularSeason20242025!$AA$3:$AA$1315,DataRegularSeason20242025!$B$3:$B$1315, "&lt;=" &amp; EA$1, DataRegularSeason20242025!$D$3:$D$1315, $A19)+SUMIFS(DataRegularSeason20242025!$AB$3:$AB$1315,DataRegularSeason20242025!$B$3:$B$1315, "&lt;=" &amp; EA$1, DataRegularSeason20242025!$E$3:$E$1315, $A19)</f>
        <v>34</v>
      </c>
      <c r="EB19">
        <f>SUMIFS(DataRegularSeason20242025!$AA$3:$AA$1315,DataRegularSeason20242025!$B$3:$B$1315, "&lt;=" &amp; EB$1, DataRegularSeason20242025!$D$3:$D$1315, $A19)+SUMIFS(DataRegularSeason20242025!$AB$3:$AB$1315,DataRegularSeason20242025!$B$3:$B$1315, "&lt;=" &amp; EB$1, DataRegularSeason20242025!$E$3:$E$1315, $A19)</f>
        <v>34</v>
      </c>
      <c r="EC19">
        <f>SUMIFS(DataRegularSeason20242025!$AA$3:$AA$1315,DataRegularSeason20242025!$B$3:$B$1315, "&lt;=" &amp; EC$1, DataRegularSeason20242025!$D$3:$D$1315, $A19)+SUMIFS(DataRegularSeason20242025!$AB$3:$AB$1315,DataRegularSeason20242025!$B$3:$B$1315, "&lt;=" &amp; EC$1, DataRegularSeason20242025!$E$3:$E$1315, $A19)</f>
        <v>34</v>
      </c>
      <c r="ED19">
        <f>SUMIFS(DataRegularSeason20242025!$AA$3:$AA$1315,DataRegularSeason20242025!$B$3:$B$1315, "&lt;=" &amp; ED$1, DataRegularSeason20242025!$D$3:$D$1315, $A19)+SUMIFS(DataRegularSeason20242025!$AB$3:$AB$1315,DataRegularSeason20242025!$B$3:$B$1315, "&lt;=" &amp; ED$1, DataRegularSeason20242025!$E$3:$E$1315, $A19)</f>
        <v>34</v>
      </c>
      <c r="EE19">
        <f>SUMIFS(DataRegularSeason20242025!$AA$3:$AA$1315,DataRegularSeason20242025!$B$3:$B$1315, "&lt;=" &amp; EE$1, DataRegularSeason20242025!$D$3:$D$1315, $A19)+SUMIFS(DataRegularSeason20242025!$AB$3:$AB$1315,DataRegularSeason20242025!$B$3:$B$1315, "&lt;=" &amp; EE$1, DataRegularSeason20242025!$E$3:$E$1315, $A19)</f>
        <v>34</v>
      </c>
      <c r="EF19">
        <f>SUMIFS(DataRegularSeason20242025!$AA$3:$AA$1315,DataRegularSeason20242025!$B$3:$B$1315, "&lt;=" &amp; EF$1, DataRegularSeason20242025!$D$3:$D$1315, $A19)+SUMIFS(DataRegularSeason20242025!$AB$3:$AB$1315,DataRegularSeason20242025!$B$3:$B$1315, "&lt;=" &amp; EF$1, DataRegularSeason20242025!$E$3:$E$1315, $A19)</f>
        <v>34</v>
      </c>
      <c r="EG19">
        <f>SUMIFS(DataRegularSeason20242025!$AA$3:$AA$1315,DataRegularSeason20242025!$B$3:$B$1315, "&lt;=" &amp; EG$1, DataRegularSeason20242025!$D$3:$D$1315, $A19)+SUMIFS(DataRegularSeason20242025!$AB$3:$AB$1315,DataRegularSeason20242025!$B$3:$B$1315, "&lt;=" &amp; EG$1, DataRegularSeason20242025!$E$3:$E$1315, $A19)</f>
        <v>34</v>
      </c>
      <c r="EH19">
        <f>SUMIFS(DataRegularSeason20242025!$AA$3:$AA$1315,DataRegularSeason20242025!$B$3:$B$1315, "&lt;=" &amp; EH$1, DataRegularSeason20242025!$D$3:$D$1315, $A19)+SUMIFS(DataRegularSeason20242025!$AB$3:$AB$1315,DataRegularSeason20242025!$B$3:$B$1315, "&lt;=" &amp; EH$1, DataRegularSeason20242025!$E$3:$E$1315, $A19)</f>
        <v>34</v>
      </c>
      <c r="EI19">
        <f>SUMIFS(DataRegularSeason20242025!$AA$3:$AA$1315,DataRegularSeason20242025!$B$3:$B$1315, "&lt;=" &amp; EI$1, DataRegularSeason20242025!$D$3:$D$1315, $A19)+SUMIFS(DataRegularSeason20242025!$AB$3:$AB$1315,DataRegularSeason20242025!$B$3:$B$1315, "&lt;=" &amp; EI$1, DataRegularSeason20242025!$E$3:$E$1315, $A19)</f>
        <v>34</v>
      </c>
      <c r="EJ19">
        <f>SUMIFS(DataRegularSeason20242025!$AA$3:$AA$1315,DataRegularSeason20242025!$B$3:$B$1315, "&lt;=" &amp; EJ$1, DataRegularSeason20242025!$D$3:$D$1315, $A19)+SUMIFS(DataRegularSeason20242025!$AB$3:$AB$1315,DataRegularSeason20242025!$B$3:$B$1315, "&lt;=" &amp; EJ$1, DataRegularSeason20242025!$E$3:$E$1315, $A19)</f>
        <v>34</v>
      </c>
      <c r="EK19">
        <f>SUMIFS(DataRegularSeason20242025!$AA$3:$AA$1315,DataRegularSeason20242025!$B$3:$B$1315, "&lt;=" &amp; EK$1, DataRegularSeason20242025!$D$3:$D$1315, $A19)+SUMIFS(DataRegularSeason20242025!$AB$3:$AB$1315,DataRegularSeason20242025!$B$3:$B$1315, "&lt;=" &amp; EK$1, DataRegularSeason20242025!$E$3:$E$1315, $A19)</f>
        <v>34</v>
      </c>
      <c r="EL19">
        <f>SUMIFS(DataRegularSeason20242025!$AA$3:$AA$1315,DataRegularSeason20242025!$B$3:$B$1315, "&lt;=" &amp; EL$1, DataRegularSeason20242025!$D$3:$D$1315, $A19)+SUMIFS(DataRegularSeason20242025!$AB$3:$AB$1315,DataRegularSeason20242025!$B$3:$B$1315, "&lt;=" &amp; EL$1, DataRegularSeason20242025!$E$3:$E$1315, $A19)</f>
        <v>34</v>
      </c>
      <c r="EM19">
        <f>SUMIFS(DataRegularSeason20242025!$AA$3:$AA$1315,DataRegularSeason20242025!$B$3:$B$1315, "&lt;=" &amp; EM$1, DataRegularSeason20242025!$D$3:$D$1315, $A19)+SUMIFS(DataRegularSeason20242025!$AB$3:$AB$1315,DataRegularSeason20242025!$B$3:$B$1315, "&lt;=" &amp; EM$1, DataRegularSeason20242025!$E$3:$E$1315, $A19)</f>
        <v>34</v>
      </c>
      <c r="EN19">
        <f>SUMIFS(DataRegularSeason20242025!$AA$3:$AA$1315,DataRegularSeason20242025!$B$3:$B$1315, "&lt;=" &amp; EN$1, DataRegularSeason20242025!$D$3:$D$1315, $A19)+SUMIFS(DataRegularSeason20242025!$AB$3:$AB$1315,DataRegularSeason20242025!$B$3:$B$1315, "&lt;=" &amp; EN$1, DataRegularSeason20242025!$E$3:$E$1315, $A19)</f>
        <v>34</v>
      </c>
      <c r="EO19">
        <f>SUMIFS(DataRegularSeason20242025!$AA$3:$AA$1315,DataRegularSeason20242025!$B$3:$B$1315, "&lt;=" &amp; EO$1, DataRegularSeason20242025!$D$3:$D$1315, $A19)+SUMIFS(DataRegularSeason20242025!$AB$3:$AB$1315,DataRegularSeason20242025!$B$3:$B$1315, "&lt;=" &amp; EO$1, DataRegularSeason20242025!$E$3:$E$1315, $A19)</f>
        <v>34</v>
      </c>
      <c r="EP19">
        <f>SUMIFS(DataRegularSeason20242025!$AA$3:$AA$1315,DataRegularSeason20242025!$B$3:$B$1315, "&lt;=" &amp; EP$1, DataRegularSeason20242025!$D$3:$D$1315, $A19)+SUMIFS(DataRegularSeason20242025!$AB$3:$AB$1315,DataRegularSeason20242025!$B$3:$B$1315, "&lt;=" &amp; EP$1, DataRegularSeason20242025!$E$3:$E$1315, $A19)</f>
        <v>34</v>
      </c>
      <c r="EQ19">
        <f>SUMIFS(DataRegularSeason20242025!$AA$3:$AA$1315,DataRegularSeason20242025!$B$3:$B$1315, "&lt;=" &amp; EQ$1, DataRegularSeason20242025!$D$3:$D$1315, $A19)+SUMIFS(DataRegularSeason20242025!$AB$3:$AB$1315,DataRegularSeason20242025!$B$3:$B$1315, "&lt;=" &amp; EQ$1, DataRegularSeason20242025!$E$3:$E$1315, $A19)</f>
        <v>34</v>
      </c>
      <c r="ER19">
        <f>SUMIFS(DataRegularSeason20242025!$AA$3:$AA$1315,DataRegularSeason20242025!$B$3:$B$1315, "&lt;=" &amp; ER$1, DataRegularSeason20242025!$D$3:$D$1315, $A19)+SUMIFS(DataRegularSeason20242025!$AB$3:$AB$1315,DataRegularSeason20242025!$B$3:$B$1315, "&lt;=" &amp; ER$1, DataRegularSeason20242025!$E$3:$E$1315, $A19)</f>
        <v>34</v>
      </c>
      <c r="ES19">
        <f>SUMIFS(DataRegularSeason20242025!$AA$3:$AA$1315,DataRegularSeason20242025!$B$3:$B$1315, "&lt;=" &amp; ES$1, DataRegularSeason20242025!$D$3:$D$1315, $A19)+SUMIFS(DataRegularSeason20242025!$AB$3:$AB$1315,DataRegularSeason20242025!$B$3:$B$1315, "&lt;=" &amp; ES$1, DataRegularSeason20242025!$E$3:$E$1315, $A19)</f>
        <v>34</v>
      </c>
      <c r="ET19">
        <f>SUMIFS(DataRegularSeason20242025!$AA$3:$AA$1315,DataRegularSeason20242025!$B$3:$B$1315, "&lt;=" &amp; ET$1, DataRegularSeason20242025!$D$3:$D$1315, $A19)+SUMIFS(DataRegularSeason20242025!$AB$3:$AB$1315,DataRegularSeason20242025!$B$3:$B$1315, "&lt;=" &amp; ET$1, DataRegularSeason20242025!$E$3:$E$1315, $A19)</f>
        <v>34</v>
      </c>
      <c r="EU19">
        <f>SUMIFS(DataRegularSeason20242025!$AA$3:$AA$1315,DataRegularSeason20242025!$B$3:$B$1315, "&lt;=" &amp; EU$1, DataRegularSeason20242025!$D$3:$D$1315, $A19)+SUMIFS(DataRegularSeason20242025!$AB$3:$AB$1315,DataRegularSeason20242025!$B$3:$B$1315, "&lt;=" &amp; EU$1, DataRegularSeason20242025!$E$3:$E$1315, $A19)</f>
        <v>34</v>
      </c>
      <c r="EV19">
        <f>SUMIFS(DataRegularSeason20242025!$AA$3:$AA$1315,DataRegularSeason20242025!$B$3:$B$1315, "&lt;=" &amp; EV$1, DataRegularSeason20242025!$D$3:$D$1315, $A19)+SUMIFS(DataRegularSeason20242025!$AB$3:$AB$1315,DataRegularSeason20242025!$B$3:$B$1315, "&lt;=" &amp; EV$1, DataRegularSeason20242025!$E$3:$E$1315, $A19)</f>
        <v>34</v>
      </c>
      <c r="EW19">
        <f>SUMIFS(DataRegularSeason20242025!$AA$3:$AA$1315,DataRegularSeason20242025!$B$3:$B$1315, "&lt;=" &amp; EW$1, DataRegularSeason20242025!$D$3:$D$1315, $A19)+SUMIFS(DataRegularSeason20242025!$AB$3:$AB$1315,DataRegularSeason20242025!$B$3:$B$1315, "&lt;=" &amp; EW$1, DataRegularSeason20242025!$E$3:$E$1315, $A19)</f>
        <v>34</v>
      </c>
      <c r="EX19">
        <f>SUMIFS(DataRegularSeason20242025!$AA$3:$AA$1315,DataRegularSeason20242025!$B$3:$B$1315, "&lt;=" &amp; EX$1, DataRegularSeason20242025!$D$3:$D$1315, $A19)+SUMIFS(DataRegularSeason20242025!$AB$3:$AB$1315,DataRegularSeason20242025!$B$3:$B$1315, "&lt;=" &amp; EX$1, DataRegularSeason20242025!$E$3:$E$1315, $A19)</f>
        <v>34</v>
      </c>
      <c r="EY19">
        <f>SUMIFS(DataRegularSeason20242025!$AA$3:$AA$1315,DataRegularSeason20242025!$B$3:$B$1315, "&lt;=" &amp; EY$1, DataRegularSeason20242025!$D$3:$D$1315, $A19)+SUMIFS(DataRegularSeason20242025!$AB$3:$AB$1315,DataRegularSeason20242025!$B$3:$B$1315, "&lt;=" &amp; EY$1, DataRegularSeason20242025!$E$3:$E$1315, $A19)</f>
        <v>34</v>
      </c>
      <c r="EZ19">
        <f>SUMIFS(DataRegularSeason20242025!$AA$3:$AA$1315,DataRegularSeason20242025!$B$3:$B$1315, "&lt;=" &amp; EZ$1, DataRegularSeason20242025!$D$3:$D$1315, $A19)+SUMIFS(DataRegularSeason20242025!$AB$3:$AB$1315,DataRegularSeason20242025!$B$3:$B$1315, "&lt;=" &amp; EZ$1, DataRegularSeason20242025!$E$3:$E$1315, $A19)</f>
        <v>34</v>
      </c>
      <c r="FA19">
        <f>SUMIFS(DataRegularSeason20242025!$AA$3:$AA$1315,DataRegularSeason20242025!$B$3:$B$1315, "&lt;=" &amp; FA$1, DataRegularSeason20242025!$D$3:$D$1315, $A19)+SUMIFS(DataRegularSeason20242025!$AB$3:$AB$1315,DataRegularSeason20242025!$B$3:$B$1315, "&lt;=" &amp; FA$1, DataRegularSeason20242025!$E$3:$E$1315, $A19)</f>
        <v>34</v>
      </c>
      <c r="FB19">
        <f>SUMIFS(DataRegularSeason20242025!$AA$3:$AA$1315,DataRegularSeason20242025!$B$3:$B$1315, "&lt;=" &amp; FB$1, DataRegularSeason20242025!$D$3:$D$1315, $A19)+SUMIFS(DataRegularSeason20242025!$AB$3:$AB$1315,DataRegularSeason20242025!$B$3:$B$1315, "&lt;=" &amp; FB$1, DataRegularSeason20242025!$E$3:$E$1315, $A19)</f>
        <v>34</v>
      </c>
      <c r="FC19">
        <f>SUMIFS(DataRegularSeason20242025!$AA$3:$AA$1315,DataRegularSeason20242025!$B$3:$B$1315, "&lt;=" &amp; FC$1, DataRegularSeason20242025!$D$3:$D$1315, $A19)+SUMIFS(DataRegularSeason20242025!$AB$3:$AB$1315,DataRegularSeason20242025!$B$3:$B$1315, "&lt;=" &amp; FC$1, DataRegularSeason20242025!$E$3:$E$1315, $A19)</f>
        <v>34</v>
      </c>
      <c r="FD19">
        <f>SUMIFS(DataRegularSeason20242025!$AA$3:$AA$1315,DataRegularSeason20242025!$B$3:$B$1315, "&lt;=" &amp; FD$1, DataRegularSeason20242025!$D$3:$D$1315, $A19)+SUMIFS(DataRegularSeason20242025!$AB$3:$AB$1315,DataRegularSeason20242025!$B$3:$B$1315, "&lt;=" &amp; FD$1, DataRegularSeason20242025!$E$3:$E$1315, $A19)</f>
        <v>34</v>
      </c>
      <c r="FE19">
        <f>SUMIFS(DataRegularSeason20242025!$AA$3:$AA$1315,DataRegularSeason20242025!$B$3:$B$1315, "&lt;=" &amp; FE$1, DataRegularSeason20242025!$D$3:$D$1315, $A19)+SUMIFS(DataRegularSeason20242025!$AB$3:$AB$1315,DataRegularSeason20242025!$B$3:$B$1315, "&lt;=" &amp; FE$1, DataRegularSeason20242025!$E$3:$E$1315, $A19)</f>
        <v>34</v>
      </c>
      <c r="FF19">
        <f>SUMIFS(DataRegularSeason20242025!$AA$3:$AA$1315,DataRegularSeason20242025!$B$3:$B$1315, "&lt;=" &amp; FF$1, DataRegularSeason20242025!$D$3:$D$1315, $A19)+SUMIFS(DataRegularSeason20242025!$AB$3:$AB$1315,DataRegularSeason20242025!$B$3:$B$1315, "&lt;=" &amp; FF$1, DataRegularSeason20242025!$E$3:$E$1315, $A19)</f>
        <v>34</v>
      </c>
      <c r="FG19">
        <f>SUMIFS(DataRegularSeason20242025!$AA$3:$AA$1315,DataRegularSeason20242025!$B$3:$B$1315, "&lt;=" &amp; FG$1, DataRegularSeason20242025!$D$3:$D$1315, $A19)+SUMIFS(DataRegularSeason20242025!$AB$3:$AB$1315,DataRegularSeason20242025!$B$3:$B$1315, "&lt;=" &amp; FG$1, DataRegularSeason20242025!$E$3:$E$1315, $A19)</f>
        <v>34</v>
      </c>
      <c r="FH19">
        <f>SUMIFS(DataRegularSeason20242025!$AA$3:$AA$1315,DataRegularSeason20242025!$B$3:$B$1315, "&lt;=" &amp; FH$1, DataRegularSeason20242025!$D$3:$D$1315, $A19)+SUMIFS(DataRegularSeason20242025!$AB$3:$AB$1315,DataRegularSeason20242025!$B$3:$B$1315, "&lt;=" &amp; FH$1, DataRegularSeason20242025!$E$3:$E$1315, $A19)</f>
        <v>34</v>
      </c>
      <c r="FI19">
        <f>SUMIFS(DataRegularSeason20242025!$AA$3:$AA$1315,DataRegularSeason20242025!$B$3:$B$1315, "&lt;=" &amp; FI$1, DataRegularSeason20242025!$D$3:$D$1315, $A19)+SUMIFS(DataRegularSeason20242025!$AB$3:$AB$1315,DataRegularSeason20242025!$B$3:$B$1315, "&lt;=" &amp; FI$1, DataRegularSeason20242025!$E$3:$E$1315, $A19)</f>
        <v>34</v>
      </c>
      <c r="FJ19">
        <f>SUMIFS(DataRegularSeason20242025!$AA$3:$AA$1315,DataRegularSeason20242025!$B$3:$B$1315, "&lt;=" &amp; FJ$1, DataRegularSeason20242025!$D$3:$D$1315, $A19)+SUMIFS(DataRegularSeason20242025!$AB$3:$AB$1315,DataRegularSeason20242025!$B$3:$B$1315, "&lt;=" &amp; FJ$1, DataRegularSeason20242025!$E$3:$E$1315, $A19)</f>
        <v>34</v>
      </c>
      <c r="FK19">
        <f>SUMIFS(DataRegularSeason20242025!$AA$3:$AA$1315,DataRegularSeason20242025!$B$3:$B$1315, "&lt;=" &amp; FK$1, DataRegularSeason20242025!$D$3:$D$1315, $A19)+SUMIFS(DataRegularSeason20242025!$AB$3:$AB$1315,DataRegularSeason20242025!$B$3:$B$1315, "&lt;=" &amp; FK$1, DataRegularSeason20242025!$E$3:$E$1315, $A19)</f>
        <v>34</v>
      </c>
      <c r="FL19">
        <f>SUMIFS(DataRegularSeason20242025!$AA$3:$AA$1315,DataRegularSeason20242025!$B$3:$B$1315, "&lt;=" &amp; FL$1, DataRegularSeason20242025!$D$3:$D$1315, $A19)+SUMIFS(DataRegularSeason20242025!$AB$3:$AB$1315,DataRegularSeason20242025!$B$3:$B$1315, "&lt;=" &amp; FL$1, DataRegularSeason20242025!$E$3:$E$1315, $A19)</f>
        <v>34</v>
      </c>
      <c r="FM19">
        <f>SUMIFS(DataRegularSeason20242025!$AA$3:$AA$1315,DataRegularSeason20242025!$B$3:$B$1315, "&lt;=" &amp; FM$1, DataRegularSeason20242025!$D$3:$D$1315, $A19)+SUMIFS(DataRegularSeason20242025!$AB$3:$AB$1315,DataRegularSeason20242025!$B$3:$B$1315, "&lt;=" &amp; FM$1, DataRegularSeason20242025!$E$3:$E$1315, $A19)</f>
        <v>34</v>
      </c>
      <c r="FN19">
        <f>SUMIFS(DataRegularSeason20242025!$AA$3:$AA$1315,DataRegularSeason20242025!$B$3:$B$1315, "&lt;=" &amp; FN$1, DataRegularSeason20242025!$D$3:$D$1315, $A19)+SUMIFS(DataRegularSeason20242025!$AB$3:$AB$1315,DataRegularSeason20242025!$B$3:$B$1315, "&lt;=" &amp; FN$1, DataRegularSeason20242025!$E$3:$E$1315, $A19)</f>
        <v>34</v>
      </c>
      <c r="FO19">
        <f>SUMIFS(DataRegularSeason20242025!$AA$3:$AA$1315,DataRegularSeason20242025!$B$3:$B$1315, "&lt;=" &amp; FO$1, DataRegularSeason20242025!$D$3:$D$1315, $A19)+SUMIFS(DataRegularSeason20242025!$AB$3:$AB$1315,DataRegularSeason20242025!$B$3:$B$1315, "&lt;=" &amp; FO$1, DataRegularSeason20242025!$E$3:$E$1315, $A19)</f>
        <v>34</v>
      </c>
      <c r="FP19">
        <f>SUMIFS(DataRegularSeason20242025!$AA$3:$AA$1315,DataRegularSeason20242025!$B$3:$B$1315, "&lt;=" &amp; FP$1, DataRegularSeason20242025!$D$3:$D$1315, $A19)+SUMIFS(DataRegularSeason20242025!$AB$3:$AB$1315,DataRegularSeason20242025!$B$3:$B$1315, "&lt;=" &amp; FP$1, DataRegularSeason20242025!$E$3:$E$1315, $A19)</f>
        <v>34</v>
      </c>
      <c r="FQ19">
        <f>SUMIFS(DataRegularSeason20242025!$AA$3:$AA$1315,DataRegularSeason20242025!$B$3:$B$1315, "&lt;=" &amp; FQ$1, DataRegularSeason20242025!$D$3:$D$1315, $A19)+SUMIFS(DataRegularSeason20242025!$AB$3:$AB$1315,DataRegularSeason20242025!$B$3:$B$1315, "&lt;=" &amp; FQ$1, DataRegularSeason20242025!$E$3:$E$1315, $A19)</f>
        <v>34</v>
      </c>
      <c r="FR19">
        <f>SUMIFS(DataRegularSeason20242025!$AA$3:$AA$1315,DataRegularSeason20242025!$B$3:$B$1315, "&lt;=" &amp; FR$1, DataRegularSeason20242025!$D$3:$D$1315, $A19)+SUMIFS(DataRegularSeason20242025!$AB$3:$AB$1315,DataRegularSeason20242025!$B$3:$B$1315, "&lt;=" &amp; FR$1, DataRegularSeason20242025!$E$3:$E$1315, $A19)</f>
        <v>34</v>
      </c>
      <c r="FS19">
        <f>SUMIFS(DataRegularSeason20242025!$AA$3:$AA$1315,DataRegularSeason20242025!$B$3:$B$1315, "&lt;=" &amp; FS$1, DataRegularSeason20242025!$D$3:$D$1315, $A19)+SUMIFS(DataRegularSeason20242025!$AB$3:$AB$1315,DataRegularSeason20242025!$B$3:$B$1315, "&lt;=" &amp; FS$1, DataRegularSeason20242025!$E$3:$E$1315, $A19)</f>
        <v>34</v>
      </c>
      <c r="FT19">
        <f>SUMIFS(DataRegularSeason20242025!$AA$3:$AA$1315,DataRegularSeason20242025!$B$3:$B$1315, "&lt;=" &amp; FT$1, DataRegularSeason20242025!$D$3:$D$1315, $A19)+SUMIFS(DataRegularSeason20242025!$AB$3:$AB$1315,DataRegularSeason20242025!$B$3:$B$1315, "&lt;=" &amp; FT$1, DataRegularSeason20242025!$E$3:$E$1315, $A19)</f>
        <v>34</v>
      </c>
      <c r="FU19">
        <f>SUMIFS(DataRegularSeason20242025!$AA$3:$AA$1315,DataRegularSeason20242025!$B$3:$B$1315, "&lt;=" &amp; FU$1, DataRegularSeason20242025!$D$3:$D$1315, $A19)+SUMIFS(DataRegularSeason20242025!$AB$3:$AB$1315,DataRegularSeason20242025!$B$3:$B$1315, "&lt;=" &amp; FU$1, DataRegularSeason20242025!$E$3:$E$1315, $A19)</f>
        <v>34</v>
      </c>
      <c r="FV19">
        <f>SUMIFS(DataRegularSeason20242025!$AA$3:$AA$1315,DataRegularSeason20242025!$B$3:$B$1315, "&lt;=" &amp; FV$1, DataRegularSeason20242025!$D$3:$D$1315, $A19)+SUMIFS(DataRegularSeason20242025!$AB$3:$AB$1315,DataRegularSeason20242025!$B$3:$B$1315, "&lt;=" &amp; FV$1, DataRegularSeason20242025!$E$3:$E$1315, $A19)</f>
        <v>34</v>
      </c>
      <c r="FW19">
        <f>SUMIFS(DataRegularSeason20242025!$AA$3:$AA$1315,DataRegularSeason20242025!$B$3:$B$1315, "&lt;=" &amp; FW$1, DataRegularSeason20242025!$D$3:$D$1315, $A19)+SUMIFS(DataRegularSeason20242025!$AB$3:$AB$1315,DataRegularSeason20242025!$B$3:$B$1315, "&lt;=" &amp; FW$1, DataRegularSeason20242025!$E$3:$E$1315, $A19)</f>
        <v>34</v>
      </c>
      <c r="FX19">
        <f>SUMIFS(DataRegularSeason20242025!$AA$3:$AA$1315,DataRegularSeason20242025!$B$3:$B$1315, "&lt;=" &amp; FX$1, DataRegularSeason20242025!$D$3:$D$1315, $A19)+SUMIFS(DataRegularSeason20242025!$AB$3:$AB$1315,DataRegularSeason20242025!$B$3:$B$1315, "&lt;=" &amp; FX$1, DataRegularSeason20242025!$E$3:$E$1315, $A19)</f>
        <v>34</v>
      </c>
      <c r="FY19">
        <f>SUMIFS(DataRegularSeason20242025!$AA$3:$AA$1315,DataRegularSeason20242025!$B$3:$B$1315, "&lt;=" &amp; FY$1, DataRegularSeason20242025!$D$3:$D$1315, $A19)+SUMIFS(DataRegularSeason20242025!$AB$3:$AB$1315,DataRegularSeason20242025!$B$3:$B$1315, "&lt;=" &amp; FY$1, DataRegularSeason20242025!$E$3:$E$1315, $A19)</f>
        <v>34</v>
      </c>
      <c r="FZ19">
        <f>SUMIFS(DataRegularSeason20242025!$AA$3:$AA$1315,DataRegularSeason20242025!$B$3:$B$1315, "&lt;=" &amp; FZ$1, DataRegularSeason20242025!$D$3:$D$1315, $A19)+SUMIFS(DataRegularSeason20242025!$AB$3:$AB$1315,DataRegularSeason20242025!$B$3:$B$1315, "&lt;=" &amp; FZ$1, DataRegularSeason20242025!$E$3:$E$1315, $A19)</f>
        <v>34</v>
      </c>
      <c r="GA19">
        <f>SUMIFS(DataRegularSeason20242025!$AA$3:$AA$1315,DataRegularSeason20242025!$B$3:$B$1315, "&lt;=" &amp; GA$1, DataRegularSeason20242025!$D$3:$D$1315, $A19)+SUMIFS(DataRegularSeason20242025!$AB$3:$AB$1315,DataRegularSeason20242025!$B$3:$B$1315, "&lt;=" &amp; GA$1, DataRegularSeason20242025!$E$3:$E$1315, $A19)</f>
        <v>34</v>
      </c>
      <c r="GB19">
        <f>SUMIFS(DataRegularSeason20242025!$AA$3:$AA$1315,DataRegularSeason20242025!$B$3:$B$1315, "&lt;=" &amp; GB$1, DataRegularSeason20242025!$D$3:$D$1315, $A19)+SUMIFS(DataRegularSeason20242025!$AB$3:$AB$1315,DataRegularSeason20242025!$B$3:$B$1315, "&lt;=" &amp; GB$1, DataRegularSeason20242025!$E$3:$E$1315, $A19)</f>
        <v>34</v>
      </c>
      <c r="GC19">
        <f>SUMIFS(DataRegularSeason20242025!$AA$3:$AA$1315,DataRegularSeason20242025!$B$3:$B$1315, "&lt;=" &amp; GC$1, DataRegularSeason20242025!$D$3:$D$1315, $A19)+SUMIFS(DataRegularSeason20242025!$AB$3:$AB$1315,DataRegularSeason20242025!$B$3:$B$1315, "&lt;=" &amp; GC$1, DataRegularSeason20242025!$E$3:$E$1315, $A19)</f>
        <v>34</v>
      </c>
      <c r="GD19">
        <f>SUMIFS(DataRegularSeason20242025!$AA$3:$AA$1315,DataRegularSeason20242025!$B$3:$B$1315, "&lt;=" &amp; GD$1, DataRegularSeason20242025!$D$3:$D$1315, $A19)+SUMIFS(DataRegularSeason20242025!$AB$3:$AB$1315,DataRegularSeason20242025!$B$3:$B$1315, "&lt;=" &amp; GD$1, DataRegularSeason20242025!$E$3:$E$1315, $A19)</f>
        <v>34</v>
      </c>
      <c r="GE19">
        <f>SUMIFS(DataRegularSeason20242025!$AA$3:$AA$1315,DataRegularSeason20242025!$B$3:$B$1315, "&lt;=" &amp; GE$1, DataRegularSeason20242025!$D$3:$D$1315, $A19)+SUMIFS(DataRegularSeason20242025!$AB$3:$AB$1315,DataRegularSeason20242025!$B$3:$B$1315, "&lt;=" &amp; GE$1, DataRegularSeason20242025!$E$3:$E$1315, $A19)</f>
        <v>34</v>
      </c>
      <c r="GF19">
        <f>SUMIFS(DataRegularSeason20242025!$AA$3:$AA$1315,DataRegularSeason20242025!$B$3:$B$1315, "&lt;=" &amp; GF$1, DataRegularSeason20242025!$D$3:$D$1315, $A19)+SUMIFS(DataRegularSeason20242025!$AB$3:$AB$1315,DataRegularSeason20242025!$B$3:$B$1315, "&lt;=" &amp; GF$1, DataRegularSeason20242025!$E$3:$E$1315, $A19)</f>
        <v>34</v>
      </c>
      <c r="GG19">
        <f>SUMIFS(DataRegularSeason20242025!$AA$3:$AA$1315,DataRegularSeason20242025!$B$3:$B$1315, "&lt;=" &amp; GG$1, DataRegularSeason20242025!$D$3:$D$1315, $A19)+SUMIFS(DataRegularSeason20242025!$AB$3:$AB$1315,DataRegularSeason20242025!$B$3:$B$1315, "&lt;=" &amp; GG$1, DataRegularSeason20242025!$E$3:$E$1315, $A19)</f>
        <v>34</v>
      </c>
      <c r="GH19">
        <f>SUMIFS(DataRegularSeason20242025!$AA$3:$AA$1315,DataRegularSeason20242025!$B$3:$B$1315, "&lt;=" &amp; GH$1, DataRegularSeason20242025!$D$3:$D$1315, $A19)+SUMIFS(DataRegularSeason20242025!$AB$3:$AB$1315,DataRegularSeason20242025!$B$3:$B$1315, "&lt;=" &amp; GH$1, DataRegularSeason20242025!$E$3:$E$1315, $A19)</f>
        <v>34</v>
      </c>
      <c r="GI19">
        <f>SUMIFS(DataRegularSeason20242025!$AA$3:$AA$1315,DataRegularSeason20242025!$B$3:$B$1315, "&lt;=" &amp; GI$1, DataRegularSeason20242025!$D$3:$D$1315, $A19)+SUMIFS(DataRegularSeason20242025!$AB$3:$AB$1315,DataRegularSeason20242025!$B$3:$B$1315, "&lt;=" &amp; GI$1, DataRegularSeason20242025!$E$3:$E$1315, $A19)</f>
        <v>34</v>
      </c>
      <c r="GJ19">
        <f>SUMIFS(DataRegularSeason20242025!$AA$3:$AA$1315,DataRegularSeason20242025!$B$3:$B$1315, "&lt;=" &amp; GJ$1, DataRegularSeason20242025!$D$3:$D$1315, $A19)+SUMIFS(DataRegularSeason20242025!$AB$3:$AB$1315,DataRegularSeason20242025!$B$3:$B$1315, "&lt;=" &amp; GJ$1, DataRegularSeason20242025!$E$3:$E$1315, $A19)</f>
        <v>34</v>
      </c>
      <c r="GK19">
        <f>SUMIFS(DataRegularSeason20242025!$AA$3:$AA$1315,DataRegularSeason20242025!$B$3:$B$1315, "&lt;=" &amp; GK$1, DataRegularSeason20242025!$D$3:$D$1315, $A19)+SUMIFS(DataRegularSeason20242025!$AB$3:$AB$1315,DataRegularSeason20242025!$B$3:$B$1315, "&lt;=" &amp; GK$1, DataRegularSeason20242025!$E$3:$E$1315, $A19)</f>
        <v>34</v>
      </c>
      <c r="GL19">
        <f>SUMIFS(DataRegularSeason20242025!$AA$3:$AA$1315,DataRegularSeason20242025!$B$3:$B$1315, "&lt;=" &amp; GL$1, DataRegularSeason20242025!$D$3:$D$1315, $A19)+SUMIFS(DataRegularSeason20242025!$AB$3:$AB$1315,DataRegularSeason20242025!$B$3:$B$1315, "&lt;=" &amp; GL$1, DataRegularSeason20242025!$E$3:$E$1315, $A19)</f>
        <v>34</v>
      </c>
      <c r="GM19">
        <f>SUMIFS(DataRegularSeason20242025!$AA$3:$AA$1315,DataRegularSeason20242025!$B$3:$B$1315, "&lt;=" &amp; GM$1, DataRegularSeason20242025!$D$3:$D$1315, $A19)+SUMIFS(DataRegularSeason20242025!$AB$3:$AB$1315,DataRegularSeason20242025!$B$3:$B$1315, "&lt;=" &amp; GM$1, DataRegularSeason20242025!$E$3:$E$1315, $A19)</f>
        <v>34</v>
      </c>
      <c r="GN19">
        <f>SUMIFS(DataRegularSeason20242025!$AA$3:$AA$1315,DataRegularSeason20242025!$B$3:$B$1315, "&lt;=" &amp; GN$1, DataRegularSeason20242025!$D$3:$D$1315, $A19)+SUMIFS(DataRegularSeason20242025!$AB$3:$AB$1315,DataRegularSeason20242025!$B$3:$B$1315, "&lt;=" &amp; GN$1, DataRegularSeason20242025!$E$3:$E$1315, $A19)</f>
        <v>34</v>
      </c>
      <c r="GO19">
        <f>SUMIFS(DataRegularSeason20242025!$AA$3:$AA$1315,DataRegularSeason20242025!$B$3:$B$1315, "&lt;=" &amp; GO$1, DataRegularSeason20242025!$D$3:$D$1315, $A19)+SUMIFS(DataRegularSeason20242025!$AB$3:$AB$1315,DataRegularSeason20242025!$B$3:$B$1315, "&lt;=" &amp; GO$1, DataRegularSeason20242025!$E$3:$E$1315, $A19)</f>
        <v>34</v>
      </c>
      <c r="GP19">
        <f>SUMIFS(DataRegularSeason20242025!$AA$3:$AA$1315,DataRegularSeason20242025!$B$3:$B$1315, "&lt;=" &amp; GP$1, DataRegularSeason20242025!$D$3:$D$1315, $A19)+SUMIFS(DataRegularSeason20242025!$AB$3:$AB$1315,DataRegularSeason20242025!$B$3:$B$1315, "&lt;=" &amp; GP$1, DataRegularSeason20242025!$E$3:$E$1315, $A19)</f>
        <v>34</v>
      </c>
      <c r="GQ19">
        <f>SUMIFS(DataRegularSeason20242025!$AA$3:$AA$1315,DataRegularSeason20242025!$B$3:$B$1315, "&lt;=" &amp; GQ$1, DataRegularSeason20242025!$D$3:$D$1315, $A19)+SUMIFS(DataRegularSeason20242025!$AB$3:$AB$1315,DataRegularSeason20242025!$B$3:$B$1315, "&lt;=" &amp; GQ$1, DataRegularSeason20242025!$E$3:$E$1315, $A19)</f>
        <v>34</v>
      </c>
      <c r="GR19">
        <f>SUMIFS(DataRegularSeason20242025!$AA$3:$AA$1315,DataRegularSeason20242025!$B$3:$B$1315, "&lt;=" &amp; GR$1, DataRegularSeason20242025!$D$3:$D$1315, $A19)+SUMIFS(DataRegularSeason20242025!$AB$3:$AB$1315,DataRegularSeason20242025!$B$3:$B$1315, "&lt;=" &amp; GR$1, DataRegularSeason20242025!$E$3:$E$1315, $A19)</f>
        <v>34</v>
      </c>
      <c r="GS19">
        <f>SUMIFS(DataRegularSeason20242025!$AA$3:$AA$1315,DataRegularSeason20242025!$B$3:$B$1315, "&lt;=" &amp; GS$1, DataRegularSeason20242025!$D$3:$D$1315, $A19)+SUMIFS(DataRegularSeason20242025!$AB$3:$AB$1315,DataRegularSeason20242025!$B$3:$B$1315, "&lt;=" &amp; GS$1, DataRegularSeason20242025!$E$3:$E$1315, $A19)</f>
        <v>34</v>
      </c>
      <c r="GT19">
        <f>SUMIFS(DataRegularSeason20242025!$AA$3:$AA$1315,DataRegularSeason20242025!$B$3:$B$1315, "&lt;=" &amp; GT$1, DataRegularSeason20242025!$D$3:$D$1315, $A19)+SUMIFS(DataRegularSeason20242025!$AB$3:$AB$1315,DataRegularSeason20242025!$B$3:$B$1315, "&lt;=" &amp; GT$1, DataRegularSeason20242025!$E$3:$E$1315, $A19)</f>
        <v>34</v>
      </c>
      <c r="GU19">
        <f>SUMIFS(DataRegularSeason20242025!$AA$3:$AA$1315,DataRegularSeason20242025!$B$3:$B$1315, "&lt;=" &amp; GU$1, DataRegularSeason20242025!$D$3:$D$1315, $A19)+SUMIFS(DataRegularSeason20242025!$AB$3:$AB$1315,DataRegularSeason20242025!$B$3:$B$1315, "&lt;=" &amp; GU$1, DataRegularSeason20242025!$E$3:$E$1315, $A19)</f>
        <v>34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28</v>
      </c>
      <c r="BL20">
        <f>SUMIFS(DataRegularSeason20242025!$AA$3:$AA$1315,DataRegularSeason20242025!$B$3:$B$1315, "&lt;=" &amp; BL$1, DataRegularSeason20242025!$D$3:$D$1315, $A20)+SUMIFS(DataRegularSeason20242025!$AB$3:$AB$1315,DataRegularSeason20242025!$B$3:$B$1315, "&lt;=" &amp; BL$1, DataRegularSeason20242025!$E$3:$E$1315, $A20)</f>
        <v>28</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28</v>
      </c>
      <c r="BR20">
        <f>SUMIFS(DataRegularSeason20242025!$AA$3:$AA$1315,DataRegularSeason20242025!$B$3:$B$1315, "&lt;=" &amp; BR$1, DataRegularSeason20242025!$D$3:$D$1315, $A20)+SUMIFS(DataRegularSeason20242025!$AB$3:$AB$1315,DataRegularSeason20242025!$B$3:$B$1315, "&lt;=" &amp; BR$1, DataRegularSeason20242025!$E$3:$E$1315, $A20)</f>
        <v>28</v>
      </c>
      <c r="BS20">
        <f>SUMIFS(DataRegularSeason20242025!$AA$3:$AA$1315,DataRegularSeason20242025!$B$3:$B$1315, "&lt;=" &amp; BS$1, DataRegularSeason20242025!$D$3:$D$1315, $A20)+SUMIFS(DataRegularSeason20242025!$AB$3:$AB$1315,DataRegularSeason20242025!$B$3:$B$1315, "&lt;=" &amp; BS$1, DataRegularSeason20242025!$E$3:$E$1315, $A20)</f>
        <v>28</v>
      </c>
      <c r="BT20">
        <f>SUMIFS(DataRegularSeason20242025!$AA$3:$AA$1315,DataRegularSeason20242025!$B$3:$B$1315, "&lt;=" &amp; BT$1, DataRegularSeason20242025!$D$3:$D$1315, $A20)+SUMIFS(DataRegularSeason20242025!$AB$3:$AB$1315,DataRegularSeason20242025!$B$3:$B$1315, "&lt;=" &amp; BT$1, DataRegularSeason20242025!$E$3:$E$1315, $A20)</f>
        <v>28</v>
      </c>
      <c r="BU20">
        <f>SUMIFS(DataRegularSeason20242025!$AA$3:$AA$1315,DataRegularSeason20242025!$B$3:$B$1315, "&lt;=" &amp; BU$1, DataRegularSeason20242025!$D$3:$D$1315, $A20)+SUMIFS(DataRegularSeason20242025!$AB$3:$AB$1315,DataRegularSeason20242025!$B$3:$B$1315, "&lt;=" &amp; BU$1, DataRegularSeason20242025!$E$3:$E$1315, $A20)</f>
        <v>28</v>
      </c>
      <c r="BV20">
        <f>SUMIFS(DataRegularSeason20242025!$AA$3:$AA$1315,DataRegularSeason20242025!$B$3:$B$1315, "&lt;=" &amp; BV$1, DataRegularSeason20242025!$D$3:$D$1315, $A20)+SUMIFS(DataRegularSeason20242025!$AB$3:$AB$1315,DataRegularSeason20242025!$B$3:$B$1315, "&lt;=" &amp; BV$1, DataRegularSeason20242025!$E$3:$E$1315, $A20)</f>
        <v>28</v>
      </c>
      <c r="BW20">
        <f>SUMIFS(DataRegularSeason20242025!$AA$3:$AA$1315,DataRegularSeason20242025!$B$3:$B$1315, "&lt;=" &amp; BW$1, DataRegularSeason20242025!$D$3:$D$1315, $A20)+SUMIFS(DataRegularSeason20242025!$AB$3:$AB$1315,DataRegularSeason20242025!$B$3:$B$1315, "&lt;=" &amp; BW$1, DataRegularSeason20242025!$E$3:$E$1315, $A20)</f>
        <v>28</v>
      </c>
      <c r="BX20">
        <f>SUMIFS(DataRegularSeason20242025!$AA$3:$AA$1315,DataRegularSeason20242025!$B$3:$B$1315, "&lt;=" &amp; BX$1, DataRegularSeason20242025!$D$3:$D$1315, $A20)+SUMIFS(DataRegularSeason20242025!$AB$3:$AB$1315,DataRegularSeason20242025!$B$3:$B$1315, "&lt;=" &amp; BX$1, DataRegularSeason20242025!$E$3:$E$1315, $A20)</f>
        <v>28</v>
      </c>
      <c r="BY20">
        <f>SUMIFS(DataRegularSeason20242025!$AA$3:$AA$1315,DataRegularSeason20242025!$B$3:$B$1315, "&lt;=" &amp; BY$1, DataRegularSeason20242025!$D$3:$D$1315, $A20)+SUMIFS(DataRegularSeason20242025!$AB$3:$AB$1315,DataRegularSeason20242025!$B$3:$B$1315, "&lt;=" &amp; BY$1, DataRegularSeason20242025!$E$3:$E$1315, $A20)</f>
        <v>28</v>
      </c>
      <c r="BZ20">
        <f>SUMIFS(DataRegularSeason20242025!$AA$3:$AA$1315,DataRegularSeason20242025!$B$3:$B$1315, "&lt;=" &amp; BZ$1, DataRegularSeason20242025!$D$3:$D$1315, $A20)+SUMIFS(DataRegularSeason20242025!$AB$3:$AB$1315,DataRegularSeason20242025!$B$3:$B$1315, "&lt;=" &amp; BZ$1, DataRegularSeason20242025!$E$3:$E$1315, $A20)</f>
        <v>28</v>
      </c>
      <c r="CA20">
        <f>SUMIFS(DataRegularSeason20242025!$AA$3:$AA$1315,DataRegularSeason20242025!$B$3:$B$1315, "&lt;=" &amp; CA$1, DataRegularSeason20242025!$D$3:$D$1315, $A20)+SUMIFS(DataRegularSeason20242025!$AB$3:$AB$1315,DataRegularSeason20242025!$B$3:$B$1315, "&lt;=" &amp; CA$1, DataRegularSeason20242025!$E$3:$E$1315, $A20)</f>
        <v>28</v>
      </c>
      <c r="CB20">
        <f>SUMIFS(DataRegularSeason20242025!$AA$3:$AA$1315,DataRegularSeason20242025!$B$3:$B$1315, "&lt;=" &amp; CB$1, DataRegularSeason20242025!$D$3:$D$1315, $A20)+SUMIFS(DataRegularSeason20242025!$AB$3:$AB$1315,DataRegularSeason20242025!$B$3:$B$1315, "&lt;=" &amp; CB$1, DataRegularSeason20242025!$E$3:$E$1315, $A20)</f>
        <v>28</v>
      </c>
      <c r="CC20">
        <f>SUMIFS(DataRegularSeason20242025!$AA$3:$AA$1315,DataRegularSeason20242025!$B$3:$B$1315, "&lt;=" &amp; CC$1, DataRegularSeason20242025!$D$3:$D$1315, $A20)+SUMIFS(DataRegularSeason20242025!$AB$3:$AB$1315,DataRegularSeason20242025!$B$3:$B$1315, "&lt;=" &amp; CC$1, DataRegularSeason20242025!$E$3:$E$1315, $A20)</f>
        <v>28</v>
      </c>
      <c r="CD20">
        <f>SUMIFS(DataRegularSeason20242025!$AA$3:$AA$1315,DataRegularSeason20242025!$B$3:$B$1315, "&lt;=" &amp; CD$1, DataRegularSeason20242025!$D$3:$D$1315, $A20)+SUMIFS(DataRegularSeason20242025!$AB$3:$AB$1315,DataRegularSeason20242025!$B$3:$B$1315, "&lt;=" &amp; CD$1, DataRegularSeason20242025!$E$3:$E$1315, $A20)</f>
        <v>28</v>
      </c>
      <c r="CE20">
        <f>SUMIFS(DataRegularSeason20242025!$AA$3:$AA$1315,DataRegularSeason20242025!$B$3:$B$1315, "&lt;=" &amp; CE$1, DataRegularSeason20242025!$D$3:$D$1315, $A20)+SUMIFS(DataRegularSeason20242025!$AB$3:$AB$1315,DataRegularSeason20242025!$B$3:$B$1315, "&lt;=" &amp; CE$1, DataRegularSeason20242025!$E$3:$E$1315, $A20)</f>
        <v>28</v>
      </c>
      <c r="CF20">
        <f>SUMIFS(DataRegularSeason20242025!$AA$3:$AA$1315,DataRegularSeason20242025!$B$3:$B$1315, "&lt;=" &amp; CF$1, DataRegularSeason20242025!$D$3:$D$1315, $A20)+SUMIFS(DataRegularSeason20242025!$AB$3:$AB$1315,DataRegularSeason20242025!$B$3:$B$1315, "&lt;=" &amp; CF$1, DataRegularSeason20242025!$E$3:$E$1315, $A20)</f>
        <v>28</v>
      </c>
      <c r="CG20">
        <f>SUMIFS(DataRegularSeason20242025!$AA$3:$AA$1315,DataRegularSeason20242025!$B$3:$B$1315, "&lt;=" &amp; CG$1, DataRegularSeason20242025!$D$3:$D$1315, $A20)+SUMIFS(DataRegularSeason20242025!$AB$3:$AB$1315,DataRegularSeason20242025!$B$3:$B$1315, "&lt;=" &amp; CG$1, DataRegularSeason20242025!$E$3:$E$1315, $A20)</f>
        <v>28</v>
      </c>
      <c r="CH20">
        <f>SUMIFS(DataRegularSeason20242025!$AA$3:$AA$1315,DataRegularSeason20242025!$B$3:$B$1315, "&lt;=" &amp; CH$1, DataRegularSeason20242025!$D$3:$D$1315, $A20)+SUMIFS(DataRegularSeason20242025!$AB$3:$AB$1315,DataRegularSeason20242025!$B$3:$B$1315, "&lt;=" &amp; CH$1, DataRegularSeason20242025!$E$3:$E$1315, $A20)</f>
        <v>28</v>
      </c>
      <c r="CI20">
        <f>SUMIFS(DataRegularSeason20242025!$AA$3:$AA$1315,DataRegularSeason20242025!$B$3:$B$1315, "&lt;=" &amp; CI$1, DataRegularSeason20242025!$D$3:$D$1315, $A20)+SUMIFS(DataRegularSeason20242025!$AB$3:$AB$1315,DataRegularSeason20242025!$B$3:$B$1315, "&lt;=" &amp; CI$1, DataRegularSeason20242025!$E$3:$E$1315, $A20)</f>
        <v>28</v>
      </c>
      <c r="CJ20">
        <f>SUMIFS(DataRegularSeason20242025!$AA$3:$AA$1315,DataRegularSeason20242025!$B$3:$B$1315, "&lt;=" &amp; CJ$1, DataRegularSeason20242025!$D$3:$D$1315, $A20)+SUMIFS(DataRegularSeason20242025!$AB$3:$AB$1315,DataRegularSeason20242025!$B$3:$B$1315, "&lt;=" &amp; CJ$1, DataRegularSeason20242025!$E$3:$E$1315, $A20)</f>
        <v>28</v>
      </c>
      <c r="CK20">
        <f>SUMIFS(DataRegularSeason20242025!$AA$3:$AA$1315,DataRegularSeason20242025!$B$3:$B$1315, "&lt;=" &amp; CK$1, DataRegularSeason20242025!$D$3:$D$1315, $A20)+SUMIFS(DataRegularSeason20242025!$AB$3:$AB$1315,DataRegularSeason20242025!$B$3:$B$1315, "&lt;=" &amp; CK$1, DataRegularSeason20242025!$E$3:$E$1315, $A20)</f>
        <v>28</v>
      </c>
      <c r="CL20">
        <f>SUMIFS(DataRegularSeason20242025!$AA$3:$AA$1315,DataRegularSeason20242025!$B$3:$B$1315, "&lt;=" &amp; CL$1, DataRegularSeason20242025!$D$3:$D$1315, $A20)+SUMIFS(DataRegularSeason20242025!$AB$3:$AB$1315,DataRegularSeason20242025!$B$3:$B$1315, "&lt;=" &amp; CL$1, DataRegularSeason20242025!$E$3:$E$1315, $A20)</f>
        <v>28</v>
      </c>
      <c r="CM20">
        <f>SUMIFS(DataRegularSeason20242025!$AA$3:$AA$1315,DataRegularSeason20242025!$B$3:$B$1315, "&lt;=" &amp; CM$1, DataRegularSeason20242025!$D$3:$D$1315, $A20)+SUMIFS(DataRegularSeason20242025!$AB$3:$AB$1315,DataRegularSeason20242025!$B$3:$B$1315, "&lt;=" &amp; CM$1, DataRegularSeason20242025!$E$3:$E$1315, $A20)</f>
        <v>28</v>
      </c>
      <c r="CN20">
        <f>SUMIFS(DataRegularSeason20242025!$AA$3:$AA$1315,DataRegularSeason20242025!$B$3:$B$1315, "&lt;=" &amp; CN$1, DataRegularSeason20242025!$D$3:$D$1315, $A20)+SUMIFS(DataRegularSeason20242025!$AB$3:$AB$1315,DataRegularSeason20242025!$B$3:$B$1315, "&lt;=" &amp; CN$1, DataRegularSeason20242025!$E$3:$E$1315, $A20)</f>
        <v>28</v>
      </c>
      <c r="CO20">
        <f>SUMIFS(DataRegularSeason20242025!$AA$3:$AA$1315,DataRegularSeason20242025!$B$3:$B$1315, "&lt;=" &amp; CO$1, DataRegularSeason20242025!$D$3:$D$1315, $A20)+SUMIFS(DataRegularSeason20242025!$AB$3:$AB$1315,DataRegularSeason20242025!$B$3:$B$1315, "&lt;=" &amp; CO$1, DataRegularSeason20242025!$E$3:$E$1315, $A20)</f>
        <v>28</v>
      </c>
      <c r="CP20">
        <f>SUMIFS(DataRegularSeason20242025!$AA$3:$AA$1315,DataRegularSeason20242025!$B$3:$B$1315, "&lt;=" &amp; CP$1, DataRegularSeason20242025!$D$3:$D$1315, $A20)+SUMIFS(DataRegularSeason20242025!$AB$3:$AB$1315,DataRegularSeason20242025!$B$3:$B$1315, "&lt;=" &amp; CP$1, DataRegularSeason20242025!$E$3:$E$1315, $A20)</f>
        <v>28</v>
      </c>
      <c r="CQ20">
        <f>SUMIFS(DataRegularSeason20242025!$AA$3:$AA$1315,DataRegularSeason20242025!$B$3:$B$1315, "&lt;=" &amp; CQ$1, DataRegularSeason20242025!$D$3:$D$1315, $A20)+SUMIFS(DataRegularSeason20242025!$AB$3:$AB$1315,DataRegularSeason20242025!$B$3:$B$1315, "&lt;=" &amp; CQ$1, DataRegularSeason20242025!$E$3:$E$1315, $A20)</f>
        <v>28</v>
      </c>
      <c r="CR20">
        <f>SUMIFS(DataRegularSeason20242025!$AA$3:$AA$1315,DataRegularSeason20242025!$B$3:$B$1315, "&lt;=" &amp; CR$1, DataRegularSeason20242025!$D$3:$D$1315, $A20)+SUMIFS(DataRegularSeason20242025!$AB$3:$AB$1315,DataRegularSeason20242025!$B$3:$B$1315, "&lt;=" &amp; CR$1, DataRegularSeason20242025!$E$3:$E$1315, $A20)</f>
        <v>28</v>
      </c>
      <c r="CS20">
        <f>SUMIFS(DataRegularSeason20242025!$AA$3:$AA$1315,DataRegularSeason20242025!$B$3:$B$1315, "&lt;=" &amp; CS$1, DataRegularSeason20242025!$D$3:$D$1315, $A20)+SUMIFS(DataRegularSeason20242025!$AB$3:$AB$1315,DataRegularSeason20242025!$B$3:$B$1315, "&lt;=" &amp; CS$1, DataRegularSeason20242025!$E$3:$E$1315, $A20)</f>
        <v>28</v>
      </c>
      <c r="CT20">
        <f>SUMIFS(DataRegularSeason20242025!$AA$3:$AA$1315,DataRegularSeason20242025!$B$3:$B$1315, "&lt;=" &amp; CT$1, DataRegularSeason20242025!$D$3:$D$1315, $A20)+SUMIFS(DataRegularSeason20242025!$AB$3:$AB$1315,DataRegularSeason20242025!$B$3:$B$1315, "&lt;=" &amp; CT$1, DataRegularSeason20242025!$E$3:$E$1315, $A20)</f>
        <v>28</v>
      </c>
      <c r="CU20">
        <f>SUMIFS(DataRegularSeason20242025!$AA$3:$AA$1315,DataRegularSeason20242025!$B$3:$B$1315, "&lt;=" &amp; CU$1, DataRegularSeason20242025!$D$3:$D$1315, $A20)+SUMIFS(DataRegularSeason20242025!$AB$3:$AB$1315,DataRegularSeason20242025!$B$3:$B$1315, "&lt;=" &amp; CU$1, DataRegularSeason20242025!$E$3:$E$1315, $A20)</f>
        <v>28</v>
      </c>
      <c r="CV20">
        <f>SUMIFS(DataRegularSeason20242025!$AA$3:$AA$1315,DataRegularSeason20242025!$B$3:$B$1315, "&lt;=" &amp; CV$1, DataRegularSeason20242025!$D$3:$D$1315, $A20)+SUMIFS(DataRegularSeason20242025!$AB$3:$AB$1315,DataRegularSeason20242025!$B$3:$B$1315, "&lt;=" &amp; CV$1, DataRegularSeason20242025!$E$3:$E$1315, $A20)</f>
        <v>28</v>
      </c>
      <c r="CW20">
        <f>SUMIFS(DataRegularSeason20242025!$AA$3:$AA$1315,DataRegularSeason20242025!$B$3:$B$1315, "&lt;=" &amp; CW$1, DataRegularSeason20242025!$D$3:$D$1315, $A20)+SUMIFS(DataRegularSeason20242025!$AB$3:$AB$1315,DataRegularSeason20242025!$B$3:$B$1315, "&lt;=" &amp; CW$1, DataRegularSeason20242025!$E$3:$E$1315, $A20)</f>
        <v>28</v>
      </c>
      <c r="CX20">
        <f>SUMIFS(DataRegularSeason20242025!$AA$3:$AA$1315,DataRegularSeason20242025!$B$3:$B$1315, "&lt;=" &amp; CX$1, DataRegularSeason20242025!$D$3:$D$1315, $A20)+SUMIFS(DataRegularSeason20242025!$AB$3:$AB$1315,DataRegularSeason20242025!$B$3:$B$1315, "&lt;=" &amp; CX$1, DataRegularSeason20242025!$E$3:$E$1315, $A20)</f>
        <v>28</v>
      </c>
      <c r="CY20">
        <f>SUMIFS(DataRegularSeason20242025!$AA$3:$AA$1315,DataRegularSeason20242025!$B$3:$B$1315, "&lt;=" &amp; CY$1, DataRegularSeason20242025!$D$3:$D$1315, $A20)+SUMIFS(DataRegularSeason20242025!$AB$3:$AB$1315,DataRegularSeason20242025!$B$3:$B$1315, "&lt;=" &amp; CY$1, DataRegularSeason20242025!$E$3:$E$1315, $A20)</f>
        <v>28</v>
      </c>
      <c r="CZ20">
        <f>SUMIFS(DataRegularSeason20242025!$AA$3:$AA$1315,DataRegularSeason20242025!$B$3:$B$1315, "&lt;=" &amp; CZ$1, DataRegularSeason20242025!$D$3:$D$1315, $A20)+SUMIFS(DataRegularSeason20242025!$AB$3:$AB$1315,DataRegularSeason20242025!$B$3:$B$1315, "&lt;=" &amp; CZ$1, DataRegularSeason20242025!$E$3:$E$1315, $A20)</f>
        <v>28</v>
      </c>
      <c r="DA20">
        <f>SUMIFS(DataRegularSeason20242025!$AA$3:$AA$1315,DataRegularSeason20242025!$B$3:$B$1315, "&lt;=" &amp; DA$1, DataRegularSeason20242025!$D$3:$D$1315, $A20)+SUMIFS(DataRegularSeason20242025!$AB$3:$AB$1315,DataRegularSeason20242025!$B$3:$B$1315, "&lt;=" &amp; DA$1, DataRegularSeason20242025!$E$3:$E$1315, $A20)</f>
        <v>28</v>
      </c>
      <c r="DB20">
        <f>SUMIFS(DataRegularSeason20242025!$AA$3:$AA$1315,DataRegularSeason20242025!$B$3:$B$1315, "&lt;=" &amp; DB$1, DataRegularSeason20242025!$D$3:$D$1315, $A20)+SUMIFS(DataRegularSeason20242025!$AB$3:$AB$1315,DataRegularSeason20242025!$B$3:$B$1315, "&lt;=" &amp; DB$1, DataRegularSeason20242025!$E$3:$E$1315, $A20)</f>
        <v>28</v>
      </c>
      <c r="DC20">
        <f>SUMIFS(DataRegularSeason20242025!$AA$3:$AA$1315,DataRegularSeason20242025!$B$3:$B$1315, "&lt;=" &amp; DC$1, DataRegularSeason20242025!$D$3:$D$1315, $A20)+SUMIFS(DataRegularSeason20242025!$AB$3:$AB$1315,DataRegularSeason20242025!$B$3:$B$1315, "&lt;=" &amp; DC$1, DataRegularSeason20242025!$E$3:$E$1315, $A20)</f>
        <v>28</v>
      </c>
      <c r="DD20">
        <f>SUMIFS(DataRegularSeason20242025!$AA$3:$AA$1315,DataRegularSeason20242025!$B$3:$B$1315, "&lt;=" &amp; DD$1, DataRegularSeason20242025!$D$3:$D$1315, $A20)+SUMIFS(DataRegularSeason20242025!$AB$3:$AB$1315,DataRegularSeason20242025!$B$3:$B$1315, "&lt;=" &amp; DD$1, DataRegularSeason20242025!$E$3:$E$1315, $A20)</f>
        <v>28</v>
      </c>
      <c r="DE20">
        <f>SUMIFS(DataRegularSeason20242025!$AA$3:$AA$1315,DataRegularSeason20242025!$B$3:$B$1315, "&lt;=" &amp; DE$1, DataRegularSeason20242025!$D$3:$D$1315, $A20)+SUMIFS(DataRegularSeason20242025!$AB$3:$AB$1315,DataRegularSeason20242025!$B$3:$B$1315, "&lt;=" &amp; DE$1, DataRegularSeason20242025!$E$3:$E$1315, $A20)</f>
        <v>28</v>
      </c>
      <c r="DF20">
        <f>SUMIFS(DataRegularSeason20242025!$AA$3:$AA$1315,DataRegularSeason20242025!$B$3:$B$1315, "&lt;=" &amp; DF$1, DataRegularSeason20242025!$D$3:$D$1315, $A20)+SUMIFS(DataRegularSeason20242025!$AB$3:$AB$1315,DataRegularSeason20242025!$B$3:$B$1315, "&lt;=" &amp; DF$1, DataRegularSeason20242025!$E$3:$E$1315, $A20)</f>
        <v>28</v>
      </c>
      <c r="DG20">
        <f>SUMIFS(DataRegularSeason20242025!$AA$3:$AA$1315,DataRegularSeason20242025!$B$3:$B$1315, "&lt;=" &amp; DG$1, DataRegularSeason20242025!$D$3:$D$1315, $A20)+SUMIFS(DataRegularSeason20242025!$AB$3:$AB$1315,DataRegularSeason20242025!$B$3:$B$1315, "&lt;=" &amp; DG$1, DataRegularSeason20242025!$E$3:$E$1315, $A20)</f>
        <v>28</v>
      </c>
      <c r="DH20">
        <f>SUMIFS(DataRegularSeason20242025!$AA$3:$AA$1315,DataRegularSeason20242025!$B$3:$B$1315, "&lt;=" &amp; DH$1, DataRegularSeason20242025!$D$3:$D$1315, $A20)+SUMIFS(DataRegularSeason20242025!$AB$3:$AB$1315,DataRegularSeason20242025!$B$3:$B$1315, "&lt;=" &amp; DH$1, DataRegularSeason20242025!$E$3:$E$1315, $A20)</f>
        <v>28</v>
      </c>
      <c r="DI20">
        <f>SUMIFS(DataRegularSeason20242025!$AA$3:$AA$1315,DataRegularSeason20242025!$B$3:$B$1315, "&lt;=" &amp; DI$1, DataRegularSeason20242025!$D$3:$D$1315, $A20)+SUMIFS(DataRegularSeason20242025!$AB$3:$AB$1315,DataRegularSeason20242025!$B$3:$B$1315, "&lt;=" &amp; DI$1, DataRegularSeason20242025!$E$3:$E$1315, $A20)</f>
        <v>28</v>
      </c>
      <c r="DJ20">
        <f>SUMIFS(DataRegularSeason20242025!$AA$3:$AA$1315,DataRegularSeason20242025!$B$3:$B$1315, "&lt;=" &amp; DJ$1, DataRegularSeason20242025!$D$3:$D$1315, $A20)+SUMIFS(DataRegularSeason20242025!$AB$3:$AB$1315,DataRegularSeason20242025!$B$3:$B$1315, "&lt;=" &amp; DJ$1, DataRegularSeason20242025!$E$3:$E$1315, $A20)</f>
        <v>28</v>
      </c>
      <c r="DK20">
        <f>SUMIFS(DataRegularSeason20242025!$AA$3:$AA$1315,DataRegularSeason20242025!$B$3:$B$1315, "&lt;=" &amp; DK$1, DataRegularSeason20242025!$D$3:$D$1315, $A20)+SUMIFS(DataRegularSeason20242025!$AB$3:$AB$1315,DataRegularSeason20242025!$B$3:$B$1315, "&lt;=" &amp; DK$1, DataRegularSeason20242025!$E$3:$E$1315, $A20)</f>
        <v>28</v>
      </c>
      <c r="DL20">
        <f>SUMIFS(DataRegularSeason20242025!$AA$3:$AA$1315,DataRegularSeason20242025!$B$3:$B$1315, "&lt;=" &amp; DL$1, DataRegularSeason20242025!$D$3:$D$1315, $A20)+SUMIFS(DataRegularSeason20242025!$AB$3:$AB$1315,DataRegularSeason20242025!$B$3:$B$1315, "&lt;=" &amp; DL$1, DataRegularSeason20242025!$E$3:$E$1315, $A20)</f>
        <v>28</v>
      </c>
      <c r="DM20">
        <f>SUMIFS(DataRegularSeason20242025!$AA$3:$AA$1315,DataRegularSeason20242025!$B$3:$B$1315, "&lt;=" &amp; DM$1, DataRegularSeason20242025!$D$3:$D$1315, $A20)+SUMIFS(DataRegularSeason20242025!$AB$3:$AB$1315,DataRegularSeason20242025!$B$3:$B$1315, "&lt;=" &amp; DM$1, DataRegularSeason20242025!$E$3:$E$1315, $A20)</f>
        <v>28</v>
      </c>
      <c r="DN20">
        <f>SUMIFS(DataRegularSeason20242025!$AA$3:$AA$1315,DataRegularSeason20242025!$B$3:$B$1315, "&lt;=" &amp; DN$1, DataRegularSeason20242025!$D$3:$D$1315, $A20)+SUMIFS(DataRegularSeason20242025!$AB$3:$AB$1315,DataRegularSeason20242025!$B$3:$B$1315, "&lt;=" &amp; DN$1, DataRegularSeason20242025!$E$3:$E$1315, $A20)</f>
        <v>28</v>
      </c>
      <c r="DO20">
        <f>SUMIFS(DataRegularSeason20242025!$AA$3:$AA$1315,DataRegularSeason20242025!$B$3:$B$1315, "&lt;=" &amp; DO$1, DataRegularSeason20242025!$D$3:$D$1315, $A20)+SUMIFS(DataRegularSeason20242025!$AB$3:$AB$1315,DataRegularSeason20242025!$B$3:$B$1315, "&lt;=" &amp; DO$1, DataRegularSeason20242025!$E$3:$E$1315, $A20)</f>
        <v>28</v>
      </c>
      <c r="DP20">
        <f>SUMIFS(DataRegularSeason20242025!$AA$3:$AA$1315,DataRegularSeason20242025!$B$3:$B$1315, "&lt;=" &amp; DP$1, DataRegularSeason20242025!$D$3:$D$1315, $A20)+SUMIFS(DataRegularSeason20242025!$AB$3:$AB$1315,DataRegularSeason20242025!$B$3:$B$1315, "&lt;=" &amp; DP$1, DataRegularSeason20242025!$E$3:$E$1315, $A20)</f>
        <v>28</v>
      </c>
      <c r="DQ20">
        <f>SUMIFS(DataRegularSeason20242025!$AA$3:$AA$1315,DataRegularSeason20242025!$B$3:$B$1315, "&lt;=" &amp; DQ$1, DataRegularSeason20242025!$D$3:$D$1315, $A20)+SUMIFS(DataRegularSeason20242025!$AB$3:$AB$1315,DataRegularSeason20242025!$B$3:$B$1315, "&lt;=" &amp; DQ$1, DataRegularSeason20242025!$E$3:$E$1315, $A20)</f>
        <v>28</v>
      </c>
      <c r="DR20">
        <f>SUMIFS(DataRegularSeason20242025!$AA$3:$AA$1315,DataRegularSeason20242025!$B$3:$B$1315, "&lt;=" &amp; DR$1, DataRegularSeason20242025!$D$3:$D$1315, $A20)+SUMIFS(DataRegularSeason20242025!$AB$3:$AB$1315,DataRegularSeason20242025!$B$3:$B$1315, "&lt;=" &amp; DR$1, DataRegularSeason20242025!$E$3:$E$1315, $A20)</f>
        <v>28</v>
      </c>
      <c r="DS20">
        <f>SUMIFS(DataRegularSeason20242025!$AA$3:$AA$1315,DataRegularSeason20242025!$B$3:$B$1315, "&lt;=" &amp; DS$1, DataRegularSeason20242025!$D$3:$D$1315, $A20)+SUMIFS(DataRegularSeason20242025!$AB$3:$AB$1315,DataRegularSeason20242025!$B$3:$B$1315, "&lt;=" &amp; DS$1, DataRegularSeason20242025!$E$3:$E$1315, $A20)</f>
        <v>28</v>
      </c>
      <c r="DT20">
        <f>SUMIFS(DataRegularSeason20242025!$AA$3:$AA$1315,DataRegularSeason20242025!$B$3:$B$1315, "&lt;=" &amp; DT$1, DataRegularSeason20242025!$D$3:$D$1315, $A20)+SUMIFS(DataRegularSeason20242025!$AB$3:$AB$1315,DataRegularSeason20242025!$B$3:$B$1315, "&lt;=" &amp; DT$1, DataRegularSeason20242025!$E$3:$E$1315, $A20)</f>
        <v>28</v>
      </c>
      <c r="DU20">
        <f>SUMIFS(DataRegularSeason20242025!$AA$3:$AA$1315,DataRegularSeason20242025!$B$3:$B$1315, "&lt;=" &amp; DU$1, DataRegularSeason20242025!$D$3:$D$1315, $A20)+SUMIFS(DataRegularSeason20242025!$AB$3:$AB$1315,DataRegularSeason20242025!$B$3:$B$1315, "&lt;=" &amp; DU$1, DataRegularSeason20242025!$E$3:$E$1315, $A20)</f>
        <v>28</v>
      </c>
      <c r="DV20">
        <f>SUMIFS(DataRegularSeason20242025!$AA$3:$AA$1315,DataRegularSeason20242025!$B$3:$B$1315, "&lt;=" &amp; DV$1, DataRegularSeason20242025!$D$3:$D$1315, $A20)+SUMIFS(DataRegularSeason20242025!$AB$3:$AB$1315,DataRegularSeason20242025!$B$3:$B$1315, "&lt;=" &amp; DV$1, DataRegularSeason20242025!$E$3:$E$1315, $A20)</f>
        <v>28</v>
      </c>
      <c r="DW20">
        <f>SUMIFS(DataRegularSeason20242025!$AA$3:$AA$1315,DataRegularSeason20242025!$B$3:$B$1315, "&lt;=" &amp; DW$1, DataRegularSeason20242025!$D$3:$D$1315, $A20)+SUMIFS(DataRegularSeason20242025!$AB$3:$AB$1315,DataRegularSeason20242025!$B$3:$B$1315, "&lt;=" &amp; DW$1, DataRegularSeason20242025!$E$3:$E$1315, $A20)</f>
        <v>28</v>
      </c>
      <c r="DX20">
        <f>SUMIFS(DataRegularSeason20242025!$AA$3:$AA$1315,DataRegularSeason20242025!$B$3:$B$1315, "&lt;=" &amp; DX$1, DataRegularSeason20242025!$D$3:$D$1315, $A20)+SUMIFS(DataRegularSeason20242025!$AB$3:$AB$1315,DataRegularSeason20242025!$B$3:$B$1315, "&lt;=" &amp; DX$1, DataRegularSeason20242025!$E$3:$E$1315, $A20)</f>
        <v>28</v>
      </c>
      <c r="DY20">
        <f>SUMIFS(DataRegularSeason20242025!$AA$3:$AA$1315,DataRegularSeason20242025!$B$3:$B$1315, "&lt;=" &amp; DY$1, DataRegularSeason20242025!$D$3:$D$1315, $A20)+SUMIFS(DataRegularSeason20242025!$AB$3:$AB$1315,DataRegularSeason20242025!$B$3:$B$1315, "&lt;=" &amp; DY$1, DataRegularSeason20242025!$E$3:$E$1315, $A20)</f>
        <v>28</v>
      </c>
      <c r="DZ20">
        <f>SUMIFS(DataRegularSeason20242025!$AA$3:$AA$1315,DataRegularSeason20242025!$B$3:$B$1315, "&lt;=" &amp; DZ$1, DataRegularSeason20242025!$D$3:$D$1315, $A20)+SUMIFS(DataRegularSeason20242025!$AB$3:$AB$1315,DataRegularSeason20242025!$B$3:$B$1315, "&lt;=" &amp; DZ$1, DataRegularSeason20242025!$E$3:$E$1315, $A20)</f>
        <v>28</v>
      </c>
      <c r="EA20">
        <f>SUMIFS(DataRegularSeason20242025!$AA$3:$AA$1315,DataRegularSeason20242025!$B$3:$B$1315, "&lt;=" &amp; EA$1, DataRegularSeason20242025!$D$3:$D$1315, $A20)+SUMIFS(DataRegularSeason20242025!$AB$3:$AB$1315,DataRegularSeason20242025!$B$3:$B$1315, "&lt;=" &amp; EA$1, DataRegularSeason20242025!$E$3:$E$1315, $A20)</f>
        <v>28</v>
      </c>
      <c r="EB20">
        <f>SUMIFS(DataRegularSeason20242025!$AA$3:$AA$1315,DataRegularSeason20242025!$B$3:$B$1315, "&lt;=" &amp; EB$1, DataRegularSeason20242025!$D$3:$D$1315, $A20)+SUMIFS(DataRegularSeason20242025!$AB$3:$AB$1315,DataRegularSeason20242025!$B$3:$B$1315, "&lt;=" &amp; EB$1, DataRegularSeason20242025!$E$3:$E$1315, $A20)</f>
        <v>28</v>
      </c>
      <c r="EC20">
        <f>SUMIFS(DataRegularSeason20242025!$AA$3:$AA$1315,DataRegularSeason20242025!$B$3:$B$1315, "&lt;=" &amp; EC$1, DataRegularSeason20242025!$D$3:$D$1315, $A20)+SUMIFS(DataRegularSeason20242025!$AB$3:$AB$1315,DataRegularSeason20242025!$B$3:$B$1315, "&lt;=" &amp; EC$1, DataRegularSeason20242025!$E$3:$E$1315, $A20)</f>
        <v>28</v>
      </c>
      <c r="ED20">
        <f>SUMIFS(DataRegularSeason20242025!$AA$3:$AA$1315,DataRegularSeason20242025!$B$3:$B$1315, "&lt;=" &amp; ED$1, DataRegularSeason20242025!$D$3:$D$1315, $A20)+SUMIFS(DataRegularSeason20242025!$AB$3:$AB$1315,DataRegularSeason20242025!$B$3:$B$1315, "&lt;=" &amp; ED$1, DataRegularSeason20242025!$E$3:$E$1315, $A20)</f>
        <v>28</v>
      </c>
      <c r="EE20">
        <f>SUMIFS(DataRegularSeason20242025!$AA$3:$AA$1315,DataRegularSeason20242025!$B$3:$B$1315, "&lt;=" &amp; EE$1, DataRegularSeason20242025!$D$3:$D$1315, $A20)+SUMIFS(DataRegularSeason20242025!$AB$3:$AB$1315,DataRegularSeason20242025!$B$3:$B$1315, "&lt;=" &amp; EE$1, DataRegularSeason20242025!$E$3:$E$1315, $A20)</f>
        <v>28</v>
      </c>
      <c r="EF20">
        <f>SUMIFS(DataRegularSeason20242025!$AA$3:$AA$1315,DataRegularSeason20242025!$B$3:$B$1315, "&lt;=" &amp; EF$1, DataRegularSeason20242025!$D$3:$D$1315, $A20)+SUMIFS(DataRegularSeason20242025!$AB$3:$AB$1315,DataRegularSeason20242025!$B$3:$B$1315, "&lt;=" &amp; EF$1, DataRegularSeason20242025!$E$3:$E$1315, $A20)</f>
        <v>28</v>
      </c>
      <c r="EG20">
        <f>SUMIFS(DataRegularSeason20242025!$AA$3:$AA$1315,DataRegularSeason20242025!$B$3:$B$1315, "&lt;=" &amp; EG$1, DataRegularSeason20242025!$D$3:$D$1315, $A20)+SUMIFS(DataRegularSeason20242025!$AB$3:$AB$1315,DataRegularSeason20242025!$B$3:$B$1315, "&lt;=" &amp; EG$1, DataRegularSeason20242025!$E$3:$E$1315, $A20)</f>
        <v>28</v>
      </c>
      <c r="EH20">
        <f>SUMIFS(DataRegularSeason20242025!$AA$3:$AA$1315,DataRegularSeason20242025!$B$3:$B$1315, "&lt;=" &amp; EH$1, DataRegularSeason20242025!$D$3:$D$1315, $A20)+SUMIFS(DataRegularSeason20242025!$AB$3:$AB$1315,DataRegularSeason20242025!$B$3:$B$1315, "&lt;=" &amp; EH$1, DataRegularSeason20242025!$E$3:$E$1315, $A20)</f>
        <v>28</v>
      </c>
      <c r="EI20">
        <f>SUMIFS(DataRegularSeason20242025!$AA$3:$AA$1315,DataRegularSeason20242025!$B$3:$B$1315, "&lt;=" &amp; EI$1, DataRegularSeason20242025!$D$3:$D$1315, $A20)+SUMIFS(DataRegularSeason20242025!$AB$3:$AB$1315,DataRegularSeason20242025!$B$3:$B$1315, "&lt;=" &amp; EI$1, DataRegularSeason20242025!$E$3:$E$1315, $A20)</f>
        <v>28</v>
      </c>
      <c r="EJ20">
        <f>SUMIFS(DataRegularSeason20242025!$AA$3:$AA$1315,DataRegularSeason20242025!$B$3:$B$1315, "&lt;=" &amp; EJ$1, DataRegularSeason20242025!$D$3:$D$1315, $A20)+SUMIFS(DataRegularSeason20242025!$AB$3:$AB$1315,DataRegularSeason20242025!$B$3:$B$1315, "&lt;=" &amp; EJ$1, DataRegularSeason20242025!$E$3:$E$1315, $A20)</f>
        <v>28</v>
      </c>
      <c r="EK20">
        <f>SUMIFS(DataRegularSeason20242025!$AA$3:$AA$1315,DataRegularSeason20242025!$B$3:$B$1315, "&lt;=" &amp; EK$1, DataRegularSeason20242025!$D$3:$D$1315, $A20)+SUMIFS(DataRegularSeason20242025!$AB$3:$AB$1315,DataRegularSeason20242025!$B$3:$B$1315, "&lt;=" &amp; EK$1, DataRegularSeason20242025!$E$3:$E$1315, $A20)</f>
        <v>28</v>
      </c>
      <c r="EL20">
        <f>SUMIFS(DataRegularSeason20242025!$AA$3:$AA$1315,DataRegularSeason20242025!$B$3:$B$1315, "&lt;=" &amp; EL$1, DataRegularSeason20242025!$D$3:$D$1315, $A20)+SUMIFS(DataRegularSeason20242025!$AB$3:$AB$1315,DataRegularSeason20242025!$B$3:$B$1315, "&lt;=" &amp; EL$1, DataRegularSeason20242025!$E$3:$E$1315, $A20)</f>
        <v>28</v>
      </c>
      <c r="EM20">
        <f>SUMIFS(DataRegularSeason20242025!$AA$3:$AA$1315,DataRegularSeason20242025!$B$3:$B$1315, "&lt;=" &amp; EM$1, DataRegularSeason20242025!$D$3:$D$1315, $A20)+SUMIFS(DataRegularSeason20242025!$AB$3:$AB$1315,DataRegularSeason20242025!$B$3:$B$1315, "&lt;=" &amp; EM$1, DataRegularSeason20242025!$E$3:$E$1315, $A20)</f>
        <v>28</v>
      </c>
      <c r="EN20">
        <f>SUMIFS(DataRegularSeason20242025!$AA$3:$AA$1315,DataRegularSeason20242025!$B$3:$B$1315, "&lt;=" &amp; EN$1, DataRegularSeason20242025!$D$3:$D$1315, $A20)+SUMIFS(DataRegularSeason20242025!$AB$3:$AB$1315,DataRegularSeason20242025!$B$3:$B$1315, "&lt;=" &amp; EN$1, DataRegularSeason20242025!$E$3:$E$1315, $A20)</f>
        <v>28</v>
      </c>
      <c r="EO20">
        <f>SUMIFS(DataRegularSeason20242025!$AA$3:$AA$1315,DataRegularSeason20242025!$B$3:$B$1315, "&lt;=" &amp; EO$1, DataRegularSeason20242025!$D$3:$D$1315, $A20)+SUMIFS(DataRegularSeason20242025!$AB$3:$AB$1315,DataRegularSeason20242025!$B$3:$B$1315, "&lt;=" &amp; EO$1, DataRegularSeason20242025!$E$3:$E$1315, $A20)</f>
        <v>28</v>
      </c>
      <c r="EP20">
        <f>SUMIFS(DataRegularSeason20242025!$AA$3:$AA$1315,DataRegularSeason20242025!$B$3:$B$1315, "&lt;=" &amp; EP$1, DataRegularSeason20242025!$D$3:$D$1315, $A20)+SUMIFS(DataRegularSeason20242025!$AB$3:$AB$1315,DataRegularSeason20242025!$B$3:$B$1315, "&lt;=" &amp; EP$1, DataRegularSeason20242025!$E$3:$E$1315, $A20)</f>
        <v>28</v>
      </c>
      <c r="EQ20">
        <f>SUMIFS(DataRegularSeason20242025!$AA$3:$AA$1315,DataRegularSeason20242025!$B$3:$B$1315, "&lt;=" &amp; EQ$1, DataRegularSeason20242025!$D$3:$D$1315, $A20)+SUMIFS(DataRegularSeason20242025!$AB$3:$AB$1315,DataRegularSeason20242025!$B$3:$B$1315, "&lt;=" &amp; EQ$1, DataRegularSeason20242025!$E$3:$E$1315, $A20)</f>
        <v>28</v>
      </c>
      <c r="ER20">
        <f>SUMIFS(DataRegularSeason20242025!$AA$3:$AA$1315,DataRegularSeason20242025!$B$3:$B$1315, "&lt;=" &amp; ER$1, DataRegularSeason20242025!$D$3:$D$1315, $A20)+SUMIFS(DataRegularSeason20242025!$AB$3:$AB$1315,DataRegularSeason20242025!$B$3:$B$1315, "&lt;=" &amp; ER$1, DataRegularSeason20242025!$E$3:$E$1315, $A20)</f>
        <v>28</v>
      </c>
      <c r="ES20">
        <f>SUMIFS(DataRegularSeason20242025!$AA$3:$AA$1315,DataRegularSeason20242025!$B$3:$B$1315, "&lt;=" &amp; ES$1, DataRegularSeason20242025!$D$3:$D$1315, $A20)+SUMIFS(DataRegularSeason20242025!$AB$3:$AB$1315,DataRegularSeason20242025!$B$3:$B$1315, "&lt;=" &amp; ES$1, DataRegularSeason20242025!$E$3:$E$1315, $A20)</f>
        <v>28</v>
      </c>
      <c r="ET20">
        <f>SUMIFS(DataRegularSeason20242025!$AA$3:$AA$1315,DataRegularSeason20242025!$B$3:$B$1315, "&lt;=" &amp; ET$1, DataRegularSeason20242025!$D$3:$D$1315, $A20)+SUMIFS(DataRegularSeason20242025!$AB$3:$AB$1315,DataRegularSeason20242025!$B$3:$B$1315, "&lt;=" &amp; ET$1, DataRegularSeason20242025!$E$3:$E$1315, $A20)</f>
        <v>28</v>
      </c>
      <c r="EU20">
        <f>SUMIFS(DataRegularSeason20242025!$AA$3:$AA$1315,DataRegularSeason20242025!$B$3:$B$1315, "&lt;=" &amp; EU$1, DataRegularSeason20242025!$D$3:$D$1315, $A20)+SUMIFS(DataRegularSeason20242025!$AB$3:$AB$1315,DataRegularSeason20242025!$B$3:$B$1315, "&lt;=" &amp; EU$1, DataRegularSeason20242025!$E$3:$E$1315, $A20)</f>
        <v>28</v>
      </c>
      <c r="EV20">
        <f>SUMIFS(DataRegularSeason20242025!$AA$3:$AA$1315,DataRegularSeason20242025!$B$3:$B$1315, "&lt;=" &amp; EV$1, DataRegularSeason20242025!$D$3:$D$1315, $A20)+SUMIFS(DataRegularSeason20242025!$AB$3:$AB$1315,DataRegularSeason20242025!$B$3:$B$1315, "&lt;=" &amp; EV$1, DataRegularSeason20242025!$E$3:$E$1315, $A20)</f>
        <v>28</v>
      </c>
      <c r="EW20">
        <f>SUMIFS(DataRegularSeason20242025!$AA$3:$AA$1315,DataRegularSeason20242025!$B$3:$B$1315, "&lt;=" &amp; EW$1, DataRegularSeason20242025!$D$3:$D$1315, $A20)+SUMIFS(DataRegularSeason20242025!$AB$3:$AB$1315,DataRegularSeason20242025!$B$3:$B$1315, "&lt;=" &amp; EW$1, DataRegularSeason20242025!$E$3:$E$1315, $A20)</f>
        <v>28</v>
      </c>
      <c r="EX20">
        <f>SUMIFS(DataRegularSeason20242025!$AA$3:$AA$1315,DataRegularSeason20242025!$B$3:$B$1315, "&lt;=" &amp; EX$1, DataRegularSeason20242025!$D$3:$D$1315, $A20)+SUMIFS(DataRegularSeason20242025!$AB$3:$AB$1315,DataRegularSeason20242025!$B$3:$B$1315, "&lt;=" &amp; EX$1, DataRegularSeason20242025!$E$3:$E$1315, $A20)</f>
        <v>28</v>
      </c>
      <c r="EY20">
        <f>SUMIFS(DataRegularSeason20242025!$AA$3:$AA$1315,DataRegularSeason20242025!$B$3:$B$1315, "&lt;=" &amp; EY$1, DataRegularSeason20242025!$D$3:$D$1315, $A20)+SUMIFS(DataRegularSeason20242025!$AB$3:$AB$1315,DataRegularSeason20242025!$B$3:$B$1315, "&lt;=" &amp; EY$1, DataRegularSeason20242025!$E$3:$E$1315, $A20)</f>
        <v>28</v>
      </c>
      <c r="EZ20">
        <f>SUMIFS(DataRegularSeason20242025!$AA$3:$AA$1315,DataRegularSeason20242025!$B$3:$B$1315, "&lt;=" &amp; EZ$1, DataRegularSeason20242025!$D$3:$D$1315, $A20)+SUMIFS(DataRegularSeason20242025!$AB$3:$AB$1315,DataRegularSeason20242025!$B$3:$B$1315, "&lt;=" &amp; EZ$1, DataRegularSeason20242025!$E$3:$E$1315, $A20)</f>
        <v>28</v>
      </c>
      <c r="FA20">
        <f>SUMIFS(DataRegularSeason20242025!$AA$3:$AA$1315,DataRegularSeason20242025!$B$3:$B$1315, "&lt;=" &amp; FA$1, DataRegularSeason20242025!$D$3:$D$1315, $A20)+SUMIFS(DataRegularSeason20242025!$AB$3:$AB$1315,DataRegularSeason20242025!$B$3:$B$1315, "&lt;=" &amp; FA$1, DataRegularSeason20242025!$E$3:$E$1315, $A20)</f>
        <v>28</v>
      </c>
      <c r="FB20">
        <f>SUMIFS(DataRegularSeason20242025!$AA$3:$AA$1315,DataRegularSeason20242025!$B$3:$B$1315, "&lt;=" &amp; FB$1, DataRegularSeason20242025!$D$3:$D$1315, $A20)+SUMIFS(DataRegularSeason20242025!$AB$3:$AB$1315,DataRegularSeason20242025!$B$3:$B$1315, "&lt;=" &amp; FB$1, DataRegularSeason20242025!$E$3:$E$1315, $A20)</f>
        <v>28</v>
      </c>
      <c r="FC20">
        <f>SUMIFS(DataRegularSeason20242025!$AA$3:$AA$1315,DataRegularSeason20242025!$B$3:$B$1315, "&lt;=" &amp; FC$1, DataRegularSeason20242025!$D$3:$D$1315, $A20)+SUMIFS(DataRegularSeason20242025!$AB$3:$AB$1315,DataRegularSeason20242025!$B$3:$B$1315, "&lt;=" &amp; FC$1, DataRegularSeason20242025!$E$3:$E$1315, $A20)</f>
        <v>28</v>
      </c>
      <c r="FD20">
        <f>SUMIFS(DataRegularSeason20242025!$AA$3:$AA$1315,DataRegularSeason20242025!$B$3:$B$1315, "&lt;=" &amp; FD$1, DataRegularSeason20242025!$D$3:$D$1315, $A20)+SUMIFS(DataRegularSeason20242025!$AB$3:$AB$1315,DataRegularSeason20242025!$B$3:$B$1315, "&lt;=" &amp; FD$1, DataRegularSeason20242025!$E$3:$E$1315, $A20)</f>
        <v>28</v>
      </c>
      <c r="FE20">
        <f>SUMIFS(DataRegularSeason20242025!$AA$3:$AA$1315,DataRegularSeason20242025!$B$3:$B$1315, "&lt;=" &amp; FE$1, DataRegularSeason20242025!$D$3:$D$1315, $A20)+SUMIFS(DataRegularSeason20242025!$AB$3:$AB$1315,DataRegularSeason20242025!$B$3:$B$1315, "&lt;=" &amp; FE$1, DataRegularSeason20242025!$E$3:$E$1315, $A20)</f>
        <v>28</v>
      </c>
      <c r="FF20">
        <f>SUMIFS(DataRegularSeason20242025!$AA$3:$AA$1315,DataRegularSeason20242025!$B$3:$B$1315, "&lt;=" &amp; FF$1, DataRegularSeason20242025!$D$3:$D$1315, $A20)+SUMIFS(DataRegularSeason20242025!$AB$3:$AB$1315,DataRegularSeason20242025!$B$3:$B$1315, "&lt;=" &amp; FF$1, DataRegularSeason20242025!$E$3:$E$1315, $A20)</f>
        <v>28</v>
      </c>
      <c r="FG20">
        <f>SUMIFS(DataRegularSeason20242025!$AA$3:$AA$1315,DataRegularSeason20242025!$B$3:$B$1315, "&lt;=" &amp; FG$1, DataRegularSeason20242025!$D$3:$D$1315, $A20)+SUMIFS(DataRegularSeason20242025!$AB$3:$AB$1315,DataRegularSeason20242025!$B$3:$B$1315, "&lt;=" &amp; FG$1, DataRegularSeason20242025!$E$3:$E$1315, $A20)</f>
        <v>28</v>
      </c>
      <c r="FH20">
        <f>SUMIFS(DataRegularSeason20242025!$AA$3:$AA$1315,DataRegularSeason20242025!$B$3:$B$1315, "&lt;=" &amp; FH$1, DataRegularSeason20242025!$D$3:$D$1315, $A20)+SUMIFS(DataRegularSeason20242025!$AB$3:$AB$1315,DataRegularSeason20242025!$B$3:$B$1315, "&lt;=" &amp; FH$1, DataRegularSeason20242025!$E$3:$E$1315, $A20)</f>
        <v>28</v>
      </c>
      <c r="FI20">
        <f>SUMIFS(DataRegularSeason20242025!$AA$3:$AA$1315,DataRegularSeason20242025!$B$3:$B$1315, "&lt;=" &amp; FI$1, DataRegularSeason20242025!$D$3:$D$1315, $A20)+SUMIFS(DataRegularSeason20242025!$AB$3:$AB$1315,DataRegularSeason20242025!$B$3:$B$1315, "&lt;=" &amp; FI$1, DataRegularSeason20242025!$E$3:$E$1315, $A20)</f>
        <v>28</v>
      </c>
      <c r="FJ20">
        <f>SUMIFS(DataRegularSeason20242025!$AA$3:$AA$1315,DataRegularSeason20242025!$B$3:$B$1315, "&lt;=" &amp; FJ$1, DataRegularSeason20242025!$D$3:$D$1315, $A20)+SUMIFS(DataRegularSeason20242025!$AB$3:$AB$1315,DataRegularSeason20242025!$B$3:$B$1315, "&lt;=" &amp; FJ$1, DataRegularSeason20242025!$E$3:$E$1315, $A20)</f>
        <v>28</v>
      </c>
      <c r="FK20">
        <f>SUMIFS(DataRegularSeason20242025!$AA$3:$AA$1315,DataRegularSeason20242025!$B$3:$B$1315, "&lt;=" &amp; FK$1, DataRegularSeason20242025!$D$3:$D$1315, $A20)+SUMIFS(DataRegularSeason20242025!$AB$3:$AB$1315,DataRegularSeason20242025!$B$3:$B$1315, "&lt;=" &amp; FK$1, DataRegularSeason20242025!$E$3:$E$1315, $A20)</f>
        <v>28</v>
      </c>
      <c r="FL20">
        <f>SUMIFS(DataRegularSeason20242025!$AA$3:$AA$1315,DataRegularSeason20242025!$B$3:$B$1315, "&lt;=" &amp; FL$1, DataRegularSeason20242025!$D$3:$D$1315, $A20)+SUMIFS(DataRegularSeason20242025!$AB$3:$AB$1315,DataRegularSeason20242025!$B$3:$B$1315, "&lt;=" &amp; FL$1, DataRegularSeason20242025!$E$3:$E$1315, $A20)</f>
        <v>28</v>
      </c>
      <c r="FM20">
        <f>SUMIFS(DataRegularSeason20242025!$AA$3:$AA$1315,DataRegularSeason20242025!$B$3:$B$1315, "&lt;=" &amp; FM$1, DataRegularSeason20242025!$D$3:$D$1315, $A20)+SUMIFS(DataRegularSeason20242025!$AB$3:$AB$1315,DataRegularSeason20242025!$B$3:$B$1315, "&lt;=" &amp; FM$1, DataRegularSeason20242025!$E$3:$E$1315, $A20)</f>
        <v>28</v>
      </c>
      <c r="FN20">
        <f>SUMIFS(DataRegularSeason20242025!$AA$3:$AA$1315,DataRegularSeason20242025!$B$3:$B$1315, "&lt;=" &amp; FN$1, DataRegularSeason20242025!$D$3:$D$1315, $A20)+SUMIFS(DataRegularSeason20242025!$AB$3:$AB$1315,DataRegularSeason20242025!$B$3:$B$1315, "&lt;=" &amp; FN$1, DataRegularSeason20242025!$E$3:$E$1315, $A20)</f>
        <v>28</v>
      </c>
      <c r="FO20">
        <f>SUMIFS(DataRegularSeason20242025!$AA$3:$AA$1315,DataRegularSeason20242025!$B$3:$B$1315, "&lt;=" &amp; FO$1, DataRegularSeason20242025!$D$3:$D$1315, $A20)+SUMIFS(DataRegularSeason20242025!$AB$3:$AB$1315,DataRegularSeason20242025!$B$3:$B$1315, "&lt;=" &amp; FO$1, DataRegularSeason20242025!$E$3:$E$1315, $A20)</f>
        <v>28</v>
      </c>
      <c r="FP20">
        <f>SUMIFS(DataRegularSeason20242025!$AA$3:$AA$1315,DataRegularSeason20242025!$B$3:$B$1315, "&lt;=" &amp; FP$1, DataRegularSeason20242025!$D$3:$D$1315, $A20)+SUMIFS(DataRegularSeason20242025!$AB$3:$AB$1315,DataRegularSeason20242025!$B$3:$B$1315, "&lt;=" &amp; FP$1, DataRegularSeason20242025!$E$3:$E$1315, $A20)</f>
        <v>28</v>
      </c>
      <c r="FQ20">
        <f>SUMIFS(DataRegularSeason20242025!$AA$3:$AA$1315,DataRegularSeason20242025!$B$3:$B$1315, "&lt;=" &amp; FQ$1, DataRegularSeason20242025!$D$3:$D$1315, $A20)+SUMIFS(DataRegularSeason20242025!$AB$3:$AB$1315,DataRegularSeason20242025!$B$3:$B$1315, "&lt;=" &amp; FQ$1, DataRegularSeason20242025!$E$3:$E$1315, $A20)</f>
        <v>28</v>
      </c>
      <c r="FR20">
        <f>SUMIFS(DataRegularSeason20242025!$AA$3:$AA$1315,DataRegularSeason20242025!$B$3:$B$1315, "&lt;=" &amp; FR$1, DataRegularSeason20242025!$D$3:$D$1315, $A20)+SUMIFS(DataRegularSeason20242025!$AB$3:$AB$1315,DataRegularSeason20242025!$B$3:$B$1315, "&lt;=" &amp; FR$1, DataRegularSeason20242025!$E$3:$E$1315, $A20)</f>
        <v>28</v>
      </c>
      <c r="FS20">
        <f>SUMIFS(DataRegularSeason20242025!$AA$3:$AA$1315,DataRegularSeason20242025!$B$3:$B$1315, "&lt;=" &amp; FS$1, DataRegularSeason20242025!$D$3:$D$1315, $A20)+SUMIFS(DataRegularSeason20242025!$AB$3:$AB$1315,DataRegularSeason20242025!$B$3:$B$1315, "&lt;=" &amp; FS$1, DataRegularSeason20242025!$E$3:$E$1315, $A20)</f>
        <v>28</v>
      </c>
      <c r="FT20">
        <f>SUMIFS(DataRegularSeason20242025!$AA$3:$AA$1315,DataRegularSeason20242025!$B$3:$B$1315, "&lt;=" &amp; FT$1, DataRegularSeason20242025!$D$3:$D$1315, $A20)+SUMIFS(DataRegularSeason20242025!$AB$3:$AB$1315,DataRegularSeason20242025!$B$3:$B$1315, "&lt;=" &amp; FT$1, DataRegularSeason20242025!$E$3:$E$1315, $A20)</f>
        <v>28</v>
      </c>
      <c r="FU20">
        <f>SUMIFS(DataRegularSeason20242025!$AA$3:$AA$1315,DataRegularSeason20242025!$B$3:$B$1315, "&lt;=" &amp; FU$1, DataRegularSeason20242025!$D$3:$D$1315, $A20)+SUMIFS(DataRegularSeason20242025!$AB$3:$AB$1315,DataRegularSeason20242025!$B$3:$B$1315, "&lt;=" &amp; FU$1, DataRegularSeason20242025!$E$3:$E$1315, $A20)</f>
        <v>28</v>
      </c>
      <c r="FV20">
        <f>SUMIFS(DataRegularSeason20242025!$AA$3:$AA$1315,DataRegularSeason20242025!$B$3:$B$1315, "&lt;=" &amp; FV$1, DataRegularSeason20242025!$D$3:$D$1315, $A20)+SUMIFS(DataRegularSeason20242025!$AB$3:$AB$1315,DataRegularSeason20242025!$B$3:$B$1315, "&lt;=" &amp; FV$1, DataRegularSeason20242025!$E$3:$E$1315, $A20)</f>
        <v>28</v>
      </c>
      <c r="FW20">
        <f>SUMIFS(DataRegularSeason20242025!$AA$3:$AA$1315,DataRegularSeason20242025!$B$3:$B$1315, "&lt;=" &amp; FW$1, DataRegularSeason20242025!$D$3:$D$1315, $A20)+SUMIFS(DataRegularSeason20242025!$AB$3:$AB$1315,DataRegularSeason20242025!$B$3:$B$1315, "&lt;=" &amp; FW$1, DataRegularSeason20242025!$E$3:$E$1315, $A20)</f>
        <v>28</v>
      </c>
      <c r="FX20">
        <f>SUMIFS(DataRegularSeason20242025!$AA$3:$AA$1315,DataRegularSeason20242025!$B$3:$B$1315, "&lt;=" &amp; FX$1, DataRegularSeason20242025!$D$3:$D$1315, $A20)+SUMIFS(DataRegularSeason20242025!$AB$3:$AB$1315,DataRegularSeason20242025!$B$3:$B$1315, "&lt;=" &amp; FX$1, DataRegularSeason20242025!$E$3:$E$1315, $A20)</f>
        <v>28</v>
      </c>
      <c r="FY20">
        <f>SUMIFS(DataRegularSeason20242025!$AA$3:$AA$1315,DataRegularSeason20242025!$B$3:$B$1315, "&lt;=" &amp; FY$1, DataRegularSeason20242025!$D$3:$D$1315, $A20)+SUMIFS(DataRegularSeason20242025!$AB$3:$AB$1315,DataRegularSeason20242025!$B$3:$B$1315, "&lt;=" &amp; FY$1, DataRegularSeason20242025!$E$3:$E$1315, $A20)</f>
        <v>28</v>
      </c>
      <c r="FZ20">
        <f>SUMIFS(DataRegularSeason20242025!$AA$3:$AA$1315,DataRegularSeason20242025!$B$3:$B$1315, "&lt;=" &amp; FZ$1, DataRegularSeason20242025!$D$3:$D$1315, $A20)+SUMIFS(DataRegularSeason20242025!$AB$3:$AB$1315,DataRegularSeason20242025!$B$3:$B$1315, "&lt;=" &amp; FZ$1, DataRegularSeason20242025!$E$3:$E$1315, $A20)</f>
        <v>28</v>
      </c>
      <c r="GA20">
        <f>SUMIFS(DataRegularSeason20242025!$AA$3:$AA$1315,DataRegularSeason20242025!$B$3:$B$1315, "&lt;=" &amp; GA$1, DataRegularSeason20242025!$D$3:$D$1315, $A20)+SUMIFS(DataRegularSeason20242025!$AB$3:$AB$1315,DataRegularSeason20242025!$B$3:$B$1315, "&lt;=" &amp; GA$1, DataRegularSeason20242025!$E$3:$E$1315, $A20)</f>
        <v>28</v>
      </c>
      <c r="GB20">
        <f>SUMIFS(DataRegularSeason20242025!$AA$3:$AA$1315,DataRegularSeason20242025!$B$3:$B$1315, "&lt;=" &amp; GB$1, DataRegularSeason20242025!$D$3:$D$1315, $A20)+SUMIFS(DataRegularSeason20242025!$AB$3:$AB$1315,DataRegularSeason20242025!$B$3:$B$1315, "&lt;=" &amp; GB$1, DataRegularSeason20242025!$E$3:$E$1315, $A20)</f>
        <v>28</v>
      </c>
      <c r="GC20">
        <f>SUMIFS(DataRegularSeason20242025!$AA$3:$AA$1315,DataRegularSeason20242025!$B$3:$B$1315, "&lt;=" &amp; GC$1, DataRegularSeason20242025!$D$3:$D$1315, $A20)+SUMIFS(DataRegularSeason20242025!$AB$3:$AB$1315,DataRegularSeason20242025!$B$3:$B$1315, "&lt;=" &amp; GC$1, DataRegularSeason20242025!$E$3:$E$1315, $A20)</f>
        <v>28</v>
      </c>
      <c r="GD20">
        <f>SUMIFS(DataRegularSeason20242025!$AA$3:$AA$1315,DataRegularSeason20242025!$B$3:$B$1315, "&lt;=" &amp; GD$1, DataRegularSeason20242025!$D$3:$D$1315, $A20)+SUMIFS(DataRegularSeason20242025!$AB$3:$AB$1315,DataRegularSeason20242025!$B$3:$B$1315, "&lt;=" &amp; GD$1, DataRegularSeason20242025!$E$3:$E$1315, $A20)</f>
        <v>28</v>
      </c>
      <c r="GE20">
        <f>SUMIFS(DataRegularSeason20242025!$AA$3:$AA$1315,DataRegularSeason20242025!$B$3:$B$1315, "&lt;=" &amp; GE$1, DataRegularSeason20242025!$D$3:$D$1315, $A20)+SUMIFS(DataRegularSeason20242025!$AB$3:$AB$1315,DataRegularSeason20242025!$B$3:$B$1315, "&lt;=" &amp; GE$1, DataRegularSeason20242025!$E$3:$E$1315, $A20)</f>
        <v>28</v>
      </c>
      <c r="GF20">
        <f>SUMIFS(DataRegularSeason20242025!$AA$3:$AA$1315,DataRegularSeason20242025!$B$3:$B$1315, "&lt;=" &amp; GF$1, DataRegularSeason20242025!$D$3:$D$1315, $A20)+SUMIFS(DataRegularSeason20242025!$AB$3:$AB$1315,DataRegularSeason20242025!$B$3:$B$1315, "&lt;=" &amp; GF$1, DataRegularSeason20242025!$E$3:$E$1315, $A20)</f>
        <v>28</v>
      </c>
      <c r="GG20">
        <f>SUMIFS(DataRegularSeason20242025!$AA$3:$AA$1315,DataRegularSeason20242025!$B$3:$B$1315, "&lt;=" &amp; GG$1, DataRegularSeason20242025!$D$3:$D$1315, $A20)+SUMIFS(DataRegularSeason20242025!$AB$3:$AB$1315,DataRegularSeason20242025!$B$3:$B$1315, "&lt;=" &amp; GG$1, DataRegularSeason20242025!$E$3:$E$1315, $A20)</f>
        <v>28</v>
      </c>
      <c r="GH20">
        <f>SUMIFS(DataRegularSeason20242025!$AA$3:$AA$1315,DataRegularSeason20242025!$B$3:$B$1315, "&lt;=" &amp; GH$1, DataRegularSeason20242025!$D$3:$D$1315, $A20)+SUMIFS(DataRegularSeason20242025!$AB$3:$AB$1315,DataRegularSeason20242025!$B$3:$B$1315, "&lt;=" &amp; GH$1, DataRegularSeason20242025!$E$3:$E$1315, $A20)</f>
        <v>28</v>
      </c>
      <c r="GI20">
        <f>SUMIFS(DataRegularSeason20242025!$AA$3:$AA$1315,DataRegularSeason20242025!$B$3:$B$1315, "&lt;=" &amp; GI$1, DataRegularSeason20242025!$D$3:$D$1315, $A20)+SUMIFS(DataRegularSeason20242025!$AB$3:$AB$1315,DataRegularSeason20242025!$B$3:$B$1315, "&lt;=" &amp; GI$1, DataRegularSeason20242025!$E$3:$E$1315, $A20)</f>
        <v>28</v>
      </c>
      <c r="GJ20">
        <f>SUMIFS(DataRegularSeason20242025!$AA$3:$AA$1315,DataRegularSeason20242025!$B$3:$B$1315, "&lt;=" &amp; GJ$1, DataRegularSeason20242025!$D$3:$D$1315, $A20)+SUMIFS(DataRegularSeason20242025!$AB$3:$AB$1315,DataRegularSeason20242025!$B$3:$B$1315, "&lt;=" &amp; GJ$1, DataRegularSeason20242025!$E$3:$E$1315, $A20)</f>
        <v>28</v>
      </c>
      <c r="GK20">
        <f>SUMIFS(DataRegularSeason20242025!$AA$3:$AA$1315,DataRegularSeason20242025!$B$3:$B$1315, "&lt;=" &amp; GK$1, DataRegularSeason20242025!$D$3:$D$1315, $A20)+SUMIFS(DataRegularSeason20242025!$AB$3:$AB$1315,DataRegularSeason20242025!$B$3:$B$1315, "&lt;=" &amp; GK$1, DataRegularSeason20242025!$E$3:$E$1315, $A20)</f>
        <v>28</v>
      </c>
      <c r="GL20">
        <f>SUMIFS(DataRegularSeason20242025!$AA$3:$AA$1315,DataRegularSeason20242025!$B$3:$B$1315, "&lt;=" &amp; GL$1, DataRegularSeason20242025!$D$3:$D$1315, $A20)+SUMIFS(DataRegularSeason20242025!$AB$3:$AB$1315,DataRegularSeason20242025!$B$3:$B$1315, "&lt;=" &amp; GL$1, DataRegularSeason20242025!$E$3:$E$1315, $A20)</f>
        <v>28</v>
      </c>
      <c r="GM20">
        <f>SUMIFS(DataRegularSeason20242025!$AA$3:$AA$1315,DataRegularSeason20242025!$B$3:$B$1315, "&lt;=" &amp; GM$1, DataRegularSeason20242025!$D$3:$D$1315, $A20)+SUMIFS(DataRegularSeason20242025!$AB$3:$AB$1315,DataRegularSeason20242025!$B$3:$B$1315, "&lt;=" &amp; GM$1, DataRegularSeason20242025!$E$3:$E$1315, $A20)</f>
        <v>28</v>
      </c>
      <c r="GN20">
        <f>SUMIFS(DataRegularSeason20242025!$AA$3:$AA$1315,DataRegularSeason20242025!$B$3:$B$1315, "&lt;=" &amp; GN$1, DataRegularSeason20242025!$D$3:$D$1315, $A20)+SUMIFS(DataRegularSeason20242025!$AB$3:$AB$1315,DataRegularSeason20242025!$B$3:$B$1315, "&lt;=" &amp; GN$1, DataRegularSeason20242025!$E$3:$E$1315, $A20)</f>
        <v>28</v>
      </c>
      <c r="GO20">
        <f>SUMIFS(DataRegularSeason20242025!$AA$3:$AA$1315,DataRegularSeason20242025!$B$3:$B$1315, "&lt;=" &amp; GO$1, DataRegularSeason20242025!$D$3:$D$1315, $A20)+SUMIFS(DataRegularSeason20242025!$AB$3:$AB$1315,DataRegularSeason20242025!$B$3:$B$1315, "&lt;=" &amp; GO$1, DataRegularSeason20242025!$E$3:$E$1315, $A20)</f>
        <v>28</v>
      </c>
      <c r="GP20">
        <f>SUMIFS(DataRegularSeason20242025!$AA$3:$AA$1315,DataRegularSeason20242025!$B$3:$B$1315, "&lt;=" &amp; GP$1, DataRegularSeason20242025!$D$3:$D$1315, $A20)+SUMIFS(DataRegularSeason20242025!$AB$3:$AB$1315,DataRegularSeason20242025!$B$3:$B$1315, "&lt;=" &amp; GP$1, DataRegularSeason20242025!$E$3:$E$1315, $A20)</f>
        <v>28</v>
      </c>
      <c r="GQ20">
        <f>SUMIFS(DataRegularSeason20242025!$AA$3:$AA$1315,DataRegularSeason20242025!$B$3:$B$1315, "&lt;=" &amp; GQ$1, DataRegularSeason20242025!$D$3:$D$1315, $A20)+SUMIFS(DataRegularSeason20242025!$AB$3:$AB$1315,DataRegularSeason20242025!$B$3:$B$1315, "&lt;=" &amp; GQ$1, DataRegularSeason20242025!$E$3:$E$1315, $A20)</f>
        <v>28</v>
      </c>
      <c r="GR20">
        <f>SUMIFS(DataRegularSeason20242025!$AA$3:$AA$1315,DataRegularSeason20242025!$B$3:$B$1315, "&lt;=" &amp; GR$1, DataRegularSeason20242025!$D$3:$D$1315, $A20)+SUMIFS(DataRegularSeason20242025!$AB$3:$AB$1315,DataRegularSeason20242025!$B$3:$B$1315, "&lt;=" &amp; GR$1, DataRegularSeason20242025!$E$3:$E$1315, $A20)</f>
        <v>28</v>
      </c>
      <c r="GS20">
        <f>SUMIFS(DataRegularSeason20242025!$AA$3:$AA$1315,DataRegularSeason20242025!$B$3:$B$1315, "&lt;=" &amp; GS$1, DataRegularSeason20242025!$D$3:$D$1315, $A20)+SUMIFS(DataRegularSeason20242025!$AB$3:$AB$1315,DataRegularSeason20242025!$B$3:$B$1315, "&lt;=" &amp; GS$1, DataRegularSeason20242025!$E$3:$E$1315, $A20)</f>
        <v>28</v>
      </c>
      <c r="GT20">
        <f>SUMIFS(DataRegularSeason20242025!$AA$3:$AA$1315,DataRegularSeason20242025!$B$3:$B$1315, "&lt;=" &amp; GT$1, DataRegularSeason20242025!$D$3:$D$1315, $A20)+SUMIFS(DataRegularSeason20242025!$AB$3:$AB$1315,DataRegularSeason20242025!$B$3:$B$1315, "&lt;=" &amp; GT$1, DataRegularSeason20242025!$E$3:$E$1315, $A20)</f>
        <v>28</v>
      </c>
      <c r="GU20">
        <f>SUMIFS(DataRegularSeason20242025!$AA$3:$AA$1315,DataRegularSeason20242025!$B$3:$B$1315, "&lt;=" &amp; GU$1, DataRegularSeason20242025!$D$3:$D$1315, $A20)+SUMIFS(DataRegularSeason20242025!$AB$3:$AB$1315,DataRegularSeason20242025!$B$3:$B$1315, "&lt;=" &amp; GU$1, DataRegularSeason20242025!$E$3:$E$1315, $A20)</f>
        <v>28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22</v>
      </c>
      <c r="BK23">
        <f>SUMIFS(DataRegularSeason20242025!$AA$3:$AA$1315,DataRegularSeason20242025!$B$3:$B$1315, "&lt;=" &amp; BK$1, DataRegularSeason20242025!$D$3:$D$1315, $A23)+SUMIFS(DataRegularSeason20242025!$AB$3:$AB$1315,DataRegularSeason20242025!$B$3:$B$1315, "&lt;=" &amp; BK$1, DataRegularSeason20242025!$E$3:$E$1315, $A23)</f>
        <v>22</v>
      </c>
      <c r="BL23">
        <f>SUMIFS(DataRegularSeason20242025!$AA$3:$AA$1315,DataRegularSeason20242025!$B$3:$B$1315, "&lt;=" &amp; BL$1, DataRegularSeason20242025!$D$3:$D$1315, $A23)+SUMIFS(DataRegularSeason20242025!$AB$3:$AB$1315,DataRegularSeason20242025!$B$3:$B$1315, "&lt;=" &amp; BL$1, DataRegularSeason20242025!$E$3:$E$1315, $A23)</f>
        <v>22</v>
      </c>
      <c r="BM23">
        <f>SUMIFS(DataRegularSeason20242025!$AA$3:$AA$1315,DataRegularSeason20242025!$B$3:$B$1315, "&lt;=" &amp; BM$1, DataRegularSeason20242025!$D$3:$D$1315, $A23)+SUMIFS(DataRegularSeason20242025!$AB$3:$AB$1315,DataRegularSeason20242025!$B$3:$B$1315, "&lt;=" &amp; BM$1, DataRegularSeason20242025!$E$3:$E$1315, $A23)</f>
        <v>22</v>
      </c>
      <c r="BN23">
        <f>SUMIFS(DataRegularSeason20242025!$AA$3:$AA$1315,DataRegularSeason20242025!$B$3:$B$1315, "&lt;=" &amp; BN$1, DataRegularSeason20242025!$D$3:$D$1315, $A23)+SUMIFS(DataRegularSeason20242025!$AB$3:$AB$1315,DataRegularSeason20242025!$B$3:$B$1315, "&lt;=" &amp; BN$1, DataRegularSeason20242025!$E$3:$E$1315, $A23)</f>
        <v>22</v>
      </c>
      <c r="BO23">
        <f>SUMIFS(DataRegularSeason20242025!$AA$3:$AA$1315,DataRegularSeason20242025!$B$3:$B$1315, "&lt;=" &amp; BO$1, DataRegularSeason20242025!$D$3:$D$1315, $A23)+SUMIFS(DataRegularSeason20242025!$AB$3:$AB$1315,DataRegularSeason20242025!$B$3:$B$1315, "&lt;=" &amp; BO$1, DataRegularSeason20242025!$E$3:$E$1315, $A23)</f>
        <v>22</v>
      </c>
      <c r="BP23">
        <f>SUMIFS(DataRegularSeason20242025!$AA$3:$AA$1315,DataRegularSeason20242025!$B$3:$B$1315, "&lt;=" &amp; BP$1, DataRegularSeason20242025!$D$3:$D$1315, $A23)+SUMIFS(DataRegularSeason20242025!$AB$3:$AB$1315,DataRegularSeason20242025!$B$3:$B$1315, "&lt;=" &amp; BP$1, DataRegularSeason20242025!$E$3:$E$1315, $A23)</f>
        <v>22</v>
      </c>
      <c r="BQ23">
        <f>SUMIFS(DataRegularSeason20242025!$AA$3:$AA$1315,DataRegularSeason20242025!$B$3:$B$1315, "&lt;=" &amp; BQ$1, DataRegularSeason20242025!$D$3:$D$1315, $A23)+SUMIFS(DataRegularSeason20242025!$AB$3:$AB$1315,DataRegularSeason20242025!$B$3:$B$1315, "&lt;=" &amp; BQ$1, DataRegularSeason20242025!$E$3:$E$1315, $A23)</f>
        <v>22</v>
      </c>
      <c r="BR23">
        <f>SUMIFS(DataRegularSeason20242025!$AA$3:$AA$1315,DataRegularSeason20242025!$B$3:$B$1315, "&lt;=" &amp; BR$1, DataRegularSeason20242025!$D$3:$D$1315, $A23)+SUMIFS(DataRegularSeason20242025!$AB$3:$AB$1315,DataRegularSeason20242025!$B$3:$B$1315, "&lt;=" &amp; BR$1, DataRegularSeason20242025!$E$3:$E$1315, $A23)</f>
        <v>22</v>
      </c>
      <c r="BS23">
        <f>SUMIFS(DataRegularSeason20242025!$AA$3:$AA$1315,DataRegularSeason20242025!$B$3:$B$1315, "&lt;=" &amp; BS$1, DataRegularSeason20242025!$D$3:$D$1315, $A23)+SUMIFS(DataRegularSeason20242025!$AB$3:$AB$1315,DataRegularSeason20242025!$B$3:$B$1315, "&lt;=" &amp; BS$1, DataRegularSeason20242025!$E$3:$E$1315, $A23)</f>
        <v>22</v>
      </c>
      <c r="BT23">
        <f>SUMIFS(DataRegularSeason20242025!$AA$3:$AA$1315,DataRegularSeason20242025!$B$3:$B$1315, "&lt;=" &amp; BT$1, DataRegularSeason20242025!$D$3:$D$1315, $A23)+SUMIFS(DataRegularSeason20242025!$AB$3:$AB$1315,DataRegularSeason20242025!$B$3:$B$1315, "&lt;=" &amp; BT$1, DataRegularSeason20242025!$E$3:$E$1315, $A23)</f>
        <v>22</v>
      </c>
      <c r="BU23">
        <f>SUMIFS(DataRegularSeason20242025!$AA$3:$AA$1315,DataRegularSeason20242025!$B$3:$B$1315, "&lt;=" &amp; BU$1, DataRegularSeason20242025!$D$3:$D$1315, $A23)+SUMIFS(DataRegularSeason20242025!$AB$3:$AB$1315,DataRegularSeason20242025!$B$3:$B$1315, "&lt;=" &amp; BU$1, DataRegularSeason20242025!$E$3:$E$1315, $A23)</f>
        <v>22</v>
      </c>
      <c r="BV23">
        <f>SUMIFS(DataRegularSeason20242025!$AA$3:$AA$1315,DataRegularSeason20242025!$B$3:$B$1315, "&lt;=" &amp; BV$1, DataRegularSeason20242025!$D$3:$D$1315, $A23)+SUMIFS(DataRegularSeason20242025!$AB$3:$AB$1315,DataRegularSeason20242025!$B$3:$B$1315, "&lt;=" &amp; BV$1, DataRegularSeason20242025!$E$3:$E$1315, $A23)</f>
        <v>22</v>
      </c>
      <c r="BW23">
        <f>SUMIFS(DataRegularSeason20242025!$AA$3:$AA$1315,DataRegularSeason20242025!$B$3:$B$1315, "&lt;=" &amp; BW$1, DataRegularSeason20242025!$D$3:$D$1315, $A23)+SUMIFS(DataRegularSeason20242025!$AB$3:$AB$1315,DataRegularSeason20242025!$B$3:$B$1315, "&lt;=" &amp; BW$1, DataRegularSeason20242025!$E$3:$E$1315, $A23)</f>
        <v>22</v>
      </c>
      <c r="BX23">
        <f>SUMIFS(DataRegularSeason20242025!$AA$3:$AA$1315,DataRegularSeason20242025!$B$3:$B$1315, "&lt;=" &amp; BX$1, DataRegularSeason20242025!$D$3:$D$1315, $A23)+SUMIFS(DataRegularSeason20242025!$AB$3:$AB$1315,DataRegularSeason20242025!$B$3:$B$1315, "&lt;=" &amp; BX$1, DataRegularSeason20242025!$E$3:$E$1315, $A23)</f>
        <v>22</v>
      </c>
      <c r="BY23">
        <f>SUMIFS(DataRegularSeason20242025!$AA$3:$AA$1315,DataRegularSeason20242025!$B$3:$B$1315, "&lt;=" &amp; BY$1, DataRegularSeason20242025!$D$3:$D$1315, $A23)+SUMIFS(DataRegularSeason20242025!$AB$3:$AB$1315,DataRegularSeason20242025!$B$3:$B$1315, "&lt;=" &amp; BY$1, DataRegularSeason20242025!$E$3:$E$1315, $A23)</f>
        <v>22</v>
      </c>
      <c r="BZ23">
        <f>SUMIFS(DataRegularSeason20242025!$AA$3:$AA$1315,DataRegularSeason20242025!$B$3:$B$1315, "&lt;=" &amp; BZ$1, DataRegularSeason20242025!$D$3:$D$1315, $A23)+SUMIFS(DataRegularSeason20242025!$AB$3:$AB$1315,DataRegularSeason20242025!$B$3:$B$1315, "&lt;=" &amp; BZ$1, DataRegularSeason20242025!$E$3:$E$1315, $A23)</f>
        <v>22</v>
      </c>
      <c r="CA23">
        <f>SUMIFS(DataRegularSeason20242025!$AA$3:$AA$1315,DataRegularSeason20242025!$B$3:$B$1315, "&lt;=" &amp; CA$1, DataRegularSeason20242025!$D$3:$D$1315, $A23)+SUMIFS(DataRegularSeason20242025!$AB$3:$AB$1315,DataRegularSeason20242025!$B$3:$B$1315, "&lt;=" &amp; CA$1, DataRegularSeason20242025!$E$3:$E$1315, $A23)</f>
        <v>22</v>
      </c>
      <c r="CB23">
        <f>SUMIFS(DataRegularSeason20242025!$AA$3:$AA$1315,DataRegularSeason20242025!$B$3:$B$1315, "&lt;=" &amp; CB$1, DataRegularSeason20242025!$D$3:$D$1315, $A23)+SUMIFS(DataRegularSeason20242025!$AB$3:$AB$1315,DataRegularSeason20242025!$B$3:$B$1315, "&lt;=" &amp; CB$1, DataRegularSeason20242025!$E$3:$E$1315, $A23)</f>
        <v>22</v>
      </c>
      <c r="CC23">
        <f>SUMIFS(DataRegularSeason20242025!$AA$3:$AA$1315,DataRegularSeason20242025!$B$3:$B$1315, "&lt;=" &amp; CC$1, DataRegularSeason20242025!$D$3:$D$1315, $A23)+SUMIFS(DataRegularSeason20242025!$AB$3:$AB$1315,DataRegularSeason20242025!$B$3:$B$1315, "&lt;=" &amp; CC$1, DataRegularSeason20242025!$E$3:$E$1315, $A23)</f>
        <v>22</v>
      </c>
      <c r="CD23">
        <f>SUMIFS(DataRegularSeason20242025!$AA$3:$AA$1315,DataRegularSeason20242025!$B$3:$B$1315, "&lt;=" &amp; CD$1, DataRegularSeason20242025!$D$3:$D$1315, $A23)+SUMIFS(DataRegularSeason20242025!$AB$3:$AB$1315,DataRegularSeason20242025!$B$3:$B$1315, "&lt;=" &amp; CD$1, DataRegularSeason20242025!$E$3:$E$1315, $A23)</f>
        <v>22</v>
      </c>
      <c r="CE23">
        <f>SUMIFS(DataRegularSeason20242025!$AA$3:$AA$1315,DataRegularSeason20242025!$B$3:$B$1315, "&lt;=" &amp; CE$1, DataRegularSeason20242025!$D$3:$D$1315, $A23)+SUMIFS(DataRegularSeason20242025!$AB$3:$AB$1315,DataRegularSeason20242025!$B$3:$B$1315, "&lt;=" &amp; CE$1, DataRegularSeason20242025!$E$3:$E$1315, $A23)</f>
        <v>22</v>
      </c>
      <c r="CF23">
        <f>SUMIFS(DataRegularSeason20242025!$AA$3:$AA$1315,DataRegularSeason20242025!$B$3:$B$1315, "&lt;=" &amp; CF$1, DataRegularSeason20242025!$D$3:$D$1315, $A23)+SUMIFS(DataRegularSeason20242025!$AB$3:$AB$1315,DataRegularSeason20242025!$B$3:$B$1315, "&lt;=" &amp; CF$1, DataRegularSeason20242025!$E$3:$E$1315, $A23)</f>
        <v>22</v>
      </c>
      <c r="CG23">
        <f>SUMIFS(DataRegularSeason20242025!$AA$3:$AA$1315,DataRegularSeason20242025!$B$3:$B$1315, "&lt;=" &amp; CG$1, DataRegularSeason20242025!$D$3:$D$1315, $A23)+SUMIFS(DataRegularSeason20242025!$AB$3:$AB$1315,DataRegularSeason20242025!$B$3:$B$1315, "&lt;=" &amp; CG$1, DataRegularSeason20242025!$E$3:$E$1315, $A23)</f>
        <v>22</v>
      </c>
      <c r="CH23">
        <f>SUMIFS(DataRegularSeason20242025!$AA$3:$AA$1315,DataRegularSeason20242025!$B$3:$B$1315, "&lt;=" &amp; CH$1, DataRegularSeason20242025!$D$3:$D$1315, $A23)+SUMIFS(DataRegularSeason20242025!$AB$3:$AB$1315,DataRegularSeason20242025!$B$3:$B$1315, "&lt;=" &amp; CH$1, DataRegularSeason20242025!$E$3:$E$1315, $A23)</f>
        <v>22</v>
      </c>
      <c r="CI23">
        <f>SUMIFS(DataRegularSeason20242025!$AA$3:$AA$1315,DataRegularSeason20242025!$B$3:$B$1315, "&lt;=" &amp; CI$1, DataRegularSeason20242025!$D$3:$D$1315, $A23)+SUMIFS(DataRegularSeason20242025!$AB$3:$AB$1315,DataRegularSeason20242025!$B$3:$B$1315, "&lt;=" &amp; CI$1, DataRegularSeason20242025!$E$3:$E$1315, $A23)</f>
        <v>22</v>
      </c>
      <c r="CJ23">
        <f>SUMIFS(DataRegularSeason20242025!$AA$3:$AA$1315,DataRegularSeason20242025!$B$3:$B$1315, "&lt;=" &amp; CJ$1, DataRegularSeason20242025!$D$3:$D$1315, $A23)+SUMIFS(DataRegularSeason20242025!$AB$3:$AB$1315,DataRegularSeason20242025!$B$3:$B$1315, "&lt;=" &amp; CJ$1, DataRegularSeason20242025!$E$3:$E$1315, $A23)</f>
        <v>22</v>
      </c>
      <c r="CK23">
        <f>SUMIFS(DataRegularSeason20242025!$AA$3:$AA$1315,DataRegularSeason20242025!$B$3:$B$1315, "&lt;=" &amp; CK$1, DataRegularSeason20242025!$D$3:$D$1315, $A23)+SUMIFS(DataRegularSeason20242025!$AB$3:$AB$1315,DataRegularSeason20242025!$B$3:$B$1315, "&lt;=" &amp; CK$1, DataRegularSeason20242025!$E$3:$E$1315, $A23)</f>
        <v>22</v>
      </c>
      <c r="CL23">
        <f>SUMIFS(DataRegularSeason20242025!$AA$3:$AA$1315,DataRegularSeason20242025!$B$3:$B$1315, "&lt;=" &amp; CL$1, DataRegularSeason20242025!$D$3:$D$1315, $A23)+SUMIFS(DataRegularSeason20242025!$AB$3:$AB$1315,DataRegularSeason20242025!$B$3:$B$1315, "&lt;=" &amp; CL$1, DataRegularSeason20242025!$E$3:$E$1315, $A23)</f>
        <v>22</v>
      </c>
      <c r="CM23">
        <f>SUMIFS(DataRegularSeason20242025!$AA$3:$AA$1315,DataRegularSeason20242025!$B$3:$B$1315, "&lt;=" &amp; CM$1, DataRegularSeason20242025!$D$3:$D$1315, $A23)+SUMIFS(DataRegularSeason20242025!$AB$3:$AB$1315,DataRegularSeason20242025!$B$3:$B$1315, "&lt;=" &amp; CM$1, DataRegularSeason20242025!$E$3:$E$1315, $A23)</f>
        <v>22</v>
      </c>
      <c r="CN23">
        <f>SUMIFS(DataRegularSeason20242025!$AA$3:$AA$1315,DataRegularSeason20242025!$B$3:$B$1315, "&lt;=" &amp; CN$1, DataRegularSeason20242025!$D$3:$D$1315, $A23)+SUMIFS(DataRegularSeason20242025!$AB$3:$AB$1315,DataRegularSeason20242025!$B$3:$B$1315, "&lt;=" &amp; CN$1, DataRegularSeason20242025!$E$3:$E$1315, $A23)</f>
        <v>22</v>
      </c>
      <c r="CO23">
        <f>SUMIFS(DataRegularSeason20242025!$AA$3:$AA$1315,DataRegularSeason20242025!$B$3:$B$1315, "&lt;=" &amp; CO$1, DataRegularSeason20242025!$D$3:$D$1315, $A23)+SUMIFS(DataRegularSeason20242025!$AB$3:$AB$1315,DataRegularSeason20242025!$B$3:$B$1315, "&lt;=" &amp; CO$1, DataRegularSeason20242025!$E$3:$E$1315, $A23)</f>
        <v>22</v>
      </c>
      <c r="CP23">
        <f>SUMIFS(DataRegularSeason20242025!$AA$3:$AA$1315,DataRegularSeason20242025!$B$3:$B$1315, "&lt;=" &amp; CP$1, DataRegularSeason20242025!$D$3:$D$1315, $A23)+SUMIFS(DataRegularSeason20242025!$AB$3:$AB$1315,DataRegularSeason20242025!$B$3:$B$1315, "&lt;=" &amp; CP$1, DataRegularSeason20242025!$E$3:$E$1315, $A23)</f>
        <v>22</v>
      </c>
      <c r="CQ23">
        <f>SUMIFS(DataRegularSeason20242025!$AA$3:$AA$1315,DataRegularSeason20242025!$B$3:$B$1315, "&lt;=" &amp; CQ$1, DataRegularSeason20242025!$D$3:$D$1315, $A23)+SUMIFS(DataRegularSeason20242025!$AB$3:$AB$1315,DataRegularSeason20242025!$B$3:$B$1315, "&lt;=" &amp; CQ$1, DataRegularSeason20242025!$E$3:$E$1315, $A23)</f>
        <v>22</v>
      </c>
      <c r="CR23">
        <f>SUMIFS(DataRegularSeason20242025!$AA$3:$AA$1315,DataRegularSeason20242025!$B$3:$B$1315, "&lt;=" &amp; CR$1, DataRegularSeason20242025!$D$3:$D$1315, $A23)+SUMIFS(DataRegularSeason20242025!$AB$3:$AB$1315,DataRegularSeason20242025!$B$3:$B$1315, "&lt;=" &amp; CR$1, DataRegularSeason20242025!$E$3:$E$1315, $A23)</f>
        <v>22</v>
      </c>
      <c r="CS23">
        <f>SUMIFS(DataRegularSeason20242025!$AA$3:$AA$1315,DataRegularSeason20242025!$B$3:$B$1315, "&lt;=" &amp; CS$1, DataRegularSeason20242025!$D$3:$D$1315, $A23)+SUMIFS(DataRegularSeason20242025!$AB$3:$AB$1315,DataRegularSeason20242025!$B$3:$B$1315, "&lt;=" &amp; CS$1, DataRegularSeason20242025!$E$3:$E$1315, $A23)</f>
        <v>22</v>
      </c>
      <c r="CT23">
        <f>SUMIFS(DataRegularSeason20242025!$AA$3:$AA$1315,DataRegularSeason20242025!$B$3:$B$1315, "&lt;=" &amp; CT$1, DataRegularSeason20242025!$D$3:$D$1315, $A23)+SUMIFS(DataRegularSeason20242025!$AB$3:$AB$1315,DataRegularSeason20242025!$B$3:$B$1315, "&lt;=" &amp; CT$1, DataRegularSeason20242025!$E$3:$E$1315, $A23)</f>
        <v>22</v>
      </c>
      <c r="CU23">
        <f>SUMIFS(DataRegularSeason20242025!$AA$3:$AA$1315,DataRegularSeason20242025!$B$3:$B$1315, "&lt;=" &amp; CU$1, DataRegularSeason20242025!$D$3:$D$1315, $A23)+SUMIFS(DataRegularSeason20242025!$AB$3:$AB$1315,DataRegularSeason20242025!$B$3:$B$1315, "&lt;=" &amp; CU$1, DataRegularSeason20242025!$E$3:$E$1315, $A23)</f>
        <v>22</v>
      </c>
      <c r="CV23">
        <f>SUMIFS(DataRegularSeason20242025!$AA$3:$AA$1315,DataRegularSeason20242025!$B$3:$B$1315, "&lt;=" &amp; CV$1, DataRegularSeason20242025!$D$3:$D$1315, $A23)+SUMIFS(DataRegularSeason20242025!$AB$3:$AB$1315,DataRegularSeason20242025!$B$3:$B$1315, "&lt;=" &amp; CV$1, DataRegularSeason20242025!$E$3:$E$1315, $A23)</f>
        <v>22</v>
      </c>
      <c r="CW23">
        <f>SUMIFS(DataRegularSeason20242025!$AA$3:$AA$1315,DataRegularSeason20242025!$B$3:$B$1315, "&lt;=" &amp; CW$1, DataRegularSeason20242025!$D$3:$D$1315, $A23)+SUMIFS(DataRegularSeason20242025!$AB$3:$AB$1315,DataRegularSeason20242025!$B$3:$B$1315, "&lt;=" &amp; CW$1, DataRegularSeason20242025!$E$3:$E$1315, $A23)</f>
        <v>22</v>
      </c>
      <c r="CX23">
        <f>SUMIFS(DataRegularSeason20242025!$AA$3:$AA$1315,DataRegularSeason20242025!$B$3:$B$1315, "&lt;=" &amp; CX$1, DataRegularSeason20242025!$D$3:$D$1315, $A23)+SUMIFS(DataRegularSeason20242025!$AB$3:$AB$1315,DataRegularSeason20242025!$B$3:$B$1315, "&lt;=" &amp; CX$1, DataRegularSeason20242025!$E$3:$E$1315, $A23)</f>
        <v>22</v>
      </c>
      <c r="CY23">
        <f>SUMIFS(DataRegularSeason20242025!$AA$3:$AA$1315,DataRegularSeason20242025!$B$3:$B$1315, "&lt;=" &amp; CY$1, DataRegularSeason20242025!$D$3:$D$1315, $A23)+SUMIFS(DataRegularSeason20242025!$AB$3:$AB$1315,DataRegularSeason20242025!$B$3:$B$1315, "&lt;=" &amp; CY$1, DataRegularSeason20242025!$E$3:$E$1315, $A23)</f>
        <v>22</v>
      </c>
      <c r="CZ23">
        <f>SUMIFS(DataRegularSeason20242025!$AA$3:$AA$1315,DataRegularSeason20242025!$B$3:$B$1315, "&lt;=" &amp; CZ$1, DataRegularSeason20242025!$D$3:$D$1315, $A23)+SUMIFS(DataRegularSeason20242025!$AB$3:$AB$1315,DataRegularSeason20242025!$B$3:$B$1315, "&lt;=" &amp; CZ$1, DataRegularSeason20242025!$E$3:$E$1315, $A23)</f>
        <v>22</v>
      </c>
      <c r="DA23">
        <f>SUMIFS(DataRegularSeason20242025!$AA$3:$AA$1315,DataRegularSeason20242025!$B$3:$B$1315, "&lt;=" &amp; DA$1, DataRegularSeason20242025!$D$3:$D$1315, $A23)+SUMIFS(DataRegularSeason20242025!$AB$3:$AB$1315,DataRegularSeason20242025!$B$3:$B$1315, "&lt;=" &amp; DA$1, DataRegularSeason20242025!$E$3:$E$1315, $A23)</f>
        <v>22</v>
      </c>
      <c r="DB23">
        <f>SUMIFS(DataRegularSeason20242025!$AA$3:$AA$1315,DataRegularSeason20242025!$B$3:$B$1315, "&lt;=" &amp; DB$1, DataRegularSeason20242025!$D$3:$D$1315, $A23)+SUMIFS(DataRegularSeason20242025!$AB$3:$AB$1315,DataRegularSeason20242025!$B$3:$B$1315, "&lt;=" &amp; DB$1, DataRegularSeason20242025!$E$3:$E$1315, $A23)</f>
        <v>22</v>
      </c>
      <c r="DC23">
        <f>SUMIFS(DataRegularSeason20242025!$AA$3:$AA$1315,DataRegularSeason20242025!$B$3:$B$1315, "&lt;=" &amp; DC$1, DataRegularSeason20242025!$D$3:$D$1315, $A23)+SUMIFS(DataRegularSeason20242025!$AB$3:$AB$1315,DataRegularSeason20242025!$B$3:$B$1315, "&lt;=" &amp; DC$1, DataRegularSeason20242025!$E$3:$E$1315, $A23)</f>
        <v>22</v>
      </c>
      <c r="DD23">
        <f>SUMIFS(DataRegularSeason20242025!$AA$3:$AA$1315,DataRegularSeason20242025!$B$3:$B$1315, "&lt;=" &amp; DD$1, DataRegularSeason20242025!$D$3:$D$1315, $A23)+SUMIFS(DataRegularSeason20242025!$AB$3:$AB$1315,DataRegularSeason20242025!$B$3:$B$1315, "&lt;=" &amp; DD$1, DataRegularSeason20242025!$E$3:$E$1315, $A23)</f>
        <v>22</v>
      </c>
      <c r="DE23">
        <f>SUMIFS(DataRegularSeason20242025!$AA$3:$AA$1315,DataRegularSeason20242025!$B$3:$B$1315, "&lt;=" &amp; DE$1, DataRegularSeason20242025!$D$3:$D$1315, $A23)+SUMIFS(DataRegularSeason20242025!$AB$3:$AB$1315,DataRegularSeason20242025!$B$3:$B$1315, "&lt;=" &amp; DE$1, DataRegularSeason20242025!$E$3:$E$1315, $A23)</f>
        <v>22</v>
      </c>
      <c r="DF23">
        <f>SUMIFS(DataRegularSeason20242025!$AA$3:$AA$1315,DataRegularSeason20242025!$B$3:$B$1315, "&lt;=" &amp; DF$1, DataRegularSeason20242025!$D$3:$D$1315, $A23)+SUMIFS(DataRegularSeason20242025!$AB$3:$AB$1315,DataRegularSeason20242025!$B$3:$B$1315, "&lt;=" &amp; DF$1, DataRegularSeason20242025!$E$3:$E$1315, $A23)</f>
        <v>22</v>
      </c>
      <c r="DG23">
        <f>SUMIFS(DataRegularSeason20242025!$AA$3:$AA$1315,DataRegularSeason20242025!$B$3:$B$1315, "&lt;=" &amp; DG$1, DataRegularSeason20242025!$D$3:$D$1315, $A23)+SUMIFS(DataRegularSeason20242025!$AB$3:$AB$1315,DataRegularSeason20242025!$B$3:$B$1315, "&lt;=" &amp; DG$1, DataRegularSeason20242025!$E$3:$E$1315, $A23)</f>
        <v>22</v>
      </c>
      <c r="DH23">
        <f>SUMIFS(DataRegularSeason20242025!$AA$3:$AA$1315,DataRegularSeason20242025!$B$3:$B$1315, "&lt;=" &amp; DH$1, DataRegularSeason20242025!$D$3:$D$1315, $A23)+SUMIFS(DataRegularSeason20242025!$AB$3:$AB$1315,DataRegularSeason20242025!$B$3:$B$1315, "&lt;=" &amp; DH$1, DataRegularSeason20242025!$E$3:$E$1315, $A23)</f>
        <v>22</v>
      </c>
      <c r="DI23">
        <f>SUMIFS(DataRegularSeason20242025!$AA$3:$AA$1315,DataRegularSeason20242025!$B$3:$B$1315, "&lt;=" &amp; DI$1, DataRegularSeason20242025!$D$3:$D$1315, $A23)+SUMIFS(DataRegularSeason20242025!$AB$3:$AB$1315,DataRegularSeason20242025!$B$3:$B$1315, "&lt;=" &amp; DI$1, DataRegularSeason20242025!$E$3:$E$1315, $A23)</f>
        <v>22</v>
      </c>
      <c r="DJ23">
        <f>SUMIFS(DataRegularSeason20242025!$AA$3:$AA$1315,DataRegularSeason20242025!$B$3:$B$1315, "&lt;=" &amp; DJ$1, DataRegularSeason20242025!$D$3:$D$1315, $A23)+SUMIFS(DataRegularSeason20242025!$AB$3:$AB$1315,DataRegularSeason20242025!$B$3:$B$1315, "&lt;=" &amp; DJ$1, DataRegularSeason20242025!$E$3:$E$1315, $A23)</f>
        <v>22</v>
      </c>
      <c r="DK23">
        <f>SUMIFS(DataRegularSeason20242025!$AA$3:$AA$1315,DataRegularSeason20242025!$B$3:$B$1315, "&lt;=" &amp; DK$1, DataRegularSeason20242025!$D$3:$D$1315, $A23)+SUMIFS(DataRegularSeason20242025!$AB$3:$AB$1315,DataRegularSeason20242025!$B$3:$B$1315, "&lt;=" &amp; DK$1, DataRegularSeason20242025!$E$3:$E$1315, $A23)</f>
        <v>22</v>
      </c>
      <c r="DL23">
        <f>SUMIFS(DataRegularSeason20242025!$AA$3:$AA$1315,DataRegularSeason20242025!$B$3:$B$1315, "&lt;=" &amp; DL$1, DataRegularSeason20242025!$D$3:$D$1315, $A23)+SUMIFS(DataRegularSeason20242025!$AB$3:$AB$1315,DataRegularSeason20242025!$B$3:$B$1315, "&lt;=" &amp; DL$1, DataRegularSeason20242025!$E$3:$E$1315, $A23)</f>
        <v>22</v>
      </c>
      <c r="DM23">
        <f>SUMIFS(DataRegularSeason20242025!$AA$3:$AA$1315,DataRegularSeason20242025!$B$3:$B$1315, "&lt;=" &amp; DM$1, DataRegularSeason20242025!$D$3:$D$1315, $A23)+SUMIFS(DataRegularSeason20242025!$AB$3:$AB$1315,DataRegularSeason20242025!$B$3:$B$1315, "&lt;=" &amp; DM$1, DataRegularSeason20242025!$E$3:$E$1315, $A23)</f>
        <v>22</v>
      </c>
      <c r="DN23">
        <f>SUMIFS(DataRegularSeason20242025!$AA$3:$AA$1315,DataRegularSeason20242025!$B$3:$B$1315, "&lt;=" &amp; DN$1, DataRegularSeason20242025!$D$3:$D$1315, $A23)+SUMIFS(DataRegularSeason20242025!$AB$3:$AB$1315,DataRegularSeason20242025!$B$3:$B$1315, "&lt;=" &amp; DN$1, DataRegularSeason20242025!$E$3:$E$1315, $A23)</f>
        <v>22</v>
      </c>
      <c r="DO23">
        <f>SUMIFS(DataRegularSeason20242025!$AA$3:$AA$1315,DataRegularSeason20242025!$B$3:$B$1315, "&lt;=" &amp; DO$1, DataRegularSeason20242025!$D$3:$D$1315, $A23)+SUMIFS(DataRegularSeason20242025!$AB$3:$AB$1315,DataRegularSeason20242025!$B$3:$B$1315, "&lt;=" &amp; DO$1, DataRegularSeason20242025!$E$3:$E$1315, $A23)</f>
        <v>22</v>
      </c>
      <c r="DP23">
        <f>SUMIFS(DataRegularSeason20242025!$AA$3:$AA$1315,DataRegularSeason20242025!$B$3:$B$1315, "&lt;=" &amp; DP$1, DataRegularSeason20242025!$D$3:$D$1315, $A23)+SUMIFS(DataRegularSeason20242025!$AB$3:$AB$1315,DataRegularSeason20242025!$B$3:$B$1315, "&lt;=" &amp; DP$1, DataRegularSeason20242025!$E$3:$E$1315, $A23)</f>
        <v>22</v>
      </c>
      <c r="DQ23">
        <f>SUMIFS(DataRegularSeason20242025!$AA$3:$AA$1315,DataRegularSeason20242025!$B$3:$B$1315, "&lt;=" &amp; DQ$1, DataRegularSeason20242025!$D$3:$D$1315, $A23)+SUMIFS(DataRegularSeason20242025!$AB$3:$AB$1315,DataRegularSeason20242025!$B$3:$B$1315, "&lt;=" &amp; DQ$1, DataRegularSeason20242025!$E$3:$E$1315, $A23)</f>
        <v>22</v>
      </c>
      <c r="DR23">
        <f>SUMIFS(DataRegularSeason20242025!$AA$3:$AA$1315,DataRegularSeason20242025!$B$3:$B$1315, "&lt;=" &amp; DR$1, DataRegularSeason20242025!$D$3:$D$1315, $A23)+SUMIFS(DataRegularSeason20242025!$AB$3:$AB$1315,DataRegularSeason20242025!$B$3:$B$1315, "&lt;=" &amp; DR$1, DataRegularSeason20242025!$E$3:$E$1315, $A23)</f>
        <v>22</v>
      </c>
      <c r="DS23">
        <f>SUMIFS(DataRegularSeason20242025!$AA$3:$AA$1315,DataRegularSeason20242025!$B$3:$B$1315, "&lt;=" &amp; DS$1, DataRegularSeason20242025!$D$3:$D$1315, $A23)+SUMIFS(DataRegularSeason20242025!$AB$3:$AB$1315,DataRegularSeason20242025!$B$3:$B$1315, "&lt;=" &amp; DS$1, DataRegularSeason20242025!$E$3:$E$1315, $A23)</f>
        <v>22</v>
      </c>
      <c r="DT23">
        <f>SUMIFS(DataRegularSeason20242025!$AA$3:$AA$1315,DataRegularSeason20242025!$B$3:$B$1315, "&lt;=" &amp; DT$1, DataRegularSeason20242025!$D$3:$D$1315, $A23)+SUMIFS(DataRegularSeason20242025!$AB$3:$AB$1315,DataRegularSeason20242025!$B$3:$B$1315, "&lt;=" &amp; DT$1, DataRegularSeason20242025!$E$3:$E$1315, $A23)</f>
        <v>22</v>
      </c>
      <c r="DU23">
        <f>SUMIFS(DataRegularSeason20242025!$AA$3:$AA$1315,DataRegularSeason20242025!$B$3:$B$1315, "&lt;=" &amp; DU$1, DataRegularSeason20242025!$D$3:$D$1315, $A23)+SUMIFS(DataRegularSeason20242025!$AB$3:$AB$1315,DataRegularSeason20242025!$B$3:$B$1315, "&lt;=" &amp; DU$1, DataRegularSeason20242025!$E$3:$E$1315, $A23)</f>
        <v>22</v>
      </c>
      <c r="DV23">
        <f>SUMIFS(DataRegularSeason20242025!$AA$3:$AA$1315,DataRegularSeason20242025!$B$3:$B$1315, "&lt;=" &amp; DV$1, DataRegularSeason20242025!$D$3:$D$1315, $A23)+SUMIFS(DataRegularSeason20242025!$AB$3:$AB$1315,DataRegularSeason20242025!$B$3:$B$1315, "&lt;=" &amp; DV$1, DataRegularSeason20242025!$E$3:$E$1315, $A23)</f>
        <v>22</v>
      </c>
      <c r="DW23">
        <f>SUMIFS(DataRegularSeason20242025!$AA$3:$AA$1315,DataRegularSeason20242025!$B$3:$B$1315, "&lt;=" &amp; DW$1, DataRegularSeason20242025!$D$3:$D$1315, $A23)+SUMIFS(DataRegularSeason20242025!$AB$3:$AB$1315,DataRegularSeason20242025!$B$3:$B$1315, "&lt;=" &amp; DW$1, DataRegularSeason20242025!$E$3:$E$1315, $A23)</f>
        <v>22</v>
      </c>
      <c r="DX23">
        <f>SUMIFS(DataRegularSeason20242025!$AA$3:$AA$1315,DataRegularSeason20242025!$B$3:$B$1315, "&lt;=" &amp; DX$1, DataRegularSeason20242025!$D$3:$D$1315, $A23)+SUMIFS(DataRegularSeason20242025!$AB$3:$AB$1315,DataRegularSeason20242025!$B$3:$B$1315, "&lt;=" &amp; DX$1, DataRegularSeason20242025!$E$3:$E$1315, $A23)</f>
        <v>22</v>
      </c>
      <c r="DY23">
        <f>SUMIFS(DataRegularSeason20242025!$AA$3:$AA$1315,DataRegularSeason20242025!$B$3:$B$1315, "&lt;=" &amp; DY$1, DataRegularSeason20242025!$D$3:$D$1315, $A23)+SUMIFS(DataRegularSeason20242025!$AB$3:$AB$1315,DataRegularSeason20242025!$B$3:$B$1315, "&lt;=" &amp; DY$1, DataRegularSeason20242025!$E$3:$E$1315, $A23)</f>
        <v>22</v>
      </c>
      <c r="DZ23">
        <f>SUMIFS(DataRegularSeason20242025!$AA$3:$AA$1315,DataRegularSeason20242025!$B$3:$B$1315, "&lt;=" &amp; DZ$1, DataRegularSeason20242025!$D$3:$D$1315, $A23)+SUMIFS(DataRegularSeason20242025!$AB$3:$AB$1315,DataRegularSeason20242025!$B$3:$B$1315, "&lt;=" &amp; DZ$1, DataRegularSeason20242025!$E$3:$E$1315, $A23)</f>
        <v>22</v>
      </c>
      <c r="EA23">
        <f>SUMIFS(DataRegularSeason20242025!$AA$3:$AA$1315,DataRegularSeason20242025!$B$3:$B$1315, "&lt;=" &amp; EA$1, DataRegularSeason20242025!$D$3:$D$1315, $A23)+SUMIFS(DataRegularSeason20242025!$AB$3:$AB$1315,DataRegularSeason20242025!$B$3:$B$1315, "&lt;=" &amp; EA$1, DataRegularSeason20242025!$E$3:$E$1315, $A23)</f>
        <v>22</v>
      </c>
      <c r="EB23">
        <f>SUMIFS(DataRegularSeason20242025!$AA$3:$AA$1315,DataRegularSeason20242025!$B$3:$B$1315, "&lt;=" &amp; EB$1, DataRegularSeason20242025!$D$3:$D$1315, $A23)+SUMIFS(DataRegularSeason20242025!$AB$3:$AB$1315,DataRegularSeason20242025!$B$3:$B$1315, "&lt;=" &amp; EB$1, DataRegularSeason20242025!$E$3:$E$1315, $A23)</f>
        <v>22</v>
      </c>
      <c r="EC23">
        <f>SUMIFS(DataRegularSeason20242025!$AA$3:$AA$1315,DataRegularSeason20242025!$B$3:$B$1315, "&lt;=" &amp; EC$1, DataRegularSeason20242025!$D$3:$D$1315, $A23)+SUMIFS(DataRegularSeason20242025!$AB$3:$AB$1315,DataRegularSeason20242025!$B$3:$B$1315, "&lt;=" &amp; EC$1, DataRegularSeason20242025!$E$3:$E$1315, $A23)</f>
        <v>22</v>
      </c>
      <c r="ED23">
        <f>SUMIFS(DataRegularSeason20242025!$AA$3:$AA$1315,DataRegularSeason20242025!$B$3:$B$1315, "&lt;=" &amp; ED$1, DataRegularSeason20242025!$D$3:$D$1315, $A23)+SUMIFS(DataRegularSeason20242025!$AB$3:$AB$1315,DataRegularSeason20242025!$B$3:$B$1315, "&lt;=" &amp; ED$1, DataRegularSeason20242025!$E$3:$E$1315, $A23)</f>
        <v>22</v>
      </c>
      <c r="EE23">
        <f>SUMIFS(DataRegularSeason20242025!$AA$3:$AA$1315,DataRegularSeason20242025!$B$3:$B$1315, "&lt;=" &amp; EE$1, DataRegularSeason20242025!$D$3:$D$1315, $A23)+SUMIFS(DataRegularSeason20242025!$AB$3:$AB$1315,DataRegularSeason20242025!$B$3:$B$1315, "&lt;=" &amp; EE$1, DataRegularSeason20242025!$E$3:$E$1315, $A23)</f>
        <v>22</v>
      </c>
      <c r="EF23">
        <f>SUMIFS(DataRegularSeason20242025!$AA$3:$AA$1315,DataRegularSeason20242025!$B$3:$B$1315, "&lt;=" &amp; EF$1, DataRegularSeason20242025!$D$3:$D$1315, $A23)+SUMIFS(DataRegularSeason20242025!$AB$3:$AB$1315,DataRegularSeason20242025!$B$3:$B$1315, "&lt;=" &amp; EF$1, DataRegularSeason20242025!$E$3:$E$1315, $A23)</f>
        <v>22</v>
      </c>
      <c r="EG23">
        <f>SUMIFS(DataRegularSeason20242025!$AA$3:$AA$1315,DataRegularSeason20242025!$B$3:$B$1315, "&lt;=" &amp; EG$1, DataRegularSeason20242025!$D$3:$D$1315, $A23)+SUMIFS(DataRegularSeason20242025!$AB$3:$AB$1315,DataRegularSeason20242025!$B$3:$B$1315, "&lt;=" &amp; EG$1, DataRegularSeason20242025!$E$3:$E$1315, $A23)</f>
        <v>22</v>
      </c>
      <c r="EH23">
        <f>SUMIFS(DataRegularSeason20242025!$AA$3:$AA$1315,DataRegularSeason20242025!$B$3:$B$1315, "&lt;=" &amp; EH$1, DataRegularSeason20242025!$D$3:$D$1315, $A23)+SUMIFS(DataRegularSeason20242025!$AB$3:$AB$1315,DataRegularSeason20242025!$B$3:$B$1315, "&lt;=" &amp; EH$1, DataRegularSeason20242025!$E$3:$E$1315, $A23)</f>
        <v>22</v>
      </c>
      <c r="EI23">
        <f>SUMIFS(DataRegularSeason20242025!$AA$3:$AA$1315,DataRegularSeason20242025!$B$3:$B$1315, "&lt;=" &amp; EI$1, DataRegularSeason20242025!$D$3:$D$1315, $A23)+SUMIFS(DataRegularSeason20242025!$AB$3:$AB$1315,DataRegularSeason20242025!$B$3:$B$1315, "&lt;=" &amp; EI$1, DataRegularSeason20242025!$E$3:$E$1315, $A23)</f>
        <v>22</v>
      </c>
      <c r="EJ23">
        <f>SUMIFS(DataRegularSeason20242025!$AA$3:$AA$1315,DataRegularSeason20242025!$B$3:$B$1315, "&lt;=" &amp; EJ$1, DataRegularSeason20242025!$D$3:$D$1315, $A23)+SUMIFS(DataRegularSeason20242025!$AB$3:$AB$1315,DataRegularSeason20242025!$B$3:$B$1315, "&lt;=" &amp; EJ$1, DataRegularSeason20242025!$E$3:$E$1315, $A23)</f>
        <v>22</v>
      </c>
      <c r="EK23">
        <f>SUMIFS(DataRegularSeason20242025!$AA$3:$AA$1315,DataRegularSeason20242025!$B$3:$B$1315, "&lt;=" &amp; EK$1, DataRegularSeason20242025!$D$3:$D$1315, $A23)+SUMIFS(DataRegularSeason20242025!$AB$3:$AB$1315,DataRegularSeason20242025!$B$3:$B$1315, "&lt;=" &amp; EK$1, DataRegularSeason20242025!$E$3:$E$1315, $A23)</f>
        <v>22</v>
      </c>
      <c r="EL23">
        <f>SUMIFS(DataRegularSeason20242025!$AA$3:$AA$1315,DataRegularSeason20242025!$B$3:$B$1315, "&lt;=" &amp; EL$1, DataRegularSeason20242025!$D$3:$D$1315, $A23)+SUMIFS(DataRegularSeason20242025!$AB$3:$AB$1315,DataRegularSeason20242025!$B$3:$B$1315, "&lt;=" &amp; EL$1, DataRegularSeason20242025!$E$3:$E$1315, $A23)</f>
        <v>22</v>
      </c>
      <c r="EM23">
        <f>SUMIFS(DataRegularSeason20242025!$AA$3:$AA$1315,DataRegularSeason20242025!$B$3:$B$1315, "&lt;=" &amp; EM$1, DataRegularSeason20242025!$D$3:$D$1315, $A23)+SUMIFS(DataRegularSeason20242025!$AB$3:$AB$1315,DataRegularSeason20242025!$B$3:$B$1315, "&lt;=" &amp; EM$1, DataRegularSeason20242025!$E$3:$E$1315, $A23)</f>
        <v>22</v>
      </c>
      <c r="EN23">
        <f>SUMIFS(DataRegularSeason20242025!$AA$3:$AA$1315,DataRegularSeason20242025!$B$3:$B$1315, "&lt;=" &amp; EN$1, DataRegularSeason20242025!$D$3:$D$1315, $A23)+SUMIFS(DataRegularSeason20242025!$AB$3:$AB$1315,DataRegularSeason20242025!$B$3:$B$1315, "&lt;=" &amp; EN$1, DataRegularSeason20242025!$E$3:$E$1315, $A23)</f>
        <v>22</v>
      </c>
      <c r="EO23">
        <f>SUMIFS(DataRegularSeason20242025!$AA$3:$AA$1315,DataRegularSeason20242025!$B$3:$B$1315, "&lt;=" &amp; EO$1, DataRegularSeason20242025!$D$3:$D$1315, $A23)+SUMIFS(DataRegularSeason20242025!$AB$3:$AB$1315,DataRegularSeason20242025!$B$3:$B$1315, "&lt;=" &amp; EO$1, DataRegularSeason20242025!$E$3:$E$1315, $A23)</f>
        <v>22</v>
      </c>
      <c r="EP23">
        <f>SUMIFS(DataRegularSeason20242025!$AA$3:$AA$1315,DataRegularSeason20242025!$B$3:$B$1315, "&lt;=" &amp; EP$1, DataRegularSeason20242025!$D$3:$D$1315, $A23)+SUMIFS(DataRegularSeason20242025!$AB$3:$AB$1315,DataRegularSeason20242025!$B$3:$B$1315, "&lt;=" &amp; EP$1, DataRegularSeason20242025!$E$3:$E$1315, $A23)</f>
        <v>22</v>
      </c>
      <c r="EQ23">
        <f>SUMIFS(DataRegularSeason20242025!$AA$3:$AA$1315,DataRegularSeason20242025!$B$3:$B$1315, "&lt;=" &amp; EQ$1, DataRegularSeason20242025!$D$3:$D$1315, $A23)+SUMIFS(DataRegularSeason20242025!$AB$3:$AB$1315,DataRegularSeason20242025!$B$3:$B$1315, "&lt;=" &amp; EQ$1, DataRegularSeason20242025!$E$3:$E$1315, $A23)</f>
        <v>22</v>
      </c>
      <c r="ER23">
        <f>SUMIFS(DataRegularSeason20242025!$AA$3:$AA$1315,DataRegularSeason20242025!$B$3:$B$1315, "&lt;=" &amp; ER$1, DataRegularSeason20242025!$D$3:$D$1315, $A23)+SUMIFS(DataRegularSeason20242025!$AB$3:$AB$1315,DataRegularSeason20242025!$B$3:$B$1315, "&lt;=" &amp; ER$1, DataRegularSeason20242025!$E$3:$E$1315, $A23)</f>
        <v>22</v>
      </c>
      <c r="ES23">
        <f>SUMIFS(DataRegularSeason20242025!$AA$3:$AA$1315,DataRegularSeason20242025!$B$3:$B$1315, "&lt;=" &amp; ES$1, DataRegularSeason20242025!$D$3:$D$1315, $A23)+SUMIFS(DataRegularSeason20242025!$AB$3:$AB$1315,DataRegularSeason20242025!$B$3:$B$1315, "&lt;=" &amp; ES$1, DataRegularSeason20242025!$E$3:$E$1315, $A23)</f>
        <v>22</v>
      </c>
      <c r="ET23">
        <f>SUMIFS(DataRegularSeason20242025!$AA$3:$AA$1315,DataRegularSeason20242025!$B$3:$B$1315, "&lt;=" &amp; ET$1, DataRegularSeason20242025!$D$3:$D$1315, $A23)+SUMIFS(DataRegularSeason20242025!$AB$3:$AB$1315,DataRegularSeason20242025!$B$3:$B$1315, "&lt;=" &amp; ET$1, DataRegularSeason20242025!$E$3:$E$1315, $A23)</f>
        <v>22</v>
      </c>
      <c r="EU23">
        <f>SUMIFS(DataRegularSeason20242025!$AA$3:$AA$1315,DataRegularSeason20242025!$B$3:$B$1315, "&lt;=" &amp; EU$1, DataRegularSeason20242025!$D$3:$D$1315, $A23)+SUMIFS(DataRegularSeason20242025!$AB$3:$AB$1315,DataRegularSeason20242025!$B$3:$B$1315, "&lt;=" &amp; EU$1, DataRegularSeason20242025!$E$3:$E$1315, $A23)</f>
        <v>22</v>
      </c>
      <c r="EV23">
        <f>SUMIFS(DataRegularSeason20242025!$AA$3:$AA$1315,DataRegularSeason20242025!$B$3:$B$1315, "&lt;=" &amp; EV$1, DataRegularSeason20242025!$D$3:$D$1315, $A23)+SUMIFS(DataRegularSeason20242025!$AB$3:$AB$1315,DataRegularSeason20242025!$B$3:$B$1315, "&lt;=" &amp; EV$1, DataRegularSeason20242025!$E$3:$E$1315, $A23)</f>
        <v>22</v>
      </c>
      <c r="EW23">
        <f>SUMIFS(DataRegularSeason20242025!$AA$3:$AA$1315,DataRegularSeason20242025!$B$3:$B$1315, "&lt;=" &amp; EW$1, DataRegularSeason20242025!$D$3:$D$1315, $A23)+SUMIFS(DataRegularSeason20242025!$AB$3:$AB$1315,DataRegularSeason20242025!$B$3:$B$1315, "&lt;=" &amp; EW$1, DataRegularSeason20242025!$E$3:$E$1315, $A23)</f>
        <v>22</v>
      </c>
      <c r="EX23">
        <f>SUMIFS(DataRegularSeason20242025!$AA$3:$AA$1315,DataRegularSeason20242025!$B$3:$B$1315, "&lt;=" &amp; EX$1, DataRegularSeason20242025!$D$3:$D$1315, $A23)+SUMIFS(DataRegularSeason20242025!$AB$3:$AB$1315,DataRegularSeason20242025!$B$3:$B$1315, "&lt;=" &amp; EX$1, DataRegularSeason20242025!$E$3:$E$1315, $A23)</f>
        <v>22</v>
      </c>
      <c r="EY23">
        <f>SUMIFS(DataRegularSeason20242025!$AA$3:$AA$1315,DataRegularSeason20242025!$B$3:$B$1315, "&lt;=" &amp; EY$1, DataRegularSeason20242025!$D$3:$D$1315, $A23)+SUMIFS(DataRegularSeason20242025!$AB$3:$AB$1315,DataRegularSeason20242025!$B$3:$B$1315, "&lt;=" &amp; EY$1, DataRegularSeason20242025!$E$3:$E$1315, $A23)</f>
        <v>22</v>
      </c>
      <c r="EZ23">
        <f>SUMIFS(DataRegularSeason20242025!$AA$3:$AA$1315,DataRegularSeason20242025!$B$3:$B$1315, "&lt;=" &amp; EZ$1, DataRegularSeason20242025!$D$3:$D$1315, $A23)+SUMIFS(DataRegularSeason20242025!$AB$3:$AB$1315,DataRegularSeason20242025!$B$3:$B$1315, "&lt;=" &amp; EZ$1, DataRegularSeason20242025!$E$3:$E$1315, $A23)</f>
        <v>22</v>
      </c>
      <c r="FA23">
        <f>SUMIFS(DataRegularSeason20242025!$AA$3:$AA$1315,DataRegularSeason20242025!$B$3:$B$1315, "&lt;=" &amp; FA$1, DataRegularSeason20242025!$D$3:$D$1315, $A23)+SUMIFS(DataRegularSeason20242025!$AB$3:$AB$1315,DataRegularSeason20242025!$B$3:$B$1315, "&lt;=" &amp; FA$1, DataRegularSeason20242025!$E$3:$E$1315, $A23)</f>
        <v>22</v>
      </c>
      <c r="FB23">
        <f>SUMIFS(DataRegularSeason20242025!$AA$3:$AA$1315,DataRegularSeason20242025!$B$3:$B$1315, "&lt;=" &amp; FB$1, DataRegularSeason20242025!$D$3:$D$1315, $A23)+SUMIFS(DataRegularSeason20242025!$AB$3:$AB$1315,DataRegularSeason20242025!$B$3:$B$1315, "&lt;=" &amp; FB$1, DataRegularSeason20242025!$E$3:$E$1315, $A23)</f>
        <v>22</v>
      </c>
      <c r="FC23">
        <f>SUMIFS(DataRegularSeason20242025!$AA$3:$AA$1315,DataRegularSeason20242025!$B$3:$B$1315, "&lt;=" &amp; FC$1, DataRegularSeason20242025!$D$3:$D$1315, $A23)+SUMIFS(DataRegularSeason20242025!$AB$3:$AB$1315,DataRegularSeason20242025!$B$3:$B$1315, "&lt;=" &amp; FC$1, DataRegularSeason20242025!$E$3:$E$1315, $A23)</f>
        <v>22</v>
      </c>
      <c r="FD23">
        <f>SUMIFS(DataRegularSeason20242025!$AA$3:$AA$1315,DataRegularSeason20242025!$B$3:$B$1315, "&lt;=" &amp; FD$1, DataRegularSeason20242025!$D$3:$D$1315, $A23)+SUMIFS(DataRegularSeason20242025!$AB$3:$AB$1315,DataRegularSeason20242025!$B$3:$B$1315, "&lt;=" &amp; FD$1, DataRegularSeason20242025!$E$3:$E$1315, $A23)</f>
        <v>22</v>
      </c>
      <c r="FE23">
        <f>SUMIFS(DataRegularSeason20242025!$AA$3:$AA$1315,DataRegularSeason20242025!$B$3:$B$1315, "&lt;=" &amp; FE$1, DataRegularSeason20242025!$D$3:$D$1315, $A23)+SUMIFS(DataRegularSeason20242025!$AB$3:$AB$1315,DataRegularSeason20242025!$B$3:$B$1315, "&lt;=" &amp; FE$1, DataRegularSeason20242025!$E$3:$E$1315, $A23)</f>
        <v>22</v>
      </c>
      <c r="FF23">
        <f>SUMIFS(DataRegularSeason20242025!$AA$3:$AA$1315,DataRegularSeason20242025!$B$3:$B$1315, "&lt;=" &amp; FF$1, DataRegularSeason20242025!$D$3:$D$1315, $A23)+SUMIFS(DataRegularSeason20242025!$AB$3:$AB$1315,DataRegularSeason20242025!$B$3:$B$1315, "&lt;=" &amp; FF$1, DataRegularSeason20242025!$E$3:$E$1315, $A23)</f>
        <v>22</v>
      </c>
      <c r="FG23">
        <f>SUMIFS(DataRegularSeason20242025!$AA$3:$AA$1315,DataRegularSeason20242025!$B$3:$B$1315, "&lt;=" &amp; FG$1, DataRegularSeason20242025!$D$3:$D$1315, $A23)+SUMIFS(DataRegularSeason20242025!$AB$3:$AB$1315,DataRegularSeason20242025!$B$3:$B$1315, "&lt;=" &amp; FG$1, DataRegularSeason20242025!$E$3:$E$1315, $A23)</f>
        <v>22</v>
      </c>
      <c r="FH23">
        <f>SUMIFS(DataRegularSeason20242025!$AA$3:$AA$1315,DataRegularSeason20242025!$B$3:$B$1315, "&lt;=" &amp; FH$1, DataRegularSeason20242025!$D$3:$D$1315, $A23)+SUMIFS(DataRegularSeason20242025!$AB$3:$AB$1315,DataRegularSeason20242025!$B$3:$B$1315, "&lt;=" &amp; FH$1, DataRegularSeason20242025!$E$3:$E$1315, $A23)</f>
        <v>22</v>
      </c>
      <c r="FI23">
        <f>SUMIFS(DataRegularSeason20242025!$AA$3:$AA$1315,DataRegularSeason20242025!$B$3:$B$1315, "&lt;=" &amp; FI$1, DataRegularSeason20242025!$D$3:$D$1315, $A23)+SUMIFS(DataRegularSeason20242025!$AB$3:$AB$1315,DataRegularSeason20242025!$B$3:$B$1315, "&lt;=" &amp; FI$1, DataRegularSeason20242025!$E$3:$E$1315, $A23)</f>
        <v>22</v>
      </c>
      <c r="FJ23">
        <f>SUMIFS(DataRegularSeason20242025!$AA$3:$AA$1315,DataRegularSeason20242025!$B$3:$B$1315, "&lt;=" &amp; FJ$1, DataRegularSeason20242025!$D$3:$D$1315, $A23)+SUMIFS(DataRegularSeason20242025!$AB$3:$AB$1315,DataRegularSeason20242025!$B$3:$B$1315, "&lt;=" &amp; FJ$1, DataRegularSeason20242025!$E$3:$E$1315, $A23)</f>
        <v>22</v>
      </c>
      <c r="FK23">
        <f>SUMIFS(DataRegularSeason20242025!$AA$3:$AA$1315,DataRegularSeason20242025!$B$3:$B$1315, "&lt;=" &amp; FK$1, DataRegularSeason20242025!$D$3:$D$1315, $A23)+SUMIFS(DataRegularSeason20242025!$AB$3:$AB$1315,DataRegularSeason20242025!$B$3:$B$1315, "&lt;=" &amp; FK$1, DataRegularSeason20242025!$E$3:$E$1315, $A23)</f>
        <v>22</v>
      </c>
      <c r="FL23">
        <f>SUMIFS(DataRegularSeason20242025!$AA$3:$AA$1315,DataRegularSeason20242025!$B$3:$B$1315, "&lt;=" &amp; FL$1, DataRegularSeason20242025!$D$3:$D$1315, $A23)+SUMIFS(DataRegularSeason20242025!$AB$3:$AB$1315,DataRegularSeason20242025!$B$3:$B$1315, "&lt;=" &amp; FL$1, DataRegularSeason20242025!$E$3:$E$1315, $A23)</f>
        <v>22</v>
      </c>
      <c r="FM23">
        <f>SUMIFS(DataRegularSeason20242025!$AA$3:$AA$1315,DataRegularSeason20242025!$B$3:$B$1315, "&lt;=" &amp; FM$1, DataRegularSeason20242025!$D$3:$D$1315, $A23)+SUMIFS(DataRegularSeason20242025!$AB$3:$AB$1315,DataRegularSeason20242025!$B$3:$B$1315, "&lt;=" &amp; FM$1, DataRegularSeason20242025!$E$3:$E$1315, $A23)</f>
        <v>22</v>
      </c>
      <c r="FN23">
        <f>SUMIFS(DataRegularSeason20242025!$AA$3:$AA$1315,DataRegularSeason20242025!$B$3:$B$1315, "&lt;=" &amp; FN$1, DataRegularSeason20242025!$D$3:$D$1315, $A23)+SUMIFS(DataRegularSeason20242025!$AB$3:$AB$1315,DataRegularSeason20242025!$B$3:$B$1315, "&lt;=" &amp; FN$1, DataRegularSeason20242025!$E$3:$E$1315, $A23)</f>
        <v>22</v>
      </c>
      <c r="FO23">
        <f>SUMIFS(DataRegularSeason20242025!$AA$3:$AA$1315,DataRegularSeason20242025!$B$3:$B$1315, "&lt;=" &amp; FO$1, DataRegularSeason20242025!$D$3:$D$1315, $A23)+SUMIFS(DataRegularSeason20242025!$AB$3:$AB$1315,DataRegularSeason20242025!$B$3:$B$1315, "&lt;=" &amp; FO$1, DataRegularSeason20242025!$E$3:$E$1315, $A23)</f>
        <v>22</v>
      </c>
      <c r="FP23">
        <f>SUMIFS(DataRegularSeason20242025!$AA$3:$AA$1315,DataRegularSeason20242025!$B$3:$B$1315, "&lt;=" &amp; FP$1, DataRegularSeason20242025!$D$3:$D$1315, $A23)+SUMIFS(DataRegularSeason20242025!$AB$3:$AB$1315,DataRegularSeason20242025!$B$3:$B$1315, "&lt;=" &amp; FP$1, DataRegularSeason20242025!$E$3:$E$1315, $A23)</f>
        <v>22</v>
      </c>
      <c r="FQ23">
        <f>SUMIFS(DataRegularSeason20242025!$AA$3:$AA$1315,DataRegularSeason20242025!$B$3:$B$1315, "&lt;=" &amp; FQ$1, DataRegularSeason20242025!$D$3:$D$1315, $A23)+SUMIFS(DataRegularSeason20242025!$AB$3:$AB$1315,DataRegularSeason20242025!$B$3:$B$1315, "&lt;=" &amp; FQ$1, DataRegularSeason20242025!$E$3:$E$1315, $A23)</f>
        <v>22</v>
      </c>
      <c r="FR23">
        <f>SUMIFS(DataRegularSeason20242025!$AA$3:$AA$1315,DataRegularSeason20242025!$B$3:$B$1315, "&lt;=" &amp; FR$1, DataRegularSeason20242025!$D$3:$D$1315, $A23)+SUMIFS(DataRegularSeason20242025!$AB$3:$AB$1315,DataRegularSeason20242025!$B$3:$B$1315, "&lt;=" &amp; FR$1, DataRegularSeason20242025!$E$3:$E$1315, $A23)</f>
        <v>22</v>
      </c>
      <c r="FS23">
        <f>SUMIFS(DataRegularSeason20242025!$AA$3:$AA$1315,DataRegularSeason20242025!$B$3:$B$1315, "&lt;=" &amp; FS$1, DataRegularSeason20242025!$D$3:$D$1315, $A23)+SUMIFS(DataRegularSeason20242025!$AB$3:$AB$1315,DataRegularSeason20242025!$B$3:$B$1315, "&lt;=" &amp; FS$1, DataRegularSeason20242025!$E$3:$E$1315, $A23)</f>
        <v>22</v>
      </c>
      <c r="FT23">
        <f>SUMIFS(DataRegularSeason20242025!$AA$3:$AA$1315,DataRegularSeason20242025!$B$3:$B$1315, "&lt;=" &amp; FT$1, DataRegularSeason20242025!$D$3:$D$1315, $A23)+SUMIFS(DataRegularSeason20242025!$AB$3:$AB$1315,DataRegularSeason20242025!$B$3:$B$1315, "&lt;=" &amp; FT$1, DataRegularSeason20242025!$E$3:$E$1315, $A23)</f>
        <v>22</v>
      </c>
      <c r="FU23">
        <f>SUMIFS(DataRegularSeason20242025!$AA$3:$AA$1315,DataRegularSeason20242025!$B$3:$B$1315, "&lt;=" &amp; FU$1, DataRegularSeason20242025!$D$3:$D$1315, $A23)+SUMIFS(DataRegularSeason20242025!$AB$3:$AB$1315,DataRegularSeason20242025!$B$3:$B$1315, "&lt;=" &amp; FU$1, DataRegularSeason20242025!$E$3:$E$1315, $A23)</f>
        <v>22</v>
      </c>
      <c r="FV23">
        <f>SUMIFS(DataRegularSeason20242025!$AA$3:$AA$1315,DataRegularSeason20242025!$B$3:$B$1315, "&lt;=" &amp; FV$1, DataRegularSeason20242025!$D$3:$D$1315, $A23)+SUMIFS(DataRegularSeason20242025!$AB$3:$AB$1315,DataRegularSeason20242025!$B$3:$B$1315, "&lt;=" &amp; FV$1, DataRegularSeason20242025!$E$3:$E$1315, $A23)</f>
        <v>22</v>
      </c>
      <c r="FW23">
        <f>SUMIFS(DataRegularSeason20242025!$AA$3:$AA$1315,DataRegularSeason20242025!$B$3:$B$1315, "&lt;=" &amp; FW$1, DataRegularSeason20242025!$D$3:$D$1315, $A23)+SUMIFS(DataRegularSeason20242025!$AB$3:$AB$1315,DataRegularSeason20242025!$B$3:$B$1315, "&lt;=" &amp; FW$1, DataRegularSeason20242025!$E$3:$E$1315, $A23)</f>
        <v>22</v>
      </c>
      <c r="FX23">
        <f>SUMIFS(DataRegularSeason20242025!$AA$3:$AA$1315,DataRegularSeason20242025!$B$3:$B$1315, "&lt;=" &amp; FX$1, DataRegularSeason20242025!$D$3:$D$1315, $A23)+SUMIFS(DataRegularSeason20242025!$AB$3:$AB$1315,DataRegularSeason20242025!$B$3:$B$1315, "&lt;=" &amp; FX$1, DataRegularSeason20242025!$E$3:$E$1315, $A23)</f>
        <v>22</v>
      </c>
      <c r="FY23">
        <f>SUMIFS(DataRegularSeason20242025!$AA$3:$AA$1315,DataRegularSeason20242025!$B$3:$B$1315, "&lt;=" &amp; FY$1, DataRegularSeason20242025!$D$3:$D$1315, $A23)+SUMIFS(DataRegularSeason20242025!$AB$3:$AB$1315,DataRegularSeason20242025!$B$3:$B$1315, "&lt;=" &amp; FY$1, DataRegularSeason20242025!$E$3:$E$1315, $A23)</f>
        <v>22</v>
      </c>
      <c r="FZ23">
        <f>SUMIFS(DataRegularSeason20242025!$AA$3:$AA$1315,DataRegularSeason20242025!$B$3:$B$1315, "&lt;=" &amp; FZ$1, DataRegularSeason20242025!$D$3:$D$1315, $A23)+SUMIFS(DataRegularSeason20242025!$AB$3:$AB$1315,DataRegularSeason20242025!$B$3:$B$1315, "&lt;=" &amp; FZ$1, DataRegularSeason20242025!$E$3:$E$1315, $A23)</f>
        <v>22</v>
      </c>
      <c r="GA23">
        <f>SUMIFS(DataRegularSeason20242025!$AA$3:$AA$1315,DataRegularSeason20242025!$B$3:$B$1315, "&lt;=" &amp; GA$1, DataRegularSeason20242025!$D$3:$D$1315, $A23)+SUMIFS(DataRegularSeason20242025!$AB$3:$AB$1315,DataRegularSeason20242025!$B$3:$B$1315, "&lt;=" &amp; GA$1, DataRegularSeason20242025!$E$3:$E$1315, $A23)</f>
        <v>22</v>
      </c>
      <c r="GB23">
        <f>SUMIFS(DataRegularSeason20242025!$AA$3:$AA$1315,DataRegularSeason20242025!$B$3:$B$1315, "&lt;=" &amp; GB$1, DataRegularSeason20242025!$D$3:$D$1315, $A23)+SUMIFS(DataRegularSeason20242025!$AB$3:$AB$1315,DataRegularSeason20242025!$B$3:$B$1315, "&lt;=" &amp; GB$1, DataRegularSeason20242025!$E$3:$E$1315, $A23)</f>
        <v>22</v>
      </c>
      <c r="GC23">
        <f>SUMIFS(DataRegularSeason20242025!$AA$3:$AA$1315,DataRegularSeason20242025!$B$3:$B$1315, "&lt;=" &amp; GC$1, DataRegularSeason20242025!$D$3:$D$1315, $A23)+SUMIFS(DataRegularSeason20242025!$AB$3:$AB$1315,DataRegularSeason20242025!$B$3:$B$1315, "&lt;=" &amp; GC$1, DataRegularSeason20242025!$E$3:$E$1315, $A23)</f>
        <v>22</v>
      </c>
      <c r="GD23">
        <f>SUMIFS(DataRegularSeason20242025!$AA$3:$AA$1315,DataRegularSeason20242025!$B$3:$B$1315, "&lt;=" &amp; GD$1, DataRegularSeason20242025!$D$3:$D$1315, $A23)+SUMIFS(DataRegularSeason20242025!$AB$3:$AB$1315,DataRegularSeason20242025!$B$3:$B$1315, "&lt;=" &amp; GD$1, DataRegularSeason20242025!$E$3:$E$1315, $A23)</f>
        <v>22</v>
      </c>
      <c r="GE23">
        <f>SUMIFS(DataRegularSeason20242025!$AA$3:$AA$1315,DataRegularSeason20242025!$B$3:$B$1315, "&lt;=" &amp; GE$1, DataRegularSeason20242025!$D$3:$D$1315, $A23)+SUMIFS(DataRegularSeason20242025!$AB$3:$AB$1315,DataRegularSeason20242025!$B$3:$B$1315, "&lt;=" &amp; GE$1, DataRegularSeason20242025!$E$3:$E$1315, $A23)</f>
        <v>22</v>
      </c>
      <c r="GF23">
        <f>SUMIFS(DataRegularSeason20242025!$AA$3:$AA$1315,DataRegularSeason20242025!$B$3:$B$1315, "&lt;=" &amp; GF$1, DataRegularSeason20242025!$D$3:$D$1315, $A23)+SUMIFS(DataRegularSeason20242025!$AB$3:$AB$1315,DataRegularSeason20242025!$B$3:$B$1315, "&lt;=" &amp; GF$1, DataRegularSeason20242025!$E$3:$E$1315, $A23)</f>
        <v>22</v>
      </c>
      <c r="GG23">
        <f>SUMIFS(DataRegularSeason20242025!$AA$3:$AA$1315,DataRegularSeason20242025!$B$3:$B$1315, "&lt;=" &amp; GG$1, DataRegularSeason20242025!$D$3:$D$1315, $A23)+SUMIFS(DataRegularSeason20242025!$AB$3:$AB$1315,DataRegularSeason20242025!$B$3:$B$1315, "&lt;=" &amp; GG$1, DataRegularSeason20242025!$E$3:$E$1315, $A23)</f>
        <v>22</v>
      </c>
      <c r="GH23">
        <f>SUMIFS(DataRegularSeason20242025!$AA$3:$AA$1315,DataRegularSeason20242025!$B$3:$B$1315, "&lt;=" &amp; GH$1, DataRegularSeason20242025!$D$3:$D$1315, $A23)+SUMIFS(DataRegularSeason20242025!$AB$3:$AB$1315,DataRegularSeason20242025!$B$3:$B$1315, "&lt;=" &amp; GH$1, DataRegularSeason20242025!$E$3:$E$1315, $A23)</f>
        <v>22</v>
      </c>
      <c r="GI23">
        <f>SUMIFS(DataRegularSeason20242025!$AA$3:$AA$1315,DataRegularSeason20242025!$B$3:$B$1315, "&lt;=" &amp; GI$1, DataRegularSeason20242025!$D$3:$D$1315, $A23)+SUMIFS(DataRegularSeason20242025!$AB$3:$AB$1315,DataRegularSeason20242025!$B$3:$B$1315, "&lt;=" &amp; GI$1, DataRegularSeason20242025!$E$3:$E$1315, $A23)</f>
        <v>22</v>
      </c>
      <c r="GJ23">
        <f>SUMIFS(DataRegularSeason20242025!$AA$3:$AA$1315,DataRegularSeason20242025!$B$3:$B$1315, "&lt;=" &amp; GJ$1, DataRegularSeason20242025!$D$3:$D$1315, $A23)+SUMIFS(DataRegularSeason20242025!$AB$3:$AB$1315,DataRegularSeason20242025!$B$3:$B$1315, "&lt;=" &amp; GJ$1, DataRegularSeason20242025!$E$3:$E$1315, $A23)</f>
        <v>22</v>
      </c>
      <c r="GK23">
        <f>SUMIFS(DataRegularSeason20242025!$AA$3:$AA$1315,DataRegularSeason20242025!$B$3:$B$1315, "&lt;=" &amp; GK$1, DataRegularSeason20242025!$D$3:$D$1315, $A23)+SUMIFS(DataRegularSeason20242025!$AB$3:$AB$1315,DataRegularSeason20242025!$B$3:$B$1315, "&lt;=" &amp; GK$1, DataRegularSeason20242025!$E$3:$E$1315, $A23)</f>
        <v>22</v>
      </c>
      <c r="GL23">
        <f>SUMIFS(DataRegularSeason20242025!$AA$3:$AA$1315,DataRegularSeason20242025!$B$3:$B$1315, "&lt;=" &amp; GL$1, DataRegularSeason20242025!$D$3:$D$1315, $A23)+SUMIFS(DataRegularSeason20242025!$AB$3:$AB$1315,DataRegularSeason20242025!$B$3:$B$1315, "&lt;=" &amp; GL$1, DataRegularSeason20242025!$E$3:$E$1315, $A23)</f>
        <v>22</v>
      </c>
      <c r="GM23">
        <f>SUMIFS(DataRegularSeason20242025!$AA$3:$AA$1315,DataRegularSeason20242025!$B$3:$B$1315, "&lt;=" &amp; GM$1, DataRegularSeason20242025!$D$3:$D$1315, $A23)+SUMIFS(DataRegularSeason20242025!$AB$3:$AB$1315,DataRegularSeason20242025!$B$3:$B$1315, "&lt;=" &amp; GM$1, DataRegularSeason20242025!$E$3:$E$1315, $A23)</f>
        <v>22</v>
      </c>
      <c r="GN23">
        <f>SUMIFS(DataRegularSeason20242025!$AA$3:$AA$1315,DataRegularSeason20242025!$B$3:$B$1315, "&lt;=" &amp; GN$1, DataRegularSeason20242025!$D$3:$D$1315, $A23)+SUMIFS(DataRegularSeason20242025!$AB$3:$AB$1315,DataRegularSeason20242025!$B$3:$B$1315, "&lt;=" &amp; GN$1, DataRegularSeason20242025!$E$3:$E$1315, $A23)</f>
        <v>22</v>
      </c>
      <c r="GO23">
        <f>SUMIFS(DataRegularSeason20242025!$AA$3:$AA$1315,DataRegularSeason20242025!$B$3:$B$1315, "&lt;=" &amp; GO$1, DataRegularSeason20242025!$D$3:$D$1315, $A23)+SUMIFS(DataRegularSeason20242025!$AB$3:$AB$1315,DataRegularSeason20242025!$B$3:$B$1315, "&lt;=" &amp; GO$1, DataRegularSeason20242025!$E$3:$E$1315, $A23)</f>
        <v>22</v>
      </c>
      <c r="GP23">
        <f>SUMIFS(DataRegularSeason20242025!$AA$3:$AA$1315,DataRegularSeason20242025!$B$3:$B$1315, "&lt;=" &amp; GP$1, DataRegularSeason20242025!$D$3:$D$1315, $A23)+SUMIFS(DataRegularSeason20242025!$AB$3:$AB$1315,DataRegularSeason20242025!$B$3:$B$1315, "&lt;=" &amp; GP$1, DataRegularSeason20242025!$E$3:$E$1315, $A23)</f>
        <v>22</v>
      </c>
      <c r="GQ23">
        <f>SUMIFS(DataRegularSeason20242025!$AA$3:$AA$1315,DataRegularSeason20242025!$B$3:$B$1315, "&lt;=" &amp; GQ$1, DataRegularSeason20242025!$D$3:$D$1315, $A23)+SUMIFS(DataRegularSeason20242025!$AB$3:$AB$1315,DataRegularSeason20242025!$B$3:$B$1315, "&lt;=" &amp; GQ$1, DataRegularSeason20242025!$E$3:$E$1315, $A23)</f>
        <v>22</v>
      </c>
      <c r="GR23">
        <f>SUMIFS(DataRegularSeason20242025!$AA$3:$AA$1315,DataRegularSeason20242025!$B$3:$B$1315, "&lt;=" &amp; GR$1, DataRegularSeason20242025!$D$3:$D$1315, $A23)+SUMIFS(DataRegularSeason20242025!$AB$3:$AB$1315,DataRegularSeason20242025!$B$3:$B$1315, "&lt;=" &amp; GR$1, DataRegularSeason20242025!$E$3:$E$1315, $A23)</f>
        <v>22</v>
      </c>
      <c r="GS23">
        <f>SUMIFS(DataRegularSeason20242025!$AA$3:$AA$1315,DataRegularSeason20242025!$B$3:$B$1315, "&lt;=" &amp; GS$1, DataRegularSeason20242025!$D$3:$D$1315, $A23)+SUMIFS(DataRegularSeason20242025!$AB$3:$AB$1315,DataRegularSeason20242025!$B$3:$B$1315, "&lt;=" &amp; GS$1, DataRegularSeason20242025!$E$3:$E$1315, $A23)</f>
        <v>22</v>
      </c>
      <c r="GT23">
        <f>SUMIFS(DataRegularSeason20242025!$AA$3:$AA$1315,DataRegularSeason20242025!$B$3:$B$1315, "&lt;=" &amp; GT$1, DataRegularSeason20242025!$D$3:$D$1315, $A23)+SUMIFS(DataRegularSeason20242025!$AB$3:$AB$1315,DataRegularSeason20242025!$B$3:$B$1315, "&lt;=" &amp; GT$1, DataRegularSeason20242025!$E$3:$E$1315, $A23)</f>
        <v>22</v>
      </c>
      <c r="GU23">
        <f>SUMIFS(DataRegularSeason20242025!$AA$3:$AA$1315,DataRegularSeason20242025!$B$3:$B$1315, "&lt;=" &amp; GU$1, DataRegularSeason20242025!$D$3:$D$1315, $A23)+SUMIFS(DataRegularSeason20242025!$AB$3:$AB$1315,DataRegularSeason20242025!$B$3:$B$1315, "&lt;=" &amp; GU$1, DataRegularSeason20242025!$E$3:$E$1315, $A23)</f>
        <v>22</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19</v>
      </c>
      <c r="BK24">
        <f>SUMIFS(DataRegularSeason20242025!$AA$3:$AA$1315,DataRegularSeason20242025!$B$3:$B$1315, "&lt;=" &amp; BK$1, DataRegularSeason20242025!$D$3:$D$1315, $A24)+SUMIFS(DataRegularSeason20242025!$AB$3:$AB$1315,DataRegularSeason20242025!$B$3:$B$1315, "&lt;=" &amp; BK$1, DataRegularSeason20242025!$E$3:$E$1315, $A24)</f>
        <v>19</v>
      </c>
      <c r="BL24">
        <f>SUMIFS(DataRegularSeason20242025!$AA$3:$AA$1315,DataRegularSeason20242025!$B$3:$B$1315, "&lt;=" &amp; BL$1, DataRegularSeason20242025!$D$3:$D$1315, $A24)+SUMIFS(DataRegularSeason20242025!$AB$3:$AB$1315,DataRegularSeason20242025!$B$3:$B$1315, "&lt;=" &amp; BL$1, DataRegularSeason20242025!$E$3:$E$1315, $A24)</f>
        <v>19</v>
      </c>
      <c r="BM24">
        <f>SUMIFS(DataRegularSeason20242025!$AA$3:$AA$1315,DataRegularSeason20242025!$B$3:$B$1315, "&lt;=" &amp; BM$1, DataRegularSeason20242025!$D$3:$D$1315, $A24)+SUMIFS(DataRegularSeason20242025!$AB$3:$AB$1315,DataRegularSeason20242025!$B$3:$B$1315, "&lt;=" &amp; BM$1, DataRegularSeason20242025!$E$3:$E$1315, $A24)</f>
        <v>19</v>
      </c>
      <c r="BN24">
        <f>SUMIFS(DataRegularSeason20242025!$AA$3:$AA$1315,DataRegularSeason20242025!$B$3:$B$1315, "&lt;=" &amp; BN$1, DataRegularSeason20242025!$D$3:$D$1315, $A24)+SUMIFS(DataRegularSeason20242025!$AB$3:$AB$1315,DataRegularSeason20242025!$B$3:$B$1315, "&lt;=" &amp; BN$1, DataRegularSeason20242025!$E$3:$E$1315, $A24)</f>
        <v>19</v>
      </c>
      <c r="BO24">
        <f>SUMIFS(DataRegularSeason20242025!$AA$3:$AA$1315,DataRegularSeason20242025!$B$3:$B$1315, "&lt;=" &amp; BO$1, DataRegularSeason20242025!$D$3:$D$1315, $A24)+SUMIFS(DataRegularSeason20242025!$AB$3:$AB$1315,DataRegularSeason20242025!$B$3:$B$1315, "&lt;=" &amp; BO$1, DataRegularSeason20242025!$E$3:$E$1315, $A24)</f>
        <v>19</v>
      </c>
      <c r="BP24">
        <f>SUMIFS(DataRegularSeason20242025!$AA$3:$AA$1315,DataRegularSeason20242025!$B$3:$B$1315, "&lt;=" &amp; BP$1, DataRegularSeason20242025!$D$3:$D$1315, $A24)+SUMIFS(DataRegularSeason20242025!$AB$3:$AB$1315,DataRegularSeason20242025!$B$3:$B$1315, "&lt;=" &amp; BP$1, DataRegularSeason20242025!$E$3:$E$1315, $A24)</f>
        <v>19</v>
      </c>
      <c r="BQ24">
        <f>SUMIFS(DataRegularSeason20242025!$AA$3:$AA$1315,DataRegularSeason20242025!$B$3:$B$1315, "&lt;=" &amp; BQ$1, DataRegularSeason20242025!$D$3:$D$1315, $A24)+SUMIFS(DataRegularSeason20242025!$AB$3:$AB$1315,DataRegularSeason20242025!$B$3:$B$1315, "&lt;=" &amp; BQ$1, DataRegularSeason20242025!$E$3:$E$1315, $A24)</f>
        <v>19</v>
      </c>
      <c r="BR24">
        <f>SUMIFS(DataRegularSeason20242025!$AA$3:$AA$1315,DataRegularSeason20242025!$B$3:$B$1315, "&lt;=" &amp; BR$1, DataRegularSeason20242025!$D$3:$D$1315, $A24)+SUMIFS(DataRegularSeason20242025!$AB$3:$AB$1315,DataRegularSeason20242025!$B$3:$B$1315, "&lt;=" &amp; BR$1, DataRegularSeason20242025!$E$3:$E$1315, $A24)</f>
        <v>19</v>
      </c>
      <c r="BS24">
        <f>SUMIFS(DataRegularSeason20242025!$AA$3:$AA$1315,DataRegularSeason20242025!$B$3:$B$1315, "&lt;=" &amp; BS$1, DataRegularSeason20242025!$D$3:$D$1315, $A24)+SUMIFS(DataRegularSeason20242025!$AB$3:$AB$1315,DataRegularSeason20242025!$B$3:$B$1315, "&lt;=" &amp; BS$1, DataRegularSeason20242025!$E$3:$E$1315, $A24)</f>
        <v>19</v>
      </c>
      <c r="BT24">
        <f>SUMIFS(DataRegularSeason20242025!$AA$3:$AA$1315,DataRegularSeason20242025!$B$3:$B$1315, "&lt;=" &amp; BT$1, DataRegularSeason20242025!$D$3:$D$1315, $A24)+SUMIFS(DataRegularSeason20242025!$AB$3:$AB$1315,DataRegularSeason20242025!$B$3:$B$1315, "&lt;=" &amp; BT$1, DataRegularSeason20242025!$E$3:$E$1315, $A24)</f>
        <v>19</v>
      </c>
      <c r="BU24">
        <f>SUMIFS(DataRegularSeason20242025!$AA$3:$AA$1315,DataRegularSeason20242025!$B$3:$B$1315, "&lt;=" &amp; BU$1, DataRegularSeason20242025!$D$3:$D$1315, $A24)+SUMIFS(DataRegularSeason20242025!$AB$3:$AB$1315,DataRegularSeason20242025!$B$3:$B$1315, "&lt;=" &amp; BU$1, DataRegularSeason20242025!$E$3:$E$1315, $A24)</f>
        <v>19</v>
      </c>
      <c r="BV24">
        <f>SUMIFS(DataRegularSeason20242025!$AA$3:$AA$1315,DataRegularSeason20242025!$B$3:$B$1315, "&lt;=" &amp; BV$1, DataRegularSeason20242025!$D$3:$D$1315, $A24)+SUMIFS(DataRegularSeason20242025!$AB$3:$AB$1315,DataRegularSeason20242025!$B$3:$B$1315, "&lt;=" &amp; BV$1, DataRegularSeason20242025!$E$3:$E$1315, $A24)</f>
        <v>19</v>
      </c>
      <c r="BW24">
        <f>SUMIFS(DataRegularSeason20242025!$AA$3:$AA$1315,DataRegularSeason20242025!$B$3:$B$1315, "&lt;=" &amp; BW$1, DataRegularSeason20242025!$D$3:$D$1315, $A24)+SUMIFS(DataRegularSeason20242025!$AB$3:$AB$1315,DataRegularSeason20242025!$B$3:$B$1315, "&lt;=" &amp; BW$1, DataRegularSeason20242025!$E$3:$E$1315, $A24)</f>
        <v>19</v>
      </c>
      <c r="BX24">
        <f>SUMIFS(DataRegularSeason20242025!$AA$3:$AA$1315,DataRegularSeason20242025!$B$3:$B$1315, "&lt;=" &amp; BX$1, DataRegularSeason20242025!$D$3:$D$1315, $A24)+SUMIFS(DataRegularSeason20242025!$AB$3:$AB$1315,DataRegularSeason20242025!$B$3:$B$1315, "&lt;=" &amp; BX$1, DataRegularSeason20242025!$E$3:$E$1315, $A24)</f>
        <v>19</v>
      </c>
      <c r="BY24">
        <f>SUMIFS(DataRegularSeason20242025!$AA$3:$AA$1315,DataRegularSeason20242025!$B$3:$B$1315, "&lt;=" &amp; BY$1, DataRegularSeason20242025!$D$3:$D$1315, $A24)+SUMIFS(DataRegularSeason20242025!$AB$3:$AB$1315,DataRegularSeason20242025!$B$3:$B$1315, "&lt;=" &amp; BY$1, DataRegularSeason20242025!$E$3:$E$1315, $A24)</f>
        <v>19</v>
      </c>
      <c r="BZ24">
        <f>SUMIFS(DataRegularSeason20242025!$AA$3:$AA$1315,DataRegularSeason20242025!$B$3:$B$1315, "&lt;=" &amp; BZ$1, DataRegularSeason20242025!$D$3:$D$1315, $A24)+SUMIFS(DataRegularSeason20242025!$AB$3:$AB$1315,DataRegularSeason20242025!$B$3:$B$1315, "&lt;=" &amp; BZ$1, DataRegularSeason20242025!$E$3:$E$1315, $A24)</f>
        <v>19</v>
      </c>
      <c r="CA24">
        <f>SUMIFS(DataRegularSeason20242025!$AA$3:$AA$1315,DataRegularSeason20242025!$B$3:$B$1315, "&lt;=" &amp; CA$1, DataRegularSeason20242025!$D$3:$D$1315, $A24)+SUMIFS(DataRegularSeason20242025!$AB$3:$AB$1315,DataRegularSeason20242025!$B$3:$B$1315, "&lt;=" &amp; CA$1, DataRegularSeason20242025!$E$3:$E$1315, $A24)</f>
        <v>19</v>
      </c>
      <c r="CB24">
        <f>SUMIFS(DataRegularSeason20242025!$AA$3:$AA$1315,DataRegularSeason20242025!$B$3:$B$1315, "&lt;=" &amp; CB$1, DataRegularSeason20242025!$D$3:$D$1315, $A24)+SUMIFS(DataRegularSeason20242025!$AB$3:$AB$1315,DataRegularSeason20242025!$B$3:$B$1315, "&lt;=" &amp; CB$1, DataRegularSeason20242025!$E$3:$E$1315, $A24)</f>
        <v>19</v>
      </c>
      <c r="CC24">
        <f>SUMIFS(DataRegularSeason20242025!$AA$3:$AA$1315,DataRegularSeason20242025!$B$3:$B$1315, "&lt;=" &amp; CC$1, DataRegularSeason20242025!$D$3:$D$1315, $A24)+SUMIFS(DataRegularSeason20242025!$AB$3:$AB$1315,DataRegularSeason20242025!$B$3:$B$1315, "&lt;=" &amp; CC$1, DataRegularSeason20242025!$E$3:$E$1315, $A24)</f>
        <v>19</v>
      </c>
      <c r="CD24">
        <f>SUMIFS(DataRegularSeason20242025!$AA$3:$AA$1315,DataRegularSeason20242025!$B$3:$B$1315, "&lt;=" &amp; CD$1, DataRegularSeason20242025!$D$3:$D$1315, $A24)+SUMIFS(DataRegularSeason20242025!$AB$3:$AB$1315,DataRegularSeason20242025!$B$3:$B$1315, "&lt;=" &amp; CD$1, DataRegularSeason20242025!$E$3:$E$1315, $A24)</f>
        <v>19</v>
      </c>
      <c r="CE24">
        <f>SUMIFS(DataRegularSeason20242025!$AA$3:$AA$1315,DataRegularSeason20242025!$B$3:$B$1315, "&lt;=" &amp; CE$1, DataRegularSeason20242025!$D$3:$D$1315, $A24)+SUMIFS(DataRegularSeason20242025!$AB$3:$AB$1315,DataRegularSeason20242025!$B$3:$B$1315, "&lt;=" &amp; CE$1, DataRegularSeason20242025!$E$3:$E$1315, $A24)</f>
        <v>19</v>
      </c>
      <c r="CF24">
        <f>SUMIFS(DataRegularSeason20242025!$AA$3:$AA$1315,DataRegularSeason20242025!$B$3:$B$1315, "&lt;=" &amp; CF$1, DataRegularSeason20242025!$D$3:$D$1315, $A24)+SUMIFS(DataRegularSeason20242025!$AB$3:$AB$1315,DataRegularSeason20242025!$B$3:$B$1315, "&lt;=" &amp; CF$1, DataRegularSeason20242025!$E$3:$E$1315, $A24)</f>
        <v>19</v>
      </c>
      <c r="CG24">
        <f>SUMIFS(DataRegularSeason20242025!$AA$3:$AA$1315,DataRegularSeason20242025!$B$3:$B$1315, "&lt;=" &amp; CG$1, DataRegularSeason20242025!$D$3:$D$1315, $A24)+SUMIFS(DataRegularSeason20242025!$AB$3:$AB$1315,DataRegularSeason20242025!$B$3:$B$1315, "&lt;=" &amp; CG$1, DataRegularSeason20242025!$E$3:$E$1315, $A24)</f>
        <v>19</v>
      </c>
      <c r="CH24">
        <f>SUMIFS(DataRegularSeason20242025!$AA$3:$AA$1315,DataRegularSeason20242025!$B$3:$B$1315, "&lt;=" &amp; CH$1, DataRegularSeason20242025!$D$3:$D$1315, $A24)+SUMIFS(DataRegularSeason20242025!$AB$3:$AB$1315,DataRegularSeason20242025!$B$3:$B$1315, "&lt;=" &amp; CH$1, DataRegularSeason20242025!$E$3:$E$1315, $A24)</f>
        <v>19</v>
      </c>
      <c r="CI24">
        <f>SUMIFS(DataRegularSeason20242025!$AA$3:$AA$1315,DataRegularSeason20242025!$B$3:$B$1315, "&lt;=" &amp; CI$1, DataRegularSeason20242025!$D$3:$D$1315, $A24)+SUMIFS(DataRegularSeason20242025!$AB$3:$AB$1315,DataRegularSeason20242025!$B$3:$B$1315, "&lt;=" &amp; CI$1, DataRegularSeason20242025!$E$3:$E$1315, $A24)</f>
        <v>19</v>
      </c>
      <c r="CJ24">
        <f>SUMIFS(DataRegularSeason20242025!$AA$3:$AA$1315,DataRegularSeason20242025!$B$3:$B$1315, "&lt;=" &amp; CJ$1, DataRegularSeason20242025!$D$3:$D$1315, $A24)+SUMIFS(DataRegularSeason20242025!$AB$3:$AB$1315,DataRegularSeason20242025!$B$3:$B$1315, "&lt;=" &amp; CJ$1, DataRegularSeason20242025!$E$3:$E$1315, $A24)</f>
        <v>19</v>
      </c>
      <c r="CK24">
        <f>SUMIFS(DataRegularSeason20242025!$AA$3:$AA$1315,DataRegularSeason20242025!$B$3:$B$1315, "&lt;=" &amp; CK$1, DataRegularSeason20242025!$D$3:$D$1315, $A24)+SUMIFS(DataRegularSeason20242025!$AB$3:$AB$1315,DataRegularSeason20242025!$B$3:$B$1315, "&lt;=" &amp; CK$1, DataRegularSeason20242025!$E$3:$E$1315, $A24)</f>
        <v>19</v>
      </c>
      <c r="CL24">
        <f>SUMIFS(DataRegularSeason20242025!$AA$3:$AA$1315,DataRegularSeason20242025!$B$3:$B$1315, "&lt;=" &amp; CL$1, DataRegularSeason20242025!$D$3:$D$1315, $A24)+SUMIFS(DataRegularSeason20242025!$AB$3:$AB$1315,DataRegularSeason20242025!$B$3:$B$1315, "&lt;=" &amp; CL$1, DataRegularSeason20242025!$E$3:$E$1315, $A24)</f>
        <v>19</v>
      </c>
      <c r="CM24">
        <f>SUMIFS(DataRegularSeason20242025!$AA$3:$AA$1315,DataRegularSeason20242025!$B$3:$B$1315, "&lt;=" &amp; CM$1, DataRegularSeason20242025!$D$3:$D$1315, $A24)+SUMIFS(DataRegularSeason20242025!$AB$3:$AB$1315,DataRegularSeason20242025!$B$3:$B$1315, "&lt;=" &amp; CM$1, DataRegularSeason20242025!$E$3:$E$1315, $A24)</f>
        <v>19</v>
      </c>
      <c r="CN24">
        <f>SUMIFS(DataRegularSeason20242025!$AA$3:$AA$1315,DataRegularSeason20242025!$B$3:$B$1315, "&lt;=" &amp; CN$1, DataRegularSeason20242025!$D$3:$D$1315, $A24)+SUMIFS(DataRegularSeason20242025!$AB$3:$AB$1315,DataRegularSeason20242025!$B$3:$B$1315, "&lt;=" &amp; CN$1, DataRegularSeason20242025!$E$3:$E$1315, $A24)</f>
        <v>19</v>
      </c>
      <c r="CO24">
        <f>SUMIFS(DataRegularSeason20242025!$AA$3:$AA$1315,DataRegularSeason20242025!$B$3:$B$1315, "&lt;=" &amp; CO$1, DataRegularSeason20242025!$D$3:$D$1315, $A24)+SUMIFS(DataRegularSeason20242025!$AB$3:$AB$1315,DataRegularSeason20242025!$B$3:$B$1315, "&lt;=" &amp; CO$1, DataRegularSeason20242025!$E$3:$E$1315, $A24)</f>
        <v>19</v>
      </c>
      <c r="CP24">
        <f>SUMIFS(DataRegularSeason20242025!$AA$3:$AA$1315,DataRegularSeason20242025!$B$3:$B$1315, "&lt;=" &amp; CP$1, DataRegularSeason20242025!$D$3:$D$1315, $A24)+SUMIFS(DataRegularSeason20242025!$AB$3:$AB$1315,DataRegularSeason20242025!$B$3:$B$1315, "&lt;=" &amp; CP$1, DataRegularSeason20242025!$E$3:$E$1315, $A24)</f>
        <v>19</v>
      </c>
      <c r="CQ24">
        <f>SUMIFS(DataRegularSeason20242025!$AA$3:$AA$1315,DataRegularSeason20242025!$B$3:$B$1315, "&lt;=" &amp; CQ$1, DataRegularSeason20242025!$D$3:$D$1315, $A24)+SUMIFS(DataRegularSeason20242025!$AB$3:$AB$1315,DataRegularSeason20242025!$B$3:$B$1315, "&lt;=" &amp; CQ$1, DataRegularSeason20242025!$E$3:$E$1315, $A24)</f>
        <v>19</v>
      </c>
      <c r="CR24">
        <f>SUMIFS(DataRegularSeason20242025!$AA$3:$AA$1315,DataRegularSeason20242025!$B$3:$B$1315, "&lt;=" &amp; CR$1, DataRegularSeason20242025!$D$3:$D$1315, $A24)+SUMIFS(DataRegularSeason20242025!$AB$3:$AB$1315,DataRegularSeason20242025!$B$3:$B$1315, "&lt;=" &amp; CR$1, DataRegularSeason20242025!$E$3:$E$1315, $A24)</f>
        <v>19</v>
      </c>
      <c r="CS24">
        <f>SUMIFS(DataRegularSeason20242025!$AA$3:$AA$1315,DataRegularSeason20242025!$B$3:$B$1315, "&lt;=" &amp; CS$1, DataRegularSeason20242025!$D$3:$D$1315, $A24)+SUMIFS(DataRegularSeason20242025!$AB$3:$AB$1315,DataRegularSeason20242025!$B$3:$B$1315, "&lt;=" &amp; CS$1, DataRegularSeason20242025!$E$3:$E$1315, $A24)</f>
        <v>19</v>
      </c>
      <c r="CT24">
        <f>SUMIFS(DataRegularSeason20242025!$AA$3:$AA$1315,DataRegularSeason20242025!$B$3:$B$1315, "&lt;=" &amp; CT$1, DataRegularSeason20242025!$D$3:$D$1315, $A24)+SUMIFS(DataRegularSeason20242025!$AB$3:$AB$1315,DataRegularSeason20242025!$B$3:$B$1315, "&lt;=" &amp; CT$1, DataRegularSeason20242025!$E$3:$E$1315, $A24)</f>
        <v>19</v>
      </c>
      <c r="CU24">
        <f>SUMIFS(DataRegularSeason20242025!$AA$3:$AA$1315,DataRegularSeason20242025!$B$3:$B$1315, "&lt;=" &amp; CU$1, DataRegularSeason20242025!$D$3:$D$1315, $A24)+SUMIFS(DataRegularSeason20242025!$AB$3:$AB$1315,DataRegularSeason20242025!$B$3:$B$1315, "&lt;=" &amp; CU$1, DataRegularSeason20242025!$E$3:$E$1315, $A24)</f>
        <v>19</v>
      </c>
      <c r="CV24">
        <f>SUMIFS(DataRegularSeason20242025!$AA$3:$AA$1315,DataRegularSeason20242025!$B$3:$B$1315, "&lt;=" &amp; CV$1, DataRegularSeason20242025!$D$3:$D$1315, $A24)+SUMIFS(DataRegularSeason20242025!$AB$3:$AB$1315,DataRegularSeason20242025!$B$3:$B$1315, "&lt;=" &amp; CV$1, DataRegularSeason20242025!$E$3:$E$1315, $A24)</f>
        <v>19</v>
      </c>
      <c r="CW24">
        <f>SUMIFS(DataRegularSeason20242025!$AA$3:$AA$1315,DataRegularSeason20242025!$B$3:$B$1315, "&lt;=" &amp; CW$1, DataRegularSeason20242025!$D$3:$D$1315, $A24)+SUMIFS(DataRegularSeason20242025!$AB$3:$AB$1315,DataRegularSeason20242025!$B$3:$B$1315, "&lt;=" &amp; CW$1, DataRegularSeason20242025!$E$3:$E$1315, $A24)</f>
        <v>19</v>
      </c>
      <c r="CX24">
        <f>SUMIFS(DataRegularSeason20242025!$AA$3:$AA$1315,DataRegularSeason20242025!$B$3:$B$1315, "&lt;=" &amp; CX$1, DataRegularSeason20242025!$D$3:$D$1315, $A24)+SUMIFS(DataRegularSeason20242025!$AB$3:$AB$1315,DataRegularSeason20242025!$B$3:$B$1315, "&lt;=" &amp; CX$1, DataRegularSeason20242025!$E$3:$E$1315, $A24)</f>
        <v>19</v>
      </c>
      <c r="CY24">
        <f>SUMIFS(DataRegularSeason20242025!$AA$3:$AA$1315,DataRegularSeason20242025!$B$3:$B$1315, "&lt;=" &amp; CY$1, DataRegularSeason20242025!$D$3:$D$1315, $A24)+SUMIFS(DataRegularSeason20242025!$AB$3:$AB$1315,DataRegularSeason20242025!$B$3:$B$1315, "&lt;=" &amp; CY$1, DataRegularSeason20242025!$E$3:$E$1315, $A24)</f>
        <v>19</v>
      </c>
      <c r="CZ24">
        <f>SUMIFS(DataRegularSeason20242025!$AA$3:$AA$1315,DataRegularSeason20242025!$B$3:$B$1315, "&lt;=" &amp; CZ$1, DataRegularSeason20242025!$D$3:$D$1315, $A24)+SUMIFS(DataRegularSeason20242025!$AB$3:$AB$1315,DataRegularSeason20242025!$B$3:$B$1315, "&lt;=" &amp; CZ$1, DataRegularSeason20242025!$E$3:$E$1315, $A24)</f>
        <v>19</v>
      </c>
      <c r="DA24">
        <f>SUMIFS(DataRegularSeason20242025!$AA$3:$AA$1315,DataRegularSeason20242025!$B$3:$B$1315, "&lt;=" &amp; DA$1, DataRegularSeason20242025!$D$3:$D$1315, $A24)+SUMIFS(DataRegularSeason20242025!$AB$3:$AB$1315,DataRegularSeason20242025!$B$3:$B$1315, "&lt;=" &amp; DA$1, DataRegularSeason20242025!$E$3:$E$1315, $A24)</f>
        <v>19</v>
      </c>
      <c r="DB24">
        <f>SUMIFS(DataRegularSeason20242025!$AA$3:$AA$1315,DataRegularSeason20242025!$B$3:$B$1315, "&lt;=" &amp; DB$1, DataRegularSeason20242025!$D$3:$D$1315, $A24)+SUMIFS(DataRegularSeason20242025!$AB$3:$AB$1315,DataRegularSeason20242025!$B$3:$B$1315, "&lt;=" &amp; DB$1, DataRegularSeason20242025!$E$3:$E$1315, $A24)</f>
        <v>19</v>
      </c>
      <c r="DC24">
        <f>SUMIFS(DataRegularSeason20242025!$AA$3:$AA$1315,DataRegularSeason20242025!$B$3:$B$1315, "&lt;=" &amp; DC$1, DataRegularSeason20242025!$D$3:$D$1315, $A24)+SUMIFS(DataRegularSeason20242025!$AB$3:$AB$1315,DataRegularSeason20242025!$B$3:$B$1315, "&lt;=" &amp; DC$1, DataRegularSeason20242025!$E$3:$E$1315, $A24)</f>
        <v>19</v>
      </c>
      <c r="DD24">
        <f>SUMIFS(DataRegularSeason20242025!$AA$3:$AA$1315,DataRegularSeason20242025!$B$3:$B$1315, "&lt;=" &amp; DD$1, DataRegularSeason20242025!$D$3:$D$1315, $A24)+SUMIFS(DataRegularSeason20242025!$AB$3:$AB$1315,DataRegularSeason20242025!$B$3:$B$1315, "&lt;=" &amp; DD$1, DataRegularSeason20242025!$E$3:$E$1315, $A24)</f>
        <v>19</v>
      </c>
      <c r="DE24">
        <f>SUMIFS(DataRegularSeason20242025!$AA$3:$AA$1315,DataRegularSeason20242025!$B$3:$B$1315, "&lt;=" &amp; DE$1, DataRegularSeason20242025!$D$3:$D$1315, $A24)+SUMIFS(DataRegularSeason20242025!$AB$3:$AB$1315,DataRegularSeason20242025!$B$3:$B$1315, "&lt;=" &amp; DE$1, DataRegularSeason20242025!$E$3:$E$1315, $A24)</f>
        <v>19</v>
      </c>
      <c r="DF24">
        <f>SUMIFS(DataRegularSeason20242025!$AA$3:$AA$1315,DataRegularSeason20242025!$B$3:$B$1315, "&lt;=" &amp; DF$1, DataRegularSeason20242025!$D$3:$D$1315, $A24)+SUMIFS(DataRegularSeason20242025!$AB$3:$AB$1315,DataRegularSeason20242025!$B$3:$B$1315, "&lt;=" &amp; DF$1, DataRegularSeason20242025!$E$3:$E$1315, $A24)</f>
        <v>19</v>
      </c>
      <c r="DG24">
        <f>SUMIFS(DataRegularSeason20242025!$AA$3:$AA$1315,DataRegularSeason20242025!$B$3:$B$1315, "&lt;=" &amp; DG$1, DataRegularSeason20242025!$D$3:$D$1315, $A24)+SUMIFS(DataRegularSeason20242025!$AB$3:$AB$1315,DataRegularSeason20242025!$B$3:$B$1315, "&lt;=" &amp; DG$1, DataRegularSeason20242025!$E$3:$E$1315, $A24)</f>
        <v>19</v>
      </c>
      <c r="DH24">
        <f>SUMIFS(DataRegularSeason20242025!$AA$3:$AA$1315,DataRegularSeason20242025!$B$3:$B$1315, "&lt;=" &amp; DH$1, DataRegularSeason20242025!$D$3:$D$1315, $A24)+SUMIFS(DataRegularSeason20242025!$AB$3:$AB$1315,DataRegularSeason20242025!$B$3:$B$1315, "&lt;=" &amp; DH$1, DataRegularSeason20242025!$E$3:$E$1315, $A24)</f>
        <v>19</v>
      </c>
      <c r="DI24">
        <f>SUMIFS(DataRegularSeason20242025!$AA$3:$AA$1315,DataRegularSeason20242025!$B$3:$B$1315, "&lt;=" &amp; DI$1, DataRegularSeason20242025!$D$3:$D$1315, $A24)+SUMIFS(DataRegularSeason20242025!$AB$3:$AB$1315,DataRegularSeason20242025!$B$3:$B$1315, "&lt;=" &amp; DI$1, DataRegularSeason20242025!$E$3:$E$1315, $A24)</f>
        <v>19</v>
      </c>
      <c r="DJ24">
        <f>SUMIFS(DataRegularSeason20242025!$AA$3:$AA$1315,DataRegularSeason20242025!$B$3:$B$1315, "&lt;=" &amp; DJ$1, DataRegularSeason20242025!$D$3:$D$1315, $A24)+SUMIFS(DataRegularSeason20242025!$AB$3:$AB$1315,DataRegularSeason20242025!$B$3:$B$1315, "&lt;=" &amp; DJ$1, DataRegularSeason20242025!$E$3:$E$1315, $A24)</f>
        <v>19</v>
      </c>
      <c r="DK24">
        <f>SUMIFS(DataRegularSeason20242025!$AA$3:$AA$1315,DataRegularSeason20242025!$B$3:$B$1315, "&lt;=" &amp; DK$1, DataRegularSeason20242025!$D$3:$D$1315, $A24)+SUMIFS(DataRegularSeason20242025!$AB$3:$AB$1315,DataRegularSeason20242025!$B$3:$B$1315, "&lt;=" &amp; DK$1, DataRegularSeason20242025!$E$3:$E$1315, $A24)</f>
        <v>19</v>
      </c>
      <c r="DL24">
        <f>SUMIFS(DataRegularSeason20242025!$AA$3:$AA$1315,DataRegularSeason20242025!$B$3:$B$1315, "&lt;=" &amp; DL$1, DataRegularSeason20242025!$D$3:$D$1315, $A24)+SUMIFS(DataRegularSeason20242025!$AB$3:$AB$1315,DataRegularSeason20242025!$B$3:$B$1315, "&lt;=" &amp; DL$1, DataRegularSeason20242025!$E$3:$E$1315, $A24)</f>
        <v>19</v>
      </c>
      <c r="DM24">
        <f>SUMIFS(DataRegularSeason20242025!$AA$3:$AA$1315,DataRegularSeason20242025!$B$3:$B$1315, "&lt;=" &amp; DM$1, DataRegularSeason20242025!$D$3:$D$1315, $A24)+SUMIFS(DataRegularSeason20242025!$AB$3:$AB$1315,DataRegularSeason20242025!$B$3:$B$1315, "&lt;=" &amp; DM$1, DataRegularSeason20242025!$E$3:$E$1315, $A24)</f>
        <v>19</v>
      </c>
      <c r="DN24">
        <f>SUMIFS(DataRegularSeason20242025!$AA$3:$AA$1315,DataRegularSeason20242025!$B$3:$B$1315, "&lt;=" &amp; DN$1, DataRegularSeason20242025!$D$3:$D$1315, $A24)+SUMIFS(DataRegularSeason20242025!$AB$3:$AB$1315,DataRegularSeason20242025!$B$3:$B$1315, "&lt;=" &amp; DN$1, DataRegularSeason20242025!$E$3:$E$1315, $A24)</f>
        <v>19</v>
      </c>
      <c r="DO24">
        <f>SUMIFS(DataRegularSeason20242025!$AA$3:$AA$1315,DataRegularSeason20242025!$B$3:$B$1315, "&lt;=" &amp; DO$1, DataRegularSeason20242025!$D$3:$D$1315, $A24)+SUMIFS(DataRegularSeason20242025!$AB$3:$AB$1315,DataRegularSeason20242025!$B$3:$B$1315, "&lt;=" &amp; DO$1, DataRegularSeason20242025!$E$3:$E$1315, $A24)</f>
        <v>19</v>
      </c>
      <c r="DP24">
        <f>SUMIFS(DataRegularSeason20242025!$AA$3:$AA$1315,DataRegularSeason20242025!$B$3:$B$1315, "&lt;=" &amp; DP$1, DataRegularSeason20242025!$D$3:$D$1315, $A24)+SUMIFS(DataRegularSeason20242025!$AB$3:$AB$1315,DataRegularSeason20242025!$B$3:$B$1315, "&lt;=" &amp; DP$1, DataRegularSeason20242025!$E$3:$E$1315, $A24)</f>
        <v>19</v>
      </c>
      <c r="DQ24">
        <f>SUMIFS(DataRegularSeason20242025!$AA$3:$AA$1315,DataRegularSeason20242025!$B$3:$B$1315, "&lt;=" &amp; DQ$1, DataRegularSeason20242025!$D$3:$D$1315, $A24)+SUMIFS(DataRegularSeason20242025!$AB$3:$AB$1315,DataRegularSeason20242025!$B$3:$B$1315, "&lt;=" &amp; DQ$1, DataRegularSeason20242025!$E$3:$E$1315, $A24)</f>
        <v>19</v>
      </c>
      <c r="DR24">
        <f>SUMIFS(DataRegularSeason20242025!$AA$3:$AA$1315,DataRegularSeason20242025!$B$3:$B$1315, "&lt;=" &amp; DR$1, DataRegularSeason20242025!$D$3:$D$1315, $A24)+SUMIFS(DataRegularSeason20242025!$AB$3:$AB$1315,DataRegularSeason20242025!$B$3:$B$1315, "&lt;=" &amp; DR$1, DataRegularSeason20242025!$E$3:$E$1315, $A24)</f>
        <v>19</v>
      </c>
      <c r="DS24">
        <f>SUMIFS(DataRegularSeason20242025!$AA$3:$AA$1315,DataRegularSeason20242025!$B$3:$B$1315, "&lt;=" &amp; DS$1, DataRegularSeason20242025!$D$3:$D$1315, $A24)+SUMIFS(DataRegularSeason20242025!$AB$3:$AB$1315,DataRegularSeason20242025!$B$3:$B$1315, "&lt;=" &amp; DS$1, DataRegularSeason20242025!$E$3:$E$1315, $A24)</f>
        <v>19</v>
      </c>
      <c r="DT24">
        <f>SUMIFS(DataRegularSeason20242025!$AA$3:$AA$1315,DataRegularSeason20242025!$B$3:$B$1315, "&lt;=" &amp; DT$1, DataRegularSeason20242025!$D$3:$D$1315, $A24)+SUMIFS(DataRegularSeason20242025!$AB$3:$AB$1315,DataRegularSeason20242025!$B$3:$B$1315, "&lt;=" &amp; DT$1, DataRegularSeason20242025!$E$3:$E$1315, $A24)</f>
        <v>19</v>
      </c>
      <c r="DU24">
        <f>SUMIFS(DataRegularSeason20242025!$AA$3:$AA$1315,DataRegularSeason20242025!$B$3:$B$1315, "&lt;=" &amp; DU$1, DataRegularSeason20242025!$D$3:$D$1315, $A24)+SUMIFS(DataRegularSeason20242025!$AB$3:$AB$1315,DataRegularSeason20242025!$B$3:$B$1315, "&lt;=" &amp; DU$1, DataRegularSeason20242025!$E$3:$E$1315, $A24)</f>
        <v>19</v>
      </c>
      <c r="DV24">
        <f>SUMIFS(DataRegularSeason20242025!$AA$3:$AA$1315,DataRegularSeason20242025!$B$3:$B$1315, "&lt;=" &amp; DV$1, DataRegularSeason20242025!$D$3:$D$1315, $A24)+SUMIFS(DataRegularSeason20242025!$AB$3:$AB$1315,DataRegularSeason20242025!$B$3:$B$1315, "&lt;=" &amp; DV$1, DataRegularSeason20242025!$E$3:$E$1315, $A24)</f>
        <v>19</v>
      </c>
      <c r="DW24">
        <f>SUMIFS(DataRegularSeason20242025!$AA$3:$AA$1315,DataRegularSeason20242025!$B$3:$B$1315, "&lt;=" &amp; DW$1, DataRegularSeason20242025!$D$3:$D$1315, $A24)+SUMIFS(DataRegularSeason20242025!$AB$3:$AB$1315,DataRegularSeason20242025!$B$3:$B$1315, "&lt;=" &amp; DW$1, DataRegularSeason20242025!$E$3:$E$1315, $A24)</f>
        <v>19</v>
      </c>
      <c r="DX24">
        <f>SUMIFS(DataRegularSeason20242025!$AA$3:$AA$1315,DataRegularSeason20242025!$B$3:$B$1315, "&lt;=" &amp; DX$1, DataRegularSeason20242025!$D$3:$D$1315, $A24)+SUMIFS(DataRegularSeason20242025!$AB$3:$AB$1315,DataRegularSeason20242025!$B$3:$B$1315, "&lt;=" &amp; DX$1, DataRegularSeason20242025!$E$3:$E$1315, $A24)</f>
        <v>19</v>
      </c>
      <c r="DY24">
        <f>SUMIFS(DataRegularSeason20242025!$AA$3:$AA$1315,DataRegularSeason20242025!$B$3:$B$1315, "&lt;=" &amp; DY$1, DataRegularSeason20242025!$D$3:$D$1315, $A24)+SUMIFS(DataRegularSeason20242025!$AB$3:$AB$1315,DataRegularSeason20242025!$B$3:$B$1315, "&lt;=" &amp; DY$1, DataRegularSeason20242025!$E$3:$E$1315, $A24)</f>
        <v>19</v>
      </c>
      <c r="DZ24">
        <f>SUMIFS(DataRegularSeason20242025!$AA$3:$AA$1315,DataRegularSeason20242025!$B$3:$B$1315, "&lt;=" &amp; DZ$1, DataRegularSeason20242025!$D$3:$D$1315, $A24)+SUMIFS(DataRegularSeason20242025!$AB$3:$AB$1315,DataRegularSeason20242025!$B$3:$B$1315, "&lt;=" &amp; DZ$1, DataRegularSeason20242025!$E$3:$E$1315, $A24)</f>
        <v>19</v>
      </c>
      <c r="EA24">
        <f>SUMIFS(DataRegularSeason20242025!$AA$3:$AA$1315,DataRegularSeason20242025!$B$3:$B$1315, "&lt;=" &amp; EA$1, DataRegularSeason20242025!$D$3:$D$1315, $A24)+SUMIFS(DataRegularSeason20242025!$AB$3:$AB$1315,DataRegularSeason20242025!$B$3:$B$1315, "&lt;=" &amp; EA$1, DataRegularSeason20242025!$E$3:$E$1315, $A24)</f>
        <v>19</v>
      </c>
      <c r="EB24">
        <f>SUMIFS(DataRegularSeason20242025!$AA$3:$AA$1315,DataRegularSeason20242025!$B$3:$B$1315, "&lt;=" &amp; EB$1, DataRegularSeason20242025!$D$3:$D$1315, $A24)+SUMIFS(DataRegularSeason20242025!$AB$3:$AB$1315,DataRegularSeason20242025!$B$3:$B$1315, "&lt;=" &amp; EB$1, DataRegularSeason20242025!$E$3:$E$1315, $A24)</f>
        <v>19</v>
      </c>
      <c r="EC24">
        <f>SUMIFS(DataRegularSeason20242025!$AA$3:$AA$1315,DataRegularSeason20242025!$B$3:$B$1315, "&lt;=" &amp; EC$1, DataRegularSeason20242025!$D$3:$D$1315, $A24)+SUMIFS(DataRegularSeason20242025!$AB$3:$AB$1315,DataRegularSeason20242025!$B$3:$B$1315, "&lt;=" &amp; EC$1, DataRegularSeason20242025!$E$3:$E$1315, $A24)</f>
        <v>19</v>
      </c>
      <c r="ED24">
        <f>SUMIFS(DataRegularSeason20242025!$AA$3:$AA$1315,DataRegularSeason20242025!$B$3:$B$1315, "&lt;=" &amp; ED$1, DataRegularSeason20242025!$D$3:$D$1315, $A24)+SUMIFS(DataRegularSeason20242025!$AB$3:$AB$1315,DataRegularSeason20242025!$B$3:$B$1315, "&lt;=" &amp; ED$1, DataRegularSeason20242025!$E$3:$E$1315, $A24)</f>
        <v>19</v>
      </c>
      <c r="EE24">
        <f>SUMIFS(DataRegularSeason20242025!$AA$3:$AA$1315,DataRegularSeason20242025!$B$3:$B$1315, "&lt;=" &amp; EE$1, DataRegularSeason20242025!$D$3:$D$1315, $A24)+SUMIFS(DataRegularSeason20242025!$AB$3:$AB$1315,DataRegularSeason20242025!$B$3:$B$1315, "&lt;=" &amp; EE$1, DataRegularSeason20242025!$E$3:$E$1315, $A24)</f>
        <v>19</v>
      </c>
      <c r="EF24">
        <f>SUMIFS(DataRegularSeason20242025!$AA$3:$AA$1315,DataRegularSeason20242025!$B$3:$B$1315, "&lt;=" &amp; EF$1, DataRegularSeason20242025!$D$3:$D$1315, $A24)+SUMIFS(DataRegularSeason20242025!$AB$3:$AB$1315,DataRegularSeason20242025!$B$3:$B$1315, "&lt;=" &amp; EF$1, DataRegularSeason20242025!$E$3:$E$1315, $A24)</f>
        <v>19</v>
      </c>
      <c r="EG24">
        <f>SUMIFS(DataRegularSeason20242025!$AA$3:$AA$1315,DataRegularSeason20242025!$B$3:$B$1315, "&lt;=" &amp; EG$1, DataRegularSeason20242025!$D$3:$D$1315, $A24)+SUMIFS(DataRegularSeason20242025!$AB$3:$AB$1315,DataRegularSeason20242025!$B$3:$B$1315, "&lt;=" &amp; EG$1, DataRegularSeason20242025!$E$3:$E$1315, $A24)</f>
        <v>19</v>
      </c>
      <c r="EH24">
        <f>SUMIFS(DataRegularSeason20242025!$AA$3:$AA$1315,DataRegularSeason20242025!$B$3:$B$1315, "&lt;=" &amp; EH$1, DataRegularSeason20242025!$D$3:$D$1315, $A24)+SUMIFS(DataRegularSeason20242025!$AB$3:$AB$1315,DataRegularSeason20242025!$B$3:$B$1315, "&lt;=" &amp; EH$1, DataRegularSeason20242025!$E$3:$E$1315, $A24)</f>
        <v>19</v>
      </c>
      <c r="EI24">
        <f>SUMIFS(DataRegularSeason20242025!$AA$3:$AA$1315,DataRegularSeason20242025!$B$3:$B$1315, "&lt;=" &amp; EI$1, DataRegularSeason20242025!$D$3:$D$1315, $A24)+SUMIFS(DataRegularSeason20242025!$AB$3:$AB$1315,DataRegularSeason20242025!$B$3:$B$1315, "&lt;=" &amp; EI$1, DataRegularSeason20242025!$E$3:$E$1315, $A24)</f>
        <v>19</v>
      </c>
      <c r="EJ24">
        <f>SUMIFS(DataRegularSeason20242025!$AA$3:$AA$1315,DataRegularSeason20242025!$B$3:$B$1315, "&lt;=" &amp; EJ$1, DataRegularSeason20242025!$D$3:$D$1315, $A24)+SUMIFS(DataRegularSeason20242025!$AB$3:$AB$1315,DataRegularSeason20242025!$B$3:$B$1315, "&lt;=" &amp; EJ$1, DataRegularSeason20242025!$E$3:$E$1315, $A24)</f>
        <v>19</v>
      </c>
      <c r="EK24">
        <f>SUMIFS(DataRegularSeason20242025!$AA$3:$AA$1315,DataRegularSeason20242025!$B$3:$B$1315, "&lt;=" &amp; EK$1, DataRegularSeason20242025!$D$3:$D$1315, $A24)+SUMIFS(DataRegularSeason20242025!$AB$3:$AB$1315,DataRegularSeason20242025!$B$3:$B$1315, "&lt;=" &amp; EK$1, DataRegularSeason20242025!$E$3:$E$1315, $A24)</f>
        <v>19</v>
      </c>
      <c r="EL24">
        <f>SUMIFS(DataRegularSeason20242025!$AA$3:$AA$1315,DataRegularSeason20242025!$B$3:$B$1315, "&lt;=" &amp; EL$1, DataRegularSeason20242025!$D$3:$D$1315, $A24)+SUMIFS(DataRegularSeason20242025!$AB$3:$AB$1315,DataRegularSeason20242025!$B$3:$B$1315, "&lt;=" &amp; EL$1, DataRegularSeason20242025!$E$3:$E$1315, $A24)</f>
        <v>19</v>
      </c>
      <c r="EM24">
        <f>SUMIFS(DataRegularSeason20242025!$AA$3:$AA$1315,DataRegularSeason20242025!$B$3:$B$1315, "&lt;=" &amp; EM$1, DataRegularSeason20242025!$D$3:$D$1315, $A24)+SUMIFS(DataRegularSeason20242025!$AB$3:$AB$1315,DataRegularSeason20242025!$B$3:$B$1315, "&lt;=" &amp; EM$1, DataRegularSeason20242025!$E$3:$E$1315, $A24)</f>
        <v>19</v>
      </c>
      <c r="EN24">
        <f>SUMIFS(DataRegularSeason20242025!$AA$3:$AA$1315,DataRegularSeason20242025!$B$3:$B$1315, "&lt;=" &amp; EN$1, DataRegularSeason20242025!$D$3:$D$1315, $A24)+SUMIFS(DataRegularSeason20242025!$AB$3:$AB$1315,DataRegularSeason20242025!$B$3:$B$1315, "&lt;=" &amp; EN$1, DataRegularSeason20242025!$E$3:$E$1315, $A24)</f>
        <v>19</v>
      </c>
      <c r="EO24">
        <f>SUMIFS(DataRegularSeason20242025!$AA$3:$AA$1315,DataRegularSeason20242025!$B$3:$B$1315, "&lt;=" &amp; EO$1, DataRegularSeason20242025!$D$3:$D$1315, $A24)+SUMIFS(DataRegularSeason20242025!$AB$3:$AB$1315,DataRegularSeason20242025!$B$3:$B$1315, "&lt;=" &amp; EO$1, DataRegularSeason20242025!$E$3:$E$1315, $A24)</f>
        <v>19</v>
      </c>
      <c r="EP24">
        <f>SUMIFS(DataRegularSeason20242025!$AA$3:$AA$1315,DataRegularSeason20242025!$B$3:$B$1315, "&lt;=" &amp; EP$1, DataRegularSeason20242025!$D$3:$D$1315, $A24)+SUMIFS(DataRegularSeason20242025!$AB$3:$AB$1315,DataRegularSeason20242025!$B$3:$B$1315, "&lt;=" &amp; EP$1, DataRegularSeason20242025!$E$3:$E$1315, $A24)</f>
        <v>19</v>
      </c>
      <c r="EQ24">
        <f>SUMIFS(DataRegularSeason20242025!$AA$3:$AA$1315,DataRegularSeason20242025!$B$3:$B$1315, "&lt;=" &amp; EQ$1, DataRegularSeason20242025!$D$3:$D$1315, $A24)+SUMIFS(DataRegularSeason20242025!$AB$3:$AB$1315,DataRegularSeason20242025!$B$3:$B$1315, "&lt;=" &amp; EQ$1, DataRegularSeason20242025!$E$3:$E$1315, $A24)</f>
        <v>19</v>
      </c>
      <c r="ER24">
        <f>SUMIFS(DataRegularSeason20242025!$AA$3:$AA$1315,DataRegularSeason20242025!$B$3:$B$1315, "&lt;=" &amp; ER$1, DataRegularSeason20242025!$D$3:$D$1315, $A24)+SUMIFS(DataRegularSeason20242025!$AB$3:$AB$1315,DataRegularSeason20242025!$B$3:$B$1315, "&lt;=" &amp; ER$1, DataRegularSeason20242025!$E$3:$E$1315, $A24)</f>
        <v>19</v>
      </c>
      <c r="ES24">
        <f>SUMIFS(DataRegularSeason20242025!$AA$3:$AA$1315,DataRegularSeason20242025!$B$3:$B$1315, "&lt;=" &amp; ES$1, DataRegularSeason20242025!$D$3:$D$1315, $A24)+SUMIFS(DataRegularSeason20242025!$AB$3:$AB$1315,DataRegularSeason20242025!$B$3:$B$1315, "&lt;=" &amp; ES$1, DataRegularSeason20242025!$E$3:$E$1315, $A24)</f>
        <v>19</v>
      </c>
      <c r="ET24">
        <f>SUMIFS(DataRegularSeason20242025!$AA$3:$AA$1315,DataRegularSeason20242025!$B$3:$B$1315, "&lt;=" &amp; ET$1, DataRegularSeason20242025!$D$3:$D$1315, $A24)+SUMIFS(DataRegularSeason20242025!$AB$3:$AB$1315,DataRegularSeason20242025!$B$3:$B$1315, "&lt;=" &amp; ET$1, DataRegularSeason20242025!$E$3:$E$1315, $A24)</f>
        <v>19</v>
      </c>
      <c r="EU24">
        <f>SUMIFS(DataRegularSeason20242025!$AA$3:$AA$1315,DataRegularSeason20242025!$B$3:$B$1315, "&lt;=" &amp; EU$1, DataRegularSeason20242025!$D$3:$D$1315, $A24)+SUMIFS(DataRegularSeason20242025!$AB$3:$AB$1315,DataRegularSeason20242025!$B$3:$B$1315, "&lt;=" &amp; EU$1, DataRegularSeason20242025!$E$3:$E$1315, $A24)</f>
        <v>19</v>
      </c>
      <c r="EV24">
        <f>SUMIFS(DataRegularSeason20242025!$AA$3:$AA$1315,DataRegularSeason20242025!$B$3:$B$1315, "&lt;=" &amp; EV$1, DataRegularSeason20242025!$D$3:$D$1315, $A24)+SUMIFS(DataRegularSeason20242025!$AB$3:$AB$1315,DataRegularSeason20242025!$B$3:$B$1315, "&lt;=" &amp; EV$1, DataRegularSeason20242025!$E$3:$E$1315, $A24)</f>
        <v>19</v>
      </c>
      <c r="EW24">
        <f>SUMIFS(DataRegularSeason20242025!$AA$3:$AA$1315,DataRegularSeason20242025!$B$3:$B$1315, "&lt;=" &amp; EW$1, DataRegularSeason20242025!$D$3:$D$1315, $A24)+SUMIFS(DataRegularSeason20242025!$AB$3:$AB$1315,DataRegularSeason20242025!$B$3:$B$1315, "&lt;=" &amp; EW$1, DataRegularSeason20242025!$E$3:$E$1315, $A24)</f>
        <v>19</v>
      </c>
      <c r="EX24">
        <f>SUMIFS(DataRegularSeason20242025!$AA$3:$AA$1315,DataRegularSeason20242025!$B$3:$B$1315, "&lt;=" &amp; EX$1, DataRegularSeason20242025!$D$3:$D$1315, $A24)+SUMIFS(DataRegularSeason20242025!$AB$3:$AB$1315,DataRegularSeason20242025!$B$3:$B$1315, "&lt;=" &amp; EX$1, DataRegularSeason20242025!$E$3:$E$1315, $A24)</f>
        <v>19</v>
      </c>
      <c r="EY24">
        <f>SUMIFS(DataRegularSeason20242025!$AA$3:$AA$1315,DataRegularSeason20242025!$B$3:$B$1315, "&lt;=" &amp; EY$1, DataRegularSeason20242025!$D$3:$D$1315, $A24)+SUMIFS(DataRegularSeason20242025!$AB$3:$AB$1315,DataRegularSeason20242025!$B$3:$B$1315, "&lt;=" &amp; EY$1, DataRegularSeason20242025!$E$3:$E$1315, $A24)</f>
        <v>19</v>
      </c>
      <c r="EZ24">
        <f>SUMIFS(DataRegularSeason20242025!$AA$3:$AA$1315,DataRegularSeason20242025!$B$3:$B$1315, "&lt;=" &amp; EZ$1, DataRegularSeason20242025!$D$3:$D$1315, $A24)+SUMIFS(DataRegularSeason20242025!$AB$3:$AB$1315,DataRegularSeason20242025!$B$3:$B$1315, "&lt;=" &amp; EZ$1, DataRegularSeason20242025!$E$3:$E$1315, $A24)</f>
        <v>19</v>
      </c>
      <c r="FA24">
        <f>SUMIFS(DataRegularSeason20242025!$AA$3:$AA$1315,DataRegularSeason20242025!$B$3:$B$1315, "&lt;=" &amp; FA$1, DataRegularSeason20242025!$D$3:$D$1315, $A24)+SUMIFS(DataRegularSeason20242025!$AB$3:$AB$1315,DataRegularSeason20242025!$B$3:$B$1315, "&lt;=" &amp; FA$1, DataRegularSeason20242025!$E$3:$E$1315, $A24)</f>
        <v>19</v>
      </c>
      <c r="FB24">
        <f>SUMIFS(DataRegularSeason20242025!$AA$3:$AA$1315,DataRegularSeason20242025!$B$3:$B$1315, "&lt;=" &amp; FB$1, DataRegularSeason20242025!$D$3:$D$1315, $A24)+SUMIFS(DataRegularSeason20242025!$AB$3:$AB$1315,DataRegularSeason20242025!$B$3:$B$1315, "&lt;=" &amp; FB$1, DataRegularSeason20242025!$E$3:$E$1315, $A24)</f>
        <v>19</v>
      </c>
      <c r="FC24">
        <f>SUMIFS(DataRegularSeason20242025!$AA$3:$AA$1315,DataRegularSeason20242025!$B$3:$B$1315, "&lt;=" &amp; FC$1, DataRegularSeason20242025!$D$3:$D$1315, $A24)+SUMIFS(DataRegularSeason20242025!$AB$3:$AB$1315,DataRegularSeason20242025!$B$3:$B$1315, "&lt;=" &amp; FC$1, DataRegularSeason20242025!$E$3:$E$1315, $A24)</f>
        <v>19</v>
      </c>
      <c r="FD24">
        <f>SUMIFS(DataRegularSeason20242025!$AA$3:$AA$1315,DataRegularSeason20242025!$B$3:$B$1315, "&lt;=" &amp; FD$1, DataRegularSeason20242025!$D$3:$D$1315, $A24)+SUMIFS(DataRegularSeason20242025!$AB$3:$AB$1315,DataRegularSeason20242025!$B$3:$B$1315, "&lt;=" &amp; FD$1, DataRegularSeason20242025!$E$3:$E$1315, $A24)</f>
        <v>19</v>
      </c>
      <c r="FE24">
        <f>SUMIFS(DataRegularSeason20242025!$AA$3:$AA$1315,DataRegularSeason20242025!$B$3:$B$1315, "&lt;=" &amp; FE$1, DataRegularSeason20242025!$D$3:$D$1315, $A24)+SUMIFS(DataRegularSeason20242025!$AB$3:$AB$1315,DataRegularSeason20242025!$B$3:$B$1315, "&lt;=" &amp; FE$1, DataRegularSeason20242025!$E$3:$E$1315, $A24)</f>
        <v>19</v>
      </c>
      <c r="FF24">
        <f>SUMIFS(DataRegularSeason20242025!$AA$3:$AA$1315,DataRegularSeason20242025!$B$3:$B$1315, "&lt;=" &amp; FF$1, DataRegularSeason20242025!$D$3:$D$1315, $A24)+SUMIFS(DataRegularSeason20242025!$AB$3:$AB$1315,DataRegularSeason20242025!$B$3:$B$1315, "&lt;=" &amp; FF$1, DataRegularSeason20242025!$E$3:$E$1315, $A24)</f>
        <v>19</v>
      </c>
      <c r="FG24">
        <f>SUMIFS(DataRegularSeason20242025!$AA$3:$AA$1315,DataRegularSeason20242025!$B$3:$B$1315, "&lt;=" &amp; FG$1, DataRegularSeason20242025!$D$3:$D$1315, $A24)+SUMIFS(DataRegularSeason20242025!$AB$3:$AB$1315,DataRegularSeason20242025!$B$3:$B$1315, "&lt;=" &amp; FG$1, DataRegularSeason20242025!$E$3:$E$1315, $A24)</f>
        <v>19</v>
      </c>
      <c r="FH24">
        <f>SUMIFS(DataRegularSeason20242025!$AA$3:$AA$1315,DataRegularSeason20242025!$B$3:$B$1315, "&lt;=" &amp; FH$1, DataRegularSeason20242025!$D$3:$D$1315, $A24)+SUMIFS(DataRegularSeason20242025!$AB$3:$AB$1315,DataRegularSeason20242025!$B$3:$B$1315, "&lt;=" &amp; FH$1, DataRegularSeason20242025!$E$3:$E$1315, $A24)</f>
        <v>19</v>
      </c>
      <c r="FI24">
        <f>SUMIFS(DataRegularSeason20242025!$AA$3:$AA$1315,DataRegularSeason20242025!$B$3:$B$1315, "&lt;=" &amp; FI$1, DataRegularSeason20242025!$D$3:$D$1315, $A24)+SUMIFS(DataRegularSeason20242025!$AB$3:$AB$1315,DataRegularSeason20242025!$B$3:$B$1315, "&lt;=" &amp; FI$1, DataRegularSeason20242025!$E$3:$E$1315, $A24)</f>
        <v>19</v>
      </c>
      <c r="FJ24">
        <f>SUMIFS(DataRegularSeason20242025!$AA$3:$AA$1315,DataRegularSeason20242025!$B$3:$B$1315, "&lt;=" &amp; FJ$1, DataRegularSeason20242025!$D$3:$D$1315, $A24)+SUMIFS(DataRegularSeason20242025!$AB$3:$AB$1315,DataRegularSeason20242025!$B$3:$B$1315, "&lt;=" &amp; FJ$1, DataRegularSeason20242025!$E$3:$E$1315, $A24)</f>
        <v>19</v>
      </c>
      <c r="FK24">
        <f>SUMIFS(DataRegularSeason20242025!$AA$3:$AA$1315,DataRegularSeason20242025!$B$3:$B$1315, "&lt;=" &amp; FK$1, DataRegularSeason20242025!$D$3:$D$1315, $A24)+SUMIFS(DataRegularSeason20242025!$AB$3:$AB$1315,DataRegularSeason20242025!$B$3:$B$1315, "&lt;=" &amp; FK$1, DataRegularSeason20242025!$E$3:$E$1315, $A24)</f>
        <v>19</v>
      </c>
      <c r="FL24">
        <f>SUMIFS(DataRegularSeason20242025!$AA$3:$AA$1315,DataRegularSeason20242025!$B$3:$B$1315, "&lt;=" &amp; FL$1, DataRegularSeason20242025!$D$3:$D$1315, $A24)+SUMIFS(DataRegularSeason20242025!$AB$3:$AB$1315,DataRegularSeason20242025!$B$3:$B$1315, "&lt;=" &amp; FL$1, DataRegularSeason20242025!$E$3:$E$1315, $A24)</f>
        <v>19</v>
      </c>
      <c r="FM24">
        <f>SUMIFS(DataRegularSeason20242025!$AA$3:$AA$1315,DataRegularSeason20242025!$B$3:$B$1315, "&lt;=" &amp; FM$1, DataRegularSeason20242025!$D$3:$D$1315, $A24)+SUMIFS(DataRegularSeason20242025!$AB$3:$AB$1315,DataRegularSeason20242025!$B$3:$B$1315, "&lt;=" &amp; FM$1, DataRegularSeason20242025!$E$3:$E$1315, $A24)</f>
        <v>19</v>
      </c>
      <c r="FN24">
        <f>SUMIFS(DataRegularSeason20242025!$AA$3:$AA$1315,DataRegularSeason20242025!$B$3:$B$1315, "&lt;=" &amp; FN$1, DataRegularSeason20242025!$D$3:$D$1315, $A24)+SUMIFS(DataRegularSeason20242025!$AB$3:$AB$1315,DataRegularSeason20242025!$B$3:$B$1315, "&lt;=" &amp; FN$1, DataRegularSeason20242025!$E$3:$E$1315, $A24)</f>
        <v>19</v>
      </c>
      <c r="FO24">
        <f>SUMIFS(DataRegularSeason20242025!$AA$3:$AA$1315,DataRegularSeason20242025!$B$3:$B$1315, "&lt;=" &amp; FO$1, DataRegularSeason20242025!$D$3:$D$1315, $A24)+SUMIFS(DataRegularSeason20242025!$AB$3:$AB$1315,DataRegularSeason20242025!$B$3:$B$1315, "&lt;=" &amp; FO$1, DataRegularSeason20242025!$E$3:$E$1315, $A24)</f>
        <v>19</v>
      </c>
      <c r="FP24">
        <f>SUMIFS(DataRegularSeason20242025!$AA$3:$AA$1315,DataRegularSeason20242025!$B$3:$B$1315, "&lt;=" &amp; FP$1, DataRegularSeason20242025!$D$3:$D$1315, $A24)+SUMIFS(DataRegularSeason20242025!$AB$3:$AB$1315,DataRegularSeason20242025!$B$3:$B$1315, "&lt;=" &amp; FP$1, DataRegularSeason20242025!$E$3:$E$1315, $A24)</f>
        <v>19</v>
      </c>
      <c r="FQ24">
        <f>SUMIFS(DataRegularSeason20242025!$AA$3:$AA$1315,DataRegularSeason20242025!$B$3:$B$1315, "&lt;=" &amp; FQ$1, DataRegularSeason20242025!$D$3:$D$1315, $A24)+SUMIFS(DataRegularSeason20242025!$AB$3:$AB$1315,DataRegularSeason20242025!$B$3:$B$1315, "&lt;=" &amp; FQ$1, DataRegularSeason20242025!$E$3:$E$1315, $A24)</f>
        <v>19</v>
      </c>
      <c r="FR24">
        <f>SUMIFS(DataRegularSeason20242025!$AA$3:$AA$1315,DataRegularSeason20242025!$B$3:$B$1315, "&lt;=" &amp; FR$1, DataRegularSeason20242025!$D$3:$D$1315, $A24)+SUMIFS(DataRegularSeason20242025!$AB$3:$AB$1315,DataRegularSeason20242025!$B$3:$B$1315, "&lt;=" &amp; FR$1, DataRegularSeason20242025!$E$3:$E$1315, $A24)</f>
        <v>19</v>
      </c>
      <c r="FS24">
        <f>SUMIFS(DataRegularSeason20242025!$AA$3:$AA$1315,DataRegularSeason20242025!$B$3:$B$1315, "&lt;=" &amp; FS$1, DataRegularSeason20242025!$D$3:$D$1315, $A24)+SUMIFS(DataRegularSeason20242025!$AB$3:$AB$1315,DataRegularSeason20242025!$B$3:$B$1315, "&lt;=" &amp; FS$1, DataRegularSeason20242025!$E$3:$E$1315, $A24)</f>
        <v>19</v>
      </c>
      <c r="FT24">
        <f>SUMIFS(DataRegularSeason20242025!$AA$3:$AA$1315,DataRegularSeason20242025!$B$3:$B$1315, "&lt;=" &amp; FT$1, DataRegularSeason20242025!$D$3:$D$1315, $A24)+SUMIFS(DataRegularSeason20242025!$AB$3:$AB$1315,DataRegularSeason20242025!$B$3:$B$1315, "&lt;=" &amp; FT$1, DataRegularSeason20242025!$E$3:$E$1315, $A24)</f>
        <v>19</v>
      </c>
      <c r="FU24">
        <f>SUMIFS(DataRegularSeason20242025!$AA$3:$AA$1315,DataRegularSeason20242025!$B$3:$B$1315, "&lt;=" &amp; FU$1, DataRegularSeason20242025!$D$3:$D$1315, $A24)+SUMIFS(DataRegularSeason20242025!$AB$3:$AB$1315,DataRegularSeason20242025!$B$3:$B$1315, "&lt;=" &amp; FU$1, DataRegularSeason20242025!$E$3:$E$1315, $A24)</f>
        <v>19</v>
      </c>
      <c r="FV24">
        <f>SUMIFS(DataRegularSeason20242025!$AA$3:$AA$1315,DataRegularSeason20242025!$B$3:$B$1315, "&lt;=" &amp; FV$1, DataRegularSeason20242025!$D$3:$D$1315, $A24)+SUMIFS(DataRegularSeason20242025!$AB$3:$AB$1315,DataRegularSeason20242025!$B$3:$B$1315, "&lt;=" &amp; FV$1, DataRegularSeason20242025!$E$3:$E$1315, $A24)</f>
        <v>19</v>
      </c>
      <c r="FW24">
        <f>SUMIFS(DataRegularSeason20242025!$AA$3:$AA$1315,DataRegularSeason20242025!$B$3:$B$1315, "&lt;=" &amp; FW$1, DataRegularSeason20242025!$D$3:$D$1315, $A24)+SUMIFS(DataRegularSeason20242025!$AB$3:$AB$1315,DataRegularSeason20242025!$B$3:$B$1315, "&lt;=" &amp; FW$1, DataRegularSeason20242025!$E$3:$E$1315, $A24)</f>
        <v>19</v>
      </c>
      <c r="FX24">
        <f>SUMIFS(DataRegularSeason20242025!$AA$3:$AA$1315,DataRegularSeason20242025!$B$3:$B$1315, "&lt;=" &amp; FX$1, DataRegularSeason20242025!$D$3:$D$1315, $A24)+SUMIFS(DataRegularSeason20242025!$AB$3:$AB$1315,DataRegularSeason20242025!$B$3:$B$1315, "&lt;=" &amp; FX$1, DataRegularSeason20242025!$E$3:$E$1315, $A24)</f>
        <v>19</v>
      </c>
      <c r="FY24">
        <f>SUMIFS(DataRegularSeason20242025!$AA$3:$AA$1315,DataRegularSeason20242025!$B$3:$B$1315, "&lt;=" &amp; FY$1, DataRegularSeason20242025!$D$3:$D$1315, $A24)+SUMIFS(DataRegularSeason20242025!$AB$3:$AB$1315,DataRegularSeason20242025!$B$3:$B$1315, "&lt;=" &amp; FY$1, DataRegularSeason20242025!$E$3:$E$1315, $A24)</f>
        <v>19</v>
      </c>
      <c r="FZ24">
        <f>SUMIFS(DataRegularSeason20242025!$AA$3:$AA$1315,DataRegularSeason20242025!$B$3:$B$1315, "&lt;=" &amp; FZ$1, DataRegularSeason20242025!$D$3:$D$1315, $A24)+SUMIFS(DataRegularSeason20242025!$AB$3:$AB$1315,DataRegularSeason20242025!$B$3:$B$1315, "&lt;=" &amp; FZ$1, DataRegularSeason20242025!$E$3:$E$1315, $A24)</f>
        <v>19</v>
      </c>
      <c r="GA24">
        <f>SUMIFS(DataRegularSeason20242025!$AA$3:$AA$1315,DataRegularSeason20242025!$B$3:$B$1315, "&lt;=" &amp; GA$1, DataRegularSeason20242025!$D$3:$D$1315, $A24)+SUMIFS(DataRegularSeason20242025!$AB$3:$AB$1315,DataRegularSeason20242025!$B$3:$B$1315, "&lt;=" &amp; GA$1, DataRegularSeason20242025!$E$3:$E$1315, $A24)</f>
        <v>19</v>
      </c>
      <c r="GB24">
        <f>SUMIFS(DataRegularSeason20242025!$AA$3:$AA$1315,DataRegularSeason20242025!$B$3:$B$1315, "&lt;=" &amp; GB$1, DataRegularSeason20242025!$D$3:$D$1315, $A24)+SUMIFS(DataRegularSeason20242025!$AB$3:$AB$1315,DataRegularSeason20242025!$B$3:$B$1315, "&lt;=" &amp; GB$1, DataRegularSeason20242025!$E$3:$E$1315, $A24)</f>
        <v>19</v>
      </c>
      <c r="GC24">
        <f>SUMIFS(DataRegularSeason20242025!$AA$3:$AA$1315,DataRegularSeason20242025!$B$3:$B$1315, "&lt;=" &amp; GC$1, DataRegularSeason20242025!$D$3:$D$1315, $A24)+SUMIFS(DataRegularSeason20242025!$AB$3:$AB$1315,DataRegularSeason20242025!$B$3:$B$1315, "&lt;=" &amp; GC$1, DataRegularSeason20242025!$E$3:$E$1315, $A24)</f>
        <v>19</v>
      </c>
      <c r="GD24">
        <f>SUMIFS(DataRegularSeason20242025!$AA$3:$AA$1315,DataRegularSeason20242025!$B$3:$B$1315, "&lt;=" &amp; GD$1, DataRegularSeason20242025!$D$3:$D$1315, $A24)+SUMIFS(DataRegularSeason20242025!$AB$3:$AB$1315,DataRegularSeason20242025!$B$3:$B$1315, "&lt;=" &amp; GD$1, DataRegularSeason20242025!$E$3:$E$1315, $A24)</f>
        <v>19</v>
      </c>
      <c r="GE24">
        <f>SUMIFS(DataRegularSeason20242025!$AA$3:$AA$1315,DataRegularSeason20242025!$B$3:$B$1315, "&lt;=" &amp; GE$1, DataRegularSeason20242025!$D$3:$D$1315, $A24)+SUMIFS(DataRegularSeason20242025!$AB$3:$AB$1315,DataRegularSeason20242025!$B$3:$B$1315, "&lt;=" &amp; GE$1, DataRegularSeason20242025!$E$3:$E$1315, $A24)</f>
        <v>19</v>
      </c>
      <c r="GF24">
        <f>SUMIFS(DataRegularSeason20242025!$AA$3:$AA$1315,DataRegularSeason20242025!$B$3:$B$1315, "&lt;=" &amp; GF$1, DataRegularSeason20242025!$D$3:$D$1315, $A24)+SUMIFS(DataRegularSeason20242025!$AB$3:$AB$1315,DataRegularSeason20242025!$B$3:$B$1315, "&lt;=" &amp; GF$1, DataRegularSeason20242025!$E$3:$E$1315, $A24)</f>
        <v>19</v>
      </c>
      <c r="GG24">
        <f>SUMIFS(DataRegularSeason20242025!$AA$3:$AA$1315,DataRegularSeason20242025!$B$3:$B$1315, "&lt;=" &amp; GG$1, DataRegularSeason20242025!$D$3:$D$1315, $A24)+SUMIFS(DataRegularSeason20242025!$AB$3:$AB$1315,DataRegularSeason20242025!$B$3:$B$1315, "&lt;=" &amp; GG$1, DataRegularSeason20242025!$E$3:$E$1315, $A24)</f>
        <v>19</v>
      </c>
      <c r="GH24">
        <f>SUMIFS(DataRegularSeason20242025!$AA$3:$AA$1315,DataRegularSeason20242025!$B$3:$B$1315, "&lt;=" &amp; GH$1, DataRegularSeason20242025!$D$3:$D$1315, $A24)+SUMIFS(DataRegularSeason20242025!$AB$3:$AB$1315,DataRegularSeason20242025!$B$3:$B$1315, "&lt;=" &amp; GH$1, DataRegularSeason20242025!$E$3:$E$1315, $A24)</f>
        <v>19</v>
      </c>
      <c r="GI24">
        <f>SUMIFS(DataRegularSeason20242025!$AA$3:$AA$1315,DataRegularSeason20242025!$B$3:$B$1315, "&lt;=" &amp; GI$1, DataRegularSeason20242025!$D$3:$D$1315, $A24)+SUMIFS(DataRegularSeason20242025!$AB$3:$AB$1315,DataRegularSeason20242025!$B$3:$B$1315, "&lt;=" &amp; GI$1, DataRegularSeason20242025!$E$3:$E$1315, $A24)</f>
        <v>19</v>
      </c>
      <c r="GJ24">
        <f>SUMIFS(DataRegularSeason20242025!$AA$3:$AA$1315,DataRegularSeason20242025!$B$3:$B$1315, "&lt;=" &amp; GJ$1, DataRegularSeason20242025!$D$3:$D$1315, $A24)+SUMIFS(DataRegularSeason20242025!$AB$3:$AB$1315,DataRegularSeason20242025!$B$3:$B$1315, "&lt;=" &amp; GJ$1, DataRegularSeason20242025!$E$3:$E$1315, $A24)</f>
        <v>19</v>
      </c>
      <c r="GK24">
        <f>SUMIFS(DataRegularSeason20242025!$AA$3:$AA$1315,DataRegularSeason20242025!$B$3:$B$1315, "&lt;=" &amp; GK$1, DataRegularSeason20242025!$D$3:$D$1315, $A24)+SUMIFS(DataRegularSeason20242025!$AB$3:$AB$1315,DataRegularSeason20242025!$B$3:$B$1315, "&lt;=" &amp; GK$1, DataRegularSeason20242025!$E$3:$E$1315, $A24)</f>
        <v>19</v>
      </c>
      <c r="GL24">
        <f>SUMIFS(DataRegularSeason20242025!$AA$3:$AA$1315,DataRegularSeason20242025!$B$3:$B$1315, "&lt;=" &amp; GL$1, DataRegularSeason20242025!$D$3:$D$1315, $A24)+SUMIFS(DataRegularSeason20242025!$AB$3:$AB$1315,DataRegularSeason20242025!$B$3:$B$1315, "&lt;=" &amp; GL$1, DataRegularSeason20242025!$E$3:$E$1315, $A24)</f>
        <v>19</v>
      </c>
      <c r="GM24">
        <f>SUMIFS(DataRegularSeason20242025!$AA$3:$AA$1315,DataRegularSeason20242025!$B$3:$B$1315, "&lt;=" &amp; GM$1, DataRegularSeason20242025!$D$3:$D$1315, $A24)+SUMIFS(DataRegularSeason20242025!$AB$3:$AB$1315,DataRegularSeason20242025!$B$3:$B$1315, "&lt;=" &amp; GM$1, DataRegularSeason20242025!$E$3:$E$1315, $A24)</f>
        <v>19</v>
      </c>
      <c r="GN24">
        <f>SUMIFS(DataRegularSeason20242025!$AA$3:$AA$1315,DataRegularSeason20242025!$B$3:$B$1315, "&lt;=" &amp; GN$1, DataRegularSeason20242025!$D$3:$D$1315, $A24)+SUMIFS(DataRegularSeason20242025!$AB$3:$AB$1315,DataRegularSeason20242025!$B$3:$B$1315, "&lt;=" &amp; GN$1, DataRegularSeason20242025!$E$3:$E$1315, $A24)</f>
        <v>19</v>
      </c>
      <c r="GO24">
        <f>SUMIFS(DataRegularSeason20242025!$AA$3:$AA$1315,DataRegularSeason20242025!$B$3:$B$1315, "&lt;=" &amp; GO$1, DataRegularSeason20242025!$D$3:$D$1315, $A24)+SUMIFS(DataRegularSeason20242025!$AB$3:$AB$1315,DataRegularSeason20242025!$B$3:$B$1315, "&lt;=" &amp; GO$1, DataRegularSeason20242025!$E$3:$E$1315, $A24)</f>
        <v>19</v>
      </c>
      <c r="GP24">
        <f>SUMIFS(DataRegularSeason20242025!$AA$3:$AA$1315,DataRegularSeason20242025!$B$3:$B$1315, "&lt;=" &amp; GP$1, DataRegularSeason20242025!$D$3:$D$1315, $A24)+SUMIFS(DataRegularSeason20242025!$AB$3:$AB$1315,DataRegularSeason20242025!$B$3:$B$1315, "&lt;=" &amp; GP$1, DataRegularSeason20242025!$E$3:$E$1315, $A24)</f>
        <v>19</v>
      </c>
      <c r="GQ24">
        <f>SUMIFS(DataRegularSeason20242025!$AA$3:$AA$1315,DataRegularSeason20242025!$B$3:$B$1315, "&lt;=" &amp; GQ$1, DataRegularSeason20242025!$D$3:$D$1315, $A24)+SUMIFS(DataRegularSeason20242025!$AB$3:$AB$1315,DataRegularSeason20242025!$B$3:$B$1315, "&lt;=" &amp; GQ$1, DataRegularSeason20242025!$E$3:$E$1315, $A24)</f>
        <v>19</v>
      </c>
      <c r="GR24">
        <f>SUMIFS(DataRegularSeason20242025!$AA$3:$AA$1315,DataRegularSeason20242025!$B$3:$B$1315, "&lt;=" &amp; GR$1, DataRegularSeason20242025!$D$3:$D$1315, $A24)+SUMIFS(DataRegularSeason20242025!$AB$3:$AB$1315,DataRegularSeason20242025!$B$3:$B$1315, "&lt;=" &amp; GR$1, DataRegularSeason20242025!$E$3:$E$1315, $A24)</f>
        <v>19</v>
      </c>
      <c r="GS24">
        <f>SUMIFS(DataRegularSeason20242025!$AA$3:$AA$1315,DataRegularSeason20242025!$B$3:$B$1315, "&lt;=" &amp; GS$1, DataRegularSeason20242025!$D$3:$D$1315, $A24)+SUMIFS(DataRegularSeason20242025!$AB$3:$AB$1315,DataRegularSeason20242025!$B$3:$B$1315, "&lt;=" &amp; GS$1, DataRegularSeason20242025!$E$3:$E$1315, $A24)</f>
        <v>19</v>
      </c>
      <c r="GT24">
        <f>SUMIFS(DataRegularSeason20242025!$AA$3:$AA$1315,DataRegularSeason20242025!$B$3:$B$1315, "&lt;=" &amp; GT$1, DataRegularSeason20242025!$D$3:$D$1315, $A24)+SUMIFS(DataRegularSeason20242025!$AB$3:$AB$1315,DataRegularSeason20242025!$B$3:$B$1315, "&lt;=" &amp; GT$1, DataRegularSeason20242025!$E$3:$E$1315, $A24)</f>
        <v>19</v>
      </c>
      <c r="GU24">
        <f>SUMIFS(DataRegularSeason20242025!$AA$3:$AA$1315,DataRegularSeason20242025!$B$3:$B$1315, "&lt;=" &amp; GU$1, DataRegularSeason20242025!$D$3:$D$1315, $A24)+SUMIFS(DataRegularSeason20242025!$AB$3:$AB$1315,DataRegularSeason20242025!$B$3:$B$1315, "&lt;=" &amp; GU$1, DataRegularSeason20242025!$E$3:$E$1315, $A24)</f>
        <v>19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29</v>
      </c>
      <c r="BK27">
        <f>SUMIFS(DataRegularSeason20242025!$AA$3:$AA$1315,DataRegularSeason20242025!$B$3:$B$1315, "&lt;=" &amp; BK$1, DataRegularSeason20242025!$D$3:$D$1315, $A27)+SUMIFS(DataRegularSeason20242025!$AB$3:$AB$1315,DataRegularSeason20242025!$B$3:$B$1315, "&lt;=" &amp; BK$1, DataRegularSeason20242025!$E$3:$E$1315, $A27)</f>
        <v>29</v>
      </c>
      <c r="BL27">
        <f>SUMIFS(DataRegularSeason20242025!$AA$3:$AA$1315,DataRegularSeason20242025!$B$3:$B$1315, "&lt;=" &amp; BL$1, DataRegularSeason20242025!$D$3:$D$1315, $A27)+SUMIFS(DataRegularSeason20242025!$AB$3:$AB$1315,DataRegularSeason20242025!$B$3:$B$1315, "&lt;=" &amp; BL$1, DataRegularSeason20242025!$E$3:$E$1315, $A27)</f>
        <v>29</v>
      </c>
      <c r="BM27">
        <f>SUMIFS(DataRegularSeason20242025!$AA$3:$AA$1315,DataRegularSeason20242025!$B$3:$B$1315, "&lt;=" &amp; BM$1, DataRegularSeason20242025!$D$3:$D$1315, $A27)+SUMIFS(DataRegularSeason20242025!$AB$3:$AB$1315,DataRegularSeason20242025!$B$3:$B$1315, "&lt;=" &amp; BM$1, DataRegularSeason20242025!$E$3:$E$1315, $A27)</f>
        <v>29</v>
      </c>
      <c r="BN27">
        <f>SUMIFS(DataRegularSeason20242025!$AA$3:$AA$1315,DataRegularSeason20242025!$B$3:$B$1315, "&lt;=" &amp; BN$1, DataRegularSeason20242025!$D$3:$D$1315, $A27)+SUMIFS(DataRegularSeason20242025!$AB$3:$AB$1315,DataRegularSeason20242025!$B$3:$B$1315, "&lt;=" &amp; BN$1, DataRegularSeason20242025!$E$3:$E$1315, $A27)</f>
        <v>29</v>
      </c>
      <c r="BO27">
        <f>SUMIFS(DataRegularSeason20242025!$AA$3:$AA$1315,DataRegularSeason20242025!$B$3:$B$1315, "&lt;=" &amp; BO$1, DataRegularSeason20242025!$D$3:$D$1315, $A27)+SUMIFS(DataRegularSeason20242025!$AB$3:$AB$1315,DataRegularSeason20242025!$B$3:$B$1315, "&lt;=" &amp; BO$1, DataRegularSeason20242025!$E$3:$E$1315, $A27)</f>
        <v>29</v>
      </c>
      <c r="BP27">
        <f>SUMIFS(DataRegularSeason20242025!$AA$3:$AA$1315,DataRegularSeason20242025!$B$3:$B$1315, "&lt;=" &amp; BP$1, DataRegularSeason20242025!$D$3:$D$1315, $A27)+SUMIFS(DataRegularSeason20242025!$AB$3:$AB$1315,DataRegularSeason20242025!$B$3:$B$1315, "&lt;=" &amp; BP$1, DataRegularSeason20242025!$E$3:$E$1315, $A27)</f>
        <v>29</v>
      </c>
      <c r="BQ27">
        <f>SUMIFS(DataRegularSeason20242025!$AA$3:$AA$1315,DataRegularSeason20242025!$B$3:$B$1315, "&lt;=" &amp; BQ$1, DataRegularSeason20242025!$D$3:$D$1315, $A27)+SUMIFS(DataRegularSeason20242025!$AB$3:$AB$1315,DataRegularSeason20242025!$B$3:$B$1315, "&lt;=" &amp; BQ$1, DataRegularSeason20242025!$E$3:$E$1315, $A27)</f>
        <v>29</v>
      </c>
      <c r="BR27">
        <f>SUMIFS(DataRegularSeason20242025!$AA$3:$AA$1315,DataRegularSeason20242025!$B$3:$B$1315, "&lt;=" &amp; BR$1, DataRegularSeason20242025!$D$3:$D$1315, $A27)+SUMIFS(DataRegularSeason20242025!$AB$3:$AB$1315,DataRegularSeason20242025!$B$3:$B$1315, "&lt;=" &amp; BR$1, DataRegularSeason20242025!$E$3:$E$1315, $A27)</f>
        <v>29</v>
      </c>
      <c r="BS27">
        <f>SUMIFS(DataRegularSeason20242025!$AA$3:$AA$1315,DataRegularSeason20242025!$B$3:$B$1315, "&lt;=" &amp; BS$1, DataRegularSeason20242025!$D$3:$D$1315, $A27)+SUMIFS(DataRegularSeason20242025!$AB$3:$AB$1315,DataRegularSeason20242025!$B$3:$B$1315, "&lt;=" &amp; BS$1, DataRegularSeason20242025!$E$3:$E$1315, $A27)</f>
        <v>29</v>
      </c>
      <c r="BT27">
        <f>SUMIFS(DataRegularSeason20242025!$AA$3:$AA$1315,DataRegularSeason20242025!$B$3:$B$1315, "&lt;=" &amp; BT$1, DataRegularSeason20242025!$D$3:$D$1315, $A27)+SUMIFS(DataRegularSeason20242025!$AB$3:$AB$1315,DataRegularSeason20242025!$B$3:$B$1315, "&lt;=" &amp; BT$1, DataRegularSeason20242025!$E$3:$E$1315, $A27)</f>
        <v>29</v>
      </c>
      <c r="BU27">
        <f>SUMIFS(DataRegularSeason20242025!$AA$3:$AA$1315,DataRegularSeason20242025!$B$3:$B$1315, "&lt;=" &amp; BU$1, DataRegularSeason20242025!$D$3:$D$1315, $A27)+SUMIFS(DataRegularSeason20242025!$AB$3:$AB$1315,DataRegularSeason20242025!$B$3:$B$1315, "&lt;=" &amp; BU$1, DataRegularSeason20242025!$E$3:$E$1315, $A27)</f>
        <v>29</v>
      </c>
      <c r="BV27">
        <f>SUMIFS(DataRegularSeason20242025!$AA$3:$AA$1315,DataRegularSeason20242025!$B$3:$B$1315, "&lt;=" &amp; BV$1, DataRegularSeason20242025!$D$3:$D$1315, $A27)+SUMIFS(DataRegularSeason20242025!$AB$3:$AB$1315,DataRegularSeason20242025!$B$3:$B$1315, "&lt;=" &amp; BV$1, DataRegularSeason20242025!$E$3:$E$1315, $A27)</f>
        <v>29</v>
      </c>
      <c r="BW27">
        <f>SUMIFS(DataRegularSeason20242025!$AA$3:$AA$1315,DataRegularSeason20242025!$B$3:$B$1315, "&lt;=" &amp; BW$1, DataRegularSeason20242025!$D$3:$D$1315, $A27)+SUMIFS(DataRegularSeason20242025!$AB$3:$AB$1315,DataRegularSeason20242025!$B$3:$B$1315, "&lt;=" &amp; BW$1, DataRegularSeason20242025!$E$3:$E$1315, $A27)</f>
        <v>29</v>
      </c>
      <c r="BX27">
        <f>SUMIFS(DataRegularSeason20242025!$AA$3:$AA$1315,DataRegularSeason20242025!$B$3:$B$1315, "&lt;=" &amp; BX$1, DataRegularSeason20242025!$D$3:$D$1315, $A27)+SUMIFS(DataRegularSeason20242025!$AB$3:$AB$1315,DataRegularSeason20242025!$B$3:$B$1315, "&lt;=" &amp; BX$1, DataRegularSeason20242025!$E$3:$E$1315, $A27)</f>
        <v>29</v>
      </c>
      <c r="BY27">
        <f>SUMIFS(DataRegularSeason20242025!$AA$3:$AA$1315,DataRegularSeason20242025!$B$3:$B$1315, "&lt;=" &amp; BY$1, DataRegularSeason20242025!$D$3:$D$1315, $A27)+SUMIFS(DataRegularSeason20242025!$AB$3:$AB$1315,DataRegularSeason20242025!$B$3:$B$1315, "&lt;=" &amp; BY$1, DataRegularSeason20242025!$E$3:$E$1315, $A27)</f>
        <v>29</v>
      </c>
      <c r="BZ27">
        <f>SUMIFS(DataRegularSeason20242025!$AA$3:$AA$1315,DataRegularSeason20242025!$B$3:$B$1315, "&lt;=" &amp; BZ$1, DataRegularSeason20242025!$D$3:$D$1315, $A27)+SUMIFS(DataRegularSeason20242025!$AB$3:$AB$1315,DataRegularSeason20242025!$B$3:$B$1315, "&lt;=" &amp; BZ$1, DataRegularSeason20242025!$E$3:$E$1315, $A27)</f>
        <v>29</v>
      </c>
      <c r="CA27">
        <f>SUMIFS(DataRegularSeason20242025!$AA$3:$AA$1315,DataRegularSeason20242025!$B$3:$B$1315, "&lt;=" &amp; CA$1, DataRegularSeason20242025!$D$3:$D$1315, $A27)+SUMIFS(DataRegularSeason20242025!$AB$3:$AB$1315,DataRegularSeason20242025!$B$3:$B$1315, "&lt;=" &amp; CA$1, DataRegularSeason20242025!$E$3:$E$1315, $A27)</f>
        <v>29</v>
      </c>
      <c r="CB27">
        <f>SUMIFS(DataRegularSeason20242025!$AA$3:$AA$1315,DataRegularSeason20242025!$B$3:$B$1315, "&lt;=" &amp; CB$1, DataRegularSeason20242025!$D$3:$D$1315, $A27)+SUMIFS(DataRegularSeason20242025!$AB$3:$AB$1315,DataRegularSeason20242025!$B$3:$B$1315, "&lt;=" &amp; CB$1, DataRegularSeason20242025!$E$3:$E$1315, $A27)</f>
        <v>29</v>
      </c>
      <c r="CC27">
        <f>SUMIFS(DataRegularSeason20242025!$AA$3:$AA$1315,DataRegularSeason20242025!$B$3:$B$1315, "&lt;=" &amp; CC$1, DataRegularSeason20242025!$D$3:$D$1315, $A27)+SUMIFS(DataRegularSeason20242025!$AB$3:$AB$1315,DataRegularSeason20242025!$B$3:$B$1315, "&lt;=" &amp; CC$1, DataRegularSeason20242025!$E$3:$E$1315, $A27)</f>
        <v>29</v>
      </c>
      <c r="CD27">
        <f>SUMIFS(DataRegularSeason20242025!$AA$3:$AA$1315,DataRegularSeason20242025!$B$3:$B$1315, "&lt;=" &amp; CD$1, DataRegularSeason20242025!$D$3:$D$1315, $A27)+SUMIFS(DataRegularSeason20242025!$AB$3:$AB$1315,DataRegularSeason20242025!$B$3:$B$1315, "&lt;=" &amp; CD$1, DataRegularSeason20242025!$E$3:$E$1315, $A27)</f>
        <v>29</v>
      </c>
      <c r="CE27">
        <f>SUMIFS(DataRegularSeason20242025!$AA$3:$AA$1315,DataRegularSeason20242025!$B$3:$B$1315, "&lt;=" &amp; CE$1, DataRegularSeason20242025!$D$3:$D$1315, $A27)+SUMIFS(DataRegularSeason20242025!$AB$3:$AB$1315,DataRegularSeason20242025!$B$3:$B$1315, "&lt;=" &amp; CE$1, DataRegularSeason20242025!$E$3:$E$1315, $A27)</f>
        <v>29</v>
      </c>
      <c r="CF27">
        <f>SUMIFS(DataRegularSeason20242025!$AA$3:$AA$1315,DataRegularSeason20242025!$B$3:$B$1315, "&lt;=" &amp; CF$1, DataRegularSeason20242025!$D$3:$D$1315, $A27)+SUMIFS(DataRegularSeason20242025!$AB$3:$AB$1315,DataRegularSeason20242025!$B$3:$B$1315, "&lt;=" &amp; CF$1, DataRegularSeason20242025!$E$3:$E$1315, $A27)</f>
        <v>29</v>
      </c>
      <c r="CG27">
        <f>SUMIFS(DataRegularSeason20242025!$AA$3:$AA$1315,DataRegularSeason20242025!$B$3:$B$1315, "&lt;=" &amp; CG$1, DataRegularSeason20242025!$D$3:$D$1315, $A27)+SUMIFS(DataRegularSeason20242025!$AB$3:$AB$1315,DataRegularSeason20242025!$B$3:$B$1315, "&lt;=" &amp; CG$1, DataRegularSeason20242025!$E$3:$E$1315, $A27)</f>
        <v>29</v>
      </c>
      <c r="CH27">
        <f>SUMIFS(DataRegularSeason20242025!$AA$3:$AA$1315,DataRegularSeason20242025!$B$3:$B$1315, "&lt;=" &amp; CH$1, DataRegularSeason20242025!$D$3:$D$1315, $A27)+SUMIFS(DataRegularSeason20242025!$AB$3:$AB$1315,DataRegularSeason20242025!$B$3:$B$1315, "&lt;=" &amp; CH$1, DataRegularSeason20242025!$E$3:$E$1315, $A27)</f>
        <v>29</v>
      </c>
      <c r="CI27">
        <f>SUMIFS(DataRegularSeason20242025!$AA$3:$AA$1315,DataRegularSeason20242025!$B$3:$B$1315, "&lt;=" &amp; CI$1, DataRegularSeason20242025!$D$3:$D$1315, $A27)+SUMIFS(DataRegularSeason20242025!$AB$3:$AB$1315,DataRegularSeason20242025!$B$3:$B$1315, "&lt;=" &amp; CI$1, DataRegularSeason20242025!$E$3:$E$1315, $A27)</f>
        <v>29</v>
      </c>
      <c r="CJ27">
        <f>SUMIFS(DataRegularSeason20242025!$AA$3:$AA$1315,DataRegularSeason20242025!$B$3:$B$1315, "&lt;=" &amp; CJ$1, DataRegularSeason20242025!$D$3:$D$1315, $A27)+SUMIFS(DataRegularSeason20242025!$AB$3:$AB$1315,DataRegularSeason20242025!$B$3:$B$1315, "&lt;=" &amp; CJ$1, DataRegularSeason20242025!$E$3:$E$1315, $A27)</f>
        <v>29</v>
      </c>
      <c r="CK27">
        <f>SUMIFS(DataRegularSeason20242025!$AA$3:$AA$1315,DataRegularSeason20242025!$B$3:$B$1315, "&lt;=" &amp; CK$1, DataRegularSeason20242025!$D$3:$D$1315, $A27)+SUMIFS(DataRegularSeason20242025!$AB$3:$AB$1315,DataRegularSeason20242025!$B$3:$B$1315, "&lt;=" &amp; CK$1, DataRegularSeason20242025!$E$3:$E$1315, $A27)</f>
        <v>29</v>
      </c>
      <c r="CL27">
        <f>SUMIFS(DataRegularSeason20242025!$AA$3:$AA$1315,DataRegularSeason20242025!$B$3:$B$1315, "&lt;=" &amp; CL$1, DataRegularSeason20242025!$D$3:$D$1315, $A27)+SUMIFS(DataRegularSeason20242025!$AB$3:$AB$1315,DataRegularSeason20242025!$B$3:$B$1315, "&lt;=" &amp; CL$1, DataRegularSeason20242025!$E$3:$E$1315, $A27)</f>
        <v>29</v>
      </c>
      <c r="CM27">
        <f>SUMIFS(DataRegularSeason20242025!$AA$3:$AA$1315,DataRegularSeason20242025!$B$3:$B$1315, "&lt;=" &amp; CM$1, DataRegularSeason20242025!$D$3:$D$1315, $A27)+SUMIFS(DataRegularSeason20242025!$AB$3:$AB$1315,DataRegularSeason20242025!$B$3:$B$1315, "&lt;=" &amp; CM$1, DataRegularSeason20242025!$E$3:$E$1315, $A27)</f>
        <v>29</v>
      </c>
      <c r="CN27">
        <f>SUMIFS(DataRegularSeason20242025!$AA$3:$AA$1315,DataRegularSeason20242025!$B$3:$B$1315, "&lt;=" &amp; CN$1, DataRegularSeason20242025!$D$3:$D$1315, $A27)+SUMIFS(DataRegularSeason20242025!$AB$3:$AB$1315,DataRegularSeason20242025!$B$3:$B$1315, "&lt;=" &amp; CN$1, DataRegularSeason20242025!$E$3:$E$1315, $A27)</f>
        <v>29</v>
      </c>
      <c r="CO27">
        <f>SUMIFS(DataRegularSeason20242025!$AA$3:$AA$1315,DataRegularSeason20242025!$B$3:$B$1315, "&lt;=" &amp; CO$1, DataRegularSeason20242025!$D$3:$D$1315, $A27)+SUMIFS(DataRegularSeason20242025!$AB$3:$AB$1315,DataRegularSeason20242025!$B$3:$B$1315, "&lt;=" &amp; CO$1, DataRegularSeason20242025!$E$3:$E$1315, $A27)</f>
        <v>29</v>
      </c>
      <c r="CP27">
        <f>SUMIFS(DataRegularSeason20242025!$AA$3:$AA$1315,DataRegularSeason20242025!$B$3:$B$1315, "&lt;=" &amp; CP$1, DataRegularSeason20242025!$D$3:$D$1315, $A27)+SUMIFS(DataRegularSeason20242025!$AB$3:$AB$1315,DataRegularSeason20242025!$B$3:$B$1315, "&lt;=" &amp; CP$1, DataRegularSeason20242025!$E$3:$E$1315, $A27)</f>
        <v>29</v>
      </c>
      <c r="CQ27">
        <f>SUMIFS(DataRegularSeason20242025!$AA$3:$AA$1315,DataRegularSeason20242025!$B$3:$B$1315, "&lt;=" &amp; CQ$1, DataRegularSeason20242025!$D$3:$D$1315, $A27)+SUMIFS(DataRegularSeason20242025!$AB$3:$AB$1315,DataRegularSeason20242025!$B$3:$B$1315, "&lt;=" &amp; CQ$1, DataRegularSeason20242025!$E$3:$E$1315, $A27)</f>
        <v>29</v>
      </c>
      <c r="CR27">
        <f>SUMIFS(DataRegularSeason20242025!$AA$3:$AA$1315,DataRegularSeason20242025!$B$3:$B$1315, "&lt;=" &amp; CR$1, DataRegularSeason20242025!$D$3:$D$1315, $A27)+SUMIFS(DataRegularSeason20242025!$AB$3:$AB$1315,DataRegularSeason20242025!$B$3:$B$1315, "&lt;=" &amp; CR$1, DataRegularSeason20242025!$E$3:$E$1315, $A27)</f>
        <v>29</v>
      </c>
      <c r="CS27">
        <f>SUMIFS(DataRegularSeason20242025!$AA$3:$AA$1315,DataRegularSeason20242025!$B$3:$B$1315, "&lt;=" &amp; CS$1, DataRegularSeason20242025!$D$3:$D$1315, $A27)+SUMIFS(DataRegularSeason20242025!$AB$3:$AB$1315,DataRegularSeason20242025!$B$3:$B$1315, "&lt;=" &amp; CS$1, DataRegularSeason20242025!$E$3:$E$1315, $A27)</f>
        <v>29</v>
      </c>
      <c r="CT27">
        <f>SUMIFS(DataRegularSeason20242025!$AA$3:$AA$1315,DataRegularSeason20242025!$B$3:$B$1315, "&lt;=" &amp; CT$1, DataRegularSeason20242025!$D$3:$D$1315, $A27)+SUMIFS(DataRegularSeason20242025!$AB$3:$AB$1315,DataRegularSeason20242025!$B$3:$B$1315, "&lt;=" &amp; CT$1, DataRegularSeason20242025!$E$3:$E$1315, $A27)</f>
        <v>29</v>
      </c>
      <c r="CU27">
        <f>SUMIFS(DataRegularSeason20242025!$AA$3:$AA$1315,DataRegularSeason20242025!$B$3:$B$1315, "&lt;=" &amp; CU$1, DataRegularSeason20242025!$D$3:$D$1315, $A27)+SUMIFS(DataRegularSeason20242025!$AB$3:$AB$1315,DataRegularSeason20242025!$B$3:$B$1315, "&lt;=" &amp; CU$1, DataRegularSeason20242025!$E$3:$E$1315, $A27)</f>
        <v>29</v>
      </c>
      <c r="CV27">
        <f>SUMIFS(DataRegularSeason20242025!$AA$3:$AA$1315,DataRegularSeason20242025!$B$3:$B$1315, "&lt;=" &amp; CV$1, DataRegularSeason20242025!$D$3:$D$1315, $A27)+SUMIFS(DataRegularSeason20242025!$AB$3:$AB$1315,DataRegularSeason20242025!$B$3:$B$1315, "&lt;=" &amp; CV$1, DataRegularSeason20242025!$E$3:$E$1315, $A27)</f>
        <v>29</v>
      </c>
      <c r="CW27">
        <f>SUMIFS(DataRegularSeason20242025!$AA$3:$AA$1315,DataRegularSeason20242025!$B$3:$B$1315, "&lt;=" &amp; CW$1, DataRegularSeason20242025!$D$3:$D$1315, $A27)+SUMIFS(DataRegularSeason20242025!$AB$3:$AB$1315,DataRegularSeason20242025!$B$3:$B$1315, "&lt;=" &amp; CW$1, DataRegularSeason20242025!$E$3:$E$1315, $A27)</f>
        <v>29</v>
      </c>
      <c r="CX27">
        <f>SUMIFS(DataRegularSeason20242025!$AA$3:$AA$1315,DataRegularSeason20242025!$B$3:$B$1315, "&lt;=" &amp; CX$1, DataRegularSeason20242025!$D$3:$D$1315, $A27)+SUMIFS(DataRegularSeason20242025!$AB$3:$AB$1315,DataRegularSeason20242025!$B$3:$B$1315, "&lt;=" &amp; CX$1, DataRegularSeason20242025!$E$3:$E$1315, $A27)</f>
        <v>29</v>
      </c>
      <c r="CY27">
        <f>SUMIFS(DataRegularSeason20242025!$AA$3:$AA$1315,DataRegularSeason20242025!$B$3:$B$1315, "&lt;=" &amp; CY$1, DataRegularSeason20242025!$D$3:$D$1315, $A27)+SUMIFS(DataRegularSeason20242025!$AB$3:$AB$1315,DataRegularSeason20242025!$B$3:$B$1315, "&lt;=" &amp; CY$1, DataRegularSeason20242025!$E$3:$E$1315, $A27)</f>
        <v>29</v>
      </c>
      <c r="CZ27">
        <f>SUMIFS(DataRegularSeason20242025!$AA$3:$AA$1315,DataRegularSeason20242025!$B$3:$B$1315, "&lt;=" &amp; CZ$1, DataRegularSeason20242025!$D$3:$D$1315, $A27)+SUMIFS(DataRegularSeason20242025!$AB$3:$AB$1315,DataRegularSeason20242025!$B$3:$B$1315, "&lt;=" &amp; CZ$1, DataRegularSeason20242025!$E$3:$E$1315, $A27)</f>
        <v>29</v>
      </c>
      <c r="DA27">
        <f>SUMIFS(DataRegularSeason20242025!$AA$3:$AA$1315,DataRegularSeason20242025!$B$3:$B$1315, "&lt;=" &amp; DA$1, DataRegularSeason20242025!$D$3:$D$1315, $A27)+SUMIFS(DataRegularSeason20242025!$AB$3:$AB$1315,DataRegularSeason20242025!$B$3:$B$1315, "&lt;=" &amp; DA$1, DataRegularSeason20242025!$E$3:$E$1315, $A27)</f>
        <v>29</v>
      </c>
      <c r="DB27">
        <f>SUMIFS(DataRegularSeason20242025!$AA$3:$AA$1315,DataRegularSeason20242025!$B$3:$B$1315, "&lt;=" &amp; DB$1, DataRegularSeason20242025!$D$3:$D$1315, $A27)+SUMIFS(DataRegularSeason20242025!$AB$3:$AB$1315,DataRegularSeason20242025!$B$3:$B$1315, "&lt;=" &amp; DB$1, DataRegularSeason20242025!$E$3:$E$1315, $A27)</f>
        <v>29</v>
      </c>
      <c r="DC27">
        <f>SUMIFS(DataRegularSeason20242025!$AA$3:$AA$1315,DataRegularSeason20242025!$B$3:$B$1315, "&lt;=" &amp; DC$1, DataRegularSeason20242025!$D$3:$D$1315, $A27)+SUMIFS(DataRegularSeason20242025!$AB$3:$AB$1315,DataRegularSeason20242025!$B$3:$B$1315, "&lt;=" &amp; DC$1, DataRegularSeason20242025!$E$3:$E$1315, $A27)</f>
        <v>29</v>
      </c>
      <c r="DD27">
        <f>SUMIFS(DataRegularSeason20242025!$AA$3:$AA$1315,DataRegularSeason20242025!$B$3:$B$1315, "&lt;=" &amp; DD$1, DataRegularSeason20242025!$D$3:$D$1315, $A27)+SUMIFS(DataRegularSeason20242025!$AB$3:$AB$1315,DataRegularSeason20242025!$B$3:$B$1315, "&lt;=" &amp; DD$1, DataRegularSeason20242025!$E$3:$E$1315, $A27)</f>
        <v>29</v>
      </c>
      <c r="DE27">
        <f>SUMIFS(DataRegularSeason20242025!$AA$3:$AA$1315,DataRegularSeason20242025!$B$3:$B$1315, "&lt;=" &amp; DE$1, DataRegularSeason20242025!$D$3:$D$1315, $A27)+SUMIFS(DataRegularSeason20242025!$AB$3:$AB$1315,DataRegularSeason20242025!$B$3:$B$1315, "&lt;=" &amp; DE$1, DataRegularSeason20242025!$E$3:$E$1315, $A27)</f>
        <v>29</v>
      </c>
      <c r="DF27">
        <f>SUMIFS(DataRegularSeason20242025!$AA$3:$AA$1315,DataRegularSeason20242025!$B$3:$B$1315, "&lt;=" &amp; DF$1, DataRegularSeason20242025!$D$3:$D$1315, $A27)+SUMIFS(DataRegularSeason20242025!$AB$3:$AB$1315,DataRegularSeason20242025!$B$3:$B$1315, "&lt;=" &amp; DF$1, DataRegularSeason20242025!$E$3:$E$1315, $A27)</f>
        <v>29</v>
      </c>
      <c r="DG27">
        <f>SUMIFS(DataRegularSeason20242025!$AA$3:$AA$1315,DataRegularSeason20242025!$B$3:$B$1315, "&lt;=" &amp; DG$1, DataRegularSeason20242025!$D$3:$D$1315, $A27)+SUMIFS(DataRegularSeason20242025!$AB$3:$AB$1315,DataRegularSeason20242025!$B$3:$B$1315, "&lt;=" &amp; DG$1, DataRegularSeason20242025!$E$3:$E$1315, $A27)</f>
        <v>29</v>
      </c>
      <c r="DH27">
        <f>SUMIFS(DataRegularSeason20242025!$AA$3:$AA$1315,DataRegularSeason20242025!$B$3:$B$1315, "&lt;=" &amp; DH$1, DataRegularSeason20242025!$D$3:$D$1315, $A27)+SUMIFS(DataRegularSeason20242025!$AB$3:$AB$1315,DataRegularSeason20242025!$B$3:$B$1315, "&lt;=" &amp; DH$1, DataRegularSeason20242025!$E$3:$E$1315, $A27)</f>
        <v>29</v>
      </c>
      <c r="DI27">
        <f>SUMIFS(DataRegularSeason20242025!$AA$3:$AA$1315,DataRegularSeason20242025!$B$3:$B$1315, "&lt;=" &amp; DI$1, DataRegularSeason20242025!$D$3:$D$1315, $A27)+SUMIFS(DataRegularSeason20242025!$AB$3:$AB$1315,DataRegularSeason20242025!$B$3:$B$1315, "&lt;=" &amp; DI$1, DataRegularSeason20242025!$E$3:$E$1315, $A27)</f>
        <v>29</v>
      </c>
      <c r="DJ27">
        <f>SUMIFS(DataRegularSeason20242025!$AA$3:$AA$1315,DataRegularSeason20242025!$B$3:$B$1315, "&lt;=" &amp; DJ$1, DataRegularSeason20242025!$D$3:$D$1315, $A27)+SUMIFS(DataRegularSeason20242025!$AB$3:$AB$1315,DataRegularSeason20242025!$B$3:$B$1315, "&lt;=" &amp; DJ$1, DataRegularSeason20242025!$E$3:$E$1315, $A27)</f>
        <v>29</v>
      </c>
      <c r="DK27">
        <f>SUMIFS(DataRegularSeason20242025!$AA$3:$AA$1315,DataRegularSeason20242025!$B$3:$B$1315, "&lt;=" &amp; DK$1, DataRegularSeason20242025!$D$3:$D$1315, $A27)+SUMIFS(DataRegularSeason20242025!$AB$3:$AB$1315,DataRegularSeason20242025!$B$3:$B$1315, "&lt;=" &amp; DK$1, DataRegularSeason20242025!$E$3:$E$1315, $A27)</f>
        <v>29</v>
      </c>
      <c r="DL27">
        <f>SUMIFS(DataRegularSeason20242025!$AA$3:$AA$1315,DataRegularSeason20242025!$B$3:$B$1315, "&lt;=" &amp; DL$1, DataRegularSeason20242025!$D$3:$D$1315, $A27)+SUMIFS(DataRegularSeason20242025!$AB$3:$AB$1315,DataRegularSeason20242025!$B$3:$B$1315, "&lt;=" &amp; DL$1, DataRegularSeason20242025!$E$3:$E$1315, $A27)</f>
        <v>29</v>
      </c>
      <c r="DM27">
        <f>SUMIFS(DataRegularSeason20242025!$AA$3:$AA$1315,DataRegularSeason20242025!$B$3:$B$1315, "&lt;=" &amp; DM$1, DataRegularSeason20242025!$D$3:$D$1315, $A27)+SUMIFS(DataRegularSeason20242025!$AB$3:$AB$1315,DataRegularSeason20242025!$B$3:$B$1315, "&lt;=" &amp; DM$1, DataRegularSeason20242025!$E$3:$E$1315, $A27)</f>
        <v>29</v>
      </c>
      <c r="DN27">
        <f>SUMIFS(DataRegularSeason20242025!$AA$3:$AA$1315,DataRegularSeason20242025!$B$3:$B$1315, "&lt;=" &amp; DN$1, DataRegularSeason20242025!$D$3:$D$1315, $A27)+SUMIFS(DataRegularSeason20242025!$AB$3:$AB$1315,DataRegularSeason20242025!$B$3:$B$1315, "&lt;=" &amp; DN$1, DataRegularSeason20242025!$E$3:$E$1315, $A27)</f>
        <v>29</v>
      </c>
      <c r="DO27">
        <f>SUMIFS(DataRegularSeason20242025!$AA$3:$AA$1315,DataRegularSeason20242025!$B$3:$B$1315, "&lt;=" &amp; DO$1, DataRegularSeason20242025!$D$3:$D$1315, $A27)+SUMIFS(DataRegularSeason20242025!$AB$3:$AB$1315,DataRegularSeason20242025!$B$3:$B$1315, "&lt;=" &amp; DO$1, DataRegularSeason20242025!$E$3:$E$1315, $A27)</f>
        <v>29</v>
      </c>
      <c r="DP27">
        <f>SUMIFS(DataRegularSeason20242025!$AA$3:$AA$1315,DataRegularSeason20242025!$B$3:$B$1315, "&lt;=" &amp; DP$1, DataRegularSeason20242025!$D$3:$D$1315, $A27)+SUMIFS(DataRegularSeason20242025!$AB$3:$AB$1315,DataRegularSeason20242025!$B$3:$B$1315, "&lt;=" &amp; DP$1, DataRegularSeason20242025!$E$3:$E$1315, $A27)</f>
        <v>29</v>
      </c>
      <c r="DQ27">
        <f>SUMIFS(DataRegularSeason20242025!$AA$3:$AA$1315,DataRegularSeason20242025!$B$3:$B$1315, "&lt;=" &amp; DQ$1, DataRegularSeason20242025!$D$3:$D$1315, $A27)+SUMIFS(DataRegularSeason20242025!$AB$3:$AB$1315,DataRegularSeason20242025!$B$3:$B$1315, "&lt;=" &amp; DQ$1, DataRegularSeason20242025!$E$3:$E$1315, $A27)</f>
        <v>29</v>
      </c>
      <c r="DR27">
        <f>SUMIFS(DataRegularSeason20242025!$AA$3:$AA$1315,DataRegularSeason20242025!$B$3:$B$1315, "&lt;=" &amp; DR$1, DataRegularSeason20242025!$D$3:$D$1315, $A27)+SUMIFS(DataRegularSeason20242025!$AB$3:$AB$1315,DataRegularSeason20242025!$B$3:$B$1315, "&lt;=" &amp; DR$1, DataRegularSeason20242025!$E$3:$E$1315, $A27)</f>
        <v>29</v>
      </c>
      <c r="DS27">
        <f>SUMIFS(DataRegularSeason20242025!$AA$3:$AA$1315,DataRegularSeason20242025!$B$3:$B$1315, "&lt;=" &amp; DS$1, DataRegularSeason20242025!$D$3:$D$1315, $A27)+SUMIFS(DataRegularSeason20242025!$AB$3:$AB$1315,DataRegularSeason20242025!$B$3:$B$1315, "&lt;=" &amp; DS$1, DataRegularSeason20242025!$E$3:$E$1315, $A27)</f>
        <v>29</v>
      </c>
      <c r="DT27">
        <f>SUMIFS(DataRegularSeason20242025!$AA$3:$AA$1315,DataRegularSeason20242025!$B$3:$B$1315, "&lt;=" &amp; DT$1, DataRegularSeason20242025!$D$3:$D$1315, $A27)+SUMIFS(DataRegularSeason20242025!$AB$3:$AB$1315,DataRegularSeason20242025!$B$3:$B$1315, "&lt;=" &amp; DT$1, DataRegularSeason20242025!$E$3:$E$1315, $A27)</f>
        <v>29</v>
      </c>
      <c r="DU27">
        <f>SUMIFS(DataRegularSeason20242025!$AA$3:$AA$1315,DataRegularSeason20242025!$B$3:$B$1315, "&lt;=" &amp; DU$1, DataRegularSeason20242025!$D$3:$D$1315, $A27)+SUMIFS(DataRegularSeason20242025!$AB$3:$AB$1315,DataRegularSeason20242025!$B$3:$B$1315, "&lt;=" &amp; DU$1, DataRegularSeason20242025!$E$3:$E$1315, $A27)</f>
        <v>29</v>
      </c>
      <c r="DV27">
        <f>SUMIFS(DataRegularSeason20242025!$AA$3:$AA$1315,DataRegularSeason20242025!$B$3:$B$1315, "&lt;=" &amp; DV$1, DataRegularSeason20242025!$D$3:$D$1315, $A27)+SUMIFS(DataRegularSeason20242025!$AB$3:$AB$1315,DataRegularSeason20242025!$B$3:$B$1315, "&lt;=" &amp; DV$1, DataRegularSeason20242025!$E$3:$E$1315, $A27)</f>
        <v>29</v>
      </c>
      <c r="DW27">
        <f>SUMIFS(DataRegularSeason20242025!$AA$3:$AA$1315,DataRegularSeason20242025!$B$3:$B$1315, "&lt;=" &amp; DW$1, DataRegularSeason20242025!$D$3:$D$1315, $A27)+SUMIFS(DataRegularSeason20242025!$AB$3:$AB$1315,DataRegularSeason20242025!$B$3:$B$1315, "&lt;=" &amp; DW$1, DataRegularSeason20242025!$E$3:$E$1315, $A27)</f>
        <v>29</v>
      </c>
      <c r="DX27">
        <f>SUMIFS(DataRegularSeason20242025!$AA$3:$AA$1315,DataRegularSeason20242025!$B$3:$B$1315, "&lt;=" &amp; DX$1, DataRegularSeason20242025!$D$3:$D$1315, $A27)+SUMIFS(DataRegularSeason20242025!$AB$3:$AB$1315,DataRegularSeason20242025!$B$3:$B$1315, "&lt;=" &amp; DX$1, DataRegularSeason20242025!$E$3:$E$1315, $A27)</f>
        <v>29</v>
      </c>
      <c r="DY27">
        <f>SUMIFS(DataRegularSeason20242025!$AA$3:$AA$1315,DataRegularSeason20242025!$B$3:$B$1315, "&lt;=" &amp; DY$1, DataRegularSeason20242025!$D$3:$D$1315, $A27)+SUMIFS(DataRegularSeason20242025!$AB$3:$AB$1315,DataRegularSeason20242025!$B$3:$B$1315, "&lt;=" &amp; DY$1, DataRegularSeason20242025!$E$3:$E$1315, $A27)</f>
        <v>29</v>
      </c>
      <c r="DZ27">
        <f>SUMIFS(DataRegularSeason20242025!$AA$3:$AA$1315,DataRegularSeason20242025!$B$3:$B$1315, "&lt;=" &amp; DZ$1, DataRegularSeason20242025!$D$3:$D$1315, $A27)+SUMIFS(DataRegularSeason20242025!$AB$3:$AB$1315,DataRegularSeason20242025!$B$3:$B$1315, "&lt;=" &amp; DZ$1, DataRegularSeason20242025!$E$3:$E$1315, $A27)</f>
        <v>29</v>
      </c>
      <c r="EA27">
        <f>SUMIFS(DataRegularSeason20242025!$AA$3:$AA$1315,DataRegularSeason20242025!$B$3:$B$1315, "&lt;=" &amp; EA$1, DataRegularSeason20242025!$D$3:$D$1315, $A27)+SUMIFS(DataRegularSeason20242025!$AB$3:$AB$1315,DataRegularSeason20242025!$B$3:$B$1315, "&lt;=" &amp; EA$1, DataRegularSeason20242025!$E$3:$E$1315, $A27)</f>
        <v>29</v>
      </c>
      <c r="EB27">
        <f>SUMIFS(DataRegularSeason20242025!$AA$3:$AA$1315,DataRegularSeason20242025!$B$3:$B$1315, "&lt;=" &amp; EB$1, DataRegularSeason20242025!$D$3:$D$1315, $A27)+SUMIFS(DataRegularSeason20242025!$AB$3:$AB$1315,DataRegularSeason20242025!$B$3:$B$1315, "&lt;=" &amp; EB$1, DataRegularSeason20242025!$E$3:$E$1315, $A27)</f>
        <v>29</v>
      </c>
      <c r="EC27">
        <f>SUMIFS(DataRegularSeason20242025!$AA$3:$AA$1315,DataRegularSeason20242025!$B$3:$B$1315, "&lt;=" &amp; EC$1, DataRegularSeason20242025!$D$3:$D$1315, $A27)+SUMIFS(DataRegularSeason20242025!$AB$3:$AB$1315,DataRegularSeason20242025!$B$3:$B$1315, "&lt;=" &amp; EC$1, DataRegularSeason20242025!$E$3:$E$1315, $A27)</f>
        <v>29</v>
      </c>
      <c r="ED27">
        <f>SUMIFS(DataRegularSeason20242025!$AA$3:$AA$1315,DataRegularSeason20242025!$B$3:$B$1315, "&lt;=" &amp; ED$1, DataRegularSeason20242025!$D$3:$D$1315, $A27)+SUMIFS(DataRegularSeason20242025!$AB$3:$AB$1315,DataRegularSeason20242025!$B$3:$B$1315, "&lt;=" &amp; ED$1, DataRegularSeason20242025!$E$3:$E$1315, $A27)</f>
        <v>29</v>
      </c>
      <c r="EE27">
        <f>SUMIFS(DataRegularSeason20242025!$AA$3:$AA$1315,DataRegularSeason20242025!$B$3:$B$1315, "&lt;=" &amp; EE$1, DataRegularSeason20242025!$D$3:$D$1315, $A27)+SUMIFS(DataRegularSeason20242025!$AB$3:$AB$1315,DataRegularSeason20242025!$B$3:$B$1315, "&lt;=" &amp; EE$1, DataRegularSeason20242025!$E$3:$E$1315, $A27)</f>
        <v>29</v>
      </c>
      <c r="EF27">
        <f>SUMIFS(DataRegularSeason20242025!$AA$3:$AA$1315,DataRegularSeason20242025!$B$3:$B$1315, "&lt;=" &amp; EF$1, DataRegularSeason20242025!$D$3:$D$1315, $A27)+SUMIFS(DataRegularSeason20242025!$AB$3:$AB$1315,DataRegularSeason20242025!$B$3:$B$1315, "&lt;=" &amp; EF$1, DataRegularSeason20242025!$E$3:$E$1315, $A27)</f>
        <v>29</v>
      </c>
      <c r="EG27">
        <f>SUMIFS(DataRegularSeason20242025!$AA$3:$AA$1315,DataRegularSeason20242025!$B$3:$B$1315, "&lt;=" &amp; EG$1, DataRegularSeason20242025!$D$3:$D$1315, $A27)+SUMIFS(DataRegularSeason20242025!$AB$3:$AB$1315,DataRegularSeason20242025!$B$3:$B$1315, "&lt;=" &amp; EG$1, DataRegularSeason20242025!$E$3:$E$1315, $A27)</f>
        <v>29</v>
      </c>
      <c r="EH27">
        <f>SUMIFS(DataRegularSeason20242025!$AA$3:$AA$1315,DataRegularSeason20242025!$B$3:$B$1315, "&lt;=" &amp; EH$1, DataRegularSeason20242025!$D$3:$D$1315, $A27)+SUMIFS(DataRegularSeason20242025!$AB$3:$AB$1315,DataRegularSeason20242025!$B$3:$B$1315, "&lt;=" &amp; EH$1, DataRegularSeason20242025!$E$3:$E$1315, $A27)</f>
        <v>29</v>
      </c>
      <c r="EI27">
        <f>SUMIFS(DataRegularSeason20242025!$AA$3:$AA$1315,DataRegularSeason20242025!$B$3:$B$1315, "&lt;=" &amp; EI$1, DataRegularSeason20242025!$D$3:$D$1315, $A27)+SUMIFS(DataRegularSeason20242025!$AB$3:$AB$1315,DataRegularSeason20242025!$B$3:$B$1315, "&lt;=" &amp; EI$1, DataRegularSeason20242025!$E$3:$E$1315, $A27)</f>
        <v>29</v>
      </c>
      <c r="EJ27">
        <f>SUMIFS(DataRegularSeason20242025!$AA$3:$AA$1315,DataRegularSeason20242025!$B$3:$B$1315, "&lt;=" &amp; EJ$1, DataRegularSeason20242025!$D$3:$D$1315, $A27)+SUMIFS(DataRegularSeason20242025!$AB$3:$AB$1315,DataRegularSeason20242025!$B$3:$B$1315, "&lt;=" &amp; EJ$1, DataRegularSeason20242025!$E$3:$E$1315, $A27)</f>
        <v>29</v>
      </c>
      <c r="EK27">
        <f>SUMIFS(DataRegularSeason20242025!$AA$3:$AA$1315,DataRegularSeason20242025!$B$3:$B$1315, "&lt;=" &amp; EK$1, DataRegularSeason20242025!$D$3:$D$1315, $A27)+SUMIFS(DataRegularSeason20242025!$AB$3:$AB$1315,DataRegularSeason20242025!$B$3:$B$1315, "&lt;=" &amp; EK$1, DataRegularSeason20242025!$E$3:$E$1315, $A27)</f>
        <v>29</v>
      </c>
      <c r="EL27">
        <f>SUMIFS(DataRegularSeason20242025!$AA$3:$AA$1315,DataRegularSeason20242025!$B$3:$B$1315, "&lt;=" &amp; EL$1, DataRegularSeason20242025!$D$3:$D$1315, $A27)+SUMIFS(DataRegularSeason20242025!$AB$3:$AB$1315,DataRegularSeason20242025!$B$3:$B$1315, "&lt;=" &amp; EL$1, DataRegularSeason20242025!$E$3:$E$1315, $A27)</f>
        <v>29</v>
      </c>
      <c r="EM27">
        <f>SUMIFS(DataRegularSeason20242025!$AA$3:$AA$1315,DataRegularSeason20242025!$B$3:$B$1315, "&lt;=" &amp; EM$1, DataRegularSeason20242025!$D$3:$D$1315, $A27)+SUMIFS(DataRegularSeason20242025!$AB$3:$AB$1315,DataRegularSeason20242025!$B$3:$B$1315, "&lt;=" &amp; EM$1, DataRegularSeason20242025!$E$3:$E$1315, $A27)</f>
        <v>29</v>
      </c>
      <c r="EN27">
        <f>SUMIFS(DataRegularSeason20242025!$AA$3:$AA$1315,DataRegularSeason20242025!$B$3:$B$1315, "&lt;=" &amp; EN$1, DataRegularSeason20242025!$D$3:$D$1315, $A27)+SUMIFS(DataRegularSeason20242025!$AB$3:$AB$1315,DataRegularSeason20242025!$B$3:$B$1315, "&lt;=" &amp; EN$1, DataRegularSeason20242025!$E$3:$E$1315, $A27)</f>
        <v>29</v>
      </c>
      <c r="EO27">
        <f>SUMIFS(DataRegularSeason20242025!$AA$3:$AA$1315,DataRegularSeason20242025!$B$3:$B$1315, "&lt;=" &amp; EO$1, DataRegularSeason20242025!$D$3:$D$1315, $A27)+SUMIFS(DataRegularSeason20242025!$AB$3:$AB$1315,DataRegularSeason20242025!$B$3:$B$1315, "&lt;=" &amp; EO$1, DataRegularSeason20242025!$E$3:$E$1315, $A27)</f>
        <v>29</v>
      </c>
      <c r="EP27">
        <f>SUMIFS(DataRegularSeason20242025!$AA$3:$AA$1315,DataRegularSeason20242025!$B$3:$B$1315, "&lt;=" &amp; EP$1, DataRegularSeason20242025!$D$3:$D$1315, $A27)+SUMIFS(DataRegularSeason20242025!$AB$3:$AB$1315,DataRegularSeason20242025!$B$3:$B$1315, "&lt;=" &amp; EP$1, DataRegularSeason20242025!$E$3:$E$1315, $A27)</f>
        <v>29</v>
      </c>
      <c r="EQ27">
        <f>SUMIFS(DataRegularSeason20242025!$AA$3:$AA$1315,DataRegularSeason20242025!$B$3:$B$1315, "&lt;=" &amp; EQ$1, DataRegularSeason20242025!$D$3:$D$1315, $A27)+SUMIFS(DataRegularSeason20242025!$AB$3:$AB$1315,DataRegularSeason20242025!$B$3:$B$1315, "&lt;=" &amp; EQ$1, DataRegularSeason20242025!$E$3:$E$1315, $A27)</f>
        <v>29</v>
      </c>
      <c r="ER27">
        <f>SUMIFS(DataRegularSeason20242025!$AA$3:$AA$1315,DataRegularSeason20242025!$B$3:$B$1315, "&lt;=" &amp; ER$1, DataRegularSeason20242025!$D$3:$D$1315, $A27)+SUMIFS(DataRegularSeason20242025!$AB$3:$AB$1315,DataRegularSeason20242025!$B$3:$B$1315, "&lt;=" &amp; ER$1, DataRegularSeason20242025!$E$3:$E$1315, $A27)</f>
        <v>29</v>
      </c>
      <c r="ES27">
        <f>SUMIFS(DataRegularSeason20242025!$AA$3:$AA$1315,DataRegularSeason20242025!$B$3:$B$1315, "&lt;=" &amp; ES$1, DataRegularSeason20242025!$D$3:$D$1315, $A27)+SUMIFS(DataRegularSeason20242025!$AB$3:$AB$1315,DataRegularSeason20242025!$B$3:$B$1315, "&lt;=" &amp; ES$1, DataRegularSeason20242025!$E$3:$E$1315, $A27)</f>
        <v>29</v>
      </c>
      <c r="ET27">
        <f>SUMIFS(DataRegularSeason20242025!$AA$3:$AA$1315,DataRegularSeason20242025!$B$3:$B$1315, "&lt;=" &amp; ET$1, DataRegularSeason20242025!$D$3:$D$1315, $A27)+SUMIFS(DataRegularSeason20242025!$AB$3:$AB$1315,DataRegularSeason20242025!$B$3:$B$1315, "&lt;=" &amp; ET$1, DataRegularSeason20242025!$E$3:$E$1315, $A27)</f>
        <v>29</v>
      </c>
      <c r="EU27">
        <f>SUMIFS(DataRegularSeason20242025!$AA$3:$AA$1315,DataRegularSeason20242025!$B$3:$B$1315, "&lt;=" &amp; EU$1, DataRegularSeason20242025!$D$3:$D$1315, $A27)+SUMIFS(DataRegularSeason20242025!$AB$3:$AB$1315,DataRegularSeason20242025!$B$3:$B$1315, "&lt;=" &amp; EU$1, DataRegularSeason20242025!$E$3:$E$1315, $A27)</f>
        <v>29</v>
      </c>
      <c r="EV27">
        <f>SUMIFS(DataRegularSeason20242025!$AA$3:$AA$1315,DataRegularSeason20242025!$B$3:$B$1315, "&lt;=" &amp; EV$1, DataRegularSeason20242025!$D$3:$D$1315, $A27)+SUMIFS(DataRegularSeason20242025!$AB$3:$AB$1315,DataRegularSeason20242025!$B$3:$B$1315, "&lt;=" &amp; EV$1, DataRegularSeason20242025!$E$3:$E$1315, $A27)</f>
        <v>29</v>
      </c>
      <c r="EW27">
        <f>SUMIFS(DataRegularSeason20242025!$AA$3:$AA$1315,DataRegularSeason20242025!$B$3:$B$1315, "&lt;=" &amp; EW$1, DataRegularSeason20242025!$D$3:$D$1315, $A27)+SUMIFS(DataRegularSeason20242025!$AB$3:$AB$1315,DataRegularSeason20242025!$B$3:$B$1315, "&lt;=" &amp; EW$1, DataRegularSeason20242025!$E$3:$E$1315, $A27)</f>
        <v>29</v>
      </c>
      <c r="EX27">
        <f>SUMIFS(DataRegularSeason20242025!$AA$3:$AA$1315,DataRegularSeason20242025!$B$3:$B$1315, "&lt;=" &amp; EX$1, DataRegularSeason20242025!$D$3:$D$1315, $A27)+SUMIFS(DataRegularSeason20242025!$AB$3:$AB$1315,DataRegularSeason20242025!$B$3:$B$1315, "&lt;=" &amp; EX$1, DataRegularSeason20242025!$E$3:$E$1315, $A27)</f>
        <v>29</v>
      </c>
      <c r="EY27">
        <f>SUMIFS(DataRegularSeason20242025!$AA$3:$AA$1315,DataRegularSeason20242025!$B$3:$B$1315, "&lt;=" &amp; EY$1, DataRegularSeason20242025!$D$3:$D$1315, $A27)+SUMIFS(DataRegularSeason20242025!$AB$3:$AB$1315,DataRegularSeason20242025!$B$3:$B$1315, "&lt;=" &amp; EY$1, DataRegularSeason20242025!$E$3:$E$1315, $A27)</f>
        <v>29</v>
      </c>
      <c r="EZ27">
        <f>SUMIFS(DataRegularSeason20242025!$AA$3:$AA$1315,DataRegularSeason20242025!$B$3:$B$1315, "&lt;=" &amp; EZ$1, DataRegularSeason20242025!$D$3:$D$1315, $A27)+SUMIFS(DataRegularSeason20242025!$AB$3:$AB$1315,DataRegularSeason20242025!$B$3:$B$1315, "&lt;=" &amp; EZ$1, DataRegularSeason20242025!$E$3:$E$1315, $A27)</f>
        <v>29</v>
      </c>
      <c r="FA27">
        <f>SUMIFS(DataRegularSeason20242025!$AA$3:$AA$1315,DataRegularSeason20242025!$B$3:$B$1315, "&lt;=" &amp; FA$1, DataRegularSeason20242025!$D$3:$D$1315, $A27)+SUMIFS(DataRegularSeason20242025!$AB$3:$AB$1315,DataRegularSeason20242025!$B$3:$B$1315, "&lt;=" &amp; FA$1, DataRegularSeason20242025!$E$3:$E$1315, $A27)</f>
        <v>29</v>
      </c>
      <c r="FB27">
        <f>SUMIFS(DataRegularSeason20242025!$AA$3:$AA$1315,DataRegularSeason20242025!$B$3:$B$1315, "&lt;=" &amp; FB$1, DataRegularSeason20242025!$D$3:$D$1315, $A27)+SUMIFS(DataRegularSeason20242025!$AB$3:$AB$1315,DataRegularSeason20242025!$B$3:$B$1315, "&lt;=" &amp; FB$1, DataRegularSeason20242025!$E$3:$E$1315, $A27)</f>
        <v>29</v>
      </c>
      <c r="FC27">
        <f>SUMIFS(DataRegularSeason20242025!$AA$3:$AA$1315,DataRegularSeason20242025!$B$3:$B$1315, "&lt;=" &amp; FC$1, DataRegularSeason20242025!$D$3:$D$1315, $A27)+SUMIFS(DataRegularSeason20242025!$AB$3:$AB$1315,DataRegularSeason20242025!$B$3:$B$1315, "&lt;=" &amp; FC$1, DataRegularSeason20242025!$E$3:$E$1315, $A27)</f>
        <v>29</v>
      </c>
      <c r="FD27">
        <f>SUMIFS(DataRegularSeason20242025!$AA$3:$AA$1315,DataRegularSeason20242025!$B$3:$B$1315, "&lt;=" &amp; FD$1, DataRegularSeason20242025!$D$3:$D$1315, $A27)+SUMIFS(DataRegularSeason20242025!$AB$3:$AB$1315,DataRegularSeason20242025!$B$3:$B$1315, "&lt;=" &amp; FD$1, DataRegularSeason20242025!$E$3:$E$1315, $A27)</f>
        <v>29</v>
      </c>
      <c r="FE27">
        <f>SUMIFS(DataRegularSeason20242025!$AA$3:$AA$1315,DataRegularSeason20242025!$B$3:$B$1315, "&lt;=" &amp; FE$1, DataRegularSeason20242025!$D$3:$D$1315, $A27)+SUMIFS(DataRegularSeason20242025!$AB$3:$AB$1315,DataRegularSeason20242025!$B$3:$B$1315, "&lt;=" &amp; FE$1, DataRegularSeason20242025!$E$3:$E$1315, $A27)</f>
        <v>29</v>
      </c>
      <c r="FF27">
        <f>SUMIFS(DataRegularSeason20242025!$AA$3:$AA$1315,DataRegularSeason20242025!$B$3:$B$1315, "&lt;=" &amp; FF$1, DataRegularSeason20242025!$D$3:$D$1315, $A27)+SUMIFS(DataRegularSeason20242025!$AB$3:$AB$1315,DataRegularSeason20242025!$B$3:$B$1315, "&lt;=" &amp; FF$1, DataRegularSeason20242025!$E$3:$E$1315, $A27)</f>
        <v>29</v>
      </c>
      <c r="FG27">
        <f>SUMIFS(DataRegularSeason20242025!$AA$3:$AA$1315,DataRegularSeason20242025!$B$3:$B$1315, "&lt;=" &amp; FG$1, DataRegularSeason20242025!$D$3:$D$1315, $A27)+SUMIFS(DataRegularSeason20242025!$AB$3:$AB$1315,DataRegularSeason20242025!$B$3:$B$1315, "&lt;=" &amp; FG$1, DataRegularSeason20242025!$E$3:$E$1315, $A27)</f>
        <v>29</v>
      </c>
      <c r="FH27">
        <f>SUMIFS(DataRegularSeason20242025!$AA$3:$AA$1315,DataRegularSeason20242025!$B$3:$B$1315, "&lt;=" &amp; FH$1, DataRegularSeason20242025!$D$3:$D$1315, $A27)+SUMIFS(DataRegularSeason20242025!$AB$3:$AB$1315,DataRegularSeason20242025!$B$3:$B$1315, "&lt;=" &amp; FH$1, DataRegularSeason20242025!$E$3:$E$1315, $A27)</f>
        <v>29</v>
      </c>
      <c r="FI27">
        <f>SUMIFS(DataRegularSeason20242025!$AA$3:$AA$1315,DataRegularSeason20242025!$B$3:$B$1315, "&lt;=" &amp; FI$1, DataRegularSeason20242025!$D$3:$D$1315, $A27)+SUMIFS(DataRegularSeason20242025!$AB$3:$AB$1315,DataRegularSeason20242025!$B$3:$B$1315, "&lt;=" &amp; FI$1, DataRegularSeason20242025!$E$3:$E$1315, $A27)</f>
        <v>29</v>
      </c>
      <c r="FJ27">
        <f>SUMIFS(DataRegularSeason20242025!$AA$3:$AA$1315,DataRegularSeason20242025!$B$3:$B$1315, "&lt;=" &amp; FJ$1, DataRegularSeason20242025!$D$3:$D$1315, $A27)+SUMIFS(DataRegularSeason20242025!$AB$3:$AB$1315,DataRegularSeason20242025!$B$3:$B$1315, "&lt;=" &amp; FJ$1, DataRegularSeason20242025!$E$3:$E$1315, $A27)</f>
        <v>29</v>
      </c>
      <c r="FK27">
        <f>SUMIFS(DataRegularSeason20242025!$AA$3:$AA$1315,DataRegularSeason20242025!$B$3:$B$1315, "&lt;=" &amp; FK$1, DataRegularSeason20242025!$D$3:$D$1315, $A27)+SUMIFS(DataRegularSeason20242025!$AB$3:$AB$1315,DataRegularSeason20242025!$B$3:$B$1315, "&lt;=" &amp; FK$1, DataRegularSeason20242025!$E$3:$E$1315, $A27)</f>
        <v>29</v>
      </c>
      <c r="FL27">
        <f>SUMIFS(DataRegularSeason20242025!$AA$3:$AA$1315,DataRegularSeason20242025!$B$3:$B$1315, "&lt;=" &amp; FL$1, DataRegularSeason20242025!$D$3:$D$1315, $A27)+SUMIFS(DataRegularSeason20242025!$AB$3:$AB$1315,DataRegularSeason20242025!$B$3:$B$1315, "&lt;=" &amp; FL$1, DataRegularSeason20242025!$E$3:$E$1315, $A27)</f>
        <v>29</v>
      </c>
      <c r="FM27">
        <f>SUMIFS(DataRegularSeason20242025!$AA$3:$AA$1315,DataRegularSeason20242025!$B$3:$B$1315, "&lt;=" &amp; FM$1, DataRegularSeason20242025!$D$3:$D$1315, $A27)+SUMIFS(DataRegularSeason20242025!$AB$3:$AB$1315,DataRegularSeason20242025!$B$3:$B$1315, "&lt;=" &amp; FM$1, DataRegularSeason20242025!$E$3:$E$1315, $A27)</f>
        <v>29</v>
      </c>
      <c r="FN27">
        <f>SUMIFS(DataRegularSeason20242025!$AA$3:$AA$1315,DataRegularSeason20242025!$B$3:$B$1315, "&lt;=" &amp; FN$1, DataRegularSeason20242025!$D$3:$D$1315, $A27)+SUMIFS(DataRegularSeason20242025!$AB$3:$AB$1315,DataRegularSeason20242025!$B$3:$B$1315, "&lt;=" &amp; FN$1, DataRegularSeason20242025!$E$3:$E$1315, $A27)</f>
        <v>29</v>
      </c>
      <c r="FO27">
        <f>SUMIFS(DataRegularSeason20242025!$AA$3:$AA$1315,DataRegularSeason20242025!$B$3:$B$1315, "&lt;=" &amp; FO$1, DataRegularSeason20242025!$D$3:$D$1315, $A27)+SUMIFS(DataRegularSeason20242025!$AB$3:$AB$1315,DataRegularSeason20242025!$B$3:$B$1315, "&lt;=" &amp; FO$1, DataRegularSeason20242025!$E$3:$E$1315, $A27)</f>
        <v>29</v>
      </c>
      <c r="FP27">
        <f>SUMIFS(DataRegularSeason20242025!$AA$3:$AA$1315,DataRegularSeason20242025!$B$3:$B$1315, "&lt;=" &amp; FP$1, DataRegularSeason20242025!$D$3:$D$1315, $A27)+SUMIFS(DataRegularSeason20242025!$AB$3:$AB$1315,DataRegularSeason20242025!$B$3:$B$1315, "&lt;=" &amp; FP$1, DataRegularSeason20242025!$E$3:$E$1315, $A27)</f>
        <v>29</v>
      </c>
      <c r="FQ27">
        <f>SUMIFS(DataRegularSeason20242025!$AA$3:$AA$1315,DataRegularSeason20242025!$B$3:$B$1315, "&lt;=" &amp; FQ$1, DataRegularSeason20242025!$D$3:$D$1315, $A27)+SUMIFS(DataRegularSeason20242025!$AB$3:$AB$1315,DataRegularSeason20242025!$B$3:$B$1315, "&lt;=" &amp; FQ$1, DataRegularSeason20242025!$E$3:$E$1315, $A27)</f>
        <v>29</v>
      </c>
      <c r="FR27">
        <f>SUMIFS(DataRegularSeason20242025!$AA$3:$AA$1315,DataRegularSeason20242025!$B$3:$B$1315, "&lt;=" &amp; FR$1, DataRegularSeason20242025!$D$3:$D$1315, $A27)+SUMIFS(DataRegularSeason20242025!$AB$3:$AB$1315,DataRegularSeason20242025!$B$3:$B$1315, "&lt;=" &amp; FR$1, DataRegularSeason20242025!$E$3:$E$1315, $A27)</f>
        <v>29</v>
      </c>
      <c r="FS27">
        <f>SUMIFS(DataRegularSeason20242025!$AA$3:$AA$1315,DataRegularSeason20242025!$B$3:$B$1315, "&lt;=" &amp; FS$1, DataRegularSeason20242025!$D$3:$D$1315, $A27)+SUMIFS(DataRegularSeason20242025!$AB$3:$AB$1315,DataRegularSeason20242025!$B$3:$B$1315, "&lt;=" &amp; FS$1, DataRegularSeason20242025!$E$3:$E$1315, $A27)</f>
        <v>29</v>
      </c>
      <c r="FT27">
        <f>SUMIFS(DataRegularSeason20242025!$AA$3:$AA$1315,DataRegularSeason20242025!$B$3:$B$1315, "&lt;=" &amp; FT$1, DataRegularSeason20242025!$D$3:$D$1315, $A27)+SUMIFS(DataRegularSeason20242025!$AB$3:$AB$1315,DataRegularSeason20242025!$B$3:$B$1315, "&lt;=" &amp; FT$1, DataRegularSeason20242025!$E$3:$E$1315, $A27)</f>
        <v>29</v>
      </c>
      <c r="FU27">
        <f>SUMIFS(DataRegularSeason20242025!$AA$3:$AA$1315,DataRegularSeason20242025!$B$3:$B$1315, "&lt;=" &amp; FU$1, DataRegularSeason20242025!$D$3:$D$1315, $A27)+SUMIFS(DataRegularSeason20242025!$AB$3:$AB$1315,DataRegularSeason20242025!$B$3:$B$1315, "&lt;=" &amp; FU$1, DataRegularSeason20242025!$E$3:$E$1315, $A27)</f>
        <v>29</v>
      </c>
      <c r="FV27">
        <f>SUMIFS(DataRegularSeason20242025!$AA$3:$AA$1315,DataRegularSeason20242025!$B$3:$B$1315, "&lt;=" &amp; FV$1, DataRegularSeason20242025!$D$3:$D$1315, $A27)+SUMIFS(DataRegularSeason20242025!$AB$3:$AB$1315,DataRegularSeason20242025!$B$3:$B$1315, "&lt;=" &amp; FV$1, DataRegularSeason20242025!$E$3:$E$1315, $A27)</f>
        <v>29</v>
      </c>
      <c r="FW27">
        <f>SUMIFS(DataRegularSeason20242025!$AA$3:$AA$1315,DataRegularSeason20242025!$B$3:$B$1315, "&lt;=" &amp; FW$1, DataRegularSeason20242025!$D$3:$D$1315, $A27)+SUMIFS(DataRegularSeason20242025!$AB$3:$AB$1315,DataRegularSeason20242025!$B$3:$B$1315, "&lt;=" &amp; FW$1, DataRegularSeason20242025!$E$3:$E$1315, $A27)</f>
        <v>29</v>
      </c>
      <c r="FX27">
        <f>SUMIFS(DataRegularSeason20242025!$AA$3:$AA$1315,DataRegularSeason20242025!$B$3:$B$1315, "&lt;=" &amp; FX$1, DataRegularSeason20242025!$D$3:$D$1315, $A27)+SUMIFS(DataRegularSeason20242025!$AB$3:$AB$1315,DataRegularSeason20242025!$B$3:$B$1315, "&lt;=" &amp; FX$1, DataRegularSeason20242025!$E$3:$E$1315, $A27)</f>
        <v>29</v>
      </c>
      <c r="FY27">
        <f>SUMIFS(DataRegularSeason20242025!$AA$3:$AA$1315,DataRegularSeason20242025!$B$3:$B$1315, "&lt;=" &amp; FY$1, DataRegularSeason20242025!$D$3:$D$1315, $A27)+SUMIFS(DataRegularSeason20242025!$AB$3:$AB$1315,DataRegularSeason20242025!$B$3:$B$1315, "&lt;=" &amp; FY$1, DataRegularSeason20242025!$E$3:$E$1315, $A27)</f>
        <v>29</v>
      </c>
      <c r="FZ27">
        <f>SUMIFS(DataRegularSeason20242025!$AA$3:$AA$1315,DataRegularSeason20242025!$B$3:$B$1315, "&lt;=" &amp; FZ$1, DataRegularSeason20242025!$D$3:$D$1315, $A27)+SUMIFS(DataRegularSeason20242025!$AB$3:$AB$1315,DataRegularSeason20242025!$B$3:$B$1315, "&lt;=" &amp; FZ$1, DataRegularSeason20242025!$E$3:$E$1315, $A27)</f>
        <v>29</v>
      </c>
      <c r="GA27">
        <f>SUMIFS(DataRegularSeason20242025!$AA$3:$AA$1315,DataRegularSeason20242025!$B$3:$B$1315, "&lt;=" &amp; GA$1, DataRegularSeason20242025!$D$3:$D$1315, $A27)+SUMIFS(DataRegularSeason20242025!$AB$3:$AB$1315,DataRegularSeason20242025!$B$3:$B$1315, "&lt;=" &amp; GA$1, DataRegularSeason20242025!$E$3:$E$1315, $A27)</f>
        <v>29</v>
      </c>
      <c r="GB27">
        <f>SUMIFS(DataRegularSeason20242025!$AA$3:$AA$1315,DataRegularSeason20242025!$B$3:$B$1315, "&lt;=" &amp; GB$1, DataRegularSeason20242025!$D$3:$D$1315, $A27)+SUMIFS(DataRegularSeason20242025!$AB$3:$AB$1315,DataRegularSeason20242025!$B$3:$B$1315, "&lt;=" &amp; GB$1, DataRegularSeason20242025!$E$3:$E$1315, $A27)</f>
        <v>29</v>
      </c>
      <c r="GC27">
        <f>SUMIFS(DataRegularSeason20242025!$AA$3:$AA$1315,DataRegularSeason20242025!$B$3:$B$1315, "&lt;=" &amp; GC$1, DataRegularSeason20242025!$D$3:$D$1315, $A27)+SUMIFS(DataRegularSeason20242025!$AB$3:$AB$1315,DataRegularSeason20242025!$B$3:$B$1315, "&lt;=" &amp; GC$1, DataRegularSeason20242025!$E$3:$E$1315, $A27)</f>
        <v>29</v>
      </c>
      <c r="GD27">
        <f>SUMIFS(DataRegularSeason20242025!$AA$3:$AA$1315,DataRegularSeason20242025!$B$3:$B$1315, "&lt;=" &amp; GD$1, DataRegularSeason20242025!$D$3:$D$1315, $A27)+SUMIFS(DataRegularSeason20242025!$AB$3:$AB$1315,DataRegularSeason20242025!$B$3:$B$1315, "&lt;=" &amp; GD$1, DataRegularSeason20242025!$E$3:$E$1315, $A27)</f>
        <v>29</v>
      </c>
      <c r="GE27">
        <f>SUMIFS(DataRegularSeason20242025!$AA$3:$AA$1315,DataRegularSeason20242025!$B$3:$B$1315, "&lt;=" &amp; GE$1, DataRegularSeason20242025!$D$3:$D$1315, $A27)+SUMIFS(DataRegularSeason20242025!$AB$3:$AB$1315,DataRegularSeason20242025!$B$3:$B$1315, "&lt;=" &amp; GE$1, DataRegularSeason20242025!$E$3:$E$1315, $A27)</f>
        <v>29</v>
      </c>
      <c r="GF27">
        <f>SUMIFS(DataRegularSeason20242025!$AA$3:$AA$1315,DataRegularSeason20242025!$B$3:$B$1315, "&lt;=" &amp; GF$1, DataRegularSeason20242025!$D$3:$D$1315, $A27)+SUMIFS(DataRegularSeason20242025!$AB$3:$AB$1315,DataRegularSeason20242025!$B$3:$B$1315, "&lt;=" &amp; GF$1, DataRegularSeason20242025!$E$3:$E$1315, $A27)</f>
        <v>29</v>
      </c>
      <c r="GG27">
        <f>SUMIFS(DataRegularSeason20242025!$AA$3:$AA$1315,DataRegularSeason20242025!$B$3:$B$1315, "&lt;=" &amp; GG$1, DataRegularSeason20242025!$D$3:$D$1315, $A27)+SUMIFS(DataRegularSeason20242025!$AB$3:$AB$1315,DataRegularSeason20242025!$B$3:$B$1315, "&lt;=" &amp; GG$1, DataRegularSeason20242025!$E$3:$E$1315, $A27)</f>
        <v>29</v>
      </c>
      <c r="GH27">
        <f>SUMIFS(DataRegularSeason20242025!$AA$3:$AA$1315,DataRegularSeason20242025!$B$3:$B$1315, "&lt;=" &amp; GH$1, DataRegularSeason20242025!$D$3:$D$1315, $A27)+SUMIFS(DataRegularSeason20242025!$AB$3:$AB$1315,DataRegularSeason20242025!$B$3:$B$1315, "&lt;=" &amp; GH$1, DataRegularSeason20242025!$E$3:$E$1315, $A27)</f>
        <v>29</v>
      </c>
      <c r="GI27">
        <f>SUMIFS(DataRegularSeason20242025!$AA$3:$AA$1315,DataRegularSeason20242025!$B$3:$B$1315, "&lt;=" &amp; GI$1, DataRegularSeason20242025!$D$3:$D$1315, $A27)+SUMIFS(DataRegularSeason20242025!$AB$3:$AB$1315,DataRegularSeason20242025!$B$3:$B$1315, "&lt;=" &amp; GI$1, DataRegularSeason20242025!$E$3:$E$1315, $A27)</f>
        <v>29</v>
      </c>
      <c r="GJ27">
        <f>SUMIFS(DataRegularSeason20242025!$AA$3:$AA$1315,DataRegularSeason20242025!$B$3:$B$1315, "&lt;=" &amp; GJ$1, DataRegularSeason20242025!$D$3:$D$1315, $A27)+SUMIFS(DataRegularSeason20242025!$AB$3:$AB$1315,DataRegularSeason20242025!$B$3:$B$1315, "&lt;=" &amp; GJ$1, DataRegularSeason20242025!$E$3:$E$1315, $A27)</f>
        <v>29</v>
      </c>
      <c r="GK27">
        <f>SUMIFS(DataRegularSeason20242025!$AA$3:$AA$1315,DataRegularSeason20242025!$B$3:$B$1315, "&lt;=" &amp; GK$1, DataRegularSeason20242025!$D$3:$D$1315, $A27)+SUMIFS(DataRegularSeason20242025!$AB$3:$AB$1315,DataRegularSeason20242025!$B$3:$B$1315, "&lt;=" &amp; GK$1, DataRegularSeason20242025!$E$3:$E$1315, $A27)</f>
        <v>29</v>
      </c>
      <c r="GL27">
        <f>SUMIFS(DataRegularSeason20242025!$AA$3:$AA$1315,DataRegularSeason20242025!$B$3:$B$1315, "&lt;=" &amp; GL$1, DataRegularSeason20242025!$D$3:$D$1315, $A27)+SUMIFS(DataRegularSeason20242025!$AB$3:$AB$1315,DataRegularSeason20242025!$B$3:$B$1315, "&lt;=" &amp; GL$1, DataRegularSeason20242025!$E$3:$E$1315, $A27)</f>
        <v>29</v>
      </c>
      <c r="GM27">
        <f>SUMIFS(DataRegularSeason20242025!$AA$3:$AA$1315,DataRegularSeason20242025!$B$3:$B$1315, "&lt;=" &amp; GM$1, DataRegularSeason20242025!$D$3:$D$1315, $A27)+SUMIFS(DataRegularSeason20242025!$AB$3:$AB$1315,DataRegularSeason20242025!$B$3:$B$1315, "&lt;=" &amp; GM$1, DataRegularSeason20242025!$E$3:$E$1315, $A27)</f>
        <v>29</v>
      </c>
      <c r="GN27">
        <f>SUMIFS(DataRegularSeason20242025!$AA$3:$AA$1315,DataRegularSeason20242025!$B$3:$B$1315, "&lt;=" &amp; GN$1, DataRegularSeason20242025!$D$3:$D$1315, $A27)+SUMIFS(DataRegularSeason20242025!$AB$3:$AB$1315,DataRegularSeason20242025!$B$3:$B$1315, "&lt;=" &amp; GN$1, DataRegularSeason20242025!$E$3:$E$1315, $A27)</f>
        <v>29</v>
      </c>
      <c r="GO27">
        <f>SUMIFS(DataRegularSeason20242025!$AA$3:$AA$1315,DataRegularSeason20242025!$B$3:$B$1315, "&lt;=" &amp; GO$1, DataRegularSeason20242025!$D$3:$D$1315, $A27)+SUMIFS(DataRegularSeason20242025!$AB$3:$AB$1315,DataRegularSeason20242025!$B$3:$B$1315, "&lt;=" &amp; GO$1, DataRegularSeason20242025!$E$3:$E$1315, $A27)</f>
        <v>29</v>
      </c>
      <c r="GP27">
        <f>SUMIFS(DataRegularSeason20242025!$AA$3:$AA$1315,DataRegularSeason20242025!$B$3:$B$1315, "&lt;=" &amp; GP$1, DataRegularSeason20242025!$D$3:$D$1315, $A27)+SUMIFS(DataRegularSeason20242025!$AB$3:$AB$1315,DataRegularSeason20242025!$B$3:$B$1315, "&lt;=" &amp; GP$1, DataRegularSeason20242025!$E$3:$E$1315, $A27)</f>
        <v>29</v>
      </c>
      <c r="GQ27">
        <f>SUMIFS(DataRegularSeason20242025!$AA$3:$AA$1315,DataRegularSeason20242025!$B$3:$B$1315, "&lt;=" &amp; GQ$1, DataRegularSeason20242025!$D$3:$D$1315, $A27)+SUMIFS(DataRegularSeason20242025!$AB$3:$AB$1315,DataRegularSeason20242025!$B$3:$B$1315, "&lt;=" &amp; GQ$1, DataRegularSeason20242025!$E$3:$E$1315, $A27)</f>
        <v>29</v>
      </c>
      <c r="GR27">
        <f>SUMIFS(DataRegularSeason20242025!$AA$3:$AA$1315,DataRegularSeason20242025!$B$3:$B$1315, "&lt;=" &amp; GR$1, DataRegularSeason20242025!$D$3:$D$1315, $A27)+SUMIFS(DataRegularSeason20242025!$AB$3:$AB$1315,DataRegularSeason20242025!$B$3:$B$1315, "&lt;=" &amp; GR$1, DataRegularSeason20242025!$E$3:$E$1315, $A27)</f>
        <v>29</v>
      </c>
      <c r="GS27">
        <f>SUMIFS(DataRegularSeason20242025!$AA$3:$AA$1315,DataRegularSeason20242025!$B$3:$B$1315, "&lt;=" &amp; GS$1, DataRegularSeason20242025!$D$3:$D$1315, $A27)+SUMIFS(DataRegularSeason20242025!$AB$3:$AB$1315,DataRegularSeason20242025!$B$3:$B$1315, "&lt;=" &amp; GS$1, DataRegularSeason20242025!$E$3:$E$1315, $A27)</f>
        <v>29</v>
      </c>
      <c r="GT27">
        <f>SUMIFS(DataRegularSeason20242025!$AA$3:$AA$1315,DataRegularSeason20242025!$B$3:$B$1315, "&lt;=" &amp; GT$1, DataRegularSeason20242025!$D$3:$D$1315, $A27)+SUMIFS(DataRegularSeason20242025!$AB$3:$AB$1315,DataRegularSeason20242025!$B$3:$B$1315, "&lt;=" &amp; GT$1, DataRegularSeason20242025!$E$3:$E$1315, $A27)</f>
        <v>29</v>
      </c>
      <c r="GU27">
        <f>SUMIFS(DataRegularSeason20242025!$AA$3:$AA$1315,DataRegularSeason20242025!$B$3:$B$1315, "&lt;=" &amp; GU$1, DataRegularSeason20242025!$D$3:$D$1315, $A27)+SUMIFS(DataRegularSeason20242025!$AB$3:$AB$1315,DataRegularSeason20242025!$B$3:$B$1315, "&lt;=" &amp; GU$1, DataRegularSeason20242025!$E$3:$E$1315, $A27)</f>
        <v>29</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25</v>
      </c>
      <c r="BB28">
        <f>SUMIFS(DataRegularSeason20242025!$AA$3:$AA$1315,DataRegularSeason20242025!$B$3:$B$1315, "&lt;=" &amp; BB$1, DataRegularSeason20242025!$D$3:$D$1315, $A28)+SUMIFS(DataRegularSeason20242025!$AB$3:$AB$1315,DataRegularSeason20242025!$B$3:$B$1315, "&lt;=" &amp; BB$1, DataRegularSeason20242025!$E$3:$E$1315, $A28)</f>
        <v>25</v>
      </c>
      <c r="BC28">
        <f>SUMIFS(DataRegularSeason20242025!$AA$3:$AA$1315,DataRegularSeason20242025!$B$3:$B$1315, "&lt;=" &amp; BC$1, DataRegularSeason20242025!$D$3:$D$1315, $A28)+SUMIFS(DataRegularSeason20242025!$AB$3:$AB$1315,DataRegularSeason20242025!$B$3:$B$1315, "&lt;=" &amp; BC$1, DataRegularSeason20242025!$E$3:$E$1315, $A28)</f>
        <v>27</v>
      </c>
      <c r="BD28">
        <f>SUMIFS(DataRegularSeason20242025!$AA$3:$AA$1315,DataRegularSeason20242025!$B$3:$B$1315, "&lt;=" &amp; BD$1, DataRegularSeason20242025!$D$3:$D$1315, $A28)+SUMIFS(DataRegularSeason20242025!$AB$3:$AB$1315,DataRegularSeason20242025!$B$3:$B$1315, "&lt;=" &amp; BD$1, DataRegularSeason20242025!$E$3:$E$1315, $A28)</f>
        <v>27</v>
      </c>
      <c r="BE28">
        <f>SUMIFS(DataRegularSeason20242025!$AA$3:$AA$1315,DataRegularSeason20242025!$B$3:$B$1315, "&lt;=" &amp; BE$1, DataRegularSeason20242025!$D$3:$D$1315, $A28)+SUMIFS(DataRegularSeason20242025!$AB$3:$AB$1315,DataRegularSeason20242025!$B$3:$B$1315, "&lt;=" &amp; BE$1, DataRegularSeason20242025!$E$3:$E$1315, $A28)</f>
        <v>27</v>
      </c>
      <c r="BF28">
        <f>SUMIFS(DataRegularSeason20242025!$AA$3:$AA$1315,DataRegularSeason20242025!$B$3:$B$1315, "&lt;=" &amp; BF$1, DataRegularSeason20242025!$D$3:$D$1315, $A28)+SUMIFS(DataRegularSeason20242025!$AB$3:$AB$1315,DataRegularSeason20242025!$B$3:$B$1315, "&lt;=" &amp; BF$1, DataRegularSeason20242025!$E$3:$E$1315, $A28)</f>
        <v>27</v>
      </c>
      <c r="BG28">
        <f>SUMIFS(DataRegularSeason20242025!$AA$3:$AA$1315,DataRegularSeason20242025!$B$3:$B$1315, "&lt;=" &amp; BG$1, DataRegularSeason20242025!$D$3:$D$1315, $A28)+SUMIFS(DataRegularSeason20242025!$AB$3:$AB$1315,DataRegularSeason20242025!$B$3:$B$1315, "&lt;=" &amp; BG$1, DataRegularSeason20242025!$E$3:$E$1315, $A28)</f>
        <v>28</v>
      </c>
      <c r="BH28">
        <f>SUMIFS(DataRegularSeason20242025!$AA$3:$AA$1315,DataRegularSeason20242025!$B$3:$B$1315, "&lt;=" &amp; BH$1, DataRegularSeason20242025!$D$3:$D$1315, $A28)+SUMIFS(DataRegularSeason20242025!$AB$3:$AB$1315,DataRegularSeason20242025!$B$3:$B$1315, "&lt;=" &amp; BH$1, DataRegularSeason20242025!$E$3:$E$1315, $A28)</f>
        <v>28</v>
      </c>
      <c r="BI28">
        <f>SUMIFS(DataRegularSeason20242025!$AA$3:$AA$1315,DataRegularSeason20242025!$B$3:$B$1315, "&lt;=" &amp; BI$1, DataRegularSeason20242025!$D$3:$D$1315, $A28)+SUMIFS(DataRegularSeason20242025!$AB$3:$AB$1315,DataRegularSeason20242025!$B$3:$B$1315, "&lt;=" &amp; BI$1, DataRegularSeason20242025!$E$3:$E$1315, $A28)</f>
        <v>28</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28</v>
      </c>
      <c r="BP28">
        <f>SUMIFS(DataRegularSeason20242025!$AA$3:$AA$1315,DataRegularSeason20242025!$B$3:$B$1315, "&lt;=" &amp; BP$1, DataRegularSeason20242025!$D$3:$D$1315, $A28)+SUMIFS(DataRegularSeason20242025!$AB$3:$AB$1315,DataRegularSeason20242025!$B$3:$B$1315, "&lt;=" &amp; BP$1, DataRegularSeason20242025!$E$3:$E$1315, $A28)</f>
        <v>28</v>
      </c>
      <c r="BQ28">
        <f>SUMIFS(DataRegularSeason20242025!$AA$3:$AA$1315,DataRegularSeason20242025!$B$3:$B$1315, "&lt;=" &amp; BQ$1, DataRegularSeason20242025!$D$3:$D$1315, $A28)+SUMIFS(DataRegularSeason20242025!$AB$3:$AB$1315,DataRegularSeason20242025!$B$3:$B$1315, "&lt;=" &amp; BQ$1, DataRegularSeason20242025!$E$3:$E$1315, $A28)</f>
        <v>28</v>
      </c>
      <c r="BR28">
        <f>SUMIFS(DataRegularSeason20242025!$AA$3:$AA$1315,DataRegularSeason20242025!$B$3:$B$1315, "&lt;=" &amp; BR$1, DataRegularSeason20242025!$D$3:$D$1315, $A28)+SUMIFS(DataRegularSeason20242025!$AB$3:$AB$1315,DataRegularSeason20242025!$B$3:$B$1315, "&lt;=" &amp; BR$1, DataRegularSeason20242025!$E$3:$E$1315, $A28)</f>
        <v>28</v>
      </c>
      <c r="BS28">
        <f>SUMIFS(DataRegularSeason20242025!$AA$3:$AA$1315,DataRegularSeason20242025!$B$3:$B$1315, "&lt;=" &amp; BS$1, DataRegularSeason20242025!$D$3:$D$1315, $A28)+SUMIFS(DataRegularSeason20242025!$AB$3:$AB$1315,DataRegularSeason20242025!$B$3:$B$1315, "&lt;=" &amp; BS$1, DataRegularSeason20242025!$E$3:$E$1315, $A28)</f>
        <v>28</v>
      </c>
      <c r="BT28">
        <f>SUMIFS(DataRegularSeason20242025!$AA$3:$AA$1315,DataRegularSeason20242025!$B$3:$B$1315, "&lt;=" &amp; BT$1, DataRegularSeason20242025!$D$3:$D$1315, $A28)+SUMIFS(DataRegularSeason20242025!$AB$3:$AB$1315,DataRegularSeason20242025!$B$3:$B$1315, "&lt;=" &amp; BT$1, DataRegularSeason20242025!$E$3:$E$1315, $A28)</f>
        <v>28</v>
      </c>
      <c r="BU28">
        <f>SUMIFS(DataRegularSeason20242025!$AA$3:$AA$1315,DataRegularSeason20242025!$B$3:$B$1315, "&lt;=" &amp; BU$1, DataRegularSeason20242025!$D$3:$D$1315, $A28)+SUMIFS(DataRegularSeason20242025!$AB$3:$AB$1315,DataRegularSeason20242025!$B$3:$B$1315, "&lt;=" &amp; BU$1, DataRegularSeason20242025!$E$3:$E$1315, $A28)</f>
        <v>28</v>
      </c>
      <c r="BV28">
        <f>SUMIFS(DataRegularSeason20242025!$AA$3:$AA$1315,DataRegularSeason20242025!$B$3:$B$1315, "&lt;=" &amp; BV$1, DataRegularSeason20242025!$D$3:$D$1315, $A28)+SUMIFS(DataRegularSeason20242025!$AB$3:$AB$1315,DataRegularSeason20242025!$B$3:$B$1315, "&lt;=" &amp; BV$1, DataRegularSeason20242025!$E$3:$E$1315, $A28)</f>
        <v>28</v>
      </c>
      <c r="BW28">
        <f>SUMIFS(DataRegularSeason20242025!$AA$3:$AA$1315,DataRegularSeason20242025!$B$3:$B$1315, "&lt;=" &amp; BW$1, DataRegularSeason20242025!$D$3:$D$1315, $A28)+SUMIFS(DataRegularSeason20242025!$AB$3:$AB$1315,DataRegularSeason20242025!$B$3:$B$1315, "&lt;=" &amp; BW$1, DataRegularSeason20242025!$E$3:$E$1315, $A28)</f>
        <v>28</v>
      </c>
      <c r="BX28">
        <f>SUMIFS(DataRegularSeason20242025!$AA$3:$AA$1315,DataRegularSeason20242025!$B$3:$B$1315, "&lt;=" &amp; BX$1, DataRegularSeason20242025!$D$3:$D$1315, $A28)+SUMIFS(DataRegularSeason20242025!$AB$3:$AB$1315,DataRegularSeason20242025!$B$3:$B$1315, "&lt;=" &amp; BX$1, DataRegularSeason20242025!$E$3:$E$1315, $A28)</f>
        <v>28</v>
      </c>
      <c r="BY28">
        <f>SUMIFS(DataRegularSeason20242025!$AA$3:$AA$1315,DataRegularSeason20242025!$B$3:$B$1315, "&lt;=" &amp; BY$1, DataRegularSeason20242025!$D$3:$D$1315, $A28)+SUMIFS(DataRegularSeason20242025!$AB$3:$AB$1315,DataRegularSeason20242025!$B$3:$B$1315, "&lt;=" &amp; BY$1, DataRegularSeason20242025!$E$3:$E$1315, $A28)</f>
        <v>28</v>
      </c>
      <c r="BZ28">
        <f>SUMIFS(DataRegularSeason20242025!$AA$3:$AA$1315,DataRegularSeason20242025!$B$3:$B$1315, "&lt;=" &amp; BZ$1, DataRegularSeason20242025!$D$3:$D$1315, $A28)+SUMIFS(DataRegularSeason20242025!$AB$3:$AB$1315,DataRegularSeason20242025!$B$3:$B$1315, "&lt;=" &amp; BZ$1, DataRegularSeason20242025!$E$3:$E$1315, $A28)</f>
        <v>28</v>
      </c>
      <c r="CA28">
        <f>SUMIFS(DataRegularSeason20242025!$AA$3:$AA$1315,DataRegularSeason20242025!$B$3:$B$1315, "&lt;=" &amp; CA$1, DataRegularSeason20242025!$D$3:$D$1315, $A28)+SUMIFS(DataRegularSeason20242025!$AB$3:$AB$1315,DataRegularSeason20242025!$B$3:$B$1315, "&lt;=" &amp; CA$1, DataRegularSeason20242025!$E$3:$E$1315, $A28)</f>
        <v>28</v>
      </c>
      <c r="CB28">
        <f>SUMIFS(DataRegularSeason20242025!$AA$3:$AA$1315,DataRegularSeason20242025!$B$3:$B$1315, "&lt;=" &amp; CB$1, DataRegularSeason20242025!$D$3:$D$1315, $A28)+SUMIFS(DataRegularSeason20242025!$AB$3:$AB$1315,DataRegularSeason20242025!$B$3:$B$1315, "&lt;=" &amp; CB$1, DataRegularSeason20242025!$E$3:$E$1315, $A28)</f>
        <v>28</v>
      </c>
      <c r="CC28">
        <f>SUMIFS(DataRegularSeason20242025!$AA$3:$AA$1315,DataRegularSeason20242025!$B$3:$B$1315, "&lt;=" &amp; CC$1, DataRegularSeason20242025!$D$3:$D$1315, $A28)+SUMIFS(DataRegularSeason20242025!$AB$3:$AB$1315,DataRegularSeason20242025!$B$3:$B$1315, "&lt;=" &amp; CC$1, DataRegularSeason20242025!$E$3:$E$1315, $A28)</f>
        <v>28</v>
      </c>
      <c r="CD28">
        <f>SUMIFS(DataRegularSeason20242025!$AA$3:$AA$1315,DataRegularSeason20242025!$B$3:$B$1315, "&lt;=" &amp; CD$1, DataRegularSeason20242025!$D$3:$D$1315, $A28)+SUMIFS(DataRegularSeason20242025!$AB$3:$AB$1315,DataRegularSeason20242025!$B$3:$B$1315, "&lt;=" &amp; CD$1, DataRegularSeason20242025!$E$3:$E$1315, $A28)</f>
        <v>28</v>
      </c>
      <c r="CE28">
        <f>SUMIFS(DataRegularSeason20242025!$AA$3:$AA$1315,DataRegularSeason20242025!$B$3:$B$1315, "&lt;=" &amp; CE$1, DataRegularSeason20242025!$D$3:$D$1315, $A28)+SUMIFS(DataRegularSeason20242025!$AB$3:$AB$1315,DataRegularSeason20242025!$B$3:$B$1315, "&lt;=" &amp; CE$1, DataRegularSeason20242025!$E$3:$E$1315, $A28)</f>
        <v>28</v>
      </c>
      <c r="CF28">
        <f>SUMIFS(DataRegularSeason20242025!$AA$3:$AA$1315,DataRegularSeason20242025!$B$3:$B$1315, "&lt;=" &amp; CF$1, DataRegularSeason20242025!$D$3:$D$1315, $A28)+SUMIFS(DataRegularSeason20242025!$AB$3:$AB$1315,DataRegularSeason20242025!$B$3:$B$1315, "&lt;=" &amp; CF$1, DataRegularSeason20242025!$E$3:$E$1315, $A28)</f>
        <v>28</v>
      </c>
      <c r="CG28">
        <f>SUMIFS(DataRegularSeason20242025!$AA$3:$AA$1315,DataRegularSeason20242025!$B$3:$B$1315, "&lt;=" &amp; CG$1, DataRegularSeason20242025!$D$3:$D$1315, $A28)+SUMIFS(DataRegularSeason20242025!$AB$3:$AB$1315,DataRegularSeason20242025!$B$3:$B$1315, "&lt;=" &amp; CG$1, DataRegularSeason20242025!$E$3:$E$1315, $A28)</f>
        <v>28</v>
      </c>
      <c r="CH28">
        <f>SUMIFS(DataRegularSeason20242025!$AA$3:$AA$1315,DataRegularSeason20242025!$B$3:$B$1315, "&lt;=" &amp; CH$1, DataRegularSeason20242025!$D$3:$D$1315, $A28)+SUMIFS(DataRegularSeason20242025!$AB$3:$AB$1315,DataRegularSeason20242025!$B$3:$B$1315, "&lt;=" &amp; CH$1, DataRegularSeason20242025!$E$3:$E$1315, $A28)</f>
        <v>28</v>
      </c>
      <c r="CI28">
        <f>SUMIFS(DataRegularSeason20242025!$AA$3:$AA$1315,DataRegularSeason20242025!$B$3:$B$1315, "&lt;=" &amp; CI$1, DataRegularSeason20242025!$D$3:$D$1315, $A28)+SUMIFS(DataRegularSeason20242025!$AB$3:$AB$1315,DataRegularSeason20242025!$B$3:$B$1315, "&lt;=" &amp; CI$1, DataRegularSeason20242025!$E$3:$E$1315, $A28)</f>
        <v>28</v>
      </c>
      <c r="CJ28">
        <f>SUMIFS(DataRegularSeason20242025!$AA$3:$AA$1315,DataRegularSeason20242025!$B$3:$B$1315, "&lt;=" &amp; CJ$1, DataRegularSeason20242025!$D$3:$D$1315, $A28)+SUMIFS(DataRegularSeason20242025!$AB$3:$AB$1315,DataRegularSeason20242025!$B$3:$B$1315, "&lt;=" &amp; CJ$1, DataRegularSeason20242025!$E$3:$E$1315, $A28)</f>
        <v>28</v>
      </c>
      <c r="CK28">
        <f>SUMIFS(DataRegularSeason20242025!$AA$3:$AA$1315,DataRegularSeason20242025!$B$3:$B$1315, "&lt;=" &amp; CK$1, DataRegularSeason20242025!$D$3:$D$1315, $A28)+SUMIFS(DataRegularSeason20242025!$AB$3:$AB$1315,DataRegularSeason20242025!$B$3:$B$1315, "&lt;=" &amp; CK$1, DataRegularSeason20242025!$E$3:$E$1315, $A28)</f>
        <v>28</v>
      </c>
      <c r="CL28">
        <f>SUMIFS(DataRegularSeason20242025!$AA$3:$AA$1315,DataRegularSeason20242025!$B$3:$B$1315, "&lt;=" &amp; CL$1, DataRegularSeason20242025!$D$3:$D$1315, $A28)+SUMIFS(DataRegularSeason20242025!$AB$3:$AB$1315,DataRegularSeason20242025!$B$3:$B$1315, "&lt;=" &amp; CL$1, DataRegularSeason20242025!$E$3:$E$1315, $A28)</f>
        <v>28</v>
      </c>
      <c r="CM28">
        <f>SUMIFS(DataRegularSeason20242025!$AA$3:$AA$1315,DataRegularSeason20242025!$B$3:$B$1315, "&lt;=" &amp; CM$1, DataRegularSeason20242025!$D$3:$D$1315, $A28)+SUMIFS(DataRegularSeason20242025!$AB$3:$AB$1315,DataRegularSeason20242025!$B$3:$B$1315, "&lt;=" &amp; CM$1, DataRegularSeason20242025!$E$3:$E$1315, $A28)</f>
        <v>28</v>
      </c>
      <c r="CN28">
        <f>SUMIFS(DataRegularSeason20242025!$AA$3:$AA$1315,DataRegularSeason20242025!$B$3:$B$1315, "&lt;=" &amp; CN$1, DataRegularSeason20242025!$D$3:$D$1315, $A28)+SUMIFS(DataRegularSeason20242025!$AB$3:$AB$1315,DataRegularSeason20242025!$B$3:$B$1315, "&lt;=" &amp; CN$1, DataRegularSeason20242025!$E$3:$E$1315, $A28)</f>
        <v>28</v>
      </c>
      <c r="CO28">
        <f>SUMIFS(DataRegularSeason20242025!$AA$3:$AA$1315,DataRegularSeason20242025!$B$3:$B$1315, "&lt;=" &amp; CO$1, DataRegularSeason20242025!$D$3:$D$1315, $A28)+SUMIFS(DataRegularSeason20242025!$AB$3:$AB$1315,DataRegularSeason20242025!$B$3:$B$1315, "&lt;=" &amp; CO$1, DataRegularSeason20242025!$E$3:$E$1315, $A28)</f>
        <v>28</v>
      </c>
      <c r="CP28">
        <f>SUMIFS(DataRegularSeason20242025!$AA$3:$AA$1315,DataRegularSeason20242025!$B$3:$B$1315, "&lt;=" &amp; CP$1, DataRegularSeason20242025!$D$3:$D$1315, $A28)+SUMIFS(DataRegularSeason20242025!$AB$3:$AB$1315,DataRegularSeason20242025!$B$3:$B$1315, "&lt;=" &amp; CP$1, DataRegularSeason20242025!$E$3:$E$1315, $A28)</f>
        <v>28</v>
      </c>
      <c r="CQ28">
        <f>SUMIFS(DataRegularSeason20242025!$AA$3:$AA$1315,DataRegularSeason20242025!$B$3:$B$1315, "&lt;=" &amp; CQ$1, DataRegularSeason20242025!$D$3:$D$1315, $A28)+SUMIFS(DataRegularSeason20242025!$AB$3:$AB$1315,DataRegularSeason20242025!$B$3:$B$1315, "&lt;=" &amp; CQ$1, DataRegularSeason20242025!$E$3:$E$1315, $A28)</f>
        <v>28</v>
      </c>
      <c r="CR28">
        <f>SUMIFS(DataRegularSeason20242025!$AA$3:$AA$1315,DataRegularSeason20242025!$B$3:$B$1315, "&lt;=" &amp; CR$1, DataRegularSeason20242025!$D$3:$D$1315, $A28)+SUMIFS(DataRegularSeason20242025!$AB$3:$AB$1315,DataRegularSeason20242025!$B$3:$B$1315, "&lt;=" &amp; CR$1, DataRegularSeason20242025!$E$3:$E$1315, $A28)</f>
        <v>28</v>
      </c>
      <c r="CS28">
        <f>SUMIFS(DataRegularSeason20242025!$AA$3:$AA$1315,DataRegularSeason20242025!$B$3:$B$1315, "&lt;=" &amp; CS$1, DataRegularSeason20242025!$D$3:$D$1315, $A28)+SUMIFS(DataRegularSeason20242025!$AB$3:$AB$1315,DataRegularSeason20242025!$B$3:$B$1315, "&lt;=" &amp; CS$1, DataRegularSeason20242025!$E$3:$E$1315, $A28)</f>
        <v>28</v>
      </c>
      <c r="CT28">
        <f>SUMIFS(DataRegularSeason20242025!$AA$3:$AA$1315,DataRegularSeason20242025!$B$3:$B$1315, "&lt;=" &amp; CT$1, DataRegularSeason20242025!$D$3:$D$1315, $A28)+SUMIFS(DataRegularSeason20242025!$AB$3:$AB$1315,DataRegularSeason20242025!$B$3:$B$1315, "&lt;=" &amp; CT$1, DataRegularSeason20242025!$E$3:$E$1315, $A28)</f>
        <v>28</v>
      </c>
      <c r="CU28">
        <f>SUMIFS(DataRegularSeason20242025!$AA$3:$AA$1315,DataRegularSeason20242025!$B$3:$B$1315, "&lt;=" &amp; CU$1, DataRegularSeason20242025!$D$3:$D$1315, $A28)+SUMIFS(DataRegularSeason20242025!$AB$3:$AB$1315,DataRegularSeason20242025!$B$3:$B$1315, "&lt;=" &amp; CU$1, DataRegularSeason20242025!$E$3:$E$1315, $A28)</f>
        <v>28</v>
      </c>
      <c r="CV28">
        <f>SUMIFS(DataRegularSeason20242025!$AA$3:$AA$1315,DataRegularSeason20242025!$B$3:$B$1315, "&lt;=" &amp; CV$1, DataRegularSeason20242025!$D$3:$D$1315, $A28)+SUMIFS(DataRegularSeason20242025!$AB$3:$AB$1315,DataRegularSeason20242025!$B$3:$B$1315, "&lt;=" &amp; CV$1, DataRegularSeason20242025!$E$3:$E$1315, $A28)</f>
        <v>28</v>
      </c>
      <c r="CW28">
        <f>SUMIFS(DataRegularSeason20242025!$AA$3:$AA$1315,DataRegularSeason20242025!$B$3:$B$1315, "&lt;=" &amp; CW$1, DataRegularSeason20242025!$D$3:$D$1315, $A28)+SUMIFS(DataRegularSeason20242025!$AB$3:$AB$1315,DataRegularSeason20242025!$B$3:$B$1315, "&lt;=" &amp; CW$1, DataRegularSeason20242025!$E$3:$E$1315, $A28)</f>
        <v>28</v>
      </c>
      <c r="CX28">
        <f>SUMIFS(DataRegularSeason20242025!$AA$3:$AA$1315,DataRegularSeason20242025!$B$3:$B$1315, "&lt;=" &amp; CX$1, DataRegularSeason20242025!$D$3:$D$1315, $A28)+SUMIFS(DataRegularSeason20242025!$AB$3:$AB$1315,DataRegularSeason20242025!$B$3:$B$1315, "&lt;=" &amp; CX$1, DataRegularSeason20242025!$E$3:$E$1315, $A28)</f>
        <v>28</v>
      </c>
      <c r="CY28">
        <f>SUMIFS(DataRegularSeason20242025!$AA$3:$AA$1315,DataRegularSeason20242025!$B$3:$B$1315, "&lt;=" &amp; CY$1, DataRegularSeason20242025!$D$3:$D$1315, $A28)+SUMIFS(DataRegularSeason20242025!$AB$3:$AB$1315,DataRegularSeason20242025!$B$3:$B$1315, "&lt;=" &amp; CY$1, DataRegularSeason20242025!$E$3:$E$1315, $A28)</f>
        <v>28</v>
      </c>
      <c r="CZ28">
        <f>SUMIFS(DataRegularSeason20242025!$AA$3:$AA$1315,DataRegularSeason20242025!$B$3:$B$1315, "&lt;=" &amp; CZ$1, DataRegularSeason20242025!$D$3:$D$1315, $A28)+SUMIFS(DataRegularSeason20242025!$AB$3:$AB$1315,DataRegularSeason20242025!$B$3:$B$1315, "&lt;=" &amp; CZ$1, DataRegularSeason20242025!$E$3:$E$1315, $A28)</f>
        <v>28</v>
      </c>
      <c r="DA28">
        <f>SUMIFS(DataRegularSeason20242025!$AA$3:$AA$1315,DataRegularSeason20242025!$B$3:$B$1315, "&lt;=" &amp; DA$1, DataRegularSeason20242025!$D$3:$D$1315, $A28)+SUMIFS(DataRegularSeason20242025!$AB$3:$AB$1315,DataRegularSeason20242025!$B$3:$B$1315, "&lt;=" &amp; DA$1, DataRegularSeason20242025!$E$3:$E$1315, $A28)</f>
        <v>28</v>
      </c>
      <c r="DB28">
        <f>SUMIFS(DataRegularSeason20242025!$AA$3:$AA$1315,DataRegularSeason20242025!$B$3:$B$1315, "&lt;=" &amp; DB$1, DataRegularSeason20242025!$D$3:$D$1315, $A28)+SUMIFS(DataRegularSeason20242025!$AB$3:$AB$1315,DataRegularSeason20242025!$B$3:$B$1315, "&lt;=" &amp; DB$1, DataRegularSeason20242025!$E$3:$E$1315, $A28)</f>
        <v>28</v>
      </c>
      <c r="DC28">
        <f>SUMIFS(DataRegularSeason20242025!$AA$3:$AA$1315,DataRegularSeason20242025!$B$3:$B$1315, "&lt;=" &amp; DC$1, DataRegularSeason20242025!$D$3:$D$1315, $A28)+SUMIFS(DataRegularSeason20242025!$AB$3:$AB$1315,DataRegularSeason20242025!$B$3:$B$1315, "&lt;=" &amp; DC$1, DataRegularSeason20242025!$E$3:$E$1315, $A28)</f>
        <v>28</v>
      </c>
      <c r="DD28">
        <f>SUMIFS(DataRegularSeason20242025!$AA$3:$AA$1315,DataRegularSeason20242025!$B$3:$B$1315, "&lt;=" &amp; DD$1, DataRegularSeason20242025!$D$3:$D$1315, $A28)+SUMIFS(DataRegularSeason20242025!$AB$3:$AB$1315,DataRegularSeason20242025!$B$3:$B$1315, "&lt;=" &amp; DD$1, DataRegularSeason20242025!$E$3:$E$1315, $A28)</f>
        <v>28</v>
      </c>
      <c r="DE28">
        <f>SUMIFS(DataRegularSeason20242025!$AA$3:$AA$1315,DataRegularSeason20242025!$B$3:$B$1315, "&lt;=" &amp; DE$1, DataRegularSeason20242025!$D$3:$D$1315, $A28)+SUMIFS(DataRegularSeason20242025!$AB$3:$AB$1315,DataRegularSeason20242025!$B$3:$B$1315, "&lt;=" &amp; DE$1, DataRegularSeason20242025!$E$3:$E$1315, $A28)</f>
        <v>28</v>
      </c>
      <c r="DF28">
        <f>SUMIFS(DataRegularSeason20242025!$AA$3:$AA$1315,DataRegularSeason20242025!$B$3:$B$1315, "&lt;=" &amp; DF$1, DataRegularSeason20242025!$D$3:$D$1315, $A28)+SUMIFS(DataRegularSeason20242025!$AB$3:$AB$1315,DataRegularSeason20242025!$B$3:$B$1315, "&lt;=" &amp; DF$1, DataRegularSeason20242025!$E$3:$E$1315, $A28)</f>
        <v>28</v>
      </c>
      <c r="DG28">
        <f>SUMIFS(DataRegularSeason20242025!$AA$3:$AA$1315,DataRegularSeason20242025!$B$3:$B$1315, "&lt;=" &amp; DG$1, DataRegularSeason20242025!$D$3:$D$1315, $A28)+SUMIFS(DataRegularSeason20242025!$AB$3:$AB$1315,DataRegularSeason20242025!$B$3:$B$1315, "&lt;=" &amp; DG$1, DataRegularSeason20242025!$E$3:$E$1315, $A28)</f>
        <v>28</v>
      </c>
      <c r="DH28">
        <f>SUMIFS(DataRegularSeason20242025!$AA$3:$AA$1315,DataRegularSeason20242025!$B$3:$B$1315, "&lt;=" &amp; DH$1, DataRegularSeason20242025!$D$3:$D$1315, $A28)+SUMIFS(DataRegularSeason20242025!$AB$3:$AB$1315,DataRegularSeason20242025!$B$3:$B$1315, "&lt;=" &amp; DH$1, DataRegularSeason20242025!$E$3:$E$1315, $A28)</f>
        <v>28</v>
      </c>
      <c r="DI28">
        <f>SUMIFS(DataRegularSeason20242025!$AA$3:$AA$1315,DataRegularSeason20242025!$B$3:$B$1315, "&lt;=" &amp; DI$1, DataRegularSeason20242025!$D$3:$D$1315, $A28)+SUMIFS(DataRegularSeason20242025!$AB$3:$AB$1315,DataRegularSeason20242025!$B$3:$B$1315, "&lt;=" &amp; DI$1, DataRegularSeason20242025!$E$3:$E$1315, $A28)</f>
        <v>28</v>
      </c>
      <c r="DJ28">
        <f>SUMIFS(DataRegularSeason20242025!$AA$3:$AA$1315,DataRegularSeason20242025!$B$3:$B$1315, "&lt;=" &amp; DJ$1, DataRegularSeason20242025!$D$3:$D$1315, $A28)+SUMIFS(DataRegularSeason20242025!$AB$3:$AB$1315,DataRegularSeason20242025!$B$3:$B$1315, "&lt;=" &amp; DJ$1, DataRegularSeason20242025!$E$3:$E$1315, $A28)</f>
        <v>28</v>
      </c>
      <c r="DK28">
        <f>SUMIFS(DataRegularSeason20242025!$AA$3:$AA$1315,DataRegularSeason20242025!$B$3:$B$1315, "&lt;=" &amp; DK$1, DataRegularSeason20242025!$D$3:$D$1315, $A28)+SUMIFS(DataRegularSeason20242025!$AB$3:$AB$1315,DataRegularSeason20242025!$B$3:$B$1315, "&lt;=" &amp; DK$1, DataRegularSeason20242025!$E$3:$E$1315, $A28)</f>
        <v>28</v>
      </c>
      <c r="DL28">
        <f>SUMIFS(DataRegularSeason20242025!$AA$3:$AA$1315,DataRegularSeason20242025!$B$3:$B$1315, "&lt;=" &amp; DL$1, DataRegularSeason20242025!$D$3:$D$1315, $A28)+SUMIFS(DataRegularSeason20242025!$AB$3:$AB$1315,DataRegularSeason20242025!$B$3:$B$1315, "&lt;=" &amp; DL$1, DataRegularSeason20242025!$E$3:$E$1315, $A28)</f>
        <v>28</v>
      </c>
      <c r="DM28">
        <f>SUMIFS(DataRegularSeason20242025!$AA$3:$AA$1315,DataRegularSeason20242025!$B$3:$B$1315, "&lt;=" &amp; DM$1, DataRegularSeason20242025!$D$3:$D$1315, $A28)+SUMIFS(DataRegularSeason20242025!$AB$3:$AB$1315,DataRegularSeason20242025!$B$3:$B$1315, "&lt;=" &amp; DM$1, DataRegularSeason20242025!$E$3:$E$1315, $A28)</f>
        <v>28</v>
      </c>
      <c r="DN28">
        <f>SUMIFS(DataRegularSeason20242025!$AA$3:$AA$1315,DataRegularSeason20242025!$B$3:$B$1315, "&lt;=" &amp; DN$1, DataRegularSeason20242025!$D$3:$D$1315, $A28)+SUMIFS(DataRegularSeason20242025!$AB$3:$AB$1315,DataRegularSeason20242025!$B$3:$B$1315, "&lt;=" &amp; DN$1, DataRegularSeason20242025!$E$3:$E$1315, $A28)</f>
        <v>28</v>
      </c>
      <c r="DO28">
        <f>SUMIFS(DataRegularSeason20242025!$AA$3:$AA$1315,DataRegularSeason20242025!$B$3:$B$1315, "&lt;=" &amp; DO$1, DataRegularSeason20242025!$D$3:$D$1315, $A28)+SUMIFS(DataRegularSeason20242025!$AB$3:$AB$1315,DataRegularSeason20242025!$B$3:$B$1315, "&lt;=" &amp; DO$1, DataRegularSeason20242025!$E$3:$E$1315, $A28)</f>
        <v>28</v>
      </c>
      <c r="DP28">
        <f>SUMIFS(DataRegularSeason20242025!$AA$3:$AA$1315,DataRegularSeason20242025!$B$3:$B$1315, "&lt;=" &amp; DP$1, DataRegularSeason20242025!$D$3:$D$1315, $A28)+SUMIFS(DataRegularSeason20242025!$AB$3:$AB$1315,DataRegularSeason20242025!$B$3:$B$1315, "&lt;=" &amp; DP$1, DataRegularSeason20242025!$E$3:$E$1315, $A28)</f>
        <v>28</v>
      </c>
      <c r="DQ28">
        <f>SUMIFS(DataRegularSeason20242025!$AA$3:$AA$1315,DataRegularSeason20242025!$B$3:$B$1315, "&lt;=" &amp; DQ$1, DataRegularSeason20242025!$D$3:$D$1315, $A28)+SUMIFS(DataRegularSeason20242025!$AB$3:$AB$1315,DataRegularSeason20242025!$B$3:$B$1315, "&lt;=" &amp; DQ$1, DataRegularSeason20242025!$E$3:$E$1315, $A28)</f>
        <v>28</v>
      </c>
      <c r="DR28">
        <f>SUMIFS(DataRegularSeason20242025!$AA$3:$AA$1315,DataRegularSeason20242025!$B$3:$B$1315, "&lt;=" &amp; DR$1, DataRegularSeason20242025!$D$3:$D$1315, $A28)+SUMIFS(DataRegularSeason20242025!$AB$3:$AB$1315,DataRegularSeason20242025!$B$3:$B$1315, "&lt;=" &amp; DR$1, DataRegularSeason20242025!$E$3:$E$1315, $A28)</f>
        <v>28</v>
      </c>
      <c r="DS28">
        <f>SUMIFS(DataRegularSeason20242025!$AA$3:$AA$1315,DataRegularSeason20242025!$B$3:$B$1315, "&lt;=" &amp; DS$1, DataRegularSeason20242025!$D$3:$D$1315, $A28)+SUMIFS(DataRegularSeason20242025!$AB$3:$AB$1315,DataRegularSeason20242025!$B$3:$B$1315, "&lt;=" &amp; DS$1, DataRegularSeason20242025!$E$3:$E$1315, $A28)</f>
        <v>28</v>
      </c>
      <c r="DT28">
        <f>SUMIFS(DataRegularSeason20242025!$AA$3:$AA$1315,DataRegularSeason20242025!$B$3:$B$1315, "&lt;=" &amp; DT$1, DataRegularSeason20242025!$D$3:$D$1315, $A28)+SUMIFS(DataRegularSeason20242025!$AB$3:$AB$1315,DataRegularSeason20242025!$B$3:$B$1315, "&lt;=" &amp; DT$1, DataRegularSeason20242025!$E$3:$E$1315, $A28)</f>
        <v>28</v>
      </c>
      <c r="DU28">
        <f>SUMIFS(DataRegularSeason20242025!$AA$3:$AA$1315,DataRegularSeason20242025!$B$3:$B$1315, "&lt;=" &amp; DU$1, DataRegularSeason20242025!$D$3:$D$1315, $A28)+SUMIFS(DataRegularSeason20242025!$AB$3:$AB$1315,DataRegularSeason20242025!$B$3:$B$1315, "&lt;=" &amp; DU$1, DataRegularSeason20242025!$E$3:$E$1315, $A28)</f>
        <v>28</v>
      </c>
      <c r="DV28">
        <f>SUMIFS(DataRegularSeason20242025!$AA$3:$AA$1315,DataRegularSeason20242025!$B$3:$B$1315, "&lt;=" &amp; DV$1, DataRegularSeason20242025!$D$3:$D$1315, $A28)+SUMIFS(DataRegularSeason20242025!$AB$3:$AB$1315,DataRegularSeason20242025!$B$3:$B$1315, "&lt;=" &amp; DV$1, DataRegularSeason20242025!$E$3:$E$1315, $A28)</f>
        <v>28</v>
      </c>
      <c r="DW28">
        <f>SUMIFS(DataRegularSeason20242025!$AA$3:$AA$1315,DataRegularSeason20242025!$B$3:$B$1315, "&lt;=" &amp; DW$1, DataRegularSeason20242025!$D$3:$D$1315, $A28)+SUMIFS(DataRegularSeason20242025!$AB$3:$AB$1315,DataRegularSeason20242025!$B$3:$B$1315, "&lt;=" &amp; DW$1, DataRegularSeason20242025!$E$3:$E$1315, $A28)</f>
        <v>28</v>
      </c>
      <c r="DX28">
        <f>SUMIFS(DataRegularSeason20242025!$AA$3:$AA$1315,DataRegularSeason20242025!$B$3:$B$1315, "&lt;=" &amp; DX$1, DataRegularSeason20242025!$D$3:$D$1315, $A28)+SUMIFS(DataRegularSeason20242025!$AB$3:$AB$1315,DataRegularSeason20242025!$B$3:$B$1315, "&lt;=" &amp; DX$1, DataRegularSeason20242025!$E$3:$E$1315, $A28)</f>
        <v>28</v>
      </c>
      <c r="DY28">
        <f>SUMIFS(DataRegularSeason20242025!$AA$3:$AA$1315,DataRegularSeason20242025!$B$3:$B$1315, "&lt;=" &amp; DY$1, DataRegularSeason20242025!$D$3:$D$1315, $A28)+SUMIFS(DataRegularSeason20242025!$AB$3:$AB$1315,DataRegularSeason20242025!$B$3:$B$1315, "&lt;=" &amp; DY$1, DataRegularSeason20242025!$E$3:$E$1315, $A28)</f>
        <v>28</v>
      </c>
      <c r="DZ28">
        <f>SUMIFS(DataRegularSeason20242025!$AA$3:$AA$1315,DataRegularSeason20242025!$B$3:$B$1315, "&lt;=" &amp; DZ$1, DataRegularSeason20242025!$D$3:$D$1315, $A28)+SUMIFS(DataRegularSeason20242025!$AB$3:$AB$1315,DataRegularSeason20242025!$B$3:$B$1315, "&lt;=" &amp; DZ$1, DataRegularSeason20242025!$E$3:$E$1315, $A28)</f>
        <v>28</v>
      </c>
      <c r="EA28">
        <f>SUMIFS(DataRegularSeason20242025!$AA$3:$AA$1315,DataRegularSeason20242025!$B$3:$B$1315, "&lt;=" &amp; EA$1, DataRegularSeason20242025!$D$3:$D$1315, $A28)+SUMIFS(DataRegularSeason20242025!$AB$3:$AB$1315,DataRegularSeason20242025!$B$3:$B$1315, "&lt;=" &amp; EA$1, DataRegularSeason20242025!$E$3:$E$1315, $A28)</f>
        <v>28</v>
      </c>
      <c r="EB28">
        <f>SUMIFS(DataRegularSeason20242025!$AA$3:$AA$1315,DataRegularSeason20242025!$B$3:$B$1315, "&lt;=" &amp; EB$1, DataRegularSeason20242025!$D$3:$D$1315, $A28)+SUMIFS(DataRegularSeason20242025!$AB$3:$AB$1315,DataRegularSeason20242025!$B$3:$B$1315, "&lt;=" &amp; EB$1, DataRegularSeason20242025!$E$3:$E$1315, $A28)</f>
        <v>28</v>
      </c>
      <c r="EC28">
        <f>SUMIFS(DataRegularSeason20242025!$AA$3:$AA$1315,DataRegularSeason20242025!$B$3:$B$1315, "&lt;=" &amp; EC$1, DataRegularSeason20242025!$D$3:$D$1315, $A28)+SUMIFS(DataRegularSeason20242025!$AB$3:$AB$1315,DataRegularSeason20242025!$B$3:$B$1315, "&lt;=" &amp; EC$1, DataRegularSeason20242025!$E$3:$E$1315, $A28)</f>
        <v>28</v>
      </c>
      <c r="ED28">
        <f>SUMIFS(DataRegularSeason20242025!$AA$3:$AA$1315,DataRegularSeason20242025!$B$3:$B$1315, "&lt;=" &amp; ED$1, DataRegularSeason20242025!$D$3:$D$1315, $A28)+SUMIFS(DataRegularSeason20242025!$AB$3:$AB$1315,DataRegularSeason20242025!$B$3:$B$1315, "&lt;=" &amp; ED$1, DataRegularSeason20242025!$E$3:$E$1315, $A28)</f>
        <v>28</v>
      </c>
      <c r="EE28">
        <f>SUMIFS(DataRegularSeason20242025!$AA$3:$AA$1315,DataRegularSeason20242025!$B$3:$B$1315, "&lt;=" &amp; EE$1, DataRegularSeason20242025!$D$3:$D$1315, $A28)+SUMIFS(DataRegularSeason20242025!$AB$3:$AB$1315,DataRegularSeason20242025!$B$3:$B$1315, "&lt;=" &amp; EE$1, DataRegularSeason20242025!$E$3:$E$1315, $A28)</f>
        <v>28</v>
      </c>
      <c r="EF28">
        <f>SUMIFS(DataRegularSeason20242025!$AA$3:$AA$1315,DataRegularSeason20242025!$B$3:$B$1315, "&lt;=" &amp; EF$1, DataRegularSeason20242025!$D$3:$D$1315, $A28)+SUMIFS(DataRegularSeason20242025!$AB$3:$AB$1315,DataRegularSeason20242025!$B$3:$B$1315, "&lt;=" &amp; EF$1, DataRegularSeason20242025!$E$3:$E$1315, $A28)</f>
        <v>28</v>
      </c>
      <c r="EG28">
        <f>SUMIFS(DataRegularSeason20242025!$AA$3:$AA$1315,DataRegularSeason20242025!$B$3:$B$1315, "&lt;=" &amp; EG$1, DataRegularSeason20242025!$D$3:$D$1315, $A28)+SUMIFS(DataRegularSeason20242025!$AB$3:$AB$1315,DataRegularSeason20242025!$B$3:$B$1315, "&lt;=" &amp; EG$1, DataRegularSeason20242025!$E$3:$E$1315, $A28)</f>
        <v>28</v>
      </c>
      <c r="EH28">
        <f>SUMIFS(DataRegularSeason20242025!$AA$3:$AA$1315,DataRegularSeason20242025!$B$3:$B$1315, "&lt;=" &amp; EH$1, DataRegularSeason20242025!$D$3:$D$1315, $A28)+SUMIFS(DataRegularSeason20242025!$AB$3:$AB$1315,DataRegularSeason20242025!$B$3:$B$1315, "&lt;=" &amp; EH$1, DataRegularSeason20242025!$E$3:$E$1315, $A28)</f>
        <v>28</v>
      </c>
      <c r="EI28">
        <f>SUMIFS(DataRegularSeason20242025!$AA$3:$AA$1315,DataRegularSeason20242025!$B$3:$B$1315, "&lt;=" &amp; EI$1, DataRegularSeason20242025!$D$3:$D$1315, $A28)+SUMIFS(DataRegularSeason20242025!$AB$3:$AB$1315,DataRegularSeason20242025!$B$3:$B$1315, "&lt;=" &amp; EI$1, DataRegularSeason20242025!$E$3:$E$1315, $A28)</f>
        <v>28</v>
      </c>
      <c r="EJ28">
        <f>SUMIFS(DataRegularSeason20242025!$AA$3:$AA$1315,DataRegularSeason20242025!$B$3:$B$1315, "&lt;=" &amp; EJ$1, DataRegularSeason20242025!$D$3:$D$1315, $A28)+SUMIFS(DataRegularSeason20242025!$AB$3:$AB$1315,DataRegularSeason20242025!$B$3:$B$1315, "&lt;=" &amp; EJ$1, DataRegularSeason20242025!$E$3:$E$1315, $A28)</f>
        <v>28</v>
      </c>
      <c r="EK28">
        <f>SUMIFS(DataRegularSeason20242025!$AA$3:$AA$1315,DataRegularSeason20242025!$B$3:$B$1315, "&lt;=" &amp; EK$1, DataRegularSeason20242025!$D$3:$D$1315, $A28)+SUMIFS(DataRegularSeason20242025!$AB$3:$AB$1315,DataRegularSeason20242025!$B$3:$B$1315, "&lt;=" &amp; EK$1, DataRegularSeason20242025!$E$3:$E$1315, $A28)</f>
        <v>28</v>
      </c>
      <c r="EL28">
        <f>SUMIFS(DataRegularSeason20242025!$AA$3:$AA$1315,DataRegularSeason20242025!$B$3:$B$1315, "&lt;=" &amp; EL$1, DataRegularSeason20242025!$D$3:$D$1315, $A28)+SUMIFS(DataRegularSeason20242025!$AB$3:$AB$1315,DataRegularSeason20242025!$B$3:$B$1315, "&lt;=" &amp; EL$1, DataRegularSeason20242025!$E$3:$E$1315, $A28)</f>
        <v>28</v>
      </c>
      <c r="EM28">
        <f>SUMIFS(DataRegularSeason20242025!$AA$3:$AA$1315,DataRegularSeason20242025!$B$3:$B$1315, "&lt;=" &amp; EM$1, DataRegularSeason20242025!$D$3:$D$1315, $A28)+SUMIFS(DataRegularSeason20242025!$AB$3:$AB$1315,DataRegularSeason20242025!$B$3:$B$1315, "&lt;=" &amp; EM$1, DataRegularSeason20242025!$E$3:$E$1315, $A28)</f>
        <v>28</v>
      </c>
      <c r="EN28">
        <f>SUMIFS(DataRegularSeason20242025!$AA$3:$AA$1315,DataRegularSeason20242025!$B$3:$B$1315, "&lt;=" &amp; EN$1, DataRegularSeason20242025!$D$3:$D$1315, $A28)+SUMIFS(DataRegularSeason20242025!$AB$3:$AB$1315,DataRegularSeason20242025!$B$3:$B$1315, "&lt;=" &amp; EN$1, DataRegularSeason20242025!$E$3:$E$1315, $A28)</f>
        <v>28</v>
      </c>
      <c r="EO28">
        <f>SUMIFS(DataRegularSeason20242025!$AA$3:$AA$1315,DataRegularSeason20242025!$B$3:$B$1315, "&lt;=" &amp; EO$1, DataRegularSeason20242025!$D$3:$D$1315, $A28)+SUMIFS(DataRegularSeason20242025!$AB$3:$AB$1315,DataRegularSeason20242025!$B$3:$B$1315, "&lt;=" &amp; EO$1, DataRegularSeason20242025!$E$3:$E$1315, $A28)</f>
        <v>28</v>
      </c>
      <c r="EP28">
        <f>SUMIFS(DataRegularSeason20242025!$AA$3:$AA$1315,DataRegularSeason20242025!$B$3:$B$1315, "&lt;=" &amp; EP$1, DataRegularSeason20242025!$D$3:$D$1315, $A28)+SUMIFS(DataRegularSeason20242025!$AB$3:$AB$1315,DataRegularSeason20242025!$B$3:$B$1315, "&lt;=" &amp; EP$1, DataRegularSeason20242025!$E$3:$E$1315, $A28)</f>
        <v>28</v>
      </c>
      <c r="EQ28">
        <f>SUMIFS(DataRegularSeason20242025!$AA$3:$AA$1315,DataRegularSeason20242025!$B$3:$B$1315, "&lt;=" &amp; EQ$1, DataRegularSeason20242025!$D$3:$D$1315, $A28)+SUMIFS(DataRegularSeason20242025!$AB$3:$AB$1315,DataRegularSeason20242025!$B$3:$B$1315, "&lt;=" &amp; EQ$1, DataRegularSeason20242025!$E$3:$E$1315, $A28)</f>
        <v>28</v>
      </c>
      <c r="ER28">
        <f>SUMIFS(DataRegularSeason20242025!$AA$3:$AA$1315,DataRegularSeason20242025!$B$3:$B$1315, "&lt;=" &amp; ER$1, DataRegularSeason20242025!$D$3:$D$1315, $A28)+SUMIFS(DataRegularSeason20242025!$AB$3:$AB$1315,DataRegularSeason20242025!$B$3:$B$1315, "&lt;=" &amp; ER$1, DataRegularSeason20242025!$E$3:$E$1315, $A28)</f>
        <v>28</v>
      </c>
      <c r="ES28">
        <f>SUMIFS(DataRegularSeason20242025!$AA$3:$AA$1315,DataRegularSeason20242025!$B$3:$B$1315, "&lt;=" &amp; ES$1, DataRegularSeason20242025!$D$3:$D$1315, $A28)+SUMIFS(DataRegularSeason20242025!$AB$3:$AB$1315,DataRegularSeason20242025!$B$3:$B$1315, "&lt;=" &amp; ES$1, DataRegularSeason20242025!$E$3:$E$1315, $A28)</f>
        <v>28</v>
      </c>
      <c r="ET28">
        <f>SUMIFS(DataRegularSeason20242025!$AA$3:$AA$1315,DataRegularSeason20242025!$B$3:$B$1315, "&lt;=" &amp; ET$1, DataRegularSeason20242025!$D$3:$D$1315, $A28)+SUMIFS(DataRegularSeason20242025!$AB$3:$AB$1315,DataRegularSeason20242025!$B$3:$B$1315, "&lt;=" &amp; ET$1, DataRegularSeason20242025!$E$3:$E$1315, $A28)</f>
        <v>28</v>
      </c>
      <c r="EU28">
        <f>SUMIFS(DataRegularSeason20242025!$AA$3:$AA$1315,DataRegularSeason20242025!$B$3:$B$1315, "&lt;=" &amp; EU$1, DataRegularSeason20242025!$D$3:$D$1315, $A28)+SUMIFS(DataRegularSeason20242025!$AB$3:$AB$1315,DataRegularSeason20242025!$B$3:$B$1315, "&lt;=" &amp; EU$1, DataRegularSeason20242025!$E$3:$E$1315, $A28)</f>
        <v>28</v>
      </c>
      <c r="EV28">
        <f>SUMIFS(DataRegularSeason20242025!$AA$3:$AA$1315,DataRegularSeason20242025!$B$3:$B$1315, "&lt;=" &amp; EV$1, DataRegularSeason20242025!$D$3:$D$1315, $A28)+SUMIFS(DataRegularSeason20242025!$AB$3:$AB$1315,DataRegularSeason20242025!$B$3:$B$1315, "&lt;=" &amp; EV$1, DataRegularSeason20242025!$E$3:$E$1315, $A28)</f>
        <v>28</v>
      </c>
      <c r="EW28">
        <f>SUMIFS(DataRegularSeason20242025!$AA$3:$AA$1315,DataRegularSeason20242025!$B$3:$B$1315, "&lt;=" &amp; EW$1, DataRegularSeason20242025!$D$3:$D$1315, $A28)+SUMIFS(DataRegularSeason20242025!$AB$3:$AB$1315,DataRegularSeason20242025!$B$3:$B$1315, "&lt;=" &amp; EW$1, DataRegularSeason20242025!$E$3:$E$1315, $A28)</f>
        <v>28</v>
      </c>
      <c r="EX28">
        <f>SUMIFS(DataRegularSeason20242025!$AA$3:$AA$1315,DataRegularSeason20242025!$B$3:$B$1315, "&lt;=" &amp; EX$1, DataRegularSeason20242025!$D$3:$D$1315, $A28)+SUMIFS(DataRegularSeason20242025!$AB$3:$AB$1315,DataRegularSeason20242025!$B$3:$B$1315, "&lt;=" &amp; EX$1, DataRegularSeason20242025!$E$3:$E$1315, $A28)</f>
        <v>28</v>
      </c>
      <c r="EY28">
        <f>SUMIFS(DataRegularSeason20242025!$AA$3:$AA$1315,DataRegularSeason20242025!$B$3:$B$1315, "&lt;=" &amp; EY$1, DataRegularSeason20242025!$D$3:$D$1315, $A28)+SUMIFS(DataRegularSeason20242025!$AB$3:$AB$1315,DataRegularSeason20242025!$B$3:$B$1315, "&lt;=" &amp; EY$1, DataRegularSeason20242025!$E$3:$E$1315, $A28)</f>
        <v>28</v>
      </c>
      <c r="EZ28">
        <f>SUMIFS(DataRegularSeason20242025!$AA$3:$AA$1315,DataRegularSeason20242025!$B$3:$B$1315, "&lt;=" &amp; EZ$1, DataRegularSeason20242025!$D$3:$D$1315, $A28)+SUMIFS(DataRegularSeason20242025!$AB$3:$AB$1315,DataRegularSeason20242025!$B$3:$B$1315, "&lt;=" &amp; EZ$1, DataRegularSeason20242025!$E$3:$E$1315, $A28)</f>
        <v>28</v>
      </c>
      <c r="FA28">
        <f>SUMIFS(DataRegularSeason20242025!$AA$3:$AA$1315,DataRegularSeason20242025!$B$3:$B$1315, "&lt;=" &amp; FA$1, DataRegularSeason20242025!$D$3:$D$1315, $A28)+SUMIFS(DataRegularSeason20242025!$AB$3:$AB$1315,DataRegularSeason20242025!$B$3:$B$1315, "&lt;=" &amp; FA$1, DataRegularSeason20242025!$E$3:$E$1315, $A28)</f>
        <v>28</v>
      </c>
      <c r="FB28">
        <f>SUMIFS(DataRegularSeason20242025!$AA$3:$AA$1315,DataRegularSeason20242025!$B$3:$B$1315, "&lt;=" &amp; FB$1, DataRegularSeason20242025!$D$3:$D$1315, $A28)+SUMIFS(DataRegularSeason20242025!$AB$3:$AB$1315,DataRegularSeason20242025!$B$3:$B$1315, "&lt;=" &amp; FB$1, DataRegularSeason20242025!$E$3:$E$1315, $A28)</f>
        <v>28</v>
      </c>
      <c r="FC28">
        <f>SUMIFS(DataRegularSeason20242025!$AA$3:$AA$1315,DataRegularSeason20242025!$B$3:$B$1315, "&lt;=" &amp; FC$1, DataRegularSeason20242025!$D$3:$D$1315, $A28)+SUMIFS(DataRegularSeason20242025!$AB$3:$AB$1315,DataRegularSeason20242025!$B$3:$B$1315, "&lt;=" &amp; FC$1, DataRegularSeason20242025!$E$3:$E$1315, $A28)</f>
        <v>28</v>
      </c>
      <c r="FD28">
        <f>SUMIFS(DataRegularSeason20242025!$AA$3:$AA$1315,DataRegularSeason20242025!$B$3:$B$1315, "&lt;=" &amp; FD$1, DataRegularSeason20242025!$D$3:$D$1315, $A28)+SUMIFS(DataRegularSeason20242025!$AB$3:$AB$1315,DataRegularSeason20242025!$B$3:$B$1315, "&lt;=" &amp; FD$1, DataRegularSeason20242025!$E$3:$E$1315, $A28)</f>
        <v>28</v>
      </c>
      <c r="FE28">
        <f>SUMIFS(DataRegularSeason20242025!$AA$3:$AA$1315,DataRegularSeason20242025!$B$3:$B$1315, "&lt;=" &amp; FE$1, DataRegularSeason20242025!$D$3:$D$1315, $A28)+SUMIFS(DataRegularSeason20242025!$AB$3:$AB$1315,DataRegularSeason20242025!$B$3:$B$1315, "&lt;=" &amp; FE$1, DataRegularSeason20242025!$E$3:$E$1315, $A28)</f>
        <v>28</v>
      </c>
      <c r="FF28">
        <f>SUMIFS(DataRegularSeason20242025!$AA$3:$AA$1315,DataRegularSeason20242025!$B$3:$B$1315, "&lt;=" &amp; FF$1, DataRegularSeason20242025!$D$3:$D$1315, $A28)+SUMIFS(DataRegularSeason20242025!$AB$3:$AB$1315,DataRegularSeason20242025!$B$3:$B$1315, "&lt;=" &amp; FF$1, DataRegularSeason20242025!$E$3:$E$1315, $A28)</f>
        <v>28</v>
      </c>
      <c r="FG28">
        <f>SUMIFS(DataRegularSeason20242025!$AA$3:$AA$1315,DataRegularSeason20242025!$B$3:$B$1315, "&lt;=" &amp; FG$1, DataRegularSeason20242025!$D$3:$D$1315, $A28)+SUMIFS(DataRegularSeason20242025!$AB$3:$AB$1315,DataRegularSeason20242025!$B$3:$B$1315, "&lt;=" &amp; FG$1, DataRegularSeason20242025!$E$3:$E$1315, $A28)</f>
        <v>28</v>
      </c>
      <c r="FH28">
        <f>SUMIFS(DataRegularSeason20242025!$AA$3:$AA$1315,DataRegularSeason20242025!$B$3:$B$1315, "&lt;=" &amp; FH$1, DataRegularSeason20242025!$D$3:$D$1315, $A28)+SUMIFS(DataRegularSeason20242025!$AB$3:$AB$1315,DataRegularSeason20242025!$B$3:$B$1315, "&lt;=" &amp; FH$1, DataRegularSeason20242025!$E$3:$E$1315, $A28)</f>
        <v>28</v>
      </c>
      <c r="FI28">
        <f>SUMIFS(DataRegularSeason20242025!$AA$3:$AA$1315,DataRegularSeason20242025!$B$3:$B$1315, "&lt;=" &amp; FI$1, DataRegularSeason20242025!$D$3:$D$1315, $A28)+SUMIFS(DataRegularSeason20242025!$AB$3:$AB$1315,DataRegularSeason20242025!$B$3:$B$1315, "&lt;=" &amp; FI$1, DataRegularSeason20242025!$E$3:$E$1315, $A28)</f>
        <v>28</v>
      </c>
      <c r="FJ28">
        <f>SUMIFS(DataRegularSeason20242025!$AA$3:$AA$1315,DataRegularSeason20242025!$B$3:$B$1315, "&lt;=" &amp; FJ$1, DataRegularSeason20242025!$D$3:$D$1315, $A28)+SUMIFS(DataRegularSeason20242025!$AB$3:$AB$1315,DataRegularSeason20242025!$B$3:$B$1315, "&lt;=" &amp; FJ$1, DataRegularSeason20242025!$E$3:$E$1315, $A28)</f>
        <v>28</v>
      </c>
      <c r="FK28">
        <f>SUMIFS(DataRegularSeason20242025!$AA$3:$AA$1315,DataRegularSeason20242025!$B$3:$B$1315, "&lt;=" &amp; FK$1, DataRegularSeason20242025!$D$3:$D$1315, $A28)+SUMIFS(DataRegularSeason20242025!$AB$3:$AB$1315,DataRegularSeason20242025!$B$3:$B$1315, "&lt;=" &amp; FK$1, DataRegularSeason20242025!$E$3:$E$1315, $A28)</f>
        <v>28</v>
      </c>
      <c r="FL28">
        <f>SUMIFS(DataRegularSeason20242025!$AA$3:$AA$1315,DataRegularSeason20242025!$B$3:$B$1315, "&lt;=" &amp; FL$1, DataRegularSeason20242025!$D$3:$D$1315, $A28)+SUMIFS(DataRegularSeason20242025!$AB$3:$AB$1315,DataRegularSeason20242025!$B$3:$B$1315, "&lt;=" &amp; FL$1, DataRegularSeason20242025!$E$3:$E$1315, $A28)</f>
        <v>28</v>
      </c>
      <c r="FM28">
        <f>SUMIFS(DataRegularSeason20242025!$AA$3:$AA$1315,DataRegularSeason20242025!$B$3:$B$1315, "&lt;=" &amp; FM$1, DataRegularSeason20242025!$D$3:$D$1315, $A28)+SUMIFS(DataRegularSeason20242025!$AB$3:$AB$1315,DataRegularSeason20242025!$B$3:$B$1315, "&lt;=" &amp; FM$1, DataRegularSeason20242025!$E$3:$E$1315, $A28)</f>
        <v>28</v>
      </c>
      <c r="FN28">
        <f>SUMIFS(DataRegularSeason20242025!$AA$3:$AA$1315,DataRegularSeason20242025!$B$3:$B$1315, "&lt;=" &amp; FN$1, DataRegularSeason20242025!$D$3:$D$1315, $A28)+SUMIFS(DataRegularSeason20242025!$AB$3:$AB$1315,DataRegularSeason20242025!$B$3:$B$1315, "&lt;=" &amp; FN$1, DataRegularSeason20242025!$E$3:$E$1315, $A28)</f>
        <v>28</v>
      </c>
      <c r="FO28">
        <f>SUMIFS(DataRegularSeason20242025!$AA$3:$AA$1315,DataRegularSeason20242025!$B$3:$B$1315, "&lt;=" &amp; FO$1, DataRegularSeason20242025!$D$3:$D$1315, $A28)+SUMIFS(DataRegularSeason20242025!$AB$3:$AB$1315,DataRegularSeason20242025!$B$3:$B$1315, "&lt;=" &amp; FO$1, DataRegularSeason20242025!$E$3:$E$1315, $A28)</f>
        <v>28</v>
      </c>
      <c r="FP28">
        <f>SUMIFS(DataRegularSeason20242025!$AA$3:$AA$1315,DataRegularSeason20242025!$B$3:$B$1315, "&lt;=" &amp; FP$1, DataRegularSeason20242025!$D$3:$D$1315, $A28)+SUMIFS(DataRegularSeason20242025!$AB$3:$AB$1315,DataRegularSeason20242025!$B$3:$B$1315, "&lt;=" &amp; FP$1, DataRegularSeason20242025!$E$3:$E$1315, $A28)</f>
        <v>28</v>
      </c>
      <c r="FQ28">
        <f>SUMIFS(DataRegularSeason20242025!$AA$3:$AA$1315,DataRegularSeason20242025!$B$3:$B$1315, "&lt;=" &amp; FQ$1, DataRegularSeason20242025!$D$3:$D$1315, $A28)+SUMIFS(DataRegularSeason20242025!$AB$3:$AB$1315,DataRegularSeason20242025!$B$3:$B$1315, "&lt;=" &amp; FQ$1, DataRegularSeason20242025!$E$3:$E$1315, $A28)</f>
        <v>28</v>
      </c>
      <c r="FR28">
        <f>SUMIFS(DataRegularSeason20242025!$AA$3:$AA$1315,DataRegularSeason20242025!$B$3:$B$1315, "&lt;=" &amp; FR$1, DataRegularSeason20242025!$D$3:$D$1315, $A28)+SUMIFS(DataRegularSeason20242025!$AB$3:$AB$1315,DataRegularSeason20242025!$B$3:$B$1315, "&lt;=" &amp; FR$1, DataRegularSeason20242025!$E$3:$E$1315, $A28)</f>
        <v>28</v>
      </c>
      <c r="FS28">
        <f>SUMIFS(DataRegularSeason20242025!$AA$3:$AA$1315,DataRegularSeason20242025!$B$3:$B$1315, "&lt;=" &amp; FS$1, DataRegularSeason20242025!$D$3:$D$1315, $A28)+SUMIFS(DataRegularSeason20242025!$AB$3:$AB$1315,DataRegularSeason20242025!$B$3:$B$1315, "&lt;=" &amp; FS$1, DataRegularSeason20242025!$E$3:$E$1315, $A28)</f>
        <v>28</v>
      </c>
      <c r="FT28">
        <f>SUMIFS(DataRegularSeason20242025!$AA$3:$AA$1315,DataRegularSeason20242025!$B$3:$B$1315, "&lt;=" &amp; FT$1, DataRegularSeason20242025!$D$3:$D$1315, $A28)+SUMIFS(DataRegularSeason20242025!$AB$3:$AB$1315,DataRegularSeason20242025!$B$3:$B$1315, "&lt;=" &amp; FT$1, DataRegularSeason20242025!$E$3:$E$1315, $A28)</f>
        <v>28</v>
      </c>
      <c r="FU28">
        <f>SUMIFS(DataRegularSeason20242025!$AA$3:$AA$1315,DataRegularSeason20242025!$B$3:$B$1315, "&lt;=" &amp; FU$1, DataRegularSeason20242025!$D$3:$D$1315, $A28)+SUMIFS(DataRegularSeason20242025!$AB$3:$AB$1315,DataRegularSeason20242025!$B$3:$B$1315, "&lt;=" &amp; FU$1, DataRegularSeason20242025!$E$3:$E$1315, $A28)</f>
        <v>28</v>
      </c>
      <c r="FV28">
        <f>SUMIFS(DataRegularSeason20242025!$AA$3:$AA$1315,DataRegularSeason20242025!$B$3:$B$1315, "&lt;=" &amp; FV$1, DataRegularSeason20242025!$D$3:$D$1315, $A28)+SUMIFS(DataRegularSeason20242025!$AB$3:$AB$1315,DataRegularSeason20242025!$B$3:$B$1315, "&lt;=" &amp; FV$1, DataRegularSeason20242025!$E$3:$E$1315, $A28)</f>
        <v>28</v>
      </c>
      <c r="FW28">
        <f>SUMIFS(DataRegularSeason20242025!$AA$3:$AA$1315,DataRegularSeason20242025!$B$3:$B$1315, "&lt;=" &amp; FW$1, DataRegularSeason20242025!$D$3:$D$1315, $A28)+SUMIFS(DataRegularSeason20242025!$AB$3:$AB$1315,DataRegularSeason20242025!$B$3:$B$1315, "&lt;=" &amp; FW$1, DataRegularSeason20242025!$E$3:$E$1315, $A28)</f>
        <v>28</v>
      </c>
      <c r="FX28">
        <f>SUMIFS(DataRegularSeason20242025!$AA$3:$AA$1315,DataRegularSeason20242025!$B$3:$B$1315, "&lt;=" &amp; FX$1, DataRegularSeason20242025!$D$3:$D$1315, $A28)+SUMIFS(DataRegularSeason20242025!$AB$3:$AB$1315,DataRegularSeason20242025!$B$3:$B$1315, "&lt;=" &amp; FX$1, DataRegularSeason20242025!$E$3:$E$1315, $A28)</f>
        <v>28</v>
      </c>
      <c r="FY28">
        <f>SUMIFS(DataRegularSeason20242025!$AA$3:$AA$1315,DataRegularSeason20242025!$B$3:$B$1315, "&lt;=" &amp; FY$1, DataRegularSeason20242025!$D$3:$D$1315, $A28)+SUMIFS(DataRegularSeason20242025!$AB$3:$AB$1315,DataRegularSeason20242025!$B$3:$B$1315, "&lt;=" &amp; FY$1, DataRegularSeason20242025!$E$3:$E$1315, $A28)</f>
        <v>28</v>
      </c>
      <c r="FZ28">
        <f>SUMIFS(DataRegularSeason20242025!$AA$3:$AA$1315,DataRegularSeason20242025!$B$3:$B$1315, "&lt;=" &amp; FZ$1, DataRegularSeason20242025!$D$3:$D$1315, $A28)+SUMIFS(DataRegularSeason20242025!$AB$3:$AB$1315,DataRegularSeason20242025!$B$3:$B$1315, "&lt;=" &amp; FZ$1, DataRegularSeason20242025!$E$3:$E$1315, $A28)</f>
        <v>28</v>
      </c>
      <c r="GA28">
        <f>SUMIFS(DataRegularSeason20242025!$AA$3:$AA$1315,DataRegularSeason20242025!$B$3:$B$1315, "&lt;=" &amp; GA$1, DataRegularSeason20242025!$D$3:$D$1315, $A28)+SUMIFS(DataRegularSeason20242025!$AB$3:$AB$1315,DataRegularSeason20242025!$B$3:$B$1315, "&lt;=" &amp; GA$1, DataRegularSeason20242025!$E$3:$E$1315, $A28)</f>
        <v>28</v>
      </c>
      <c r="GB28">
        <f>SUMIFS(DataRegularSeason20242025!$AA$3:$AA$1315,DataRegularSeason20242025!$B$3:$B$1315, "&lt;=" &amp; GB$1, DataRegularSeason20242025!$D$3:$D$1315, $A28)+SUMIFS(DataRegularSeason20242025!$AB$3:$AB$1315,DataRegularSeason20242025!$B$3:$B$1315, "&lt;=" &amp; GB$1, DataRegularSeason20242025!$E$3:$E$1315, $A28)</f>
        <v>28</v>
      </c>
      <c r="GC28">
        <f>SUMIFS(DataRegularSeason20242025!$AA$3:$AA$1315,DataRegularSeason20242025!$B$3:$B$1315, "&lt;=" &amp; GC$1, DataRegularSeason20242025!$D$3:$D$1315, $A28)+SUMIFS(DataRegularSeason20242025!$AB$3:$AB$1315,DataRegularSeason20242025!$B$3:$B$1315, "&lt;=" &amp; GC$1, DataRegularSeason20242025!$E$3:$E$1315, $A28)</f>
        <v>28</v>
      </c>
      <c r="GD28">
        <f>SUMIFS(DataRegularSeason20242025!$AA$3:$AA$1315,DataRegularSeason20242025!$B$3:$B$1315, "&lt;=" &amp; GD$1, DataRegularSeason20242025!$D$3:$D$1315, $A28)+SUMIFS(DataRegularSeason20242025!$AB$3:$AB$1315,DataRegularSeason20242025!$B$3:$B$1315, "&lt;=" &amp; GD$1, DataRegularSeason20242025!$E$3:$E$1315, $A28)</f>
        <v>28</v>
      </c>
      <c r="GE28">
        <f>SUMIFS(DataRegularSeason20242025!$AA$3:$AA$1315,DataRegularSeason20242025!$B$3:$B$1315, "&lt;=" &amp; GE$1, DataRegularSeason20242025!$D$3:$D$1315, $A28)+SUMIFS(DataRegularSeason20242025!$AB$3:$AB$1315,DataRegularSeason20242025!$B$3:$B$1315, "&lt;=" &amp; GE$1, DataRegularSeason20242025!$E$3:$E$1315, $A28)</f>
        <v>28</v>
      </c>
      <c r="GF28">
        <f>SUMIFS(DataRegularSeason20242025!$AA$3:$AA$1315,DataRegularSeason20242025!$B$3:$B$1315, "&lt;=" &amp; GF$1, DataRegularSeason20242025!$D$3:$D$1315, $A28)+SUMIFS(DataRegularSeason20242025!$AB$3:$AB$1315,DataRegularSeason20242025!$B$3:$B$1315, "&lt;=" &amp; GF$1, DataRegularSeason20242025!$E$3:$E$1315, $A28)</f>
        <v>28</v>
      </c>
      <c r="GG28">
        <f>SUMIFS(DataRegularSeason20242025!$AA$3:$AA$1315,DataRegularSeason20242025!$B$3:$B$1315, "&lt;=" &amp; GG$1, DataRegularSeason20242025!$D$3:$D$1315, $A28)+SUMIFS(DataRegularSeason20242025!$AB$3:$AB$1315,DataRegularSeason20242025!$B$3:$B$1315, "&lt;=" &amp; GG$1, DataRegularSeason20242025!$E$3:$E$1315, $A28)</f>
        <v>28</v>
      </c>
      <c r="GH28">
        <f>SUMIFS(DataRegularSeason20242025!$AA$3:$AA$1315,DataRegularSeason20242025!$B$3:$B$1315, "&lt;=" &amp; GH$1, DataRegularSeason20242025!$D$3:$D$1315, $A28)+SUMIFS(DataRegularSeason20242025!$AB$3:$AB$1315,DataRegularSeason20242025!$B$3:$B$1315, "&lt;=" &amp; GH$1, DataRegularSeason20242025!$E$3:$E$1315, $A28)</f>
        <v>28</v>
      </c>
      <c r="GI28">
        <f>SUMIFS(DataRegularSeason20242025!$AA$3:$AA$1315,DataRegularSeason20242025!$B$3:$B$1315, "&lt;=" &amp; GI$1, DataRegularSeason20242025!$D$3:$D$1315, $A28)+SUMIFS(DataRegularSeason20242025!$AB$3:$AB$1315,DataRegularSeason20242025!$B$3:$B$1315, "&lt;=" &amp; GI$1, DataRegularSeason20242025!$E$3:$E$1315, $A28)</f>
        <v>28</v>
      </c>
      <c r="GJ28">
        <f>SUMIFS(DataRegularSeason20242025!$AA$3:$AA$1315,DataRegularSeason20242025!$B$3:$B$1315, "&lt;=" &amp; GJ$1, DataRegularSeason20242025!$D$3:$D$1315, $A28)+SUMIFS(DataRegularSeason20242025!$AB$3:$AB$1315,DataRegularSeason20242025!$B$3:$B$1315, "&lt;=" &amp; GJ$1, DataRegularSeason20242025!$E$3:$E$1315, $A28)</f>
        <v>28</v>
      </c>
      <c r="GK28">
        <f>SUMIFS(DataRegularSeason20242025!$AA$3:$AA$1315,DataRegularSeason20242025!$B$3:$B$1315, "&lt;=" &amp; GK$1, DataRegularSeason20242025!$D$3:$D$1315, $A28)+SUMIFS(DataRegularSeason20242025!$AB$3:$AB$1315,DataRegularSeason20242025!$B$3:$B$1315, "&lt;=" &amp; GK$1, DataRegularSeason20242025!$E$3:$E$1315, $A28)</f>
        <v>28</v>
      </c>
      <c r="GL28">
        <f>SUMIFS(DataRegularSeason20242025!$AA$3:$AA$1315,DataRegularSeason20242025!$B$3:$B$1315, "&lt;=" &amp; GL$1, DataRegularSeason20242025!$D$3:$D$1315, $A28)+SUMIFS(DataRegularSeason20242025!$AB$3:$AB$1315,DataRegularSeason20242025!$B$3:$B$1315, "&lt;=" &amp; GL$1, DataRegularSeason20242025!$E$3:$E$1315, $A28)</f>
        <v>28</v>
      </c>
      <c r="GM28">
        <f>SUMIFS(DataRegularSeason20242025!$AA$3:$AA$1315,DataRegularSeason20242025!$B$3:$B$1315, "&lt;=" &amp; GM$1, DataRegularSeason20242025!$D$3:$D$1315, $A28)+SUMIFS(DataRegularSeason20242025!$AB$3:$AB$1315,DataRegularSeason20242025!$B$3:$B$1315, "&lt;=" &amp; GM$1, DataRegularSeason20242025!$E$3:$E$1315, $A28)</f>
        <v>28</v>
      </c>
      <c r="GN28">
        <f>SUMIFS(DataRegularSeason20242025!$AA$3:$AA$1315,DataRegularSeason20242025!$B$3:$B$1315, "&lt;=" &amp; GN$1, DataRegularSeason20242025!$D$3:$D$1315, $A28)+SUMIFS(DataRegularSeason20242025!$AB$3:$AB$1315,DataRegularSeason20242025!$B$3:$B$1315, "&lt;=" &amp; GN$1, DataRegularSeason20242025!$E$3:$E$1315, $A28)</f>
        <v>28</v>
      </c>
      <c r="GO28">
        <f>SUMIFS(DataRegularSeason20242025!$AA$3:$AA$1315,DataRegularSeason20242025!$B$3:$B$1315, "&lt;=" &amp; GO$1, DataRegularSeason20242025!$D$3:$D$1315, $A28)+SUMIFS(DataRegularSeason20242025!$AB$3:$AB$1315,DataRegularSeason20242025!$B$3:$B$1315, "&lt;=" &amp; GO$1, DataRegularSeason20242025!$E$3:$E$1315, $A28)</f>
        <v>28</v>
      </c>
      <c r="GP28">
        <f>SUMIFS(DataRegularSeason20242025!$AA$3:$AA$1315,DataRegularSeason20242025!$B$3:$B$1315, "&lt;=" &amp; GP$1, DataRegularSeason20242025!$D$3:$D$1315, $A28)+SUMIFS(DataRegularSeason20242025!$AB$3:$AB$1315,DataRegularSeason20242025!$B$3:$B$1315, "&lt;=" &amp; GP$1, DataRegularSeason20242025!$E$3:$E$1315, $A28)</f>
        <v>28</v>
      </c>
      <c r="GQ28">
        <f>SUMIFS(DataRegularSeason20242025!$AA$3:$AA$1315,DataRegularSeason20242025!$B$3:$B$1315, "&lt;=" &amp; GQ$1, DataRegularSeason20242025!$D$3:$D$1315, $A28)+SUMIFS(DataRegularSeason20242025!$AB$3:$AB$1315,DataRegularSeason20242025!$B$3:$B$1315, "&lt;=" &amp; GQ$1, DataRegularSeason20242025!$E$3:$E$1315, $A28)</f>
        <v>28</v>
      </c>
      <c r="GR28">
        <f>SUMIFS(DataRegularSeason20242025!$AA$3:$AA$1315,DataRegularSeason20242025!$B$3:$B$1315, "&lt;=" &amp; GR$1, DataRegularSeason20242025!$D$3:$D$1315, $A28)+SUMIFS(DataRegularSeason20242025!$AB$3:$AB$1315,DataRegularSeason20242025!$B$3:$B$1315, "&lt;=" &amp; GR$1, DataRegularSeason20242025!$E$3:$E$1315, $A28)</f>
        <v>28</v>
      </c>
      <c r="GS28">
        <f>SUMIFS(DataRegularSeason20242025!$AA$3:$AA$1315,DataRegularSeason20242025!$B$3:$B$1315, "&lt;=" &amp; GS$1, DataRegularSeason20242025!$D$3:$D$1315, $A28)+SUMIFS(DataRegularSeason20242025!$AB$3:$AB$1315,DataRegularSeason20242025!$B$3:$B$1315, "&lt;=" &amp; GS$1, DataRegularSeason20242025!$E$3:$E$1315, $A28)</f>
        <v>28</v>
      </c>
      <c r="GT28">
        <f>SUMIFS(DataRegularSeason20242025!$AA$3:$AA$1315,DataRegularSeason20242025!$B$3:$B$1315, "&lt;=" &amp; GT$1, DataRegularSeason20242025!$D$3:$D$1315, $A28)+SUMIFS(DataRegularSeason20242025!$AB$3:$AB$1315,DataRegularSeason20242025!$B$3:$B$1315, "&lt;=" &amp; GT$1, DataRegularSeason20242025!$E$3:$E$1315, $A28)</f>
        <v>28</v>
      </c>
      <c r="GU28">
        <f>SUMIFS(DataRegularSeason20242025!$AA$3:$AA$1315,DataRegularSeason20242025!$B$3:$B$1315, "&lt;=" &amp; GU$1, DataRegularSeason20242025!$D$3:$D$1315, $A28)+SUMIFS(DataRegularSeason20242025!$AB$3:$AB$1315,DataRegularSeason20242025!$B$3:$B$1315, "&lt;=" &amp; GU$1, DataRegularSeason20242025!$E$3:$E$1315, $A28)</f>
        <v>28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27</v>
      </c>
      <c r="BL29">
        <f>SUMIFS(DataRegularSeason20242025!$AA$3:$AA$1315,DataRegularSeason20242025!$B$3:$B$1315, "&lt;=" &amp; BL$1, DataRegularSeason20242025!$D$3:$D$1315, $A29)+SUMIFS(DataRegularSeason20242025!$AB$3:$AB$1315,DataRegularSeason20242025!$B$3:$B$1315, "&lt;=" &amp; BL$1, DataRegularSeason20242025!$E$3:$E$1315, $A29)</f>
        <v>27</v>
      </c>
      <c r="BM29">
        <f>SUMIFS(DataRegularSeason20242025!$AA$3:$AA$1315,DataRegularSeason20242025!$B$3:$B$1315, "&lt;=" &amp; BM$1, DataRegularSeason20242025!$D$3:$D$1315, $A29)+SUMIFS(DataRegularSeason20242025!$AB$3:$AB$1315,DataRegularSeason20242025!$B$3:$B$1315, "&lt;=" &amp; BM$1, DataRegularSeason20242025!$E$3:$E$1315, $A29)</f>
        <v>27</v>
      </c>
      <c r="BN29">
        <f>SUMIFS(DataRegularSeason20242025!$AA$3:$AA$1315,DataRegularSeason20242025!$B$3:$B$1315, "&lt;=" &amp; BN$1, DataRegularSeason20242025!$D$3:$D$1315, $A29)+SUMIFS(DataRegularSeason20242025!$AB$3:$AB$1315,DataRegularSeason20242025!$B$3:$B$1315, "&lt;=" &amp; BN$1, DataRegularSeason20242025!$E$3:$E$1315, $A29)</f>
        <v>27</v>
      </c>
      <c r="BO29">
        <f>SUMIFS(DataRegularSeason20242025!$AA$3:$AA$1315,DataRegularSeason20242025!$B$3:$B$1315, "&lt;=" &amp; BO$1, DataRegularSeason20242025!$D$3:$D$1315, $A29)+SUMIFS(DataRegularSeason20242025!$AB$3:$AB$1315,DataRegularSeason20242025!$B$3:$B$1315, "&lt;=" &amp; BO$1, DataRegularSeason20242025!$E$3:$E$1315, $A29)</f>
        <v>27</v>
      </c>
      <c r="BP29">
        <f>SUMIFS(DataRegularSeason20242025!$AA$3:$AA$1315,DataRegularSeason20242025!$B$3:$B$1315, "&lt;=" &amp; BP$1, DataRegularSeason20242025!$D$3:$D$1315, $A29)+SUMIFS(DataRegularSeason20242025!$AB$3:$AB$1315,DataRegularSeason20242025!$B$3:$B$1315, "&lt;=" &amp; BP$1, DataRegularSeason20242025!$E$3:$E$1315, $A29)</f>
        <v>27</v>
      </c>
      <c r="BQ29">
        <f>SUMIFS(DataRegularSeason20242025!$AA$3:$AA$1315,DataRegularSeason20242025!$B$3:$B$1315, "&lt;=" &amp; BQ$1, DataRegularSeason20242025!$D$3:$D$1315, $A29)+SUMIFS(DataRegularSeason20242025!$AB$3:$AB$1315,DataRegularSeason20242025!$B$3:$B$1315, "&lt;=" &amp; BQ$1, DataRegularSeason20242025!$E$3:$E$1315, $A29)</f>
        <v>27</v>
      </c>
      <c r="BR29">
        <f>SUMIFS(DataRegularSeason20242025!$AA$3:$AA$1315,DataRegularSeason20242025!$B$3:$B$1315, "&lt;=" &amp; BR$1, DataRegularSeason20242025!$D$3:$D$1315, $A29)+SUMIFS(DataRegularSeason20242025!$AB$3:$AB$1315,DataRegularSeason20242025!$B$3:$B$1315, "&lt;=" &amp; BR$1, DataRegularSeason20242025!$E$3:$E$1315, $A29)</f>
        <v>27</v>
      </c>
      <c r="BS29">
        <f>SUMIFS(DataRegularSeason20242025!$AA$3:$AA$1315,DataRegularSeason20242025!$B$3:$B$1315, "&lt;=" &amp; BS$1, DataRegularSeason20242025!$D$3:$D$1315, $A29)+SUMIFS(DataRegularSeason20242025!$AB$3:$AB$1315,DataRegularSeason20242025!$B$3:$B$1315, "&lt;=" &amp; BS$1, DataRegularSeason20242025!$E$3:$E$1315, $A29)</f>
        <v>27</v>
      </c>
      <c r="BT29">
        <f>SUMIFS(DataRegularSeason20242025!$AA$3:$AA$1315,DataRegularSeason20242025!$B$3:$B$1315, "&lt;=" &amp; BT$1, DataRegularSeason20242025!$D$3:$D$1315, $A29)+SUMIFS(DataRegularSeason20242025!$AB$3:$AB$1315,DataRegularSeason20242025!$B$3:$B$1315, "&lt;=" &amp; BT$1, DataRegularSeason20242025!$E$3:$E$1315, $A29)</f>
        <v>27</v>
      </c>
      <c r="BU29">
        <f>SUMIFS(DataRegularSeason20242025!$AA$3:$AA$1315,DataRegularSeason20242025!$B$3:$B$1315, "&lt;=" &amp; BU$1, DataRegularSeason20242025!$D$3:$D$1315, $A29)+SUMIFS(DataRegularSeason20242025!$AB$3:$AB$1315,DataRegularSeason20242025!$B$3:$B$1315, "&lt;=" &amp; BU$1, DataRegularSeason20242025!$E$3:$E$1315, $A29)</f>
        <v>27</v>
      </c>
      <c r="BV29">
        <f>SUMIFS(DataRegularSeason20242025!$AA$3:$AA$1315,DataRegularSeason20242025!$B$3:$B$1315, "&lt;=" &amp; BV$1, DataRegularSeason20242025!$D$3:$D$1315, $A29)+SUMIFS(DataRegularSeason20242025!$AB$3:$AB$1315,DataRegularSeason20242025!$B$3:$B$1315, "&lt;=" &amp; BV$1, DataRegularSeason20242025!$E$3:$E$1315, $A29)</f>
        <v>27</v>
      </c>
      <c r="BW29">
        <f>SUMIFS(DataRegularSeason20242025!$AA$3:$AA$1315,DataRegularSeason20242025!$B$3:$B$1315, "&lt;=" &amp; BW$1, DataRegularSeason20242025!$D$3:$D$1315, $A29)+SUMIFS(DataRegularSeason20242025!$AB$3:$AB$1315,DataRegularSeason20242025!$B$3:$B$1315, "&lt;=" &amp; BW$1, DataRegularSeason20242025!$E$3:$E$1315, $A29)</f>
        <v>27</v>
      </c>
      <c r="BX29">
        <f>SUMIFS(DataRegularSeason20242025!$AA$3:$AA$1315,DataRegularSeason20242025!$B$3:$B$1315, "&lt;=" &amp; BX$1, DataRegularSeason20242025!$D$3:$D$1315, $A29)+SUMIFS(DataRegularSeason20242025!$AB$3:$AB$1315,DataRegularSeason20242025!$B$3:$B$1315, "&lt;=" &amp; BX$1, DataRegularSeason20242025!$E$3:$E$1315, $A29)</f>
        <v>27</v>
      </c>
      <c r="BY29">
        <f>SUMIFS(DataRegularSeason20242025!$AA$3:$AA$1315,DataRegularSeason20242025!$B$3:$B$1315, "&lt;=" &amp; BY$1, DataRegularSeason20242025!$D$3:$D$1315, $A29)+SUMIFS(DataRegularSeason20242025!$AB$3:$AB$1315,DataRegularSeason20242025!$B$3:$B$1315, "&lt;=" &amp; BY$1, DataRegularSeason20242025!$E$3:$E$1315, $A29)</f>
        <v>27</v>
      </c>
      <c r="BZ29">
        <f>SUMIFS(DataRegularSeason20242025!$AA$3:$AA$1315,DataRegularSeason20242025!$B$3:$B$1315, "&lt;=" &amp; BZ$1, DataRegularSeason20242025!$D$3:$D$1315, $A29)+SUMIFS(DataRegularSeason20242025!$AB$3:$AB$1315,DataRegularSeason20242025!$B$3:$B$1315, "&lt;=" &amp; BZ$1, DataRegularSeason20242025!$E$3:$E$1315, $A29)</f>
        <v>27</v>
      </c>
      <c r="CA29">
        <f>SUMIFS(DataRegularSeason20242025!$AA$3:$AA$1315,DataRegularSeason20242025!$B$3:$B$1315, "&lt;=" &amp; CA$1, DataRegularSeason20242025!$D$3:$D$1315, $A29)+SUMIFS(DataRegularSeason20242025!$AB$3:$AB$1315,DataRegularSeason20242025!$B$3:$B$1315, "&lt;=" &amp; CA$1, DataRegularSeason20242025!$E$3:$E$1315, $A29)</f>
        <v>27</v>
      </c>
      <c r="CB29">
        <f>SUMIFS(DataRegularSeason20242025!$AA$3:$AA$1315,DataRegularSeason20242025!$B$3:$B$1315, "&lt;=" &amp; CB$1, DataRegularSeason20242025!$D$3:$D$1315, $A29)+SUMIFS(DataRegularSeason20242025!$AB$3:$AB$1315,DataRegularSeason20242025!$B$3:$B$1315, "&lt;=" &amp; CB$1, DataRegularSeason20242025!$E$3:$E$1315, $A29)</f>
        <v>27</v>
      </c>
      <c r="CC29">
        <f>SUMIFS(DataRegularSeason20242025!$AA$3:$AA$1315,DataRegularSeason20242025!$B$3:$B$1315, "&lt;=" &amp; CC$1, DataRegularSeason20242025!$D$3:$D$1315, $A29)+SUMIFS(DataRegularSeason20242025!$AB$3:$AB$1315,DataRegularSeason20242025!$B$3:$B$1315, "&lt;=" &amp; CC$1, DataRegularSeason20242025!$E$3:$E$1315, $A29)</f>
        <v>27</v>
      </c>
      <c r="CD29">
        <f>SUMIFS(DataRegularSeason20242025!$AA$3:$AA$1315,DataRegularSeason20242025!$B$3:$B$1315, "&lt;=" &amp; CD$1, DataRegularSeason20242025!$D$3:$D$1315, $A29)+SUMIFS(DataRegularSeason20242025!$AB$3:$AB$1315,DataRegularSeason20242025!$B$3:$B$1315, "&lt;=" &amp; CD$1, DataRegularSeason20242025!$E$3:$E$1315, $A29)</f>
        <v>27</v>
      </c>
      <c r="CE29">
        <f>SUMIFS(DataRegularSeason20242025!$AA$3:$AA$1315,DataRegularSeason20242025!$B$3:$B$1315, "&lt;=" &amp; CE$1, DataRegularSeason20242025!$D$3:$D$1315, $A29)+SUMIFS(DataRegularSeason20242025!$AB$3:$AB$1315,DataRegularSeason20242025!$B$3:$B$1315, "&lt;=" &amp; CE$1, DataRegularSeason20242025!$E$3:$E$1315, $A29)</f>
        <v>27</v>
      </c>
      <c r="CF29">
        <f>SUMIFS(DataRegularSeason20242025!$AA$3:$AA$1315,DataRegularSeason20242025!$B$3:$B$1315, "&lt;=" &amp; CF$1, DataRegularSeason20242025!$D$3:$D$1315, $A29)+SUMIFS(DataRegularSeason20242025!$AB$3:$AB$1315,DataRegularSeason20242025!$B$3:$B$1315, "&lt;=" &amp; CF$1, DataRegularSeason20242025!$E$3:$E$1315, $A29)</f>
        <v>27</v>
      </c>
      <c r="CG29">
        <f>SUMIFS(DataRegularSeason20242025!$AA$3:$AA$1315,DataRegularSeason20242025!$B$3:$B$1315, "&lt;=" &amp; CG$1, DataRegularSeason20242025!$D$3:$D$1315, $A29)+SUMIFS(DataRegularSeason20242025!$AB$3:$AB$1315,DataRegularSeason20242025!$B$3:$B$1315, "&lt;=" &amp; CG$1, DataRegularSeason20242025!$E$3:$E$1315, $A29)</f>
        <v>27</v>
      </c>
      <c r="CH29">
        <f>SUMIFS(DataRegularSeason20242025!$AA$3:$AA$1315,DataRegularSeason20242025!$B$3:$B$1315, "&lt;=" &amp; CH$1, DataRegularSeason20242025!$D$3:$D$1315, $A29)+SUMIFS(DataRegularSeason20242025!$AB$3:$AB$1315,DataRegularSeason20242025!$B$3:$B$1315, "&lt;=" &amp; CH$1, DataRegularSeason20242025!$E$3:$E$1315, $A29)</f>
        <v>27</v>
      </c>
      <c r="CI29">
        <f>SUMIFS(DataRegularSeason20242025!$AA$3:$AA$1315,DataRegularSeason20242025!$B$3:$B$1315, "&lt;=" &amp; CI$1, DataRegularSeason20242025!$D$3:$D$1315, $A29)+SUMIFS(DataRegularSeason20242025!$AB$3:$AB$1315,DataRegularSeason20242025!$B$3:$B$1315, "&lt;=" &amp; CI$1, DataRegularSeason20242025!$E$3:$E$1315, $A29)</f>
        <v>27</v>
      </c>
      <c r="CJ29">
        <f>SUMIFS(DataRegularSeason20242025!$AA$3:$AA$1315,DataRegularSeason20242025!$B$3:$B$1315, "&lt;=" &amp; CJ$1, DataRegularSeason20242025!$D$3:$D$1315, $A29)+SUMIFS(DataRegularSeason20242025!$AB$3:$AB$1315,DataRegularSeason20242025!$B$3:$B$1315, "&lt;=" &amp; CJ$1, DataRegularSeason20242025!$E$3:$E$1315, $A29)</f>
        <v>27</v>
      </c>
      <c r="CK29">
        <f>SUMIFS(DataRegularSeason20242025!$AA$3:$AA$1315,DataRegularSeason20242025!$B$3:$B$1315, "&lt;=" &amp; CK$1, DataRegularSeason20242025!$D$3:$D$1315, $A29)+SUMIFS(DataRegularSeason20242025!$AB$3:$AB$1315,DataRegularSeason20242025!$B$3:$B$1315, "&lt;=" &amp; CK$1, DataRegularSeason20242025!$E$3:$E$1315, $A29)</f>
        <v>27</v>
      </c>
      <c r="CL29">
        <f>SUMIFS(DataRegularSeason20242025!$AA$3:$AA$1315,DataRegularSeason20242025!$B$3:$B$1315, "&lt;=" &amp; CL$1, DataRegularSeason20242025!$D$3:$D$1315, $A29)+SUMIFS(DataRegularSeason20242025!$AB$3:$AB$1315,DataRegularSeason20242025!$B$3:$B$1315, "&lt;=" &amp; CL$1, DataRegularSeason20242025!$E$3:$E$1315, $A29)</f>
        <v>27</v>
      </c>
      <c r="CM29">
        <f>SUMIFS(DataRegularSeason20242025!$AA$3:$AA$1315,DataRegularSeason20242025!$B$3:$B$1315, "&lt;=" &amp; CM$1, DataRegularSeason20242025!$D$3:$D$1315, $A29)+SUMIFS(DataRegularSeason20242025!$AB$3:$AB$1315,DataRegularSeason20242025!$B$3:$B$1315, "&lt;=" &amp; CM$1, DataRegularSeason20242025!$E$3:$E$1315, $A29)</f>
        <v>27</v>
      </c>
      <c r="CN29">
        <f>SUMIFS(DataRegularSeason20242025!$AA$3:$AA$1315,DataRegularSeason20242025!$B$3:$B$1315, "&lt;=" &amp; CN$1, DataRegularSeason20242025!$D$3:$D$1315, $A29)+SUMIFS(DataRegularSeason20242025!$AB$3:$AB$1315,DataRegularSeason20242025!$B$3:$B$1315, "&lt;=" &amp; CN$1, DataRegularSeason20242025!$E$3:$E$1315, $A29)</f>
        <v>27</v>
      </c>
      <c r="CO29">
        <f>SUMIFS(DataRegularSeason20242025!$AA$3:$AA$1315,DataRegularSeason20242025!$B$3:$B$1315, "&lt;=" &amp; CO$1, DataRegularSeason20242025!$D$3:$D$1315, $A29)+SUMIFS(DataRegularSeason20242025!$AB$3:$AB$1315,DataRegularSeason20242025!$B$3:$B$1315, "&lt;=" &amp; CO$1, DataRegularSeason20242025!$E$3:$E$1315, $A29)</f>
        <v>27</v>
      </c>
      <c r="CP29">
        <f>SUMIFS(DataRegularSeason20242025!$AA$3:$AA$1315,DataRegularSeason20242025!$B$3:$B$1315, "&lt;=" &amp; CP$1, DataRegularSeason20242025!$D$3:$D$1315, $A29)+SUMIFS(DataRegularSeason20242025!$AB$3:$AB$1315,DataRegularSeason20242025!$B$3:$B$1315, "&lt;=" &amp; CP$1, DataRegularSeason20242025!$E$3:$E$1315, $A29)</f>
        <v>27</v>
      </c>
      <c r="CQ29">
        <f>SUMIFS(DataRegularSeason20242025!$AA$3:$AA$1315,DataRegularSeason20242025!$B$3:$B$1315, "&lt;=" &amp; CQ$1, DataRegularSeason20242025!$D$3:$D$1315, $A29)+SUMIFS(DataRegularSeason20242025!$AB$3:$AB$1315,DataRegularSeason20242025!$B$3:$B$1315, "&lt;=" &amp; CQ$1, DataRegularSeason20242025!$E$3:$E$1315, $A29)</f>
        <v>27</v>
      </c>
      <c r="CR29">
        <f>SUMIFS(DataRegularSeason20242025!$AA$3:$AA$1315,DataRegularSeason20242025!$B$3:$B$1315, "&lt;=" &amp; CR$1, DataRegularSeason20242025!$D$3:$D$1315, $A29)+SUMIFS(DataRegularSeason20242025!$AB$3:$AB$1315,DataRegularSeason20242025!$B$3:$B$1315, "&lt;=" &amp; CR$1, DataRegularSeason20242025!$E$3:$E$1315, $A29)</f>
        <v>27</v>
      </c>
      <c r="CS29">
        <f>SUMIFS(DataRegularSeason20242025!$AA$3:$AA$1315,DataRegularSeason20242025!$B$3:$B$1315, "&lt;=" &amp; CS$1, DataRegularSeason20242025!$D$3:$D$1315, $A29)+SUMIFS(DataRegularSeason20242025!$AB$3:$AB$1315,DataRegularSeason20242025!$B$3:$B$1315, "&lt;=" &amp; CS$1, DataRegularSeason20242025!$E$3:$E$1315, $A29)</f>
        <v>27</v>
      </c>
      <c r="CT29">
        <f>SUMIFS(DataRegularSeason20242025!$AA$3:$AA$1315,DataRegularSeason20242025!$B$3:$B$1315, "&lt;=" &amp; CT$1, DataRegularSeason20242025!$D$3:$D$1315, $A29)+SUMIFS(DataRegularSeason20242025!$AB$3:$AB$1315,DataRegularSeason20242025!$B$3:$B$1315, "&lt;=" &amp; CT$1, DataRegularSeason20242025!$E$3:$E$1315, $A29)</f>
        <v>27</v>
      </c>
      <c r="CU29">
        <f>SUMIFS(DataRegularSeason20242025!$AA$3:$AA$1315,DataRegularSeason20242025!$B$3:$B$1315, "&lt;=" &amp; CU$1, DataRegularSeason20242025!$D$3:$D$1315, $A29)+SUMIFS(DataRegularSeason20242025!$AB$3:$AB$1315,DataRegularSeason20242025!$B$3:$B$1315, "&lt;=" &amp; CU$1, DataRegularSeason20242025!$E$3:$E$1315, $A29)</f>
        <v>27</v>
      </c>
      <c r="CV29">
        <f>SUMIFS(DataRegularSeason20242025!$AA$3:$AA$1315,DataRegularSeason20242025!$B$3:$B$1315, "&lt;=" &amp; CV$1, DataRegularSeason20242025!$D$3:$D$1315, $A29)+SUMIFS(DataRegularSeason20242025!$AB$3:$AB$1315,DataRegularSeason20242025!$B$3:$B$1315, "&lt;=" &amp; CV$1, DataRegularSeason20242025!$E$3:$E$1315, $A29)</f>
        <v>27</v>
      </c>
      <c r="CW29">
        <f>SUMIFS(DataRegularSeason20242025!$AA$3:$AA$1315,DataRegularSeason20242025!$B$3:$B$1315, "&lt;=" &amp; CW$1, DataRegularSeason20242025!$D$3:$D$1315, $A29)+SUMIFS(DataRegularSeason20242025!$AB$3:$AB$1315,DataRegularSeason20242025!$B$3:$B$1315, "&lt;=" &amp; CW$1, DataRegularSeason20242025!$E$3:$E$1315, $A29)</f>
        <v>27</v>
      </c>
      <c r="CX29">
        <f>SUMIFS(DataRegularSeason20242025!$AA$3:$AA$1315,DataRegularSeason20242025!$B$3:$B$1315, "&lt;=" &amp; CX$1, DataRegularSeason20242025!$D$3:$D$1315, $A29)+SUMIFS(DataRegularSeason20242025!$AB$3:$AB$1315,DataRegularSeason20242025!$B$3:$B$1315, "&lt;=" &amp; CX$1, DataRegularSeason20242025!$E$3:$E$1315, $A29)</f>
        <v>27</v>
      </c>
      <c r="CY29">
        <f>SUMIFS(DataRegularSeason20242025!$AA$3:$AA$1315,DataRegularSeason20242025!$B$3:$B$1315, "&lt;=" &amp; CY$1, DataRegularSeason20242025!$D$3:$D$1315, $A29)+SUMIFS(DataRegularSeason20242025!$AB$3:$AB$1315,DataRegularSeason20242025!$B$3:$B$1315, "&lt;=" &amp; CY$1, DataRegularSeason20242025!$E$3:$E$1315, $A29)</f>
        <v>27</v>
      </c>
      <c r="CZ29">
        <f>SUMIFS(DataRegularSeason20242025!$AA$3:$AA$1315,DataRegularSeason20242025!$B$3:$B$1315, "&lt;=" &amp; CZ$1, DataRegularSeason20242025!$D$3:$D$1315, $A29)+SUMIFS(DataRegularSeason20242025!$AB$3:$AB$1315,DataRegularSeason20242025!$B$3:$B$1315, "&lt;=" &amp; CZ$1, DataRegularSeason20242025!$E$3:$E$1315, $A29)</f>
        <v>27</v>
      </c>
      <c r="DA29">
        <f>SUMIFS(DataRegularSeason20242025!$AA$3:$AA$1315,DataRegularSeason20242025!$B$3:$B$1315, "&lt;=" &amp; DA$1, DataRegularSeason20242025!$D$3:$D$1315, $A29)+SUMIFS(DataRegularSeason20242025!$AB$3:$AB$1315,DataRegularSeason20242025!$B$3:$B$1315, "&lt;=" &amp; DA$1, DataRegularSeason20242025!$E$3:$E$1315, $A29)</f>
        <v>27</v>
      </c>
      <c r="DB29">
        <f>SUMIFS(DataRegularSeason20242025!$AA$3:$AA$1315,DataRegularSeason20242025!$B$3:$B$1315, "&lt;=" &amp; DB$1, DataRegularSeason20242025!$D$3:$D$1315, $A29)+SUMIFS(DataRegularSeason20242025!$AB$3:$AB$1315,DataRegularSeason20242025!$B$3:$B$1315, "&lt;=" &amp; DB$1, DataRegularSeason20242025!$E$3:$E$1315, $A29)</f>
        <v>27</v>
      </c>
      <c r="DC29">
        <f>SUMIFS(DataRegularSeason20242025!$AA$3:$AA$1315,DataRegularSeason20242025!$B$3:$B$1315, "&lt;=" &amp; DC$1, DataRegularSeason20242025!$D$3:$D$1315, $A29)+SUMIFS(DataRegularSeason20242025!$AB$3:$AB$1315,DataRegularSeason20242025!$B$3:$B$1315, "&lt;=" &amp; DC$1, DataRegularSeason20242025!$E$3:$E$1315, $A29)</f>
        <v>27</v>
      </c>
      <c r="DD29">
        <f>SUMIFS(DataRegularSeason20242025!$AA$3:$AA$1315,DataRegularSeason20242025!$B$3:$B$1315, "&lt;=" &amp; DD$1, DataRegularSeason20242025!$D$3:$D$1315, $A29)+SUMIFS(DataRegularSeason20242025!$AB$3:$AB$1315,DataRegularSeason20242025!$B$3:$B$1315, "&lt;=" &amp; DD$1, DataRegularSeason20242025!$E$3:$E$1315, $A29)</f>
        <v>27</v>
      </c>
      <c r="DE29">
        <f>SUMIFS(DataRegularSeason20242025!$AA$3:$AA$1315,DataRegularSeason20242025!$B$3:$B$1315, "&lt;=" &amp; DE$1, DataRegularSeason20242025!$D$3:$D$1315, $A29)+SUMIFS(DataRegularSeason20242025!$AB$3:$AB$1315,DataRegularSeason20242025!$B$3:$B$1315, "&lt;=" &amp; DE$1, DataRegularSeason20242025!$E$3:$E$1315, $A29)</f>
        <v>27</v>
      </c>
      <c r="DF29">
        <f>SUMIFS(DataRegularSeason20242025!$AA$3:$AA$1315,DataRegularSeason20242025!$B$3:$B$1315, "&lt;=" &amp; DF$1, DataRegularSeason20242025!$D$3:$D$1315, $A29)+SUMIFS(DataRegularSeason20242025!$AB$3:$AB$1315,DataRegularSeason20242025!$B$3:$B$1315, "&lt;=" &amp; DF$1, DataRegularSeason20242025!$E$3:$E$1315, $A29)</f>
        <v>27</v>
      </c>
      <c r="DG29">
        <f>SUMIFS(DataRegularSeason20242025!$AA$3:$AA$1315,DataRegularSeason20242025!$B$3:$B$1315, "&lt;=" &amp; DG$1, DataRegularSeason20242025!$D$3:$D$1315, $A29)+SUMIFS(DataRegularSeason20242025!$AB$3:$AB$1315,DataRegularSeason20242025!$B$3:$B$1315, "&lt;=" &amp; DG$1, DataRegularSeason20242025!$E$3:$E$1315, $A29)</f>
        <v>27</v>
      </c>
      <c r="DH29">
        <f>SUMIFS(DataRegularSeason20242025!$AA$3:$AA$1315,DataRegularSeason20242025!$B$3:$B$1315, "&lt;=" &amp; DH$1, DataRegularSeason20242025!$D$3:$D$1315, $A29)+SUMIFS(DataRegularSeason20242025!$AB$3:$AB$1315,DataRegularSeason20242025!$B$3:$B$1315, "&lt;=" &amp; DH$1, DataRegularSeason20242025!$E$3:$E$1315, $A29)</f>
        <v>27</v>
      </c>
      <c r="DI29">
        <f>SUMIFS(DataRegularSeason20242025!$AA$3:$AA$1315,DataRegularSeason20242025!$B$3:$B$1315, "&lt;=" &amp; DI$1, DataRegularSeason20242025!$D$3:$D$1315, $A29)+SUMIFS(DataRegularSeason20242025!$AB$3:$AB$1315,DataRegularSeason20242025!$B$3:$B$1315, "&lt;=" &amp; DI$1, DataRegularSeason20242025!$E$3:$E$1315, $A29)</f>
        <v>27</v>
      </c>
      <c r="DJ29">
        <f>SUMIFS(DataRegularSeason20242025!$AA$3:$AA$1315,DataRegularSeason20242025!$B$3:$B$1315, "&lt;=" &amp; DJ$1, DataRegularSeason20242025!$D$3:$D$1315, $A29)+SUMIFS(DataRegularSeason20242025!$AB$3:$AB$1315,DataRegularSeason20242025!$B$3:$B$1315, "&lt;=" &amp; DJ$1, DataRegularSeason20242025!$E$3:$E$1315, $A29)</f>
        <v>27</v>
      </c>
      <c r="DK29">
        <f>SUMIFS(DataRegularSeason20242025!$AA$3:$AA$1315,DataRegularSeason20242025!$B$3:$B$1315, "&lt;=" &amp; DK$1, DataRegularSeason20242025!$D$3:$D$1315, $A29)+SUMIFS(DataRegularSeason20242025!$AB$3:$AB$1315,DataRegularSeason20242025!$B$3:$B$1315, "&lt;=" &amp; DK$1, DataRegularSeason20242025!$E$3:$E$1315, $A29)</f>
        <v>27</v>
      </c>
      <c r="DL29">
        <f>SUMIFS(DataRegularSeason20242025!$AA$3:$AA$1315,DataRegularSeason20242025!$B$3:$B$1315, "&lt;=" &amp; DL$1, DataRegularSeason20242025!$D$3:$D$1315, $A29)+SUMIFS(DataRegularSeason20242025!$AB$3:$AB$1315,DataRegularSeason20242025!$B$3:$B$1315, "&lt;=" &amp; DL$1, DataRegularSeason20242025!$E$3:$E$1315, $A29)</f>
        <v>27</v>
      </c>
      <c r="DM29">
        <f>SUMIFS(DataRegularSeason20242025!$AA$3:$AA$1315,DataRegularSeason20242025!$B$3:$B$1315, "&lt;=" &amp; DM$1, DataRegularSeason20242025!$D$3:$D$1315, $A29)+SUMIFS(DataRegularSeason20242025!$AB$3:$AB$1315,DataRegularSeason20242025!$B$3:$B$1315, "&lt;=" &amp; DM$1, DataRegularSeason20242025!$E$3:$E$1315, $A29)</f>
        <v>27</v>
      </c>
      <c r="DN29">
        <f>SUMIFS(DataRegularSeason20242025!$AA$3:$AA$1315,DataRegularSeason20242025!$B$3:$B$1315, "&lt;=" &amp; DN$1, DataRegularSeason20242025!$D$3:$D$1315, $A29)+SUMIFS(DataRegularSeason20242025!$AB$3:$AB$1315,DataRegularSeason20242025!$B$3:$B$1315, "&lt;=" &amp; DN$1, DataRegularSeason20242025!$E$3:$E$1315, $A29)</f>
        <v>27</v>
      </c>
      <c r="DO29">
        <f>SUMIFS(DataRegularSeason20242025!$AA$3:$AA$1315,DataRegularSeason20242025!$B$3:$B$1315, "&lt;=" &amp; DO$1, DataRegularSeason20242025!$D$3:$D$1315, $A29)+SUMIFS(DataRegularSeason20242025!$AB$3:$AB$1315,DataRegularSeason20242025!$B$3:$B$1315, "&lt;=" &amp; DO$1, DataRegularSeason20242025!$E$3:$E$1315, $A29)</f>
        <v>27</v>
      </c>
      <c r="DP29">
        <f>SUMIFS(DataRegularSeason20242025!$AA$3:$AA$1315,DataRegularSeason20242025!$B$3:$B$1315, "&lt;=" &amp; DP$1, DataRegularSeason20242025!$D$3:$D$1315, $A29)+SUMIFS(DataRegularSeason20242025!$AB$3:$AB$1315,DataRegularSeason20242025!$B$3:$B$1315, "&lt;=" &amp; DP$1, DataRegularSeason20242025!$E$3:$E$1315, $A29)</f>
        <v>27</v>
      </c>
      <c r="DQ29">
        <f>SUMIFS(DataRegularSeason20242025!$AA$3:$AA$1315,DataRegularSeason20242025!$B$3:$B$1315, "&lt;=" &amp; DQ$1, DataRegularSeason20242025!$D$3:$D$1315, $A29)+SUMIFS(DataRegularSeason20242025!$AB$3:$AB$1315,DataRegularSeason20242025!$B$3:$B$1315, "&lt;=" &amp; DQ$1, DataRegularSeason20242025!$E$3:$E$1315, $A29)</f>
        <v>27</v>
      </c>
      <c r="DR29">
        <f>SUMIFS(DataRegularSeason20242025!$AA$3:$AA$1315,DataRegularSeason20242025!$B$3:$B$1315, "&lt;=" &amp; DR$1, DataRegularSeason20242025!$D$3:$D$1315, $A29)+SUMIFS(DataRegularSeason20242025!$AB$3:$AB$1315,DataRegularSeason20242025!$B$3:$B$1315, "&lt;=" &amp; DR$1, DataRegularSeason20242025!$E$3:$E$1315, $A29)</f>
        <v>27</v>
      </c>
      <c r="DS29">
        <f>SUMIFS(DataRegularSeason20242025!$AA$3:$AA$1315,DataRegularSeason20242025!$B$3:$B$1315, "&lt;=" &amp; DS$1, DataRegularSeason20242025!$D$3:$D$1315, $A29)+SUMIFS(DataRegularSeason20242025!$AB$3:$AB$1315,DataRegularSeason20242025!$B$3:$B$1315, "&lt;=" &amp; DS$1, DataRegularSeason20242025!$E$3:$E$1315, $A29)</f>
        <v>27</v>
      </c>
      <c r="DT29">
        <f>SUMIFS(DataRegularSeason20242025!$AA$3:$AA$1315,DataRegularSeason20242025!$B$3:$B$1315, "&lt;=" &amp; DT$1, DataRegularSeason20242025!$D$3:$D$1315, $A29)+SUMIFS(DataRegularSeason20242025!$AB$3:$AB$1315,DataRegularSeason20242025!$B$3:$B$1315, "&lt;=" &amp; DT$1, DataRegularSeason20242025!$E$3:$E$1315, $A29)</f>
        <v>27</v>
      </c>
      <c r="DU29">
        <f>SUMIFS(DataRegularSeason20242025!$AA$3:$AA$1315,DataRegularSeason20242025!$B$3:$B$1315, "&lt;=" &amp; DU$1, DataRegularSeason20242025!$D$3:$D$1315, $A29)+SUMIFS(DataRegularSeason20242025!$AB$3:$AB$1315,DataRegularSeason20242025!$B$3:$B$1315, "&lt;=" &amp; DU$1, DataRegularSeason20242025!$E$3:$E$1315, $A29)</f>
        <v>27</v>
      </c>
      <c r="DV29">
        <f>SUMIFS(DataRegularSeason20242025!$AA$3:$AA$1315,DataRegularSeason20242025!$B$3:$B$1315, "&lt;=" &amp; DV$1, DataRegularSeason20242025!$D$3:$D$1315, $A29)+SUMIFS(DataRegularSeason20242025!$AB$3:$AB$1315,DataRegularSeason20242025!$B$3:$B$1315, "&lt;=" &amp; DV$1, DataRegularSeason20242025!$E$3:$E$1315, $A29)</f>
        <v>27</v>
      </c>
      <c r="DW29">
        <f>SUMIFS(DataRegularSeason20242025!$AA$3:$AA$1315,DataRegularSeason20242025!$B$3:$B$1315, "&lt;=" &amp; DW$1, DataRegularSeason20242025!$D$3:$D$1315, $A29)+SUMIFS(DataRegularSeason20242025!$AB$3:$AB$1315,DataRegularSeason20242025!$B$3:$B$1315, "&lt;=" &amp; DW$1, DataRegularSeason20242025!$E$3:$E$1315, $A29)</f>
        <v>27</v>
      </c>
      <c r="DX29">
        <f>SUMIFS(DataRegularSeason20242025!$AA$3:$AA$1315,DataRegularSeason20242025!$B$3:$B$1315, "&lt;=" &amp; DX$1, DataRegularSeason20242025!$D$3:$D$1315, $A29)+SUMIFS(DataRegularSeason20242025!$AB$3:$AB$1315,DataRegularSeason20242025!$B$3:$B$1315, "&lt;=" &amp; DX$1, DataRegularSeason20242025!$E$3:$E$1315, $A29)</f>
        <v>27</v>
      </c>
      <c r="DY29">
        <f>SUMIFS(DataRegularSeason20242025!$AA$3:$AA$1315,DataRegularSeason20242025!$B$3:$B$1315, "&lt;=" &amp; DY$1, DataRegularSeason20242025!$D$3:$D$1315, $A29)+SUMIFS(DataRegularSeason20242025!$AB$3:$AB$1315,DataRegularSeason20242025!$B$3:$B$1315, "&lt;=" &amp; DY$1, DataRegularSeason20242025!$E$3:$E$1315, $A29)</f>
        <v>27</v>
      </c>
      <c r="DZ29">
        <f>SUMIFS(DataRegularSeason20242025!$AA$3:$AA$1315,DataRegularSeason20242025!$B$3:$B$1315, "&lt;=" &amp; DZ$1, DataRegularSeason20242025!$D$3:$D$1315, $A29)+SUMIFS(DataRegularSeason20242025!$AB$3:$AB$1315,DataRegularSeason20242025!$B$3:$B$1315, "&lt;=" &amp; DZ$1, DataRegularSeason20242025!$E$3:$E$1315, $A29)</f>
        <v>27</v>
      </c>
      <c r="EA29">
        <f>SUMIFS(DataRegularSeason20242025!$AA$3:$AA$1315,DataRegularSeason20242025!$B$3:$B$1315, "&lt;=" &amp; EA$1, DataRegularSeason20242025!$D$3:$D$1315, $A29)+SUMIFS(DataRegularSeason20242025!$AB$3:$AB$1315,DataRegularSeason20242025!$B$3:$B$1315, "&lt;=" &amp; EA$1, DataRegularSeason20242025!$E$3:$E$1315, $A29)</f>
        <v>27</v>
      </c>
      <c r="EB29">
        <f>SUMIFS(DataRegularSeason20242025!$AA$3:$AA$1315,DataRegularSeason20242025!$B$3:$B$1315, "&lt;=" &amp; EB$1, DataRegularSeason20242025!$D$3:$D$1315, $A29)+SUMIFS(DataRegularSeason20242025!$AB$3:$AB$1315,DataRegularSeason20242025!$B$3:$B$1315, "&lt;=" &amp; EB$1, DataRegularSeason20242025!$E$3:$E$1315, $A29)</f>
        <v>27</v>
      </c>
      <c r="EC29">
        <f>SUMIFS(DataRegularSeason20242025!$AA$3:$AA$1315,DataRegularSeason20242025!$B$3:$B$1315, "&lt;=" &amp; EC$1, DataRegularSeason20242025!$D$3:$D$1315, $A29)+SUMIFS(DataRegularSeason20242025!$AB$3:$AB$1315,DataRegularSeason20242025!$B$3:$B$1315, "&lt;=" &amp; EC$1, DataRegularSeason20242025!$E$3:$E$1315, $A29)</f>
        <v>27</v>
      </c>
      <c r="ED29">
        <f>SUMIFS(DataRegularSeason20242025!$AA$3:$AA$1315,DataRegularSeason20242025!$B$3:$B$1315, "&lt;=" &amp; ED$1, DataRegularSeason20242025!$D$3:$D$1315, $A29)+SUMIFS(DataRegularSeason20242025!$AB$3:$AB$1315,DataRegularSeason20242025!$B$3:$B$1315, "&lt;=" &amp; ED$1, DataRegularSeason20242025!$E$3:$E$1315, $A29)</f>
        <v>27</v>
      </c>
      <c r="EE29">
        <f>SUMIFS(DataRegularSeason20242025!$AA$3:$AA$1315,DataRegularSeason20242025!$B$3:$B$1315, "&lt;=" &amp; EE$1, DataRegularSeason20242025!$D$3:$D$1315, $A29)+SUMIFS(DataRegularSeason20242025!$AB$3:$AB$1315,DataRegularSeason20242025!$B$3:$B$1315, "&lt;=" &amp; EE$1, DataRegularSeason20242025!$E$3:$E$1315, $A29)</f>
        <v>27</v>
      </c>
      <c r="EF29">
        <f>SUMIFS(DataRegularSeason20242025!$AA$3:$AA$1315,DataRegularSeason20242025!$B$3:$B$1315, "&lt;=" &amp; EF$1, DataRegularSeason20242025!$D$3:$D$1315, $A29)+SUMIFS(DataRegularSeason20242025!$AB$3:$AB$1315,DataRegularSeason20242025!$B$3:$B$1315, "&lt;=" &amp; EF$1, DataRegularSeason20242025!$E$3:$E$1315, $A29)</f>
        <v>27</v>
      </c>
      <c r="EG29">
        <f>SUMIFS(DataRegularSeason20242025!$AA$3:$AA$1315,DataRegularSeason20242025!$B$3:$B$1315, "&lt;=" &amp; EG$1, DataRegularSeason20242025!$D$3:$D$1315, $A29)+SUMIFS(DataRegularSeason20242025!$AB$3:$AB$1315,DataRegularSeason20242025!$B$3:$B$1315, "&lt;=" &amp; EG$1, DataRegularSeason20242025!$E$3:$E$1315, $A29)</f>
        <v>27</v>
      </c>
      <c r="EH29">
        <f>SUMIFS(DataRegularSeason20242025!$AA$3:$AA$1315,DataRegularSeason20242025!$B$3:$B$1315, "&lt;=" &amp; EH$1, DataRegularSeason20242025!$D$3:$D$1315, $A29)+SUMIFS(DataRegularSeason20242025!$AB$3:$AB$1315,DataRegularSeason20242025!$B$3:$B$1315, "&lt;=" &amp; EH$1, DataRegularSeason20242025!$E$3:$E$1315, $A29)</f>
        <v>27</v>
      </c>
      <c r="EI29">
        <f>SUMIFS(DataRegularSeason20242025!$AA$3:$AA$1315,DataRegularSeason20242025!$B$3:$B$1315, "&lt;=" &amp; EI$1, DataRegularSeason20242025!$D$3:$D$1315, $A29)+SUMIFS(DataRegularSeason20242025!$AB$3:$AB$1315,DataRegularSeason20242025!$B$3:$B$1315, "&lt;=" &amp; EI$1, DataRegularSeason20242025!$E$3:$E$1315, $A29)</f>
        <v>27</v>
      </c>
      <c r="EJ29">
        <f>SUMIFS(DataRegularSeason20242025!$AA$3:$AA$1315,DataRegularSeason20242025!$B$3:$B$1315, "&lt;=" &amp; EJ$1, DataRegularSeason20242025!$D$3:$D$1315, $A29)+SUMIFS(DataRegularSeason20242025!$AB$3:$AB$1315,DataRegularSeason20242025!$B$3:$B$1315, "&lt;=" &amp; EJ$1, DataRegularSeason20242025!$E$3:$E$1315, $A29)</f>
        <v>27</v>
      </c>
      <c r="EK29">
        <f>SUMIFS(DataRegularSeason20242025!$AA$3:$AA$1315,DataRegularSeason20242025!$B$3:$B$1315, "&lt;=" &amp; EK$1, DataRegularSeason20242025!$D$3:$D$1315, $A29)+SUMIFS(DataRegularSeason20242025!$AB$3:$AB$1315,DataRegularSeason20242025!$B$3:$B$1315, "&lt;=" &amp; EK$1, DataRegularSeason20242025!$E$3:$E$1315, $A29)</f>
        <v>27</v>
      </c>
      <c r="EL29">
        <f>SUMIFS(DataRegularSeason20242025!$AA$3:$AA$1315,DataRegularSeason20242025!$B$3:$B$1315, "&lt;=" &amp; EL$1, DataRegularSeason20242025!$D$3:$D$1315, $A29)+SUMIFS(DataRegularSeason20242025!$AB$3:$AB$1315,DataRegularSeason20242025!$B$3:$B$1315, "&lt;=" &amp; EL$1, DataRegularSeason20242025!$E$3:$E$1315, $A29)</f>
        <v>27</v>
      </c>
      <c r="EM29">
        <f>SUMIFS(DataRegularSeason20242025!$AA$3:$AA$1315,DataRegularSeason20242025!$B$3:$B$1315, "&lt;=" &amp; EM$1, DataRegularSeason20242025!$D$3:$D$1315, $A29)+SUMIFS(DataRegularSeason20242025!$AB$3:$AB$1315,DataRegularSeason20242025!$B$3:$B$1315, "&lt;=" &amp; EM$1, DataRegularSeason20242025!$E$3:$E$1315, $A29)</f>
        <v>27</v>
      </c>
      <c r="EN29">
        <f>SUMIFS(DataRegularSeason20242025!$AA$3:$AA$1315,DataRegularSeason20242025!$B$3:$B$1315, "&lt;=" &amp; EN$1, DataRegularSeason20242025!$D$3:$D$1315, $A29)+SUMIFS(DataRegularSeason20242025!$AB$3:$AB$1315,DataRegularSeason20242025!$B$3:$B$1315, "&lt;=" &amp; EN$1, DataRegularSeason20242025!$E$3:$E$1315, $A29)</f>
        <v>27</v>
      </c>
      <c r="EO29">
        <f>SUMIFS(DataRegularSeason20242025!$AA$3:$AA$1315,DataRegularSeason20242025!$B$3:$B$1315, "&lt;=" &amp; EO$1, DataRegularSeason20242025!$D$3:$D$1315, $A29)+SUMIFS(DataRegularSeason20242025!$AB$3:$AB$1315,DataRegularSeason20242025!$B$3:$B$1315, "&lt;=" &amp; EO$1, DataRegularSeason20242025!$E$3:$E$1315, $A29)</f>
        <v>27</v>
      </c>
      <c r="EP29">
        <f>SUMIFS(DataRegularSeason20242025!$AA$3:$AA$1315,DataRegularSeason20242025!$B$3:$B$1315, "&lt;=" &amp; EP$1, DataRegularSeason20242025!$D$3:$D$1315, $A29)+SUMIFS(DataRegularSeason20242025!$AB$3:$AB$1315,DataRegularSeason20242025!$B$3:$B$1315, "&lt;=" &amp; EP$1, DataRegularSeason20242025!$E$3:$E$1315, $A29)</f>
        <v>27</v>
      </c>
      <c r="EQ29">
        <f>SUMIFS(DataRegularSeason20242025!$AA$3:$AA$1315,DataRegularSeason20242025!$B$3:$B$1315, "&lt;=" &amp; EQ$1, DataRegularSeason20242025!$D$3:$D$1315, $A29)+SUMIFS(DataRegularSeason20242025!$AB$3:$AB$1315,DataRegularSeason20242025!$B$3:$B$1315, "&lt;=" &amp; EQ$1, DataRegularSeason20242025!$E$3:$E$1315, $A29)</f>
        <v>27</v>
      </c>
      <c r="ER29">
        <f>SUMIFS(DataRegularSeason20242025!$AA$3:$AA$1315,DataRegularSeason20242025!$B$3:$B$1315, "&lt;=" &amp; ER$1, DataRegularSeason20242025!$D$3:$D$1315, $A29)+SUMIFS(DataRegularSeason20242025!$AB$3:$AB$1315,DataRegularSeason20242025!$B$3:$B$1315, "&lt;=" &amp; ER$1, DataRegularSeason20242025!$E$3:$E$1315, $A29)</f>
        <v>27</v>
      </c>
      <c r="ES29">
        <f>SUMIFS(DataRegularSeason20242025!$AA$3:$AA$1315,DataRegularSeason20242025!$B$3:$B$1315, "&lt;=" &amp; ES$1, DataRegularSeason20242025!$D$3:$D$1315, $A29)+SUMIFS(DataRegularSeason20242025!$AB$3:$AB$1315,DataRegularSeason20242025!$B$3:$B$1315, "&lt;=" &amp; ES$1, DataRegularSeason20242025!$E$3:$E$1315, $A29)</f>
        <v>27</v>
      </c>
      <c r="ET29">
        <f>SUMIFS(DataRegularSeason20242025!$AA$3:$AA$1315,DataRegularSeason20242025!$B$3:$B$1315, "&lt;=" &amp; ET$1, DataRegularSeason20242025!$D$3:$D$1315, $A29)+SUMIFS(DataRegularSeason20242025!$AB$3:$AB$1315,DataRegularSeason20242025!$B$3:$B$1315, "&lt;=" &amp; ET$1, DataRegularSeason20242025!$E$3:$E$1315, $A29)</f>
        <v>27</v>
      </c>
      <c r="EU29">
        <f>SUMIFS(DataRegularSeason20242025!$AA$3:$AA$1315,DataRegularSeason20242025!$B$3:$B$1315, "&lt;=" &amp; EU$1, DataRegularSeason20242025!$D$3:$D$1315, $A29)+SUMIFS(DataRegularSeason20242025!$AB$3:$AB$1315,DataRegularSeason20242025!$B$3:$B$1315, "&lt;=" &amp; EU$1, DataRegularSeason20242025!$E$3:$E$1315, $A29)</f>
        <v>27</v>
      </c>
      <c r="EV29">
        <f>SUMIFS(DataRegularSeason20242025!$AA$3:$AA$1315,DataRegularSeason20242025!$B$3:$B$1315, "&lt;=" &amp; EV$1, DataRegularSeason20242025!$D$3:$D$1315, $A29)+SUMIFS(DataRegularSeason20242025!$AB$3:$AB$1315,DataRegularSeason20242025!$B$3:$B$1315, "&lt;=" &amp; EV$1, DataRegularSeason20242025!$E$3:$E$1315, $A29)</f>
        <v>27</v>
      </c>
      <c r="EW29">
        <f>SUMIFS(DataRegularSeason20242025!$AA$3:$AA$1315,DataRegularSeason20242025!$B$3:$B$1315, "&lt;=" &amp; EW$1, DataRegularSeason20242025!$D$3:$D$1315, $A29)+SUMIFS(DataRegularSeason20242025!$AB$3:$AB$1315,DataRegularSeason20242025!$B$3:$B$1315, "&lt;=" &amp; EW$1, DataRegularSeason20242025!$E$3:$E$1315, $A29)</f>
        <v>27</v>
      </c>
      <c r="EX29">
        <f>SUMIFS(DataRegularSeason20242025!$AA$3:$AA$1315,DataRegularSeason20242025!$B$3:$B$1315, "&lt;=" &amp; EX$1, DataRegularSeason20242025!$D$3:$D$1315, $A29)+SUMIFS(DataRegularSeason20242025!$AB$3:$AB$1315,DataRegularSeason20242025!$B$3:$B$1315, "&lt;=" &amp; EX$1, DataRegularSeason20242025!$E$3:$E$1315, $A29)</f>
        <v>27</v>
      </c>
      <c r="EY29">
        <f>SUMIFS(DataRegularSeason20242025!$AA$3:$AA$1315,DataRegularSeason20242025!$B$3:$B$1315, "&lt;=" &amp; EY$1, DataRegularSeason20242025!$D$3:$D$1315, $A29)+SUMIFS(DataRegularSeason20242025!$AB$3:$AB$1315,DataRegularSeason20242025!$B$3:$B$1315, "&lt;=" &amp; EY$1, DataRegularSeason20242025!$E$3:$E$1315, $A29)</f>
        <v>27</v>
      </c>
      <c r="EZ29">
        <f>SUMIFS(DataRegularSeason20242025!$AA$3:$AA$1315,DataRegularSeason20242025!$B$3:$B$1315, "&lt;=" &amp; EZ$1, DataRegularSeason20242025!$D$3:$D$1315, $A29)+SUMIFS(DataRegularSeason20242025!$AB$3:$AB$1315,DataRegularSeason20242025!$B$3:$B$1315, "&lt;=" &amp; EZ$1, DataRegularSeason20242025!$E$3:$E$1315, $A29)</f>
        <v>27</v>
      </c>
      <c r="FA29">
        <f>SUMIFS(DataRegularSeason20242025!$AA$3:$AA$1315,DataRegularSeason20242025!$B$3:$B$1315, "&lt;=" &amp; FA$1, DataRegularSeason20242025!$D$3:$D$1315, $A29)+SUMIFS(DataRegularSeason20242025!$AB$3:$AB$1315,DataRegularSeason20242025!$B$3:$B$1315, "&lt;=" &amp; FA$1, DataRegularSeason20242025!$E$3:$E$1315, $A29)</f>
        <v>27</v>
      </c>
      <c r="FB29">
        <f>SUMIFS(DataRegularSeason20242025!$AA$3:$AA$1315,DataRegularSeason20242025!$B$3:$B$1315, "&lt;=" &amp; FB$1, DataRegularSeason20242025!$D$3:$D$1315, $A29)+SUMIFS(DataRegularSeason20242025!$AB$3:$AB$1315,DataRegularSeason20242025!$B$3:$B$1315, "&lt;=" &amp; FB$1, DataRegularSeason20242025!$E$3:$E$1315, $A29)</f>
        <v>27</v>
      </c>
      <c r="FC29">
        <f>SUMIFS(DataRegularSeason20242025!$AA$3:$AA$1315,DataRegularSeason20242025!$B$3:$B$1315, "&lt;=" &amp; FC$1, DataRegularSeason20242025!$D$3:$D$1315, $A29)+SUMIFS(DataRegularSeason20242025!$AB$3:$AB$1315,DataRegularSeason20242025!$B$3:$B$1315, "&lt;=" &amp; FC$1, DataRegularSeason20242025!$E$3:$E$1315, $A29)</f>
        <v>27</v>
      </c>
      <c r="FD29">
        <f>SUMIFS(DataRegularSeason20242025!$AA$3:$AA$1315,DataRegularSeason20242025!$B$3:$B$1315, "&lt;=" &amp; FD$1, DataRegularSeason20242025!$D$3:$D$1315, $A29)+SUMIFS(DataRegularSeason20242025!$AB$3:$AB$1315,DataRegularSeason20242025!$B$3:$B$1315, "&lt;=" &amp; FD$1, DataRegularSeason20242025!$E$3:$E$1315, $A29)</f>
        <v>27</v>
      </c>
      <c r="FE29">
        <f>SUMIFS(DataRegularSeason20242025!$AA$3:$AA$1315,DataRegularSeason20242025!$B$3:$B$1315, "&lt;=" &amp; FE$1, DataRegularSeason20242025!$D$3:$D$1315, $A29)+SUMIFS(DataRegularSeason20242025!$AB$3:$AB$1315,DataRegularSeason20242025!$B$3:$B$1315, "&lt;=" &amp; FE$1, DataRegularSeason20242025!$E$3:$E$1315, $A29)</f>
        <v>27</v>
      </c>
      <c r="FF29">
        <f>SUMIFS(DataRegularSeason20242025!$AA$3:$AA$1315,DataRegularSeason20242025!$B$3:$B$1315, "&lt;=" &amp; FF$1, DataRegularSeason20242025!$D$3:$D$1315, $A29)+SUMIFS(DataRegularSeason20242025!$AB$3:$AB$1315,DataRegularSeason20242025!$B$3:$B$1315, "&lt;=" &amp; FF$1, DataRegularSeason20242025!$E$3:$E$1315, $A29)</f>
        <v>27</v>
      </c>
      <c r="FG29">
        <f>SUMIFS(DataRegularSeason20242025!$AA$3:$AA$1315,DataRegularSeason20242025!$B$3:$B$1315, "&lt;=" &amp; FG$1, DataRegularSeason20242025!$D$3:$D$1315, $A29)+SUMIFS(DataRegularSeason20242025!$AB$3:$AB$1315,DataRegularSeason20242025!$B$3:$B$1315, "&lt;=" &amp; FG$1, DataRegularSeason20242025!$E$3:$E$1315, $A29)</f>
        <v>27</v>
      </c>
      <c r="FH29">
        <f>SUMIFS(DataRegularSeason20242025!$AA$3:$AA$1315,DataRegularSeason20242025!$B$3:$B$1315, "&lt;=" &amp; FH$1, DataRegularSeason20242025!$D$3:$D$1315, $A29)+SUMIFS(DataRegularSeason20242025!$AB$3:$AB$1315,DataRegularSeason20242025!$B$3:$B$1315, "&lt;=" &amp; FH$1, DataRegularSeason20242025!$E$3:$E$1315, $A29)</f>
        <v>27</v>
      </c>
      <c r="FI29">
        <f>SUMIFS(DataRegularSeason20242025!$AA$3:$AA$1315,DataRegularSeason20242025!$B$3:$B$1315, "&lt;=" &amp; FI$1, DataRegularSeason20242025!$D$3:$D$1315, $A29)+SUMIFS(DataRegularSeason20242025!$AB$3:$AB$1315,DataRegularSeason20242025!$B$3:$B$1315, "&lt;=" &amp; FI$1, DataRegularSeason20242025!$E$3:$E$1315, $A29)</f>
        <v>27</v>
      </c>
      <c r="FJ29">
        <f>SUMIFS(DataRegularSeason20242025!$AA$3:$AA$1315,DataRegularSeason20242025!$B$3:$B$1315, "&lt;=" &amp; FJ$1, DataRegularSeason20242025!$D$3:$D$1315, $A29)+SUMIFS(DataRegularSeason20242025!$AB$3:$AB$1315,DataRegularSeason20242025!$B$3:$B$1315, "&lt;=" &amp; FJ$1, DataRegularSeason20242025!$E$3:$E$1315, $A29)</f>
        <v>27</v>
      </c>
      <c r="FK29">
        <f>SUMIFS(DataRegularSeason20242025!$AA$3:$AA$1315,DataRegularSeason20242025!$B$3:$B$1315, "&lt;=" &amp; FK$1, DataRegularSeason20242025!$D$3:$D$1315, $A29)+SUMIFS(DataRegularSeason20242025!$AB$3:$AB$1315,DataRegularSeason20242025!$B$3:$B$1315, "&lt;=" &amp; FK$1, DataRegularSeason20242025!$E$3:$E$1315, $A29)</f>
        <v>27</v>
      </c>
      <c r="FL29">
        <f>SUMIFS(DataRegularSeason20242025!$AA$3:$AA$1315,DataRegularSeason20242025!$B$3:$B$1315, "&lt;=" &amp; FL$1, DataRegularSeason20242025!$D$3:$D$1315, $A29)+SUMIFS(DataRegularSeason20242025!$AB$3:$AB$1315,DataRegularSeason20242025!$B$3:$B$1315, "&lt;=" &amp; FL$1, DataRegularSeason20242025!$E$3:$E$1315, $A29)</f>
        <v>27</v>
      </c>
      <c r="FM29">
        <f>SUMIFS(DataRegularSeason20242025!$AA$3:$AA$1315,DataRegularSeason20242025!$B$3:$B$1315, "&lt;=" &amp; FM$1, DataRegularSeason20242025!$D$3:$D$1315, $A29)+SUMIFS(DataRegularSeason20242025!$AB$3:$AB$1315,DataRegularSeason20242025!$B$3:$B$1315, "&lt;=" &amp; FM$1, DataRegularSeason20242025!$E$3:$E$1315, $A29)</f>
        <v>27</v>
      </c>
      <c r="FN29">
        <f>SUMIFS(DataRegularSeason20242025!$AA$3:$AA$1315,DataRegularSeason20242025!$B$3:$B$1315, "&lt;=" &amp; FN$1, DataRegularSeason20242025!$D$3:$D$1315, $A29)+SUMIFS(DataRegularSeason20242025!$AB$3:$AB$1315,DataRegularSeason20242025!$B$3:$B$1315, "&lt;=" &amp; FN$1, DataRegularSeason20242025!$E$3:$E$1315, $A29)</f>
        <v>27</v>
      </c>
      <c r="FO29">
        <f>SUMIFS(DataRegularSeason20242025!$AA$3:$AA$1315,DataRegularSeason20242025!$B$3:$B$1315, "&lt;=" &amp; FO$1, DataRegularSeason20242025!$D$3:$D$1315, $A29)+SUMIFS(DataRegularSeason20242025!$AB$3:$AB$1315,DataRegularSeason20242025!$B$3:$B$1315, "&lt;=" &amp; FO$1, DataRegularSeason20242025!$E$3:$E$1315, $A29)</f>
        <v>27</v>
      </c>
      <c r="FP29">
        <f>SUMIFS(DataRegularSeason20242025!$AA$3:$AA$1315,DataRegularSeason20242025!$B$3:$B$1315, "&lt;=" &amp; FP$1, DataRegularSeason20242025!$D$3:$D$1315, $A29)+SUMIFS(DataRegularSeason20242025!$AB$3:$AB$1315,DataRegularSeason20242025!$B$3:$B$1315, "&lt;=" &amp; FP$1, DataRegularSeason20242025!$E$3:$E$1315, $A29)</f>
        <v>27</v>
      </c>
      <c r="FQ29">
        <f>SUMIFS(DataRegularSeason20242025!$AA$3:$AA$1315,DataRegularSeason20242025!$B$3:$B$1315, "&lt;=" &amp; FQ$1, DataRegularSeason20242025!$D$3:$D$1315, $A29)+SUMIFS(DataRegularSeason20242025!$AB$3:$AB$1315,DataRegularSeason20242025!$B$3:$B$1315, "&lt;=" &amp; FQ$1, DataRegularSeason20242025!$E$3:$E$1315, $A29)</f>
        <v>27</v>
      </c>
      <c r="FR29">
        <f>SUMIFS(DataRegularSeason20242025!$AA$3:$AA$1315,DataRegularSeason20242025!$B$3:$B$1315, "&lt;=" &amp; FR$1, DataRegularSeason20242025!$D$3:$D$1315, $A29)+SUMIFS(DataRegularSeason20242025!$AB$3:$AB$1315,DataRegularSeason20242025!$B$3:$B$1315, "&lt;=" &amp; FR$1, DataRegularSeason20242025!$E$3:$E$1315, $A29)</f>
        <v>27</v>
      </c>
      <c r="FS29">
        <f>SUMIFS(DataRegularSeason20242025!$AA$3:$AA$1315,DataRegularSeason20242025!$B$3:$B$1315, "&lt;=" &amp; FS$1, DataRegularSeason20242025!$D$3:$D$1315, $A29)+SUMIFS(DataRegularSeason20242025!$AB$3:$AB$1315,DataRegularSeason20242025!$B$3:$B$1315, "&lt;=" &amp; FS$1, DataRegularSeason20242025!$E$3:$E$1315, $A29)</f>
        <v>27</v>
      </c>
      <c r="FT29">
        <f>SUMIFS(DataRegularSeason20242025!$AA$3:$AA$1315,DataRegularSeason20242025!$B$3:$B$1315, "&lt;=" &amp; FT$1, DataRegularSeason20242025!$D$3:$D$1315, $A29)+SUMIFS(DataRegularSeason20242025!$AB$3:$AB$1315,DataRegularSeason20242025!$B$3:$B$1315, "&lt;=" &amp; FT$1, DataRegularSeason20242025!$E$3:$E$1315, $A29)</f>
        <v>27</v>
      </c>
      <c r="FU29">
        <f>SUMIFS(DataRegularSeason20242025!$AA$3:$AA$1315,DataRegularSeason20242025!$B$3:$B$1315, "&lt;=" &amp; FU$1, DataRegularSeason20242025!$D$3:$D$1315, $A29)+SUMIFS(DataRegularSeason20242025!$AB$3:$AB$1315,DataRegularSeason20242025!$B$3:$B$1315, "&lt;=" &amp; FU$1, DataRegularSeason20242025!$E$3:$E$1315, $A29)</f>
        <v>27</v>
      </c>
      <c r="FV29">
        <f>SUMIFS(DataRegularSeason20242025!$AA$3:$AA$1315,DataRegularSeason20242025!$B$3:$B$1315, "&lt;=" &amp; FV$1, DataRegularSeason20242025!$D$3:$D$1315, $A29)+SUMIFS(DataRegularSeason20242025!$AB$3:$AB$1315,DataRegularSeason20242025!$B$3:$B$1315, "&lt;=" &amp; FV$1, DataRegularSeason20242025!$E$3:$E$1315, $A29)</f>
        <v>27</v>
      </c>
      <c r="FW29">
        <f>SUMIFS(DataRegularSeason20242025!$AA$3:$AA$1315,DataRegularSeason20242025!$B$3:$B$1315, "&lt;=" &amp; FW$1, DataRegularSeason20242025!$D$3:$D$1315, $A29)+SUMIFS(DataRegularSeason20242025!$AB$3:$AB$1315,DataRegularSeason20242025!$B$3:$B$1315, "&lt;=" &amp; FW$1, DataRegularSeason20242025!$E$3:$E$1315, $A29)</f>
        <v>27</v>
      </c>
      <c r="FX29">
        <f>SUMIFS(DataRegularSeason20242025!$AA$3:$AA$1315,DataRegularSeason20242025!$B$3:$B$1315, "&lt;=" &amp; FX$1, DataRegularSeason20242025!$D$3:$D$1315, $A29)+SUMIFS(DataRegularSeason20242025!$AB$3:$AB$1315,DataRegularSeason20242025!$B$3:$B$1315, "&lt;=" &amp; FX$1, DataRegularSeason20242025!$E$3:$E$1315, $A29)</f>
        <v>27</v>
      </c>
      <c r="FY29">
        <f>SUMIFS(DataRegularSeason20242025!$AA$3:$AA$1315,DataRegularSeason20242025!$B$3:$B$1315, "&lt;=" &amp; FY$1, DataRegularSeason20242025!$D$3:$D$1315, $A29)+SUMIFS(DataRegularSeason20242025!$AB$3:$AB$1315,DataRegularSeason20242025!$B$3:$B$1315, "&lt;=" &amp; FY$1, DataRegularSeason20242025!$E$3:$E$1315, $A29)</f>
        <v>27</v>
      </c>
      <c r="FZ29">
        <f>SUMIFS(DataRegularSeason20242025!$AA$3:$AA$1315,DataRegularSeason20242025!$B$3:$B$1315, "&lt;=" &amp; FZ$1, DataRegularSeason20242025!$D$3:$D$1315, $A29)+SUMIFS(DataRegularSeason20242025!$AB$3:$AB$1315,DataRegularSeason20242025!$B$3:$B$1315, "&lt;=" &amp; FZ$1, DataRegularSeason20242025!$E$3:$E$1315, $A29)</f>
        <v>27</v>
      </c>
      <c r="GA29">
        <f>SUMIFS(DataRegularSeason20242025!$AA$3:$AA$1315,DataRegularSeason20242025!$B$3:$B$1315, "&lt;=" &amp; GA$1, DataRegularSeason20242025!$D$3:$D$1315, $A29)+SUMIFS(DataRegularSeason20242025!$AB$3:$AB$1315,DataRegularSeason20242025!$B$3:$B$1315, "&lt;=" &amp; GA$1, DataRegularSeason20242025!$E$3:$E$1315, $A29)</f>
        <v>27</v>
      </c>
      <c r="GB29">
        <f>SUMIFS(DataRegularSeason20242025!$AA$3:$AA$1315,DataRegularSeason20242025!$B$3:$B$1315, "&lt;=" &amp; GB$1, DataRegularSeason20242025!$D$3:$D$1315, $A29)+SUMIFS(DataRegularSeason20242025!$AB$3:$AB$1315,DataRegularSeason20242025!$B$3:$B$1315, "&lt;=" &amp; GB$1, DataRegularSeason20242025!$E$3:$E$1315, $A29)</f>
        <v>27</v>
      </c>
      <c r="GC29">
        <f>SUMIFS(DataRegularSeason20242025!$AA$3:$AA$1315,DataRegularSeason20242025!$B$3:$B$1315, "&lt;=" &amp; GC$1, DataRegularSeason20242025!$D$3:$D$1315, $A29)+SUMIFS(DataRegularSeason20242025!$AB$3:$AB$1315,DataRegularSeason20242025!$B$3:$B$1315, "&lt;=" &amp; GC$1, DataRegularSeason20242025!$E$3:$E$1315, $A29)</f>
        <v>27</v>
      </c>
      <c r="GD29">
        <f>SUMIFS(DataRegularSeason20242025!$AA$3:$AA$1315,DataRegularSeason20242025!$B$3:$B$1315, "&lt;=" &amp; GD$1, DataRegularSeason20242025!$D$3:$D$1315, $A29)+SUMIFS(DataRegularSeason20242025!$AB$3:$AB$1315,DataRegularSeason20242025!$B$3:$B$1315, "&lt;=" &amp; GD$1, DataRegularSeason20242025!$E$3:$E$1315, $A29)</f>
        <v>27</v>
      </c>
      <c r="GE29">
        <f>SUMIFS(DataRegularSeason20242025!$AA$3:$AA$1315,DataRegularSeason20242025!$B$3:$B$1315, "&lt;=" &amp; GE$1, DataRegularSeason20242025!$D$3:$D$1315, $A29)+SUMIFS(DataRegularSeason20242025!$AB$3:$AB$1315,DataRegularSeason20242025!$B$3:$B$1315, "&lt;=" &amp; GE$1, DataRegularSeason20242025!$E$3:$E$1315, $A29)</f>
        <v>27</v>
      </c>
      <c r="GF29">
        <f>SUMIFS(DataRegularSeason20242025!$AA$3:$AA$1315,DataRegularSeason20242025!$B$3:$B$1315, "&lt;=" &amp; GF$1, DataRegularSeason20242025!$D$3:$D$1315, $A29)+SUMIFS(DataRegularSeason20242025!$AB$3:$AB$1315,DataRegularSeason20242025!$B$3:$B$1315, "&lt;=" &amp; GF$1, DataRegularSeason20242025!$E$3:$E$1315, $A29)</f>
        <v>27</v>
      </c>
      <c r="GG29">
        <f>SUMIFS(DataRegularSeason20242025!$AA$3:$AA$1315,DataRegularSeason20242025!$B$3:$B$1315, "&lt;=" &amp; GG$1, DataRegularSeason20242025!$D$3:$D$1315, $A29)+SUMIFS(DataRegularSeason20242025!$AB$3:$AB$1315,DataRegularSeason20242025!$B$3:$B$1315, "&lt;=" &amp; GG$1, DataRegularSeason20242025!$E$3:$E$1315, $A29)</f>
        <v>27</v>
      </c>
      <c r="GH29">
        <f>SUMIFS(DataRegularSeason20242025!$AA$3:$AA$1315,DataRegularSeason20242025!$B$3:$B$1315, "&lt;=" &amp; GH$1, DataRegularSeason20242025!$D$3:$D$1315, $A29)+SUMIFS(DataRegularSeason20242025!$AB$3:$AB$1315,DataRegularSeason20242025!$B$3:$B$1315, "&lt;=" &amp; GH$1, DataRegularSeason20242025!$E$3:$E$1315, $A29)</f>
        <v>27</v>
      </c>
      <c r="GI29">
        <f>SUMIFS(DataRegularSeason20242025!$AA$3:$AA$1315,DataRegularSeason20242025!$B$3:$B$1315, "&lt;=" &amp; GI$1, DataRegularSeason20242025!$D$3:$D$1315, $A29)+SUMIFS(DataRegularSeason20242025!$AB$3:$AB$1315,DataRegularSeason20242025!$B$3:$B$1315, "&lt;=" &amp; GI$1, DataRegularSeason20242025!$E$3:$E$1315, $A29)</f>
        <v>27</v>
      </c>
      <c r="GJ29">
        <f>SUMIFS(DataRegularSeason20242025!$AA$3:$AA$1315,DataRegularSeason20242025!$B$3:$B$1315, "&lt;=" &amp; GJ$1, DataRegularSeason20242025!$D$3:$D$1315, $A29)+SUMIFS(DataRegularSeason20242025!$AB$3:$AB$1315,DataRegularSeason20242025!$B$3:$B$1315, "&lt;=" &amp; GJ$1, DataRegularSeason20242025!$E$3:$E$1315, $A29)</f>
        <v>27</v>
      </c>
      <c r="GK29">
        <f>SUMIFS(DataRegularSeason20242025!$AA$3:$AA$1315,DataRegularSeason20242025!$B$3:$B$1315, "&lt;=" &amp; GK$1, DataRegularSeason20242025!$D$3:$D$1315, $A29)+SUMIFS(DataRegularSeason20242025!$AB$3:$AB$1315,DataRegularSeason20242025!$B$3:$B$1315, "&lt;=" &amp; GK$1, DataRegularSeason20242025!$E$3:$E$1315, $A29)</f>
        <v>27</v>
      </c>
      <c r="GL29">
        <f>SUMIFS(DataRegularSeason20242025!$AA$3:$AA$1315,DataRegularSeason20242025!$B$3:$B$1315, "&lt;=" &amp; GL$1, DataRegularSeason20242025!$D$3:$D$1315, $A29)+SUMIFS(DataRegularSeason20242025!$AB$3:$AB$1315,DataRegularSeason20242025!$B$3:$B$1315, "&lt;=" &amp; GL$1, DataRegularSeason20242025!$E$3:$E$1315, $A29)</f>
        <v>27</v>
      </c>
      <c r="GM29">
        <f>SUMIFS(DataRegularSeason20242025!$AA$3:$AA$1315,DataRegularSeason20242025!$B$3:$B$1315, "&lt;=" &amp; GM$1, DataRegularSeason20242025!$D$3:$D$1315, $A29)+SUMIFS(DataRegularSeason20242025!$AB$3:$AB$1315,DataRegularSeason20242025!$B$3:$B$1315, "&lt;=" &amp; GM$1, DataRegularSeason20242025!$E$3:$E$1315, $A29)</f>
        <v>27</v>
      </c>
      <c r="GN29">
        <f>SUMIFS(DataRegularSeason20242025!$AA$3:$AA$1315,DataRegularSeason20242025!$B$3:$B$1315, "&lt;=" &amp; GN$1, DataRegularSeason20242025!$D$3:$D$1315, $A29)+SUMIFS(DataRegularSeason20242025!$AB$3:$AB$1315,DataRegularSeason20242025!$B$3:$B$1315, "&lt;=" &amp; GN$1, DataRegularSeason20242025!$E$3:$E$1315, $A29)</f>
        <v>27</v>
      </c>
      <c r="GO29">
        <f>SUMIFS(DataRegularSeason20242025!$AA$3:$AA$1315,DataRegularSeason20242025!$B$3:$B$1315, "&lt;=" &amp; GO$1, DataRegularSeason20242025!$D$3:$D$1315, $A29)+SUMIFS(DataRegularSeason20242025!$AB$3:$AB$1315,DataRegularSeason20242025!$B$3:$B$1315, "&lt;=" &amp; GO$1, DataRegularSeason20242025!$E$3:$E$1315, $A29)</f>
        <v>27</v>
      </c>
      <c r="GP29">
        <f>SUMIFS(DataRegularSeason20242025!$AA$3:$AA$1315,DataRegularSeason20242025!$B$3:$B$1315, "&lt;=" &amp; GP$1, DataRegularSeason20242025!$D$3:$D$1315, $A29)+SUMIFS(DataRegularSeason20242025!$AB$3:$AB$1315,DataRegularSeason20242025!$B$3:$B$1315, "&lt;=" &amp; GP$1, DataRegularSeason20242025!$E$3:$E$1315, $A29)</f>
        <v>27</v>
      </c>
      <c r="GQ29">
        <f>SUMIFS(DataRegularSeason20242025!$AA$3:$AA$1315,DataRegularSeason20242025!$B$3:$B$1315, "&lt;=" &amp; GQ$1, DataRegularSeason20242025!$D$3:$D$1315, $A29)+SUMIFS(DataRegularSeason20242025!$AB$3:$AB$1315,DataRegularSeason20242025!$B$3:$B$1315, "&lt;=" &amp; GQ$1, DataRegularSeason20242025!$E$3:$E$1315, $A29)</f>
        <v>27</v>
      </c>
      <c r="GR29">
        <f>SUMIFS(DataRegularSeason20242025!$AA$3:$AA$1315,DataRegularSeason20242025!$B$3:$B$1315, "&lt;=" &amp; GR$1, DataRegularSeason20242025!$D$3:$D$1315, $A29)+SUMIFS(DataRegularSeason20242025!$AB$3:$AB$1315,DataRegularSeason20242025!$B$3:$B$1315, "&lt;=" &amp; GR$1, DataRegularSeason20242025!$E$3:$E$1315, $A29)</f>
        <v>27</v>
      </c>
      <c r="GS29">
        <f>SUMIFS(DataRegularSeason20242025!$AA$3:$AA$1315,DataRegularSeason20242025!$B$3:$B$1315, "&lt;=" &amp; GS$1, DataRegularSeason20242025!$D$3:$D$1315, $A29)+SUMIFS(DataRegularSeason20242025!$AB$3:$AB$1315,DataRegularSeason20242025!$B$3:$B$1315, "&lt;=" &amp; GS$1, DataRegularSeason20242025!$E$3:$E$1315, $A29)</f>
        <v>27</v>
      </c>
      <c r="GT29">
        <f>SUMIFS(DataRegularSeason20242025!$AA$3:$AA$1315,DataRegularSeason20242025!$B$3:$B$1315, "&lt;=" &amp; GT$1, DataRegularSeason20242025!$D$3:$D$1315, $A29)+SUMIFS(DataRegularSeason20242025!$AB$3:$AB$1315,DataRegularSeason20242025!$B$3:$B$1315, "&lt;=" &amp; GT$1, DataRegularSeason20242025!$E$3:$E$1315, $A29)</f>
        <v>27</v>
      </c>
      <c r="GU29">
        <f>SUMIFS(DataRegularSeason20242025!$AA$3:$AA$1315,DataRegularSeason20242025!$B$3:$B$1315, "&lt;=" &amp; GU$1, DataRegularSeason20242025!$D$3:$D$1315, $A29)+SUMIFS(DataRegularSeason20242025!$AB$3:$AB$1315,DataRegularSeason20242025!$B$3:$B$1315, "&lt;=" &amp; GU$1, DataRegularSeason20242025!$E$3:$E$1315, $A29)</f>
        <v>27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26</v>
      </c>
      <c r="BK30">
        <f>SUMIFS(DataRegularSeason20242025!$AA$3:$AA$1315,DataRegularSeason20242025!$B$3:$B$1315, "&lt;=" &amp; BK$1, DataRegularSeason20242025!$D$3:$D$1315, $A30)+SUMIFS(DataRegularSeason20242025!$AB$3:$AB$1315,DataRegularSeason20242025!$B$3:$B$1315, "&lt;=" &amp; BK$1, DataRegularSeason20242025!$E$3:$E$1315, $A30)</f>
        <v>26</v>
      </c>
      <c r="BL30">
        <f>SUMIFS(DataRegularSeason20242025!$AA$3:$AA$1315,DataRegularSeason20242025!$B$3:$B$1315, "&lt;=" &amp; BL$1, DataRegularSeason20242025!$D$3:$D$1315, $A30)+SUMIFS(DataRegularSeason20242025!$AB$3:$AB$1315,DataRegularSeason20242025!$B$3:$B$1315, "&lt;=" &amp; BL$1, DataRegularSeason20242025!$E$3:$E$1315, $A30)</f>
        <v>26</v>
      </c>
      <c r="BM30">
        <f>SUMIFS(DataRegularSeason20242025!$AA$3:$AA$1315,DataRegularSeason20242025!$B$3:$B$1315, "&lt;=" &amp; BM$1, DataRegularSeason20242025!$D$3:$D$1315, $A30)+SUMIFS(DataRegularSeason20242025!$AB$3:$AB$1315,DataRegularSeason20242025!$B$3:$B$1315, "&lt;=" &amp; BM$1, DataRegularSeason20242025!$E$3:$E$1315, $A30)</f>
        <v>26</v>
      </c>
      <c r="BN30">
        <f>SUMIFS(DataRegularSeason20242025!$AA$3:$AA$1315,DataRegularSeason20242025!$B$3:$B$1315, "&lt;=" &amp; BN$1, DataRegularSeason20242025!$D$3:$D$1315, $A30)+SUMIFS(DataRegularSeason20242025!$AB$3:$AB$1315,DataRegularSeason20242025!$B$3:$B$1315, "&lt;=" &amp; BN$1, DataRegularSeason20242025!$E$3:$E$1315, $A30)</f>
        <v>26</v>
      </c>
      <c r="BO30">
        <f>SUMIFS(DataRegularSeason20242025!$AA$3:$AA$1315,DataRegularSeason20242025!$B$3:$B$1315, "&lt;=" &amp; BO$1, DataRegularSeason20242025!$D$3:$D$1315, $A30)+SUMIFS(DataRegularSeason20242025!$AB$3:$AB$1315,DataRegularSeason20242025!$B$3:$B$1315, "&lt;=" &amp; BO$1, DataRegularSeason20242025!$E$3:$E$1315, $A30)</f>
        <v>26</v>
      </c>
      <c r="BP30">
        <f>SUMIFS(DataRegularSeason20242025!$AA$3:$AA$1315,DataRegularSeason20242025!$B$3:$B$1315, "&lt;=" &amp; BP$1, DataRegularSeason20242025!$D$3:$D$1315, $A30)+SUMIFS(DataRegularSeason20242025!$AB$3:$AB$1315,DataRegularSeason20242025!$B$3:$B$1315, "&lt;=" &amp; BP$1, DataRegularSeason20242025!$E$3:$E$1315, $A30)</f>
        <v>26</v>
      </c>
      <c r="BQ30">
        <f>SUMIFS(DataRegularSeason20242025!$AA$3:$AA$1315,DataRegularSeason20242025!$B$3:$B$1315, "&lt;=" &amp; BQ$1, DataRegularSeason20242025!$D$3:$D$1315, $A30)+SUMIFS(DataRegularSeason20242025!$AB$3:$AB$1315,DataRegularSeason20242025!$B$3:$B$1315, "&lt;=" &amp; BQ$1, DataRegularSeason20242025!$E$3:$E$1315, $A30)</f>
        <v>26</v>
      </c>
      <c r="BR30">
        <f>SUMIFS(DataRegularSeason20242025!$AA$3:$AA$1315,DataRegularSeason20242025!$B$3:$B$1315, "&lt;=" &amp; BR$1, DataRegularSeason20242025!$D$3:$D$1315, $A30)+SUMIFS(DataRegularSeason20242025!$AB$3:$AB$1315,DataRegularSeason20242025!$B$3:$B$1315, "&lt;=" &amp; BR$1, DataRegularSeason20242025!$E$3:$E$1315, $A30)</f>
        <v>26</v>
      </c>
      <c r="BS30">
        <f>SUMIFS(DataRegularSeason20242025!$AA$3:$AA$1315,DataRegularSeason20242025!$B$3:$B$1315, "&lt;=" &amp; BS$1, DataRegularSeason20242025!$D$3:$D$1315, $A30)+SUMIFS(DataRegularSeason20242025!$AB$3:$AB$1315,DataRegularSeason20242025!$B$3:$B$1315, "&lt;=" &amp; BS$1, DataRegularSeason20242025!$E$3:$E$1315, $A30)</f>
        <v>26</v>
      </c>
      <c r="BT30">
        <f>SUMIFS(DataRegularSeason20242025!$AA$3:$AA$1315,DataRegularSeason20242025!$B$3:$B$1315, "&lt;=" &amp; BT$1, DataRegularSeason20242025!$D$3:$D$1315, $A30)+SUMIFS(DataRegularSeason20242025!$AB$3:$AB$1315,DataRegularSeason20242025!$B$3:$B$1315, "&lt;=" &amp; BT$1, DataRegularSeason20242025!$E$3:$E$1315, $A30)</f>
        <v>26</v>
      </c>
      <c r="BU30">
        <f>SUMIFS(DataRegularSeason20242025!$AA$3:$AA$1315,DataRegularSeason20242025!$B$3:$B$1315, "&lt;=" &amp; BU$1, DataRegularSeason20242025!$D$3:$D$1315, $A30)+SUMIFS(DataRegularSeason20242025!$AB$3:$AB$1315,DataRegularSeason20242025!$B$3:$B$1315, "&lt;=" &amp; BU$1, DataRegularSeason20242025!$E$3:$E$1315, $A30)</f>
        <v>26</v>
      </c>
      <c r="BV30">
        <f>SUMIFS(DataRegularSeason20242025!$AA$3:$AA$1315,DataRegularSeason20242025!$B$3:$B$1315, "&lt;=" &amp; BV$1, DataRegularSeason20242025!$D$3:$D$1315, $A30)+SUMIFS(DataRegularSeason20242025!$AB$3:$AB$1315,DataRegularSeason20242025!$B$3:$B$1315, "&lt;=" &amp; BV$1, DataRegularSeason20242025!$E$3:$E$1315, $A30)</f>
        <v>26</v>
      </c>
      <c r="BW30">
        <f>SUMIFS(DataRegularSeason20242025!$AA$3:$AA$1315,DataRegularSeason20242025!$B$3:$B$1315, "&lt;=" &amp; BW$1, DataRegularSeason20242025!$D$3:$D$1315, $A30)+SUMIFS(DataRegularSeason20242025!$AB$3:$AB$1315,DataRegularSeason20242025!$B$3:$B$1315, "&lt;=" &amp; BW$1, DataRegularSeason20242025!$E$3:$E$1315, $A30)</f>
        <v>26</v>
      </c>
      <c r="BX30">
        <f>SUMIFS(DataRegularSeason20242025!$AA$3:$AA$1315,DataRegularSeason20242025!$B$3:$B$1315, "&lt;=" &amp; BX$1, DataRegularSeason20242025!$D$3:$D$1315, $A30)+SUMIFS(DataRegularSeason20242025!$AB$3:$AB$1315,DataRegularSeason20242025!$B$3:$B$1315, "&lt;=" &amp; BX$1, DataRegularSeason20242025!$E$3:$E$1315, $A30)</f>
        <v>26</v>
      </c>
      <c r="BY30">
        <f>SUMIFS(DataRegularSeason20242025!$AA$3:$AA$1315,DataRegularSeason20242025!$B$3:$B$1315, "&lt;=" &amp; BY$1, DataRegularSeason20242025!$D$3:$D$1315, $A30)+SUMIFS(DataRegularSeason20242025!$AB$3:$AB$1315,DataRegularSeason20242025!$B$3:$B$1315, "&lt;=" &amp; BY$1, DataRegularSeason20242025!$E$3:$E$1315, $A30)</f>
        <v>26</v>
      </c>
      <c r="BZ30">
        <f>SUMIFS(DataRegularSeason20242025!$AA$3:$AA$1315,DataRegularSeason20242025!$B$3:$B$1315, "&lt;=" &amp; BZ$1, DataRegularSeason20242025!$D$3:$D$1315, $A30)+SUMIFS(DataRegularSeason20242025!$AB$3:$AB$1315,DataRegularSeason20242025!$B$3:$B$1315, "&lt;=" &amp; BZ$1, DataRegularSeason20242025!$E$3:$E$1315, $A30)</f>
        <v>26</v>
      </c>
      <c r="CA30">
        <f>SUMIFS(DataRegularSeason20242025!$AA$3:$AA$1315,DataRegularSeason20242025!$B$3:$B$1315, "&lt;=" &amp; CA$1, DataRegularSeason20242025!$D$3:$D$1315, $A30)+SUMIFS(DataRegularSeason20242025!$AB$3:$AB$1315,DataRegularSeason20242025!$B$3:$B$1315, "&lt;=" &amp; CA$1, DataRegularSeason20242025!$E$3:$E$1315, $A30)</f>
        <v>26</v>
      </c>
      <c r="CB30">
        <f>SUMIFS(DataRegularSeason20242025!$AA$3:$AA$1315,DataRegularSeason20242025!$B$3:$B$1315, "&lt;=" &amp; CB$1, DataRegularSeason20242025!$D$3:$D$1315, $A30)+SUMIFS(DataRegularSeason20242025!$AB$3:$AB$1315,DataRegularSeason20242025!$B$3:$B$1315, "&lt;=" &amp; CB$1, DataRegularSeason20242025!$E$3:$E$1315, $A30)</f>
        <v>26</v>
      </c>
      <c r="CC30">
        <f>SUMIFS(DataRegularSeason20242025!$AA$3:$AA$1315,DataRegularSeason20242025!$B$3:$B$1315, "&lt;=" &amp; CC$1, DataRegularSeason20242025!$D$3:$D$1315, $A30)+SUMIFS(DataRegularSeason20242025!$AB$3:$AB$1315,DataRegularSeason20242025!$B$3:$B$1315, "&lt;=" &amp; CC$1, DataRegularSeason20242025!$E$3:$E$1315, $A30)</f>
        <v>26</v>
      </c>
      <c r="CD30">
        <f>SUMIFS(DataRegularSeason20242025!$AA$3:$AA$1315,DataRegularSeason20242025!$B$3:$B$1315, "&lt;=" &amp; CD$1, DataRegularSeason20242025!$D$3:$D$1315, $A30)+SUMIFS(DataRegularSeason20242025!$AB$3:$AB$1315,DataRegularSeason20242025!$B$3:$B$1315, "&lt;=" &amp; CD$1, DataRegularSeason20242025!$E$3:$E$1315, $A30)</f>
        <v>26</v>
      </c>
      <c r="CE30">
        <f>SUMIFS(DataRegularSeason20242025!$AA$3:$AA$1315,DataRegularSeason20242025!$B$3:$B$1315, "&lt;=" &amp; CE$1, DataRegularSeason20242025!$D$3:$D$1315, $A30)+SUMIFS(DataRegularSeason20242025!$AB$3:$AB$1315,DataRegularSeason20242025!$B$3:$B$1315, "&lt;=" &amp; CE$1, DataRegularSeason20242025!$E$3:$E$1315, $A30)</f>
        <v>26</v>
      </c>
      <c r="CF30">
        <f>SUMIFS(DataRegularSeason20242025!$AA$3:$AA$1315,DataRegularSeason20242025!$B$3:$B$1315, "&lt;=" &amp; CF$1, DataRegularSeason20242025!$D$3:$D$1315, $A30)+SUMIFS(DataRegularSeason20242025!$AB$3:$AB$1315,DataRegularSeason20242025!$B$3:$B$1315, "&lt;=" &amp; CF$1, DataRegularSeason20242025!$E$3:$E$1315, $A30)</f>
        <v>26</v>
      </c>
      <c r="CG30">
        <f>SUMIFS(DataRegularSeason20242025!$AA$3:$AA$1315,DataRegularSeason20242025!$B$3:$B$1315, "&lt;=" &amp; CG$1, DataRegularSeason20242025!$D$3:$D$1315, $A30)+SUMIFS(DataRegularSeason20242025!$AB$3:$AB$1315,DataRegularSeason20242025!$B$3:$B$1315, "&lt;=" &amp; CG$1, DataRegularSeason20242025!$E$3:$E$1315, $A30)</f>
        <v>26</v>
      </c>
      <c r="CH30">
        <f>SUMIFS(DataRegularSeason20242025!$AA$3:$AA$1315,DataRegularSeason20242025!$B$3:$B$1315, "&lt;=" &amp; CH$1, DataRegularSeason20242025!$D$3:$D$1315, $A30)+SUMIFS(DataRegularSeason20242025!$AB$3:$AB$1315,DataRegularSeason20242025!$B$3:$B$1315, "&lt;=" &amp; CH$1, DataRegularSeason20242025!$E$3:$E$1315, $A30)</f>
        <v>26</v>
      </c>
      <c r="CI30">
        <f>SUMIFS(DataRegularSeason20242025!$AA$3:$AA$1315,DataRegularSeason20242025!$B$3:$B$1315, "&lt;=" &amp; CI$1, DataRegularSeason20242025!$D$3:$D$1315, $A30)+SUMIFS(DataRegularSeason20242025!$AB$3:$AB$1315,DataRegularSeason20242025!$B$3:$B$1315, "&lt;=" &amp; CI$1, DataRegularSeason20242025!$E$3:$E$1315, $A30)</f>
        <v>26</v>
      </c>
      <c r="CJ30">
        <f>SUMIFS(DataRegularSeason20242025!$AA$3:$AA$1315,DataRegularSeason20242025!$B$3:$B$1315, "&lt;=" &amp; CJ$1, DataRegularSeason20242025!$D$3:$D$1315, $A30)+SUMIFS(DataRegularSeason20242025!$AB$3:$AB$1315,DataRegularSeason20242025!$B$3:$B$1315, "&lt;=" &amp; CJ$1, DataRegularSeason20242025!$E$3:$E$1315, $A30)</f>
        <v>26</v>
      </c>
      <c r="CK30">
        <f>SUMIFS(DataRegularSeason20242025!$AA$3:$AA$1315,DataRegularSeason20242025!$B$3:$B$1315, "&lt;=" &amp; CK$1, DataRegularSeason20242025!$D$3:$D$1315, $A30)+SUMIFS(DataRegularSeason20242025!$AB$3:$AB$1315,DataRegularSeason20242025!$B$3:$B$1315, "&lt;=" &amp; CK$1, DataRegularSeason20242025!$E$3:$E$1315, $A30)</f>
        <v>26</v>
      </c>
      <c r="CL30">
        <f>SUMIFS(DataRegularSeason20242025!$AA$3:$AA$1315,DataRegularSeason20242025!$B$3:$B$1315, "&lt;=" &amp; CL$1, DataRegularSeason20242025!$D$3:$D$1315, $A30)+SUMIFS(DataRegularSeason20242025!$AB$3:$AB$1315,DataRegularSeason20242025!$B$3:$B$1315, "&lt;=" &amp; CL$1, DataRegularSeason20242025!$E$3:$E$1315, $A30)</f>
        <v>26</v>
      </c>
      <c r="CM30">
        <f>SUMIFS(DataRegularSeason20242025!$AA$3:$AA$1315,DataRegularSeason20242025!$B$3:$B$1315, "&lt;=" &amp; CM$1, DataRegularSeason20242025!$D$3:$D$1315, $A30)+SUMIFS(DataRegularSeason20242025!$AB$3:$AB$1315,DataRegularSeason20242025!$B$3:$B$1315, "&lt;=" &amp; CM$1, DataRegularSeason20242025!$E$3:$E$1315, $A30)</f>
        <v>26</v>
      </c>
      <c r="CN30">
        <f>SUMIFS(DataRegularSeason20242025!$AA$3:$AA$1315,DataRegularSeason20242025!$B$3:$B$1315, "&lt;=" &amp; CN$1, DataRegularSeason20242025!$D$3:$D$1315, $A30)+SUMIFS(DataRegularSeason20242025!$AB$3:$AB$1315,DataRegularSeason20242025!$B$3:$B$1315, "&lt;=" &amp; CN$1, DataRegularSeason20242025!$E$3:$E$1315, $A30)</f>
        <v>26</v>
      </c>
      <c r="CO30">
        <f>SUMIFS(DataRegularSeason20242025!$AA$3:$AA$1315,DataRegularSeason20242025!$B$3:$B$1315, "&lt;=" &amp; CO$1, DataRegularSeason20242025!$D$3:$D$1315, $A30)+SUMIFS(DataRegularSeason20242025!$AB$3:$AB$1315,DataRegularSeason20242025!$B$3:$B$1315, "&lt;=" &amp; CO$1, DataRegularSeason20242025!$E$3:$E$1315, $A30)</f>
        <v>26</v>
      </c>
      <c r="CP30">
        <f>SUMIFS(DataRegularSeason20242025!$AA$3:$AA$1315,DataRegularSeason20242025!$B$3:$B$1315, "&lt;=" &amp; CP$1, DataRegularSeason20242025!$D$3:$D$1315, $A30)+SUMIFS(DataRegularSeason20242025!$AB$3:$AB$1315,DataRegularSeason20242025!$B$3:$B$1315, "&lt;=" &amp; CP$1, DataRegularSeason20242025!$E$3:$E$1315, $A30)</f>
        <v>26</v>
      </c>
      <c r="CQ30">
        <f>SUMIFS(DataRegularSeason20242025!$AA$3:$AA$1315,DataRegularSeason20242025!$B$3:$B$1315, "&lt;=" &amp; CQ$1, DataRegularSeason20242025!$D$3:$D$1315, $A30)+SUMIFS(DataRegularSeason20242025!$AB$3:$AB$1315,DataRegularSeason20242025!$B$3:$B$1315, "&lt;=" &amp; CQ$1, DataRegularSeason20242025!$E$3:$E$1315, $A30)</f>
        <v>26</v>
      </c>
      <c r="CR30">
        <f>SUMIFS(DataRegularSeason20242025!$AA$3:$AA$1315,DataRegularSeason20242025!$B$3:$B$1315, "&lt;=" &amp; CR$1, DataRegularSeason20242025!$D$3:$D$1315, $A30)+SUMIFS(DataRegularSeason20242025!$AB$3:$AB$1315,DataRegularSeason20242025!$B$3:$B$1315, "&lt;=" &amp; CR$1, DataRegularSeason20242025!$E$3:$E$1315, $A30)</f>
        <v>26</v>
      </c>
      <c r="CS30">
        <f>SUMIFS(DataRegularSeason20242025!$AA$3:$AA$1315,DataRegularSeason20242025!$B$3:$B$1315, "&lt;=" &amp; CS$1, DataRegularSeason20242025!$D$3:$D$1315, $A30)+SUMIFS(DataRegularSeason20242025!$AB$3:$AB$1315,DataRegularSeason20242025!$B$3:$B$1315, "&lt;=" &amp; CS$1, DataRegularSeason20242025!$E$3:$E$1315, $A30)</f>
        <v>26</v>
      </c>
      <c r="CT30">
        <f>SUMIFS(DataRegularSeason20242025!$AA$3:$AA$1315,DataRegularSeason20242025!$B$3:$B$1315, "&lt;=" &amp; CT$1, DataRegularSeason20242025!$D$3:$D$1315, $A30)+SUMIFS(DataRegularSeason20242025!$AB$3:$AB$1315,DataRegularSeason20242025!$B$3:$B$1315, "&lt;=" &amp; CT$1, DataRegularSeason20242025!$E$3:$E$1315, $A30)</f>
        <v>26</v>
      </c>
      <c r="CU30">
        <f>SUMIFS(DataRegularSeason20242025!$AA$3:$AA$1315,DataRegularSeason20242025!$B$3:$B$1315, "&lt;=" &amp; CU$1, DataRegularSeason20242025!$D$3:$D$1315, $A30)+SUMIFS(DataRegularSeason20242025!$AB$3:$AB$1315,DataRegularSeason20242025!$B$3:$B$1315, "&lt;=" &amp; CU$1, DataRegularSeason20242025!$E$3:$E$1315, $A30)</f>
        <v>26</v>
      </c>
      <c r="CV30">
        <f>SUMIFS(DataRegularSeason20242025!$AA$3:$AA$1315,DataRegularSeason20242025!$B$3:$B$1315, "&lt;=" &amp; CV$1, DataRegularSeason20242025!$D$3:$D$1315, $A30)+SUMIFS(DataRegularSeason20242025!$AB$3:$AB$1315,DataRegularSeason20242025!$B$3:$B$1315, "&lt;=" &amp; CV$1, DataRegularSeason20242025!$E$3:$E$1315, $A30)</f>
        <v>26</v>
      </c>
      <c r="CW30">
        <f>SUMIFS(DataRegularSeason20242025!$AA$3:$AA$1315,DataRegularSeason20242025!$B$3:$B$1315, "&lt;=" &amp; CW$1, DataRegularSeason20242025!$D$3:$D$1315, $A30)+SUMIFS(DataRegularSeason20242025!$AB$3:$AB$1315,DataRegularSeason20242025!$B$3:$B$1315, "&lt;=" &amp; CW$1, DataRegularSeason20242025!$E$3:$E$1315, $A30)</f>
        <v>26</v>
      </c>
      <c r="CX30">
        <f>SUMIFS(DataRegularSeason20242025!$AA$3:$AA$1315,DataRegularSeason20242025!$B$3:$B$1315, "&lt;=" &amp; CX$1, DataRegularSeason20242025!$D$3:$D$1315, $A30)+SUMIFS(DataRegularSeason20242025!$AB$3:$AB$1315,DataRegularSeason20242025!$B$3:$B$1315, "&lt;=" &amp; CX$1, DataRegularSeason20242025!$E$3:$E$1315, $A30)</f>
        <v>26</v>
      </c>
      <c r="CY30">
        <f>SUMIFS(DataRegularSeason20242025!$AA$3:$AA$1315,DataRegularSeason20242025!$B$3:$B$1315, "&lt;=" &amp; CY$1, DataRegularSeason20242025!$D$3:$D$1315, $A30)+SUMIFS(DataRegularSeason20242025!$AB$3:$AB$1315,DataRegularSeason20242025!$B$3:$B$1315, "&lt;=" &amp; CY$1, DataRegularSeason20242025!$E$3:$E$1315, $A30)</f>
        <v>26</v>
      </c>
      <c r="CZ30">
        <f>SUMIFS(DataRegularSeason20242025!$AA$3:$AA$1315,DataRegularSeason20242025!$B$3:$B$1315, "&lt;=" &amp; CZ$1, DataRegularSeason20242025!$D$3:$D$1315, $A30)+SUMIFS(DataRegularSeason20242025!$AB$3:$AB$1315,DataRegularSeason20242025!$B$3:$B$1315, "&lt;=" &amp; CZ$1, DataRegularSeason20242025!$E$3:$E$1315, $A30)</f>
        <v>26</v>
      </c>
      <c r="DA30">
        <f>SUMIFS(DataRegularSeason20242025!$AA$3:$AA$1315,DataRegularSeason20242025!$B$3:$B$1315, "&lt;=" &amp; DA$1, DataRegularSeason20242025!$D$3:$D$1315, $A30)+SUMIFS(DataRegularSeason20242025!$AB$3:$AB$1315,DataRegularSeason20242025!$B$3:$B$1315, "&lt;=" &amp; DA$1, DataRegularSeason20242025!$E$3:$E$1315, $A30)</f>
        <v>26</v>
      </c>
      <c r="DB30">
        <f>SUMIFS(DataRegularSeason20242025!$AA$3:$AA$1315,DataRegularSeason20242025!$B$3:$B$1315, "&lt;=" &amp; DB$1, DataRegularSeason20242025!$D$3:$D$1315, $A30)+SUMIFS(DataRegularSeason20242025!$AB$3:$AB$1315,DataRegularSeason20242025!$B$3:$B$1315, "&lt;=" &amp; DB$1, DataRegularSeason20242025!$E$3:$E$1315, $A30)</f>
        <v>26</v>
      </c>
      <c r="DC30">
        <f>SUMIFS(DataRegularSeason20242025!$AA$3:$AA$1315,DataRegularSeason20242025!$B$3:$B$1315, "&lt;=" &amp; DC$1, DataRegularSeason20242025!$D$3:$D$1315, $A30)+SUMIFS(DataRegularSeason20242025!$AB$3:$AB$1315,DataRegularSeason20242025!$B$3:$B$1315, "&lt;=" &amp; DC$1, DataRegularSeason20242025!$E$3:$E$1315, $A30)</f>
        <v>26</v>
      </c>
      <c r="DD30">
        <f>SUMIFS(DataRegularSeason20242025!$AA$3:$AA$1315,DataRegularSeason20242025!$B$3:$B$1315, "&lt;=" &amp; DD$1, DataRegularSeason20242025!$D$3:$D$1315, $A30)+SUMIFS(DataRegularSeason20242025!$AB$3:$AB$1315,DataRegularSeason20242025!$B$3:$B$1315, "&lt;=" &amp; DD$1, DataRegularSeason20242025!$E$3:$E$1315, $A30)</f>
        <v>26</v>
      </c>
      <c r="DE30">
        <f>SUMIFS(DataRegularSeason20242025!$AA$3:$AA$1315,DataRegularSeason20242025!$B$3:$B$1315, "&lt;=" &amp; DE$1, DataRegularSeason20242025!$D$3:$D$1315, $A30)+SUMIFS(DataRegularSeason20242025!$AB$3:$AB$1315,DataRegularSeason20242025!$B$3:$B$1315, "&lt;=" &amp; DE$1, DataRegularSeason20242025!$E$3:$E$1315, $A30)</f>
        <v>26</v>
      </c>
      <c r="DF30">
        <f>SUMIFS(DataRegularSeason20242025!$AA$3:$AA$1315,DataRegularSeason20242025!$B$3:$B$1315, "&lt;=" &amp; DF$1, DataRegularSeason20242025!$D$3:$D$1315, $A30)+SUMIFS(DataRegularSeason20242025!$AB$3:$AB$1315,DataRegularSeason20242025!$B$3:$B$1315, "&lt;=" &amp; DF$1, DataRegularSeason20242025!$E$3:$E$1315, $A30)</f>
        <v>26</v>
      </c>
      <c r="DG30">
        <f>SUMIFS(DataRegularSeason20242025!$AA$3:$AA$1315,DataRegularSeason20242025!$B$3:$B$1315, "&lt;=" &amp; DG$1, DataRegularSeason20242025!$D$3:$D$1315, $A30)+SUMIFS(DataRegularSeason20242025!$AB$3:$AB$1315,DataRegularSeason20242025!$B$3:$B$1315, "&lt;=" &amp; DG$1, DataRegularSeason20242025!$E$3:$E$1315, $A30)</f>
        <v>26</v>
      </c>
      <c r="DH30">
        <f>SUMIFS(DataRegularSeason20242025!$AA$3:$AA$1315,DataRegularSeason20242025!$B$3:$B$1315, "&lt;=" &amp; DH$1, DataRegularSeason20242025!$D$3:$D$1315, $A30)+SUMIFS(DataRegularSeason20242025!$AB$3:$AB$1315,DataRegularSeason20242025!$B$3:$B$1315, "&lt;=" &amp; DH$1, DataRegularSeason20242025!$E$3:$E$1315, $A30)</f>
        <v>26</v>
      </c>
      <c r="DI30">
        <f>SUMIFS(DataRegularSeason20242025!$AA$3:$AA$1315,DataRegularSeason20242025!$B$3:$B$1315, "&lt;=" &amp; DI$1, DataRegularSeason20242025!$D$3:$D$1315, $A30)+SUMIFS(DataRegularSeason20242025!$AB$3:$AB$1315,DataRegularSeason20242025!$B$3:$B$1315, "&lt;=" &amp; DI$1, DataRegularSeason20242025!$E$3:$E$1315, $A30)</f>
        <v>26</v>
      </c>
      <c r="DJ30">
        <f>SUMIFS(DataRegularSeason20242025!$AA$3:$AA$1315,DataRegularSeason20242025!$B$3:$B$1315, "&lt;=" &amp; DJ$1, DataRegularSeason20242025!$D$3:$D$1315, $A30)+SUMIFS(DataRegularSeason20242025!$AB$3:$AB$1315,DataRegularSeason20242025!$B$3:$B$1315, "&lt;=" &amp; DJ$1, DataRegularSeason20242025!$E$3:$E$1315, $A30)</f>
        <v>26</v>
      </c>
      <c r="DK30">
        <f>SUMIFS(DataRegularSeason20242025!$AA$3:$AA$1315,DataRegularSeason20242025!$B$3:$B$1315, "&lt;=" &amp; DK$1, DataRegularSeason20242025!$D$3:$D$1315, $A30)+SUMIFS(DataRegularSeason20242025!$AB$3:$AB$1315,DataRegularSeason20242025!$B$3:$B$1315, "&lt;=" &amp; DK$1, DataRegularSeason20242025!$E$3:$E$1315, $A30)</f>
        <v>26</v>
      </c>
      <c r="DL30">
        <f>SUMIFS(DataRegularSeason20242025!$AA$3:$AA$1315,DataRegularSeason20242025!$B$3:$B$1315, "&lt;=" &amp; DL$1, DataRegularSeason20242025!$D$3:$D$1315, $A30)+SUMIFS(DataRegularSeason20242025!$AB$3:$AB$1315,DataRegularSeason20242025!$B$3:$B$1315, "&lt;=" &amp; DL$1, DataRegularSeason20242025!$E$3:$E$1315, $A30)</f>
        <v>26</v>
      </c>
      <c r="DM30">
        <f>SUMIFS(DataRegularSeason20242025!$AA$3:$AA$1315,DataRegularSeason20242025!$B$3:$B$1315, "&lt;=" &amp; DM$1, DataRegularSeason20242025!$D$3:$D$1315, $A30)+SUMIFS(DataRegularSeason20242025!$AB$3:$AB$1315,DataRegularSeason20242025!$B$3:$B$1315, "&lt;=" &amp; DM$1, DataRegularSeason20242025!$E$3:$E$1315, $A30)</f>
        <v>26</v>
      </c>
      <c r="DN30">
        <f>SUMIFS(DataRegularSeason20242025!$AA$3:$AA$1315,DataRegularSeason20242025!$B$3:$B$1315, "&lt;=" &amp; DN$1, DataRegularSeason20242025!$D$3:$D$1315, $A30)+SUMIFS(DataRegularSeason20242025!$AB$3:$AB$1315,DataRegularSeason20242025!$B$3:$B$1315, "&lt;=" &amp; DN$1, DataRegularSeason20242025!$E$3:$E$1315, $A30)</f>
        <v>26</v>
      </c>
      <c r="DO30">
        <f>SUMIFS(DataRegularSeason20242025!$AA$3:$AA$1315,DataRegularSeason20242025!$B$3:$B$1315, "&lt;=" &amp; DO$1, DataRegularSeason20242025!$D$3:$D$1315, $A30)+SUMIFS(DataRegularSeason20242025!$AB$3:$AB$1315,DataRegularSeason20242025!$B$3:$B$1315, "&lt;=" &amp; DO$1, DataRegularSeason20242025!$E$3:$E$1315, $A30)</f>
        <v>26</v>
      </c>
      <c r="DP30">
        <f>SUMIFS(DataRegularSeason20242025!$AA$3:$AA$1315,DataRegularSeason20242025!$B$3:$B$1315, "&lt;=" &amp; DP$1, DataRegularSeason20242025!$D$3:$D$1315, $A30)+SUMIFS(DataRegularSeason20242025!$AB$3:$AB$1315,DataRegularSeason20242025!$B$3:$B$1315, "&lt;=" &amp; DP$1, DataRegularSeason20242025!$E$3:$E$1315, $A30)</f>
        <v>26</v>
      </c>
      <c r="DQ30">
        <f>SUMIFS(DataRegularSeason20242025!$AA$3:$AA$1315,DataRegularSeason20242025!$B$3:$B$1315, "&lt;=" &amp; DQ$1, DataRegularSeason20242025!$D$3:$D$1315, $A30)+SUMIFS(DataRegularSeason20242025!$AB$3:$AB$1315,DataRegularSeason20242025!$B$3:$B$1315, "&lt;=" &amp; DQ$1, DataRegularSeason20242025!$E$3:$E$1315, $A30)</f>
        <v>26</v>
      </c>
      <c r="DR30">
        <f>SUMIFS(DataRegularSeason20242025!$AA$3:$AA$1315,DataRegularSeason20242025!$B$3:$B$1315, "&lt;=" &amp; DR$1, DataRegularSeason20242025!$D$3:$D$1315, $A30)+SUMIFS(DataRegularSeason20242025!$AB$3:$AB$1315,DataRegularSeason20242025!$B$3:$B$1315, "&lt;=" &amp; DR$1, DataRegularSeason20242025!$E$3:$E$1315, $A30)</f>
        <v>26</v>
      </c>
      <c r="DS30">
        <f>SUMIFS(DataRegularSeason20242025!$AA$3:$AA$1315,DataRegularSeason20242025!$B$3:$B$1315, "&lt;=" &amp; DS$1, DataRegularSeason20242025!$D$3:$D$1315, $A30)+SUMIFS(DataRegularSeason20242025!$AB$3:$AB$1315,DataRegularSeason20242025!$B$3:$B$1315, "&lt;=" &amp; DS$1, DataRegularSeason20242025!$E$3:$E$1315, $A30)</f>
        <v>26</v>
      </c>
      <c r="DT30">
        <f>SUMIFS(DataRegularSeason20242025!$AA$3:$AA$1315,DataRegularSeason20242025!$B$3:$B$1315, "&lt;=" &amp; DT$1, DataRegularSeason20242025!$D$3:$D$1315, $A30)+SUMIFS(DataRegularSeason20242025!$AB$3:$AB$1315,DataRegularSeason20242025!$B$3:$B$1315, "&lt;=" &amp; DT$1, DataRegularSeason20242025!$E$3:$E$1315, $A30)</f>
        <v>26</v>
      </c>
      <c r="DU30">
        <f>SUMIFS(DataRegularSeason20242025!$AA$3:$AA$1315,DataRegularSeason20242025!$B$3:$B$1315, "&lt;=" &amp; DU$1, DataRegularSeason20242025!$D$3:$D$1315, $A30)+SUMIFS(DataRegularSeason20242025!$AB$3:$AB$1315,DataRegularSeason20242025!$B$3:$B$1315, "&lt;=" &amp; DU$1, DataRegularSeason20242025!$E$3:$E$1315, $A30)</f>
        <v>26</v>
      </c>
      <c r="DV30">
        <f>SUMIFS(DataRegularSeason20242025!$AA$3:$AA$1315,DataRegularSeason20242025!$B$3:$B$1315, "&lt;=" &amp; DV$1, DataRegularSeason20242025!$D$3:$D$1315, $A30)+SUMIFS(DataRegularSeason20242025!$AB$3:$AB$1315,DataRegularSeason20242025!$B$3:$B$1315, "&lt;=" &amp; DV$1, DataRegularSeason20242025!$E$3:$E$1315, $A30)</f>
        <v>26</v>
      </c>
      <c r="DW30">
        <f>SUMIFS(DataRegularSeason20242025!$AA$3:$AA$1315,DataRegularSeason20242025!$B$3:$B$1315, "&lt;=" &amp; DW$1, DataRegularSeason20242025!$D$3:$D$1315, $A30)+SUMIFS(DataRegularSeason20242025!$AB$3:$AB$1315,DataRegularSeason20242025!$B$3:$B$1315, "&lt;=" &amp; DW$1, DataRegularSeason20242025!$E$3:$E$1315, $A30)</f>
        <v>26</v>
      </c>
      <c r="DX30">
        <f>SUMIFS(DataRegularSeason20242025!$AA$3:$AA$1315,DataRegularSeason20242025!$B$3:$B$1315, "&lt;=" &amp; DX$1, DataRegularSeason20242025!$D$3:$D$1315, $A30)+SUMIFS(DataRegularSeason20242025!$AB$3:$AB$1315,DataRegularSeason20242025!$B$3:$B$1315, "&lt;=" &amp; DX$1, DataRegularSeason20242025!$E$3:$E$1315, $A30)</f>
        <v>26</v>
      </c>
      <c r="DY30">
        <f>SUMIFS(DataRegularSeason20242025!$AA$3:$AA$1315,DataRegularSeason20242025!$B$3:$B$1315, "&lt;=" &amp; DY$1, DataRegularSeason20242025!$D$3:$D$1315, $A30)+SUMIFS(DataRegularSeason20242025!$AB$3:$AB$1315,DataRegularSeason20242025!$B$3:$B$1315, "&lt;=" &amp; DY$1, DataRegularSeason20242025!$E$3:$E$1315, $A30)</f>
        <v>26</v>
      </c>
      <c r="DZ30">
        <f>SUMIFS(DataRegularSeason20242025!$AA$3:$AA$1315,DataRegularSeason20242025!$B$3:$B$1315, "&lt;=" &amp; DZ$1, DataRegularSeason20242025!$D$3:$D$1315, $A30)+SUMIFS(DataRegularSeason20242025!$AB$3:$AB$1315,DataRegularSeason20242025!$B$3:$B$1315, "&lt;=" &amp; DZ$1, DataRegularSeason20242025!$E$3:$E$1315, $A30)</f>
        <v>26</v>
      </c>
      <c r="EA30">
        <f>SUMIFS(DataRegularSeason20242025!$AA$3:$AA$1315,DataRegularSeason20242025!$B$3:$B$1315, "&lt;=" &amp; EA$1, DataRegularSeason20242025!$D$3:$D$1315, $A30)+SUMIFS(DataRegularSeason20242025!$AB$3:$AB$1315,DataRegularSeason20242025!$B$3:$B$1315, "&lt;=" &amp; EA$1, DataRegularSeason20242025!$E$3:$E$1315, $A30)</f>
        <v>26</v>
      </c>
      <c r="EB30">
        <f>SUMIFS(DataRegularSeason20242025!$AA$3:$AA$1315,DataRegularSeason20242025!$B$3:$B$1315, "&lt;=" &amp; EB$1, DataRegularSeason20242025!$D$3:$D$1315, $A30)+SUMIFS(DataRegularSeason20242025!$AB$3:$AB$1315,DataRegularSeason20242025!$B$3:$B$1315, "&lt;=" &amp; EB$1, DataRegularSeason20242025!$E$3:$E$1315, $A30)</f>
        <v>26</v>
      </c>
      <c r="EC30">
        <f>SUMIFS(DataRegularSeason20242025!$AA$3:$AA$1315,DataRegularSeason20242025!$B$3:$B$1315, "&lt;=" &amp; EC$1, DataRegularSeason20242025!$D$3:$D$1315, $A30)+SUMIFS(DataRegularSeason20242025!$AB$3:$AB$1315,DataRegularSeason20242025!$B$3:$B$1315, "&lt;=" &amp; EC$1, DataRegularSeason20242025!$E$3:$E$1315, $A30)</f>
        <v>26</v>
      </c>
      <c r="ED30">
        <f>SUMIFS(DataRegularSeason20242025!$AA$3:$AA$1315,DataRegularSeason20242025!$B$3:$B$1315, "&lt;=" &amp; ED$1, DataRegularSeason20242025!$D$3:$D$1315, $A30)+SUMIFS(DataRegularSeason20242025!$AB$3:$AB$1315,DataRegularSeason20242025!$B$3:$B$1315, "&lt;=" &amp; ED$1, DataRegularSeason20242025!$E$3:$E$1315, $A30)</f>
        <v>26</v>
      </c>
      <c r="EE30">
        <f>SUMIFS(DataRegularSeason20242025!$AA$3:$AA$1315,DataRegularSeason20242025!$B$3:$B$1315, "&lt;=" &amp; EE$1, DataRegularSeason20242025!$D$3:$D$1315, $A30)+SUMIFS(DataRegularSeason20242025!$AB$3:$AB$1315,DataRegularSeason20242025!$B$3:$B$1315, "&lt;=" &amp; EE$1, DataRegularSeason20242025!$E$3:$E$1315, $A30)</f>
        <v>26</v>
      </c>
      <c r="EF30">
        <f>SUMIFS(DataRegularSeason20242025!$AA$3:$AA$1315,DataRegularSeason20242025!$B$3:$B$1315, "&lt;=" &amp; EF$1, DataRegularSeason20242025!$D$3:$D$1315, $A30)+SUMIFS(DataRegularSeason20242025!$AB$3:$AB$1315,DataRegularSeason20242025!$B$3:$B$1315, "&lt;=" &amp; EF$1, DataRegularSeason20242025!$E$3:$E$1315, $A30)</f>
        <v>26</v>
      </c>
      <c r="EG30">
        <f>SUMIFS(DataRegularSeason20242025!$AA$3:$AA$1315,DataRegularSeason20242025!$B$3:$B$1315, "&lt;=" &amp; EG$1, DataRegularSeason20242025!$D$3:$D$1315, $A30)+SUMIFS(DataRegularSeason20242025!$AB$3:$AB$1315,DataRegularSeason20242025!$B$3:$B$1315, "&lt;=" &amp; EG$1, DataRegularSeason20242025!$E$3:$E$1315, $A30)</f>
        <v>26</v>
      </c>
      <c r="EH30">
        <f>SUMIFS(DataRegularSeason20242025!$AA$3:$AA$1315,DataRegularSeason20242025!$B$3:$B$1315, "&lt;=" &amp; EH$1, DataRegularSeason20242025!$D$3:$D$1315, $A30)+SUMIFS(DataRegularSeason20242025!$AB$3:$AB$1315,DataRegularSeason20242025!$B$3:$B$1315, "&lt;=" &amp; EH$1, DataRegularSeason20242025!$E$3:$E$1315, $A30)</f>
        <v>26</v>
      </c>
      <c r="EI30">
        <f>SUMIFS(DataRegularSeason20242025!$AA$3:$AA$1315,DataRegularSeason20242025!$B$3:$B$1315, "&lt;=" &amp; EI$1, DataRegularSeason20242025!$D$3:$D$1315, $A30)+SUMIFS(DataRegularSeason20242025!$AB$3:$AB$1315,DataRegularSeason20242025!$B$3:$B$1315, "&lt;=" &amp; EI$1, DataRegularSeason20242025!$E$3:$E$1315, $A30)</f>
        <v>26</v>
      </c>
      <c r="EJ30">
        <f>SUMIFS(DataRegularSeason20242025!$AA$3:$AA$1315,DataRegularSeason20242025!$B$3:$B$1315, "&lt;=" &amp; EJ$1, DataRegularSeason20242025!$D$3:$D$1315, $A30)+SUMIFS(DataRegularSeason20242025!$AB$3:$AB$1315,DataRegularSeason20242025!$B$3:$B$1315, "&lt;=" &amp; EJ$1, DataRegularSeason20242025!$E$3:$E$1315, $A30)</f>
        <v>26</v>
      </c>
      <c r="EK30">
        <f>SUMIFS(DataRegularSeason20242025!$AA$3:$AA$1315,DataRegularSeason20242025!$B$3:$B$1315, "&lt;=" &amp; EK$1, DataRegularSeason20242025!$D$3:$D$1315, $A30)+SUMIFS(DataRegularSeason20242025!$AB$3:$AB$1315,DataRegularSeason20242025!$B$3:$B$1315, "&lt;=" &amp; EK$1, DataRegularSeason20242025!$E$3:$E$1315, $A30)</f>
        <v>26</v>
      </c>
      <c r="EL30">
        <f>SUMIFS(DataRegularSeason20242025!$AA$3:$AA$1315,DataRegularSeason20242025!$B$3:$B$1315, "&lt;=" &amp; EL$1, DataRegularSeason20242025!$D$3:$D$1315, $A30)+SUMIFS(DataRegularSeason20242025!$AB$3:$AB$1315,DataRegularSeason20242025!$B$3:$B$1315, "&lt;=" &amp; EL$1, DataRegularSeason20242025!$E$3:$E$1315, $A30)</f>
        <v>26</v>
      </c>
      <c r="EM30">
        <f>SUMIFS(DataRegularSeason20242025!$AA$3:$AA$1315,DataRegularSeason20242025!$B$3:$B$1315, "&lt;=" &amp; EM$1, DataRegularSeason20242025!$D$3:$D$1315, $A30)+SUMIFS(DataRegularSeason20242025!$AB$3:$AB$1315,DataRegularSeason20242025!$B$3:$B$1315, "&lt;=" &amp; EM$1, DataRegularSeason20242025!$E$3:$E$1315, $A30)</f>
        <v>26</v>
      </c>
      <c r="EN30">
        <f>SUMIFS(DataRegularSeason20242025!$AA$3:$AA$1315,DataRegularSeason20242025!$B$3:$B$1315, "&lt;=" &amp; EN$1, DataRegularSeason20242025!$D$3:$D$1315, $A30)+SUMIFS(DataRegularSeason20242025!$AB$3:$AB$1315,DataRegularSeason20242025!$B$3:$B$1315, "&lt;=" &amp; EN$1, DataRegularSeason20242025!$E$3:$E$1315, $A30)</f>
        <v>26</v>
      </c>
      <c r="EO30">
        <f>SUMIFS(DataRegularSeason20242025!$AA$3:$AA$1315,DataRegularSeason20242025!$B$3:$B$1315, "&lt;=" &amp; EO$1, DataRegularSeason20242025!$D$3:$D$1315, $A30)+SUMIFS(DataRegularSeason20242025!$AB$3:$AB$1315,DataRegularSeason20242025!$B$3:$B$1315, "&lt;=" &amp; EO$1, DataRegularSeason20242025!$E$3:$E$1315, $A30)</f>
        <v>26</v>
      </c>
      <c r="EP30">
        <f>SUMIFS(DataRegularSeason20242025!$AA$3:$AA$1315,DataRegularSeason20242025!$B$3:$B$1315, "&lt;=" &amp; EP$1, DataRegularSeason20242025!$D$3:$D$1315, $A30)+SUMIFS(DataRegularSeason20242025!$AB$3:$AB$1315,DataRegularSeason20242025!$B$3:$B$1315, "&lt;=" &amp; EP$1, DataRegularSeason20242025!$E$3:$E$1315, $A30)</f>
        <v>26</v>
      </c>
      <c r="EQ30">
        <f>SUMIFS(DataRegularSeason20242025!$AA$3:$AA$1315,DataRegularSeason20242025!$B$3:$B$1315, "&lt;=" &amp; EQ$1, DataRegularSeason20242025!$D$3:$D$1315, $A30)+SUMIFS(DataRegularSeason20242025!$AB$3:$AB$1315,DataRegularSeason20242025!$B$3:$B$1315, "&lt;=" &amp; EQ$1, DataRegularSeason20242025!$E$3:$E$1315, $A30)</f>
        <v>26</v>
      </c>
      <c r="ER30">
        <f>SUMIFS(DataRegularSeason20242025!$AA$3:$AA$1315,DataRegularSeason20242025!$B$3:$B$1315, "&lt;=" &amp; ER$1, DataRegularSeason20242025!$D$3:$D$1315, $A30)+SUMIFS(DataRegularSeason20242025!$AB$3:$AB$1315,DataRegularSeason20242025!$B$3:$B$1315, "&lt;=" &amp; ER$1, DataRegularSeason20242025!$E$3:$E$1315, $A30)</f>
        <v>26</v>
      </c>
      <c r="ES30">
        <f>SUMIFS(DataRegularSeason20242025!$AA$3:$AA$1315,DataRegularSeason20242025!$B$3:$B$1315, "&lt;=" &amp; ES$1, DataRegularSeason20242025!$D$3:$D$1315, $A30)+SUMIFS(DataRegularSeason20242025!$AB$3:$AB$1315,DataRegularSeason20242025!$B$3:$B$1315, "&lt;=" &amp; ES$1, DataRegularSeason20242025!$E$3:$E$1315, $A30)</f>
        <v>26</v>
      </c>
      <c r="ET30">
        <f>SUMIFS(DataRegularSeason20242025!$AA$3:$AA$1315,DataRegularSeason20242025!$B$3:$B$1315, "&lt;=" &amp; ET$1, DataRegularSeason20242025!$D$3:$D$1315, $A30)+SUMIFS(DataRegularSeason20242025!$AB$3:$AB$1315,DataRegularSeason20242025!$B$3:$B$1315, "&lt;=" &amp; ET$1, DataRegularSeason20242025!$E$3:$E$1315, $A30)</f>
        <v>26</v>
      </c>
      <c r="EU30">
        <f>SUMIFS(DataRegularSeason20242025!$AA$3:$AA$1315,DataRegularSeason20242025!$B$3:$B$1315, "&lt;=" &amp; EU$1, DataRegularSeason20242025!$D$3:$D$1315, $A30)+SUMIFS(DataRegularSeason20242025!$AB$3:$AB$1315,DataRegularSeason20242025!$B$3:$B$1315, "&lt;=" &amp; EU$1, DataRegularSeason20242025!$E$3:$E$1315, $A30)</f>
        <v>26</v>
      </c>
      <c r="EV30">
        <f>SUMIFS(DataRegularSeason20242025!$AA$3:$AA$1315,DataRegularSeason20242025!$B$3:$B$1315, "&lt;=" &amp; EV$1, DataRegularSeason20242025!$D$3:$D$1315, $A30)+SUMIFS(DataRegularSeason20242025!$AB$3:$AB$1315,DataRegularSeason20242025!$B$3:$B$1315, "&lt;=" &amp; EV$1, DataRegularSeason20242025!$E$3:$E$1315, $A30)</f>
        <v>26</v>
      </c>
      <c r="EW30">
        <f>SUMIFS(DataRegularSeason20242025!$AA$3:$AA$1315,DataRegularSeason20242025!$B$3:$B$1315, "&lt;=" &amp; EW$1, DataRegularSeason20242025!$D$3:$D$1315, $A30)+SUMIFS(DataRegularSeason20242025!$AB$3:$AB$1315,DataRegularSeason20242025!$B$3:$B$1315, "&lt;=" &amp; EW$1, DataRegularSeason20242025!$E$3:$E$1315, $A30)</f>
        <v>26</v>
      </c>
      <c r="EX30">
        <f>SUMIFS(DataRegularSeason20242025!$AA$3:$AA$1315,DataRegularSeason20242025!$B$3:$B$1315, "&lt;=" &amp; EX$1, DataRegularSeason20242025!$D$3:$D$1315, $A30)+SUMIFS(DataRegularSeason20242025!$AB$3:$AB$1315,DataRegularSeason20242025!$B$3:$B$1315, "&lt;=" &amp; EX$1, DataRegularSeason20242025!$E$3:$E$1315, $A30)</f>
        <v>26</v>
      </c>
      <c r="EY30">
        <f>SUMIFS(DataRegularSeason20242025!$AA$3:$AA$1315,DataRegularSeason20242025!$B$3:$B$1315, "&lt;=" &amp; EY$1, DataRegularSeason20242025!$D$3:$D$1315, $A30)+SUMIFS(DataRegularSeason20242025!$AB$3:$AB$1315,DataRegularSeason20242025!$B$3:$B$1315, "&lt;=" &amp; EY$1, DataRegularSeason20242025!$E$3:$E$1315, $A30)</f>
        <v>26</v>
      </c>
      <c r="EZ30">
        <f>SUMIFS(DataRegularSeason20242025!$AA$3:$AA$1315,DataRegularSeason20242025!$B$3:$B$1315, "&lt;=" &amp; EZ$1, DataRegularSeason20242025!$D$3:$D$1315, $A30)+SUMIFS(DataRegularSeason20242025!$AB$3:$AB$1315,DataRegularSeason20242025!$B$3:$B$1315, "&lt;=" &amp; EZ$1, DataRegularSeason20242025!$E$3:$E$1315, $A30)</f>
        <v>26</v>
      </c>
      <c r="FA30">
        <f>SUMIFS(DataRegularSeason20242025!$AA$3:$AA$1315,DataRegularSeason20242025!$B$3:$B$1315, "&lt;=" &amp; FA$1, DataRegularSeason20242025!$D$3:$D$1315, $A30)+SUMIFS(DataRegularSeason20242025!$AB$3:$AB$1315,DataRegularSeason20242025!$B$3:$B$1315, "&lt;=" &amp; FA$1, DataRegularSeason20242025!$E$3:$E$1315, $A30)</f>
        <v>26</v>
      </c>
      <c r="FB30">
        <f>SUMIFS(DataRegularSeason20242025!$AA$3:$AA$1315,DataRegularSeason20242025!$B$3:$B$1315, "&lt;=" &amp; FB$1, DataRegularSeason20242025!$D$3:$D$1315, $A30)+SUMIFS(DataRegularSeason20242025!$AB$3:$AB$1315,DataRegularSeason20242025!$B$3:$B$1315, "&lt;=" &amp; FB$1, DataRegularSeason20242025!$E$3:$E$1315, $A30)</f>
        <v>26</v>
      </c>
      <c r="FC30">
        <f>SUMIFS(DataRegularSeason20242025!$AA$3:$AA$1315,DataRegularSeason20242025!$B$3:$B$1315, "&lt;=" &amp; FC$1, DataRegularSeason20242025!$D$3:$D$1315, $A30)+SUMIFS(DataRegularSeason20242025!$AB$3:$AB$1315,DataRegularSeason20242025!$B$3:$B$1315, "&lt;=" &amp; FC$1, DataRegularSeason20242025!$E$3:$E$1315, $A30)</f>
        <v>26</v>
      </c>
      <c r="FD30">
        <f>SUMIFS(DataRegularSeason20242025!$AA$3:$AA$1315,DataRegularSeason20242025!$B$3:$B$1315, "&lt;=" &amp; FD$1, DataRegularSeason20242025!$D$3:$D$1315, $A30)+SUMIFS(DataRegularSeason20242025!$AB$3:$AB$1315,DataRegularSeason20242025!$B$3:$B$1315, "&lt;=" &amp; FD$1, DataRegularSeason20242025!$E$3:$E$1315, $A30)</f>
        <v>26</v>
      </c>
      <c r="FE30">
        <f>SUMIFS(DataRegularSeason20242025!$AA$3:$AA$1315,DataRegularSeason20242025!$B$3:$B$1315, "&lt;=" &amp; FE$1, DataRegularSeason20242025!$D$3:$D$1315, $A30)+SUMIFS(DataRegularSeason20242025!$AB$3:$AB$1315,DataRegularSeason20242025!$B$3:$B$1315, "&lt;=" &amp; FE$1, DataRegularSeason20242025!$E$3:$E$1315, $A30)</f>
        <v>26</v>
      </c>
      <c r="FF30">
        <f>SUMIFS(DataRegularSeason20242025!$AA$3:$AA$1315,DataRegularSeason20242025!$B$3:$B$1315, "&lt;=" &amp; FF$1, DataRegularSeason20242025!$D$3:$D$1315, $A30)+SUMIFS(DataRegularSeason20242025!$AB$3:$AB$1315,DataRegularSeason20242025!$B$3:$B$1315, "&lt;=" &amp; FF$1, DataRegularSeason20242025!$E$3:$E$1315, $A30)</f>
        <v>26</v>
      </c>
      <c r="FG30">
        <f>SUMIFS(DataRegularSeason20242025!$AA$3:$AA$1315,DataRegularSeason20242025!$B$3:$B$1315, "&lt;=" &amp; FG$1, DataRegularSeason20242025!$D$3:$D$1315, $A30)+SUMIFS(DataRegularSeason20242025!$AB$3:$AB$1315,DataRegularSeason20242025!$B$3:$B$1315, "&lt;=" &amp; FG$1, DataRegularSeason20242025!$E$3:$E$1315, $A30)</f>
        <v>26</v>
      </c>
      <c r="FH30">
        <f>SUMIFS(DataRegularSeason20242025!$AA$3:$AA$1315,DataRegularSeason20242025!$B$3:$B$1315, "&lt;=" &amp; FH$1, DataRegularSeason20242025!$D$3:$D$1315, $A30)+SUMIFS(DataRegularSeason20242025!$AB$3:$AB$1315,DataRegularSeason20242025!$B$3:$B$1315, "&lt;=" &amp; FH$1, DataRegularSeason20242025!$E$3:$E$1315, $A30)</f>
        <v>26</v>
      </c>
      <c r="FI30">
        <f>SUMIFS(DataRegularSeason20242025!$AA$3:$AA$1315,DataRegularSeason20242025!$B$3:$B$1315, "&lt;=" &amp; FI$1, DataRegularSeason20242025!$D$3:$D$1315, $A30)+SUMIFS(DataRegularSeason20242025!$AB$3:$AB$1315,DataRegularSeason20242025!$B$3:$B$1315, "&lt;=" &amp; FI$1, DataRegularSeason20242025!$E$3:$E$1315, $A30)</f>
        <v>26</v>
      </c>
      <c r="FJ30">
        <f>SUMIFS(DataRegularSeason20242025!$AA$3:$AA$1315,DataRegularSeason20242025!$B$3:$B$1315, "&lt;=" &amp; FJ$1, DataRegularSeason20242025!$D$3:$D$1315, $A30)+SUMIFS(DataRegularSeason20242025!$AB$3:$AB$1315,DataRegularSeason20242025!$B$3:$B$1315, "&lt;=" &amp; FJ$1, DataRegularSeason20242025!$E$3:$E$1315, $A30)</f>
        <v>26</v>
      </c>
      <c r="FK30">
        <f>SUMIFS(DataRegularSeason20242025!$AA$3:$AA$1315,DataRegularSeason20242025!$B$3:$B$1315, "&lt;=" &amp; FK$1, DataRegularSeason20242025!$D$3:$D$1315, $A30)+SUMIFS(DataRegularSeason20242025!$AB$3:$AB$1315,DataRegularSeason20242025!$B$3:$B$1315, "&lt;=" &amp; FK$1, DataRegularSeason20242025!$E$3:$E$1315, $A30)</f>
        <v>26</v>
      </c>
      <c r="FL30">
        <f>SUMIFS(DataRegularSeason20242025!$AA$3:$AA$1315,DataRegularSeason20242025!$B$3:$B$1315, "&lt;=" &amp; FL$1, DataRegularSeason20242025!$D$3:$D$1315, $A30)+SUMIFS(DataRegularSeason20242025!$AB$3:$AB$1315,DataRegularSeason20242025!$B$3:$B$1315, "&lt;=" &amp; FL$1, DataRegularSeason20242025!$E$3:$E$1315, $A30)</f>
        <v>26</v>
      </c>
      <c r="FM30">
        <f>SUMIFS(DataRegularSeason20242025!$AA$3:$AA$1315,DataRegularSeason20242025!$B$3:$B$1315, "&lt;=" &amp; FM$1, DataRegularSeason20242025!$D$3:$D$1315, $A30)+SUMIFS(DataRegularSeason20242025!$AB$3:$AB$1315,DataRegularSeason20242025!$B$3:$B$1315, "&lt;=" &amp; FM$1, DataRegularSeason20242025!$E$3:$E$1315, $A30)</f>
        <v>26</v>
      </c>
      <c r="FN30">
        <f>SUMIFS(DataRegularSeason20242025!$AA$3:$AA$1315,DataRegularSeason20242025!$B$3:$B$1315, "&lt;=" &amp; FN$1, DataRegularSeason20242025!$D$3:$D$1315, $A30)+SUMIFS(DataRegularSeason20242025!$AB$3:$AB$1315,DataRegularSeason20242025!$B$3:$B$1315, "&lt;=" &amp; FN$1, DataRegularSeason20242025!$E$3:$E$1315, $A30)</f>
        <v>26</v>
      </c>
      <c r="FO30">
        <f>SUMIFS(DataRegularSeason20242025!$AA$3:$AA$1315,DataRegularSeason20242025!$B$3:$B$1315, "&lt;=" &amp; FO$1, DataRegularSeason20242025!$D$3:$D$1315, $A30)+SUMIFS(DataRegularSeason20242025!$AB$3:$AB$1315,DataRegularSeason20242025!$B$3:$B$1315, "&lt;=" &amp; FO$1, DataRegularSeason20242025!$E$3:$E$1315, $A30)</f>
        <v>26</v>
      </c>
      <c r="FP30">
        <f>SUMIFS(DataRegularSeason20242025!$AA$3:$AA$1315,DataRegularSeason20242025!$B$3:$B$1315, "&lt;=" &amp; FP$1, DataRegularSeason20242025!$D$3:$D$1315, $A30)+SUMIFS(DataRegularSeason20242025!$AB$3:$AB$1315,DataRegularSeason20242025!$B$3:$B$1315, "&lt;=" &amp; FP$1, DataRegularSeason20242025!$E$3:$E$1315, $A30)</f>
        <v>26</v>
      </c>
      <c r="FQ30">
        <f>SUMIFS(DataRegularSeason20242025!$AA$3:$AA$1315,DataRegularSeason20242025!$B$3:$B$1315, "&lt;=" &amp; FQ$1, DataRegularSeason20242025!$D$3:$D$1315, $A30)+SUMIFS(DataRegularSeason20242025!$AB$3:$AB$1315,DataRegularSeason20242025!$B$3:$B$1315, "&lt;=" &amp; FQ$1, DataRegularSeason20242025!$E$3:$E$1315, $A30)</f>
        <v>26</v>
      </c>
      <c r="FR30">
        <f>SUMIFS(DataRegularSeason20242025!$AA$3:$AA$1315,DataRegularSeason20242025!$B$3:$B$1315, "&lt;=" &amp; FR$1, DataRegularSeason20242025!$D$3:$D$1315, $A30)+SUMIFS(DataRegularSeason20242025!$AB$3:$AB$1315,DataRegularSeason20242025!$B$3:$B$1315, "&lt;=" &amp; FR$1, DataRegularSeason20242025!$E$3:$E$1315, $A30)</f>
        <v>26</v>
      </c>
      <c r="FS30">
        <f>SUMIFS(DataRegularSeason20242025!$AA$3:$AA$1315,DataRegularSeason20242025!$B$3:$B$1315, "&lt;=" &amp; FS$1, DataRegularSeason20242025!$D$3:$D$1315, $A30)+SUMIFS(DataRegularSeason20242025!$AB$3:$AB$1315,DataRegularSeason20242025!$B$3:$B$1315, "&lt;=" &amp; FS$1, DataRegularSeason20242025!$E$3:$E$1315, $A30)</f>
        <v>26</v>
      </c>
      <c r="FT30">
        <f>SUMIFS(DataRegularSeason20242025!$AA$3:$AA$1315,DataRegularSeason20242025!$B$3:$B$1315, "&lt;=" &amp; FT$1, DataRegularSeason20242025!$D$3:$D$1315, $A30)+SUMIFS(DataRegularSeason20242025!$AB$3:$AB$1315,DataRegularSeason20242025!$B$3:$B$1315, "&lt;=" &amp; FT$1, DataRegularSeason20242025!$E$3:$E$1315, $A30)</f>
        <v>26</v>
      </c>
      <c r="FU30">
        <f>SUMIFS(DataRegularSeason20242025!$AA$3:$AA$1315,DataRegularSeason20242025!$B$3:$B$1315, "&lt;=" &amp; FU$1, DataRegularSeason20242025!$D$3:$D$1315, $A30)+SUMIFS(DataRegularSeason20242025!$AB$3:$AB$1315,DataRegularSeason20242025!$B$3:$B$1315, "&lt;=" &amp; FU$1, DataRegularSeason20242025!$E$3:$E$1315, $A30)</f>
        <v>26</v>
      </c>
      <c r="FV30">
        <f>SUMIFS(DataRegularSeason20242025!$AA$3:$AA$1315,DataRegularSeason20242025!$B$3:$B$1315, "&lt;=" &amp; FV$1, DataRegularSeason20242025!$D$3:$D$1315, $A30)+SUMIFS(DataRegularSeason20242025!$AB$3:$AB$1315,DataRegularSeason20242025!$B$3:$B$1315, "&lt;=" &amp; FV$1, DataRegularSeason20242025!$E$3:$E$1315, $A30)</f>
        <v>26</v>
      </c>
      <c r="FW30">
        <f>SUMIFS(DataRegularSeason20242025!$AA$3:$AA$1315,DataRegularSeason20242025!$B$3:$B$1315, "&lt;=" &amp; FW$1, DataRegularSeason20242025!$D$3:$D$1315, $A30)+SUMIFS(DataRegularSeason20242025!$AB$3:$AB$1315,DataRegularSeason20242025!$B$3:$B$1315, "&lt;=" &amp; FW$1, DataRegularSeason20242025!$E$3:$E$1315, $A30)</f>
        <v>26</v>
      </c>
      <c r="FX30">
        <f>SUMIFS(DataRegularSeason20242025!$AA$3:$AA$1315,DataRegularSeason20242025!$B$3:$B$1315, "&lt;=" &amp; FX$1, DataRegularSeason20242025!$D$3:$D$1315, $A30)+SUMIFS(DataRegularSeason20242025!$AB$3:$AB$1315,DataRegularSeason20242025!$B$3:$B$1315, "&lt;=" &amp; FX$1, DataRegularSeason20242025!$E$3:$E$1315, $A30)</f>
        <v>26</v>
      </c>
      <c r="FY30">
        <f>SUMIFS(DataRegularSeason20242025!$AA$3:$AA$1315,DataRegularSeason20242025!$B$3:$B$1315, "&lt;=" &amp; FY$1, DataRegularSeason20242025!$D$3:$D$1315, $A30)+SUMIFS(DataRegularSeason20242025!$AB$3:$AB$1315,DataRegularSeason20242025!$B$3:$B$1315, "&lt;=" &amp; FY$1, DataRegularSeason20242025!$E$3:$E$1315, $A30)</f>
        <v>26</v>
      </c>
      <c r="FZ30">
        <f>SUMIFS(DataRegularSeason20242025!$AA$3:$AA$1315,DataRegularSeason20242025!$B$3:$B$1315, "&lt;=" &amp; FZ$1, DataRegularSeason20242025!$D$3:$D$1315, $A30)+SUMIFS(DataRegularSeason20242025!$AB$3:$AB$1315,DataRegularSeason20242025!$B$3:$B$1315, "&lt;=" &amp; FZ$1, DataRegularSeason20242025!$E$3:$E$1315, $A30)</f>
        <v>26</v>
      </c>
      <c r="GA30">
        <f>SUMIFS(DataRegularSeason20242025!$AA$3:$AA$1315,DataRegularSeason20242025!$B$3:$B$1315, "&lt;=" &amp; GA$1, DataRegularSeason20242025!$D$3:$D$1315, $A30)+SUMIFS(DataRegularSeason20242025!$AB$3:$AB$1315,DataRegularSeason20242025!$B$3:$B$1315, "&lt;=" &amp; GA$1, DataRegularSeason20242025!$E$3:$E$1315, $A30)</f>
        <v>26</v>
      </c>
      <c r="GB30">
        <f>SUMIFS(DataRegularSeason20242025!$AA$3:$AA$1315,DataRegularSeason20242025!$B$3:$B$1315, "&lt;=" &amp; GB$1, DataRegularSeason20242025!$D$3:$D$1315, $A30)+SUMIFS(DataRegularSeason20242025!$AB$3:$AB$1315,DataRegularSeason20242025!$B$3:$B$1315, "&lt;=" &amp; GB$1, DataRegularSeason20242025!$E$3:$E$1315, $A30)</f>
        <v>26</v>
      </c>
      <c r="GC30">
        <f>SUMIFS(DataRegularSeason20242025!$AA$3:$AA$1315,DataRegularSeason20242025!$B$3:$B$1315, "&lt;=" &amp; GC$1, DataRegularSeason20242025!$D$3:$D$1315, $A30)+SUMIFS(DataRegularSeason20242025!$AB$3:$AB$1315,DataRegularSeason20242025!$B$3:$B$1315, "&lt;=" &amp; GC$1, DataRegularSeason20242025!$E$3:$E$1315, $A30)</f>
        <v>26</v>
      </c>
      <c r="GD30">
        <f>SUMIFS(DataRegularSeason20242025!$AA$3:$AA$1315,DataRegularSeason20242025!$B$3:$B$1315, "&lt;=" &amp; GD$1, DataRegularSeason20242025!$D$3:$D$1315, $A30)+SUMIFS(DataRegularSeason20242025!$AB$3:$AB$1315,DataRegularSeason20242025!$B$3:$B$1315, "&lt;=" &amp; GD$1, DataRegularSeason20242025!$E$3:$E$1315, $A30)</f>
        <v>26</v>
      </c>
      <c r="GE30">
        <f>SUMIFS(DataRegularSeason20242025!$AA$3:$AA$1315,DataRegularSeason20242025!$B$3:$B$1315, "&lt;=" &amp; GE$1, DataRegularSeason20242025!$D$3:$D$1315, $A30)+SUMIFS(DataRegularSeason20242025!$AB$3:$AB$1315,DataRegularSeason20242025!$B$3:$B$1315, "&lt;=" &amp; GE$1, DataRegularSeason20242025!$E$3:$E$1315, $A30)</f>
        <v>26</v>
      </c>
      <c r="GF30">
        <f>SUMIFS(DataRegularSeason20242025!$AA$3:$AA$1315,DataRegularSeason20242025!$B$3:$B$1315, "&lt;=" &amp; GF$1, DataRegularSeason20242025!$D$3:$D$1315, $A30)+SUMIFS(DataRegularSeason20242025!$AB$3:$AB$1315,DataRegularSeason20242025!$B$3:$B$1315, "&lt;=" &amp; GF$1, DataRegularSeason20242025!$E$3:$E$1315, $A30)</f>
        <v>26</v>
      </c>
      <c r="GG30">
        <f>SUMIFS(DataRegularSeason20242025!$AA$3:$AA$1315,DataRegularSeason20242025!$B$3:$B$1315, "&lt;=" &amp; GG$1, DataRegularSeason20242025!$D$3:$D$1315, $A30)+SUMIFS(DataRegularSeason20242025!$AB$3:$AB$1315,DataRegularSeason20242025!$B$3:$B$1315, "&lt;=" &amp; GG$1, DataRegularSeason20242025!$E$3:$E$1315, $A30)</f>
        <v>26</v>
      </c>
      <c r="GH30">
        <f>SUMIFS(DataRegularSeason20242025!$AA$3:$AA$1315,DataRegularSeason20242025!$B$3:$B$1315, "&lt;=" &amp; GH$1, DataRegularSeason20242025!$D$3:$D$1315, $A30)+SUMIFS(DataRegularSeason20242025!$AB$3:$AB$1315,DataRegularSeason20242025!$B$3:$B$1315, "&lt;=" &amp; GH$1, DataRegularSeason20242025!$E$3:$E$1315, $A30)</f>
        <v>26</v>
      </c>
      <c r="GI30">
        <f>SUMIFS(DataRegularSeason20242025!$AA$3:$AA$1315,DataRegularSeason20242025!$B$3:$B$1315, "&lt;=" &amp; GI$1, DataRegularSeason20242025!$D$3:$D$1315, $A30)+SUMIFS(DataRegularSeason20242025!$AB$3:$AB$1315,DataRegularSeason20242025!$B$3:$B$1315, "&lt;=" &amp; GI$1, DataRegularSeason20242025!$E$3:$E$1315, $A30)</f>
        <v>26</v>
      </c>
      <c r="GJ30">
        <f>SUMIFS(DataRegularSeason20242025!$AA$3:$AA$1315,DataRegularSeason20242025!$B$3:$B$1315, "&lt;=" &amp; GJ$1, DataRegularSeason20242025!$D$3:$D$1315, $A30)+SUMIFS(DataRegularSeason20242025!$AB$3:$AB$1315,DataRegularSeason20242025!$B$3:$B$1315, "&lt;=" &amp; GJ$1, DataRegularSeason20242025!$E$3:$E$1315, $A30)</f>
        <v>26</v>
      </c>
      <c r="GK30">
        <f>SUMIFS(DataRegularSeason20242025!$AA$3:$AA$1315,DataRegularSeason20242025!$B$3:$B$1315, "&lt;=" &amp; GK$1, DataRegularSeason20242025!$D$3:$D$1315, $A30)+SUMIFS(DataRegularSeason20242025!$AB$3:$AB$1315,DataRegularSeason20242025!$B$3:$B$1315, "&lt;=" &amp; GK$1, DataRegularSeason20242025!$E$3:$E$1315, $A30)</f>
        <v>26</v>
      </c>
      <c r="GL30">
        <f>SUMIFS(DataRegularSeason20242025!$AA$3:$AA$1315,DataRegularSeason20242025!$B$3:$B$1315, "&lt;=" &amp; GL$1, DataRegularSeason20242025!$D$3:$D$1315, $A30)+SUMIFS(DataRegularSeason20242025!$AB$3:$AB$1315,DataRegularSeason20242025!$B$3:$B$1315, "&lt;=" &amp; GL$1, DataRegularSeason20242025!$E$3:$E$1315, $A30)</f>
        <v>26</v>
      </c>
      <c r="GM30">
        <f>SUMIFS(DataRegularSeason20242025!$AA$3:$AA$1315,DataRegularSeason20242025!$B$3:$B$1315, "&lt;=" &amp; GM$1, DataRegularSeason20242025!$D$3:$D$1315, $A30)+SUMIFS(DataRegularSeason20242025!$AB$3:$AB$1315,DataRegularSeason20242025!$B$3:$B$1315, "&lt;=" &amp; GM$1, DataRegularSeason20242025!$E$3:$E$1315, $A30)</f>
        <v>26</v>
      </c>
      <c r="GN30">
        <f>SUMIFS(DataRegularSeason20242025!$AA$3:$AA$1315,DataRegularSeason20242025!$B$3:$B$1315, "&lt;=" &amp; GN$1, DataRegularSeason20242025!$D$3:$D$1315, $A30)+SUMIFS(DataRegularSeason20242025!$AB$3:$AB$1315,DataRegularSeason20242025!$B$3:$B$1315, "&lt;=" &amp; GN$1, DataRegularSeason20242025!$E$3:$E$1315, $A30)</f>
        <v>26</v>
      </c>
      <c r="GO30">
        <f>SUMIFS(DataRegularSeason20242025!$AA$3:$AA$1315,DataRegularSeason20242025!$B$3:$B$1315, "&lt;=" &amp; GO$1, DataRegularSeason20242025!$D$3:$D$1315, $A30)+SUMIFS(DataRegularSeason20242025!$AB$3:$AB$1315,DataRegularSeason20242025!$B$3:$B$1315, "&lt;=" &amp; GO$1, DataRegularSeason20242025!$E$3:$E$1315, $A30)</f>
        <v>26</v>
      </c>
      <c r="GP30">
        <f>SUMIFS(DataRegularSeason20242025!$AA$3:$AA$1315,DataRegularSeason20242025!$B$3:$B$1315, "&lt;=" &amp; GP$1, DataRegularSeason20242025!$D$3:$D$1315, $A30)+SUMIFS(DataRegularSeason20242025!$AB$3:$AB$1315,DataRegularSeason20242025!$B$3:$B$1315, "&lt;=" &amp; GP$1, DataRegularSeason20242025!$E$3:$E$1315, $A30)</f>
        <v>26</v>
      </c>
      <c r="GQ30">
        <f>SUMIFS(DataRegularSeason20242025!$AA$3:$AA$1315,DataRegularSeason20242025!$B$3:$B$1315, "&lt;=" &amp; GQ$1, DataRegularSeason20242025!$D$3:$D$1315, $A30)+SUMIFS(DataRegularSeason20242025!$AB$3:$AB$1315,DataRegularSeason20242025!$B$3:$B$1315, "&lt;=" &amp; GQ$1, DataRegularSeason20242025!$E$3:$E$1315, $A30)</f>
        <v>26</v>
      </c>
      <c r="GR30">
        <f>SUMIFS(DataRegularSeason20242025!$AA$3:$AA$1315,DataRegularSeason20242025!$B$3:$B$1315, "&lt;=" &amp; GR$1, DataRegularSeason20242025!$D$3:$D$1315, $A30)+SUMIFS(DataRegularSeason20242025!$AB$3:$AB$1315,DataRegularSeason20242025!$B$3:$B$1315, "&lt;=" &amp; GR$1, DataRegularSeason20242025!$E$3:$E$1315, $A30)</f>
        <v>26</v>
      </c>
      <c r="GS30">
        <f>SUMIFS(DataRegularSeason20242025!$AA$3:$AA$1315,DataRegularSeason20242025!$B$3:$B$1315, "&lt;=" &amp; GS$1, DataRegularSeason20242025!$D$3:$D$1315, $A30)+SUMIFS(DataRegularSeason20242025!$AB$3:$AB$1315,DataRegularSeason20242025!$B$3:$B$1315, "&lt;=" &amp; GS$1, DataRegularSeason20242025!$E$3:$E$1315, $A30)</f>
        <v>26</v>
      </c>
      <c r="GT30">
        <f>SUMIFS(DataRegularSeason20242025!$AA$3:$AA$1315,DataRegularSeason20242025!$B$3:$B$1315, "&lt;=" &amp; GT$1, DataRegularSeason20242025!$D$3:$D$1315, $A30)+SUMIFS(DataRegularSeason20242025!$AB$3:$AB$1315,DataRegularSeason20242025!$B$3:$B$1315, "&lt;=" &amp; GT$1, DataRegularSeason20242025!$E$3:$E$1315, $A30)</f>
        <v>26</v>
      </c>
      <c r="GU30">
        <f>SUMIFS(DataRegularSeason20242025!$AA$3:$AA$1315,DataRegularSeason20242025!$B$3:$B$1315, "&lt;=" &amp; GU$1, DataRegularSeason20242025!$D$3:$D$1315, $A30)+SUMIFS(DataRegularSeason20242025!$AB$3:$AB$1315,DataRegularSeason20242025!$B$3:$B$1315, "&lt;=" &amp; GU$1, DataRegularSeason20242025!$E$3:$E$1315, $A30)</f>
        <v>26</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21</v>
      </c>
      <c r="BL33">
        <f>SUMIFS(DataRegularSeason20242025!$AA$3:$AA$1315,DataRegularSeason20242025!$B$3:$B$1315, "&lt;=" &amp; BL$1, DataRegularSeason20242025!$D$3:$D$1315, $A33)+SUMIFS(DataRegularSeason20242025!$AB$3:$AB$1315,DataRegularSeason20242025!$B$3:$B$1315, "&lt;=" &amp; BL$1, DataRegularSeason20242025!$E$3:$E$1315, $A33)</f>
        <v>21</v>
      </c>
      <c r="BM33">
        <f>SUMIFS(DataRegularSeason20242025!$AA$3:$AA$1315,DataRegularSeason20242025!$B$3:$B$1315, "&lt;=" &amp; BM$1, DataRegularSeason20242025!$D$3:$D$1315, $A33)+SUMIFS(DataRegularSeason20242025!$AB$3:$AB$1315,DataRegularSeason20242025!$B$3:$B$1315, "&lt;=" &amp; BM$1, DataRegularSeason20242025!$E$3:$E$1315, $A33)</f>
        <v>21</v>
      </c>
      <c r="BN33">
        <f>SUMIFS(DataRegularSeason20242025!$AA$3:$AA$1315,DataRegularSeason20242025!$B$3:$B$1315, "&lt;=" &amp; BN$1, DataRegularSeason20242025!$D$3:$D$1315, $A33)+SUMIFS(DataRegularSeason20242025!$AB$3:$AB$1315,DataRegularSeason20242025!$B$3:$B$1315, "&lt;=" &amp; BN$1, DataRegularSeason20242025!$E$3:$E$1315, $A33)</f>
        <v>21</v>
      </c>
      <c r="BO33">
        <f>SUMIFS(DataRegularSeason20242025!$AA$3:$AA$1315,DataRegularSeason20242025!$B$3:$B$1315, "&lt;=" &amp; BO$1, DataRegularSeason20242025!$D$3:$D$1315, $A33)+SUMIFS(DataRegularSeason20242025!$AB$3:$AB$1315,DataRegularSeason20242025!$B$3:$B$1315, "&lt;=" &amp; BO$1, DataRegularSeason20242025!$E$3:$E$1315, $A33)</f>
        <v>21</v>
      </c>
      <c r="BP33">
        <f>SUMIFS(DataRegularSeason20242025!$AA$3:$AA$1315,DataRegularSeason20242025!$B$3:$B$1315, "&lt;=" &amp; BP$1, DataRegularSeason20242025!$D$3:$D$1315, $A33)+SUMIFS(DataRegularSeason20242025!$AB$3:$AB$1315,DataRegularSeason20242025!$B$3:$B$1315, "&lt;=" &amp; BP$1, DataRegularSeason20242025!$E$3:$E$1315, $A33)</f>
        <v>21</v>
      </c>
      <c r="BQ33">
        <f>SUMIFS(DataRegularSeason20242025!$AA$3:$AA$1315,DataRegularSeason20242025!$B$3:$B$1315, "&lt;=" &amp; BQ$1, DataRegularSeason20242025!$D$3:$D$1315, $A33)+SUMIFS(DataRegularSeason20242025!$AB$3:$AB$1315,DataRegularSeason20242025!$B$3:$B$1315, "&lt;=" &amp; BQ$1, DataRegularSeason20242025!$E$3:$E$1315, $A33)</f>
        <v>21</v>
      </c>
      <c r="BR33">
        <f>SUMIFS(DataRegularSeason20242025!$AA$3:$AA$1315,DataRegularSeason20242025!$B$3:$B$1315, "&lt;=" &amp; BR$1, DataRegularSeason20242025!$D$3:$D$1315, $A33)+SUMIFS(DataRegularSeason20242025!$AB$3:$AB$1315,DataRegularSeason20242025!$B$3:$B$1315, "&lt;=" &amp; BR$1, DataRegularSeason20242025!$E$3:$E$1315, $A33)</f>
        <v>21</v>
      </c>
      <c r="BS33">
        <f>SUMIFS(DataRegularSeason20242025!$AA$3:$AA$1315,DataRegularSeason20242025!$B$3:$B$1315, "&lt;=" &amp; BS$1, DataRegularSeason20242025!$D$3:$D$1315, $A33)+SUMIFS(DataRegularSeason20242025!$AB$3:$AB$1315,DataRegularSeason20242025!$B$3:$B$1315, "&lt;=" &amp; BS$1, DataRegularSeason20242025!$E$3:$E$1315, $A33)</f>
        <v>21</v>
      </c>
      <c r="BT33">
        <f>SUMIFS(DataRegularSeason20242025!$AA$3:$AA$1315,DataRegularSeason20242025!$B$3:$B$1315, "&lt;=" &amp; BT$1, DataRegularSeason20242025!$D$3:$D$1315, $A33)+SUMIFS(DataRegularSeason20242025!$AB$3:$AB$1315,DataRegularSeason20242025!$B$3:$B$1315, "&lt;=" &amp; BT$1, DataRegularSeason20242025!$E$3:$E$1315, $A33)</f>
        <v>21</v>
      </c>
      <c r="BU33">
        <f>SUMIFS(DataRegularSeason20242025!$AA$3:$AA$1315,DataRegularSeason20242025!$B$3:$B$1315, "&lt;=" &amp; BU$1, DataRegularSeason20242025!$D$3:$D$1315, $A33)+SUMIFS(DataRegularSeason20242025!$AB$3:$AB$1315,DataRegularSeason20242025!$B$3:$B$1315, "&lt;=" &amp; BU$1, DataRegularSeason20242025!$E$3:$E$1315, $A33)</f>
        <v>21</v>
      </c>
      <c r="BV33">
        <f>SUMIFS(DataRegularSeason20242025!$AA$3:$AA$1315,DataRegularSeason20242025!$B$3:$B$1315, "&lt;=" &amp; BV$1, DataRegularSeason20242025!$D$3:$D$1315, $A33)+SUMIFS(DataRegularSeason20242025!$AB$3:$AB$1315,DataRegularSeason20242025!$B$3:$B$1315, "&lt;=" &amp; BV$1, DataRegularSeason20242025!$E$3:$E$1315, $A33)</f>
        <v>21</v>
      </c>
      <c r="BW33">
        <f>SUMIFS(DataRegularSeason20242025!$AA$3:$AA$1315,DataRegularSeason20242025!$B$3:$B$1315, "&lt;=" &amp; BW$1, DataRegularSeason20242025!$D$3:$D$1315, $A33)+SUMIFS(DataRegularSeason20242025!$AB$3:$AB$1315,DataRegularSeason20242025!$B$3:$B$1315, "&lt;=" &amp; BW$1, DataRegularSeason20242025!$E$3:$E$1315, $A33)</f>
        <v>21</v>
      </c>
      <c r="BX33">
        <f>SUMIFS(DataRegularSeason20242025!$AA$3:$AA$1315,DataRegularSeason20242025!$B$3:$B$1315, "&lt;=" &amp; BX$1, DataRegularSeason20242025!$D$3:$D$1315, $A33)+SUMIFS(DataRegularSeason20242025!$AB$3:$AB$1315,DataRegularSeason20242025!$B$3:$B$1315, "&lt;=" &amp; BX$1, DataRegularSeason20242025!$E$3:$E$1315, $A33)</f>
        <v>21</v>
      </c>
      <c r="BY33">
        <f>SUMIFS(DataRegularSeason20242025!$AA$3:$AA$1315,DataRegularSeason20242025!$B$3:$B$1315, "&lt;=" &amp; BY$1, DataRegularSeason20242025!$D$3:$D$1315, $A33)+SUMIFS(DataRegularSeason20242025!$AB$3:$AB$1315,DataRegularSeason20242025!$B$3:$B$1315, "&lt;=" &amp; BY$1, DataRegularSeason20242025!$E$3:$E$1315, $A33)</f>
        <v>21</v>
      </c>
      <c r="BZ33">
        <f>SUMIFS(DataRegularSeason20242025!$AA$3:$AA$1315,DataRegularSeason20242025!$B$3:$B$1315, "&lt;=" &amp; BZ$1, DataRegularSeason20242025!$D$3:$D$1315, $A33)+SUMIFS(DataRegularSeason20242025!$AB$3:$AB$1315,DataRegularSeason20242025!$B$3:$B$1315, "&lt;=" &amp; BZ$1, DataRegularSeason20242025!$E$3:$E$1315, $A33)</f>
        <v>21</v>
      </c>
      <c r="CA33">
        <f>SUMIFS(DataRegularSeason20242025!$AA$3:$AA$1315,DataRegularSeason20242025!$B$3:$B$1315, "&lt;=" &amp; CA$1, DataRegularSeason20242025!$D$3:$D$1315, $A33)+SUMIFS(DataRegularSeason20242025!$AB$3:$AB$1315,DataRegularSeason20242025!$B$3:$B$1315, "&lt;=" &amp; CA$1, DataRegularSeason20242025!$E$3:$E$1315, $A33)</f>
        <v>21</v>
      </c>
      <c r="CB33">
        <f>SUMIFS(DataRegularSeason20242025!$AA$3:$AA$1315,DataRegularSeason20242025!$B$3:$B$1315, "&lt;=" &amp; CB$1, DataRegularSeason20242025!$D$3:$D$1315, $A33)+SUMIFS(DataRegularSeason20242025!$AB$3:$AB$1315,DataRegularSeason20242025!$B$3:$B$1315, "&lt;=" &amp; CB$1, DataRegularSeason20242025!$E$3:$E$1315, $A33)</f>
        <v>21</v>
      </c>
      <c r="CC33">
        <f>SUMIFS(DataRegularSeason20242025!$AA$3:$AA$1315,DataRegularSeason20242025!$B$3:$B$1315, "&lt;=" &amp; CC$1, DataRegularSeason20242025!$D$3:$D$1315, $A33)+SUMIFS(DataRegularSeason20242025!$AB$3:$AB$1315,DataRegularSeason20242025!$B$3:$B$1315, "&lt;=" &amp; CC$1, DataRegularSeason20242025!$E$3:$E$1315, $A33)</f>
        <v>21</v>
      </c>
      <c r="CD33">
        <f>SUMIFS(DataRegularSeason20242025!$AA$3:$AA$1315,DataRegularSeason20242025!$B$3:$B$1315, "&lt;=" &amp; CD$1, DataRegularSeason20242025!$D$3:$D$1315, $A33)+SUMIFS(DataRegularSeason20242025!$AB$3:$AB$1315,DataRegularSeason20242025!$B$3:$B$1315, "&lt;=" &amp; CD$1, DataRegularSeason20242025!$E$3:$E$1315, $A33)</f>
        <v>21</v>
      </c>
      <c r="CE33">
        <f>SUMIFS(DataRegularSeason20242025!$AA$3:$AA$1315,DataRegularSeason20242025!$B$3:$B$1315, "&lt;=" &amp; CE$1, DataRegularSeason20242025!$D$3:$D$1315, $A33)+SUMIFS(DataRegularSeason20242025!$AB$3:$AB$1315,DataRegularSeason20242025!$B$3:$B$1315, "&lt;=" &amp; CE$1, DataRegularSeason20242025!$E$3:$E$1315, $A33)</f>
        <v>21</v>
      </c>
      <c r="CF33">
        <f>SUMIFS(DataRegularSeason20242025!$AA$3:$AA$1315,DataRegularSeason20242025!$B$3:$B$1315, "&lt;=" &amp; CF$1, DataRegularSeason20242025!$D$3:$D$1315, $A33)+SUMIFS(DataRegularSeason20242025!$AB$3:$AB$1315,DataRegularSeason20242025!$B$3:$B$1315, "&lt;=" &amp; CF$1, DataRegularSeason20242025!$E$3:$E$1315, $A33)</f>
        <v>21</v>
      </c>
      <c r="CG33">
        <f>SUMIFS(DataRegularSeason20242025!$AA$3:$AA$1315,DataRegularSeason20242025!$B$3:$B$1315, "&lt;=" &amp; CG$1, DataRegularSeason20242025!$D$3:$D$1315, $A33)+SUMIFS(DataRegularSeason20242025!$AB$3:$AB$1315,DataRegularSeason20242025!$B$3:$B$1315, "&lt;=" &amp; CG$1, DataRegularSeason20242025!$E$3:$E$1315, $A33)</f>
        <v>21</v>
      </c>
      <c r="CH33">
        <f>SUMIFS(DataRegularSeason20242025!$AA$3:$AA$1315,DataRegularSeason20242025!$B$3:$B$1315, "&lt;=" &amp; CH$1, DataRegularSeason20242025!$D$3:$D$1315, $A33)+SUMIFS(DataRegularSeason20242025!$AB$3:$AB$1315,DataRegularSeason20242025!$B$3:$B$1315, "&lt;=" &amp; CH$1, DataRegularSeason20242025!$E$3:$E$1315, $A33)</f>
        <v>21</v>
      </c>
      <c r="CI33">
        <f>SUMIFS(DataRegularSeason20242025!$AA$3:$AA$1315,DataRegularSeason20242025!$B$3:$B$1315, "&lt;=" &amp; CI$1, DataRegularSeason20242025!$D$3:$D$1315, $A33)+SUMIFS(DataRegularSeason20242025!$AB$3:$AB$1315,DataRegularSeason20242025!$B$3:$B$1315, "&lt;=" &amp; CI$1, DataRegularSeason20242025!$E$3:$E$1315, $A33)</f>
        <v>21</v>
      </c>
      <c r="CJ33">
        <f>SUMIFS(DataRegularSeason20242025!$AA$3:$AA$1315,DataRegularSeason20242025!$B$3:$B$1315, "&lt;=" &amp; CJ$1, DataRegularSeason20242025!$D$3:$D$1315, $A33)+SUMIFS(DataRegularSeason20242025!$AB$3:$AB$1315,DataRegularSeason20242025!$B$3:$B$1315, "&lt;=" &amp; CJ$1, DataRegularSeason20242025!$E$3:$E$1315, $A33)</f>
        <v>21</v>
      </c>
      <c r="CK33">
        <f>SUMIFS(DataRegularSeason20242025!$AA$3:$AA$1315,DataRegularSeason20242025!$B$3:$B$1315, "&lt;=" &amp; CK$1, DataRegularSeason20242025!$D$3:$D$1315, $A33)+SUMIFS(DataRegularSeason20242025!$AB$3:$AB$1315,DataRegularSeason20242025!$B$3:$B$1315, "&lt;=" &amp; CK$1, DataRegularSeason20242025!$E$3:$E$1315, $A33)</f>
        <v>21</v>
      </c>
      <c r="CL33">
        <f>SUMIFS(DataRegularSeason20242025!$AA$3:$AA$1315,DataRegularSeason20242025!$B$3:$B$1315, "&lt;=" &amp; CL$1, DataRegularSeason20242025!$D$3:$D$1315, $A33)+SUMIFS(DataRegularSeason20242025!$AB$3:$AB$1315,DataRegularSeason20242025!$B$3:$B$1315, "&lt;=" &amp; CL$1, DataRegularSeason20242025!$E$3:$E$1315, $A33)</f>
        <v>21</v>
      </c>
      <c r="CM33">
        <f>SUMIFS(DataRegularSeason20242025!$AA$3:$AA$1315,DataRegularSeason20242025!$B$3:$B$1315, "&lt;=" &amp; CM$1, DataRegularSeason20242025!$D$3:$D$1315, $A33)+SUMIFS(DataRegularSeason20242025!$AB$3:$AB$1315,DataRegularSeason20242025!$B$3:$B$1315, "&lt;=" &amp; CM$1, DataRegularSeason20242025!$E$3:$E$1315, $A33)</f>
        <v>21</v>
      </c>
      <c r="CN33">
        <f>SUMIFS(DataRegularSeason20242025!$AA$3:$AA$1315,DataRegularSeason20242025!$B$3:$B$1315, "&lt;=" &amp; CN$1, DataRegularSeason20242025!$D$3:$D$1315, $A33)+SUMIFS(DataRegularSeason20242025!$AB$3:$AB$1315,DataRegularSeason20242025!$B$3:$B$1315, "&lt;=" &amp; CN$1, DataRegularSeason20242025!$E$3:$E$1315, $A33)</f>
        <v>21</v>
      </c>
      <c r="CO33">
        <f>SUMIFS(DataRegularSeason20242025!$AA$3:$AA$1315,DataRegularSeason20242025!$B$3:$B$1315, "&lt;=" &amp; CO$1, DataRegularSeason20242025!$D$3:$D$1315, $A33)+SUMIFS(DataRegularSeason20242025!$AB$3:$AB$1315,DataRegularSeason20242025!$B$3:$B$1315, "&lt;=" &amp; CO$1, DataRegularSeason20242025!$E$3:$E$1315, $A33)</f>
        <v>21</v>
      </c>
      <c r="CP33">
        <f>SUMIFS(DataRegularSeason20242025!$AA$3:$AA$1315,DataRegularSeason20242025!$B$3:$B$1315, "&lt;=" &amp; CP$1, DataRegularSeason20242025!$D$3:$D$1315, $A33)+SUMIFS(DataRegularSeason20242025!$AB$3:$AB$1315,DataRegularSeason20242025!$B$3:$B$1315, "&lt;=" &amp; CP$1, DataRegularSeason20242025!$E$3:$E$1315, $A33)</f>
        <v>21</v>
      </c>
      <c r="CQ33">
        <f>SUMIFS(DataRegularSeason20242025!$AA$3:$AA$1315,DataRegularSeason20242025!$B$3:$B$1315, "&lt;=" &amp; CQ$1, DataRegularSeason20242025!$D$3:$D$1315, $A33)+SUMIFS(DataRegularSeason20242025!$AB$3:$AB$1315,DataRegularSeason20242025!$B$3:$B$1315, "&lt;=" &amp; CQ$1, DataRegularSeason20242025!$E$3:$E$1315, $A33)</f>
        <v>21</v>
      </c>
      <c r="CR33">
        <f>SUMIFS(DataRegularSeason20242025!$AA$3:$AA$1315,DataRegularSeason20242025!$B$3:$B$1315, "&lt;=" &amp; CR$1, DataRegularSeason20242025!$D$3:$D$1315, $A33)+SUMIFS(DataRegularSeason20242025!$AB$3:$AB$1315,DataRegularSeason20242025!$B$3:$B$1315, "&lt;=" &amp; CR$1, DataRegularSeason20242025!$E$3:$E$1315, $A33)</f>
        <v>21</v>
      </c>
      <c r="CS33">
        <f>SUMIFS(DataRegularSeason20242025!$AA$3:$AA$1315,DataRegularSeason20242025!$B$3:$B$1315, "&lt;=" &amp; CS$1, DataRegularSeason20242025!$D$3:$D$1315, $A33)+SUMIFS(DataRegularSeason20242025!$AB$3:$AB$1315,DataRegularSeason20242025!$B$3:$B$1315, "&lt;=" &amp; CS$1, DataRegularSeason20242025!$E$3:$E$1315, $A33)</f>
        <v>21</v>
      </c>
      <c r="CT33">
        <f>SUMIFS(DataRegularSeason20242025!$AA$3:$AA$1315,DataRegularSeason20242025!$B$3:$B$1315, "&lt;=" &amp; CT$1, DataRegularSeason20242025!$D$3:$D$1315, $A33)+SUMIFS(DataRegularSeason20242025!$AB$3:$AB$1315,DataRegularSeason20242025!$B$3:$B$1315, "&lt;=" &amp; CT$1, DataRegularSeason20242025!$E$3:$E$1315, $A33)</f>
        <v>21</v>
      </c>
      <c r="CU33">
        <f>SUMIFS(DataRegularSeason20242025!$AA$3:$AA$1315,DataRegularSeason20242025!$B$3:$B$1315, "&lt;=" &amp; CU$1, DataRegularSeason20242025!$D$3:$D$1315, $A33)+SUMIFS(DataRegularSeason20242025!$AB$3:$AB$1315,DataRegularSeason20242025!$B$3:$B$1315, "&lt;=" &amp; CU$1, DataRegularSeason20242025!$E$3:$E$1315, $A33)</f>
        <v>21</v>
      </c>
      <c r="CV33">
        <f>SUMIFS(DataRegularSeason20242025!$AA$3:$AA$1315,DataRegularSeason20242025!$B$3:$B$1315, "&lt;=" &amp; CV$1, DataRegularSeason20242025!$D$3:$D$1315, $A33)+SUMIFS(DataRegularSeason20242025!$AB$3:$AB$1315,DataRegularSeason20242025!$B$3:$B$1315, "&lt;=" &amp; CV$1, DataRegularSeason20242025!$E$3:$E$1315, $A33)</f>
        <v>21</v>
      </c>
      <c r="CW33">
        <f>SUMIFS(DataRegularSeason20242025!$AA$3:$AA$1315,DataRegularSeason20242025!$B$3:$B$1315, "&lt;=" &amp; CW$1, DataRegularSeason20242025!$D$3:$D$1315, $A33)+SUMIFS(DataRegularSeason20242025!$AB$3:$AB$1315,DataRegularSeason20242025!$B$3:$B$1315, "&lt;=" &amp; CW$1, DataRegularSeason20242025!$E$3:$E$1315, $A33)</f>
        <v>21</v>
      </c>
      <c r="CX33">
        <f>SUMIFS(DataRegularSeason20242025!$AA$3:$AA$1315,DataRegularSeason20242025!$B$3:$B$1315, "&lt;=" &amp; CX$1, DataRegularSeason20242025!$D$3:$D$1315, $A33)+SUMIFS(DataRegularSeason20242025!$AB$3:$AB$1315,DataRegularSeason20242025!$B$3:$B$1315, "&lt;=" &amp; CX$1, DataRegularSeason20242025!$E$3:$E$1315, $A33)</f>
        <v>21</v>
      </c>
      <c r="CY33">
        <f>SUMIFS(DataRegularSeason20242025!$AA$3:$AA$1315,DataRegularSeason20242025!$B$3:$B$1315, "&lt;=" &amp; CY$1, DataRegularSeason20242025!$D$3:$D$1315, $A33)+SUMIFS(DataRegularSeason20242025!$AB$3:$AB$1315,DataRegularSeason20242025!$B$3:$B$1315, "&lt;=" &amp; CY$1, DataRegularSeason20242025!$E$3:$E$1315, $A33)</f>
        <v>21</v>
      </c>
      <c r="CZ33">
        <f>SUMIFS(DataRegularSeason20242025!$AA$3:$AA$1315,DataRegularSeason20242025!$B$3:$B$1315, "&lt;=" &amp; CZ$1, DataRegularSeason20242025!$D$3:$D$1315, $A33)+SUMIFS(DataRegularSeason20242025!$AB$3:$AB$1315,DataRegularSeason20242025!$B$3:$B$1315, "&lt;=" &amp; CZ$1, DataRegularSeason20242025!$E$3:$E$1315, $A33)</f>
        <v>21</v>
      </c>
      <c r="DA33">
        <f>SUMIFS(DataRegularSeason20242025!$AA$3:$AA$1315,DataRegularSeason20242025!$B$3:$B$1315, "&lt;=" &amp; DA$1, DataRegularSeason20242025!$D$3:$D$1315, $A33)+SUMIFS(DataRegularSeason20242025!$AB$3:$AB$1315,DataRegularSeason20242025!$B$3:$B$1315, "&lt;=" &amp; DA$1, DataRegularSeason20242025!$E$3:$E$1315, $A33)</f>
        <v>21</v>
      </c>
      <c r="DB33">
        <f>SUMIFS(DataRegularSeason20242025!$AA$3:$AA$1315,DataRegularSeason20242025!$B$3:$B$1315, "&lt;=" &amp; DB$1, DataRegularSeason20242025!$D$3:$D$1315, $A33)+SUMIFS(DataRegularSeason20242025!$AB$3:$AB$1315,DataRegularSeason20242025!$B$3:$B$1315, "&lt;=" &amp; DB$1, DataRegularSeason20242025!$E$3:$E$1315, $A33)</f>
        <v>21</v>
      </c>
      <c r="DC33">
        <f>SUMIFS(DataRegularSeason20242025!$AA$3:$AA$1315,DataRegularSeason20242025!$B$3:$B$1315, "&lt;=" &amp; DC$1, DataRegularSeason20242025!$D$3:$D$1315, $A33)+SUMIFS(DataRegularSeason20242025!$AB$3:$AB$1315,DataRegularSeason20242025!$B$3:$B$1315, "&lt;=" &amp; DC$1, DataRegularSeason20242025!$E$3:$E$1315, $A33)</f>
        <v>21</v>
      </c>
      <c r="DD33">
        <f>SUMIFS(DataRegularSeason20242025!$AA$3:$AA$1315,DataRegularSeason20242025!$B$3:$B$1315, "&lt;=" &amp; DD$1, DataRegularSeason20242025!$D$3:$D$1315, $A33)+SUMIFS(DataRegularSeason20242025!$AB$3:$AB$1315,DataRegularSeason20242025!$B$3:$B$1315, "&lt;=" &amp; DD$1, DataRegularSeason20242025!$E$3:$E$1315, $A33)</f>
        <v>21</v>
      </c>
      <c r="DE33">
        <f>SUMIFS(DataRegularSeason20242025!$AA$3:$AA$1315,DataRegularSeason20242025!$B$3:$B$1315, "&lt;=" &amp; DE$1, DataRegularSeason20242025!$D$3:$D$1315, $A33)+SUMIFS(DataRegularSeason20242025!$AB$3:$AB$1315,DataRegularSeason20242025!$B$3:$B$1315, "&lt;=" &amp; DE$1, DataRegularSeason20242025!$E$3:$E$1315, $A33)</f>
        <v>21</v>
      </c>
      <c r="DF33">
        <f>SUMIFS(DataRegularSeason20242025!$AA$3:$AA$1315,DataRegularSeason20242025!$B$3:$B$1315, "&lt;=" &amp; DF$1, DataRegularSeason20242025!$D$3:$D$1315, $A33)+SUMIFS(DataRegularSeason20242025!$AB$3:$AB$1315,DataRegularSeason20242025!$B$3:$B$1315, "&lt;=" &amp; DF$1, DataRegularSeason20242025!$E$3:$E$1315, $A33)</f>
        <v>21</v>
      </c>
      <c r="DG33">
        <f>SUMIFS(DataRegularSeason20242025!$AA$3:$AA$1315,DataRegularSeason20242025!$B$3:$B$1315, "&lt;=" &amp; DG$1, DataRegularSeason20242025!$D$3:$D$1315, $A33)+SUMIFS(DataRegularSeason20242025!$AB$3:$AB$1315,DataRegularSeason20242025!$B$3:$B$1315, "&lt;=" &amp; DG$1, DataRegularSeason20242025!$E$3:$E$1315, $A33)</f>
        <v>21</v>
      </c>
      <c r="DH33">
        <f>SUMIFS(DataRegularSeason20242025!$AA$3:$AA$1315,DataRegularSeason20242025!$B$3:$B$1315, "&lt;=" &amp; DH$1, DataRegularSeason20242025!$D$3:$D$1315, $A33)+SUMIFS(DataRegularSeason20242025!$AB$3:$AB$1315,DataRegularSeason20242025!$B$3:$B$1315, "&lt;=" &amp; DH$1, DataRegularSeason20242025!$E$3:$E$1315, $A33)</f>
        <v>21</v>
      </c>
      <c r="DI33">
        <f>SUMIFS(DataRegularSeason20242025!$AA$3:$AA$1315,DataRegularSeason20242025!$B$3:$B$1315, "&lt;=" &amp; DI$1, DataRegularSeason20242025!$D$3:$D$1315, $A33)+SUMIFS(DataRegularSeason20242025!$AB$3:$AB$1315,DataRegularSeason20242025!$B$3:$B$1315, "&lt;=" &amp; DI$1, DataRegularSeason20242025!$E$3:$E$1315, $A33)</f>
        <v>21</v>
      </c>
      <c r="DJ33">
        <f>SUMIFS(DataRegularSeason20242025!$AA$3:$AA$1315,DataRegularSeason20242025!$B$3:$B$1315, "&lt;=" &amp; DJ$1, DataRegularSeason20242025!$D$3:$D$1315, $A33)+SUMIFS(DataRegularSeason20242025!$AB$3:$AB$1315,DataRegularSeason20242025!$B$3:$B$1315, "&lt;=" &amp; DJ$1, DataRegularSeason20242025!$E$3:$E$1315, $A33)</f>
        <v>21</v>
      </c>
      <c r="DK33">
        <f>SUMIFS(DataRegularSeason20242025!$AA$3:$AA$1315,DataRegularSeason20242025!$B$3:$B$1315, "&lt;=" &amp; DK$1, DataRegularSeason20242025!$D$3:$D$1315, $A33)+SUMIFS(DataRegularSeason20242025!$AB$3:$AB$1315,DataRegularSeason20242025!$B$3:$B$1315, "&lt;=" &amp; DK$1, DataRegularSeason20242025!$E$3:$E$1315, $A33)</f>
        <v>21</v>
      </c>
      <c r="DL33">
        <f>SUMIFS(DataRegularSeason20242025!$AA$3:$AA$1315,DataRegularSeason20242025!$B$3:$B$1315, "&lt;=" &amp; DL$1, DataRegularSeason20242025!$D$3:$D$1315, $A33)+SUMIFS(DataRegularSeason20242025!$AB$3:$AB$1315,DataRegularSeason20242025!$B$3:$B$1315, "&lt;=" &amp; DL$1, DataRegularSeason20242025!$E$3:$E$1315, $A33)</f>
        <v>21</v>
      </c>
      <c r="DM33">
        <f>SUMIFS(DataRegularSeason20242025!$AA$3:$AA$1315,DataRegularSeason20242025!$B$3:$B$1315, "&lt;=" &amp; DM$1, DataRegularSeason20242025!$D$3:$D$1315, $A33)+SUMIFS(DataRegularSeason20242025!$AB$3:$AB$1315,DataRegularSeason20242025!$B$3:$B$1315, "&lt;=" &amp; DM$1, DataRegularSeason20242025!$E$3:$E$1315, $A33)</f>
        <v>21</v>
      </c>
      <c r="DN33">
        <f>SUMIFS(DataRegularSeason20242025!$AA$3:$AA$1315,DataRegularSeason20242025!$B$3:$B$1315, "&lt;=" &amp; DN$1, DataRegularSeason20242025!$D$3:$D$1315, $A33)+SUMIFS(DataRegularSeason20242025!$AB$3:$AB$1315,DataRegularSeason20242025!$B$3:$B$1315, "&lt;=" &amp; DN$1, DataRegularSeason20242025!$E$3:$E$1315, $A33)</f>
        <v>21</v>
      </c>
      <c r="DO33">
        <f>SUMIFS(DataRegularSeason20242025!$AA$3:$AA$1315,DataRegularSeason20242025!$B$3:$B$1315, "&lt;=" &amp; DO$1, DataRegularSeason20242025!$D$3:$D$1315, $A33)+SUMIFS(DataRegularSeason20242025!$AB$3:$AB$1315,DataRegularSeason20242025!$B$3:$B$1315, "&lt;=" &amp; DO$1, DataRegularSeason20242025!$E$3:$E$1315, $A33)</f>
        <v>21</v>
      </c>
      <c r="DP33">
        <f>SUMIFS(DataRegularSeason20242025!$AA$3:$AA$1315,DataRegularSeason20242025!$B$3:$B$1315, "&lt;=" &amp; DP$1, DataRegularSeason20242025!$D$3:$D$1315, $A33)+SUMIFS(DataRegularSeason20242025!$AB$3:$AB$1315,DataRegularSeason20242025!$B$3:$B$1315, "&lt;=" &amp; DP$1, DataRegularSeason20242025!$E$3:$E$1315, $A33)</f>
        <v>21</v>
      </c>
      <c r="DQ33">
        <f>SUMIFS(DataRegularSeason20242025!$AA$3:$AA$1315,DataRegularSeason20242025!$B$3:$B$1315, "&lt;=" &amp; DQ$1, DataRegularSeason20242025!$D$3:$D$1315, $A33)+SUMIFS(DataRegularSeason20242025!$AB$3:$AB$1315,DataRegularSeason20242025!$B$3:$B$1315, "&lt;=" &amp; DQ$1, DataRegularSeason20242025!$E$3:$E$1315, $A33)</f>
        <v>21</v>
      </c>
      <c r="DR33">
        <f>SUMIFS(DataRegularSeason20242025!$AA$3:$AA$1315,DataRegularSeason20242025!$B$3:$B$1315, "&lt;=" &amp; DR$1, DataRegularSeason20242025!$D$3:$D$1315, $A33)+SUMIFS(DataRegularSeason20242025!$AB$3:$AB$1315,DataRegularSeason20242025!$B$3:$B$1315, "&lt;=" &amp; DR$1, DataRegularSeason20242025!$E$3:$E$1315, $A33)</f>
        <v>21</v>
      </c>
      <c r="DS33">
        <f>SUMIFS(DataRegularSeason20242025!$AA$3:$AA$1315,DataRegularSeason20242025!$B$3:$B$1315, "&lt;=" &amp; DS$1, DataRegularSeason20242025!$D$3:$D$1315, $A33)+SUMIFS(DataRegularSeason20242025!$AB$3:$AB$1315,DataRegularSeason20242025!$B$3:$B$1315, "&lt;=" &amp; DS$1, DataRegularSeason20242025!$E$3:$E$1315, $A33)</f>
        <v>21</v>
      </c>
      <c r="DT33">
        <f>SUMIFS(DataRegularSeason20242025!$AA$3:$AA$1315,DataRegularSeason20242025!$B$3:$B$1315, "&lt;=" &amp; DT$1, DataRegularSeason20242025!$D$3:$D$1315, $A33)+SUMIFS(DataRegularSeason20242025!$AB$3:$AB$1315,DataRegularSeason20242025!$B$3:$B$1315, "&lt;=" &amp; DT$1, DataRegularSeason20242025!$E$3:$E$1315, $A33)</f>
        <v>21</v>
      </c>
      <c r="DU33">
        <f>SUMIFS(DataRegularSeason20242025!$AA$3:$AA$1315,DataRegularSeason20242025!$B$3:$B$1315, "&lt;=" &amp; DU$1, DataRegularSeason20242025!$D$3:$D$1315, $A33)+SUMIFS(DataRegularSeason20242025!$AB$3:$AB$1315,DataRegularSeason20242025!$B$3:$B$1315, "&lt;=" &amp; DU$1, DataRegularSeason20242025!$E$3:$E$1315, $A33)</f>
        <v>21</v>
      </c>
      <c r="DV33">
        <f>SUMIFS(DataRegularSeason20242025!$AA$3:$AA$1315,DataRegularSeason20242025!$B$3:$B$1315, "&lt;=" &amp; DV$1, DataRegularSeason20242025!$D$3:$D$1315, $A33)+SUMIFS(DataRegularSeason20242025!$AB$3:$AB$1315,DataRegularSeason20242025!$B$3:$B$1315, "&lt;=" &amp; DV$1, DataRegularSeason20242025!$E$3:$E$1315, $A33)</f>
        <v>21</v>
      </c>
      <c r="DW33">
        <f>SUMIFS(DataRegularSeason20242025!$AA$3:$AA$1315,DataRegularSeason20242025!$B$3:$B$1315, "&lt;=" &amp; DW$1, DataRegularSeason20242025!$D$3:$D$1315, $A33)+SUMIFS(DataRegularSeason20242025!$AB$3:$AB$1315,DataRegularSeason20242025!$B$3:$B$1315, "&lt;=" &amp; DW$1, DataRegularSeason20242025!$E$3:$E$1315, $A33)</f>
        <v>21</v>
      </c>
      <c r="DX33">
        <f>SUMIFS(DataRegularSeason20242025!$AA$3:$AA$1315,DataRegularSeason20242025!$B$3:$B$1315, "&lt;=" &amp; DX$1, DataRegularSeason20242025!$D$3:$D$1315, $A33)+SUMIFS(DataRegularSeason20242025!$AB$3:$AB$1315,DataRegularSeason20242025!$B$3:$B$1315, "&lt;=" &amp; DX$1, DataRegularSeason20242025!$E$3:$E$1315, $A33)</f>
        <v>21</v>
      </c>
      <c r="DY33">
        <f>SUMIFS(DataRegularSeason20242025!$AA$3:$AA$1315,DataRegularSeason20242025!$B$3:$B$1315, "&lt;=" &amp; DY$1, DataRegularSeason20242025!$D$3:$D$1315, $A33)+SUMIFS(DataRegularSeason20242025!$AB$3:$AB$1315,DataRegularSeason20242025!$B$3:$B$1315, "&lt;=" &amp; DY$1, DataRegularSeason20242025!$E$3:$E$1315, $A33)</f>
        <v>21</v>
      </c>
      <c r="DZ33">
        <f>SUMIFS(DataRegularSeason20242025!$AA$3:$AA$1315,DataRegularSeason20242025!$B$3:$B$1315, "&lt;=" &amp; DZ$1, DataRegularSeason20242025!$D$3:$D$1315, $A33)+SUMIFS(DataRegularSeason20242025!$AB$3:$AB$1315,DataRegularSeason20242025!$B$3:$B$1315, "&lt;=" &amp; DZ$1, DataRegularSeason20242025!$E$3:$E$1315, $A33)</f>
        <v>21</v>
      </c>
      <c r="EA33">
        <f>SUMIFS(DataRegularSeason20242025!$AA$3:$AA$1315,DataRegularSeason20242025!$B$3:$B$1315, "&lt;=" &amp; EA$1, DataRegularSeason20242025!$D$3:$D$1315, $A33)+SUMIFS(DataRegularSeason20242025!$AB$3:$AB$1315,DataRegularSeason20242025!$B$3:$B$1315, "&lt;=" &amp; EA$1, DataRegularSeason20242025!$E$3:$E$1315, $A33)</f>
        <v>21</v>
      </c>
      <c r="EB33">
        <f>SUMIFS(DataRegularSeason20242025!$AA$3:$AA$1315,DataRegularSeason20242025!$B$3:$B$1315, "&lt;=" &amp; EB$1, DataRegularSeason20242025!$D$3:$D$1315, $A33)+SUMIFS(DataRegularSeason20242025!$AB$3:$AB$1315,DataRegularSeason20242025!$B$3:$B$1315, "&lt;=" &amp; EB$1, DataRegularSeason20242025!$E$3:$E$1315, $A33)</f>
        <v>21</v>
      </c>
      <c r="EC33">
        <f>SUMIFS(DataRegularSeason20242025!$AA$3:$AA$1315,DataRegularSeason20242025!$B$3:$B$1315, "&lt;=" &amp; EC$1, DataRegularSeason20242025!$D$3:$D$1315, $A33)+SUMIFS(DataRegularSeason20242025!$AB$3:$AB$1315,DataRegularSeason20242025!$B$3:$B$1315, "&lt;=" &amp; EC$1, DataRegularSeason20242025!$E$3:$E$1315, $A33)</f>
        <v>21</v>
      </c>
      <c r="ED33">
        <f>SUMIFS(DataRegularSeason20242025!$AA$3:$AA$1315,DataRegularSeason20242025!$B$3:$B$1315, "&lt;=" &amp; ED$1, DataRegularSeason20242025!$D$3:$D$1315, $A33)+SUMIFS(DataRegularSeason20242025!$AB$3:$AB$1315,DataRegularSeason20242025!$B$3:$B$1315, "&lt;=" &amp; ED$1, DataRegularSeason20242025!$E$3:$E$1315, $A33)</f>
        <v>21</v>
      </c>
      <c r="EE33">
        <f>SUMIFS(DataRegularSeason20242025!$AA$3:$AA$1315,DataRegularSeason20242025!$B$3:$B$1315, "&lt;=" &amp; EE$1, DataRegularSeason20242025!$D$3:$D$1315, $A33)+SUMIFS(DataRegularSeason20242025!$AB$3:$AB$1315,DataRegularSeason20242025!$B$3:$B$1315, "&lt;=" &amp; EE$1, DataRegularSeason20242025!$E$3:$E$1315, $A33)</f>
        <v>21</v>
      </c>
      <c r="EF33">
        <f>SUMIFS(DataRegularSeason20242025!$AA$3:$AA$1315,DataRegularSeason20242025!$B$3:$B$1315, "&lt;=" &amp; EF$1, DataRegularSeason20242025!$D$3:$D$1315, $A33)+SUMIFS(DataRegularSeason20242025!$AB$3:$AB$1315,DataRegularSeason20242025!$B$3:$B$1315, "&lt;=" &amp; EF$1, DataRegularSeason20242025!$E$3:$E$1315, $A33)</f>
        <v>21</v>
      </c>
      <c r="EG33">
        <f>SUMIFS(DataRegularSeason20242025!$AA$3:$AA$1315,DataRegularSeason20242025!$B$3:$B$1315, "&lt;=" &amp; EG$1, DataRegularSeason20242025!$D$3:$D$1315, $A33)+SUMIFS(DataRegularSeason20242025!$AB$3:$AB$1315,DataRegularSeason20242025!$B$3:$B$1315, "&lt;=" &amp; EG$1, DataRegularSeason20242025!$E$3:$E$1315, $A33)</f>
        <v>21</v>
      </c>
      <c r="EH33">
        <f>SUMIFS(DataRegularSeason20242025!$AA$3:$AA$1315,DataRegularSeason20242025!$B$3:$B$1315, "&lt;=" &amp; EH$1, DataRegularSeason20242025!$D$3:$D$1315, $A33)+SUMIFS(DataRegularSeason20242025!$AB$3:$AB$1315,DataRegularSeason20242025!$B$3:$B$1315, "&lt;=" &amp; EH$1, DataRegularSeason20242025!$E$3:$E$1315, $A33)</f>
        <v>21</v>
      </c>
      <c r="EI33">
        <f>SUMIFS(DataRegularSeason20242025!$AA$3:$AA$1315,DataRegularSeason20242025!$B$3:$B$1315, "&lt;=" &amp; EI$1, DataRegularSeason20242025!$D$3:$D$1315, $A33)+SUMIFS(DataRegularSeason20242025!$AB$3:$AB$1315,DataRegularSeason20242025!$B$3:$B$1315, "&lt;=" &amp; EI$1, DataRegularSeason20242025!$E$3:$E$1315, $A33)</f>
        <v>21</v>
      </c>
      <c r="EJ33">
        <f>SUMIFS(DataRegularSeason20242025!$AA$3:$AA$1315,DataRegularSeason20242025!$B$3:$B$1315, "&lt;=" &amp; EJ$1, DataRegularSeason20242025!$D$3:$D$1315, $A33)+SUMIFS(DataRegularSeason20242025!$AB$3:$AB$1315,DataRegularSeason20242025!$B$3:$B$1315, "&lt;=" &amp; EJ$1, DataRegularSeason20242025!$E$3:$E$1315, $A33)</f>
        <v>21</v>
      </c>
      <c r="EK33">
        <f>SUMIFS(DataRegularSeason20242025!$AA$3:$AA$1315,DataRegularSeason20242025!$B$3:$B$1315, "&lt;=" &amp; EK$1, DataRegularSeason20242025!$D$3:$D$1315, $A33)+SUMIFS(DataRegularSeason20242025!$AB$3:$AB$1315,DataRegularSeason20242025!$B$3:$B$1315, "&lt;=" &amp; EK$1, DataRegularSeason20242025!$E$3:$E$1315, $A33)</f>
        <v>21</v>
      </c>
      <c r="EL33">
        <f>SUMIFS(DataRegularSeason20242025!$AA$3:$AA$1315,DataRegularSeason20242025!$B$3:$B$1315, "&lt;=" &amp; EL$1, DataRegularSeason20242025!$D$3:$D$1315, $A33)+SUMIFS(DataRegularSeason20242025!$AB$3:$AB$1315,DataRegularSeason20242025!$B$3:$B$1315, "&lt;=" &amp; EL$1, DataRegularSeason20242025!$E$3:$E$1315, $A33)</f>
        <v>21</v>
      </c>
      <c r="EM33">
        <f>SUMIFS(DataRegularSeason20242025!$AA$3:$AA$1315,DataRegularSeason20242025!$B$3:$B$1315, "&lt;=" &amp; EM$1, DataRegularSeason20242025!$D$3:$D$1315, $A33)+SUMIFS(DataRegularSeason20242025!$AB$3:$AB$1315,DataRegularSeason20242025!$B$3:$B$1315, "&lt;=" &amp; EM$1, DataRegularSeason20242025!$E$3:$E$1315, $A33)</f>
        <v>21</v>
      </c>
      <c r="EN33">
        <f>SUMIFS(DataRegularSeason20242025!$AA$3:$AA$1315,DataRegularSeason20242025!$B$3:$B$1315, "&lt;=" &amp; EN$1, DataRegularSeason20242025!$D$3:$D$1315, $A33)+SUMIFS(DataRegularSeason20242025!$AB$3:$AB$1315,DataRegularSeason20242025!$B$3:$B$1315, "&lt;=" &amp; EN$1, DataRegularSeason20242025!$E$3:$E$1315, $A33)</f>
        <v>21</v>
      </c>
      <c r="EO33">
        <f>SUMIFS(DataRegularSeason20242025!$AA$3:$AA$1315,DataRegularSeason20242025!$B$3:$B$1315, "&lt;=" &amp; EO$1, DataRegularSeason20242025!$D$3:$D$1315, $A33)+SUMIFS(DataRegularSeason20242025!$AB$3:$AB$1315,DataRegularSeason20242025!$B$3:$B$1315, "&lt;=" &amp; EO$1, DataRegularSeason20242025!$E$3:$E$1315, $A33)</f>
        <v>21</v>
      </c>
      <c r="EP33">
        <f>SUMIFS(DataRegularSeason20242025!$AA$3:$AA$1315,DataRegularSeason20242025!$B$3:$B$1315, "&lt;=" &amp; EP$1, DataRegularSeason20242025!$D$3:$D$1315, $A33)+SUMIFS(DataRegularSeason20242025!$AB$3:$AB$1315,DataRegularSeason20242025!$B$3:$B$1315, "&lt;=" &amp; EP$1, DataRegularSeason20242025!$E$3:$E$1315, $A33)</f>
        <v>21</v>
      </c>
      <c r="EQ33">
        <f>SUMIFS(DataRegularSeason20242025!$AA$3:$AA$1315,DataRegularSeason20242025!$B$3:$B$1315, "&lt;=" &amp; EQ$1, DataRegularSeason20242025!$D$3:$D$1315, $A33)+SUMIFS(DataRegularSeason20242025!$AB$3:$AB$1315,DataRegularSeason20242025!$B$3:$B$1315, "&lt;=" &amp; EQ$1, DataRegularSeason20242025!$E$3:$E$1315, $A33)</f>
        <v>21</v>
      </c>
      <c r="ER33">
        <f>SUMIFS(DataRegularSeason20242025!$AA$3:$AA$1315,DataRegularSeason20242025!$B$3:$B$1315, "&lt;=" &amp; ER$1, DataRegularSeason20242025!$D$3:$D$1315, $A33)+SUMIFS(DataRegularSeason20242025!$AB$3:$AB$1315,DataRegularSeason20242025!$B$3:$B$1315, "&lt;=" &amp; ER$1, DataRegularSeason20242025!$E$3:$E$1315, $A33)</f>
        <v>21</v>
      </c>
      <c r="ES33">
        <f>SUMIFS(DataRegularSeason20242025!$AA$3:$AA$1315,DataRegularSeason20242025!$B$3:$B$1315, "&lt;=" &amp; ES$1, DataRegularSeason20242025!$D$3:$D$1315, $A33)+SUMIFS(DataRegularSeason20242025!$AB$3:$AB$1315,DataRegularSeason20242025!$B$3:$B$1315, "&lt;=" &amp; ES$1, DataRegularSeason20242025!$E$3:$E$1315, $A33)</f>
        <v>21</v>
      </c>
      <c r="ET33">
        <f>SUMIFS(DataRegularSeason20242025!$AA$3:$AA$1315,DataRegularSeason20242025!$B$3:$B$1315, "&lt;=" &amp; ET$1, DataRegularSeason20242025!$D$3:$D$1315, $A33)+SUMIFS(DataRegularSeason20242025!$AB$3:$AB$1315,DataRegularSeason20242025!$B$3:$B$1315, "&lt;=" &amp; ET$1, DataRegularSeason20242025!$E$3:$E$1315, $A33)</f>
        <v>21</v>
      </c>
      <c r="EU33">
        <f>SUMIFS(DataRegularSeason20242025!$AA$3:$AA$1315,DataRegularSeason20242025!$B$3:$B$1315, "&lt;=" &amp; EU$1, DataRegularSeason20242025!$D$3:$D$1315, $A33)+SUMIFS(DataRegularSeason20242025!$AB$3:$AB$1315,DataRegularSeason20242025!$B$3:$B$1315, "&lt;=" &amp; EU$1, DataRegularSeason20242025!$E$3:$E$1315, $A33)</f>
        <v>21</v>
      </c>
      <c r="EV33">
        <f>SUMIFS(DataRegularSeason20242025!$AA$3:$AA$1315,DataRegularSeason20242025!$B$3:$B$1315, "&lt;=" &amp; EV$1, DataRegularSeason20242025!$D$3:$D$1315, $A33)+SUMIFS(DataRegularSeason20242025!$AB$3:$AB$1315,DataRegularSeason20242025!$B$3:$B$1315, "&lt;=" &amp; EV$1, DataRegularSeason20242025!$E$3:$E$1315, $A33)</f>
        <v>21</v>
      </c>
      <c r="EW33">
        <f>SUMIFS(DataRegularSeason20242025!$AA$3:$AA$1315,DataRegularSeason20242025!$B$3:$B$1315, "&lt;=" &amp; EW$1, DataRegularSeason20242025!$D$3:$D$1315, $A33)+SUMIFS(DataRegularSeason20242025!$AB$3:$AB$1315,DataRegularSeason20242025!$B$3:$B$1315, "&lt;=" &amp; EW$1, DataRegularSeason20242025!$E$3:$E$1315, $A33)</f>
        <v>21</v>
      </c>
      <c r="EX33">
        <f>SUMIFS(DataRegularSeason20242025!$AA$3:$AA$1315,DataRegularSeason20242025!$B$3:$B$1315, "&lt;=" &amp; EX$1, DataRegularSeason20242025!$D$3:$D$1315, $A33)+SUMIFS(DataRegularSeason20242025!$AB$3:$AB$1315,DataRegularSeason20242025!$B$3:$B$1315, "&lt;=" &amp; EX$1, DataRegularSeason20242025!$E$3:$E$1315, $A33)</f>
        <v>21</v>
      </c>
      <c r="EY33">
        <f>SUMIFS(DataRegularSeason20242025!$AA$3:$AA$1315,DataRegularSeason20242025!$B$3:$B$1315, "&lt;=" &amp; EY$1, DataRegularSeason20242025!$D$3:$D$1315, $A33)+SUMIFS(DataRegularSeason20242025!$AB$3:$AB$1315,DataRegularSeason20242025!$B$3:$B$1315, "&lt;=" &amp; EY$1, DataRegularSeason20242025!$E$3:$E$1315, $A33)</f>
        <v>21</v>
      </c>
      <c r="EZ33">
        <f>SUMIFS(DataRegularSeason20242025!$AA$3:$AA$1315,DataRegularSeason20242025!$B$3:$B$1315, "&lt;=" &amp; EZ$1, DataRegularSeason20242025!$D$3:$D$1315, $A33)+SUMIFS(DataRegularSeason20242025!$AB$3:$AB$1315,DataRegularSeason20242025!$B$3:$B$1315, "&lt;=" &amp; EZ$1, DataRegularSeason20242025!$E$3:$E$1315, $A33)</f>
        <v>21</v>
      </c>
      <c r="FA33">
        <f>SUMIFS(DataRegularSeason20242025!$AA$3:$AA$1315,DataRegularSeason20242025!$B$3:$B$1315, "&lt;=" &amp; FA$1, DataRegularSeason20242025!$D$3:$D$1315, $A33)+SUMIFS(DataRegularSeason20242025!$AB$3:$AB$1315,DataRegularSeason20242025!$B$3:$B$1315, "&lt;=" &amp; FA$1, DataRegularSeason20242025!$E$3:$E$1315, $A33)</f>
        <v>21</v>
      </c>
      <c r="FB33">
        <f>SUMIFS(DataRegularSeason20242025!$AA$3:$AA$1315,DataRegularSeason20242025!$B$3:$B$1315, "&lt;=" &amp; FB$1, DataRegularSeason20242025!$D$3:$D$1315, $A33)+SUMIFS(DataRegularSeason20242025!$AB$3:$AB$1315,DataRegularSeason20242025!$B$3:$B$1315, "&lt;=" &amp; FB$1, DataRegularSeason20242025!$E$3:$E$1315, $A33)</f>
        <v>21</v>
      </c>
      <c r="FC33">
        <f>SUMIFS(DataRegularSeason20242025!$AA$3:$AA$1315,DataRegularSeason20242025!$B$3:$B$1315, "&lt;=" &amp; FC$1, DataRegularSeason20242025!$D$3:$D$1315, $A33)+SUMIFS(DataRegularSeason20242025!$AB$3:$AB$1315,DataRegularSeason20242025!$B$3:$B$1315, "&lt;=" &amp; FC$1, DataRegularSeason20242025!$E$3:$E$1315, $A33)</f>
        <v>21</v>
      </c>
      <c r="FD33">
        <f>SUMIFS(DataRegularSeason20242025!$AA$3:$AA$1315,DataRegularSeason20242025!$B$3:$B$1315, "&lt;=" &amp; FD$1, DataRegularSeason20242025!$D$3:$D$1315, $A33)+SUMIFS(DataRegularSeason20242025!$AB$3:$AB$1315,DataRegularSeason20242025!$B$3:$B$1315, "&lt;=" &amp; FD$1, DataRegularSeason20242025!$E$3:$E$1315, $A33)</f>
        <v>21</v>
      </c>
      <c r="FE33">
        <f>SUMIFS(DataRegularSeason20242025!$AA$3:$AA$1315,DataRegularSeason20242025!$B$3:$B$1315, "&lt;=" &amp; FE$1, DataRegularSeason20242025!$D$3:$D$1315, $A33)+SUMIFS(DataRegularSeason20242025!$AB$3:$AB$1315,DataRegularSeason20242025!$B$3:$B$1315, "&lt;=" &amp; FE$1, DataRegularSeason20242025!$E$3:$E$1315, $A33)</f>
        <v>21</v>
      </c>
      <c r="FF33">
        <f>SUMIFS(DataRegularSeason20242025!$AA$3:$AA$1315,DataRegularSeason20242025!$B$3:$B$1315, "&lt;=" &amp; FF$1, DataRegularSeason20242025!$D$3:$D$1315, $A33)+SUMIFS(DataRegularSeason20242025!$AB$3:$AB$1315,DataRegularSeason20242025!$B$3:$B$1315, "&lt;=" &amp; FF$1, DataRegularSeason20242025!$E$3:$E$1315, $A33)</f>
        <v>21</v>
      </c>
      <c r="FG33">
        <f>SUMIFS(DataRegularSeason20242025!$AA$3:$AA$1315,DataRegularSeason20242025!$B$3:$B$1315, "&lt;=" &amp; FG$1, DataRegularSeason20242025!$D$3:$D$1315, $A33)+SUMIFS(DataRegularSeason20242025!$AB$3:$AB$1315,DataRegularSeason20242025!$B$3:$B$1315, "&lt;=" &amp; FG$1, DataRegularSeason20242025!$E$3:$E$1315, $A33)</f>
        <v>21</v>
      </c>
      <c r="FH33">
        <f>SUMIFS(DataRegularSeason20242025!$AA$3:$AA$1315,DataRegularSeason20242025!$B$3:$B$1315, "&lt;=" &amp; FH$1, DataRegularSeason20242025!$D$3:$D$1315, $A33)+SUMIFS(DataRegularSeason20242025!$AB$3:$AB$1315,DataRegularSeason20242025!$B$3:$B$1315, "&lt;=" &amp; FH$1, DataRegularSeason20242025!$E$3:$E$1315, $A33)</f>
        <v>21</v>
      </c>
      <c r="FI33">
        <f>SUMIFS(DataRegularSeason20242025!$AA$3:$AA$1315,DataRegularSeason20242025!$B$3:$B$1315, "&lt;=" &amp; FI$1, DataRegularSeason20242025!$D$3:$D$1315, $A33)+SUMIFS(DataRegularSeason20242025!$AB$3:$AB$1315,DataRegularSeason20242025!$B$3:$B$1315, "&lt;=" &amp; FI$1, DataRegularSeason20242025!$E$3:$E$1315, $A33)</f>
        <v>21</v>
      </c>
      <c r="FJ33">
        <f>SUMIFS(DataRegularSeason20242025!$AA$3:$AA$1315,DataRegularSeason20242025!$B$3:$B$1315, "&lt;=" &amp; FJ$1, DataRegularSeason20242025!$D$3:$D$1315, $A33)+SUMIFS(DataRegularSeason20242025!$AB$3:$AB$1315,DataRegularSeason20242025!$B$3:$B$1315, "&lt;=" &amp; FJ$1, DataRegularSeason20242025!$E$3:$E$1315, $A33)</f>
        <v>21</v>
      </c>
      <c r="FK33">
        <f>SUMIFS(DataRegularSeason20242025!$AA$3:$AA$1315,DataRegularSeason20242025!$B$3:$B$1315, "&lt;=" &amp; FK$1, DataRegularSeason20242025!$D$3:$D$1315, $A33)+SUMIFS(DataRegularSeason20242025!$AB$3:$AB$1315,DataRegularSeason20242025!$B$3:$B$1315, "&lt;=" &amp; FK$1, DataRegularSeason20242025!$E$3:$E$1315, $A33)</f>
        <v>21</v>
      </c>
      <c r="FL33">
        <f>SUMIFS(DataRegularSeason20242025!$AA$3:$AA$1315,DataRegularSeason20242025!$B$3:$B$1315, "&lt;=" &amp; FL$1, DataRegularSeason20242025!$D$3:$D$1315, $A33)+SUMIFS(DataRegularSeason20242025!$AB$3:$AB$1315,DataRegularSeason20242025!$B$3:$B$1315, "&lt;=" &amp; FL$1, DataRegularSeason20242025!$E$3:$E$1315, $A33)</f>
        <v>21</v>
      </c>
      <c r="FM33">
        <f>SUMIFS(DataRegularSeason20242025!$AA$3:$AA$1315,DataRegularSeason20242025!$B$3:$B$1315, "&lt;=" &amp; FM$1, DataRegularSeason20242025!$D$3:$D$1315, $A33)+SUMIFS(DataRegularSeason20242025!$AB$3:$AB$1315,DataRegularSeason20242025!$B$3:$B$1315, "&lt;=" &amp; FM$1, DataRegularSeason20242025!$E$3:$E$1315, $A33)</f>
        <v>21</v>
      </c>
      <c r="FN33">
        <f>SUMIFS(DataRegularSeason20242025!$AA$3:$AA$1315,DataRegularSeason20242025!$B$3:$B$1315, "&lt;=" &amp; FN$1, DataRegularSeason20242025!$D$3:$D$1315, $A33)+SUMIFS(DataRegularSeason20242025!$AB$3:$AB$1315,DataRegularSeason20242025!$B$3:$B$1315, "&lt;=" &amp; FN$1, DataRegularSeason20242025!$E$3:$E$1315, $A33)</f>
        <v>21</v>
      </c>
      <c r="FO33">
        <f>SUMIFS(DataRegularSeason20242025!$AA$3:$AA$1315,DataRegularSeason20242025!$B$3:$B$1315, "&lt;=" &amp; FO$1, DataRegularSeason20242025!$D$3:$D$1315, $A33)+SUMIFS(DataRegularSeason20242025!$AB$3:$AB$1315,DataRegularSeason20242025!$B$3:$B$1315, "&lt;=" &amp; FO$1, DataRegularSeason20242025!$E$3:$E$1315, $A33)</f>
        <v>21</v>
      </c>
      <c r="FP33">
        <f>SUMIFS(DataRegularSeason20242025!$AA$3:$AA$1315,DataRegularSeason20242025!$B$3:$B$1315, "&lt;=" &amp; FP$1, DataRegularSeason20242025!$D$3:$D$1315, $A33)+SUMIFS(DataRegularSeason20242025!$AB$3:$AB$1315,DataRegularSeason20242025!$B$3:$B$1315, "&lt;=" &amp; FP$1, DataRegularSeason20242025!$E$3:$E$1315, $A33)</f>
        <v>21</v>
      </c>
      <c r="FQ33">
        <f>SUMIFS(DataRegularSeason20242025!$AA$3:$AA$1315,DataRegularSeason20242025!$B$3:$B$1315, "&lt;=" &amp; FQ$1, DataRegularSeason20242025!$D$3:$D$1315, $A33)+SUMIFS(DataRegularSeason20242025!$AB$3:$AB$1315,DataRegularSeason20242025!$B$3:$B$1315, "&lt;=" &amp; FQ$1, DataRegularSeason20242025!$E$3:$E$1315, $A33)</f>
        <v>21</v>
      </c>
      <c r="FR33">
        <f>SUMIFS(DataRegularSeason20242025!$AA$3:$AA$1315,DataRegularSeason20242025!$B$3:$B$1315, "&lt;=" &amp; FR$1, DataRegularSeason20242025!$D$3:$D$1315, $A33)+SUMIFS(DataRegularSeason20242025!$AB$3:$AB$1315,DataRegularSeason20242025!$B$3:$B$1315, "&lt;=" &amp; FR$1, DataRegularSeason20242025!$E$3:$E$1315, $A33)</f>
        <v>21</v>
      </c>
      <c r="FS33">
        <f>SUMIFS(DataRegularSeason20242025!$AA$3:$AA$1315,DataRegularSeason20242025!$B$3:$B$1315, "&lt;=" &amp; FS$1, DataRegularSeason20242025!$D$3:$D$1315, $A33)+SUMIFS(DataRegularSeason20242025!$AB$3:$AB$1315,DataRegularSeason20242025!$B$3:$B$1315, "&lt;=" &amp; FS$1, DataRegularSeason20242025!$E$3:$E$1315, $A33)</f>
        <v>21</v>
      </c>
      <c r="FT33">
        <f>SUMIFS(DataRegularSeason20242025!$AA$3:$AA$1315,DataRegularSeason20242025!$B$3:$B$1315, "&lt;=" &amp; FT$1, DataRegularSeason20242025!$D$3:$D$1315, $A33)+SUMIFS(DataRegularSeason20242025!$AB$3:$AB$1315,DataRegularSeason20242025!$B$3:$B$1315, "&lt;=" &amp; FT$1, DataRegularSeason20242025!$E$3:$E$1315, $A33)</f>
        <v>21</v>
      </c>
      <c r="FU33">
        <f>SUMIFS(DataRegularSeason20242025!$AA$3:$AA$1315,DataRegularSeason20242025!$B$3:$B$1315, "&lt;=" &amp; FU$1, DataRegularSeason20242025!$D$3:$D$1315, $A33)+SUMIFS(DataRegularSeason20242025!$AB$3:$AB$1315,DataRegularSeason20242025!$B$3:$B$1315, "&lt;=" &amp; FU$1, DataRegularSeason20242025!$E$3:$E$1315, $A33)</f>
        <v>21</v>
      </c>
      <c r="FV33">
        <f>SUMIFS(DataRegularSeason20242025!$AA$3:$AA$1315,DataRegularSeason20242025!$B$3:$B$1315, "&lt;=" &amp; FV$1, DataRegularSeason20242025!$D$3:$D$1315, $A33)+SUMIFS(DataRegularSeason20242025!$AB$3:$AB$1315,DataRegularSeason20242025!$B$3:$B$1315, "&lt;=" &amp; FV$1, DataRegularSeason20242025!$E$3:$E$1315, $A33)</f>
        <v>21</v>
      </c>
      <c r="FW33">
        <f>SUMIFS(DataRegularSeason20242025!$AA$3:$AA$1315,DataRegularSeason20242025!$B$3:$B$1315, "&lt;=" &amp; FW$1, DataRegularSeason20242025!$D$3:$D$1315, $A33)+SUMIFS(DataRegularSeason20242025!$AB$3:$AB$1315,DataRegularSeason20242025!$B$3:$B$1315, "&lt;=" &amp; FW$1, DataRegularSeason20242025!$E$3:$E$1315, $A33)</f>
        <v>21</v>
      </c>
      <c r="FX33">
        <f>SUMIFS(DataRegularSeason20242025!$AA$3:$AA$1315,DataRegularSeason20242025!$B$3:$B$1315, "&lt;=" &amp; FX$1, DataRegularSeason20242025!$D$3:$D$1315, $A33)+SUMIFS(DataRegularSeason20242025!$AB$3:$AB$1315,DataRegularSeason20242025!$B$3:$B$1315, "&lt;=" &amp; FX$1, DataRegularSeason20242025!$E$3:$E$1315, $A33)</f>
        <v>21</v>
      </c>
      <c r="FY33">
        <f>SUMIFS(DataRegularSeason20242025!$AA$3:$AA$1315,DataRegularSeason20242025!$B$3:$B$1315, "&lt;=" &amp; FY$1, DataRegularSeason20242025!$D$3:$D$1315, $A33)+SUMIFS(DataRegularSeason20242025!$AB$3:$AB$1315,DataRegularSeason20242025!$B$3:$B$1315, "&lt;=" &amp; FY$1, DataRegularSeason20242025!$E$3:$E$1315, $A33)</f>
        <v>21</v>
      </c>
      <c r="FZ33">
        <f>SUMIFS(DataRegularSeason20242025!$AA$3:$AA$1315,DataRegularSeason20242025!$B$3:$B$1315, "&lt;=" &amp; FZ$1, DataRegularSeason20242025!$D$3:$D$1315, $A33)+SUMIFS(DataRegularSeason20242025!$AB$3:$AB$1315,DataRegularSeason20242025!$B$3:$B$1315, "&lt;=" &amp; FZ$1, DataRegularSeason20242025!$E$3:$E$1315, $A33)</f>
        <v>21</v>
      </c>
      <c r="GA33">
        <f>SUMIFS(DataRegularSeason20242025!$AA$3:$AA$1315,DataRegularSeason20242025!$B$3:$B$1315, "&lt;=" &amp; GA$1, DataRegularSeason20242025!$D$3:$D$1315, $A33)+SUMIFS(DataRegularSeason20242025!$AB$3:$AB$1315,DataRegularSeason20242025!$B$3:$B$1315, "&lt;=" &amp; GA$1, DataRegularSeason20242025!$E$3:$E$1315, $A33)</f>
        <v>21</v>
      </c>
      <c r="GB33">
        <f>SUMIFS(DataRegularSeason20242025!$AA$3:$AA$1315,DataRegularSeason20242025!$B$3:$B$1315, "&lt;=" &amp; GB$1, DataRegularSeason20242025!$D$3:$D$1315, $A33)+SUMIFS(DataRegularSeason20242025!$AB$3:$AB$1315,DataRegularSeason20242025!$B$3:$B$1315, "&lt;=" &amp; GB$1, DataRegularSeason20242025!$E$3:$E$1315, $A33)</f>
        <v>21</v>
      </c>
      <c r="GC33">
        <f>SUMIFS(DataRegularSeason20242025!$AA$3:$AA$1315,DataRegularSeason20242025!$B$3:$B$1315, "&lt;=" &amp; GC$1, DataRegularSeason20242025!$D$3:$D$1315, $A33)+SUMIFS(DataRegularSeason20242025!$AB$3:$AB$1315,DataRegularSeason20242025!$B$3:$B$1315, "&lt;=" &amp; GC$1, DataRegularSeason20242025!$E$3:$E$1315, $A33)</f>
        <v>21</v>
      </c>
      <c r="GD33">
        <f>SUMIFS(DataRegularSeason20242025!$AA$3:$AA$1315,DataRegularSeason20242025!$B$3:$B$1315, "&lt;=" &amp; GD$1, DataRegularSeason20242025!$D$3:$D$1315, $A33)+SUMIFS(DataRegularSeason20242025!$AB$3:$AB$1315,DataRegularSeason20242025!$B$3:$B$1315, "&lt;=" &amp; GD$1, DataRegularSeason20242025!$E$3:$E$1315, $A33)</f>
        <v>21</v>
      </c>
      <c r="GE33">
        <f>SUMIFS(DataRegularSeason20242025!$AA$3:$AA$1315,DataRegularSeason20242025!$B$3:$B$1315, "&lt;=" &amp; GE$1, DataRegularSeason20242025!$D$3:$D$1315, $A33)+SUMIFS(DataRegularSeason20242025!$AB$3:$AB$1315,DataRegularSeason20242025!$B$3:$B$1315, "&lt;=" &amp; GE$1, DataRegularSeason20242025!$E$3:$E$1315, $A33)</f>
        <v>21</v>
      </c>
      <c r="GF33">
        <f>SUMIFS(DataRegularSeason20242025!$AA$3:$AA$1315,DataRegularSeason20242025!$B$3:$B$1315, "&lt;=" &amp; GF$1, DataRegularSeason20242025!$D$3:$D$1315, $A33)+SUMIFS(DataRegularSeason20242025!$AB$3:$AB$1315,DataRegularSeason20242025!$B$3:$B$1315, "&lt;=" &amp; GF$1, DataRegularSeason20242025!$E$3:$E$1315, $A33)</f>
        <v>21</v>
      </c>
      <c r="GG33">
        <f>SUMIFS(DataRegularSeason20242025!$AA$3:$AA$1315,DataRegularSeason20242025!$B$3:$B$1315, "&lt;=" &amp; GG$1, DataRegularSeason20242025!$D$3:$D$1315, $A33)+SUMIFS(DataRegularSeason20242025!$AB$3:$AB$1315,DataRegularSeason20242025!$B$3:$B$1315, "&lt;=" &amp; GG$1, DataRegularSeason20242025!$E$3:$E$1315, $A33)</f>
        <v>21</v>
      </c>
      <c r="GH33">
        <f>SUMIFS(DataRegularSeason20242025!$AA$3:$AA$1315,DataRegularSeason20242025!$B$3:$B$1315, "&lt;=" &amp; GH$1, DataRegularSeason20242025!$D$3:$D$1315, $A33)+SUMIFS(DataRegularSeason20242025!$AB$3:$AB$1315,DataRegularSeason20242025!$B$3:$B$1315, "&lt;=" &amp; GH$1, DataRegularSeason20242025!$E$3:$E$1315, $A33)</f>
        <v>21</v>
      </c>
      <c r="GI33">
        <f>SUMIFS(DataRegularSeason20242025!$AA$3:$AA$1315,DataRegularSeason20242025!$B$3:$B$1315, "&lt;=" &amp; GI$1, DataRegularSeason20242025!$D$3:$D$1315, $A33)+SUMIFS(DataRegularSeason20242025!$AB$3:$AB$1315,DataRegularSeason20242025!$B$3:$B$1315, "&lt;=" &amp; GI$1, DataRegularSeason20242025!$E$3:$E$1315, $A33)</f>
        <v>21</v>
      </c>
      <c r="GJ33">
        <f>SUMIFS(DataRegularSeason20242025!$AA$3:$AA$1315,DataRegularSeason20242025!$B$3:$B$1315, "&lt;=" &amp; GJ$1, DataRegularSeason20242025!$D$3:$D$1315, $A33)+SUMIFS(DataRegularSeason20242025!$AB$3:$AB$1315,DataRegularSeason20242025!$B$3:$B$1315, "&lt;=" &amp; GJ$1, DataRegularSeason20242025!$E$3:$E$1315, $A33)</f>
        <v>21</v>
      </c>
      <c r="GK33">
        <f>SUMIFS(DataRegularSeason20242025!$AA$3:$AA$1315,DataRegularSeason20242025!$B$3:$B$1315, "&lt;=" &amp; GK$1, DataRegularSeason20242025!$D$3:$D$1315, $A33)+SUMIFS(DataRegularSeason20242025!$AB$3:$AB$1315,DataRegularSeason20242025!$B$3:$B$1315, "&lt;=" &amp; GK$1, DataRegularSeason20242025!$E$3:$E$1315, $A33)</f>
        <v>21</v>
      </c>
      <c r="GL33">
        <f>SUMIFS(DataRegularSeason20242025!$AA$3:$AA$1315,DataRegularSeason20242025!$B$3:$B$1315, "&lt;=" &amp; GL$1, DataRegularSeason20242025!$D$3:$D$1315, $A33)+SUMIFS(DataRegularSeason20242025!$AB$3:$AB$1315,DataRegularSeason20242025!$B$3:$B$1315, "&lt;=" &amp; GL$1, DataRegularSeason20242025!$E$3:$E$1315, $A33)</f>
        <v>21</v>
      </c>
      <c r="GM33">
        <f>SUMIFS(DataRegularSeason20242025!$AA$3:$AA$1315,DataRegularSeason20242025!$B$3:$B$1315, "&lt;=" &amp; GM$1, DataRegularSeason20242025!$D$3:$D$1315, $A33)+SUMIFS(DataRegularSeason20242025!$AB$3:$AB$1315,DataRegularSeason20242025!$B$3:$B$1315, "&lt;=" &amp; GM$1, DataRegularSeason20242025!$E$3:$E$1315, $A33)</f>
        <v>21</v>
      </c>
      <c r="GN33">
        <f>SUMIFS(DataRegularSeason20242025!$AA$3:$AA$1315,DataRegularSeason20242025!$B$3:$B$1315, "&lt;=" &amp; GN$1, DataRegularSeason20242025!$D$3:$D$1315, $A33)+SUMIFS(DataRegularSeason20242025!$AB$3:$AB$1315,DataRegularSeason20242025!$B$3:$B$1315, "&lt;=" &amp; GN$1, DataRegularSeason20242025!$E$3:$E$1315, $A33)</f>
        <v>21</v>
      </c>
      <c r="GO33">
        <f>SUMIFS(DataRegularSeason20242025!$AA$3:$AA$1315,DataRegularSeason20242025!$B$3:$B$1315, "&lt;=" &amp; GO$1, DataRegularSeason20242025!$D$3:$D$1315, $A33)+SUMIFS(DataRegularSeason20242025!$AB$3:$AB$1315,DataRegularSeason20242025!$B$3:$B$1315, "&lt;=" &amp; GO$1, DataRegularSeason20242025!$E$3:$E$1315, $A33)</f>
        <v>21</v>
      </c>
      <c r="GP33">
        <f>SUMIFS(DataRegularSeason20242025!$AA$3:$AA$1315,DataRegularSeason20242025!$B$3:$B$1315, "&lt;=" &amp; GP$1, DataRegularSeason20242025!$D$3:$D$1315, $A33)+SUMIFS(DataRegularSeason20242025!$AB$3:$AB$1315,DataRegularSeason20242025!$B$3:$B$1315, "&lt;=" &amp; GP$1, DataRegularSeason20242025!$E$3:$E$1315, $A33)</f>
        <v>21</v>
      </c>
      <c r="GQ33">
        <f>SUMIFS(DataRegularSeason20242025!$AA$3:$AA$1315,DataRegularSeason20242025!$B$3:$B$1315, "&lt;=" &amp; GQ$1, DataRegularSeason20242025!$D$3:$D$1315, $A33)+SUMIFS(DataRegularSeason20242025!$AB$3:$AB$1315,DataRegularSeason20242025!$B$3:$B$1315, "&lt;=" &amp; GQ$1, DataRegularSeason20242025!$E$3:$E$1315, $A33)</f>
        <v>21</v>
      </c>
      <c r="GR33">
        <f>SUMIFS(DataRegularSeason20242025!$AA$3:$AA$1315,DataRegularSeason20242025!$B$3:$B$1315, "&lt;=" &amp; GR$1, DataRegularSeason20242025!$D$3:$D$1315, $A33)+SUMIFS(DataRegularSeason20242025!$AB$3:$AB$1315,DataRegularSeason20242025!$B$3:$B$1315, "&lt;=" &amp; GR$1, DataRegularSeason20242025!$E$3:$E$1315, $A33)</f>
        <v>21</v>
      </c>
      <c r="GS33">
        <f>SUMIFS(DataRegularSeason20242025!$AA$3:$AA$1315,DataRegularSeason20242025!$B$3:$B$1315, "&lt;=" &amp; GS$1, DataRegularSeason20242025!$D$3:$D$1315, $A33)+SUMIFS(DataRegularSeason20242025!$AB$3:$AB$1315,DataRegularSeason20242025!$B$3:$B$1315, "&lt;=" &amp; GS$1, DataRegularSeason20242025!$E$3:$E$1315, $A33)</f>
        <v>21</v>
      </c>
      <c r="GT33">
        <f>SUMIFS(DataRegularSeason20242025!$AA$3:$AA$1315,DataRegularSeason20242025!$B$3:$B$1315, "&lt;=" &amp; GT$1, DataRegularSeason20242025!$D$3:$D$1315, $A33)+SUMIFS(DataRegularSeason20242025!$AB$3:$AB$1315,DataRegularSeason20242025!$B$3:$B$1315, "&lt;=" &amp; GT$1, DataRegularSeason20242025!$E$3:$E$1315, $A33)</f>
        <v>21</v>
      </c>
      <c r="GU33">
        <f>SUMIFS(DataRegularSeason20242025!$AA$3:$AA$1315,DataRegularSeason20242025!$B$3:$B$1315, "&lt;=" &amp; GU$1, DataRegularSeason20242025!$D$3:$D$1315, $A33)+SUMIFS(DataRegularSeason20242025!$AB$3:$AB$1315,DataRegularSeason20242025!$B$3:$B$1315, "&lt;=" &amp; GU$1, DataRegularSeason20242025!$E$3:$E$1315, $A33)</f>
        <v>21</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26.25</v>
      </c>
      <c r="BK34">
        <f>SUBTOTAL(101,Table4[2024-12-01])</f>
        <v>26.34375</v>
      </c>
      <c r="BL34">
        <f>SUBTOTAL(101,Table4[2024-12-02])</f>
        <v>26.34375</v>
      </c>
      <c r="BM34">
        <f>SUBTOTAL(101,Table4[2024-12-03])</f>
        <v>26.34375</v>
      </c>
      <c r="BN34">
        <f>SUBTOTAL(101,Table4[2024-12-04])</f>
        <v>26.34375</v>
      </c>
      <c r="BO34">
        <f>SUBTOTAL(101,Table4[2024-12-05])</f>
        <v>26.34375</v>
      </c>
      <c r="BP34">
        <f>SUBTOTAL(101,Table4[2024-12-06])</f>
        <v>26.34375</v>
      </c>
      <c r="BQ34">
        <f>SUBTOTAL(101,Table4[2024-12-07])</f>
        <v>26.34375</v>
      </c>
      <c r="BR34">
        <f>SUBTOTAL(101,Table4[2024-12-08])</f>
        <v>26.34375</v>
      </c>
      <c r="BS34">
        <f>SUBTOTAL(101,Table4[2024-12-09])</f>
        <v>26.34375</v>
      </c>
      <c r="BT34">
        <f>SUBTOTAL(101,Table4[2024-12-10])</f>
        <v>26.34375</v>
      </c>
      <c r="BU34">
        <f>SUBTOTAL(101,Table4[2024-12-11])</f>
        <v>26.34375</v>
      </c>
      <c r="BV34">
        <f>SUBTOTAL(101,Table4[2024-12-12])</f>
        <v>26.34375</v>
      </c>
      <c r="BW34">
        <f>SUBTOTAL(101,Table4[2024-12-13])</f>
        <v>26.34375</v>
      </c>
      <c r="BX34">
        <f>SUBTOTAL(101,Table4[2024-12-14])</f>
        <v>26.34375</v>
      </c>
      <c r="BY34">
        <f>SUBTOTAL(101,Table4[2024-12-15])</f>
        <v>26.34375</v>
      </c>
      <c r="BZ34">
        <f>SUBTOTAL(101,Table4[2024-12-16])</f>
        <v>26.34375</v>
      </c>
      <c r="CA34">
        <f>SUBTOTAL(101,Table4[2024-12-17])</f>
        <v>26.34375</v>
      </c>
      <c r="CB34">
        <f>SUBTOTAL(101,Table4[2024-12-18])</f>
        <v>26.34375</v>
      </c>
      <c r="CC34">
        <f>SUBTOTAL(101,Table4[2024-12-19])</f>
        <v>26.34375</v>
      </c>
      <c r="CD34">
        <f>SUBTOTAL(101,Table4[2024-12-20])</f>
        <v>26.34375</v>
      </c>
      <c r="CE34">
        <f>SUBTOTAL(101,Table4[2024-12-21])</f>
        <v>26.34375</v>
      </c>
      <c r="CF34">
        <f>SUBTOTAL(101,Table4[2024-12-22])</f>
        <v>26.34375</v>
      </c>
      <c r="CG34">
        <f>SUBTOTAL(101,Table4[2024-12-23])</f>
        <v>26.34375</v>
      </c>
      <c r="CH34">
        <f>SUBTOTAL(101,Table4[2024-12-24])</f>
        <v>26.34375</v>
      </c>
      <c r="CI34">
        <f>SUBTOTAL(101,Table4[2024-12-25])</f>
        <v>26.34375</v>
      </c>
      <c r="CJ34">
        <f>SUBTOTAL(101,Table4[2024-12-26])</f>
        <v>26.34375</v>
      </c>
      <c r="CK34">
        <f>SUBTOTAL(101,Table4[2024-12-27])</f>
        <v>26.34375</v>
      </c>
      <c r="CL34">
        <f>SUBTOTAL(101,Table4[2024-12-28])</f>
        <v>26.34375</v>
      </c>
      <c r="CM34">
        <f>SUBTOTAL(101,Table4[2024-12-29])</f>
        <v>26.34375</v>
      </c>
      <c r="CN34">
        <f>SUBTOTAL(101,Table4[2024-12-30])</f>
        <v>26.34375</v>
      </c>
      <c r="CO34">
        <f>SUBTOTAL(101,Table4[2024-12-31])</f>
        <v>26.34375</v>
      </c>
      <c r="CP34">
        <f>SUBTOTAL(101,Table4[2025-01-01])</f>
        <v>26.34375</v>
      </c>
      <c r="CQ34">
        <f>SUBTOTAL(101,Table4[2025-01-02])</f>
        <v>26.34375</v>
      </c>
      <c r="CR34">
        <f>SUBTOTAL(101,Table4[2025-01-03])</f>
        <v>26.34375</v>
      </c>
      <c r="CS34">
        <f>SUBTOTAL(101,Table4[2025-01-04])</f>
        <v>26.34375</v>
      </c>
      <c r="CT34">
        <f>SUBTOTAL(101,Table4[2025-01-05])</f>
        <v>26.34375</v>
      </c>
      <c r="CU34">
        <f>SUBTOTAL(101,Table4[2025-01-06])</f>
        <v>26.34375</v>
      </c>
      <c r="CV34">
        <f>SUBTOTAL(101,Table4[2025-01-07])</f>
        <v>26.34375</v>
      </c>
      <c r="CW34">
        <f>SUBTOTAL(101,Table4[2025-01-08])</f>
        <v>26.34375</v>
      </c>
      <c r="CX34">
        <f>SUBTOTAL(101,Table4[2025-01-09])</f>
        <v>26.34375</v>
      </c>
      <c r="CY34">
        <f>SUBTOTAL(101,Table4[2025-01-10])</f>
        <v>26.34375</v>
      </c>
      <c r="CZ34">
        <f>SUBTOTAL(101,Table4[2025-01-11])</f>
        <v>26.34375</v>
      </c>
      <c r="DA34">
        <f>SUBTOTAL(101,Table4[2025-01-12])</f>
        <v>26.34375</v>
      </c>
      <c r="DB34">
        <f>SUBTOTAL(101,Table4[2025-01-13])</f>
        <v>26.34375</v>
      </c>
      <c r="DC34">
        <f>SUBTOTAL(101,Table4[2025-01-14])</f>
        <v>26.34375</v>
      </c>
      <c r="DD34">
        <f>SUBTOTAL(101,Table4[2025-01-15])</f>
        <v>26.34375</v>
      </c>
      <c r="DE34">
        <f>SUBTOTAL(101,Table4[2025-01-16])</f>
        <v>26.34375</v>
      </c>
      <c r="DF34">
        <f>SUBTOTAL(101,Table4[2025-01-17])</f>
        <v>26.34375</v>
      </c>
      <c r="DG34">
        <f>SUBTOTAL(101,Table4[2025-01-18])</f>
        <v>26.34375</v>
      </c>
      <c r="DH34">
        <f>SUBTOTAL(101,Table4[2025-01-19])</f>
        <v>26.34375</v>
      </c>
      <c r="DI34">
        <f>SUBTOTAL(101,Table4[2025-01-20])</f>
        <v>26.34375</v>
      </c>
      <c r="DJ34">
        <f>SUBTOTAL(101,Table4[2025-01-21])</f>
        <v>26.34375</v>
      </c>
      <c r="DK34">
        <f>SUBTOTAL(101,Table4[2025-01-22])</f>
        <v>26.34375</v>
      </c>
      <c r="DL34">
        <f>SUBTOTAL(101,Table4[2025-01-23])</f>
        <v>26.34375</v>
      </c>
      <c r="DM34">
        <f>SUBTOTAL(101,Table4[2025-01-24])</f>
        <v>26.34375</v>
      </c>
      <c r="DN34">
        <f>SUBTOTAL(101,Table4[2025-01-25])</f>
        <v>26.34375</v>
      </c>
      <c r="DO34">
        <f>SUBTOTAL(101,Table4[2025-01-26])</f>
        <v>26.34375</v>
      </c>
      <c r="DP34">
        <f>SUBTOTAL(101,Table4[2025-01-27])</f>
        <v>26.34375</v>
      </c>
      <c r="DQ34">
        <f>SUBTOTAL(101,Table4[2025-01-28])</f>
        <v>26.34375</v>
      </c>
      <c r="DR34">
        <f>SUBTOTAL(101,Table4[2025-01-29])</f>
        <v>26.34375</v>
      </c>
      <c r="DS34">
        <f>SUBTOTAL(101,Table4[2025-01-30])</f>
        <v>26.34375</v>
      </c>
      <c r="DT34">
        <f>SUBTOTAL(101,Table4[2025-01-31])</f>
        <v>26.34375</v>
      </c>
      <c r="DU34">
        <f>SUBTOTAL(101,Table4[2025-02-01])</f>
        <v>26.34375</v>
      </c>
      <c r="DV34">
        <f>SUBTOTAL(101,Table4[2025-02-02])</f>
        <v>26.34375</v>
      </c>
      <c r="DW34">
        <f>SUBTOTAL(101,Table4[2025-02-03])</f>
        <v>26.34375</v>
      </c>
      <c r="DX34">
        <f>SUBTOTAL(101,Table4[2025-02-04])</f>
        <v>26.34375</v>
      </c>
      <c r="DY34">
        <f>SUBTOTAL(101,Table4[2025-02-05])</f>
        <v>26.34375</v>
      </c>
      <c r="DZ34">
        <f>SUBTOTAL(101,Table4[2025-02-06])</f>
        <v>26.34375</v>
      </c>
      <c r="EA34">
        <f>SUBTOTAL(101,Table4[2025-02-07])</f>
        <v>26.34375</v>
      </c>
      <c r="EB34">
        <f>SUBTOTAL(101,Table4[2025-02-08])</f>
        <v>26.34375</v>
      </c>
      <c r="EC34">
        <f>SUBTOTAL(101,Table4[2025-02-09])</f>
        <v>26.34375</v>
      </c>
      <c r="ED34">
        <f>SUBTOTAL(101,Table4[2025-02-10])</f>
        <v>26.34375</v>
      </c>
      <c r="EE34">
        <f>SUBTOTAL(101,Table4[2025-02-11])</f>
        <v>26.34375</v>
      </c>
      <c r="EF34">
        <f>SUBTOTAL(101,Table4[2025-02-12])</f>
        <v>26.34375</v>
      </c>
      <c r="EG34">
        <f>SUBTOTAL(101,Table4[2025-02-13])</f>
        <v>26.34375</v>
      </c>
      <c r="EH34">
        <f>SUBTOTAL(101,Table4[2025-02-14])</f>
        <v>26.34375</v>
      </c>
      <c r="EI34">
        <f>SUBTOTAL(101,Table4[2025-02-15])</f>
        <v>26.34375</v>
      </c>
      <c r="EJ34">
        <f>SUBTOTAL(101,Table4[2025-02-16])</f>
        <v>26.34375</v>
      </c>
      <c r="EK34">
        <f>SUBTOTAL(101,Table4[2025-02-17])</f>
        <v>26.34375</v>
      </c>
      <c r="EL34">
        <f>SUBTOTAL(101,Table4[2025-02-18])</f>
        <v>26.34375</v>
      </c>
      <c r="EM34">
        <f>SUBTOTAL(101,Table4[2025-02-19])</f>
        <v>26.34375</v>
      </c>
      <c r="EN34">
        <f>SUBTOTAL(101,Table4[2025-02-20])</f>
        <v>26.34375</v>
      </c>
      <c r="EO34">
        <f>SUBTOTAL(101,Table4[2025-02-21])</f>
        <v>26.34375</v>
      </c>
      <c r="EP34">
        <f>SUBTOTAL(101,Table4[2025-02-22])</f>
        <v>26.34375</v>
      </c>
      <c r="EQ34">
        <f>SUBTOTAL(101,Table4[2025-02-23])</f>
        <v>26.34375</v>
      </c>
      <c r="ER34">
        <f>SUBTOTAL(101,Table4[2025-02-24])</f>
        <v>26.34375</v>
      </c>
      <c r="ES34">
        <f>SUBTOTAL(101,Table4[2025-02-25])</f>
        <v>26.34375</v>
      </c>
      <c r="ET34">
        <f>SUBTOTAL(101,Table4[2025-02-26])</f>
        <v>26.34375</v>
      </c>
      <c r="EU34">
        <f>SUBTOTAL(101,Table4[2025-02-27])</f>
        <v>26.34375</v>
      </c>
      <c r="EV34">
        <f>SUBTOTAL(101,Table4[2025-02-28])</f>
        <v>26.34375</v>
      </c>
      <c r="EW34">
        <f>SUBTOTAL(101,Table4[2025-03-01])</f>
        <v>26.34375</v>
      </c>
      <c r="EX34">
        <f>SUBTOTAL(101,Table4[2025-03-02])</f>
        <v>26.34375</v>
      </c>
      <c r="EY34">
        <f>SUBTOTAL(101,Table4[2025-03-03])</f>
        <v>26.34375</v>
      </c>
      <c r="EZ34">
        <f>SUBTOTAL(101,Table4[2025-03-04])</f>
        <v>26.34375</v>
      </c>
      <c r="FA34">
        <f>SUBTOTAL(101,Table4[2025-03-05])</f>
        <v>26.34375</v>
      </c>
      <c r="FB34">
        <f>SUBTOTAL(101,Table4[2025-03-06])</f>
        <v>26.34375</v>
      </c>
      <c r="FC34">
        <f>SUBTOTAL(101,Table4[2025-03-07])</f>
        <v>26.34375</v>
      </c>
      <c r="FD34">
        <f>SUBTOTAL(101,Table4[2025-03-08])</f>
        <v>26.34375</v>
      </c>
      <c r="FE34">
        <f>SUBTOTAL(101,Table4[2025-03-09])</f>
        <v>26.34375</v>
      </c>
      <c r="FF34">
        <f>SUBTOTAL(101,Table4[2025-03-10])</f>
        <v>26.34375</v>
      </c>
      <c r="FG34">
        <f>SUBTOTAL(101,Table4[2025-03-11])</f>
        <v>26.34375</v>
      </c>
      <c r="FH34">
        <f>SUBTOTAL(101,Table4[2025-03-12])</f>
        <v>26.34375</v>
      </c>
      <c r="FI34">
        <f>SUBTOTAL(101,Table4[2025-03-13])</f>
        <v>26.34375</v>
      </c>
      <c r="FJ34">
        <f>SUBTOTAL(101,Table4[2025-03-14])</f>
        <v>26.34375</v>
      </c>
      <c r="FK34">
        <f>SUBTOTAL(101,Table4[2025-03-15])</f>
        <v>26.34375</v>
      </c>
      <c r="FL34">
        <f>SUBTOTAL(101,Table4[2025-03-16])</f>
        <v>26.34375</v>
      </c>
      <c r="FM34">
        <f>SUBTOTAL(101,Table4[2025-03-17])</f>
        <v>26.34375</v>
      </c>
      <c r="FN34">
        <f>SUBTOTAL(101,Table4[2025-03-18])</f>
        <v>26.34375</v>
      </c>
      <c r="FO34">
        <f>SUBTOTAL(101,Table4[2025-03-19])</f>
        <v>26.34375</v>
      </c>
      <c r="FP34">
        <f>SUBTOTAL(101,Table4[2025-03-20])</f>
        <v>26.34375</v>
      </c>
      <c r="FQ34">
        <f>SUBTOTAL(101,Table4[2025-03-21])</f>
        <v>26.34375</v>
      </c>
      <c r="FR34">
        <f>SUBTOTAL(101,Table4[2025-03-22])</f>
        <v>26.34375</v>
      </c>
      <c r="FS34">
        <f>SUBTOTAL(101,Table4[2025-03-23])</f>
        <v>26.34375</v>
      </c>
      <c r="FT34">
        <f>SUBTOTAL(101,Table4[2025-03-24])</f>
        <v>26.34375</v>
      </c>
      <c r="FU34">
        <f>SUBTOTAL(101,Table4[2025-03-25])</f>
        <v>26.34375</v>
      </c>
      <c r="FV34">
        <f>SUBTOTAL(101,Table4[2025-03-26])</f>
        <v>26.34375</v>
      </c>
      <c r="FW34">
        <f>SUBTOTAL(101,Table4[2025-03-27])</f>
        <v>26.34375</v>
      </c>
      <c r="FX34">
        <f>SUBTOTAL(101,Table4[2025-03-28])</f>
        <v>26.34375</v>
      </c>
      <c r="FY34">
        <f>SUBTOTAL(101,Table4[2025-03-29])</f>
        <v>26.34375</v>
      </c>
      <c r="FZ34">
        <f>SUBTOTAL(101,Table4[2025-03-30])</f>
        <v>26.34375</v>
      </c>
      <c r="GA34">
        <f>SUBTOTAL(101,Table4[2025-03-31])</f>
        <v>26.34375</v>
      </c>
      <c r="GB34">
        <f>SUBTOTAL(101,Table4[2025-04-01])</f>
        <v>26.34375</v>
      </c>
      <c r="GC34">
        <f>SUBTOTAL(101,Table4[2025-04-02])</f>
        <v>26.34375</v>
      </c>
      <c r="GD34">
        <f>SUBTOTAL(101,Table4[2025-04-03])</f>
        <v>26.34375</v>
      </c>
      <c r="GE34">
        <f>SUBTOTAL(101,Table4[2025-04-04])</f>
        <v>26.34375</v>
      </c>
      <c r="GF34">
        <f>SUBTOTAL(101,Table4[2025-04-05])</f>
        <v>26.34375</v>
      </c>
      <c r="GG34">
        <f>SUBTOTAL(101,Table4[2025-04-06])</f>
        <v>26.34375</v>
      </c>
      <c r="GH34">
        <f>SUBTOTAL(101,Table4[2025-04-07])</f>
        <v>26.34375</v>
      </c>
      <c r="GI34">
        <f>SUBTOTAL(101,Table4[2025-04-08])</f>
        <v>26.34375</v>
      </c>
      <c r="GJ34">
        <f>SUBTOTAL(101,Table4[2025-04-09])</f>
        <v>26.34375</v>
      </c>
      <c r="GK34">
        <f>SUBTOTAL(101,Table4[2025-04-10])</f>
        <v>26.34375</v>
      </c>
      <c r="GL34">
        <f>SUBTOTAL(101,Table4[2025-04-11])</f>
        <v>26.34375</v>
      </c>
      <c r="GM34">
        <f>SUBTOTAL(101,Table4[2025-04-12])</f>
        <v>26.34375</v>
      </c>
      <c r="GN34">
        <f>SUBTOTAL(101,Table4[2025-04-13])</f>
        <v>26.34375</v>
      </c>
      <c r="GO34">
        <f>SUBTOTAL(101,Table4[2025-04-14])</f>
        <v>26.34375</v>
      </c>
      <c r="GP34">
        <f>SUBTOTAL(101,Table4[2025-04-15])</f>
        <v>26.34375</v>
      </c>
      <c r="GQ34">
        <f>SUBTOTAL(101,Table4[2025-04-16])</f>
        <v>26.34375</v>
      </c>
      <c r="GR34">
        <f>SUBTOTAL(101,Table4[2025-04-17])</f>
        <v>26.34375</v>
      </c>
      <c r="GS34">
        <f>SUBTOTAL(101,Table4[2025-04-18])</f>
        <v>26.34375</v>
      </c>
      <c r="GT34">
        <f>SUBTOTAL(101,Table4[2025-04-19])</f>
        <v>26.34375</v>
      </c>
      <c r="GU34">
        <f>SUBTOTAL(101,Table4[2025-04-20])</f>
        <v>26.34375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5" workbookViewId="0">
      <selection activeCell="BJ33" sqref="BJ3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23</v>
      </c>
      <c r="BQ3" s="58">
        <f>82-BP3</f>
        <v>59</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57">
        <f t="shared" ref="BP5" si="1">BO5+BO6</f>
        <v>25</v>
      </c>
      <c r="BQ5" s="58">
        <f t="shared" ref="BQ5" si="2">82-BP5</f>
        <v>57</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14</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24</v>
      </c>
      <c r="BQ7" s="58">
        <f t="shared" ref="BQ7" si="4">82-BP7</f>
        <v>58</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57">
        <f t="shared" ref="BP9" si="5">BO9+BO10</f>
        <v>24</v>
      </c>
      <c r="BQ9" s="58">
        <f t="shared" ref="BQ9" si="6">82-BP9</f>
        <v>58</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7">
        <f t="shared" ref="BP11" si="7">BO11+BO12</f>
        <v>22</v>
      </c>
      <c r="BQ11" s="58">
        <f t="shared" ref="BQ11" si="8">82-BP11</f>
        <v>60</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25</v>
      </c>
      <c r="BQ13" s="58">
        <f t="shared" ref="BQ13" si="10">82-BP13</f>
        <v>57</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14</v>
      </c>
      <c r="BP15" s="57">
        <f t="shared" ref="BP15" si="11">BO15+BO16</f>
        <v>23</v>
      </c>
      <c r="BQ15" s="58">
        <f t="shared" ref="BQ15" si="12">82-BP15</f>
        <v>59</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9</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57">
        <f t="shared" ref="BP17" si="13">BO17+BO18</f>
        <v>24</v>
      </c>
      <c r="BQ17" s="58">
        <f t="shared" ref="BQ17" si="14">82-BP17</f>
        <v>58</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13</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57">
        <f t="shared" ref="BP19" si="15">BO19+BO20</f>
        <v>22</v>
      </c>
      <c r="BQ19" s="58">
        <f t="shared" ref="BQ19" si="16">82-BP19</f>
        <v>60</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11</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7">
        <f t="shared" ref="BP21" si="17">BO21+BO22</f>
        <v>23</v>
      </c>
      <c r="BQ21" s="58">
        <f t="shared" ref="BQ21" si="18">82-BP21</f>
        <v>59</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12</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11</v>
      </c>
      <c r="BP23" s="57">
        <f t="shared" ref="BP23" si="19">BO23+BO24</f>
        <v>23</v>
      </c>
      <c r="BQ23" s="58">
        <f t="shared" ref="BQ23" si="20">82-BP23</f>
        <v>59</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57">
        <f t="shared" ref="BP25" si="21">BO25+BO26</f>
        <v>25</v>
      </c>
      <c r="BQ25" s="58">
        <f t="shared" ref="BQ25" si="22">82-BP25</f>
        <v>57</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24</v>
      </c>
      <c r="BQ27" s="58">
        <f t="shared" ref="BQ27" si="24">82-BP27</f>
        <v>58</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10</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23</v>
      </c>
      <c r="BQ29" s="58">
        <f t="shared" ref="BQ29" si="26">82-BP29</f>
        <v>59</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9</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11</v>
      </c>
      <c r="BP31" s="57">
        <f t="shared" ref="BP31" si="27">BO31+BO32</f>
        <v>23</v>
      </c>
      <c r="BQ31" s="58">
        <f t="shared" ref="BQ31" si="28">82-BP31</f>
        <v>59</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14</v>
      </c>
      <c r="BP33" s="57">
        <f t="shared" ref="BP33" si="29">BO33+BO34</f>
        <v>27</v>
      </c>
      <c r="BQ33" s="58">
        <f t="shared" ref="BQ33" si="30">82-BP33</f>
        <v>55</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57">
        <f t="shared" ref="BP35" si="31">BO35+BO36</f>
        <v>24</v>
      </c>
      <c r="BQ35" s="58">
        <f t="shared" ref="BQ35" si="32">82-BP35</f>
        <v>58</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14</v>
      </c>
      <c r="BP37" s="57">
        <f t="shared" ref="BP37" si="33">BO37+BO38</f>
        <v>25</v>
      </c>
      <c r="BQ37" s="58">
        <f t="shared" ref="BQ37" si="34">82-BP37</f>
        <v>57</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23</v>
      </c>
      <c r="BQ39" s="58">
        <f t="shared" ref="BQ39" si="36">82-BP39</f>
        <v>59</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11</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11</v>
      </c>
      <c r="BP41" s="57">
        <f t="shared" ref="BP41" si="37">BO41+BO42</f>
        <v>23</v>
      </c>
      <c r="BQ41" s="58">
        <f t="shared" ref="BQ41" si="38">82-BP41</f>
        <v>59</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57">
        <f t="shared" ref="BP45" si="41">BO45+BO46</f>
        <v>26</v>
      </c>
      <c r="BQ45" s="58">
        <f t="shared" ref="BQ45" si="42">82-BP45</f>
        <v>56</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57">
        <f t="shared" ref="BP47" si="43">BO47+BO48</f>
        <v>24</v>
      </c>
      <c r="BQ47" s="58">
        <f t="shared" ref="BQ47" si="44">82-BP47</f>
        <v>58</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13</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7">
        <f t="shared" ref="BP49" si="45">BO49+BO50</f>
        <v>26</v>
      </c>
      <c r="BQ49" s="58">
        <f t="shared" ref="BQ49" si="46">82-BP49</f>
        <v>56</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57">
        <f t="shared" ref="BP51" si="47">BO51+BO52</f>
        <v>25</v>
      </c>
      <c r="BQ51" s="58">
        <f t="shared" ref="BQ51" si="48">82-BP51</f>
        <v>57</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23</v>
      </c>
      <c r="BQ53" s="58">
        <f t="shared" ref="BQ53" si="50">82-BP53</f>
        <v>59</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57">
        <f t="shared" ref="BP55" si="51">BO55+BO56</f>
        <v>23</v>
      </c>
      <c r="BQ55" s="58">
        <f t="shared" ref="BQ55" si="52">82-BP55</f>
        <v>59</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57">
        <f t="shared" ref="BP57" si="53">BO57+BO58</f>
        <v>23</v>
      </c>
      <c r="BQ57" s="58">
        <f t="shared" ref="BQ57" si="54">82-BP57</f>
        <v>59</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10</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11</v>
      </c>
      <c r="BP59" s="57">
        <f t="shared" ref="BP59" si="55">BO59+BO60</f>
        <v>22</v>
      </c>
      <c r="BQ59" s="58">
        <f t="shared" ref="BQ59" si="56">82-BP59</f>
        <v>60</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57">
        <f t="shared" ref="BP61" si="57">BO61+BO62</f>
        <v>24</v>
      </c>
      <c r="BQ61" s="58">
        <f t="shared" ref="BQ61" si="58">82-BP61</f>
        <v>58</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11</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14</v>
      </c>
      <c r="BP63" s="57">
        <f t="shared" ref="BP63" si="59">BO63+BO64</f>
        <v>24</v>
      </c>
      <c r="BQ63" s="58">
        <f t="shared" ref="BQ63" si="60">82-BP63</f>
        <v>58</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57">
        <f t="shared" ref="BP65" si="61">BO65+BO66</f>
        <v>24</v>
      </c>
      <c r="BQ65" s="58">
        <f t="shared" ref="BQ65" si="62">82-BP65</f>
        <v>58</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382</v>
      </c>
      <c r="BQ67" s="35">
        <f>SUM(BQ3:BQ66)/2</f>
        <v>930</v>
      </c>
    </row>
    <row r="68" spans="1:69" x14ac:dyDescent="0.25">
      <c r="BP68" s="51">
        <f>2*BP67/SUM(BP3:BQ66)</f>
        <v>0.29115853658536583</v>
      </c>
      <c r="BQ68" s="51">
        <f>2*BQ67/SUM(BP3:BQ66)</f>
        <v>0.70884146341463417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15</v>
      </c>
      <c r="BQ3" s="58">
        <f>82-BP3</f>
        <v>67</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57">
        <f t="shared" ref="BP5" si="1">BO5+BO6</f>
        <v>22</v>
      </c>
      <c r="BQ5" s="58">
        <f t="shared" ref="BQ5" si="2">82-BP5</f>
        <v>60</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12</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14</v>
      </c>
      <c r="BQ7" s="58">
        <f t="shared" ref="BQ7" si="4">82-BP7</f>
        <v>68</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57">
        <f t="shared" ref="BP9" si="5">BO9+BO10</f>
        <v>20</v>
      </c>
      <c r="BQ9" s="58">
        <f t="shared" ref="BQ9" si="6">82-BP9</f>
        <v>62</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7">
        <f t="shared" ref="BP11" si="7">BO11+BO12</f>
        <v>14</v>
      </c>
      <c r="BQ11" s="58">
        <f t="shared" ref="BQ11" si="8">82-BP11</f>
        <v>68</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24</v>
      </c>
      <c r="BQ13" s="58">
        <f t="shared" ref="BQ13" si="10">82-BP13</f>
        <v>58</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12</v>
      </c>
      <c r="BP15" s="57">
        <f t="shared" ref="BP15" si="11">BO15+BO16</f>
        <v>18</v>
      </c>
      <c r="BQ15" s="58">
        <f t="shared" ref="BQ15" si="12">82-BP15</f>
        <v>64</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6</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57">
        <f t="shared" ref="BP17" si="13">BO17+BO18</f>
        <v>18</v>
      </c>
      <c r="BQ17" s="58">
        <f t="shared" ref="BQ17" si="14">82-BP17</f>
        <v>64</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10</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57">
        <f t="shared" ref="BP19" si="15">BO19+BO20</f>
        <v>14</v>
      </c>
      <c r="BQ19" s="58">
        <f t="shared" ref="BQ19" si="16">82-BP19</f>
        <v>68</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7</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7">
        <f t="shared" ref="BP21" si="17">BO21+BO22</f>
        <v>17</v>
      </c>
      <c r="BQ21" s="58">
        <f t="shared" ref="BQ21" si="18">82-BP21</f>
        <v>65</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9</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10</v>
      </c>
      <c r="BP23" s="57">
        <f t="shared" ref="BP23" si="19">BO23+BO24</f>
        <v>21</v>
      </c>
      <c r="BQ23" s="58">
        <f t="shared" ref="BQ23" si="20">82-BP23</f>
        <v>61</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57">
        <f t="shared" ref="BP25" si="21">BO25+BO26</f>
        <v>24</v>
      </c>
      <c r="BQ25" s="58">
        <f t="shared" ref="BQ25" si="22">82-BP25</f>
        <v>58</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18</v>
      </c>
      <c r="BQ27" s="58">
        <f t="shared" ref="BQ27" si="24">82-BP27</f>
        <v>64</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9</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18</v>
      </c>
      <c r="BQ29" s="58">
        <f t="shared" ref="BQ29" si="26">82-BP29</f>
        <v>64</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6</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4</v>
      </c>
      <c r="BP31" s="57">
        <f t="shared" ref="BP31" si="27">BO31+BO32</f>
        <v>8</v>
      </c>
      <c r="BQ31" s="58">
        <f t="shared" ref="BQ31" si="28">82-BP31</f>
        <v>74</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9</v>
      </c>
      <c r="BP33" s="57">
        <f t="shared" ref="BP33" si="29">BO33+BO34</f>
        <v>20</v>
      </c>
      <c r="BQ33" s="58">
        <f t="shared" ref="BQ33" si="30">82-BP33</f>
        <v>62</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57">
        <f t="shared" ref="BP35" si="31">BO35+BO36</f>
        <v>20</v>
      </c>
      <c r="BQ35" s="58">
        <f t="shared" ref="BQ35" si="32">82-BP35</f>
        <v>62</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17</v>
      </c>
      <c r="BQ37" s="58">
        <f t="shared" ref="BQ37" si="34">82-BP37</f>
        <v>65</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17</v>
      </c>
      <c r="BQ39" s="58">
        <f t="shared" ref="BQ39" si="36">82-BP39</f>
        <v>65</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7">
        <f t="shared" ref="BP41" si="37">BO41+BO42</f>
        <v>6</v>
      </c>
      <c r="BQ41" s="58">
        <f t="shared" ref="BQ41" si="38">82-BP41</f>
        <v>76</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57">
        <f t="shared" ref="BP43" si="39">BO43+BO44</f>
        <v>19</v>
      </c>
      <c r="BQ43" s="58">
        <f t="shared" ref="BQ43" si="40">82-BP43</f>
        <v>63</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57">
        <f t="shared" ref="BP45" si="41">BO45+BO46</f>
        <v>23</v>
      </c>
      <c r="BQ45" s="58">
        <f t="shared" ref="BQ45" si="42">82-BP45</f>
        <v>59</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57">
        <f t="shared" ref="BP47" si="43">BO47+BO48</f>
        <v>16</v>
      </c>
      <c r="BQ47" s="58">
        <f t="shared" ref="BQ47" si="44">82-BP47</f>
        <v>66</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9</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7">
        <f t="shared" ref="BP49" si="45">BO49+BO50</f>
        <v>17</v>
      </c>
      <c r="BQ49" s="58">
        <f t="shared" ref="BQ49" si="46">82-BP49</f>
        <v>65</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57">
        <f t="shared" ref="BP51" si="47">BO51+BO52</f>
        <v>18</v>
      </c>
      <c r="BQ51" s="58">
        <f t="shared" ref="BQ51" si="48">82-BP51</f>
        <v>64</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20</v>
      </c>
      <c r="BQ53" s="58">
        <f t="shared" ref="BQ53" si="50">82-BP53</f>
        <v>62</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57">
        <f t="shared" ref="BP55" si="51">BO55+BO56</f>
        <v>16</v>
      </c>
      <c r="BQ55" s="58">
        <f t="shared" ref="BQ55" si="52">82-BP55</f>
        <v>66</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7">
        <f t="shared" ref="BP57" si="53">BO57+BO58</f>
        <v>18</v>
      </c>
      <c r="BQ57" s="58">
        <f t="shared" ref="BQ57" si="54">82-BP57</f>
        <v>64</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7</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9</v>
      </c>
      <c r="BP59" s="57">
        <f t="shared" ref="BP59" si="55">BO59+BO60</f>
        <v>18</v>
      </c>
      <c r="BQ59" s="58">
        <f t="shared" ref="BQ59" si="56">82-BP59</f>
        <v>64</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57">
        <f t="shared" ref="BP61" si="57">BO61+BO62</f>
        <v>17</v>
      </c>
      <c r="BQ61" s="58">
        <f t="shared" ref="BQ61" si="58">82-BP61</f>
        <v>65</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7</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13</v>
      </c>
      <c r="BP63" s="57">
        <f t="shared" ref="BP63" si="59">BO63+BO64</f>
        <v>23</v>
      </c>
      <c r="BQ63" s="58">
        <f t="shared" ref="BQ63" si="60">82-BP63</f>
        <v>59</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57">
        <f t="shared" ref="BP65" si="61">BO65+BO66</f>
        <v>18</v>
      </c>
      <c r="BQ65" s="58">
        <f t="shared" ref="BQ65" si="62">82-BP65</f>
        <v>64</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284</v>
      </c>
      <c r="BQ67" s="34">
        <f>SUM(BQ3:BQ66)/2</f>
        <v>1028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tabSelected="1" workbookViewId="0">
      <pane xSplit="1" topLeftCell="B1" activePane="topRight" state="frozen"/>
      <selection pane="topRight" activeCell="AL16" sqref="AL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0.95833333333333337</v>
      </c>
      <c r="F2">
        <f>COUNTIFS(DataRegularSeason20242025!$N$3:$N$1315,1,DataRegularSeason20242025!$D$3:$D$1315,$A2)</f>
        <v>14</v>
      </c>
      <c r="G2">
        <f>41-Table3[[#This Row],[GP_A]]</f>
        <v>27</v>
      </c>
      <c r="H2">
        <f>COUNTIFS(DataRegularSeason20242025!$E$3:$E$1315,$A2,DataRegularSeason20242025!$N$3:$N$1315,1)</f>
        <v>10</v>
      </c>
      <c r="I2">
        <f>41-Table3[[#This Row],[GP_H]]</f>
        <v>31</v>
      </c>
      <c r="J2">
        <f>F2+H2</f>
        <v>24</v>
      </c>
      <c r="K2">
        <f>82-Table3[[#This Row],[GP]]</f>
        <v>58</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5</v>
      </c>
      <c r="Q2">
        <f>COUNTIFS(DataRegularSeason20242025!$D$3:$D$1315,$A2, DataRegularSeason20242025!$S$3:$S$1315, $A2,DataRegularSeason20242025!$M$3:$M$1315,"REG")</f>
        <v>5</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6</v>
      </c>
      <c r="AD2">
        <f>Table3[[#This Row],[RW_A]]+Table3[[#This Row],[RW_H]]</f>
        <v>15</v>
      </c>
      <c r="AE2">
        <f>Table3[[#This Row],[RL_A]]+Table3[[#This Row],[RL_H]]</f>
        <v>6</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0.75</v>
      </c>
      <c r="AM2" s="15">
        <f>Table3[[#This Row],[PTS2]]/(3*Table3[[#This Row],[GP]])</f>
        <v>0.70833333333333337</v>
      </c>
      <c r="AN2">
        <f>(2*Table3[[#This Row],[GR]])+Table3[[#This Row],[PTS]]</f>
        <v>152</v>
      </c>
      <c r="AO2">
        <f>(3*Table3[[#This Row],[GR]])+Table3[[#This Row],[PTS2]]</f>
        <v>225</v>
      </c>
      <c r="AP2">
        <f>Table3[[#This Row],[PTS]]+(2 * Table3[[#This Row],[GR]] * Table3[[#This Row],[PTS%]])</f>
        <v>123</v>
      </c>
      <c r="AQ2">
        <f>Table3[[#This Row],[PTS2]]+(3 * Table3[[#This Row],[GR]] * Table3[[#This Row],[PTS%2]])</f>
        <v>174.25</v>
      </c>
      <c r="AR2" s="20" t="str">
        <f>_xlfn.CONCAT(TEXT(Table3[[#This Row],[W]], "0"), "-", TEXT(Table3[[#This Row],[RL]],"0"), "-", TEXT(Table3[[#This Row],[OTL]]+Table3[[#This Row],[SOL]], "0"))</f>
        <v>18-6-0</v>
      </c>
      <c r="AS2">
        <f>COUNTIFS(DataRegularSeason20242025!$D$3:$D$1315,Table3[[#This Row],[Teams]],DataRegularSeason20242025!$K$3:$K$1315,0)</f>
        <v>1</v>
      </c>
      <c r="AT2">
        <f>SUMIF(DataRegularSeason20242025!$D$3:$D$1315,$A2, DataRegularSeason20242025!$J$3:$J$1315)</f>
        <v>50</v>
      </c>
      <c r="AU2">
        <f>SUMIF(DataRegularSeason20242025!$D$3:$D$1315,$A2, DataRegularSeason20242025!$K$3:$K$1315)</f>
        <v>38</v>
      </c>
      <c r="AV2">
        <f>AT2-AU2</f>
        <v>12</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93</v>
      </c>
      <c r="BB2">
        <f>AU2+AY2</f>
        <v>60</v>
      </c>
      <c r="BC2">
        <f>BA2-BB2</f>
        <v>33</v>
      </c>
      <c r="BD2" s="17">
        <f>Table3[[#This Row],[GF]]/Table3[[#This Row],[GP]]</f>
        <v>3.875</v>
      </c>
      <c r="BE2" s="17">
        <f>Table3[[#This Row],[GA]]/Table3[[#This Row],[GP]]</f>
        <v>2.5</v>
      </c>
      <c r="BF2" s="17">
        <f>(Table3[[#This Row],[GF]]-Table3[[#This Row],[GA]])/Table3[[#This Row],[GP]]</f>
        <v>1.375</v>
      </c>
      <c r="BG2" s="50" t="str">
        <f>_xlfn.CONCAT(TEXT(Table3[[#This Row],[W_H]], "0"), "-", TEXT(Table3[[#This Row],[RL_H]],"0"), "-", TEXT(Table3[[#This Row],[OTL_H]]+Table3[[#This Row],[SOL_H]], "0"))</f>
        <v>9-1-0</v>
      </c>
      <c r="BH2" s="50" t="str">
        <f>_xlfn.CONCAT(TEXT(Table3[[#This Row],[W_A]], "0"), "-", TEXT(Table3[[#This Row],[RL_A]],"0"), "-", TEXT(Table3[[#This Row],[OTL_A]]+Table3[[#This Row],[SOL_A]], "0"))</f>
        <v>9-5-0</v>
      </c>
      <c r="BI2">
        <f>COUNTIFS(DataRegularSeason20242025!$D$3:$D$1315,$A2,DataRegularSeason20242025!$H$3:$H$1315, $A2)</f>
        <v>11</v>
      </c>
      <c r="BJ2">
        <f>COUNTIFS(DataRegularSeason20242025!$E$3:$E$1315,$A2,DataRegularSeason20242025!$H$3:$H$1315, $A2)</f>
        <v>9</v>
      </c>
      <c r="BK2">
        <f>BI2+BJ2</f>
        <v>20</v>
      </c>
      <c r="BL2">
        <f>F2-BI2</f>
        <v>3</v>
      </c>
      <c r="BM2">
        <f>H2-BJ2</f>
        <v>1</v>
      </c>
      <c r="BN2">
        <f>BL2+BM2</f>
        <v>4</v>
      </c>
      <c r="BS2" t="s">
        <v>1462</v>
      </c>
      <c r="BT2">
        <f>SUM($J$2:$J$33)/2</f>
        <v>382</v>
      </c>
      <c r="BX2" t="s">
        <v>63</v>
      </c>
      <c r="BY2" s="19" t="s">
        <v>1473</v>
      </c>
      <c r="BZ2">
        <f>INDEX($J$2:$J$33,MATCH("CGY",$A$2:$A$33,0),1)</f>
        <v>25</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18</v>
      </c>
      <c r="E3" s="15">
        <f>Table3[[#This Row],[Watched]]/Table3[[#This Row],[GP]]</f>
        <v>0.78260869565217395</v>
      </c>
      <c r="F3">
        <f>COUNTIFS(DataRegularSeason20242025!$N$3:$N$1315,1,DataRegularSeason20242025!$D$3:$D$1315,$A3)</f>
        <v>14</v>
      </c>
      <c r="G3">
        <f>41-Table3[[#This Row],[GP_A]]</f>
        <v>27</v>
      </c>
      <c r="H3">
        <f>COUNTIFS(DataRegularSeason20242025!$E$3:$E$1315,$A3,DataRegularSeason20242025!$N$3:$N$1315,1)</f>
        <v>9</v>
      </c>
      <c r="I3">
        <f>41-Table3[[#This Row],[GP_H]]</f>
        <v>32</v>
      </c>
      <c r="J3">
        <f>F3+H3</f>
        <v>23</v>
      </c>
      <c r="K3">
        <f>82-Table3[[#This Row],[GP]]</f>
        <v>59</v>
      </c>
      <c r="L3">
        <f>COUNTIFS(DataRegularSeason20242025!$D$3:$D$1315,$A3, DataRegularSeason20242025!$L$3:$L$1315, $A3,DataRegularSeason20242025!$N$3:$N$1315,1)</f>
        <v>10</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15</v>
      </c>
      <c r="AC3">
        <f>Table3[[#This Row],[L_A]]+Table3[[#This Row],[L_H]]</f>
        <v>8</v>
      </c>
      <c r="AD3">
        <f>Table3[[#This Row],[RW_A]]+Table3[[#This Row],[RW_H]]</f>
        <v>14</v>
      </c>
      <c r="AE3">
        <f>Table3[[#This Row],[RL_A]]+Table3[[#This Row],[RL_H]]</f>
        <v>4</v>
      </c>
      <c r="AF3">
        <f>Table3[[#This Row],[OTW_A]]+Table3[[#This Row],[OTW_H]]</f>
        <v>1</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34</v>
      </c>
      <c r="AK3">
        <f>(3*(Table3[[#This Row],[RW_A]]+Table3[[#This Row],[RW_H]]))+(2*(Table3[[#This Row],[OTW_A]]+Table3[[#This Row],[SOW_A]]+Table3[[#This Row],[OTW_H]]+Table3[[#This Row],[SOW_H]]))+Table3[[#This Row],[OTL_A]]+Table3[[#This Row],[SOL_A]]+Table3[[#This Row],[OTL_H]]+Table3[[#This Row],[SOL_H]]</f>
        <v>48</v>
      </c>
      <c r="AL3" s="15">
        <f>Table3[[#This Row],[PTS]]/(2*Table3[[#This Row],[GP]])</f>
        <v>0.73913043478260865</v>
      </c>
      <c r="AM3" s="15">
        <f>Table3[[#This Row],[PTS2]]/(3*Table3[[#This Row],[GP]])</f>
        <v>0.69565217391304346</v>
      </c>
      <c r="AN3">
        <f>(2*Table3[[#This Row],[GR]])+Table3[[#This Row],[PTS]]</f>
        <v>152</v>
      </c>
      <c r="AO3">
        <f>(3*Table3[[#This Row],[GR]])+Table3[[#This Row],[PTS2]]</f>
        <v>225</v>
      </c>
      <c r="AP3">
        <f>Table3[[#This Row],[PTS]]+(2 * Table3[[#This Row],[GR]] * Table3[[#This Row],[PTS%]])</f>
        <v>121.21739130434781</v>
      </c>
      <c r="AQ3">
        <f>Table3[[#This Row],[PTS2]]+(3 * Table3[[#This Row],[GR]] * Table3[[#This Row],[PTS%2]])</f>
        <v>171.13043478260869</v>
      </c>
      <c r="AR3" s="20" t="str">
        <f>_xlfn.CONCAT(TEXT(Table3[[#This Row],[W]], "0"), "-", TEXT(Table3[[#This Row],[RL]],"0"), "-", TEXT(Table3[[#This Row],[OTL]]+Table3[[#This Row],[SOL]], "0"))</f>
        <v>15-4-4</v>
      </c>
      <c r="AS3">
        <f>COUNTIFS(DataRegularSeason20242025!$D$3:$D$1315,Table3[[#This Row],[Teams]],DataRegularSeason20242025!$K$3:$K$1315,0)</f>
        <v>1</v>
      </c>
      <c r="AT3">
        <f>SUMIF(DataRegularSeason20242025!$D$3:$D$1315,$A3, DataRegularSeason20242025!$J$3:$J$1315)</f>
        <v>51</v>
      </c>
      <c r="AU3">
        <f>SUMIF(DataRegularSeason20242025!$D$3:$D$1315,$A3, DataRegularSeason20242025!$K$3:$K$1315)</f>
        <v>32</v>
      </c>
      <c r="AV3">
        <f>AT3-AU3</f>
        <v>19</v>
      </c>
      <c r="AW3">
        <f>COUNTIFS(DataRegularSeason20242025!$E$3:$E$1315,Table3[[#This Row],[Teams]],DataRegularSeason20242025!$J$3:$J$1315,0)</f>
        <v>1</v>
      </c>
      <c r="AX3">
        <f>SUMIF(DataRegularSeason20242025!$E$3:$E$1315,$A3,DataRegularSeason20242025!$K$3:$K$1315)</f>
        <v>23</v>
      </c>
      <c r="AY3">
        <f>SUMIF(DataRegularSeason20242025!$E$3:$E$1315,$A3,DataRegularSeason20242025!$J$3:$J$1315)</f>
        <v>24</v>
      </c>
      <c r="AZ3">
        <f>AX3-AY3</f>
        <v>-1</v>
      </c>
      <c r="BA3">
        <f>AT3+AX3</f>
        <v>74</v>
      </c>
      <c r="BB3">
        <f>AU3+AY3</f>
        <v>56</v>
      </c>
      <c r="BC3">
        <f>BA3-BB3</f>
        <v>18</v>
      </c>
      <c r="BD3" s="17">
        <f>Table3[[#This Row],[GF]]/Table3[[#This Row],[GP]]</f>
        <v>3.2173913043478262</v>
      </c>
      <c r="BE3" s="17">
        <f>Table3[[#This Row],[GA]]/Table3[[#This Row],[GP]]</f>
        <v>2.4347826086956523</v>
      </c>
      <c r="BF3" s="17">
        <f>(Table3[[#This Row],[GF]]-Table3[[#This Row],[GA]])/Table3[[#This Row],[GP]]</f>
        <v>0.78260869565217395</v>
      </c>
      <c r="BG3" s="50" t="str">
        <f>_xlfn.CONCAT(TEXT(Table3[[#This Row],[W_H]], "0"), "-", TEXT(Table3[[#This Row],[RL_H]],"0"), "-", TEXT(Table3[[#This Row],[OTL_H]]+Table3[[#This Row],[SOL_H]], "0"))</f>
        <v>5-3-1</v>
      </c>
      <c r="BH3" s="50" t="str">
        <f>_xlfn.CONCAT(TEXT(Table3[[#This Row],[W_A]], "0"), "-", TEXT(Table3[[#This Row],[RL_A]],"0"), "-", TEXT(Table3[[#This Row],[OTL_A]]+Table3[[#This Row],[SOL_A]], "0"))</f>
        <v>10-1-3</v>
      </c>
      <c r="BI3">
        <f>COUNTIFS(DataRegularSeason20242025!$D$3:$D$1315,$A3,DataRegularSeason20242025!$H$3:$H$1315, $A3)</f>
        <v>10</v>
      </c>
      <c r="BJ3">
        <f>COUNTIFS(DataRegularSeason20242025!$E$3:$E$1315,$A3,DataRegularSeason20242025!$H$3:$H$1315, $A3)</f>
        <v>7</v>
      </c>
      <c r="BK3">
        <f>BI3+BJ3</f>
        <v>17</v>
      </c>
      <c r="BL3">
        <f>F3-BI3</f>
        <v>4</v>
      </c>
      <c r="BM3">
        <f>H3-BJ3</f>
        <v>2</v>
      </c>
      <c r="BN3">
        <f>BL3+BM3</f>
        <v>6</v>
      </c>
      <c r="BS3" t="s">
        <v>1460</v>
      </c>
      <c r="BT3">
        <f>SUM($D$2:$D$33)/2</f>
        <v>284</v>
      </c>
      <c r="BX3" t="s">
        <v>97</v>
      </c>
      <c r="BY3" s="21">
        <v>0.5</v>
      </c>
      <c r="BZ3">
        <f>INDEX($AB$2:$AB$33,MATCH("CGY",$A$2:$A$33,0),1)</f>
        <v>12</v>
      </c>
      <c r="CB3" s="21">
        <f>BY3*BZ3</f>
        <v>6</v>
      </c>
      <c r="CC3" s="15">
        <f>CB3/$CB$7</f>
        <v>0.22058823529411761</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18</v>
      </c>
      <c r="E4" s="15">
        <f>Table3[[#This Row],[Watched]]/Table3[[#This Row],[GP]]</f>
        <v>0.75</v>
      </c>
      <c r="F4">
        <f>COUNTIFS(DataRegularSeason20242025!$N$3:$N$1315,1,DataRegularSeason20242025!$D$3:$D$1315,$A4)</f>
        <v>11</v>
      </c>
      <c r="G4">
        <f>41-Table3[[#This Row],[GP_A]]</f>
        <v>30</v>
      </c>
      <c r="H4">
        <f>COUNTIFS(DataRegularSeason20242025!$E$3:$E$1315,$A4,DataRegularSeason20242025!$N$3:$N$1315,1)</f>
        <v>13</v>
      </c>
      <c r="I4">
        <f>41-Table3[[#This Row],[GP_H]]</f>
        <v>28</v>
      </c>
      <c r="J4">
        <f>F4+H4</f>
        <v>24</v>
      </c>
      <c r="K4">
        <f>82-Table3[[#This Row],[GP]]</f>
        <v>58</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8</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5</v>
      </c>
      <c r="Y4">
        <f>COUNTIFS(DataRegularSeason20242025!$E$3:$E$1315,$A4, DataRegularSeason20242025!$S$3:$S$1315, $A4,DataRegularSeason20242025!$M$3:$M$1315,"REG")</f>
        <v>4</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17</v>
      </c>
      <c r="AC4">
        <f>Table3[[#This Row],[L_A]]+Table3[[#This Row],[L_H]]</f>
        <v>7</v>
      </c>
      <c r="AD4">
        <f>Table3[[#This Row],[RW_A]]+Table3[[#This Row],[RW_H]]</f>
        <v>15</v>
      </c>
      <c r="AE4">
        <f>Table3[[#This Row],[RL_A]]+Table3[[#This Row],[RL_H]]</f>
        <v>6</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35</v>
      </c>
      <c r="AK4">
        <f>(3*(Table3[[#This Row],[RW_A]]+Table3[[#This Row],[RW_H]]))+(2*(Table3[[#This Row],[OTW_A]]+Table3[[#This Row],[SOW_A]]+Table3[[#This Row],[OTW_H]]+Table3[[#This Row],[SOW_H]]))+Table3[[#This Row],[OTL_A]]+Table3[[#This Row],[SOL_A]]+Table3[[#This Row],[OTL_H]]+Table3[[#This Row],[SOL_H]]</f>
        <v>50</v>
      </c>
      <c r="AL4" s="15">
        <f>Table3[[#This Row],[PTS]]/(2*Table3[[#This Row],[GP]])</f>
        <v>0.72916666666666663</v>
      </c>
      <c r="AM4" s="15">
        <f>Table3[[#This Row],[PTS2]]/(3*Table3[[#This Row],[GP]])</f>
        <v>0.69444444444444442</v>
      </c>
      <c r="AN4">
        <f>(2*Table3[[#This Row],[GR]])+Table3[[#This Row],[PTS]]</f>
        <v>151</v>
      </c>
      <c r="AO4">
        <f>(3*Table3[[#This Row],[GR]])+Table3[[#This Row],[PTS2]]</f>
        <v>224</v>
      </c>
      <c r="AP4">
        <f>Table3[[#This Row],[PTS]]+(2 * Table3[[#This Row],[GR]] * Table3[[#This Row],[PTS%]])</f>
        <v>119.58333333333333</v>
      </c>
      <c r="AQ4">
        <f>Table3[[#This Row],[PTS2]]+(3 * Table3[[#This Row],[GR]] * Table3[[#This Row],[PTS%2]])</f>
        <v>170.83333333333331</v>
      </c>
      <c r="AR4" s="20" t="str">
        <f>_xlfn.CONCAT(TEXT(Table3[[#This Row],[W]], "0"), "-", TEXT(Table3[[#This Row],[RL]],"0"), "-", TEXT(Table3[[#This Row],[OTL]]+Table3[[#This Row],[SOL]], "0"))</f>
        <v>17-6-1</v>
      </c>
      <c r="AS4">
        <f>COUNTIFS(DataRegularSeason20242025!$D$3:$D$1315,Table3[[#This Row],[Teams]],DataRegularSeason20242025!$K$3:$K$1315,0)</f>
        <v>0</v>
      </c>
      <c r="AT4">
        <f>SUMIF(DataRegularSeason20242025!$D$3:$D$1315,$A4, DataRegularSeason20242025!$J$3:$J$1315)</f>
        <v>51</v>
      </c>
      <c r="AU4">
        <f>SUMIF(DataRegularSeason20242025!$D$3:$D$1315,$A4, DataRegularSeason20242025!$K$3:$K$1315)</f>
        <v>30</v>
      </c>
      <c r="AV4">
        <f>AT4-AU4</f>
        <v>21</v>
      </c>
      <c r="AW4">
        <f>COUNTIFS(DataRegularSeason20242025!$E$3:$E$1315,Table3[[#This Row],[Teams]],DataRegularSeason20242025!$J$3:$J$1315,0)</f>
        <v>0</v>
      </c>
      <c r="AX4">
        <f>SUMIF(DataRegularSeason20242025!$E$3:$E$1315,$A4,DataRegularSeason20242025!$K$3:$K$1315)</f>
        <v>50</v>
      </c>
      <c r="AY4">
        <f>SUMIF(DataRegularSeason20242025!$E$3:$E$1315,$A4,DataRegularSeason20242025!$J$3:$J$1315)</f>
        <v>39</v>
      </c>
      <c r="AZ4">
        <f>AX4-AY4</f>
        <v>11</v>
      </c>
      <c r="BA4">
        <f>AT4+AX4</f>
        <v>101</v>
      </c>
      <c r="BB4">
        <f>AU4+AY4</f>
        <v>69</v>
      </c>
      <c r="BC4">
        <f>BA4-BB4</f>
        <v>32</v>
      </c>
      <c r="BD4" s="17">
        <f>Table3[[#This Row],[GF]]/Table3[[#This Row],[GP]]</f>
        <v>4.208333333333333</v>
      </c>
      <c r="BE4" s="17">
        <f>Table3[[#This Row],[GA]]/Table3[[#This Row],[GP]]</f>
        <v>2.875</v>
      </c>
      <c r="BF4" s="17">
        <f>(Table3[[#This Row],[GF]]-Table3[[#This Row],[GA]])/Table3[[#This Row],[GP]]</f>
        <v>1.3333333333333333</v>
      </c>
      <c r="BG4" s="50" t="str">
        <f>_xlfn.CONCAT(TEXT(Table3[[#This Row],[W_H]], "0"), "-", TEXT(Table3[[#This Row],[RL_H]],"0"), "-", TEXT(Table3[[#This Row],[OTL_H]]+Table3[[#This Row],[SOL_H]], "0"))</f>
        <v>8-4-1</v>
      </c>
      <c r="BH4" s="50" t="str">
        <f>_xlfn.CONCAT(TEXT(Table3[[#This Row],[W_A]], "0"), "-", TEXT(Table3[[#This Row],[RL_A]],"0"), "-", TEXT(Table3[[#This Row],[OTL_A]]+Table3[[#This Row],[SOL_A]], "0"))</f>
        <v>9-2-0</v>
      </c>
      <c r="BI4">
        <f>COUNTIFS(DataRegularSeason20242025!$D$3:$D$1315,$A4,DataRegularSeason20242025!$H$3:$H$1315, $A4)</f>
        <v>6</v>
      </c>
      <c r="BJ4">
        <f>COUNTIFS(DataRegularSeason20242025!$E$3:$E$1315,$A4,DataRegularSeason20242025!$H$3:$H$1315, $A4)</f>
        <v>8</v>
      </c>
      <c r="BK4">
        <f>BI4+BJ4</f>
        <v>14</v>
      </c>
      <c r="BL4">
        <f>F4-BI4</f>
        <v>5</v>
      </c>
      <c r="BM4">
        <f>H4-BJ4</f>
        <v>5</v>
      </c>
      <c r="BN4">
        <f>BL4+BM4</f>
        <v>10</v>
      </c>
      <c r="BS4" t="s">
        <v>1461</v>
      </c>
      <c r="BT4">
        <f>$BT$2-$BT$3</f>
        <v>98</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F5+H5</f>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AX5-AY5</f>
        <v>20</v>
      </c>
      <c r="BA5">
        <f>AT5+AX5</f>
        <v>91</v>
      </c>
      <c r="BB5">
        <f>AU5+AY5</f>
        <v>70</v>
      </c>
      <c r="BC5">
        <f>BA5-BB5</f>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8</v>
      </c>
      <c r="BK5">
        <f>BI5+BJ5</f>
        <v>17</v>
      </c>
      <c r="BL5">
        <f>F5-BI5</f>
        <v>4</v>
      </c>
      <c r="BM5">
        <f>H5-BJ5</f>
        <v>3</v>
      </c>
      <c r="BN5">
        <f>BL5+BM5</f>
        <v>7</v>
      </c>
      <c r="BS5" t="s">
        <v>1463</v>
      </c>
      <c r="BT5">
        <f>SUM($BA$2:$BA$33)</f>
        <v>2360</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17</v>
      </c>
      <c r="E6" s="15">
        <f>Table3[[#This Row],[Watched]]/Table3[[#This Row],[GP]]</f>
        <v>0.70833333333333337</v>
      </c>
      <c r="F6">
        <f>COUNTIFS(DataRegularSeason20242025!$N$3:$N$1315,1,DataRegularSeason20242025!$D$3:$D$1315,$A6)</f>
        <v>13</v>
      </c>
      <c r="G6">
        <f>41-Table3[[#This Row],[GP_A]]</f>
        <v>28</v>
      </c>
      <c r="H6">
        <f>COUNTIFS(DataRegularSeason20242025!$E$3:$E$1315,$A6,DataRegularSeason20242025!$N$3:$N$1315,1)</f>
        <v>11</v>
      </c>
      <c r="I6">
        <f>41-Table3[[#This Row],[GP_H]]</f>
        <v>30</v>
      </c>
      <c r="J6">
        <f>F6+H6</f>
        <v>24</v>
      </c>
      <c r="K6">
        <f>82-Table3[[#This Row],[GP]]</f>
        <v>58</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9</v>
      </c>
      <c r="AD6">
        <f>Table3[[#This Row],[RW_A]]+Table3[[#This Row],[RW_H]]</f>
        <v>13</v>
      </c>
      <c r="AE6">
        <f>Table3[[#This Row],[RL_A]]+Table3[[#This Row],[RL_H]]</f>
        <v>6</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0.6875</v>
      </c>
      <c r="AM6" s="15">
        <f>Table3[[#This Row],[PTS2]]/(3*Table3[[#This Row],[GP]])</f>
        <v>0.63888888888888884</v>
      </c>
      <c r="AN6">
        <f>(2*Table3[[#This Row],[GR]])+Table3[[#This Row],[PTS]]</f>
        <v>149</v>
      </c>
      <c r="AO6">
        <f>(3*Table3[[#This Row],[GR]])+Table3[[#This Row],[PTS2]]</f>
        <v>220</v>
      </c>
      <c r="AP6">
        <f>Table3[[#This Row],[PTS]]+(2 * Table3[[#This Row],[GR]] * Table3[[#This Row],[PTS%]])</f>
        <v>112.75</v>
      </c>
      <c r="AQ6">
        <f>Table3[[#This Row],[PTS2]]+(3 * Table3[[#This Row],[GR]] * Table3[[#This Row],[PTS%2]])</f>
        <v>157.16666666666666</v>
      </c>
      <c r="AR6" s="20" t="str">
        <f>_xlfn.CONCAT(TEXT(Table3[[#This Row],[W]], "0"), "-", TEXT(Table3[[#This Row],[RL]],"0"), "-", TEXT(Table3[[#This Row],[OTL]]+Table3[[#This Row],[SOL]], "0"))</f>
        <v>15-6-3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32</v>
      </c>
      <c r="AZ6">
        <f>AX6-AY6</f>
        <v>19</v>
      </c>
      <c r="BA6">
        <f>AT6+AX6</f>
        <v>91</v>
      </c>
      <c r="BB6">
        <f>AU6+AY6</f>
        <v>73</v>
      </c>
      <c r="BC6">
        <f>BA6-BB6</f>
        <v>18</v>
      </c>
      <c r="BD6" s="17">
        <f>Table3[[#This Row],[GF]]/Table3[[#This Row],[GP]]</f>
        <v>3.7916666666666665</v>
      </c>
      <c r="BE6" s="17">
        <f>Table3[[#This Row],[GA]]/Table3[[#This Row],[GP]]</f>
        <v>3.0416666666666665</v>
      </c>
      <c r="BF6" s="17">
        <f>(Table3[[#This Row],[GF]]-Table3[[#This Row],[GA]])/Table3[[#This Row],[GP]]</f>
        <v>0.75</v>
      </c>
      <c r="BG6" s="50" t="str">
        <f>_xlfn.CONCAT(TEXT(Table3[[#This Row],[W_H]], "0"), "-", TEXT(Table3[[#This Row],[RL_H]],"0"), "-", TEXT(Table3[[#This Row],[OTL_H]]+Table3[[#This Row],[SOL_H]], "0"))</f>
        <v>9-2-0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7</v>
      </c>
      <c r="BK6">
        <f>BI6+BJ6</f>
        <v>16</v>
      </c>
      <c r="BL6">
        <f>F6-BI6</f>
        <v>4</v>
      </c>
      <c r="BM6">
        <f>H6-BJ6</f>
        <v>4</v>
      </c>
      <c r="BN6">
        <f>BL6+BM6</f>
        <v>8</v>
      </c>
      <c r="BS6" t="s">
        <v>1464</v>
      </c>
      <c r="BT6">
        <f>SUM($AS$2:$AS$33)+SUM($AW$2:$AW$33)</f>
        <v>48</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0.69565217391304346</v>
      </c>
      <c r="F7">
        <f>COUNTIFS(DataRegularSeason20242025!$N$3:$N$1315,1,DataRegularSeason20242025!$D$3:$D$1315,$A7)</f>
        <v>10</v>
      </c>
      <c r="G7">
        <f>41-Table3[[#This Row],[GP_A]]</f>
        <v>31</v>
      </c>
      <c r="H7">
        <f>COUNTIFS(DataRegularSeason20242025!$E$3:$E$1315,$A7,DataRegularSeason20242025!$N$3:$N$1315,1)</f>
        <v>13</v>
      </c>
      <c r="I7">
        <f>41-Table3[[#This Row],[GP_H]]</f>
        <v>28</v>
      </c>
      <c r="J7">
        <f>F7+H7</f>
        <v>23</v>
      </c>
      <c r="K7">
        <f>82-Table3[[#This Row],[GP]]</f>
        <v>59</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14</v>
      </c>
      <c r="AC7">
        <f>Table3[[#This Row],[L_A]]+Table3[[#This Row],[L_H]]</f>
        <v>9</v>
      </c>
      <c r="AD7">
        <f>Table3[[#This Row],[RW_A]]+Table3[[#This Row],[RW_H]]</f>
        <v>12</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0.65217391304347827</v>
      </c>
      <c r="AM7" s="15">
        <f>Table3[[#This Row],[PTS2]]/(3*Table3[[#This Row],[GP]])</f>
        <v>0.60869565217391308</v>
      </c>
      <c r="AN7">
        <f>(2*Table3[[#This Row],[GR]])+Table3[[#This Row],[PTS]]</f>
        <v>148</v>
      </c>
      <c r="AO7">
        <f>(3*Table3[[#This Row],[GR]])+Table3[[#This Row],[PTS2]]</f>
        <v>219</v>
      </c>
      <c r="AP7">
        <f>Table3[[#This Row],[PTS]]+(2 * Table3[[#This Row],[GR]] * Table3[[#This Row],[PTS%]])</f>
        <v>106.95652173913044</v>
      </c>
      <c r="AQ7">
        <f>Table3[[#This Row],[PTS2]]+(3 * Table3[[#This Row],[GR]] * Table3[[#This Row],[PTS%2]])</f>
        <v>149.73913043478262</v>
      </c>
      <c r="AR7" s="20" t="str">
        <f>_xlfn.CONCAT(TEXT(Table3[[#This Row],[W]], "0"), "-", TEXT(Table3[[#This Row],[RL]],"0"), "-", TEXT(Table3[[#This Row],[OTL]]+Table3[[#This Row],[SOL]], "0"))</f>
        <v>14-7-2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70</v>
      </c>
      <c r="BB7">
        <f>AU7+AY7</f>
        <v>60</v>
      </c>
      <c r="BC7">
        <f>BA7-BB7</f>
        <v>10</v>
      </c>
      <c r="BD7" s="17">
        <f>Table3[[#This Row],[GF]]/Table3[[#This Row],[GP]]</f>
        <v>3.0434782608695654</v>
      </c>
      <c r="BE7" s="17">
        <f>Table3[[#This Row],[GA]]/Table3[[#This Row],[GP]]</f>
        <v>2.6086956521739131</v>
      </c>
      <c r="BF7" s="17">
        <f>(Table3[[#This Row],[GF]]-Table3[[#This Row],[GA]])/Table3[[#This Row],[GP]]</f>
        <v>0.43478260869565216</v>
      </c>
      <c r="BG7" s="50" t="str">
        <f>_xlfn.CONCAT(TEXT(Table3[[#This Row],[W_H]], "0"), "-", TEXT(Table3[[#This Row],[RL_H]],"0"), "-", TEXT(Table3[[#This Row],[OTL_H]]+Table3[[#This Row],[SOL_H]], "0"))</f>
        <v>10-3-0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11</v>
      </c>
      <c r="BK7">
        <f>BI7+BJ7</f>
        <v>18</v>
      </c>
      <c r="BL7">
        <f>F7-BI7</f>
        <v>3</v>
      </c>
      <c r="BM7">
        <f>H7-BJ7</f>
        <v>2</v>
      </c>
      <c r="BN7">
        <f>BL7+BM7</f>
        <v>5</v>
      </c>
      <c r="BS7" t="s">
        <v>1465</v>
      </c>
      <c r="BT7">
        <f>SUM($AF$2:$AF$33)</f>
        <v>60</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0.63636363636363635</v>
      </c>
      <c r="F8">
        <f>COUNTIFS(DataRegularSeason20242025!$N$3:$N$1315,1,DataRegularSeason20242025!$D$3:$D$1315,$A8)</f>
        <v>11</v>
      </c>
      <c r="G8">
        <f>41-Table3[[#This Row],[GP_A]]</f>
        <v>30</v>
      </c>
      <c r="H8">
        <f>COUNTIFS(DataRegularSeason20242025!$E$3:$E$1315,$A8,DataRegularSeason20242025!$N$3:$N$1315,1)</f>
        <v>11</v>
      </c>
      <c r="I8">
        <f>41-Table3[[#This Row],[GP_H]]</f>
        <v>30</v>
      </c>
      <c r="J8">
        <f>F8+H8</f>
        <v>22</v>
      </c>
      <c r="K8">
        <f>82-Table3[[#This Row],[GP]]</f>
        <v>60</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14</v>
      </c>
      <c r="AC8">
        <f>Table3[[#This Row],[L_A]]+Table3[[#This Row],[L_H]]</f>
        <v>8</v>
      </c>
      <c r="AD8">
        <f>Table3[[#This Row],[RW_A]]+Table3[[#This Row],[RW_H]]</f>
        <v>13</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41</v>
      </c>
      <c r="AL8" s="15">
        <f>Table3[[#This Row],[PTS]]/(2*Table3[[#This Row],[GP]])</f>
        <v>0.63636363636363635</v>
      </c>
      <c r="AM8" s="15">
        <f>Table3[[#This Row],[PTS2]]/(3*Table3[[#This Row],[GP]])</f>
        <v>0.62121212121212122</v>
      </c>
      <c r="AN8">
        <f>(2*Table3[[#This Row],[GR]])+Table3[[#This Row],[PTS]]</f>
        <v>148</v>
      </c>
      <c r="AO8">
        <f>(3*Table3[[#This Row],[GR]])+Table3[[#This Row],[PTS2]]</f>
        <v>221</v>
      </c>
      <c r="AP8">
        <f>Table3[[#This Row],[PTS]]+(2 * Table3[[#This Row],[GR]] * Table3[[#This Row],[PTS%]])</f>
        <v>104.36363636363636</v>
      </c>
      <c r="AQ8">
        <f>Table3[[#This Row],[PTS2]]+(3 * Table3[[#This Row],[GR]] * Table3[[#This Row],[PTS%2]])</f>
        <v>152.81818181818181</v>
      </c>
      <c r="AR8" s="20" t="str">
        <f>_xlfn.CONCAT(TEXT(Table3[[#This Row],[W]], "0"), "-", TEXT(Table3[[#This Row],[RL]],"0"), "-", TEXT(Table3[[#This Row],[OTL]]+Table3[[#This Row],[SOL]], "0"))</f>
        <v>14-8-0</v>
      </c>
      <c r="AS8">
        <f>COUNTIFS(DataRegularSeason20242025!$D$3:$D$1315,Table3[[#This Row],[Teams]],DataRegularSeason20242025!$K$3:$K$1315,0)</f>
        <v>0</v>
      </c>
      <c r="AT8">
        <f>SUMIF(DataRegularSeason20242025!$D$3:$D$1315,$A8, DataRegularSeason20242025!$J$3:$J$1315)</f>
        <v>35</v>
      </c>
      <c r="AU8">
        <f>SUMIF(DataRegularSeason20242025!$D$3:$D$1315,$A8, DataRegularSeason20242025!$K$3:$K$1315)</f>
        <v>36</v>
      </c>
      <c r="AV8">
        <f>AT8-AU8</f>
        <v>-1</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23</v>
      </c>
      <c r="AZ8">
        <f>AX8-AY8</f>
        <v>19</v>
      </c>
      <c r="BA8">
        <f>AT8+AX8</f>
        <v>77</v>
      </c>
      <c r="BB8">
        <f>AU8+AY8</f>
        <v>59</v>
      </c>
      <c r="BC8">
        <f>BA8-BB8</f>
        <v>18</v>
      </c>
      <c r="BD8" s="17">
        <f>Table3[[#This Row],[GF]]/Table3[[#This Row],[GP]]</f>
        <v>3.5</v>
      </c>
      <c r="BE8" s="17">
        <f>Table3[[#This Row],[GA]]/Table3[[#This Row],[GP]]</f>
        <v>2.6818181818181817</v>
      </c>
      <c r="BF8" s="17">
        <f>(Table3[[#This Row],[GF]]-Table3[[#This Row],[GA]])/Table3[[#This Row],[GP]]</f>
        <v>0.81818181818181823</v>
      </c>
      <c r="BG8" s="50" t="str">
        <f>_xlfn.CONCAT(TEXT(Table3[[#This Row],[W_H]], "0"), "-", TEXT(Table3[[#This Row],[RL_H]],"0"), "-", TEXT(Table3[[#This Row],[OTL_H]]+Table3[[#This Row],[SOL_H]], "0"))</f>
        <v>9-2-0</v>
      </c>
      <c r="BH8" s="50" t="str">
        <f>_xlfn.CONCAT(TEXT(Table3[[#This Row],[W_A]], "0"), "-", TEXT(Table3[[#This Row],[RL_A]],"0"), "-", TEXT(Table3[[#This Row],[OTL_A]]+Table3[[#This Row],[SOL_A]], "0"))</f>
        <v>5-6-0</v>
      </c>
      <c r="BI8">
        <f>COUNTIFS(DataRegularSeason20242025!$D$3:$D$1315,$A8,DataRegularSeason20242025!$H$3:$H$1315, $A8)</f>
        <v>6</v>
      </c>
      <c r="BJ8">
        <f>COUNTIFS(DataRegularSeason20242025!$E$3:$E$1315,$A8,DataRegularSeason20242025!$H$3:$H$1315, $A8)</f>
        <v>10</v>
      </c>
      <c r="BK8">
        <f>BI8+BJ8</f>
        <v>16</v>
      </c>
      <c r="BL8">
        <f>F8-BI8</f>
        <v>5</v>
      </c>
      <c r="BM8">
        <f>H8-BJ8</f>
        <v>1</v>
      </c>
      <c r="BN8">
        <f>BL8+BM8</f>
        <v>6</v>
      </c>
      <c r="BS8" t="s">
        <v>1466</v>
      </c>
      <c r="BT8">
        <f>SUM($AH$2:$AH$33)</f>
        <v>19</v>
      </c>
      <c r="BZ8" t="s">
        <v>1476</v>
      </c>
      <c r="CA8" s="23">
        <f>CA7*82</f>
        <v>81.343999999999994</v>
      </c>
      <c r="CB8" s="21">
        <f>CB7+((82-BZ2)*CA7)</f>
        <v>83.744</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20</v>
      </c>
      <c r="E9" s="15">
        <f>Table3[[#This Row],[Watched]]/Table3[[#This Row],[GP]]</f>
        <v>0.7407407407407407</v>
      </c>
      <c r="F9">
        <f>COUNTIFS(DataRegularSeason20242025!$N$3:$N$1315,1,DataRegularSeason20242025!$D$3:$D$1315,$A9)</f>
        <v>14</v>
      </c>
      <c r="G9">
        <f>41-Table3[[#This Row],[GP_A]]</f>
        <v>27</v>
      </c>
      <c r="H9">
        <f>COUNTIFS(DataRegularSeason20242025!$E$3:$E$1315,$A9,DataRegularSeason20242025!$N$3:$N$1315,1)</f>
        <v>13</v>
      </c>
      <c r="I9">
        <f>41-Table3[[#This Row],[GP_H]]</f>
        <v>28</v>
      </c>
      <c r="J9">
        <f>F9+H9</f>
        <v>27</v>
      </c>
      <c r="K9">
        <f>82-Table3[[#This Row],[GP]]</f>
        <v>55</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9</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16</v>
      </c>
      <c r="AC9">
        <f>Table3[[#This Row],[L_A]]+Table3[[#This Row],[L_H]]</f>
        <v>11</v>
      </c>
      <c r="AD9">
        <f>Table3[[#This Row],[RW_A]]+Table3[[#This Row],[RW_H]]</f>
        <v>15</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34</v>
      </c>
      <c r="AK9">
        <f>(3*(Table3[[#This Row],[RW_A]]+Table3[[#This Row],[RW_H]]))+(2*(Table3[[#This Row],[OTW_A]]+Table3[[#This Row],[SOW_A]]+Table3[[#This Row],[OTW_H]]+Table3[[#This Row],[SOW_H]]))+Table3[[#This Row],[OTL_A]]+Table3[[#This Row],[SOL_A]]+Table3[[#This Row],[OTL_H]]+Table3[[#This Row],[SOL_H]]</f>
        <v>49</v>
      </c>
      <c r="AL9" s="15">
        <f>Table3[[#This Row],[PTS]]/(2*Table3[[#This Row],[GP]])</f>
        <v>0.62962962962962965</v>
      </c>
      <c r="AM9" s="15">
        <f>Table3[[#This Row],[PTS2]]/(3*Table3[[#This Row],[GP]])</f>
        <v>0.60493827160493829</v>
      </c>
      <c r="AN9">
        <f>(2*Table3[[#This Row],[GR]])+Table3[[#This Row],[PTS]]</f>
        <v>144</v>
      </c>
      <c r="AO9">
        <f>(3*Table3[[#This Row],[GR]])+Table3[[#This Row],[PTS2]]</f>
        <v>214</v>
      </c>
      <c r="AP9">
        <f>Table3[[#This Row],[PTS]]+(2 * Table3[[#This Row],[GR]] * Table3[[#This Row],[PTS%]])</f>
        <v>103.25925925925927</v>
      </c>
      <c r="AQ9">
        <f>Table3[[#This Row],[PTS2]]+(3 * Table3[[#This Row],[GR]] * Table3[[#This Row],[PTS%2]])</f>
        <v>148.81481481481484</v>
      </c>
      <c r="AR9" s="20" t="str">
        <f>_xlfn.CONCAT(TEXT(Table3[[#This Row],[W]], "0"), "-", TEXT(Table3[[#This Row],[RL]],"0"), "-", TEXT(Table3[[#This Row],[OTL]]+Table3[[#This Row],[SOL]], "0"))</f>
        <v>16-9-2</v>
      </c>
      <c r="AS9">
        <f>COUNTIFS(DataRegularSeason20242025!$D$3:$D$1315,Table3[[#This Row],[Teams]],DataRegularSeason20242025!$K$3:$K$1315,0)</f>
        <v>2</v>
      </c>
      <c r="AT9">
        <f>SUMIF(DataRegularSeason20242025!$D$3:$D$1315,$A9, DataRegularSeason20242025!$J$3:$J$1315)</f>
        <v>48</v>
      </c>
      <c r="AU9">
        <f>SUMIF(DataRegularSeason20242025!$D$3:$D$1315,$A9, DataRegularSeason20242025!$K$3:$K$1315)</f>
        <v>33</v>
      </c>
      <c r="AV9">
        <f>AT9-AU9</f>
        <v>15</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AX9-AY9</f>
        <v>4</v>
      </c>
      <c r="BA9">
        <f>AT9+AX9</f>
        <v>94</v>
      </c>
      <c r="BB9">
        <f>AU9+AY9</f>
        <v>75</v>
      </c>
      <c r="BC9">
        <f>BA9-BB9</f>
        <v>19</v>
      </c>
      <c r="BD9" s="17">
        <f>Table3[[#This Row],[GF]]/Table3[[#This Row],[GP]]</f>
        <v>3.4814814814814814</v>
      </c>
      <c r="BE9" s="17">
        <f>Table3[[#This Row],[GA]]/Table3[[#This Row],[GP]]</f>
        <v>2.7777777777777777</v>
      </c>
      <c r="BF9" s="17">
        <f>(Table3[[#This Row],[GF]]-Table3[[#This Row],[GA]])/Table3[[#This Row],[GP]]</f>
        <v>0.70370370370370372</v>
      </c>
      <c r="BG9" s="50" t="str">
        <f>_xlfn.CONCAT(TEXT(Table3[[#This Row],[W_H]], "0"), "-", TEXT(Table3[[#This Row],[RL_H]],"0"), "-", TEXT(Table3[[#This Row],[OTL_H]]+Table3[[#This Row],[SOL_H]], "0"))</f>
        <v>6-5-2</v>
      </c>
      <c r="BH9" s="50" t="str">
        <f>_xlfn.CONCAT(TEXT(Table3[[#This Row],[W_A]], "0"), "-", TEXT(Table3[[#This Row],[RL_A]],"0"), "-", TEXT(Table3[[#This Row],[OTL_A]]+Table3[[#This Row],[SOL_A]], "0"))</f>
        <v>10-4-0</v>
      </c>
      <c r="BI9">
        <f>COUNTIFS(DataRegularSeason20242025!$D$3:$D$1315,$A9,DataRegularSeason20242025!$H$3:$H$1315, $A9)</f>
        <v>10</v>
      </c>
      <c r="BJ9">
        <f>COUNTIFS(DataRegularSeason20242025!$E$3:$E$1315,$A9,DataRegularSeason20242025!$H$3:$H$1315, $A9)</f>
        <v>9</v>
      </c>
      <c r="BK9">
        <f>BI9+BJ9</f>
        <v>19</v>
      </c>
      <c r="BL9">
        <f>F9-BI9</f>
        <v>4</v>
      </c>
      <c r="BM9">
        <f>H9-BJ9</f>
        <v>4</v>
      </c>
      <c r="BN9">
        <f>BL9+BM9</f>
        <v>8</v>
      </c>
      <c r="BS9" t="s">
        <v>1469</v>
      </c>
      <c r="BT9" s="1">
        <f>_xlfn.MINIFS(DataRegularSeason20242025!$B$3:$B$1315,DataRegularSeason20242025!$N$3:$N$1315,1)</f>
        <v>45569</v>
      </c>
    </row>
    <row r="10" spans="1:81"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24</v>
      </c>
      <c r="E10" s="15">
        <f>Table3[[#This Row],[Watched]]/Table3[[#This Row],[GP]]</f>
        <v>0.96</v>
      </c>
      <c r="F10">
        <f>COUNTIFS(DataRegularSeason20242025!$N$3:$N$1315,1,DataRegularSeason20242025!$D$3:$D$1315,$A10)</f>
        <v>11</v>
      </c>
      <c r="G10">
        <f>41-Table3[[#This Row],[GP_A]]</f>
        <v>30</v>
      </c>
      <c r="H10">
        <f>COUNTIFS(DataRegularSeason20242025!$E$3:$E$1315,$A10,DataRegularSeason20242025!$N$3:$N$1315,1)</f>
        <v>14</v>
      </c>
      <c r="I10">
        <f>41-Table3[[#This Row],[GP_H]]</f>
        <v>27</v>
      </c>
      <c r="J10">
        <f>F10+H10</f>
        <v>25</v>
      </c>
      <c r="K10">
        <f>82-Table3[[#This Row],[GP]]</f>
        <v>57</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15</v>
      </c>
      <c r="AC10">
        <f>Table3[[#This Row],[L_A]]+Table3[[#This Row],[L_H]]</f>
        <v>10</v>
      </c>
      <c r="AD10">
        <f>Table3[[#This Row],[RW_A]]+Table3[[#This Row],[RW_H]]</f>
        <v>13</v>
      </c>
      <c r="AE10">
        <f>Table3[[#This Row],[RL_A]]+Table3[[#This Row],[RL_H]]</f>
        <v>9</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31</v>
      </c>
      <c r="AK10">
        <f>(3*(Table3[[#This Row],[RW_A]]+Table3[[#This Row],[RW_H]]))+(2*(Table3[[#This Row],[OTW_A]]+Table3[[#This Row],[SOW_A]]+Table3[[#This Row],[OTW_H]]+Table3[[#This Row],[SOW_H]]))+Table3[[#This Row],[OTL_A]]+Table3[[#This Row],[SOL_A]]+Table3[[#This Row],[OTL_H]]+Table3[[#This Row],[SOL_H]]</f>
        <v>44</v>
      </c>
      <c r="AL10" s="15">
        <f>Table3[[#This Row],[PTS]]/(2*Table3[[#This Row],[GP]])</f>
        <v>0.62</v>
      </c>
      <c r="AM10" s="15">
        <f>Table3[[#This Row],[PTS2]]/(3*Table3[[#This Row],[GP]])</f>
        <v>0.58666666666666667</v>
      </c>
      <c r="AN10">
        <f>(2*Table3[[#This Row],[GR]])+Table3[[#This Row],[PTS]]</f>
        <v>145</v>
      </c>
      <c r="AO10">
        <f>(3*Table3[[#This Row],[GR]])+Table3[[#This Row],[PTS2]]</f>
        <v>215</v>
      </c>
      <c r="AP10">
        <f>Table3[[#This Row],[PTS]]+(2 * Table3[[#This Row],[GR]] * Table3[[#This Row],[PTS%]])</f>
        <v>101.67999999999999</v>
      </c>
      <c r="AQ10">
        <f>Table3[[#This Row],[PTS2]]+(3 * Table3[[#This Row],[GR]] * Table3[[#This Row],[PTS%2]])</f>
        <v>144.32</v>
      </c>
      <c r="AR10" s="20" t="str">
        <f>_xlfn.CONCAT(TEXT(Table3[[#This Row],[W]], "0"), "-", TEXT(Table3[[#This Row],[RL]],"0"), "-", TEXT(Table3[[#This Row],[OTL]]+Table3[[#This Row],[SOL]], "0"))</f>
        <v>15-9-1</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37</v>
      </c>
      <c r="AV10">
        <f>AT10-AU10</f>
        <v>4</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44</v>
      </c>
      <c r="AZ10">
        <f>AX10-AY10</f>
        <v>7</v>
      </c>
      <c r="BA10">
        <f>AT10+AX10</f>
        <v>92</v>
      </c>
      <c r="BB10">
        <f>AU10+AY10</f>
        <v>81</v>
      </c>
      <c r="BC10">
        <f>BA10-BB10</f>
        <v>11</v>
      </c>
      <c r="BD10" s="17">
        <f>Table3[[#This Row],[GF]]/Table3[[#This Row],[GP]]</f>
        <v>3.68</v>
      </c>
      <c r="BE10" s="17">
        <f>Table3[[#This Row],[GA]]/Table3[[#This Row],[GP]]</f>
        <v>3.24</v>
      </c>
      <c r="BF10" s="17">
        <f>(Table3[[#This Row],[GF]]-Table3[[#This Row],[GA]])/Table3[[#This Row],[GP]]</f>
        <v>0.44</v>
      </c>
      <c r="BG10" s="50" t="str">
        <f>_xlfn.CONCAT(TEXT(Table3[[#This Row],[W_H]], "0"), "-", TEXT(Table3[[#This Row],[RL_H]],"0"), "-", TEXT(Table3[[#This Row],[OTL_H]]+Table3[[#This Row],[SOL_H]], "0"))</f>
        <v>8-5-1</v>
      </c>
      <c r="BH10" s="50" t="str">
        <f>_xlfn.CONCAT(TEXT(Table3[[#This Row],[W_A]], "0"), "-", TEXT(Table3[[#This Row],[RL_A]],"0"), "-", TEXT(Table3[[#This Row],[OTL_A]]+Table3[[#This Row],[SOL_A]], "0"))</f>
        <v>7-4-0</v>
      </c>
      <c r="BI10">
        <f>COUNTIFS(DataRegularSeason20242025!$D$3:$D$1315,$A10,DataRegularSeason20242025!$H$3:$H$1315, $A10)</f>
        <v>7</v>
      </c>
      <c r="BJ10">
        <f>COUNTIFS(DataRegularSeason20242025!$E$3:$E$1315,$A10,DataRegularSeason20242025!$H$3:$H$1315, $A10)</f>
        <v>9</v>
      </c>
      <c r="BK10">
        <f>BI10+BJ10</f>
        <v>16</v>
      </c>
      <c r="BL10">
        <f>F10-BI10</f>
        <v>4</v>
      </c>
      <c r="BM10">
        <f>H10-BJ10</f>
        <v>5</v>
      </c>
      <c r="BN10">
        <f>BL10+BM10</f>
        <v>9</v>
      </c>
      <c r="BS10" t="s">
        <v>1470</v>
      </c>
      <c r="BT10" s="1">
        <f>_xlfn.MAXIFS(DataRegularSeason20242025!$B$3:$B$1315,DataRegularSeason20242025!$N$3:$N$1315,1)</f>
        <v>45627</v>
      </c>
    </row>
    <row r="11" spans="1:81"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18</v>
      </c>
      <c r="E11" s="15">
        <f>Table3[[#This Row],[Watched]]/Table3[[#This Row],[GP]]</f>
        <v>0.81818181818181823</v>
      </c>
      <c r="F11">
        <f>COUNTIFS(DataRegularSeason20242025!$N$3:$N$1315,1,DataRegularSeason20242025!$D$3:$D$1315,$A11)</f>
        <v>11</v>
      </c>
      <c r="G11">
        <f>41-Table3[[#This Row],[GP_A]]</f>
        <v>30</v>
      </c>
      <c r="H11">
        <f>COUNTIFS(DataRegularSeason20242025!$E$3:$E$1315,$A11,DataRegularSeason20242025!$N$3:$N$1315,1)</f>
        <v>11</v>
      </c>
      <c r="I11">
        <f>41-Table3[[#This Row],[GP_H]]</f>
        <v>30</v>
      </c>
      <c r="J11">
        <f>F11+H11</f>
        <v>22</v>
      </c>
      <c r="K11">
        <f>82-Table3[[#This Row],[GP]]</f>
        <v>60</v>
      </c>
      <c r="L11">
        <f>COUNTIFS(DataRegularSeason20242025!$D$3:$D$1315,$A11, DataRegularSeason20242025!$L$3:$L$1315, $A11,DataRegularSeason20242025!$N$3:$N$1315,1)</f>
        <v>9</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8</v>
      </c>
      <c r="Y11">
        <f>COUNTIFS(DataRegularSeason20242025!$E$3:$E$1315,$A11, DataRegularSeason20242025!$S$3:$S$1315, $A11,DataRegularSeason20242025!$M$3:$M$1315,"REG")</f>
        <v>5</v>
      </c>
      <c r="Z11">
        <f>COUNTIFS(DataRegularSeason20242025!$E$3:$E$1315,$A11, DataRegularSeason20242025!$S$3:$S$1315, $A11,DataRegularSeason20242025!$M$3:$M$1315,"OT")</f>
        <v>2</v>
      </c>
      <c r="AA11">
        <f>COUNTIFS(DataRegularSeason20242025!$E$3:$E$1315,$A11, DataRegularSeason20242025!$S$3:$S$1315, $A11,DataRegularSeason20242025!$M$3:$M$1315,"SO")</f>
        <v>1</v>
      </c>
      <c r="AB11">
        <f>Table3[[#This Row],[W_A]]+Table3[[#This Row],[W_H]]</f>
        <v>12</v>
      </c>
      <c r="AC11">
        <f>Table3[[#This Row],[L_A]]+Table3[[#This Row],[L_H]]</f>
        <v>10</v>
      </c>
      <c r="AD11">
        <f>Table3[[#This Row],[RW_A]]+Table3[[#This Row],[RW_H]]</f>
        <v>10</v>
      </c>
      <c r="AE11">
        <f>Table3[[#This Row],[RL_A]]+Table3[[#This Row],[RL_H]]</f>
        <v>7</v>
      </c>
      <c r="AF11">
        <f>Table3[[#This Row],[OTW_A]]+Table3[[#This Row],[OTW_H]]</f>
        <v>2</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37</v>
      </c>
      <c r="AL11" s="15">
        <f>Table3[[#This Row],[PTS]]/(2*Table3[[#This Row],[GP]])</f>
        <v>0.61363636363636365</v>
      </c>
      <c r="AM11" s="15">
        <f>Table3[[#This Row],[PTS2]]/(3*Table3[[#This Row],[GP]])</f>
        <v>0.56060606060606055</v>
      </c>
      <c r="AN11">
        <f>(2*Table3[[#This Row],[GR]])+Table3[[#This Row],[PTS]]</f>
        <v>147</v>
      </c>
      <c r="AO11">
        <f>(3*Table3[[#This Row],[GR]])+Table3[[#This Row],[PTS2]]</f>
        <v>217</v>
      </c>
      <c r="AP11">
        <f>Table3[[#This Row],[PTS]]+(2 * Table3[[#This Row],[GR]] * Table3[[#This Row],[PTS%]])</f>
        <v>100.63636363636364</v>
      </c>
      <c r="AQ11">
        <f>Table3[[#This Row],[PTS2]]+(3 * Table3[[#This Row],[GR]] * Table3[[#This Row],[PTS%2]])</f>
        <v>137.90909090909091</v>
      </c>
      <c r="AR11" s="20" t="str">
        <f>_xlfn.CONCAT(TEXT(Table3[[#This Row],[W]], "0"), "-", TEXT(Table3[[#This Row],[RL]],"0"), "-", TEXT(Table3[[#This Row],[OTL]]+Table3[[#This Row],[SOL]], "0"))</f>
        <v>12-7-3</v>
      </c>
      <c r="AS11">
        <f>COUNTIFS(DataRegularSeason20242025!$D$3:$D$1315,Table3[[#This Row],[Teams]],DataRegularSeason20242025!$K$3:$K$1315,0)</f>
        <v>2</v>
      </c>
      <c r="AT11">
        <f>SUMIF(DataRegularSeason20242025!$D$3:$D$1315,$A11, DataRegularSeason20242025!$J$3:$J$1315)</f>
        <v>39</v>
      </c>
      <c r="AU11">
        <f>SUMIF(DataRegularSeason20242025!$D$3:$D$1315,$A11, DataRegularSeason20242025!$K$3:$K$1315)</f>
        <v>25</v>
      </c>
      <c r="AV11">
        <f>AT11-AU11</f>
        <v>14</v>
      </c>
      <c r="AW11">
        <f>COUNTIFS(DataRegularSeason20242025!$E$3:$E$1315,Table3[[#This Row],[Teams]],DataRegularSeason20242025!$J$3:$J$1315,0)</f>
        <v>0</v>
      </c>
      <c r="AX11">
        <f>SUMIF(DataRegularSeason20242025!$E$3:$E$1315,$A11,DataRegularSeason20242025!$K$3:$K$1315)</f>
        <v>32</v>
      </c>
      <c r="AY11">
        <f>SUMIF(DataRegularSeason20242025!$E$3:$E$1315,$A11,DataRegularSeason20242025!$J$3:$J$1315)</f>
        <v>45</v>
      </c>
      <c r="AZ11">
        <f>AX11-AY11</f>
        <v>-13</v>
      </c>
      <c r="BA11">
        <f>AT11+AX11</f>
        <v>71</v>
      </c>
      <c r="BB11">
        <f>AU11+AY11</f>
        <v>70</v>
      </c>
      <c r="BC11">
        <f>BA11-BB11</f>
        <v>1</v>
      </c>
      <c r="BD11" s="17">
        <f>Table3[[#This Row],[GF]]/Table3[[#This Row],[GP]]</f>
        <v>3.2272727272727271</v>
      </c>
      <c r="BE11" s="17">
        <f>Table3[[#This Row],[GA]]/Table3[[#This Row],[GP]]</f>
        <v>3.1818181818181817</v>
      </c>
      <c r="BF11" s="17">
        <f>(Table3[[#This Row],[GF]]-Table3[[#This Row],[GA]])/Table3[[#This Row],[GP]]</f>
        <v>4.5454545454545456E-2</v>
      </c>
      <c r="BG11" s="50" t="str">
        <f>_xlfn.CONCAT(TEXT(Table3[[#This Row],[W_H]], "0"), "-", TEXT(Table3[[#This Row],[RL_H]],"0"), "-", TEXT(Table3[[#This Row],[OTL_H]]+Table3[[#This Row],[SOL_H]], "0"))</f>
        <v>3-5-3</v>
      </c>
      <c r="BH11" s="50" t="str">
        <f>_xlfn.CONCAT(TEXT(Table3[[#This Row],[W_A]], "0"), "-", TEXT(Table3[[#This Row],[RL_A]],"0"), "-", TEXT(Table3[[#This Row],[OTL_A]]+Table3[[#This Row],[SOL_A]], "0"))</f>
        <v>9-2-0</v>
      </c>
      <c r="BI11">
        <f>COUNTIFS(DataRegularSeason20242025!$D$3:$D$1315,$A11,DataRegularSeason20242025!$H$3:$H$1315, $A11)</f>
        <v>6</v>
      </c>
      <c r="BJ11">
        <f>COUNTIFS(DataRegularSeason20242025!$E$3:$E$1315,$A11,DataRegularSeason20242025!$H$3:$H$1315, $A11)</f>
        <v>7</v>
      </c>
      <c r="BK11">
        <f>BI11+BJ11</f>
        <v>13</v>
      </c>
      <c r="BL11">
        <f>F11-BI11</f>
        <v>5</v>
      </c>
      <c r="BM11">
        <f>H11-BJ11</f>
        <v>4</v>
      </c>
      <c r="BN11">
        <f>BL11+BM11</f>
        <v>9</v>
      </c>
      <c r="BS11" t="s">
        <v>1471</v>
      </c>
      <c r="BT11">
        <f>$BT$2/($BT$10-$BT$9)</f>
        <v>6.5862068965517242</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18</v>
      </c>
      <c r="E12" s="15">
        <f>Table3[[#This Row],[Watched]]/Table3[[#This Row],[GP]]</f>
        <v>0.75</v>
      </c>
      <c r="F12">
        <f>COUNTIFS(DataRegularSeason20242025!$N$3:$N$1315,1,DataRegularSeason20242025!$D$3:$D$1315,$A12)</f>
        <v>14</v>
      </c>
      <c r="G12">
        <f>41-Table3[[#This Row],[GP_A]]</f>
        <v>27</v>
      </c>
      <c r="H12">
        <f>COUNTIFS(DataRegularSeason20242025!$E$3:$E$1315,$A12,DataRegularSeason20242025!$N$3:$N$1315,1)</f>
        <v>10</v>
      </c>
      <c r="I12">
        <f>41-Table3[[#This Row],[GP_H]]</f>
        <v>31</v>
      </c>
      <c r="J12">
        <f>F12+H12</f>
        <v>24</v>
      </c>
      <c r="K12">
        <f>82-Table3[[#This Row],[GP]]</f>
        <v>58</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6</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13</v>
      </c>
      <c r="AC12">
        <f>Table3[[#This Row],[L_A]]+Table3[[#This Row],[L_H]]</f>
        <v>11</v>
      </c>
      <c r="AD12">
        <f>Table3[[#This Row],[RW_A]]+Table3[[#This Row],[RW_H]]</f>
        <v>13</v>
      </c>
      <c r="AE12">
        <f>Table3[[#This Row],[RL_A]]+Table3[[#This Row],[RL_H]]</f>
        <v>8</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29</v>
      </c>
      <c r="AK12">
        <f>(3*(Table3[[#This Row],[RW_A]]+Table3[[#This Row],[RW_H]]))+(2*(Table3[[#This Row],[OTW_A]]+Table3[[#This Row],[SOW_A]]+Table3[[#This Row],[OTW_H]]+Table3[[#This Row],[SOW_H]]))+Table3[[#This Row],[OTL_A]]+Table3[[#This Row],[SOL_A]]+Table3[[#This Row],[OTL_H]]+Table3[[#This Row],[SOL_H]]</f>
        <v>42</v>
      </c>
      <c r="AL12" s="15">
        <f>Table3[[#This Row],[PTS]]/(2*Table3[[#This Row],[GP]])</f>
        <v>0.60416666666666663</v>
      </c>
      <c r="AM12" s="15">
        <f>Table3[[#This Row],[PTS2]]/(3*Table3[[#This Row],[GP]])</f>
        <v>0.58333333333333337</v>
      </c>
      <c r="AN12">
        <f>(2*Table3[[#This Row],[GR]])+Table3[[#This Row],[PTS]]</f>
        <v>145</v>
      </c>
      <c r="AO12">
        <f>(3*Table3[[#This Row],[GR]])+Table3[[#This Row],[PTS2]]</f>
        <v>216</v>
      </c>
      <c r="AP12">
        <f>Table3[[#This Row],[PTS]]+(2 * Table3[[#This Row],[GR]] * Table3[[#This Row],[PTS%]])</f>
        <v>99.083333333333329</v>
      </c>
      <c r="AQ12">
        <f>Table3[[#This Row],[PTS2]]+(3 * Table3[[#This Row],[GR]] * Table3[[#This Row],[PTS%2]])</f>
        <v>143.5</v>
      </c>
      <c r="AR12" s="20" t="str">
        <f>_xlfn.CONCAT(TEXT(Table3[[#This Row],[W]], "0"), "-", TEXT(Table3[[#This Row],[RL]],"0"), "-", TEXT(Table3[[#This Row],[OTL]]+Table3[[#This Row],[SOL]], "0"))</f>
        <v>13-8-3</v>
      </c>
      <c r="AS12">
        <f>COUNTIFS(DataRegularSeason20242025!$D$3:$D$1315,Table3[[#This Row],[Teams]],DataRegularSeason20242025!$K$3:$K$1315,0)</f>
        <v>1</v>
      </c>
      <c r="AT12">
        <f>SUMIF(DataRegularSeason20242025!$D$3:$D$1315,$A12, DataRegularSeason20242025!$J$3:$J$1315)</f>
        <v>39</v>
      </c>
      <c r="AU12">
        <f>SUMIF(DataRegularSeason20242025!$D$3:$D$1315,$A12, DataRegularSeason20242025!$K$3:$K$1315)</f>
        <v>45</v>
      </c>
      <c r="AV12">
        <f>AT12-AU12</f>
        <v>-6</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21</v>
      </c>
      <c r="AZ12">
        <f>AX12-AY12</f>
        <v>11</v>
      </c>
      <c r="BA12">
        <f>AT12+AX12</f>
        <v>71</v>
      </c>
      <c r="BB12">
        <f>AU12+AY12</f>
        <v>66</v>
      </c>
      <c r="BC12">
        <f>BA12-BB12</f>
        <v>5</v>
      </c>
      <c r="BD12" s="17">
        <f>Table3[[#This Row],[GF]]/Table3[[#This Row],[GP]]</f>
        <v>2.9583333333333335</v>
      </c>
      <c r="BE12" s="17">
        <f>Table3[[#This Row],[GA]]/Table3[[#This Row],[GP]]</f>
        <v>2.75</v>
      </c>
      <c r="BF12" s="17">
        <f>(Table3[[#This Row],[GF]]-Table3[[#This Row],[GA]])/Table3[[#This Row],[GP]]</f>
        <v>0.20833333333333334</v>
      </c>
      <c r="BG12" s="50" t="str">
        <f>_xlfn.CONCAT(TEXT(Table3[[#This Row],[W_H]], "0"), "-", TEXT(Table3[[#This Row],[RL_H]],"0"), "-", TEXT(Table3[[#This Row],[OTL_H]]+Table3[[#This Row],[SOL_H]], "0"))</f>
        <v>7-2-1</v>
      </c>
      <c r="BH12" s="50" t="str">
        <f>_xlfn.CONCAT(TEXT(Table3[[#This Row],[W_A]], "0"), "-", TEXT(Table3[[#This Row],[RL_A]],"0"), "-", TEXT(Table3[[#This Row],[OTL_A]]+Table3[[#This Row],[SOL_A]], "0"))</f>
        <v>6-6-2</v>
      </c>
      <c r="BI12">
        <f>COUNTIFS(DataRegularSeason20242025!$D$3:$D$1315,$A12,DataRegularSeason20242025!$H$3:$H$1315, $A12)</f>
        <v>5</v>
      </c>
      <c r="BJ12">
        <f>COUNTIFS(DataRegularSeason20242025!$E$3:$E$1315,$A12,DataRegularSeason20242025!$H$3:$H$1315, $A12)</f>
        <v>4</v>
      </c>
      <c r="BK12">
        <f>BI12+BJ12</f>
        <v>9</v>
      </c>
      <c r="BL12">
        <f>F12-BI12</f>
        <v>9</v>
      </c>
      <c r="BM12">
        <f>H12-BJ12</f>
        <v>6</v>
      </c>
      <c r="BN12">
        <f>BL12+BM12</f>
        <v>15</v>
      </c>
      <c r="BS12" t="s">
        <v>1472</v>
      </c>
      <c r="BT12">
        <f>$BT$3/($BT$10-$BT$9)</f>
        <v>4.8965517241379306</v>
      </c>
    </row>
    <row r="13" spans="1:81" x14ac:dyDescent="0.25">
      <c r="A13" t="s">
        <v>20</v>
      </c>
      <c r="B13" t="s">
        <v>98</v>
      </c>
      <c r="C13" t="s">
        <v>99</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0.73913043478260865</v>
      </c>
      <c r="F13">
        <f>COUNTIFS(DataRegularSeason20242025!$N$3:$N$1315,1,DataRegularSeason20242025!$D$3:$D$1315,$A13)</f>
        <v>12</v>
      </c>
      <c r="G13">
        <f>41-Table3[[#This Row],[GP_A]]</f>
        <v>29</v>
      </c>
      <c r="H13">
        <f>COUNTIFS(DataRegularSeason20242025!$E$3:$E$1315,$A13,DataRegularSeason20242025!$N$3:$N$1315,1)</f>
        <v>11</v>
      </c>
      <c r="I13">
        <f>41-Table3[[#This Row],[GP_H]]</f>
        <v>30</v>
      </c>
      <c r="J13">
        <f>F13+H13</f>
        <v>23</v>
      </c>
      <c r="K13">
        <f>82-Table3[[#This Row],[GP]]</f>
        <v>59</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13</v>
      </c>
      <c r="AE13">
        <f>Table3[[#This Row],[RL_A]]+Table3[[#This Row],[RL_H]]</f>
        <v>9</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40</v>
      </c>
      <c r="AL13" s="15">
        <f>Table3[[#This Row],[PTS]]/(2*Table3[[#This Row],[GP]])</f>
        <v>0.58695652173913049</v>
      </c>
      <c r="AM13" s="15">
        <f>Table3[[#This Row],[PTS2]]/(3*Table3[[#This Row],[GP]])</f>
        <v>0.57971014492753625</v>
      </c>
      <c r="AN13">
        <f>(2*Table3[[#This Row],[GR]])+Table3[[#This Row],[PTS]]</f>
        <v>145</v>
      </c>
      <c r="AO13">
        <f>(3*Table3[[#This Row],[GR]])+Table3[[#This Row],[PTS2]]</f>
        <v>217</v>
      </c>
      <c r="AP13">
        <f>Table3[[#This Row],[PTS]]+(2 * Table3[[#This Row],[GR]] * Table3[[#This Row],[PTS%]])</f>
        <v>96.260869565217391</v>
      </c>
      <c r="AQ13">
        <f>Table3[[#This Row],[PTS2]]+(3 * Table3[[#This Row],[GR]] * Table3[[#This Row],[PTS%2]])</f>
        <v>142.60869565217394</v>
      </c>
      <c r="AR13" s="20" t="str">
        <f>_xlfn.CONCAT(TEXT(Table3[[#This Row],[W]], "0"), "-", TEXT(Table3[[#This Row],[RL]],"0"), "-", TEXT(Table3[[#This Row],[OTL]]+Table3[[#This Row],[SOL]], "0"))</f>
        <v>13-9-1</v>
      </c>
      <c r="AS13">
        <f>COUNTIFS(DataRegularSeason20242025!$D$3:$D$1315,Table3[[#This Row],[Teams]],DataRegularSeason20242025!$K$3:$K$1315,0)</f>
        <v>3</v>
      </c>
      <c r="AT13">
        <f>SUMIF(DataRegularSeason20242025!$D$3:$D$1315,$A13, DataRegularSeason20242025!$J$3:$J$1315)</f>
        <v>43</v>
      </c>
      <c r="AU13">
        <f>SUMIF(DataRegularSeason20242025!$D$3:$D$1315,$A13, DataRegularSeason20242025!$K$3:$K$1315)</f>
        <v>29</v>
      </c>
      <c r="AV13">
        <f>AT13-AU13</f>
        <v>14</v>
      </c>
      <c r="AW13">
        <f>COUNTIFS(DataRegularSeason20242025!$E$3:$E$1315,Table3[[#This Row],[Teams]],DataRegularSeason20242025!$J$3:$J$1315,0)</f>
        <v>0</v>
      </c>
      <c r="AX13">
        <f>SUMIF(DataRegularSeason20242025!$E$3:$E$1315,$A13,DataRegularSeason20242025!$K$3:$K$1315)</f>
        <v>33</v>
      </c>
      <c r="AY13">
        <f>SUMIF(DataRegularSeason20242025!$E$3:$E$1315,$A13,DataRegularSeason20242025!$J$3:$J$1315)</f>
        <v>36</v>
      </c>
      <c r="AZ13">
        <f>AX13-AY13</f>
        <v>-3</v>
      </c>
      <c r="BA13">
        <f>AT13+AX13</f>
        <v>76</v>
      </c>
      <c r="BB13">
        <f>AU13+AY13</f>
        <v>65</v>
      </c>
      <c r="BC13">
        <f>BA13-BB13</f>
        <v>11</v>
      </c>
      <c r="BD13" s="17">
        <f>Table3[[#This Row],[GF]]/Table3[[#This Row],[GP]]</f>
        <v>3.3043478260869565</v>
      </c>
      <c r="BE13" s="17">
        <f>Table3[[#This Row],[GA]]/Table3[[#This Row],[GP]]</f>
        <v>2.8260869565217392</v>
      </c>
      <c r="BF13" s="17">
        <f>(Table3[[#This Row],[GF]]-Table3[[#This Row],[GA]])/Table3[[#This Row],[GP]]</f>
        <v>0.47826086956521741</v>
      </c>
      <c r="BG13" s="50" t="str">
        <f>_xlfn.CONCAT(TEXT(Table3[[#This Row],[W_H]], "0"), "-", TEXT(Table3[[#This Row],[RL_H]],"0"), "-", TEXT(Table3[[#This Row],[OTL_H]]+Table3[[#This Row],[SOL_H]], "0"))</f>
        <v>6-4-1</v>
      </c>
      <c r="BH13" s="50" t="str">
        <f>_xlfn.CONCAT(TEXT(Table3[[#This Row],[W_A]], "0"), "-", TEXT(Table3[[#This Row],[RL_A]],"0"), "-", TEXT(Table3[[#This Row],[OTL_A]]+Table3[[#This Row],[SOL_A]], "0"))</f>
        <v>7-5-0</v>
      </c>
      <c r="BI13">
        <f>COUNTIFS(DataRegularSeason20242025!$D$3:$D$1315,$A13,DataRegularSeason20242025!$H$3:$H$1315, $A13)</f>
        <v>6</v>
      </c>
      <c r="BJ13">
        <f>COUNTIFS(DataRegularSeason20242025!$E$3:$E$1315,$A13,DataRegularSeason20242025!$H$3:$H$1315, $A13)</f>
        <v>10</v>
      </c>
      <c r="BK13">
        <f>BI13+BJ13</f>
        <v>16</v>
      </c>
      <c r="BL13">
        <f>F13-BI13</f>
        <v>6</v>
      </c>
      <c r="BM13">
        <f>H13-BJ13</f>
        <v>1</v>
      </c>
      <c r="BN13">
        <f>BL13+BM13</f>
        <v>7</v>
      </c>
      <c r="BS13" t="s">
        <v>1480</v>
      </c>
      <c r="BT13">
        <f>(BT5/BT2)/2</f>
        <v>3.0890052356020941</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0.86956521739130432</v>
      </c>
      <c r="F14">
        <f>COUNTIFS(DataRegularSeason20242025!$N$3:$N$1315,1,DataRegularSeason20242025!$D$3:$D$1315,$A14)</f>
        <v>11</v>
      </c>
      <c r="G14">
        <f>41-Table3[[#This Row],[GP_A]]</f>
        <v>30</v>
      </c>
      <c r="H14">
        <f>COUNTIFS(DataRegularSeason20242025!$E$3:$E$1315,$A14,DataRegularSeason20242025!$N$3:$N$1315,1)</f>
        <v>12</v>
      </c>
      <c r="I14">
        <f>41-Table3[[#This Row],[GP_H]]</f>
        <v>29</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9</v>
      </c>
      <c r="AE14">
        <f>Table3[[#This Row],[RL_A]]+Table3[[#This Row],[RL_H]]</f>
        <v>9</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26</v>
      </c>
      <c r="AK14">
        <f>(3*(Table3[[#This Row],[RW_A]]+Table3[[#This Row],[RW_H]]))+(2*(Table3[[#This Row],[OTW_A]]+Table3[[#This Row],[SOW_A]]+Table3[[#This Row],[OTW_H]]+Table3[[#This Row],[SOW_H]]))+Table3[[#This Row],[OTL_A]]+Table3[[#This Row],[SOL_A]]+Table3[[#This Row],[OTL_H]]+Table3[[#This Row],[SOL_H]]</f>
        <v>35</v>
      </c>
      <c r="AL14" s="15">
        <f>Table3[[#This Row],[PTS]]/(2*Table3[[#This Row],[GP]])</f>
        <v>0.56521739130434778</v>
      </c>
      <c r="AM14" s="15">
        <f>Table3[[#This Row],[PTS2]]/(3*Table3[[#This Row],[GP]])</f>
        <v>0.50724637681159424</v>
      </c>
      <c r="AN14">
        <f>(2*Table3[[#This Row],[GR]])+Table3[[#This Row],[PTS]]</f>
        <v>144</v>
      </c>
      <c r="AO14">
        <f>(3*Table3[[#This Row],[GR]])+Table3[[#This Row],[PTS2]]</f>
        <v>212</v>
      </c>
      <c r="AP14">
        <f>Table3[[#This Row],[PTS]]+(2 * Table3[[#This Row],[GR]] * Table3[[#This Row],[PTS%]])</f>
        <v>92.695652173913032</v>
      </c>
      <c r="AQ14">
        <f>Table3[[#This Row],[PTS2]]+(3 * Table3[[#This Row],[GR]] * Table3[[#This Row],[PTS%2]])</f>
        <v>124.78260869565219</v>
      </c>
      <c r="AR14" s="20" t="str">
        <f>_xlfn.CONCAT(TEXT(Table3[[#This Row],[W]], "0"), "-", TEXT(Table3[[#This Row],[RL]],"0"), "-", TEXT(Table3[[#This Row],[OTL]]+Table3[[#This Row],[SOL]], "0"))</f>
        <v>12-9-2</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44</v>
      </c>
      <c r="AV14">
        <f>AT14-AU14</f>
        <v>0</v>
      </c>
      <c r="AW14">
        <f>COUNTIFS(DataRegularSeason20242025!$E$3:$E$1315,Table3[[#This Row],[Teams]],DataRegularSeason20242025!$J$3:$J$1315,0)</f>
        <v>2</v>
      </c>
      <c r="AX14">
        <f>SUMIF(DataRegularSeason20242025!$E$3:$E$1315,$A14,DataRegularSeason20242025!$K$3:$K$1315)</f>
        <v>42</v>
      </c>
      <c r="AY14">
        <f>SUMIF(DataRegularSeason20242025!$E$3:$E$1315,$A14,DataRegularSeason20242025!$J$3:$J$1315)</f>
        <v>29</v>
      </c>
      <c r="AZ14">
        <f>AX14-AY14</f>
        <v>13</v>
      </c>
      <c r="BA14">
        <f>AT14+AX14</f>
        <v>86</v>
      </c>
      <c r="BB14">
        <f>AU14+AY14</f>
        <v>73</v>
      </c>
      <c r="BC14">
        <f>BA14-BB14</f>
        <v>13</v>
      </c>
      <c r="BD14" s="17">
        <f>Table3[[#This Row],[GF]]/Table3[[#This Row],[GP]]</f>
        <v>3.7391304347826089</v>
      </c>
      <c r="BE14" s="17">
        <f>Table3[[#This Row],[GA]]/Table3[[#This Row],[GP]]</f>
        <v>3.1739130434782608</v>
      </c>
      <c r="BF14" s="17">
        <f>(Table3[[#This Row],[GF]]-Table3[[#This Row],[GA]])/Table3[[#This Row],[GP]]</f>
        <v>0.56521739130434778</v>
      </c>
      <c r="BG14" s="50" t="str">
        <f>_xlfn.CONCAT(TEXT(Table3[[#This Row],[W_H]], "0"), "-", TEXT(Table3[[#This Row],[RL_H]],"0"), "-", TEXT(Table3[[#This Row],[OTL_H]]+Table3[[#This Row],[SOL_H]], "0"))</f>
        <v>7-4-1</v>
      </c>
      <c r="BH14" s="50" t="str">
        <f>_xlfn.CONCAT(TEXT(Table3[[#This Row],[W_A]], "0"), "-", TEXT(Table3[[#This Row],[RL_A]],"0"), "-", TEXT(Table3[[#This Row],[OTL_A]]+Table3[[#This Row],[SOL_A]], "0"))</f>
        <v>5-5-1</v>
      </c>
      <c r="BI14">
        <f>COUNTIFS(DataRegularSeason20242025!$D$3:$D$1315,$A14,DataRegularSeason20242025!$H$3:$H$1315, $A14)</f>
        <v>6</v>
      </c>
      <c r="BJ14">
        <f>COUNTIFS(DataRegularSeason20242025!$E$3:$E$1315,$A14,DataRegularSeason20242025!$H$3:$H$1315, $A14)</f>
        <v>7</v>
      </c>
      <c r="BK14">
        <f>BI14+BJ14</f>
        <v>13</v>
      </c>
      <c r="BL14">
        <f>F14-BI14</f>
        <v>5</v>
      </c>
      <c r="BM14">
        <f>H14-BJ14</f>
        <v>5</v>
      </c>
      <c r="BN14">
        <f>BL14+BM14</f>
        <v>10</v>
      </c>
      <c r="BS14" t="s">
        <v>1801</v>
      </c>
      <c r="BT14">
        <f>BT7+BT8</f>
        <v>79</v>
      </c>
    </row>
    <row r="15" spans="1:81" x14ac:dyDescent="0.25">
      <c r="A15" t="s">
        <v>23</v>
      </c>
      <c r="B15" t="s">
        <v>97</v>
      </c>
      <c r="C15" t="s">
        <v>100</v>
      </c>
      <c r="D15">
        <f>COUNTIFS(DataRegularSeason20242025!$D$3:$D$1315,$A15,DataRegularSeason20242025!$R$3:$R$1315,1,DataRegularSeason20242025!$N$3:$N$1315,1) + COUNTIFS(DataRegularSeason20242025!$E$3:$E$1315,$A15,DataRegularSeason20242025!$R$3:$R$1315,1,DataRegularSeason20242025!$N$3:$N$1315,1)</f>
        <v>21</v>
      </c>
      <c r="E15" s="15">
        <f>Table3[[#This Row],[Watched]]/Table3[[#This Row],[GP]]</f>
        <v>0.91304347826086951</v>
      </c>
      <c r="F15">
        <f>COUNTIFS(DataRegularSeason20242025!$N$3:$N$1315,1,DataRegularSeason20242025!$D$3:$D$1315,$A15)</f>
        <v>11</v>
      </c>
      <c r="G15">
        <f>41-Table3[[#This Row],[GP_A]]</f>
        <v>30</v>
      </c>
      <c r="H15">
        <f>COUNTIFS(DataRegularSeason20242025!$E$3:$E$1315,$A15,DataRegularSeason20242025!$N$3:$N$1315,1)</f>
        <v>12</v>
      </c>
      <c r="I15">
        <f>41-Table3[[#This Row],[GP_H]]</f>
        <v>29</v>
      </c>
      <c r="J15">
        <f>F15+H15</f>
        <v>23</v>
      </c>
      <c r="K15">
        <f>82-Table3[[#This Row],[GP]]</f>
        <v>59</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3</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12</v>
      </c>
      <c r="AC15">
        <f>Table3[[#This Row],[L_A]]+Table3[[#This Row],[L_H]]</f>
        <v>11</v>
      </c>
      <c r="AD15">
        <f>Table3[[#This Row],[RW_A]]+Table3[[#This Row],[RW_H]]</f>
        <v>7</v>
      </c>
      <c r="AE15">
        <f>Table3[[#This Row],[RL_A]]+Table3[[#This Row],[RL_H]]</f>
        <v>9</v>
      </c>
      <c r="AF15">
        <f>Table3[[#This Row],[OTW_A]]+Table3[[#This Row],[OTW_H]]</f>
        <v>5</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33</v>
      </c>
      <c r="AL15" s="15">
        <f>Table3[[#This Row],[PTS]]/(2*Table3[[#This Row],[GP]])</f>
        <v>0.56521739130434778</v>
      </c>
      <c r="AM15" s="15">
        <f>Table3[[#This Row],[PTS2]]/(3*Table3[[#This Row],[GP]])</f>
        <v>0.47826086956521741</v>
      </c>
      <c r="AN15">
        <f>(2*Table3[[#This Row],[GR]])+Table3[[#This Row],[PTS]]</f>
        <v>144</v>
      </c>
      <c r="AO15">
        <f>(3*Table3[[#This Row],[GR]])+Table3[[#This Row],[PTS2]]</f>
        <v>210</v>
      </c>
      <c r="AP15">
        <f>Table3[[#This Row],[PTS]]+(2 * Table3[[#This Row],[GR]] * Table3[[#This Row],[PTS%]])</f>
        <v>92.695652173913032</v>
      </c>
      <c r="AQ15">
        <f>Table3[[#This Row],[PTS2]]+(3 * Table3[[#This Row],[GR]] * Table3[[#This Row],[PTS%2]])</f>
        <v>117.65217391304348</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37</v>
      </c>
      <c r="AU15">
        <f>SUMIF(DataRegularSeason20242025!$D$3:$D$1315,$A15, DataRegularSeason20242025!$K$3:$K$1315)</f>
        <v>32</v>
      </c>
      <c r="AV15">
        <f>AT15-AU15</f>
        <v>5</v>
      </c>
      <c r="AW15">
        <f>COUNTIFS(DataRegularSeason20242025!$E$3:$E$1315,Table3[[#This Row],[Teams]],DataRegularSeason20242025!$J$3:$J$1315,0)</f>
        <v>1</v>
      </c>
      <c r="AX15">
        <f>SUMIF(DataRegularSeason20242025!$E$3:$E$1315,$A15,DataRegularSeason20242025!$K$3:$K$1315)</f>
        <v>31</v>
      </c>
      <c r="AY15">
        <f>SUMIF(DataRegularSeason20242025!$E$3:$E$1315,$A15,DataRegularSeason20242025!$J$3:$J$1315)</f>
        <v>40</v>
      </c>
      <c r="AZ15">
        <f>AX15-AY15</f>
        <v>-9</v>
      </c>
      <c r="BA15">
        <f>AT15+AX15</f>
        <v>68</v>
      </c>
      <c r="BB15">
        <f>AU15+AY15</f>
        <v>72</v>
      </c>
      <c r="BC15">
        <f>BA15-BB15</f>
        <v>-4</v>
      </c>
      <c r="BD15" s="17">
        <f>Table3[[#This Row],[GF]]/Table3[[#This Row],[GP]]</f>
        <v>2.9565217391304346</v>
      </c>
      <c r="BE15" s="17">
        <f>Table3[[#This Row],[GA]]/Table3[[#This Row],[GP]]</f>
        <v>3.1304347826086958</v>
      </c>
      <c r="BF15" s="17">
        <f>(Table3[[#This Row],[GF]]-Table3[[#This Row],[GA]])/Table3[[#This Row],[GP]]</f>
        <v>-0.17391304347826086</v>
      </c>
      <c r="BG15" s="50" t="str">
        <f>_xlfn.CONCAT(TEXT(Table3[[#This Row],[W_H]], "0"), "-", TEXT(Table3[[#This Row],[RL_H]],"0"), "-", TEXT(Table3[[#This Row],[OTL_H]]+Table3[[#This Row],[SOL_H]], "0"))</f>
        <v>5-6-1</v>
      </c>
      <c r="BH15" s="50" t="str">
        <f>_xlfn.CONCAT(TEXT(Table3[[#This Row],[W_A]], "0"), "-", TEXT(Table3[[#This Row],[RL_A]],"0"), "-", TEXT(Table3[[#This Row],[OTL_A]]+Table3[[#This Row],[SOL_A]], "0"))</f>
        <v>7-3-1</v>
      </c>
      <c r="BI15">
        <f>COUNTIFS(DataRegularSeason20242025!$D$3:$D$1315,$A15,DataRegularSeason20242025!$H$3:$H$1315, $A15)</f>
        <v>8</v>
      </c>
      <c r="BJ15">
        <f>COUNTIFS(DataRegularSeason20242025!$E$3:$E$1315,$A15,DataRegularSeason20242025!$H$3:$H$1315, $A15)</f>
        <v>6</v>
      </c>
      <c r="BK15">
        <f>BI15+BJ15</f>
        <v>14</v>
      </c>
      <c r="BL15">
        <f>F15-BI15</f>
        <v>3</v>
      </c>
      <c r="BM15">
        <f>H15-BJ15</f>
        <v>6</v>
      </c>
      <c r="BN15">
        <f>BL15+BM15</f>
        <v>9</v>
      </c>
      <c r="BS15" t="s">
        <v>1802</v>
      </c>
      <c r="BT15">
        <f>BT14/BT2</f>
        <v>0.20680628272251309</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AX16-AY16</f>
        <v>10</v>
      </c>
      <c r="BA16">
        <f>AT16+AX16</f>
        <v>66</v>
      </c>
      <c r="BB16">
        <f>AU16+AY16</f>
        <v>74</v>
      </c>
      <c r="BC16">
        <f>BA16-BB16</f>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12</v>
      </c>
      <c r="BK16">
        <f>BI16+BJ16</f>
        <v>24</v>
      </c>
      <c r="BL16">
        <f>F16-BI16</f>
        <v>1</v>
      </c>
      <c r="BM16">
        <f>H16-BJ16</f>
        <v>0</v>
      </c>
      <c r="BN16">
        <f>BL16+BM16</f>
        <v>1</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18</v>
      </c>
      <c r="E17" s="15">
        <f>Table3[[#This Row],[Watched]]/Table3[[#This Row],[GP]]</f>
        <v>0.75</v>
      </c>
      <c r="F17">
        <f>COUNTIFS(DataRegularSeason20242025!$N$3:$N$1315,1,DataRegularSeason20242025!$D$3:$D$1315,$A17)</f>
        <v>11</v>
      </c>
      <c r="G17">
        <f>41-Table3[[#This Row],[GP_A]]</f>
        <v>30</v>
      </c>
      <c r="H17">
        <f>COUNTIFS(DataRegularSeason20242025!$E$3:$E$1315,$A17,DataRegularSeason20242025!$N$3:$N$1315,1)</f>
        <v>13</v>
      </c>
      <c r="I17">
        <f>41-Table3[[#This Row],[GP_H]]</f>
        <v>28</v>
      </c>
      <c r="J17">
        <f>F17+H17</f>
        <v>24</v>
      </c>
      <c r="K17">
        <f>82-Table3[[#This Row],[GP]]</f>
        <v>58</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13</v>
      </c>
      <c r="AC17">
        <f>Table3[[#This Row],[L_A]]+Table3[[#This Row],[L_H]]</f>
        <v>11</v>
      </c>
      <c r="AD17">
        <f>Table3[[#This Row],[RW_A]]+Table3[[#This Row],[RW_H]]</f>
        <v>10</v>
      </c>
      <c r="AE17">
        <f>Table3[[#This Row],[RL_A]]+Table3[[#This Row],[RL_H]]</f>
        <v>11</v>
      </c>
      <c r="AF17">
        <f>Table3[[#This Row],[OTW_A]]+Table3[[#This Row],[OTW_H]]</f>
        <v>2</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26</v>
      </c>
      <c r="AK17">
        <f>(3*(Table3[[#This Row],[RW_A]]+Table3[[#This Row],[RW_H]]))+(2*(Table3[[#This Row],[OTW_A]]+Table3[[#This Row],[SOW_A]]+Table3[[#This Row],[OTW_H]]+Table3[[#This Row],[SOW_H]]))+Table3[[#This Row],[OTL_A]]+Table3[[#This Row],[SOL_A]]+Table3[[#This Row],[OTL_H]]+Table3[[#This Row],[SOL_H]]</f>
        <v>36</v>
      </c>
      <c r="AL17" s="15">
        <f>Table3[[#This Row],[PTS]]/(2*Table3[[#This Row],[GP]])</f>
        <v>0.54166666666666663</v>
      </c>
      <c r="AM17" s="15">
        <f>Table3[[#This Row],[PTS2]]/(3*Table3[[#This Row],[GP]])</f>
        <v>0.5</v>
      </c>
      <c r="AN17">
        <f>(2*Table3[[#This Row],[GR]])+Table3[[#This Row],[PTS]]</f>
        <v>142</v>
      </c>
      <c r="AO17">
        <f>(3*Table3[[#This Row],[GR]])+Table3[[#This Row],[PTS2]]</f>
        <v>210</v>
      </c>
      <c r="AP17">
        <f>Table3[[#This Row],[PTS]]+(2 * Table3[[#This Row],[GR]] * Table3[[#This Row],[PTS%]])</f>
        <v>88.833333333333329</v>
      </c>
      <c r="AQ17">
        <f>Table3[[#This Row],[PTS2]]+(3 * Table3[[#This Row],[GR]] * Table3[[#This Row],[PTS%2]])</f>
        <v>123</v>
      </c>
      <c r="AR17" s="20" t="str">
        <f>_xlfn.CONCAT(TEXT(Table3[[#This Row],[W]], "0"), "-", TEXT(Table3[[#This Row],[RL]],"0"), "-", TEXT(Table3[[#This Row],[OTL]]+Table3[[#This Row],[SOL]], "0"))</f>
        <v>13-11-0</v>
      </c>
      <c r="AS17">
        <f>COUNTIFS(DataRegularSeason20242025!$D$3:$D$1315,Table3[[#This Row],[Teams]],DataRegularSeason20242025!$K$3:$K$1315,0)</f>
        <v>0</v>
      </c>
      <c r="AT17">
        <f>SUMIF(DataRegularSeason20242025!$D$3:$D$1315,$A17, DataRegularSeason20242025!$J$3:$J$1315)</f>
        <v>35</v>
      </c>
      <c r="AU17">
        <f>SUMIF(DataRegularSeason20242025!$D$3:$D$1315,$A17, DataRegularSeason20242025!$K$3:$K$1315)</f>
        <v>38</v>
      </c>
      <c r="AV17">
        <f>AT17-AU17</f>
        <v>-3</v>
      </c>
      <c r="AW17">
        <f>COUNTIFS(DataRegularSeason20242025!$E$3:$E$1315,Table3[[#This Row],[Teams]],DataRegularSeason20242025!$J$3:$J$1315,0)</f>
        <v>0</v>
      </c>
      <c r="AX17">
        <f>SUMIF(DataRegularSeason20242025!$E$3:$E$1315,$A17,DataRegularSeason20242025!$K$3:$K$1315)</f>
        <v>45</v>
      </c>
      <c r="AY17">
        <f>SUMIF(DataRegularSeason20242025!$E$3:$E$1315,$A17,DataRegularSeason20242025!$J$3:$J$1315)</f>
        <v>51</v>
      </c>
      <c r="AZ17">
        <f>AX17-AY17</f>
        <v>-6</v>
      </c>
      <c r="BA17">
        <f>AT17+AX17</f>
        <v>80</v>
      </c>
      <c r="BB17">
        <f>AU17+AY17</f>
        <v>89</v>
      </c>
      <c r="BC17">
        <f>BA17-BB17</f>
        <v>-9</v>
      </c>
      <c r="BD17" s="17">
        <f>Table3[[#This Row],[GF]]/Table3[[#This Row],[GP]]</f>
        <v>3.3333333333333335</v>
      </c>
      <c r="BE17" s="17">
        <f>Table3[[#This Row],[GA]]/Table3[[#This Row],[GP]]</f>
        <v>3.7083333333333335</v>
      </c>
      <c r="BF17" s="17">
        <f>(Table3[[#This Row],[GF]]-Table3[[#This Row],[GA]])/Table3[[#This Row],[GP]]</f>
        <v>-0.375</v>
      </c>
      <c r="BG17" s="50" t="str">
        <f>_xlfn.CONCAT(TEXT(Table3[[#This Row],[W_H]], "0"), "-", TEXT(Table3[[#This Row],[RL_H]],"0"), "-", TEXT(Table3[[#This Row],[OTL_H]]+Table3[[#This Row],[SOL_H]], "0"))</f>
        <v>7-6-0</v>
      </c>
      <c r="BH17" s="50" t="str">
        <f>_xlfn.CONCAT(TEXT(Table3[[#This Row],[W_A]], "0"), "-", TEXT(Table3[[#This Row],[RL_A]],"0"), "-", TEXT(Table3[[#This Row],[OTL_A]]+Table3[[#This Row],[SOL_A]], "0"))</f>
        <v>6-5-0</v>
      </c>
      <c r="BI17">
        <f>COUNTIFS(DataRegularSeason20242025!$D$3:$D$1315,$A17,DataRegularSeason20242025!$H$3:$H$1315, $A17)</f>
        <v>3</v>
      </c>
      <c r="BJ17">
        <f>COUNTIFS(DataRegularSeason20242025!$E$3:$E$1315,$A17,DataRegularSeason20242025!$H$3:$H$1315, $A17)</f>
        <v>11</v>
      </c>
      <c r="BK17">
        <f>BI17+BJ17</f>
        <v>14</v>
      </c>
      <c r="BL17">
        <f>F17-BI17</f>
        <v>8</v>
      </c>
      <c r="BM17">
        <f>H17-BJ17</f>
        <v>2</v>
      </c>
      <c r="BN17">
        <f>BL17+BM17</f>
        <v>10</v>
      </c>
    </row>
    <row r="18" spans="1:71" x14ac:dyDescent="0.25">
      <c r="A18" t="s">
        <v>45</v>
      </c>
      <c r="B18" t="s">
        <v>98</v>
      </c>
      <c r="C18" t="s">
        <v>99</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0.76</v>
      </c>
      <c r="F18">
        <f>COUNTIFS(DataRegularSeason20242025!$N$3:$N$1315,1,DataRegularSeason20242025!$D$3:$D$1315,$A18)</f>
        <v>12</v>
      </c>
      <c r="G18">
        <f>41-Table3[[#This Row],[GP_A]]</f>
        <v>29</v>
      </c>
      <c r="H18">
        <f>COUNTIFS(DataRegularSeason20242025!$E$3:$E$1315,$A18,DataRegularSeason20242025!$N$3:$N$1315,1)</f>
        <v>13</v>
      </c>
      <c r="I18">
        <f>41-Table3[[#This Row],[GP_H]]</f>
        <v>28</v>
      </c>
      <c r="J18">
        <f>F18+H18</f>
        <v>25</v>
      </c>
      <c r="K18">
        <f>82-Table3[[#This Row],[GP]]</f>
        <v>57</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2</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12</v>
      </c>
      <c r="AC18">
        <f>Table3[[#This Row],[L_A]]+Table3[[#This Row],[L_H]]</f>
        <v>13</v>
      </c>
      <c r="AD18">
        <f>Table3[[#This Row],[RW_A]]+Table3[[#This Row],[RW_H]]</f>
        <v>5</v>
      </c>
      <c r="AE18">
        <f>Table3[[#This Row],[RL_A]]+Table3[[#This Row],[RL_H]]</f>
        <v>10</v>
      </c>
      <c r="AF18">
        <f>Table3[[#This Row],[OTW_A]]+Table3[[#This Row],[OTW_H]]</f>
        <v>4</v>
      </c>
      <c r="AG18">
        <f>Table3[[#This Row],[OTL_A]]+Table3[[#This Row],[OTL_H]]</f>
        <v>1</v>
      </c>
      <c r="AH18">
        <f>Table3[[#This Row],[SOW_A]]+Table3[[#This Row],[SOW_H]]</f>
        <v>3</v>
      </c>
      <c r="AI18">
        <f>Table3[[#This Row],[SOL_A]]+Table3[[#This Row],[SOL_H]]</f>
        <v>2</v>
      </c>
      <c r="AJ18">
        <f>(2*(Table3[[#This Row],[W_A]]+Table3[[#This Row],[W_H]]))+Table3[[#This Row],[OTL_A]]+Table3[[#This Row],[SOL_A]]+Table3[[#This Row],[OTL_H]]+Table3[[#This Row],[SOL_H]]</f>
        <v>27</v>
      </c>
      <c r="AK18">
        <f>(3*(Table3[[#This Row],[RW_A]]+Table3[[#This Row],[RW_H]]))+(2*(Table3[[#This Row],[OTW_A]]+Table3[[#This Row],[SOW_A]]+Table3[[#This Row],[OTW_H]]+Table3[[#This Row],[SOW_H]]))+Table3[[#This Row],[OTL_A]]+Table3[[#This Row],[SOL_A]]+Table3[[#This Row],[OTL_H]]+Table3[[#This Row],[SOL_H]]</f>
        <v>32</v>
      </c>
      <c r="AL18" s="15">
        <f>Table3[[#This Row],[PTS]]/(2*Table3[[#This Row],[GP]])</f>
        <v>0.54</v>
      </c>
      <c r="AM18" s="15">
        <f>Table3[[#This Row],[PTS2]]/(3*Table3[[#This Row],[GP]])</f>
        <v>0.42666666666666669</v>
      </c>
      <c r="AN18">
        <f>(2*Table3[[#This Row],[GR]])+Table3[[#This Row],[PTS]]</f>
        <v>141</v>
      </c>
      <c r="AO18">
        <f>(3*Table3[[#This Row],[GR]])+Table3[[#This Row],[PTS2]]</f>
        <v>203</v>
      </c>
      <c r="AP18">
        <f>Table3[[#This Row],[PTS]]+(2 * Table3[[#This Row],[GR]] * Table3[[#This Row],[PTS%]])</f>
        <v>88.56</v>
      </c>
      <c r="AQ18">
        <f>Table3[[#This Row],[PTS2]]+(3 * Table3[[#This Row],[GR]] * Table3[[#This Row],[PTS%2]])</f>
        <v>104.96000000000001</v>
      </c>
      <c r="AR18" s="20" t="str">
        <f>_xlfn.CONCAT(TEXT(Table3[[#This Row],[W]], "0"), "-", TEXT(Table3[[#This Row],[RL]],"0"), "-", TEXT(Table3[[#This Row],[OTL]]+Table3[[#This Row],[SOL]], "0"))</f>
        <v>12-10-3</v>
      </c>
      <c r="AS18">
        <f>COUNTIFS(DataRegularSeason20242025!$D$3:$D$1315,Table3[[#This Row],[Teams]],DataRegularSeason20242025!$K$3:$K$1315,0)</f>
        <v>1</v>
      </c>
      <c r="AT18">
        <f>SUMIF(DataRegularSeason20242025!$D$3:$D$1315,$A18, DataRegularSeason20242025!$J$3:$J$1315)</f>
        <v>38</v>
      </c>
      <c r="AU18">
        <f>SUMIF(DataRegularSeason20242025!$D$3:$D$1315,$A18, DataRegularSeason20242025!$K$3:$K$1315)</f>
        <v>43</v>
      </c>
      <c r="AV18">
        <f>AT18-AU18</f>
        <v>-5</v>
      </c>
      <c r="AW18">
        <f>COUNTIFS(DataRegularSeason20242025!$E$3:$E$1315,Table3[[#This Row],[Teams]],DataRegularSeason20242025!$J$3:$J$1315,0)</f>
        <v>0</v>
      </c>
      <c r="AX18">
        <f>SUMIF(DataRegularSeason20242025!$E$3:$E$1315,$A18,DataRegularSeason20242025!$K$3:$K$1315)</f>
        <v>35</v>
      </c>
      <c r="AY18">
        <f>SUMIF(DataRegularSeason20242025!$E$3:$E$1315,$A18,DataRegularSeason20242025!$J$3:$J$1315)</f>
        <v>40</v>
      </c>
      <c r="AZ18">
        <f>AX18-AY18</f>
        <v>-5</v>
      </c>
      <c r="BA18">
        <f>AT18+AX18</f>
        <v>73</v>
      </c>
      <c r="BB18">
        <f>AU18+AY18</f>
        <v>83</v>
      </c>
      <c r="BC18">
        <f>BA18-BB18</f>
        <v>-10</v>
      </c>
      <c r="BD18" s="17">
        <f>Table3[[#This Row],[GF]]/Table3[[#This Row],[GP]]</f>
        <v>2.92</v>
      </c>
      <c r="BE18" s="17">
        <f>Table3[[#This Row],[GA]]/Table3[[#This Row],[GP]]</f>
        <v>3.32</v>
      </c>
      <c r="BF18" s="17">
        <f>(Table3[[#This Row],[GF]]-Table3[[#This Row],[GA]])/Table3[[#This Row],[GP]]</f>
        <v>-0.4</v>
      </c>
      <c r="BG18" s="50" t="str">
        <f>_xlfn.CONCAT(TEXT(Table3[[#This Row],[W_H]], "0"), "-", TEXT(Table3[[#This Row],[RL_H]],"0"), "-", TEXT(Table3[[#This Row],[OTL_H]]+Table3[[#This Row],[SOL_H]], "0"))</f>
        <v>6-6-1</v>
      </c>
      <c r="BH18" s="50" t="str">
        <f>_xlfn.CONCAT(TEXT(Table3[[#This Row],[W_A]], "0"), "-", TEXT(Table3[[#This Row],[RL_A]],"0"), "-", TEXT(Table3[[#This Row],[OTL_A]]+Table3[[#This Row],[SOL_A]], "0"))</f>
        <v>6-4-2</v>
      </c>
      <c r="BI18">
        <f>COUNTIFS(DataRegularSeason20242025!$D$3:$D$1315,$A18,DataRegularSeason20242025!$H$3:$H$1315, $A18)</f>
        <v>4</v>
      </c>
      <c r="BJ18">
        <f>COUNTIFS(DataRegularSeason20242025!$E$3:$E$1315,$A18,DataRegularSeason20242025!$H$3:$H$1315, $A18)</f>
        <v>4</v>
      </c>
      <c r="BK18">
        <f>BI18+BJ18</f>
        <v>8</v>
      </c>
      <c r="BL18">
        <f>F18-BI18</f>
        <v>8</v>
      </c>
      <c r="BM18">
        <f>H18-BJ18</f>
        <v>9</v>
      </c>
      <c r="BN18">
        <f>BL18+BM18</f>
        <v>17</v>
      </c>
      <c r="BS18">
        <f>LARGE($AJ$2:$AJ$33,1)</f>
        <v>36</v>
      </c>
    </row>
    <row r="19" spans="1:71"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6</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8</v>
      </c>
      <c r="AE19">
        <f>Table3[[#This Row],[RL_A]]+Table3[[#This Row],[RL_H]]</f>
        <v>9</v>
      </c>
      <c r="AF19">
        <f>Table3[[#This Row],[OTW_A]]+Table3[[#This Row],[OTW_H]]</f>
        <v>1</v>
      </c>
      <c r="AG19">
        <f>Table3[[#This Row],[OTL_A]]+Table3[[#This Row],[OTL_H]]</f>
        <v>3</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10-9-3</v>
      </c>
      <c r="AS19">
        <f>COUNTIFS(DataRegularSeason20242025!$D$3:$D$1315,Table3[[#This Row],[Teams]],DataRegularSeason20242025!$K$3:$K$1315,0)</f>
        <v>0</v>
      </c>
      <c r="AT19">
        <f>SUMIF(DataRegularSeason20242025!$D$3:$D$1315,$A19, DataRegularSeason20242025!$J$3:$J$1315)</f>
        <v>26</v>
      </c>
      <c r="AU19">
        <f>SUMIF(DataRegularSeason20242025!$D$3:$D$1315,$A19, DataRegularSeason20242025!$K$3:$K$1315)</f>
        <v>40</v>
      </c>
      <c r="AV19">
        <f>AT19-AU19</f>
        <v>-14</v>
      </c>
      <c r="AW19">
        <f>COUNTIFS(DataRegularSeason20242025!$E$3:$E$1315,Table3[[#This Row],[Teams]],DataRegularSeason20242025!$J$3:$J$1315,0)</f>
        <v>1</v>
      </c>
      <c r="AX19">
        <f>SUMIF(DataRegularSeason20242025!$E$3:$E$1315,$A19,DataRegularSeason20242025!$K$3:$K$1315)</f>
        <v>52</v>
      </c>
      <c r="AY19">
        <f>SUMIF(DataRegularSeason20242025!$E$3:$E$1315,$A19,DataRegularSeason20242025!$J$3:$J$1315)</f>
        <v>38</v>
      </c>
      <c r="AZ19">
        <f>AX19-AY19</f>
        <v>14</v>
      </c>
      <c r="BA19">
        <f>AT19+AX19</f>
        <v>78</v>
      </c>
      <c r="BB19">
        <f>AU19+AY19</f>
        <v>78</v>
      </c>
      <c r="BC19">
        <f>BA19-BB19</f>
        <v>0</v>
      </c>
      <c r="BD19" s="17">
        <f>Table3[[#This Row],[GF]]/Table3[[#This Row],[GP]]</f>
        <v>3.5454545454545454</v>
      </c>
      <c r="BE19" s="17">
        <f>Table3[[#This Row],[GA]]/Table3[[#This Row],[GP]]</f>
        <v>3.5454545454545454</v>
      </c>
      <c r="BF19" s="17">
        <f>(Table3[[#This Row],[GF]]-Table3[[#This Row],[GA]])/Table3[[#This Row],[GP]]</f>
        <v>0</v>
      </c>
      <c r="BG19" s="50" t="str">
        <f>_xlfn.CONCAT(TEXT(Table3[[#This Row],[W_H]], "0"), "-", TEXT(Table3[[#This Row],[RL_H]],"0"), "-", TEXT(Table3[[#This Row],[OTL_H]]+Table3[[#This Row],[SOL_H]], "0"))</f>
        <v>8-3-1</v>
      </c>
      <c r="BH19" s="50" t="str">
        <f>_xlfn.CONCAT(TEXT(Table3[[#This Row],[W_A]], "0"), "-", TEXT(Table3[[#This Row],[RL_A]],"0"), "-", TEXT(Table3[[#This Row],[OTL_A]]+Table3[[#This Row],[SOL_A]], "0"))</f>
        <v>2-6-2</v>
      </c>
      <c r="BI19">
        <f>COUNTIFS(DataRegularSeason20242025!$D$3:$D$1315,$A19,DataRegularSeason20242025!$H$3:$H$1315, $A19)</f>
        <v>4</v>
      </c>
      <c r="BJ19">
        <f>COUNTIFS(DataRegularSeason20242025!$E$3:$E$1315,$A19,DataRegularSeason20242025!$H$3:$H$1315, $A19)</f>
        <v>3</v>
      </c>
      <c r="BK19">
        <f>BI19+BJ19</f>
        <v>7</v>
      </c>
      <c r="BL19">
        <f>F19-BI19</f>
        <v>6</v>
      </c>
      <c r="BM19">
        <f>H19-BJ19</f>
        <v>9</v>
      </c>
      <c r="BN19">
        <f>BL19+BM19</f>
        <v>15</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0.58333333333333337</v>
      </c>
      <c r="F20">
        <f>COUNTIFS(DataRegularSeason20242025!$N$3:$N$1315,1,DataRegularSeason20242025!$D$3:$D$1315,$A20)</f>
        <v>11</v>
      </c>
      <c r="G20">
        <f>41-Table3[[#This Row],[GP_A]]</f>
        <v>30</v>
      </c>
      <c r="H20">
        <f>COUNTIFS(DataRegularSeason20242025!$E$3:$E$1315,$A20,DataRegularSeason20242025!$N$3:$N$1315,1)</f>
        <v>13</v>
      </c>
      <c r="I20">
        <f>41-Table3[[#This Row],[GP_H]]</f>
        <v>28</v>
      </c>
      <c r="J20">
        <f>F20+H20</f>
        <v>24</v>
      </c>
      <c r="K20">
        <f>82-Table3[[#This Row],[GP]]</f>
        <v>58</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8</v>
      </c>
      <c r="AE20">
        <f>Table3[[#This Row],[RL_A]]+Table3[[#This Row],[RL_H]]</f>
        <v>11</v>
      </c>
      <c r="AF20">
        <f>Table3[[#This Row],[OTW_A]]+Table3[[#This Row],[OTW_H]]</f>
        <v>2</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24</v>
      </c>
      <c r="AK20">
        <f>(3*(Table3[[#This Row],[RW_A]]+Table3[[#This Row],[RW_H]]))+(2*(Table3[[#This Row],[OTW_A]]+Table3[[#This Row],[SOW_A]]+Table3[[#This Row],[OTW_H]]+Table3[[#This Row],[SOW_H]]))+Table3[[#This Row],[OTL_A]]+Table3[[#This Row],[SOL_A]]+Table3[[#This Row],[OTL_H]]+Table3[[#This Row],[SOL_H]]</f>
        <v>32</v>
      </c>
      <c r="AL20" s="15">
        <f>Table3[[#This Row],[PTS]]/(2*Table3[[#This Row],[GP]])</f>
        <v>0.5</v>
      </c>
      <c r="AM20" s="15">
        <f>Table3[[#This Row],[PTS2]]/(3*Table3[[#This Row],[GP]])</f>
        <v>0.44444444444444442</v>
      </c>
      <c r="AN20">
        <f>(2*Table3[[#This Row],[GR]])+Table3[[#This Row],[PTS]]</f>
        <v>140</v>
      </c>
      <c r="AO20">
        <f>(3*Table3[[#This Row],[GR]])+Table3[[#This Row],[PTS2]]</f>
        <v>206</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11-11-2</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41</v>
      </c>
      <c r="AY20">
        <f>SUMIF(DataRegularSeason20242025!$E$3:$E$1315,$A20,DataRegularSeason20242025!$J$3:$J$1315)</f>
        <v>41</v>
      </c>
      <c r="AZ20">
        <f>AX20-AY20</f>
        <v>0</v>
      </c>
      <c r="BA20">
        <f>AT20+AX20</f>
        <v>72</v>
      </c>
      <c r="BB20">
        <f>AU20+AY20</f>
        <v>73</v>
      </c>
      <c r="BC20">
        <f>BA20-BB20</f>
        <v>-1</v>
      </c>
      <c r="BD20" s="17">
        <f>Table3[[#This Row],[GF]]/Table3[[#This Row],[GP]]</f>
        <v>3</v>
      </c>
      <c r="BE20" s="17">
        <f>Table3[[#This Row],[GA]]/Table3[[#This Row],[GP]]</f>
        <v>3.0416666666666665</v>
      </c>
      <c r="BF20" s="17">
        <f>(Table3[[#This Row],[GF]]-Table3[[#This Row],[GA]])/Table3[[#This Row],[GP]]</f>
        <v>-4.1666666666666664E-2</v>
      </c>
      <c r="BG20" s="50" t="str">
        <f>_xlfn.CONCAT(TEXT(Table3[[#This Row],[W_H]], "0"), "-", TEXT(Table3[[#This Row],[RL_H]],"0"), "-", TEXT(Table3[[#This Row],[OTL_H]]+Table3[[#This Row],[SOL_H]], "0"))</f>
        <v>6-6-1</v>
      </c>
      <c r="BH20" s="50" t="str">
        <f>_xlfn.CONCAT(TEXT(Table3[[#This Row],[W_A]], "0"), "-", TEXT(Table3[[#This Row],[RL_A]],"0"), "-", TEXT(Table3[[#This Row],[OTL_A]]+Table3[[#This Row],[SOL_A]], "0"))</f>
        <v>5-5-1</v>
      </c>
      <c r="BI20">
        <f>COUNTIFS(DataRegularSeason20242025!$D$3:$D$1315,$A20,DataRegularSeason20242025!$H$3:$H$1315, $A20)</f>
        <v>6</v>
      </c>
      <c r="BJ20">
        <f>COUNTIFS(DataRegularSeason20242025!$E$3:$E$1315,$A20,DataRegularSeason20242025!$H$3:$H$1315, $A20)</f>
        <v>7</v>
      </c>
      <c r="BK20">
        <f>BI20+BJ20</f>
        <v>13</v>
      </c>
      <c r="BL20">
        <f>F20-BI20</f>
        <v>5</v>
      </c>
      <c r="BM20">
        <f>H20-BJ20</f>
        <v>6</v>
      </c>
      <c r="BN20">
        <f>BL20+BM20</f>
        <v>11</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0.65217391304347827</v>
      </c>
      <c r="F21">
        <f>COUNTIFS(DataRegularSeason20242025!$N$3:$N$1315,1,DataRegularSeason20242025!$D$3:$D$1315,$A21)</f>
        <v>10</v>
      </c>
      <c r="G21">
        <f>41-Table3[[#This Row],[GP_A]]</f>
        <v>31</v>
      </c>
      <c r="H21">
        <f>COUNTIFS(DataRegularSeason20242025!$E$3:$E$1315,$A21,DataRegularSeason20242025!$N$3:$N$1315,1)</f>
        <v>13</v>
      </c>
      <c r="I21">
        <f>41-Table3[[#This Row],[GP_H]]</f>
        <v>28</v>
      </c>
      <c r="J21">
        <f>F21+H21</f>
        <v>23</v>
      </c>
      <c r="K21">
        <f>82-Table3[[#This Row],[GP]]</f>
        <v>59</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13</v>
      </c>
      <c r="AD21">
        <f>Table3[[#This Row],[RW_A]]+Table3[[#This Row],[RW_H]]</f>
        <v>8</v>
      </c>
      <c r="AE21">
        <f>Table3[[#This Row],[RL_A]]+Table3[[#This Row],[RL_H]]</f>
        <v>10</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v>
      </c>
      <c r="AM21" s="15">
        <f>Table3[[#This Row],[PTS2]]/(3*Table3[[#This Row],[GP]])</f>
        <v>0.44927536231884058</v>
      </c>
      <c r="AN21">
        <f>(2*Table3[[#This Row],[GR]])+Table3[[#This Row],[PTS]]</f>
        <v>141</v>
      </c>
      <c r="AO21">
        <f>(3*Table3[[#This Row],[GR]])+Table3[[#This Row],[PTS2]]</f>
        <v>208</v>
      </c>
      <c r="AP21">
        <f>Table3[[#This Row],[PTS]]+(2 * Table3[[#This Row],[GR]] * Table3[[#This Row],[PTS%]])</f>
        <v>82</v>
      </c>
      <c r="AQ21">
        <f>Table3[[#This Row],[PTS2]]+(3 * Table3[[#This Row],[GR]] * Table3[[#This Row],[PTS%2]])</f>
        <v>110.52173913043478</v>
      </c>
      <c r="AR21" s="20" t="str">
        <f>_xlfn.CONCAT(TEXT(Table3[[#This Row],[W]], "0"), "-", TEXT(Table3[[#This Row],[RL]],"0"), "-", TEXT(Table3[[#This Row],[OTL]]+Table3[[#This Row],[SOL]], "0"))</f>
        <v>10-10-3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AT21-AU21</f>
        <v>1</v>
      </c>
      <c r="AW21">
        <f>COUNTIFS(DataRegularSeason20242025!$E$3:$E$1315,Table3[[#This Row],[Teams]],DataRegularSeason20242025!$J$3:$J$1315,0)</f>
        <v>0</v>
      </c>
      <c r="AX21">
        <f>SUMIF(DataRegularSeason20242025!$E$3:$E$1315,$A21,DataRegularSeason20242025!$K$3:$K$1315)</f>
        <v>35</v>
      </c>
      <c r="AY21">
        <f>SUMIF(DataRegularSeason20242025!$E$3:$E$1315,$A21,DataRegularSeason20242025!$J$3:$J$1315)</f>
        <v>43</v>
      </c>
      <c r="AZ21">
        <f>AX21-AY21</f>
        <v>-8</v>
      </c>
      <c r="BA21">
        <f>AT21+AX21</f>
        <v>60</v>
      </c>
      <c r="BB21">
        <f>AU21+AY21</f>
        <v>67</v>
      </c>
      <c r="BC21">
        <f>BA21-BB21</f>
        <v>-7</v>
      </c>
      <c r="BD21" s="17">
        <f>Table3[[#This Row],[GF]]/Table3[[#This Row],[GP]]</f>
        <v>2.6086956521739131</v>
      </c>
      <c r="BE21" s="17">
        <f>Table3[[#This Row],[GA]]/Table3[[#This Row],[GP]]</f>
        <v>2.9130434782608696</v>
      </c>
      <c r="BF21" s="17">
        <f>(Table3[[#This Row],[GF]]-Table3[[#This Row],[GA]])/Table3[[#This Row],[GP]]</f>
        <v>-0.30434782608695654</v>
      </c>
      <c r="BG21" s="50" t="str">
        <f>_xlfn.CONCAT(TEXT(Table3[[#This Row],[W_H]], "0"), "-", TEXT(Table3[[#This Row],[RL_H]],"0"), "-", TEXT(Table3[[#This Row],[OTL_H]]+Table3[[#This Row],[SOL_H]], "0"))</f>
        <v>5-7-1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BI21+BJ21</f>
        <v>10</v>
      </c>
      <c r="BL21">
        <f>F21-BI21</f>
        <v>6</v>
      </c>
      <c r="BM21">
        <f>H21-BJ21</f>
        <v>7</v>
      </c>
      <c r="BN21">
        <f>BL21+BM21</f>
        <v>13</v>
      </c>
      <c r="BO21" s="6">
        <f>(BL21+BI21)</f>
        <v>10</v>
      </c>
      <c r="BP21" s="6"/>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22</v>
      </c>
      <c r="E22" s="15">
        <f>Table3[[#This Row],[Watched]]/Table3[[#This Row],[GP]]</f>
        <v>0.88</v>
      </c>
      <c r="F22">
        <f>COUNTIFS(DataRegularSeason20242025!$N$3:$N$1315,1,DataRegularSeason20242025!$D$3:$D$1315,$A22)</f>
        <v>11</v>
      </c>
      <c r="G22">
        <f>41-Table3[[#This Row],[GP_A]]</f>
        <v>30</v>
      </c>
      <c r="H22">
        <f>COUNTIFS(DataRegularSeason20242025!$E$3:$E$1315,$A22,DataRegularSeason20242025!$N$3:$N$1315,1)</f>
        <v>14</v>
      </c>
      <c r="I22">
        <f>41-Table3[[#This Row],[GP_H]]</f>
        <v>27</v>
      </c>
      <c r="J22">
        <f>F22+H22</f>
        <v>25</v>
      </c>
      <c r="K22">
        <f>82-Table3[[#This Row],[GP]]</f>
        <v>57</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11</v>
      </c>
      <c r="AC22">
        <f>Table3[[#This Row],[L_A]]+Table3[[#This Row],[L_H]]</f>
        <v>14</v>
      </c>
      <c r="AD22">
        <f>Table3[[#This Row],[RW_A]]+Table3[[#This Row],[RW_H]]</f>
        <v>8</v>
      </c>
      <c r="AE22">
        <f>Table3[[#This Row],[RL_A]]+Table3[[#This Row],[RL_H]]</f>
        <v>11</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25</v>
      </c>
      <c r="AK22">
        <f>(3*(Table3[[#This Row],[RW_A]]+Table3[[#This Row],[RW_H]]))+(2*(Table3[[#This Row],[OTW_A]]+Table3[[#This Row],[SOW_A]]+Table3[[#This Row],[OTW_H]]+Table3[[#This Row],[SOW_H]]))+Table3[[#This Row],[OTL_A]]+Table3[[#This Row],[SOL_A]]+Table3[[#This Row],[OTL_H]]+Table3[[#This Row],[SOL_H]]</f>
        <v>33</v>
      </c>
      <c r="AL22" s="15">
        <f>Table3[[#This Row],[PTS]]/(2*Table3[[#This Row],[GP]])</f>
        <v>0.5</v>
      </c>
      <c r="AM22" s="15">
        <f>Table3[[#This Row],[PTS2]]/(3*Table3[[#This Row],[GP]])</f>
        <v>0.44</v>
      </c>
      <c r="AN22">
        <f>(2*Table3[[#This Row],[GR]])+Table3[[#This Row],[PTS]]</f>
        <v>139</v>
      </c>
      <c r="AO22">
        <f>(3*Table3[[#This Row],[GR]])+Table3[[#This Row],[PTS2]]</f>
        <v>204</v>
      </c>
      <c r="AP22">
        <f>Table3[[#This Row],[PTS]]+(2 * Table3[[#This Row],[GR]] * Table3[[#This Row],[PTS%]])</f>
        <v>82</v>
      </c>
      <c r="AQ22">
        <f>Table3[[#This Row],[PTS2]]+(3 * Table3[[#This Row],[GR]] * Table3[[#This Row],[PTS%2]])</f>
        <v>108.24</v>
      </c>
      <c r="AR22" s="20" t="str">
        <f>_xlfn.CONCAT(TEXT(Table3[[#This Row],[W]], "0"), "-", TEXT(Table3[[#This Row],[RL]],"0"), "-", TEXT(Table3[[#This Row],[OTL]]+Table3[[#This Row],[SOL]], "0"))</f>
        <v>11-11-3</v>
      </c>
      <c r="AS22">
        <f>COUNTIFS(DataRegularSeason20242025!$D$3:$D$1315,Table3[[#This Row],[Teams]],DataRegularSeason20242025!$K$3:$K$1315,0)</f>
        <v>1</v>
      </c>
      <c r="AT22">
        <f>SUMIF(DataRegularSeason20242025!$D$3:$D$1315,$A22, DataRegularSeason20242025!$J$3:$J$1315)</f>
        <v>28</v>
      </c>
      <c r="AU22">
        <f>SUMIF(DataRegularSeason20242025!$D$3:$D$1315,$A22, DataRegularSeason20242025!$K$3:$K$1315)</f>
        <v>40</v>
      </c>
      <c r="AV22">
        <f>AT22-AU22</f>
        <v>-12</v>
      </c>
      <c r="AW22">
        <f>COUNTIFS(DataRegularSeason20242025!$E$3:$E$1315,Table3[[#This Row],[Teams]],DataRegularSeason20242025!$J$3:$J$1315,0)</f>
        <v>2</v>
      </c>
      <c r="AX22">
        <f>SUMIF(DataRegularSeason20242025!$E$3:$E$1315,$A22,DataRegularSeason20242025!$K$3:$K$1315)</f>
        <v>30</v>
      </c>
      <c r="AY22">
        <f>SUMIF(DataRegularSeason20242025!$E$3:$E$1315,$A22,DataRegularSeason20242025!$J$3:$J$1315)</f>
        <v>37</v>
      </c>
      <c r="AZ22">
        <f>AX22-AY22</f>
        <v>-7</v>
      </c>
      <c r="BA22">
        <f>AT22+AX22</f>
        <v>58</v>
      </c>
      <c r="BB22">
        <f>AU22+AY22</f>
        <v>77</v>
      </c>
      <c r="BC22">
        <f>BA22-BB22</f>
        <v>-19</v>
      </c>
      <c r="BD22" s="17">
        <f>Table3[[#This Row],[GF]]/Table3[[#This Row],[GP]]</f>
        <v>2.3199999999999998</v>
      </c>
      <c r="BE22" s="17">
        <f>Table3[[#This Row],[GA]]/Table3[[#This Row],[GP]]</f>
        <v>3.08</v>
      </c>
      <c r="BF22" s="17">
        <f>(Table3[[#This Row],[GF]]-Table3[[#This Row],[GA]])/Table3[[#This Row],[GP]]</f>
        <v>-0.76</v>
      </c>
      <c r="BG22" s="50" t="str">
        <f>_xlfn.CONCAT(TEXT(Table3[[#This Row],[W_H]], "0"), "-", TEXT(Table3[[#This Row],[RL_H]],"0"), "-", TEXT(Table3[[#This Row],[OTL_H]]+Table3[[#This Row],[SOL_H]], "0"))</f>
        <v>6-6-2</v>
      </c>
      <c r="BH22" s="50" t="str">
        <f>_xlfn.CONCAT(TEXT(Table3[[#This Row],[W_A]], "0"), "-", TEXT(Table3[[#This Row],[RL_A]],"0"), "-", TEXT(Table3[[#This Row],[OTL_A]]+Table3[[#This Row],[SOL_A]], "0"))</f>
        <v>5-5-1</v>
      </c>
      <c r="BI22">
        <f>COUNTIFS(DataRegularSeason20242025!$D$3:$D$1315,$A22,DataRegularSeason20242025!$H$3:$H$1315, $A22)</f>
        <v>6</v>
      </c>
      <c r="BJ22">
        <f>COUNTIFS(DataRegularSeason20242025!$E$3:$E$1315,$A22,DataRegularSeason20242025!$H$3:$H$1315, $A22)</f>
        <v>8</v>
      </c>
      <c r="BK22">
        <f>BI22+BJ22</f>
        <v>14</v>
      </c>
      <c r="BL22">
        <f>F22-BI22</f>
        <v>5</v>
      </c>
      <c r="BM22">
        <f>H22-BJ22</f>
        <v>6</v>
      </c>
      <c r="BN22">
        <f>BL22+BM22</f>
        <v>11</v>
      </c>
    </row>
    <row r="23" spans="1:71"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18</v>
      </c>
      <c r="E23" s="15">
        <f>Table3[[#This Row],[Watched]]/Table3[[#This Row],[GP]]</f>
        <v>0.72</v>
      </c>
      <c r="F23">
        <f>COUNTIFS(DataRegularSeason20242025!$N$3:$N$1315,1,DataRegularSeason20242025!$D$3:$D$1315,$A23)</f>
        <v>13</v>
      </c>
      <c r="G23">
        <f>41-Table3[[#This Row],[GP_A]]</f>
        <v>28</v>
      </c>
      <c r="H23">
        <f>COUNTIFS(DataRegularSeason20242025!$E$3:$E$1315,$A23,DataRegularSeason20242025!$N$3:$N$1315,1)</f>
        <v>12</v>
      </c>
      <c r="I23">
        <f>41-Table3[[#This Row],[GP_H]]</f>
        <v>29</v>
      </c>
      <c r="J23">
        <f>F23+H23</f>
        <v>25</v>
      </c>
      <c r="K23">
        <f>82-Table3[[#This Row],[GP]]</f>
        <v>57</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7</v>
      </c>
      <c r="Q23">
        <f>COUNTIFS(DataRegularSeason20242025!$D$3:$D$1315,$A23, DataRegularSeason20242025!$S$3:$S$1315, $A23,DataRegularSeason20242025!$M$3:$M$1315,"REG")</f>
        <v>6</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11</v>
      </c>
      <c r="AC23">
        <f>Table3[[#This Row],[L_A]]+Table3[[#This Row],[L_H]]</f>
        <v>14</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31</v>
      </c>
      <c r="AL23" s="15">
        <f>Table3[[#This Row],[PTS]]/(2*Table3[[#This Row],[GP]])</f>
        <v>0.48</v>
      </c>
      <c r="AM23" s="15">
        <f>Table3[[#This Row],[PTS2]]/(3*Table3[[#This Row],[GP]])</f>
        <v>0.41333333333333333</v>
      </c>
      <c r="AN23">
        <f>(2*Table3[[#This Row],[GR]])+Table3[[#This Row],[PTS]]</f>
        <v>138</v>
      </c>
      <c r="AO23">
        <f>(3*Table3[[#This Row],[GR]])+Table3[[#This Row],[PTS2]]</f>
        <v>202</v>
      </c>
      <c r="AP23">
        <f>Table3[[#This Row],[PTS]]+(2 * Table3[[#This Row],[GR]] * Table3[[#This Row],[PTS%]])</f>
        <v>78.72</v>
      </c>
      <c r="AQ23">
        <f>Table3[[#This Row],[PTS2]]+(3 * Table3[[#This Row],[GR]] * Table3[[#This Row],[PTS%2]])</f>
        <v>101.67999999999999</v>
      </c>
      <c r="AR23" s="20" t="str">
        <f>_xlfn.CONCAT(TEXT(Table3[[#This Row],[W]], "0"), "-", TEXT(Table3[[#This Row],[RL]],"0"), "-", TEXT(Table3[[#This Row],[OTL]]+Table3[[#This Row],[SOL]], "0"))</f>
        <v>11-12-2</v>
      </c>
      <c r="AS23">
        <f>COUNTIFS(DataRegularSeason20242025!$D$3:$D$1315,Table3[[#This Row],[Teams]],DataRegularSeason20242025!$K$3:$K$1315,0)</f>
        <v>1</v>
      </c>
      <c r="AT23">
        <f>SUMIF(DataRegularSeason20242025!$D$3:$D$1315,$A23, DataRegularSeason20242025!$J$3:$J$1315)</f>
        <v>36</v>
      </c>
      <c r="AU23">
        <f>SUMIF(DataRegularSeason20242025!$D$3:$D$1315,$A23, DataRegularSeason20242025!$K$3:$K$1315)</f>
        <v>41</v>
      </c>
      <c r="AV23">
        <f>AT23-AU23</f>
        <v>-5</v>
      </c>
      <c r="AW23">
        <f>COUNTIFS(DataRegularSeason20242025!$E$3:$E$1315,Table3[[#This Row],[Teams]],DataRegularSeason20242025!$J$3:$J$1315,0)</f>
        <v>1</v>
      </c>
      <c r="AX23">
        <f>SUMIF(DataRegularSeason20242025!$E$3:$E$1315,$A23,DataRegularSeason20242025!$K$3:$K$1315)</f>
        <v>27</v>
      </c>
      <c r="AY23">
        <f>SUMIF(DataRegularSeason20242025!$E$3:$E$1315,$A23,DataRegularSeason20242025!$J$3:$J$1315)</f>
        <v>38</v>
      </c>
      <c r="AZ23">
        <f>AX23-AY23</f>
        <v>-11</v>
      </c>
      <c r="BA23">
        <f>AT23+AX23</f>
        <v>63</v>
      </c>
      <c r="BB23">
        <f>AU23+AY23</f>
        <v>79</v>
      </c>
      <c r="BC23">
        <f>BA23-BB23</f>
        <v>-16</v>
      </c>
      <c r="BD23" s="17">
        <f>Table3[[#This Row],[GF]]/Table3[[#This Row],[GP]]</f>
        <v>2.52</v>
      </c>
      <c r="BE23" s="17">
        <f>Table3[[#This Row],[GA]]/Table3[[#This Row],[GP]]</f>
        <v>3.16</v>
      </c>
      <c r="BF23" s="17">
        <f>(Table3[[#This Row],[GF]]-Table3[[#This Row],[GA]])/Table3[[#This Row],[GP]]</f>
        <v>-0.64</v>
      </c>
      <c r="BG23" s="50" t="str">
        <f>_xlfn.CONCAT(TEXT(Table3[[#This Row],[W_H]], "0"), "-", TEXT(Table3[[#This Row],[RL_H]],"0"), "-", TEXT(Table3[[#This Row],[OTL_H]]+Table3[[#This Row],[SOL_H]], "0"))</f>
        <v>5-6-1</v>
      </c>
      <c r="BH23" s="50" t="str">
        <f>_xlfn.CONCAT(TEXT(Table3[[#This Row],[W_A]], "0"), "-", TEXT(Table3[[#This Row],[RL_A]],"0"), "-", TEXT(Table3[[#This Row],[OTL_A]]+Table3[[#This Row],[SOL_A]], "0"))</f>
        <v>6-6-1</v>
      </c>
      <c r="BI23">
        <f>COUNTIFS(DataRegularSeason20242025!$D$3:$D$1315,$A23,DataRegularSeason20242025!$H$3:$H$1315, $A23)</f>
        <v>7</v>
      </c>
      <c r="BJ23">
        <f>COUNTIFS(DataRegularSeason20242025!$E$3:$E$1315,$A23,DataRegularSeason20242025!$H$3:$H$1315, $A23)</f>
        <v>6</v>
      </c>
      <c r="BK23">
        <f>BI23+BJ23</f>
        <v>13</v>
      </c>
      <c r="BL23">
        <f>F23-BI23</f>
        <v>6</v>
      </c>
      <c r="BM23">
        <f>H23-BJ23</f>
        <v>6</v>
      </c>
      <c r="BN23">
        <f>BL23+BM23</f>
        <v>12</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0.68</v>
      </c>
      <c r="F24">
        <f>COUNTIFS(DataRegularSeason20242025!$N$3:$N$1315,1,DataRegularSeason20242025!$D$3:$D$1315,$A24)</f>
        <v>14</v>
      </c>
      <c r="G24">
        <f>41-Table3[[#This Row],[GP_A]]</f>
        <v>27</v>
      </c>
      <c r="H24">
        <f>COUNTIFS(DataRegularSeason20242025!$E$3:$E$1315,$A24,DataRegularSeason20242025!$N$3:$N$1315,1)</f>
        <v>11</v>
      </c>
      <c r="I24">
        <f>41-Table3[[#This Row],[GP_H]]</f>
        <v>30</v>
      </c>
      <c r="J24">
        <f>F24+H24</f>
        <v>25</v>
      </c>
      <c r="K24">
        <f>82-Table3[[#This Row],[GP]]</f>
        <v>57</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5</v>
      </c>
      <c r="R24">
        <f>COUNTIFS(DataRegularSeason20242025!$D$3:$D$1315,$A24, DataRegularSeason20242025!$S$3:$S$1315, $A24,DataRegularSeason20242025!$M$3:$M$1315,"OT")</f>
        <v>3</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16</v>
      </c>
      <c r="AD24">
        <f>Table3[[#This Row],[RW_A]]+Table3[[#This Row],[RW_H]]</f>
        <v>6</v>
      </c>
      <c r="AE24">
        <f>Table3[[#This Row],[RL_A]]+Table3[[#This Row],[RL_H]]</f>
        <v>10</v>
      </c>
      <c r="AF24">
        <f>Table3[[#This Row],[OTW_A]]+Table3[[#This Row],[OTW_H]]</f>
        <v>1</v>
      </c>
      <c r="AG24">
        <f>Table3[[#This Row],[OTL_A]]+Table3[[#This Row],[OTL_H]]</f>
        <v>5</v>
      </c>
      <c r="AH24">
        <f>Table3[[#This Row],[SOW_A]]+Table3[[#This Row],[SOW_H]]</f>
        <v>2</v>
      </c>
      <c r="AI24">
        <f>Table3[[#This Row],[SOL_A]]+Table3[[#This Row],[SOL_H]]</f>
        <v>1</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30</v>
      </c>
      <c r="AL24" s="15">
        <f>Table3[[#This Row],[PTS]]/(2*Table3[[#This Row],[GP]])</f>
        <v>0.48</v>
      </c>
      <c r="AM24" s="15">
        <f>Table3[[#This Row],[PTS2]]/(3*Table3[[#This Row],[GP]])</f>
        <v>0.4</v>
      </c>
      <c r="AN24">
        <f>(2*Table3[[#This Row],[GR]])+Table3[[#This Row],[PTS]]</f>
        <v>138</v>
      </c>
      <c r="AO24">
        <f>(3*Table3[[#This Row],[GR]])+Table3[[#This Row],[PTS2]]</f>
        <v>201</v>
      </c>
      <c r="AP24">
        <f>Table3[[#This Row],[PTS]]+(2 * Table3[[#This Row],[GR]] * Table3[[#This Row],[PTS%]])</f>
        <v>78.72</v>
      </c>
      <c r="AQ24">
        <f>Table3[[#This Row],[PTS2]]+(3 * Table3[[#This Row],[GR]] * Table3[[#This Row],[PTS%2]])</f>
        <v>98.4</v>
      </c>
      <c r="AR24" s="20" t="str">
        <f>_xlfn.CONCAT(TEXT(Table3[[#This Row],[W]], "0"), "-", TEXT(Table3[[#This Row],[RL]],"0"), "-", TEXT(Table3[[#This Row],[OTL]]+Table3[[#This Row],[SOL]], "0"))</f>
        <v>9-10-6</v>
      </c>
      <c r="AS24">
        <f>COUNTIFS(DataRegularSeason20242025!$D$3:$D$1315,Table3[[#This Row],[Teams]],DataRegularSeason20242025!$K$3:$K$1315,0)</f>
        <v>0</v>
      </c>
      <c r="AT24">
        <f>SUMIF(DataRegularSeason20242025!$D$3:$D$1315,$A24, DataRegularSeason20242025!$J$3:$J$1315)</f>
        <v>36</v>
      </c>
      <c r="AU24">
        <f>SUMIF(DataRegularSeason20242025!$D$3:$D$1315,$A24, DataRegularSeason20242025!$K$3:$K$1315)</f>
        <v>39</v>
      </c>
      <c r="AV24">
        <f>AT24-AU24</f>
        <v>-3</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AX24-AY24</f>
        <v>-6</v>
      </c>
      <c r="BA24">
        <f>AT24+AX24</f>
        <v>66</v>
      </c>
      <c r="BB24">
        <f>AU24+AY24</f>
        <v>75</v>
      </c>
      <c r="BC24">
        <f>BA24-BB24</f>
        <v>-9</v>
      </c>
      <c r="BD24" s="17">
        <f>Table3[[#This Row],[GF]]/Table3[[#This Row],[GP]]</f>
        <v>2.64</v>
      </c>
      <c r="BE24" s="17">
        <f>Table3[[#This Row],[GA]]/Table3[[#This Row],[GP]]</f>
        <v>3</v>
      </c>
      <c r="BF24" s="17">
        <f>(Table3[[#This Row],[GF]]-Table3[[#This Row],[GA]])/Table3[[#This Row],[GP]]</f>
        <v>-0.36</v>
      </c>
      <c r="BG24" s="50" t="str">
        <f>_xlfn.CONCAT(TEXT(Table3[[#This Row],[W_H]], "0"), "-", TEXT(Table3[[#This Row],[RL_H]],"0"), "-", TEXT(Table3[[#This Row],[OTL_H]]+Table3[[#This Row],[SOL_H]], "0"))</f>
        <v>4-5-2</v>
      </c>
      <c r="BH24" s="50" t="str">
        <f>_xlfn.CONCAT(TEXT(Table3[[#This Row],[W_A]], "0"), "-", TEXT(Table3[[#This Row],[RL_A]],"0"), "-", TEXT(Table3[[#This Row],[OTL_A]]+Table3[[#This Row],[SOL_A]], "0"))</f>
        <v>5-5-4</v>
      </c>
      <c r="BI24">
        <f>COUNTIFS(DataRegularSeason20242025!$D$3:$D$1315,$A24,DataRegularSeason20242025!$H$3:$H$1315, $A24)</f>
        <v>4</v>
      </c>
      <c r="BJ24">
        <f>COUNTIFS(DataRegularSeason20242025!$E$3:$E$1315,$A24,DataRegularSeason20242025!$H$3:$H$1315, $A24)</f>
        <v>5</v>
      </c>
      <c r="BK24">
        <f>BI24+BJ24</f>
        <v>9</v>
      </c>
      <c r="BL24">
        <f>F24-BI24</f>
        <v>10</v>
      </c>
      <c r="BM24">
        <f>H24-BJ24</f>
        <v>6</v>
      </c>
      <c r="BN24">
        <f>BL24+BM24</f>
        <v>16</v>
      </c>
    </row>
    <row r="25" spans="1:71"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0.66666666666666663</v>
      </c>
      <c r="F25">
        <f>COUNTIFS(DataRegularSeason20242025!$N$3:$N$1315,1,DataRegularSeason20242025!$D$3:$D$1315,$A25)</f>
        <v>11</v>
      </c>
      <c r="G25">
        <f>41-Table3[[#This Row],[GP_A]]</f>
        <v>30</v>
      </c>
      <c r="H25">
        <f>COUNTIFS(DataRegularSeason20242025!$E$3:$E$1315,$A25,DataRegularSeason20242025!$N$3:$N$1315,1)</f>
        <v>13</v>
      </c>
      <c r="I25">
        <f>41-Table3[[#This Row],[GP_H]]</f>
        <v>28</v>
      </c>
      <c r="J25">
        <f>F25+H25</f>
        <v>24</v>
      </c>
      <c r="K25">
        <f>82-Table3[[#This Row],[GP]]</f>
        <v>58</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7</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6</v>
      </c>
      <c r="Y25">
        <f>COUNTIFS(DataRegularSeason20242025!$E$3:$E$1315,$A25, DataRegularSeason20242025!$S$3:$S$1315, $A25,DataRegularSeason20242025!$M$3:$M$1315,"REG")</f>
        <v>5</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11</v>
      </c>
      <c r="AC25">
        <f>Table3[[#This Row],[L_A]]+Table3[[#This Row],[L_H]]</f>
        <v>13</v>
      </c>
      <c r="AD25">
        <f>Table3[[#This Row],[RW_A]]+Table3[[#This Row],[RW_H]]</f>
        <v>8</v>
      </c>
      <c r="AE25">
        <f>Table3[[#This Row],[RL_A]]+Table3[[#This Row],[RL_H]]</f>
        <v>12</v>
      </c>
      <c r="AF25">
        <f>Table3[[#This Row],[OTW_A]]+Table3[[#This Row],[OTW_H]]</f>
        <v>2</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23</v>
      </c>
      <c r="AK25">
        <f>(3*(Table3[[#This Row],[RW_A]]+Table3[[#This Row],[RW_H]]))+(2*(Table3[[#This Row],[OTW_A]]+Table3[[#This Row],[SOW_A]]+Table3[[#This Row],[OTW_H]]+Table3[[#This Row],[SOW_H]]))+Table3[[#This Row],[OTL_A]]+Table3[[#This Row],[SOL_A]]+Table3[[#This Row],[OTL_H]]+Table3[[#This Row],[SOL_H]]</f>
        <v>31</v>
      </c>
      <c r="AL25" s="15">
        <f>Table3[[#This Row],[PTS]]/(2*Table3[[#This Row],[GP]])</f>
        <v>0.47916666666666669</v>
      </c>
      <c r="AM25" s="15">
        <f>Table3[[#This Row],[PTS2]]/(3*Table3[[#This Row],[GP]])</f>
        <v>0.43055555555555558</v>
      </c>
      <c r="AN25">
        <f>(2*Table3[[#This Row],[GR]])+Table3[[#This Row],[PTS]]</f>
        <v>139</v>
      </c>
      <c r="AO25">
        <f>(3*Table3[[#This Row],[GR]])+Table3[[#This Row],[PTS2]]</f>
        <v>205</v>
      </c>
      <c r="AP25">
        <f>Table3[[#This Row],[PTS]]+(2 * Table3[[#This Row],[GR]] * Table3[[#This Row],[PTS%]])</f>
        <v>78.583333333333343</v>
      </c>
      <c r="AQ25">
        <f>Table3[[#This Row],[PTS2]]+(3 * Table3[[#This Row],[GR]] * Table3[[#This Row],[PTS%2]])</f>
        <v>105.91666666666667</v>
      </c>
      <c r="AR25" s="20" t="str">
        <f>_xlfn.CONCAT(TEXT(Table3[[#This Row],[W]], "0"), "-", TEXT(Table3[[#This Row],[RL]],"0"), "-", TEXT(Table3[[#This Row],[OTL]]+Table3[[#This Row],[SOL]], "0"))</f>
        <v>11-12-1</v>
      </c>
      <c r="AS25">
        <f>COUNTIFS(DataRegularSeason20242025!$D$3:$D$1315,Table3[[#This Row],[Teams]],DataRegularSeason20242025!$K$3:$K$1315,0)</f>
        <v>0</v>
      </c>
      <c r="AT25">
        <f>SUMIF(DataRegularSeason20242025!$D$3:$D$1315,$A25, DataRegularSeason20242025!$J$3:$J$1315)</f>
        <v>33</v>
      </c>
      <c r="AU25">
        <f>SUMIF(DataRegularSeason20242025!$D$3:$D$1315,$A25, DataRegularSeason20242025!$K$3:$K$1315)</f>
        <v>38</v>
      </c>
      <c r="AV25">
        <f>AT25-AU25</f>
        <v>-5</v>
      </c>
      <c r="AW25">
        <f>COUNTIFS(DataRegularSeason20242025!$E$3:$E$1315,Table3[[#This Row],[Teams]],DataRegularSeason20242025!$J$3:$J$1315,0)</f>
        <v>1</v>
      </c>
      <c r="AX25">
        <f>SUMIF(DataRegularSeason20242025!$E$3:$E$1315,$A25,DataRegularSeason20242025!$K$3:$K$1315)</f>
        <v>36</v>
      </c>
      <c r="AY25">
        <f>SUMIF(DataRegularSeason20242025!$E$3:$E$1315,$A25,DataRegularSeason20242025!$J$3:$J$1315)</f>
        <v>34</v>
      </c>
      <c r="AZ25">
        <f>AX25-AY25</f>
        <v>2</v>
      </c>
      <c r="BA25">
        <f>AT25+AX25</f>
        <v>69</v>
      </c>
      <c r="BB25">
        <f>AU25+AY25</f>
        <v>72</v>
      </c>
      <c r="BC25">
        <f>BA25-BB25</f>
        <v>-3</v>
      </c>
      <c r="BD25" s="17">
        <f>Table3[[#This Row],[GF]]/Table3[[#This Row],[GP]]</f>
        <v>2.875</v>
      </c>
      <c r="BE25" s="17">
        <f>Table3[[#This Row],[GA]]/Table3[[#This Row],[GP]]</f>
        <v>3</v>
      </c>
      <c r="BF25" s="17">
        <f>(Table3[[#This Row],[GF]]-Table3[[#This Row],[GA]])/Table3[[#This Row],[GP]]</f>
        <v>-0.125</v>
      </c>
      <c r="BG25" s="50" t="str">
        <f>_xlfn.CONCAT(TEXT(Table3[[#This Row],[W_H]], "0"), "-", TEXT(Table3[[#This Row],[RL_H]],"0"), "-", TEXT(Table3[[#This Row],[OTL_H]]+Table3[[#This Row],[SOL_H]], "0"))</f>
        <v>7-5-1</v>
      </c>
      <c r="BH25" s="50" t="str">
        <f>_xlfn.CONCAT(TEXT(Table3[[#This Row],[W_A]], "0"), "-", TEXT(Table3[[#This Row],[RL_A]],"0"), "-", TEXT(Table3[[#This Row],[OTL_A]]+Table3[[#This Row],[SOL_A]], "0"))</f>
        <v>4-7-0</v>
      </c>
      <c r="BI25">
        <f>COUNTIFS(DataRegularSeason20242025!$D$3:$D$1315,$A25,DataRegularSeason20242025!$H$3:$H$1315, $A25)</f>
        <v>3</v>
      </c>
      <c r="BJ25">
        <f>COUNTIFS(DataRegularSeason20242025!$E$3:$E$1315,$A25,DataRegularSeason20242025!$H$3:$H$1315, $A25)</f>
        <v>5</v>
      </c>
      <c r="BK25">
        <f>BI25+BJ25</f>
        <v>8</v>
      </c>
      <c r="BL25">
        <f>F25-BI25</f>
        <v>8</v>
      </c>
      <c r="BM25">
        <f>H25-BJ25</f>
        <v>8</v>
      </c>
      <c r="BN25">
        <f>BL25+BM25</f>
        <v>16</v>
      </c>
    </row>
    <row r="26" spans="1:71" x14ac:dyDescent="0.25">
      <c r="A26" t="s">
        <v>30</v>
      </c>
      <c r="B26" t="s">
        <v>98</v>
      </c>
      <c r="C26" t="s">
        <v>81</v>
      </c>
      <c r="D26">
        <f>COUNTIFS(DataRegularSeason20242025!$D$3:$D$1315,$A26,DataRegularSeason20242025!$R$3:$R$1315,1,DataRegularSeason20242025!$N$3:$N$1315,1) + COUNTIFS(DataRegularSeason20242025!$E$3:$E$1315,$A26,DataRegularSeason20242025!$R$3:$R$1315,1,DataRegularSeason20242025!$N$3:$N$1315,1)</f>
        <v>6</v>
      </c>
      <c r="E26" s="15">
        <f>Table3[[#This Row],[Watched]]/Table3[[#This Row],[GP]]</f>
        <v>0.2608695652173913</v>
      </c>
      <c r="F26">
        <f>COUNTIFS(DataRegularSeason20242025!$N$3:$N$1315,1,DataRegularSeason20242025!$D$3:$D$1315,$A26)</f>
        <v>11</v>
      </c>
      <c r="G26">
        <f>41-Table3[[#This Row],[GP_A]]</f>
        <v>30</v>
      </c>
      <c r="H26">
        <f>COUNTIFS(DataRegularSeason20242025!$E$3:$E$1315,$A26,DataRegularSeason20242025!$N$3:$N$1315,1)</f>
        <v>12</v>
      </c>
      <c r="I26">
        <f>41-Table3[[#This Row],[GP_H]]</f>
        <v>29</v>
      </c>
      <c r="J26">
        <f>F26+H26</f>
        <v>23</v>
      </c>
      <c r="K26">
        <f>82-Table3[[#This Row],[GP]]</f>
        <v>59</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7</v>
      </c>
      <c r="Q26">
        <f>COUNTIFS(DataRegularSeason20242025!$D$3:$D$1315,$A26, DataRegularSeason20242025!$S$3:$S$1315, $A26,DataRegularSeason20242025!$M$3:$M$1315,"REG")</f>
        <v>6</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5</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10</v>
      </c>
      <c r="AC26">
        <f>Table3[[#This Row],[L_A]]+Table3[[#This Row],[L_H]]</f>
        <v>13</v>
      </c>
      <c r="AD26">
        <f>Table3[[#This Row],[RW_A]]+Table3[[#This Row],[RW_H]]</f>
        <v>8</v>
      </c>
      <c r="AE26">
        <f>Table3[[#This Row],[RL_A]]+Table3[[#This Row],[RL_H]]</f>
        <v>11</v>
      </c>
      <c r="AF26">
        <f>Table3[[#This Row],[OTW_A]]+Table3[[#This Row],[OTW_H]]</f>
        <v>2</v>
      </c>
      <c r="AG26">
        <f>Table3[[#This Row],[OTL_A]]+Table3[[#This Row],[OTL_H]]</f>
        <v>1</v>
      </c>
      <c r="AH26">
        <f>Table3[[#This Row],[SOW_A]]+Table3[[#This Row],[SOW_H]]</f>
        <v>0</v>
      </c>
      <c r="AI26">
        <f>Table3[[#This Row],[SOL_A]]+Table3[[#This Row],[SOL_H]]</f>
        <v>1</v>
      </c>
      <c r="AJ26">
        <f>(2*(Table3[[#This Row],[W_A]]+Table3[[#This Row],[W_H]]))+Table3[[#This Row],[OTL_A]]+Table3[[#This Row],[SOL_A]]+Table3[[#This Row],[OTL_H]]+Table3[[#This Row],[SOL_H]]</f>
        <v>22</v>
      </c>
      <c r="AK26">
        <f>(3*(Table3[[#This Row],[RW_A]]+Table3[[#This Row],[RW_H]]))+(2*(Table3[[#This Row],[OTW_A]]+Table3[[#This Row],[SOW_A]]+Table3[[#This Row],[OTW_H]]+Table3[[#This Row],[SOW_H]]))+Table3[[#This Row],[OTL_A]]+Table3[[#This Row],[SOL_A]]+Table3[[#This Row],[OTL_H]]+Table3[[#This Row],[SOL_H]]</f>
        <v>30</v>
      </c>
      <c r="AL26" s="15">
        <f>Table3[[#This Row],[PTS]]/(2*Table3[[#This Row],[GP]])</f>
        <v>0.47826086956521741</v>
      </c>
      <c r="AM26" s="15">
        <f>Table3[[#This Row],[PTS2]]/(3*Table3[[#This Row],[GP]])</f>
        <v>0.43478260869565216</v>
      </c>
      <c r="AN26">
        <f>(2*Table3[[#This Row],[GR]])+Table3[[#This Row],[PTS]]</f>
        <v>140</v>
      </c>
      <c r="AO26">
        <f>(3*Table3[[#This Row],[GR]])+Table3[[#This Row],[PTS2]]</f>
        <v>207</v>
      </c>
      <c r="AP26">
        <f>Table3[[#This Row],[PTS]]+(2 * Table3[[#This Row],[GR]] * Table3[[#This Row],[PTS%]])</f>
        <v>78.434782608695656</v>
      </c>
      <c r="AQ26">
        <f>Table3[[#This Row],[PTS2]]+(3 * Table3[[#This Row],[GR]] * Table3[[#This Row],[PTS%2]])</f>
        <v>106.95652173913044</v>
      </c>
      <c r="AR26" s="20" t="str">
        <f>_xlfn.CONCAT(TEXT(Table3[[#This Row],[W]], "0"), "-", TEXT(Table3[[#This Row],[RL]],"0"), "-", TEXT(Table3[[#This Row],[OTL]]+Table3[[#This Row],[SOL]], "0"))</f>
        <v>10-11-2</v>
      </c>
      <c r="AS26">
        <f>COUNTIFS(DataRegularSeason20242025!$D$3:$D$1315,Table3[[#This Row],[Teams]],DataRegularSeason20242025!$K$3:$K$1315,0)</f>
        <v>2</v>
      </c>
      <c r="AT26">
        <f>SUMIF(DataRegularSeason20242025!$D$3:$D$1315,$A26, DataRegularSeason20242025!$J$3:$J$1315)</f>
        <v>28</v>
      </c>
      <c r="AU26">
        <f>SUMIF(DataRegularSeason20242025!$D$3:$D$1315,$A26, DataRegularSeason20242025!$K$3:$K$1315)</f>
        <v>35</v>
      </c>
      <c r="AV26">
        <f>AT26-AU26</f>
        <v>-7</v>
      </c>
      <c r="AW26">
        <f>COUNTIFS(DataRegularSeason20242025!$E$3:$E$1315,Table3[[#This Row],[Teams]],DataRegularSeason20242025!$J$3:$J$1315,0)</f>
        <v>1</v>
      </c>
      <c r="AX26">
        <f>SUMIF(DataRegularSeason20242025!$E$3:$E$1315,$A26,DataRegularSeason20242025!$K$3:$K$1315)</f>
        <v>45</v>
      </c>
      <c r="AY26">
        <f>SUMIF(DataRegularSeason20242025!$E$3:$E$1315,$A26,DataRegularSeason20242025!$J$3:$J$1315)</f>
        <v>40</v>
      </c>
      <c r="AZ26">
        <f>AX26-AY26</f>
        <v>5</v>
      </c>
      <c r="BA26">
        <f>AT26+AX26</f>
        <v>73</v>
      </c>
      <c r="BB26">
        <f>AU26+AY26</f>
        <v>75</v>
      </c>
      <c r="BC26">
        <f>BA26-BB26</f>
        <v>-2</v>
      </c>
      <c r="BD26" s="17">
        <f>Table3[[#This Row],[GF]]/Table3[[#This Row],[GP]]</f>
        <v>3.1739130434782608</v>
      </c>
      <c r="BE26" s="17">
        <f>Table3[[#This Row],[GA]]/Table3[[#This Row],[GP]]</f>
        <v>3.2608695652173911</v>
      </c>
      <c r="BF26" s="17">
        <f>(Table3[[#This Row],[GF]]-Table3[[#This Row],[GA]])/Table3[[#This Row],[GP]]</f>
        <v>-8.6956521739130432E-2</v>
      </c>
      <c r="BG26" s="50" t="str">
        <f>_xlfn.CONCAT(TEXT(Table3[[#This Row],[W_H]], "0"), "-", TEXT(Table3[[#This Row],[RL_H]],"0"), "-", TEXT(Table3[[#This Row],[OTL_H]]+Table3[[#This Row],[SOL_H]], "0"))</f>
        <v>6-5-1</v>
      </c>
      <c r="BH26" s="50" t="str">
        <f>_xlfn.CONCAT(TEXT(Table3[[#This Row],[W_A]], "0"), "-", TEXT(Table3[[#This Row],[RL_A]],"0"), "-", TEXT(Table3[[#This Row],[OTL_A]]+Table3[[#This Row],[SOL_A]], "0"))</f>
        <v>4-6-1</v>
      </c>
      <c r="BI26">
        <f>COUNTIFS(DataRegularSeason20242025!$D$3:$D$1315,$A26,DataRegularSeason20242025!$H$3:$H$1315, $A26)</f>
        <v>5</v>
      </c>
      <c r="BJ26">
        <f>COUNTIFS(DataRegularSeason20242025!$E$3:$E$1315,$A26,DataRegularSeason20242025!$H$3:$H$1315, $A26)</f>
        <v>6</v>
      </c>
      <c r="BK26">
        <f>BI26+BJ26</f>
        <v>11</v>
      </c>
      <c r="BL26">
        <f>F26-BI26</f>
        <v>6</v>
      </c>
      <c r="BM26">
        <f>H26-BJ26</f>
        <v>6</v>
      </c>
      <c r="BN26">
        <f>BL26+BM26</f>
        <v>12</v>
      </c>
    </row>
    <row r="27" spans="1:71"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17</v>
      </c>
      <c r="E27" s="15">
        <f>Table3[[#This Row],[Watched]]/Table3[[#This Row],[GP]]</f>
        <v>0.73913043478260865</v>
      </c>
      <c r="F27">
        <f>COUNTIFS(DataRegularSeason20242025!$N$3:$N$1315,1,DataRegularSeason20242025!$D$3:$D$1315,$A27)</f>
        <v>11</v>
      </c>
      <c r="G27">
        <f>41-Table3[[#This Row],[GP_A]]</f>
        <v>30</v>
      </c>
      <c r="H27">
        <f>COUNTIFS(DataRegularSeason20242025!$E$3:$E$1315,$A27,DataRegularSeason20242025!$N$3:$N$1315,1)</f>
        <v>12</v>
      </c>
      <c r="I27">
        <f>41-Table3[[#This Row],[GP_H]]</f>
        <v>29</v>
      </c>
      <c r="J27">
        <f>F27+H27</f>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7</v>
      </c>
      <c r="Y27">
        <f>COUNTIFS(DataRegularSeason20242025!$E$3:$E$1315,$A27, DataRegularSeason20242025!$S$3:$S$1315, $A27,DataRegularSeason20242025!$M$3:$M$1315,"REG")</f>
        <v>6</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10</v>
      </c>
      <c r="AC27">
        <f>Table3[[#This Row],[L_A]]+Table3[[#This Row],[L_H]]</f>
        <v>13</v>
      </c>
      <c r="AD27">
        <f>Table3[[#This Row],[RW_A]]+Table3[[#This Row],[RW_H]]</f>
        <v>8</v>
      </c>
      <c r="AE27">
        <f>Table3[[#This Row],[RL_A]]+Table3[[#This Row],[RL_H]]</f>
        <v>11</v>
      </c>
      <c r="AF27">
        <f>Table3[[#This Row],[OTW_A]]+Table3[[#This Row],[OTW_H]]</f>
        <v>2</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22</v>
      </c>
      <c r="AK27">
        <f>(3*(Table3[[#This Row],[RW_A]]+Table3[[#This Row],[RW_H]]))+(2*(Table3[[#This Row],[OTW_A]]+Table3[[#This Row],[SOW_A]]+Table3[[#This Row],[OTW_H]]+Table3[[#This Row],[SOW_H]]))+Table3[[#This Row],[OTL_A]]+Table3[[#This Row],[SOL_A]]+Table3[[#This Row],[OTL_H]]+Table3[[#This Row],[SOL_H]]</f>
        <v>30</v>
      </c>
      <c r="AL27" s="15">
        <f>Table3[[#This Row],[PTS]]/(2*Table3[[#This Row],[GP]])</f>
        <v>0.47826086956521741</v>
      </c>
      <c r="AM27" s="15">
        <f>Table3[[#This Row],[PTS2]]/(3*Table3[[#This Row],[GP]])</f>
        <v>0.43478260869565216</v>
      </c>
      <c r="AN27">
        <f>(2*Table3[[#This Row],[GR]])+Table3[[#This Row],[PTS]]</f>
        <v>140</v>
      </c>
      <c r="AO27">
        <f>(3*Table3[[#This Row],[GR]])+Table3[[#This Row],[PTS2]]</f>
        <v>207</v>
      </c>
      <c r="AP27">
        <f>Table3[[#This Row],[PTS]]+(2 * Table3[[#This Row],[GR]] * Table3[[#This Row],[PTS%]])</f>
        <v>78.434782608695656</v>
      </c>
      <c r="AQ27">
        <f>Table3[[#This Row],[PTS2]]+(3 * Table3[[#This Row],[GR]] * Table3[[#This Row],[PTS%2]])</f>
        <v>106.95652173913044</v>
      </c>
      <c r="AR27" s="20" t="str">
        <f>_xlfn.CONCAT(TEXT(Table3[[#This Row],[W]], "0"), "-", TEXT(Table3[[#This Row],[RL]],"0"), "-", TEXT(Table3[[#This Row],[OTL]]+Table3[[#This Row],[SOL]], "0"))</f>
        <v>10-11-2</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34</v>
      </c>
      <c r="AV27">
        <f>AT27-AU27</f>
        <v>-3</v>
      </c>
      <c r="AW27">
        <f>COUNTIFS(DataRegularSeason20242025!$E$3:$E$1315,Table3[[#This Row],[Teams]],DataRegularSeason20242025!$J$3:$J$1315,0)</f>
        <v>1</v>
      </c>
      <c r="AX27">
        <f>SUMIF(DataRegularSeason20242025!$E$3:$E$1315,$A27,DataRegularSeason20242025!$K$3:$K$1315)</f>
        <v>28</v>
      </c>
      <c r="AY27">
        <f>SUMIF(DataRegularSeason20242025!$E$3:$E$1315,$A27,DataRegularSeason20242025!$J$3:$J$1315)</f>
        <v>37</v>
      </c>
      <c r="AZ27">
        <f>AX27-AY27</f>
        <v>-9</v>
      </c>
      <c r="BA27">
        <f>AT27+AX27</f>
        <v>59</v>
      </c>
      <c r="BB27">
        <f>AU27+AY27</f>
        <v>71</v>
      </c>
      <c r="BC27">
        <f>BA27-BB27</f>
        <v>-12</v>
      </c>
      <c r="BD27" s="17">
        <f>Table3[[#This Row],[GF]]/Table3[[#This Row],[GP]]</f>
        <v>2.5652173913043477</v>
      </c>
      <c r="BE27" s="17">
        <f>Table3[[#This Row],[GA]]/Table3[[#This Row],[GP]]</f>
        <v>3.0869565217391304</v>
      </c>
      <c r="BF27" s="17">
        <f>(Table3[[#This Row],[GF]]-Table3[[#This Row],[GA]])/Table3[[#This Row],[GP]]</f>
        <v>-0.52173913043478259</v>
      </c>
      <c r="BG27" s="50" t="str">
        <f>_xlfn.CONCAT(TEXT(Table3[[#This Row],[W_H]], "0"), "-", TEXT(Table3[[#This Row],[RL_H]],"0"), "-", TEXT(Table3[[#This Row],[OTL_H]]+Table3[[#This Row],[SOL_H]], "0"))</f>
        <v>5-6-1</v>
      </c>
      <c r="BH27" s="50" t="str">
        <f>_xlfn.CONCAT(TEXT(Table3[[#This Row],[W_A]], "0"), "-", TEXT(Table3[[#This Row],[RL_A]],"0"), "-", TEXT(Table3[[#This Row],[OTL_A]]+Table3[[#This Row],[SOL_A]], "0"))</f>
        <v>5-5-1</v>
      </c>
      <c r="BI27">
        <f>COUNTIFS(DataRegularSeason20242025!$D$3:$D$1315,$A27,DataRegularSeason20242025!$H$3:$H$1315, $A27)</f>
        <v>3</v>
      </c>
      <c r="BJ27">
        <f>COUNTIFS(DataRegularSeason20242025!$E$3:$E$1315,$A27,DataRegularSeason20242025!$H$3:$H$1315, $A27)</f>
        <v>1</v>
      </c>
      <c r="BK27">
        <f>BI27+BJ27</f>
        <v>4</v>
      </c>
      <c r="BL27">
        <f>F27-BI27</f>
        <v>8</v>
      </c>
      <c r="BM27">
        <f>H27-BJ27</f>
        <v>11</v>
      </c>
      <c r="BN27">
        <f>BL27+BM27</f>
        <v>19</v>
      </c>
    </row>
    <row r="28" spans="1:71" x14ac:dyDescent="0.25">
      <c r="A28" t="s">
        <v>15</v>
      </c>
      <c r="B28" t="s">
        <v>97</v>
      </c>
      <c r="C28" t="s">
        <v>95</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0.78260869565217395</v>
      </c>
      <c r="F28">
        <f>COUNTIFS(DataRegularSeason20242025!$N$3:$N$1315,1,DataRegularSeason20242025!$D$3:$D$1315,$A28)</f>
        <v>13</v>
      </c>
      <c r="G28">
        <f>41-Table3[[#This Row],[GP_A]]</f>
        <v>28</v>
      </c>
      <c r="H28">
        <f>COUNTIFS(DataRegularSeason20242025!$E$3:$E$1315,$A28,DataRegularSeason20242025!$N$3:$N$1315,1)</f>
        <v>10</v>
      </c>
      <c r="I28">
        <f>41-Table3[[#This Row],[GP_H]]</f>
        <v>31</v>
      </c>
      <c r="J28">
        <f>F28+H28</f>
        <v>23</v>
      </c>
      <c r="K28">
        <f>82-Table3[[#This Row],[GP]]</f>
        <v>59</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4</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9</v>
      </c>
      <c r="AC28">
        <f>Table3[[#This Row],[L_A]]+Table3[[#This Row],[L_H]]</f>
        <v>14</v>
      </c>
      <c r="AD28">
        <f>Table3[[#This Row],[RW_A]]+Table3[[#This Row],[RW_H]]</f>
        <v>5</v>
      </c>
      <c r="AE28">
        <f>Table3[[#This Row],[RL_A]]+Table3[[#This Row],[RL_H]]</f>
        <v>10</v>
      </c>
      <c r="AF28">
        <f>Table3[[#This Row],[OTW_A]]+Table3[[#This Row],[OTW_H]]</f>
        <v>4</v>
      </c>
      <c r="AG28">
        <f>Table3[[#This Row],[OTL_A]]+Table3[[#This Row],[OTL_H]]</f>
        <v>4</v>
      </c>
      <c r="AH28">
        <f>Table3[[#This Row],[SOW_A]]+Table3[[#This Row],[SOW_H]]</f>
        <v>0</v>
      </c>
      <c r="AI28">
        <f>Table3[[#This Row],[SOL_A]]+Table3[[#This Row],[SOL_H]]</f>
        <v>0</v>
      </c>
      <c r="AJ28">
        <f>(2*(Table3[[#This Row],[W_A]]+Table3[[#This Row],[W_H]]))+Table3[[#This Row],[OTL_A]]+Table3[[#This Row],[SOL_A]]+Table3[[#This Row],[OTL_H]]+Table3[[#This Row],[SOL_H]]</f>
        <v>22</v>
      </c>
      <c r="AK28">
        <f>(3*(Table3[[#This Row],[RW_A]]+Table3[[#This Row],[RW_H]]))+(2*(Table3[[#This Row],[OTW_A]]+Table3[[#This Row],[SOW_A]]+Table3[[#This Row],[OTW_H]]+Table3[[#This Row],[SOW_H]]))+Table3[[#This Row],[OTL_A]]+Table3[[#This Row],[SOL_A]]+Table3[[#This Row],[OTL_H]]+Table3[[#This Row],[SOL_H]]</f>
        <v>27</v>
      </c>
      <c r="AL28" s="15">
        <f>Table3[[#This Row],[PTS]]/(2*Table3[[#This Row],[GP]])</f>
        <v>0.47826086956521741</v>
      </c>
      <c r="AM28" s="15">
        <f>Table3[[#This Row],[PTS2]]/(3*Table3[[#This Row],[GP]])</f>
        <v>0.39130434782608697</v>
      </c>
      <c r="AN28">
        <f>(2*Table3[[#This Row],[GR]])+Table3[[#This Row],[PTS]]</f>
        <v>140</v>
      </c>
      <c r="AO28">
        <f>(3*Table3[[#This Row],[GR]])+Table3[[#This Row],[PTS2]]</f>
        <v>204</v>
      </c>
      <c r="AP28">
        <f>Table3[[#This Row],[PTS]]+(2 * Table3[[#This Row],[GR]] * Table3[[#This Row],[PTS%]])</f>
        <v>78.434782608695656</v>
      </c>
      <c r="AQ28">
        <f>Table3[[#This Row],[PTS2]]+(3 * Table3[[#This Row],[GR]] * Table3[[#This Row],[PTS%2]])</f>
        <v>96.260869565217391</v>
      </c>
      <c r="AR28" s="20" t="str">
        <f>_xlfn.CONCAT(TEXT(Table3[[#This Row],[W]], "0"), "-", TEXT(Table3[[#This Row],[RL]],"0"), "-", TEXT(Table3[[#This Row],[OTL]]+Table3[[#This Row],[SOL]], "0"))</f>
        <v>9-10-4</v>
      </c>
      <c r="AS28">
        <f>COUNTIFS(DataRegularSeason20242025!$D$3:$D$1315,Table3[[#This Row],[Teams]],DataRegularSeason20242025!$K$3:$K$1315,0)</f>
        <v>0</v>
      </c>
      <c r="AT28">
        <f>SUMIF(DataRegularSeason20242025!$D$3:$D$1315,$A28, DataRegularSeason20242025!$J$3:$J$1315)</f>
        <v>35</v>
      </c>
      <c r="AU28">
        <f>SUMIF(DataRegularSeason20242025!$D$3:$D$1315,$A28, DataRegularSeason20242025!$K$3:$K$1315)</f>
        <v>40</v>
      </c>
      <c r="AV28">
        <f>AT28-AU28</f>
        <v>-5</v>
      </c>
      <c r="AW28">
        <f>COUNTIFS(DataRegularSeason20242025!$E$3:$E$1315,Table3[[#This Row],[Teams]],DataRegularSeason20242025!$J$3:$J$1315,0)</f>
        <v>0</v>
      </c>
      <c r="AX28">
        <f>SUMIF(DataRegularSeason20242025!$E$3:$E$1315,$A28,DataRegularSeason20242025!$K$3:$K$1315)</f>
        <v>28</v>
      </c>
      <c r="AY28">
        <f>SUMIF(DataRegularSeason20242025!$E$3:$E$1315,$A28,DataRegularSeason20242025!$J$3:$J$1315)</f>
        <v>33</v>
      </c>
      <c r="AZ28">
        <f>AX28-AY28</f>
        <v>-5</v>
      </c>
      <c r="BA28">
        <f>AT28+AX28</f>
        <v>63</v>
      </c>
      <c r="BB28">
        <f>AU28+AY28</f>
        <v>73</v>
      </c>
      <c r="BC28">
        <f>BA28-BB28</f>
        <v>-10</v>
      </c>
      <c r="BD28" s="17">
        <f>Table3[[#This Row],[GF]]/Table3[[#This Row],[GP]]</f>
        <v>2.7391304347826089</v>
      </c>
      <c r="BE28" s="17">
        <f>Table3[[#This Row],[GA]]/Table3[[#This Row],[GP]]</f>
        <v>3.1739130434782608</v>
      </c>
      <c r="BF28" s="17">
        <f>(Table3[[#This Row],[GF]]-Table3[[#This Row],[GA]])/Table3[[#This Row],[GP]]</f>
        <v>-0.43478260869565216</v>
      </c>
      <c r="BG28" s="50" t="str">
        <f>_xlfn.CONCAT(TEXT(Table3[[#This Row],[W_H]], "0"), "-", TEXT(Table3[[#This Row],[RL_H]],"0"), "-", TEXT(Table3[[#This Row],[OTL_H]]+Table3[[#This Row],[SOL_H]], "0"))</f>
        <v>4-4-2</v>
      </c>
      <c r="BH28" s="50" t="str">
        <f>_xlfn.CONCAT(TEXT(Table3[[#This Row],[W_A]], "0"), "-", TEXT(Table3[[#This Row],[RL_A]],"0"), "-", TEXT(Table3[[#This Row],[OTL_A]]+Table3[[#This Row],[SOL_A]], "0"))</f>
        <v>5-6-2</v>
      </c>
      <c r="BI28">
        <f>COUNTIFS(DataRegularSeason20242025!$D$3:$D$1315,$A28,DataRegularSeason20242025!$H$3:$H$1315, $A28)</f>
        <v>3</v>
      </c>
      <c r="BJ28">
        <f>COUNTIFS(DataRegularSeason20242025!$E$3:$E$1315,$A28,DataRegularSeason20242025!$H$3:$H$1315, $A28)</f>
        <v>5</v>
      </c>
      <c r="BK28">
        <f>BI28+BJ28</f>
        <v>8</v>
      </c>
      <c r="BL28">
        <f>F28-BI28</f>
        <v>10</v>
      </c>
      <c r="BM28">
        <f>H28-BJ28</f>
        <v>5</v>
      </c>
      <c r="BN28">
        <f>BL28+BM28</f>
        <v>15</v>
      </c>
    </row>
    <row r="29" spans="1:71"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23</v>
      </c>
      <c r="E29" s="15">
        <f>Table3[[#This Row],[Watched]]/Table3[[#This Row],[GP]]</f>
        <v>0.88461538461538458</v>
      </c>
      <c r="F29">
        <f>COUNTIFS(DataRegularSeason20242025!$N$3:$N$1315,1,DataRegularSeason20242025!$D$3:$D$1315,$A29)</f>
        <v>12</v>
      </c>
      <c r="G29">
        <f>41-Table3[[#This Row],[GP_A]]</f>
        <v>29</v>
      </c>
      <c r="H29">
        <f>COUNTIFS(DataRegularSeason20242025!$E$3:$E$1315,$A29,DataRegularSeason20242025!$N$3:$N$1315,1)</f>
        <v>14</v>
      </c>
      <c r="I29">
        <f>41-Table3[[#This Row],[GP_H]]</f>
        <v>27</v>
      </c>
      <c r="J29">
        <f>F29+H29</f>
        <v>26</v>
      </c>
      <c r="K29">
        <f>82-Table3[[#This Row],[GP]]</f>
        <v>56</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8</v>
      </c>
      <c r="Y29">
        <f>COUNTIFS(DataRegularSeason20242025!$E$3:$E$1315,$A29, DataRegularSeason20242025!$S$3:$S$1315, $A29,DataRegularSeason20242025!$M$3:$M$1315,"REG")</f>
        <v>6</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10</v>
      </c>
      <c r="AC29">
        <f>Table3[[#This Row],[L_A]]+Table3[[#This Row],[L_H]]</f>
        <v>16</v>
      </c>
      <c r="AD29">
        <f>Table3[[#This Row],[RW_A]]+Table3[[#This Row],[RW_H]]</f>
        <v>7</v>
      </c>
      <c r="AE29">
        <f>Table3[[#This Row],[RL_A]]+Table3[[#This Row],[RL_H]]</f>
        <v>12</v>
      </c>
      <c r="AF29">
        <f>Table3[[#This Row],[OTW_A]]+Table3[[#This Row],[OTW_H]]</f>
        <v>2</v>
      </c>
      <c r="AG29">
        <f>Table3[[#This Row],[OTL_A]]+Table3[[#This Row],[OTL_H]]</f>
        <v>2</v>
      </c>
      <c r="AH29">
        <f>Table3[[#This Row],[SOW_A]]+Table3[[#This Row],[SOW_H]]</f>
        <v>1</v>
      </c>
      <c r="AI29">
        <f>Table3[[#This Row],[SOL_A]]+Table3[[#This Row],[SOL_H]]</f>
        <v>2</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31</v>
      </c>
      <c r="AL29" s="15">
        <f>Table3[[#This Row],[PTS]]/(2*Table3[[#This Row],[GP]])</f>
        <v>0.46153846153846156</v>
      </c>
      <c r="AM29" s="15">
        <f>Table3[[#This Row],[PTS2]]/(3*Table3[[#This Row],[GP]])</f>
        <v>0.39743589743589741</v>
      </c>
      <c r="AN29">
        <f>(2*Table3[[#This Row],[GR]])+Table3[[#This Row],[PTS]]</f>
        <v>136</v>
      </c>
      <c r="AO29">
        <f>(3*Table3[[#This Row],[GR]])+Table3[[#This Row],[PTS2]]</f>
        <v>199</v>
      </c>
      <c r="AP29">
        <f>Table3[[#This Row],[PTS]]+(2 * Table3[[#This Row],[GR]] * Table3[[#This Row],[PTS%]])</f>
        <v>75.692307692307693</v>
      </c>
      <c r="AQ29">
        <f>Table3[[#This Row],[PTS2]]+(3 * Table3[[#This Row],[GR]] * Table3[[#This Row],[PTS%2]])</f>
        <v>97.769230769230759</v>
      </c>
      <c r="AR29" s="20" t="str">
        <f>_xlfn.CONCAT(TEXT(Table3[[#This Row],[W]], "0"), "-", TEXT(Table3[[#This Row],[RL]],"0"), "-", TEXT(Table3[[#This Row],[OTL]]+Table3[[#This Row],[SOL]], "0"))</f>
        <v>10-12-4</v>
      </c>
      <c r="AS29">
        <f>COUNTIFS(DataRegularSeason20242025!$D$3:$D$1315,Table3[[#This Row],[Teams]],DataRegularSeason20242025!$K$3:$K$1315,0)</f>
        <v>0</v>
      </c>
      <c r="AT29">
        <f>SUMIF(DataRegularSeason20242025!$D$3:$D$1315,$A29, DataRegularSeason20242025!$J$3:$J$1315)</f>
        <v>35</v>
      </c>
      <c r="AU29">
        <f>SUMIF(DataRegularSeason20242025!$D$3:$D$1315,$A29, DataRegularSeason20242025!$K$3:$K$1315)</f>
        <v>46</v>
      </c>
      <c r="AV29">
        <f>AT29-AU29</f>
        <v>-11</v>
      </c>
      <c r="AW29">
        <f>COUNTIFS(DataRegularSeason20242025!$E$3:$E$1315,Table3[[#This Row],[Teams]],DataRegularSeason20242025!$J$3:$J$1315,0)</f>
        <v>0</v>
      </c>
      <c r="AX29">
        <f>SUMIF(DataRegularSeason20242025!$E$3:$E$1315,$A29,DataRegularSeason20242025!$K$3:$K$1315)</f>
        <v>37</v>
      </c>
      <c r="AY29">
        <f>SUMIF(DataRegularSeason20242025!$E$3:$E$1315,$A29,DataRegularSeason20242025!$J$3:$J$1315)</f>
        <v>54</v>
      </c>
      <c r="AZ29">
        <f>AX29-AY29</f>
        <v>-17</v>
      </c>
      <c r="BA29">
        <f>AT29+AX29</f>
        <v>72</v>
      </c>
      <c r="BB29">
        <f>AU29+AY29</f>
        <v>100</v>
      </c>
      <c r="BC29">
        <f>BA29-BB29</f>
        <v>-28</v>
      </c>
      <c r="BD29" s="17">
        <f>Table3[[#This Row],[GF]]/Table3[[#This Row],[GP]]</f>
        <v>2.7692307692307692</v>
      </c>
      <c r="BE29" s="17">
        <f>Table3[[#This Row],[GA]]/Table3[[#This Row],[GP]]</f>
        <v>3.8461538461538463</v>
      </c>
      <c r="BF29" s="17">
        <f>(Table3[[#This Row],[GF]]-Table3[[#This Row],[GA]])/Table3[[#This Row],[GP]]</f>
        <v>-1.0769230769230769</v>
      </c>
      <c r="BG29" s="50" t="str">
        <f>_xlfn.CONCAT(TEXT(Table3[[#This Row],[W_H]], "0"), "-", TEXT(Table3[[#This Row],[RL_H]],"0"), "-", TEXT(Table3[[#This Row],[OTL_H]]+Table3[[#This Row],[SOL_H]], "0"))</f>
        <v>6-6-2</v>
      </c>
      <c r="BH29" s="50" t="str">
        <f>_xlfn.CONCAT(TEXT(Table3[[#This Row],[W_A]], "0"), "-", TEXT(Table3[[#This Row],[RL_A]],"0"), "-", TEXT(Table3[[#This Row],[OTL_A]]+Table3[[#This Row],[SOL_A]], "0"))</f>
        <v>4-6-2</v>
      </c>
      <c r="BI29">
        <f>COUNTIFS(DataRegularSeason20242025!$D$3:$D$1315,$A29,DataRegularSeason20242025!$H$3:$H$1315, $A29)</f>
        <v>5</v>
      </c>
      <c r="BJ29">
        <f>COUNTIFS(DataRegularSeason20242025!$E$3:$E$1315,$A29,DataRegularSeason20242025!$H$3:$H$1315, $A29)</f>
        <v>5</v>
      </c>
      <c r="BK29">
        <f>BI29+BJ29</f>
        <v>10</v>
      </c>
      <c r="BL29">
        <f>F29-BI29</f>
        <v>7</v>
      </c>
      <c r="BM29">
        <f>H29-BJ29</f>
        <v>9</v>
      </c>
      <c r="BN29">
        <f>BL29+BM29</f>
        <v>16</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0.34782608695652173</v>
      </c>
      <c r="F30">
        <f>COUNTIFS(DataRegularSeason20242025!$N$3:$N$1315,1,DataRegularSeason20242025!$D$3:$D$1315,$A30)</f>
        <v>11</v>
      </c>
      <c r="G30">
        <f>41-Table3[[#This Row],[GP_A]]</f>
        <v>30</v>
      </c>
      <c r="H30">
        <f>COUNTIFS(DataRegularSeason20242025!$E$3:$E$1315,$A30,DataRegularSeason20242025!$N$3:$N$1315,1)</f>
        <v>12</v>
      </c>
      <c r="I30">
        <f>41-Table3[[#This Row],[GP_H]]</f>
        <v>29</v>
      </c>
      <c r="J30">
        <f>F30+H30</f>
        <v>23</v>
      </c>
      <c r="K30">
        <f>82-Table3[[#This Row],[GP]]</f>
        <v>59</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8</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5</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8</v>
      </c>
      <c r="AC30">
        <f>Table3[[#This Row],[L_A]]+Table3[[#This Row],[L_H]]</f>
        <v>15</v>
      </c>
      <c r="AD30">
        <f>Table3[[#This Row],[RW_A]]+Table3[[#This Row],[RW_H]]</f>
        <v>7</v>
      </c>
      <c r="AE30">
        <f>Table3[[#This Row],[RL_A]]+Table3[[#This Row],[RL_H]]</f>
        <v>12</v>
      </c>
      <c r="AF30">
        <f>Table3[[#This Row],[OTW_A]]+Table3[[#This Row],[OTW_H]]</f>
        <v>1</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26</v>
      </c>
      <c r="AL30" s="15">
        <f>Table3[[#This Row],[PTS]]/(2*Table3[[#This Row],[GP]])</f>
        <v>0.41304347826086957</v>
      </c>
      <c r="AM30" s="15">
        <f>Table3[[#This Row],[PTS2]]/(3*Table3[[#This Row],[GP]])</f>
        <v>0.37681159420289856</v>
      </c>
      <c r="AN30">
        <f>(2*Table3[[#This Row],[GR]])+Table3[[#This Row],[PTS]]</f>
        <v>137</v>
      </c>
      <c r="AO30">
        <f>(3*Table3[[#This Row],[GR]])+Table3[[#This Row],[PTS2]]</f>
        <v>203</v>
      </c>
      <c r="AP30">
        <f>Table3[[#This Row],[PTS]]+(2 * Table3[[#This Row],[GR]] * Table3[[#This Row],[PTS%]])</f>
        <v>67.739130434782609</v>
      </c>
      <c r="AQ30">
        <f>Table3[[#This Row],[PTS2]]+(3 * Table3[[#This Row],[GR]] * Table3[[#This Row],[PTS%2]])</f>
        <v>92.695652173913047</v>
      </c>
      <c r="AR30" s="20" t="str">
        <f>_xlfn.CONCAT(TEXT(Table3[[#This Row],[W]], "0"), "-", TEXT(Table3[[#This Row],[RL]],"0"), "-", TEXT(Table3[[#This Row],[OTL]]+Table3[[#This Row],[SOL]], "0"))</f>
        <v>8-12-3</v>
      </c>
      <c r="AS30">
        <f>COUNTIFS(DataRegularSeason20242025!$D$3:$D$1315,Table3[[#This Row],[Teams]],DataRegularSeason20242025!$K$3:$K$1315,0)</f>
        <v>0</v>
      </c>
      <c r="AT30">
        <f>SUMIF(DataRegularSeason20242025!$D$3:$D$1315,$A30, DataRegularSeason20242025!$J$3:$J$1315)</f>
        <v>33</v>
      </c>
      <c r="AU30">
        <f>SUMIF(DataRegularSeason20242025!$D$3:$D$1315,$A30, DataRegularSeason20242025!$K$3:$K$1315)</f>
        <v>46</v>
      </c>
      <c r="AV30">
        <f>AT30-AU30</f>
        <v>-13</v>
      </c>
      <c r="AW30">
        <f>COUNTIFS(DataRegularSeason20242025!$E$3:$E$1315,Table3[[#This Row],[Teams]],DataRegularSeason20242025!$J$3:$J$1315,0)</f>
        <v>2</v>
      </c>
      <c r="AX30">
        <f>SUMIF(DataRegularSeason20242025!$E$3:$E$1315,$A30,DataRegularSeason20242025!$K$3:$K$1315)</f>
        <v>32</v>
      </c>
      <c r="AY30">
        <f>SUMIF(DataRegularSeason20242025!$E$3:$E$1315,$A30,DataRegularSeason20242025!$J$3:$J$1315)</f>
        <v>41</v>
      </c>
      <c r="AZ30">
        <f>AX30-AY30</f>
        <v>-9</v>
      </c>
      <c r="BA30">
        <f>AT30+AX30</f>
        <v>65</v>
      </c>
      <c r="BB30">
        <f>AU30+AY30</f>
        <v>87</v>
      </c>
      <c r="BC30">
        <f>BA30-BB30</f>
        <v>-22</v>
      </c>
      <c r="BD30" s="17">
        <f>Table3[[#This Row],[GF]]/Table3[[#This Row],[GP]]</f>
        <v>2.8260869565217392</v>
      </c>
      <c r="BE30" s="17">
        <f>Table3[[#This Row],[GA]]/Table3[[#This Row],[GP]]</f>
        <v>3.7826086956521738</v>
      </c>
      <c r="BF30" s="17">
        <f>(Table3[[#This Row],[GF]]-Table3[[#This Row],[GA]])/Table3[[#This Row],[GP]]</f>
        <v>-0.95652173913043481</v>
      </c>
      <c r="BG30" s="50" t="str">
        <f>_xlfn.CONCAT(TEXT(Table3[[#This Row],[W_H]], "0"), "-", TEXT(Table3[[#This Row],[RL_H]],"0"), "-", TEXT(Table3[[#This Row],[OTL_H]]+Table3[[#This Row],[SOL_H]], "0"))</f>
        <v>5-5-2</v>
      </c>
      <c r="BH30" s="50" t="str">
        <f>_xlfn.CONCAT(TEXT(Table3[[#This Row],[W_A]], "0"), "-", TEXT(Table3[[#This Row],[RL_A]],"0"), "-", TEXT(Table3[[#This Row],[OTL_A]]+Table3[[#This Row],[SOL_A]], "0"))</f>
        <v>3-7-1</v>
      </c>
      <c r="BI30">
        <f>COUNTIFS(DataRegularSeason20242025!$D$3:$D$1315,$A30,DataRegularSeason20242025!$H$3:$H$1315, $A30)</f>
        <v>1</v>
      </c>
      <c r="BJ30">
        <f>COUNTIFS(DataRegularSeason20242025!$E$3:$E$1315,$A30,DataRegularSeason20242025!$H$3:$H$1315, $A30)</f>
        <v>3</v>
      </c>
      <c r="BK30">
        <f>BI30+BJ30</f>
        <v>4</v>
      </c>
      <c r="BL30">
        <f>F30-BI30</f>
        <v>10</v>
      </c>
      <c r="BM30">
        <f>H30-BJ30</f>
        <v>9</v>
      </c>
      <c r="BN30">
        <f>BL30+BM30</f>
        <v>19</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17</v>
      </c>
      <c r="E31" s="15">
        <f>Table3[[#This Row],[Watched]]/Table3[[#This Row],[GP]]</f>
        <v>0.65384615384615385</v>
      </c>
      <c r="F31">
        <f>COUNTIFS(DataRegularSeason20242025!$N$3:$N$1315,1,DataRegularSeason20242025!$D$3:$D$1315,$A31)</f>
        <v>13</v>
      </c>
      <c r="G31">
        <f>41-Table3[[#This Row],[GP_A]]</f>
        <v>28</v>
      </c>
      <c r="H31">
        <f>COUNTIFS(DataRegularSeason20242025!$E$3:$E$1315,$A31,DataRegularSeason20242025!$N$3:$N$1315,1)</f>
        <v>13</v>
      </c>
      <c r="I31">
        <f>41-Table3[[#This Row],[GP_H]]</f>
        <v>28</v>
      </c>
      <c r="J31">
        <f>F31+H31</f>
        <v>26</v>
      </c>
      <c r="K31">
        <f>82-Table3[[#This Row],[GP]]</f>
        <v>56</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11</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8</v>
      </c>
      <c r="AC31">
        <f>Table3[[#This Row],[L_A]]+Table3[[#This Row],[L_H]]</f>
        <v>18</v>
      </c>
      <c r="AD31">
        <f>Table3[[#This Row],[RW_A]]+Table3[[#This Row],[RW_H]]</f>
        <v>5</v>
      </c>
      <c r="AE31">
        <f>Table3[[#This Row],[RL_A]]+Table3[[#This Row],[RL_H]]</f>
        <v>13</v>
      </c>
      <c r="AF31">
        <f>Table3[[#This Row],[OTW_A]]+Table3[[#This Row],[OTW_H]]</f>
        <v>3</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21</v>
      </c>
      <c r="AK31">
        <f>(3*(Table3[[#This Row],[RW_A]]+Table3[[#This Row],[RW_H]]))+(2*(Table3[[#This Row],[OTW_A]]+Table3[[#This Row],[SOW_A]]+Table3[[#This Row],[OTW_H]]+Table3[[#This Row],[SOW_H]]))+Table3[[#This Row],[OTL_A]]+Table3[[#This Row],[SOL_A]]+Table3[[#This Row],[OTL_H]]+Table3[[#This Row],[SOL_H]]</f>
        <v>26</v>
      </c>
      <c r="AL31" s="15">
        <f>Table3[[#This Row],[PTS]]/(2*Table3[[#This Row],[GP]])</f>
        <v>0.40384615384615385</v>
      </c>
      <c r="AM31" s="15">
        <f>Table3[[#This Row],[PTS2]]/(3*Table3[[#This Row],[GP]])</f>
        <v>0.33333333333333331</v>
      </c>
      <c r="AN31">
        <f>(2*Table3[[#This Row],[GR]])+Table3[[#This Row],[PTS]]</f>
        <v>133</v>
      </c>
      <c r="AO31">
        <f>(3*Table3[[#This Row],[GR]])+Table3[[#This Row],[PTS2]]</f>
        <v>194</v>
      </c>
      <c r="AP31">
        <f>Table3[[#This Row],[PTS]]+(2 * Table3[[#This Row],[GR]] * Table3[[#This Row],[PTS%]])</f>
        <v>66.230769230769226</v>
      </c>
      <c r="AQ31">
        <f>Table3[[#This Row],[PTS2]]+(3 * Table3[[#This Row],[GR]] * Table3[[#This Row],[PTS%2]])</f>
        <v>82</v>
      </c>
      <c r="AR31" s="20" t="str">
        <f>_xlfn.CONCAT(TEXT(Table3[[#This Row],[W]], "0"), "-", TEXT(Table3[[#This Row],[RL]],"0"), "-", TEXT(Table3[[#This Row],[OTL]]+Table3[[#This Row],[SOL]], "0"))</f>
        <v>8-13-5</v>
      </c>
      <c r="AS31">
        <f>COUNTIFS(DataRegularSeason20242025!$D$3:$D$1315,Table3[[#This Row],[Teams]],DataRegularSeason20242025!$K$3:$K$1315,0)</f>
        <v>1</v>
      </c>
      <c r="AT31">
        <f>SUMIF(DataRegularSeason20242025!$D$3:$D$1315,$A31, DataRegularSeason20242025!$J$3:$J$1315)</f>
        <v>31</v>
      </c>
      <c r="AU31">
        <f>SUMIF(DataRegularSeason20242025!$D$3:$D$1315,$A31, DataRegularSeason20242025!$K$3:$K$1315)</f>
        <v>51</v>
      </c>
      <c r="AV31">
        <f>AT31-AU31</f>
        <v>-20</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74</v>
      </c>
      <c r="BB31">
        <f>AU31+AY31</f>
        <v>94</v>
      </c>
      <c r="BC31">
        <f>BA31-BB31</f>
        <v>-20</v>
      </c>
      <c r="BD31" s="17">
        <f>Table3[[#This Row],[GF]]/Table3[[#This Row],[GP]]</f>
        <v>2.8461538461538463</v>
      </c>
      <c r="BE31" s="17">
        <f>Table3[[#This Row],[GA]]/Table3[[#This Row],[GP]]</f>
        <v>3.6153846153846154</v>
      </c>
      <c r="BF31" s="17">
        <f>(Table3[[#This Row],[GF]]-Table3[[#This Row],[GA]])/Table3[[#This Row],[GP]]</f>
        <v>-0.76923076923076927</v>
      </c>
      <c r="BG31" s="50" t="str">
        <f>_xlfn.CONCAT(TEXT(Table3[[#This Row],[W_H]], "0"), "-", TEXT(Table3[[#This Row],[RL_H]],"0"), "-", TEXT(Table3[[#This Row],[OTL_H]]+Table3[[#This Row],[SOL_H]], "0"))</f>
        <v>6-6-1</v>
      </c>
      <c r="BH31" s="50" t="str">
        <f>_xlfn.CONCAT(TEXT(Table3[[#This Row],[W_A]], "0"), "-", TEXT(Table3[[#This Row],[RL_A]],"0"), "-", TEXT(Table3[[#This Row],[OTL_A]]+Table3[[#This Row],[SOL_A]], "0"))</f>
        <v>2-7-4</v>
      </c>
      <c r="BI31">
        <f>COUNTIFS(DataRegularSeason20242025!$D$3:$D$1315,$A31,DataRegularSeason20242025!$H$3:$H$1315, $A31)</f>
        <v>1</v>
      </c>
      <c r="BJ31">
        <f>COUNTIFS(DataRegularSeason20242025!$E$3:$E$1315,$A31,DataRegularSeason20242025!$H$3:$H$1315, $A31)</f>
        <v>3</v>
      </c>
      <c r="BK31">
        <f>BI31+BJ31</f>
        <v>4</v>
      </c>
      <c r="BL31">
        <f>F31-BI31</f>
        <v>12</v>
      </c>
      <c r="BM31">
        <f>H31-BJ31</f>
        <v>10</v>
      </c>
      <c r="BN31">
        <f>BL31+BM31</f>
        <v>22</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20</v>
      </c>
      <c r="E32" s="15">
        <f>Table3[[#This Row],[Watched]]/Table3[[#This Row],[GP]]</f>
        <v>0.83333333333333337</v>
      </c>
      <c r="F32">
        <f>COUNTIFS(DataRegularSeason20242025!$N$3:$N$1315,1,DataRegularSeason20242025!$D$3:$D$1315,$A32)</f>
        <v>11</v>
      </c>
      <c r="G32">
        <f>41-Table3[[#This Row],[GP_A]]</f>
        <v>30</v>
      </c>
      <c r="H32">
        <f>COUNTIFS(DataRegularSeason20242025!$E$3:$E$1315,$A32,DataRegularSeason20242025!$N$3:$N$1315,1)</f>
        <v>13</v>
      </c>
      <c r="I32">
        <f>41-Table3[[#This Row],[GP_H]]</f>
        <v>28</v>
      </c>
      <c r="J32">
        <f>F32+H32</f>
        <v>24</v>
      </c>
      <c r="K32">
        <f>82-Table3[[#This Row],[GP]]</f>
        <v>58</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17</v>
      </c>
      <c r="AD32">
        <f>Table3[[#This Row],[RW_A]]+Table3[[#This Row],[RW_H]]</f>
        <v>6</v>
      </c>
      <c r="AE32">
        <f>Table3[[#This Row],[RL_A]]+Table3[[#This Row],[RL_H]]</f>
        <v>12</v>
      </c>
      <c r="AF32">
        <f>Table3[[#This Row],[OTW_A]]+Table3[[#This Row],[OTW_H]]</f>
        <v>1</v>
      </c>
      <c r="AG32">
        <f>Table3[[#This Row],[OTL_A]]+Table3[[#This Row],[OTL_H]]</f>
        <v>5</v>
      </c>
      <c r="AH32">
        <f>Table3[[#This Row],[SOW_A]]+Table3[[#This Row],[SOW_H]]</f>
        <v>0</v>
      </c>
      <c r="AI32">
        <f>Table3[[#This Row],[SOL_A]]+Table3[[#This Row],[SOL_H]]</f>
        <v>0</v>
      </c>
      <c r="AJ32">
        <f>(2*(Table3[[#This Row],[W_A]]+Table3[[#This Row],[W_H]]))+Table3[[#This Row],[OTL_A]]+Table3[[#This Row],[SOL_A]]+Table3[[#This Row],[OTL_H]]+Table3[[#This Row],[SOL_H]]</f>
        <v>19</v>
      </c>
      <c r="AK32">
        <f>(3*(Table3[[#This Row],[RW_A]]+Table3[[#This Row],[RW_H]]))+(2*(Table3[[#This Row],[OTW_A]]+Table3[[#This Row],[SOW_A]]+Table3[[#This Row],[OTW_H]]+Table3[[#This Row],[SOW_H]]))+Table3[[#This Row],[OTL_A]]+Table3[[#This Row],[SOL_A]]+Table3[[#This Row],[OTL_H]]+Table3[[#This Row],[SOL_H]]</f>
        <v>25</v>
      </c>
      <c r="AL32" s="15">
        <f>Table3[[#This Row],[PTS]]/(2*Table3[[#This Row],[GP]])</f>
        <v>0.39583333333333331</v>
      </c>
      <c r="AM32" s="15">
        <f>Table3[[#This Row],[PTS2]]/(3*Table3[[#This Row],[GP]])</f>
        <v>0.34722222222222221</v>
      </c>
      <c r="AN32">
        <f>(2*Table3[[#This Row],[GR]])+Table3[[#This Row],[PTS]]</f>
        <v>135</v>
      </c>
      <c r="AO32">
        <f>(3*Table3[[#This Row],[GR]])+Table3[[#This Row],[PTS2]]</f>
        <v>199</v>
      </c>
      <c r="AP32">
        <f>Table3[[#This Row],[PTS]]+(2 * Table3[[#This Row],[GR]] * Table3[[#This Row],[PTS%]])</f>
        <v>64.916666666666657</v>
      </c>
      <c r="AQ32">
        <f>Table3[[#This Row],[PTS2]]+(3 * Table3[[#This Row],[GR]] * Table3[[#This Row],[PTS%2]])</f>
        <v>85.416666666666657</v>
      </c>
      <c r="AR32" s="20" t="str">
        <f>_xlfn.CONCAT(TEXT(Table3[[#This Row],[W]], "0"), "-", TEXT(Table3[[#This Row],[RL]],"0"), "-", TEXT(Table3[[#This Row],[OTL]]+Table3[[#This Row],[SOL]], "0"))</f>
        <v>7-12-5</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AT32-AU32</f>
        <v>-16</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56</v>
      </c>
      <c r="BB32">
        <f>AU32+AY32</f>
        <v>76</v>
      </c>
      <c r="BC32">
        <f>BA32-BB32</f>
        <v>-20</v>
      </c>
      <c r="BD32" s="17">
        <f>Table3[[#This Row],[GF]]/Table3[[#This Row],[GP]]</f>
        <v>2.3333333333333335</v>
      </c>
      <c r="BE32" s="17">
        <f>Table3[[#This Row],[GA]]/Table3[[#This Row],[GP]]</f>
        <v>3.1666666666666665</v>
      </c>
      <c r="BF32" s="17">
        <f>(Table3[[#This Row],[GF]]-Table3[[#This Row],[GA]])/Table3[[#This Row],[GP]]</f>
        <v>-0.83333333333333337</v>
      </c>
      <c r="BG32" s="50" t="str">
        <f>_xlfn.CONCAT(TEXT(Table3[[#This Row],[W_H]], "0"), "-", TEXT(Table3[[#This Row],[RL_H]],"0"), "-", TEXT(Table3[[#This Row],[OTL_H]]+Table3[[#This Row],[SOL_H]], "0"))</f>
        <v>5-6-2</v>
      </c>
      <c r="BH32" s="50" t="str">
        <f>_xlfn.CONCAT(TEXT(Table3[[#This Row],[W_A]], "0"), "-", TEXT(Table3[[#This Row],[RL_A]],"0"), "-", TEXT(Table3[[#This Row],[OTL_A]]+Table3[[#This Row],[SOL_A]], "0"))</f>
        <v>2-6-3</v>
      </c>
      <c r="BI32">
        <f>COUNTIFS(DataRegularSeason20242025!$D$3:$D$1315,$A32,DataRegularSeason20242025!$H$3:$H$1315, $A32)</f>
        <v>5</v>
      </c>
      <c r="BJ32">
        <f>COUNTIFS(DataRegularSeason20242025!$E$3:$E$1315,$A32,DataRegularSeason20242025!$H$3:$H$1315, $A32)</f>
        <v>8</v>
      </c>
      <c r="BK32">
        <f>BI32+BJ32</f>
        <v>13</v>
      </c>
      <c r="BL32">
        <f>F32-BI32</f>
        <v>6</v>
      </c>
      <c r="BM32">
        <f>H32-BJ32</f>
        <v>5</v>
      </c>
      <c r="BN32">
        <f>BL32+BM32</f>
        <v>11</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18</v>
      </c>
      <c r="E33" s="15">
        <f>Table3[[#This Row],[Watched]]/Table3[[#This Row],[GP]]</f>
        <v>0.78260869565217395</v>
      </c>
      <c r="F33">
        <f>COUNTIFS(DataRegularSeason20242025!$N$3:$N$1315,1,DataRegularSeason20242025!$D$3:$D$1315,$A33)</f>
        <v>14</v>
      </c>
      <c r="G33">
        <f>41-Table3[[#This Row],[GP_A]]</f>
        <v>27</v>
      </c>
      <c r="H33">
        <f>COUNTIFS(DataRegularSeason20242025!$E$3:$E$1315,$A33,DataRegularSeason20242025!$N$3:$N$1315,1)</f>
        <v>9</v>
      </c>
      <c r="I33">
        <f>41-Table3[[#This Row],[GP_H]]</f>
        <v>32</v>
      </c>
      <c r="J33">
        <f>F33+H33</f>
        <v>23</v>
      </c>
      <c r="K33">
        <f>82-Table3[[#This Row],[GP]]</f>
        <v>59</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10</v>
      </c>
      <c r="Q33">
        <f>COUNTIFS(DataRegularSeason20242025!$D$3:$D$1315,$A33, DataRegularSeason20242025!$S$3:$S$1315, $A33,DataRegularSeason20242025!$M$3:$M$1315,"REG")</f>
        <v>8</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15</v>
      </c>
      <c r="AD33">
        <f>Table3[[#This Row],[RW_A]]+Table3[[#This Row],[RW_H]]</f>
        <v>6</v>
      </c>
      <c r="AE33">
        <f>Table3[[#This Row],[RL_A]]+Table3[[#This Row],[RL_H]]</f>
        <v>13</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0.39130434782608697</v>
      </c>
      <c r="AM33" s="15">
        <f>Table3[[#This Row],[PTS2]]/(3*Table3[[#This Row],[GP]])</f>
        <v>0.34782608695652173</v>
      </c>
      <c r="AN33">
        <f>(2*Table3[[#This Row],[GR]])+Table3[[#This Row],[PTS]]</f>
        <v>136</v>
      </c>
      <c r="AO33">
        <f>(3*Table3[[#This Row],[GR]])+Table3[[#This Row],[PTS2]]</f>
        <v>201</v>
      </c>
      <c r="AP33">
        <f>Table3[[#This Row],[PTS]]+(2 * Table3[[#This Row],[GR]] * Table3[[#This Row],[PTS%]])</f>
        <v>64.173913043478265</v>
      </c>
      <c r="AQ33">
        <f>Table3[[#This Row],[PTS2]]+(3 * Table3[[#This Row],[GR]] * Table3[[#This Row],[PTS%2]])</f>
        <v>85.565217391304344</v>
      </c>
      <c r="AR33" s="20" t="str">
        <f>_xlfn.CONCAT(TEXT(Table3[[#This Row],[W]], "0"), "-", TEXT(Table3[[#This Row],[RL]],"0"), "-", TEXT(Table3[[#This Row],[OTL]]+Table3[[#This Row],[SOL]], "0"))</f>
        <v>8-13-2</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42</v>
      </c>
      <c r="AV33">
        <f>AT33-AU33</f>
        <v>-9</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26</v>
      </c>
      <c r="AZ33">
        <f>AX33-AY33</f>
        <v>-1</v>
      </c>
      <c r="BA33">
        <f>AT33+AX33</f>
        <v>58</v>
      </c>
      <c r="BB33">
        <f>AU33+AY33</f>
        <v>68</v>
      </c>
      <c r="BC33">
        <f>BA33-BB33</f>
        <v>-10</v>
      </c>
      <c r="BD33" s="17">
        <f>Table3[[#This Row],[GF]]/Table3[[#This Row],[GP]]</f>
        <v>2.5217391304347827</v>
      </c>
      <c r="BE33" s="17">
        <f>Table3[[#This Row],[GA]]/Table3[[#This Row],[GP]]</f>
        <v>2.9565217391304346</v>
      </c>
      <c r="BF33" s="17">
        <f>(Table3[[#This Row],[GF]]-Table3[[#This Row],[GA]])/Table3[[#This Row],[GP]]</f>
        <v>-0.43478260869565216</v>
      </c>
      <c r="BG33" s="50" t="str">
        <f>_xlfn.CONCAT(TEXT(Table3[[#This Row],[W_H]], "0"), "-", TEXT(Table3[[#This Row],[RL_H]],"0"), "-", TEXT(Table3[[#This Row],[OTL_H]]+Table3[[#This Row],[SOL_H]], "0"))</f>
        <v>4-5-0</v>
      </c>
      <c r="BH33" s="50" t="str">
        <f>_xlfn.CONCAT(TEXT(Table3[[#This Row],[W_A]], "0"), "-", TEXT(Table3[[#This Row],[RL_A]],"0"), "-", TEXT(Table3[[#This Row],[OTL_A]]+Table3[[#This Row],[SOL_A]], "0"))</f>
        <v>4-8-2</v>
      </c>
      <c r="BI33">
        <f>COUNTIFS(DataRegularSeason20242025!$D$3:$D$1315,$A33,DataRegularSeason20242025!$H$3:$H$1315, $A33)</f>
        <v>1</v>
      </c>
      <c r="BJ33">
        <f>COUNTIFS(DataRegularSeason20242025!$E$3:$E$1315,$A33,DataRegularSeason20242025!$H$3:$H$1315, $A33)</f>
        <v>2</v>
      </c>
      <c r="BK33">
        <f>BI33+BJ33</f>
        <v>3</v>
      </c>
      <c r="BL33">
        <f>F33-BI33</f>
        <v>13</v>
      </c>
      <c r="BM33">
        <f>H33-BJ33</f>
        <v>7</v>
      </c>
      <c r="BN33">
        <f>BL33+BM33</f>
        <v>20</v>
      </c>
    </row>
    <row r="34" spans="1:71" x14ac:dyDescent="0.25">
      <c r="BS34" t="str">
        <f t="array" ref="BS34:BS66">IF(DataRegularSeason20242025!$D$3:$D$1315="CGY",DataRegularSeason20242025!$D$3:$D$1315,"")</f>
        <v/>
      </c>
    </row>
    <row r="35" spans="1:71" x14ac:dyDescent="0.25">
      <c r="A35" t="s">
        <v>1762</v>
      </c>
      <c r="D35">
        <f>SUM(D$2:D$33)</f>
        <v>568</v>
      </c>
      <c r="E35">
        <f t="shared" ref="E35:BP35" si="0">SUM(E$2:E$33)</f>
        <v>23.728662094749055</v>
      </c>
      <c r="F35">
        <f t="shared" si="0"/>
        <v>382</v>
      </c>
      <c r="G35">
        <f t="shared" si="0"/>
        <v>930</v>
      </c>
      <c r="H35">
        <f t="shared" si="0"/>
        <v>382</v>
      </c>
      <c r="I35">
        <f t="shared" si="0"/>
        <v>930</v>
      </c>
      <c r="J35">
        <f t="shared" si="0"/>
        <v>764</v>
      </c>
      <c r="K35">
        <f t="shared" si="0"/>
        <v>1860</v>
      </c>
      <c r="L35">
        <f t="shared" si="0"/>
        <v>177</v>
      </c>
      <c r="M35">
        <f t="shared" si="0"/>
        <v>144</v>
      </c>
      <c r="N35">
        <f t="shared" si="0"/>
        <v>28</v>
      </c>
      <c r="O35">
        <f t="shared" si="0"/>
        <v>5</v>
      </c>
      <c r="P35">
        <f t="shared" si="0"/>
        <v>205</v>
      </c>
      <c r="Q35">
        <f t="shared" si="0"/>
        <v>159</v>
      </c>
      <c r="R35">
        <f t="shared" si="0"/>
        <v>32</v>
      </c>
      <c r="S35">
        <f t="shared" si="0"/>
        <v>14</v>
      </c>
      <c r="T35">
        <f t="shared" si="0"/>
        <v>205</v>
      </c>
      <c r="U35">
        <f t="shared" si="0"/>
        <v>159</v>
      </c>
      <c r="V35">
        <f t="shared" si="0"/>
        <v>32</v>
      </c>
      <c r="W35">
        <f t="shared" si="0"/>
        <v>14</v>
      </c>
      <c r="X35">
        <f t="shared" si="0"/>
        <v>177</v>
      </c>
      <c r="Y35">
        <f t="shared" si="0"/>
        <v>144</v>
      </c>
      <c r="Z35">
        <f t="shared" si="0"/>
        <v>28</v>
      </c>
      <c r="AA35">
        <f t="shared" si="0"/>
        <v>5</v>
      </c>
      <c r="AB35">
        <f t="shared" si="0"/>
        <v>382</v>
      </c>
      <c r="AC35">
        <f t="shared" si="0"/>
        <v>382</v>
      </c>
      <c r="AD35">
        <f t="shared" si="0"/>
        <v>303</v>
      </c>
      <c r="AE35">
        <f t="shared" si="0"/>
        <v>303</v>
      </c>
      <c r="AF35">
        <f t="shared" si="0"/>
        <v>60</v>
      </c>
      <c r="AG35">
        <f t="shared" si="0"/>
        <v>60</v>
      </c>
      <c r="AH35">
        <f t="shared" si="0"/>
        <v>19</v>
      </c>
      <c r="AI35">
        <f t="shared" si="0"/>
        <v>19</v>
      </c>
      <c r="AJ35">
        <f t="shared" si="0"/>
        <v>843</v>
      </c>
      <c r="AK35">
        <f t="shared" si="0"/>
        <v>1146</v>
      </c>
      <c r="AL35">
        <f t="shared" si="0"/>
        <v>17.670567604698036</v>
      </c>
      <c r="AM35">
        <f t="shared" si="0"/>
        <v>16.024903813309614</v>
      </c>
      <c r="AN35">
        <f t="shared" si="0"/>
        <v>4563</v>
      </c>
      <c r="AO35">
        <f t="shared" si="0"/>
        <v>6726</v>
      </c>
      <c r="AP35">
        <f t="shared" si="0"/>
        <v>2897.9730871704769</v>
      </c>
      <c r="AQ35">
        <f t="shared" si="0"/>
        <v>3942.1263380741643</v>
      </c>
      <c r="AS35">
        <f t="shared" si="0"/>
        <v>19</v>
      </c>
      <c r="AT35">
        <f t="shared" si="0"/>
        <v>1151</v>
      </c>
      <c r="AU35">
        <f t="shared" si="0"/>
        <v>1209</v>
      </c>
      <c r="AV35">
        <f t="shared" si="0"/>
        <v>-58</v>
      </c>
      <c r="AW35">
        <f t="shared" si="0"/>
        <v>29</v>
      </c>
      <c r="AX35">
        <f t="shared" si="0"/>
        <v>1209</v>
      </c>
      <c r="AY35">
        <f t="shared" si="0"/>
        <v>1151</v>
      </c>
      <c r="AZ35">
        <f t="shared" si="0"/>
        <v>58</v>
      </c>
      <c r="BA35">
        <f t="shared" si="0"/>
        <v>2360</v>
      </c>
      <c r="BB35">
        <f t="shared" si="0"/>
        <v>2360</v>
      </c>
      <c r="BC35">
        <f t="shared" si="0"/>
        <v>0</v>
      </c>
      <c r="BD35">
        <f t="shared" si="0"/>
        <v>98.951912210173063</v>
      </c>
      <c r="BE35">
        <f t="shared" si="0"/>
        <v>98.756233235363666</v>
      </c>
      <c r="BF35">
        <f t="shared" si="0"/>
        <v>0.19567897480940905</v>
      </c>
      <c r="BI35">
        <f t="shared" si="0"/>
        <v>183</v>
      </c>
      <c r="BJ35">
        <f t="shared" si="0"/>
        <v>212</v>
      </c>
      <c r="BK35">
        <f t="shared" si="0"/>
        <v>395</v>
      </c>
      <c r="BL35">
        <f t="shared" si="0"/>
        <v>199</v>
      </c>
      <c r="BM35">
        <f t="shared" si="0"/>
        <v>170</v>
      </c>
      <c r="BN35">
        <f t="shared" si="0"/>
        <v>369</v>
      </c>
      <c r="BO35">
        <f t="shared" si="0"/>
        <v>10</v>
      </c>
      <c r="BP35">
        <f t="shared" si="0"/>
        <v>0</v>
      </c>
      <c r="BS35" t="str">
        <v/>
      </c>
    </row>
    <row r="36" spans="1:71" x14ac:dyDescent="0.25">
      <c r="A36" t="s">
        <v>1809</v>
      </c>
      <c r="D36">
        <f>AVERAGE(D$2:D$33)</f>
        <v>17.75</v>
      </c>
      <c r="E36">
        <f t="shared" ref="E36:BP36" si="1">AVERAGE(E$2:E$33)</f>
        <v>0.74152069046090796</v>
      </c>
      <c r="F36">
        <f t="shared" si="1"/>
        <v>11.9375</v>
      </c>
      <c r="G36">
        <f t="shared" si="1"/>
        <v>29.0625</v>
      </c>
      <c r="H36">
        <f t="shared" si="1"/>
        <v>11.9375</v>
      </c>
      <c r="I36">
        <f t="shared" si="1"/>
        <v>29.0625</v>
      </c>
      <c r="J36">
        <f t="shared" si="1"/>
        <v>23.875</v>
      </c>
      <c r="K36">
        <f t="shared" si="1"/>
        <v>58.125</v>
      </c>
      <c r="L36">
        <f t="shared" si="1"/>
        <v>5.53125</v>
      </c>
      <c r="M36">
        <f t="shared" si="1"/>
        <v>4.5</v>
      </c>
      <c r="N36">
        <f t="shared" si="1"/>
        <v>0.875</v>
      </c>
      <c r="O36">
        <f t="shared" si="1"/>
        <v>0.15625</v>
      </c>
      <c r="P36">
        <f t="shared" si="1"/>
        <v>6.40625</v>
      </c>
      <c r="Q36">
        <f t="shared" si="1"/>
        <v>4.96875</v>
      </c>
      <c r="R36">
        <f t="shared" si="1"/>
        <v>1</v>
      </c>
      <c r="S36">
        <f t="shared" si="1"/>
        <v>0.4375</v>
      </c>
      <c r="T36">
        <f t="shared" si="1"/>
        <v>6.40625</v>
      </c>
      <c r="U36">
        <f t="shared" si="1"/>
        <v>4.96875</v>
      </c>
      <c r="V36">
        <f t="shared" si="1"/>
        <v>1</v>
      </c>
      <c r="W36">
        <f t="shared" si="1"/>
        <v>0.4375</v>
      </c>
      <c r="X36">
        <f t="shared" si="1"/>
        <v>5.53125</v>
      </c>
      <c r="Y36">
        <f t="shared" si="1"/>
        <v>4.5</v>
      </c>
      <c r="Z36">
        <f t="shared" si="1"/>
        <v>0.875</v>
      </c>
      <c r="AA36">
        <f t="shared" si="1"/>
        <v>0.15625</v>
      </c>
      <c r="AB36">
        <f t="shared" si="1"/>
        <v>11.9375</v>
      </c>
      <c r="AC36">
        <f t="shared" si="1"/>
        <v>11.9375</v>
      </c>
      <c r="AD36">
        <f t="shared" si="1"/>
        <v>9.46875</v>
      </c>
      <c r="AE36">
        <f t="shared" si="1"/>
        <v>9.46875</v>
      </c>
      <c r="AF36">
        <f t="shared" si="1"/>
        <v>1.875</v>
      </c>
      <c r="AG36">
        <f t="shared" si="1"/>
        <v>1.875</v>
      </c>
      <c r="AH36">
        <f t="shared" si="1"/>
        <v>0.59375</v>
      </c>
      <c r="AI36">
        <f t="shared" si="1"/>
        <v>0.59375</v>
      </c>
      <c r="AJ36">
        <f t="shared" si="1"/>
        <v>26.34375</v>
      </c>
      <c r="AK36">
        <f t="shared" si="1"/>
        <v>35.8125</v>
      </c>
      <c r="AL36">
        <f t="shared" si="1"/>
        <v>0.55220523764681362</v>
      </c>
      <c r="AM36">
        <f t="shared" si="1"/>
        <v>0.50077824416592542</v>
      </c>
      <c r="AN36">
        <f t="shared" si="1"/>
        <v>142.59375</v>
      </c>
      <c r="AO36">
        <f t="shared" si="1"/>
        <v>210.1875</v>
      </c>
      <c r="AP36">
        <f t="shared" si="1"/>
        <v>90.561658974077403</v>
      </c>
      <c r="AQ36">
        <f t="shared" si="1"/>
        <v>123.19144806481764</v>
      </c>
      <c r="AS36">
        <f t="shared" si="1"/>
        <v>0.59375</v>
      </c>
      <c r="AT36">
        <f t="shared" si="1"/>
        <v>35.96875</v>
      </c>
      <c r="AU36">
        <f t="shared" si="1"/>
        <v>37.78125</v>
      </c>
      <c r="AV36">
        <f t="shared" si="1"/>
        <v>-1.8125</v>
      </c>
      <c r="AW36">
        <f t="shared" si="1"/>
        <v>0.90625</v>
      </c>
      <c r="AX36">
        <f t="shared" si="1"/>
        <v>37.78125</v>
      </c>
      <c r="AY36">
        <f t="shared" si="1"/>
        <v>35.96875</v>
      </c>
      <c r="AZ36">
        <f t="shared" si="1"/>
        <v>1.8125</v>
      </c>
      <c r="BA36">
        <f t="shared" si="1"/>
        <v>73.75</v>
      </c>
      <c r="BB36">
        <f t="shared" si="1"/>
        <v>73.75</v>
      </c>
      <c r="BC36">
        <f t="shared" si="1"/>
        <v>0</v>
      </c>
      <c r="BD36">
        <f t="shared" si="1"/>
        <v>3.0922472565679082</v>
      </c>
      <c r="BE36">
        <f t="shared" si="1"/>
        <v>3.0861322886051146</v>
      </c>
      <c r="BF36">
        <f t="shared" si="1"/>
        <v>6.1149679627940327E-3</v>
      </c>
      <c r="BI36">
        <f t="shared" si="1"/>
        <v>5.71875</v>
      </c>
      <c r="BJ36">
        <f t="shared" si="1"/>
        <v>6.625</v>
      </c>
      <c r="BK36">
        <f t="shared" si="1"/>
        <v>12.34375</v>
      </c>
      <c r="BL36">
        <f t="shared" si="1"/>
        <v>6.21875</v>
      </c>
      <c r="BM36">
        <f t="shared" si="1"/>
        <v>5.3125</v>
      </c>
      <c r="BN36">
        <f t="shared" si="1"/>
        <v>11.53125</v>
      </c>
      <c r="BO36">
        <f t="shared" si="1"/>
        <v>10</v>
      </c>
      <c r="BP36" t="e">
        <f t="shared" si="1"/>
        <v>#DIV/0!</v>
      </c>
      <c r="BS36" t="str">
        <v/>
      </c>
    </row>
    <row r="37" spans="1:71" x14ac:dyDescent="0.25">
      <c r="A37" t="s">
        <v>1810</v>
      </c>
      <c r="D37">
        <f>_xlfn.STDEV.P(D$2:D$33)</f>
        <v>3.856812155135378</v>
      </c>
      <c r="E37">
        <f t="shared" ref="E37:BP37" si="2">_xlfn.STDEV.P(E$2:E$33)</f>
        <v>0.14981221655889032</v>
      </c>
      <c r="F37">
        <f t="shared" si="2"/>
        <v>1.3213984069916234</v>
      </c>
      <c r="G37">
        <f t="shared" si="2"/>
        <v>1.3213984069916234</v>
      </c>
      <c r="H37">
        <f t="shared" si="2"/>
        <v>1.3448396744593758</v>
      </c>
      <c r="I37">
        <f t="shared" si="2"/>
        <v>1.3448396744593758</v>
      </c>
      <c r="J37">
        <f t="shared" si="2"/>
        <v>1.192424001771182</v>
      </c>
      <c r="K37">
        <f t="shared" si="2"/>
        <v>1.192424001771182</v>
      </c>
      <c r="L37">
        <f t="shared" si="2"/>
        <v>2.1648379702647493</v>
      </c>
      <c r="M37">
        <f t="shared" si="2"/>
        <v>2.3318447632722039</v>
      </c>
      <c r="N37">
        <f t="shared" si="2"/>
        <v>0.92702481088695787</v>
      </c>
      <c r="O37">
        <f t="shared" si="2"/>
        <v>0.4408354993645589</v>
      </c>
      <c r="P37">
        <f t="shared" si="2"/>
        <v>2.1339425806473802</v>
      </c>
      <c r="Q37">
        <f t="shared" si="2"/>
        <v>1.5508943992096949</v>
      </c>
      <c r="R37">
        <f t="shared" si="2"/>
        <v>1.0307764064044151</v>
      </c>
      <c r="S37">
        <f t="shared" si="2"/>
        <v>0.82679728470768454</v>
      </c>
      <c r="T37">
        <f t="shared" si="2"/>
        <v>1.7652792803123249</v>
      </c>
      <c r="U37">
        <f t="shared" si="2"/>
        <v>1.944292528787785</v>
      </c>
      <c r="V37">
        <f t="shared" si="2"/>
        <v>0.82915619758884995</v>
      </c>
      <c r="W37">
        <f t="shared" si="2"/>
        <v>0.70433922934904025</v>
      </c>
      <c r="X37">
        <f t="shared" si="2"/>
        <v>2.0460995668588566</v>
      </c>
      <c r="Y37">
        <f t="shared" si="2"/>
        <v>1.5612494995995996</v>
      </c>
      <c r="Z37">
        <f t="shared" si="2"/>
        <v>0.78062474979979979</v>
      </c>
      <c r="AA37">
        <f t="shared" si="2"/>
        <v>0.36309218870694532</v>
      </c>
      <c r="AB37">
        <f t="shared" si="2"/>
        <v>2.7719296076920856</v>
      </c>
      <c r="AC37">
        <f t="shared" si="2"/>
        <v>2.9255074346171126</v>
      </c>
      <c r="AD37">
        <f t="shared" si="2"/>
        <v>3.2785703343835708</v>
      </c>
      <c r="AE37">
        <f t="shared" si="2"/>
        <v>2.2358496008229176</v>
      </c>
      <c r="AF37">
        <f t="shared" si="2"/>
        <v>1.165922381636102</v>
      </c>
      <c r="AG37">
        <f t="shared" si="2"/>
        <v>1.2437342963832749</v>
      </c>
      <c r="AH37">
        <f t="shared" si="2"/>
        <v>0.82383914540400427</v>
      </c>
      <c r="AI37">
        <f t="shared" si="2"/>
        <v>0.89649926798631574</v>
      </c>
      <c r="AJ37">
        <f t="shared" si="2"/>
        <v>4.8192930952059765</v>
      </c>
      <c r="AK37">
        <f t="shared" si="2"/>
        <v>7.8319757245537991</v>
      </c>
      <c r="AL37">
        <f t="shared" si="2"/>
        <v>9.9866280102588356E-2</v>
      </c>
      <c r="AM37">
        <f t="shared" si="2"/>
        <v>0.10953334041645854</v>
      </c>
      <c r="AN37">
        <f t="shared" si="2"/>
        <v>4.9991210164887985</v>
      </c>
      <c r="AO37">
        <f t="shared" si="2"/>
        <v>8.3308069086973795</v>
      </c>
      <c r="AP37">
        <f t="shared" si="2"/>
        <v>16.378069936824684</v>
      </c>
      <c r="AQ37">
        <f t="shared" si="2"/>
        <v>26.945201742448873</v>
      </c>
      <c r="AS37">
        <f t="shared" si="2"/>
        <v>0.78499104294252942</v>
      </c>
      <c r="AT37">
        <f t="shared" si="2"/>
        <v>7.555976008266569</v>
      </c>
      <c r="AU37">
        <f t="shared" si="2"/>
        <v>6.2135656782156889</v>
      </c>
      <c r="AV37">
        <f t="shared" si="2"/>
        <v>10.372552422137957</v>
      </c>
      <c r="AW37">
        <f t="shared" si="2"/>
        <v>0.80464957434898332</v>
      </c>
      <c r="AX37">
        <f t="shared" si="2"/>
        <v>8.1383904082748444</v>
      </c>
      <c r="AY37">
        <f t="shared" si="2"/>
        <v>8.1066499515829591</v>
      </c>
      <c r="AZ37">
        <f t="shared" si="2"/>
        <v>10.604944306784454</v>
      </c>
      <c r="BA37">
        <f t="shared" si="2"/>
        <v>11.742018565817379</v>
      </c>
      <c r="BB37">
        <f t="shared" si="2"/>
        <v>9.5262794416288248</v>
      </c>
      <c r="BC37">
        <f t="shared" si="2"/>
        <v>15.670433944214819</v>
      </c>
      <c r="BD37">
        <f t="shared" si="2"/>
        <v>0.48405554196500933</v>
      </c>
      <c r="BE37">
        <f t="shared" si="2"/>
        <v>0.33902494058680205</v>
      </c>
      <c r="BF37">
        <f t="shared" si="2"/>
        <v>0.64777260082965971</v>
      </c>
      <c r="BI37">
        <f t="shared" si="2"/>
        <v>2.7752744796686328</v>
      </c>
      <c r="BJ37">
        <f t="shared" si="2"/>
        <v>2.7012728481217887</v>
      </c>
      <c r="BK37">
        <f t="shared" si="2"/>
        <v>4.9913010265360676</v>
      </c>
      <c r="BL37">
        <f t="shared" si="2"/>
        <v>2.7126368053058632</v>
      </c>
      <c r="BM37">
        <f t="shared" si="2"/>
        <v>2.8111107680061274</v>
      </c>
      <c r="BN37">
        <f t="shared" si="2"/>
        <v>4.9559583772969686</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2024-12-02T17:12:43Z</dcterms:modified>
</cp:coreProperties>
</file>